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tables/table6.xml" ContentType="application/vnd.openxmlformats-officedocument.spreadsheetml.table+xml"/>
  <Override PartName="/xl/tables/table7.xml" ContentType="application/vnd.openxmlformats-officedocument.spreadsheetml.table+xml"/>
  <Override PartName="/xl/tables/table8.xml" ContentType="application/vnd.openxmlformats-officedocument.spreadsheetml.table+xml"/>
  <Override PartName="/xl/tables/table9.xml" ContentType="application/vnd.openxmlformats-officedocument.spreadsheetml.table+xml"/>
  <Override PartName="/xl/tables/table10.xml" ContentType="application/vnd.openxmlformats-officedocument.spreadsheetml.table+xml"/>
  <Override PartName="/xl/tables/table11.xml" ContentType="application/vnd.openxmlformats-officedocument.spreadsheetml.table+xml"/>
  <Override PartName="/xl/tables/table12.xml" ContentType="application/vnd.openxmlformats-officedocument.spreadsheetml.table+xml"/>
  <Override PartName="/xl/tables/table13.xml" ContentType="application/vnd.openxmlformats-officedocument.spreadsheetml.table+xml"/>
  <Override PartName="/xl/tables/table14.xml" ContentType="application/vnd.openxmlformats-officedocument.spreadsheetml.table+xml"/>
  <Override PartName="/xl/tables/table15.xml" ContentType="application/vnd.openxmlformats-officedocument.spreadsheetml.table+xml"/>
  <Override PartName="/xl/tables/table16.xml" ContentType="application/vnd.openxmlformats-officedocument.spreadsheetml.table+xml"/>
  <Override PartName="/xl/tables/table17.xml" ContentType="application/vnd.openxmlformats-officedocument.spreadsheetml.table+xml"/>
  <Override PartName="/xl/tables/table18.xml" ContentType="application/vnd.openxmlformats-officedocument.spreadsheetml.table+xml"/>
  <Override PartName="/xl/tables/table19.xml" ContentType="application/vnd.openxmlformats-officedocument.spreadsheetml.table+xml"/>
  <Override PartName="/xl/tables/table20.xml" ContentType="application/vnd.openxmlformats-officedocument.spreadsheetml.table+xml"/>
  <Override PartName="/xl/tables/table21.xml" ContentType="application/vnd.openxmlformats-officedocument.spreadsheetml.table+xml"/>
  <Override PartName="/xl/tables/table22.xml" ContentType="application/vnd.openxmlformats-officedocument.spreadsheetml.table+xml"/>
  <Override PartName="/xl/tables/table23.xml" ContentType="application/vnd.openxmlformats-officedocument.spreadsheetml.table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25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C:\Users\RW013\Downloads\"/>
    </mc:Choice>
  </mc:AlternateContent>
  <xr:revisionPtr revIDLastSave="0" documentId="8_{62E65E4C-83FA-4FDF-9AF3-955AF7A73941}" xr6:coauthVersionLast="47" xr6:coauthVersionMax="47" xr10:uidLastSave="{00000000-0000-0000-0000-000000000000}"/>
  <workbookProtection workbookAlgorithmName="SHA-512" workbookHashValue="T1VgkKXhx+NbZxT9NAWBJuX/y5PqEilCwLYtXMdudxRfWdiiZzrJjaAXGnlpQ54vq4FF2jZ+PcomaAZpdGO85g==" workbookSaltValue="udDGW4cYOBbbFKAalDjccQ==" workbookSpinCount="100000" lockStructure="1"/>
  <bookViews>
    <workbookView xWindow="19090" yWindow="-110" windowWidth="19420" windowHeight="10300" xr2:uid="{713B74D7-6DEC-4759-9513-7335ABBCA858}"/>
  </bookViews>
  <sheets>
    <sheet name="Request Form" sheetId="40" r:id="rId1"/>
  </sheets>
  <definedNames>
    <definedName name="Equipment_Name">#REF!</definedName>
    <definedName name="rngServiceTypes">#REF!</definedName>
    <definedName name="Table_NoOptions">#REF!</definedName>
    <definedName name="Table65Range">Table65[]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I5" i="40" l="1"/>
  <c r="BH5" i="40"/>
  <c r="BG5" i="40" a="1"/>
  <c r="BG5" i="40" s="1"/>
  <c r="BM5" i="40"/>
  <c r="CC5" i="40"/>
  <c r="CB5" i="40"/>
  <c r="BZ5" i="40"/>
  <c r="BX5" i="40"/>
  <c r="BW5" i="40" a="1"/>
  <c r="BW5" i="40" s="1"/>
  <c r="BV5" i="40"/>
  <c r="BS5" i="40" a="1"/>
  <c r="BS5" i="40" s="1"/>
  <c r="BM6" i="40"/>
  <c r="BM7" i="40"/>
  <c r="BM8" i="40"/>
  <c r="BM9" i="40"/>
  <c r="BM10" i="40"/>
  <c r="BM11" i="40"/>
  <c r="BM12" i="40"/>
  <c r="BM13" i="40"/>
  <c r="BM14" i="40"/>
  <c r="BM15" i="40"/>
  <c r="BM16" i="40"/>
  <c r="BM17" i="40"/>
  <c r="BM18" i="40"/>
  <c r="BM19" i="40"/>
  <c r="BM20" i="40"/>
  <c r="BM21" i="40"/>
  <c r="BM22" i="40"/>
  <c r="BM23" i="40"/>
  <c r="BM24" i="40"/>
  <c r="BM25" i="40"/>
  <c r="BM26" i="40"/>
  <c r="BM27" i="40"/>
  <c r="BM28" i="40"/>
  <c r="BM29" i="40"/>
  <c r="BM30" i="40"/>
  <c r="BM31" i="40"/>
  <c r="BM32" i="40"/>
  <c r="BM33" i="40"/>
  <c r="BM34" i="40"/>
  <c r="BM35" i="40"/>
  <c r="BM36" i="40"/>
  <c r="BM37" i="40"/>
  <c r="BM38" i="40"/>
  <c r="BM39" i="40"/>
  <c r="BM40" i="40"/>
  <c r="BM41" i="40"/>
  <c r="BM42" i="40"/>
  <c r="BM43" i="40"/>
  <c r="BM44" i="40"/>
  <c r="BM45" i="40"/>
  <c r="BM46" i="40"/>
  <c r="BM47" i="40"/>
  <c r="BM48" i="40"/>
  <c r="BM49" i="40"/>
  <c r="BM50" i="40"/>
  <c r="BM51" i="40"/>
  <c r="BM52" i="40"/>
  <c r="BM53" i="40"/>
  <c r="BM54" i="40"/>
  <c r="BM55" i="40"/>
  <c r="BM56" i="40"/>
  <c r="BM57" i="40"/>
  <c r="BM58" i="40"/>
  <c r="BM59" i="40"/>
  <c r="BM60" i="40"/>
  <c r="BM61" i="40"/>
  <c r="BM62" i="40"/>
  <c r="BM63" i="40"/>
  <c r="BM64" i="40"/>
  <c r="BM65" i="40"/>
  <c r="BM66" i="40"/>
  <c r="BM67" i="40"/>
  <c r="BM68" i="40"/>
  <c r="BM69" i="40"/>
  <c r="BM70" i="40"/>
  <c r="BM71" i="40"/>
  <c r="BM72" i="40"/>
  <c r="BM73" i="40"/>
  <c r="BM74" i="40"/>
  <c r="BM75" i="40"/>
  <c r="BM76" i="40"/>
  <c r="BM77" i="40"/>
  <c r="BM78" i="40"/>
  <c r="BM79" i="40"/>
  <c r="BM80" i="40"/>
  <c r="BM81" i="40"/>
  <c r="BM82" i="40"/>
  <c r="BM83" i="40"/>
  <c r="BM84" i="40"/>
  <c r="BM85" i="40"/>
  <c r="BM86" i="40"/>
  <c r="BM87" i="40"/>
  <c r="BM88" i="40"/>
  <c r="BM89" i="40"/>
  <c r="BM90" i="40"/>
  <c r="BM91" i="40"/>
  <c r="BM92" i="40"/>
  <c r="BM93" i="40"/>
  <c r="BM94" i="40"/>
  <c r="BM95" i="40"/>
  <c r="BM96" i="40"/>
  <c r="BM97" i="40"/>
  <c r="BM98" i="40"/>
  <c r="BM99" i="40"/>
  <c r="BM100" i="40"/>
  <c r="BM101" i="40"/>
  <c r="BM102" i="40"/>
  <c r="BM103" i="40"/>
  <c r="BM104" i="40"/>
  <c r="BM105" i="40"/>
  <c r="BM106" i="40"/>
  <c r="BM107" i="40"/>
  <c r="BM108" i="40"/>
  <c r="BM109" i="40"/>
  <c r="BM110" i="40"/>
  <c r="BM111" i="40"/>
  <c r="BM112" i="40"/>
  <c r="BM113" i="40"/>
  <c r="BM114" i="40"/>
  <c r="BM115" i="40"/>
  <c r="BM116" i="40"/>
  <c r="BM117" i="40"/>
  <c r="BM118" i="40"/>
  <c r="BM119" i="40"/>
  <c r="BM120" i="40"/>
  <c r="BM121" i="40"/>
  <c r="BM122" i="40"/>
  <c r="BM123" i="40"/>
  <c r="BM124" i="40"/>
  <c r="BM125" i="40"/>
  <c r="BM126" i="40"/>
  <c r="BM127" i="40"/>
  <c r="BM128" i="40"/>
  <c r="BM129" i="40"/>
  <c r="BM130" i="40"/>
  <c r="BM131" i="40"/>
  <c r="BM132" i="40"/>
  <c r="BM133" i="40"/>
  <c r="BM134" i="40"/>
  <c r="BM135" i="40"/>
  <c r="BM136" i="40"/>
  <c r="BM137" i="40"/>
  <c r="BM138" i="40"/>
  <c r="BM139" i="40"/>
  <c r="BM140" i="40"/>
  <c r="BM141" i="40"/>
  <c r="BM142" i="40"/>
  <c r="BM143" i="40"/>
  <c r="BM144" i="40"/>
  <c r="BM145" i="40"/>
  <c r="BM146" i="40"/>
  <c r="BM147" i="40"/>
  <c r="BM148" i="40"/>
  <c r="BM149" i="40"/>
  <c r="BM150" i="40"/>
  <c r="BM151" i="40"/>
  <c r="BM152" i="40"/>
  <c r="BM153" i="40"/>
  <c r="BM154" i="40"/>
  <c r="BM155" i="40"/>
  <c r="BM156" i="40"/>
  <c r="BM157" i="40"/>
  <c r="BM158" i="40"/>
  <c r="BM159" i="40"/>
  <c r="BM160" i="40"/>
  <c r="BM161" i="40"/>
  <c r="BM162" i="40"/>
  <c r="BM163" i="40"/>
  <c r="BM164" i="40"/>
  <c r="BM165" i="40"/>
  <c r="BM166" i="40"/>
  <c r="BM167" i="40"/>
  <c r="BM168" i="40"/>
  <c r="BM169" i="40"/>
  <c r="BM170" i="40"/>
  <c r="BM171" i="40"/>
  <c r="BM172" i="40"/>
  <c r="BM173" i="40"/>
  <c r="BM174" i="40"/>
  <c r="BM175" i="40"/>
  <c r="BM176" i="40"/>
  <c r="BM177" i="40"/>
  <c r="BM178" i="40"/>
  <c r="BM179" i="40"/>
  <c r="BM180" i="40"/>
  <c r="BM181" i="40"/>
  <c r="BM182" i="40"/>
  <c r="BM183" i="40"/>
  <c r="BM184" i="40"/>
  <c r="BM185" i="40"/>
  <c r="BM186" i="40"/>
  <c r="BM187" i="40"/>
  <c r="BM188" i="40"/>
  <c r="BM189" i="40"/>
  <c r="BM190" i="40"/>
  <c r="BM191" i="40"/>
  <c r="BM192" i="40"/>
  <c r="BM193" i="40"/>
  <c r="BM194" i="40"/>
  <c r="BM195" i="40"/>
  <c r="BM196" i="40"/>
  <c r="BM197" i="40"/>
  <c r="BM198" i="40"/>
  <c r="BM199" i="40"/>
  <c r="BM200" i="40"/>
  <c r="BM201" i="40"/>
  <c r="BM202" i="40"/>
  <c r="BM203" i="40"/>
  <c r="BM204" i="40"/>
  <c r="BM205" i="40"/>
  <c r="BM206" i="40"/>
  <c r="BM207" i="40"/>
  <c r="BM208" i="40"/>
  <c r="BM209" i="40"/>
  <c r="BM210" i="40"/>
  <c r="BM211" i="40"/>
  <c r="BM212" i="40"/>
  <c r="BM213" i="40"/>
  <c r="BM214" i="40"/>
  <c r="BM215" i="40"/>
  <c r="BM216" i="40"/>
  <c r="BM217" i="40"/>
  <c r="BM218" i="40"/>
  <c r="BM219" i="40"/>
  <c r="BM220" i="40"/>
  <c r="BM221" i="40"/>
  <c r="BM222" i="40"/>
  <c r="BM223" i="40"/>
  <c r="BM224" i="40"/>
  <c r="BM225" i="40"/>
  <c r="BM226" i="40"/>
  <c r="BM227" i="40"/>
  <c r="BM228" i="40"/>
  <c r="BM229" i="40"/>
  <c r="BM230" i="40"/>
  <c r="BM231" i="40"/>
  <c r="BM232" i="40"/>
  <c r="BM233" i="40"/>
  <c r="BM234" i="40"/>
  <c r="BM235" i="40"/>
  <c r="BM236" i="40"/>
  <c r="BM237" i="40"/>
  <c r="BM238" i="40"/>
  <c r="BM239" i="40"/>
  <c r="BM240" i="40"/>
  <c r="BM241" i="40"/>
  <c r="BM242" i="40"/>
  <c r="BM243" i="40"/>
  <c r="BM244" i="40"/>
  <c r="BM245" i="40"/>
  <c r="BM246" i="40"/>
  <c r="BM247" i="40"/>
  <c r="BM248" i="40"/>
  <c r="BM249" i="40"/>
  <c r="BM250" i="40"/>
  <c r="BM251" i="40"/>
  <c r="BM252" i="40"/>
  <c r="BM253" i="40"/>
  <c r="BM254" i="40"/>
  <c r="BM255" i="40"/>
  <c r="BM256" i="40"/>
  <c r="BM257" i="40"/>
  <c r="BM258" i="40"/>
  <c r="BM259" i="40"/>
  <c r="BM260" i="40"/>
  <c r="BM261" i="40"/>
  <c r="BM262" i="40"/>
  <c r="BM263" i="40"/>
  <c r="BM264" i="40"/>
  <c r="BM265" i="40"/>
  <c r="BM266" i="40"/>
  <c r="BM267" i="40"/>
  <c r="BM268" i="40"/>
  <c r="BM269" i="40"/>
  <c r="BM270" i="40"/>
  <c r="BM271" i="40"/>
  <c r="BM272" i="40"/>
  <c r="BM273" i="40"/>
  <c r="BM274" i="40"/>
  <c r="BM275" i="40"/>
  <c r="BM276" i="40"/>
  <c r="BM277" i="40"/>
  <c r="BM278" i="40"/>
  <c r="BM279" i="40"/>
  <c r="BM280" i="40"/>
  <c r="BM281" i="40"/>
  <c r="BM282" i="40"/>
  <c r="BM283" i="40"/>
  <c r="BM284" i="40"/>
  <c r="BM285" i="40"/>
  <c r="BM286" i="40"/>
  <c r="BM287" i="40"/>
  <c r="BM288" i="40"/>
  <c r="BM289" i="40"/>
  <c r="BM290" i="40"/>
  <c r="BM291" i="40"/>
  <c r="BM292" i="40"/>
  <c r="BM293" i="40"/>
  <c r="BM294" i="40"/>
  <c r="BM295" i="40"/>
  <c r="BM296" i="40"/>
  <c r="BM297" i="40"/>
  <c r="BM298" i="40"/>
  <c r="BM299" i="40"/>
  <c r="BM300" i="40"/>
  <c r="BM301" i="40"/>
  <c r="BM302" i="40"/>
  <c r="BM303" i="40"/>
  <c r="BM304" i="40"/>
  <c r="BM305" i="40"/>
  <c r="BM306" i="40"/>
  <c r="BM307" i="40"/>
  <c r="BM308" i="40"/>
  <c r="BM309" i="40"/>
  <c r="BM310" i="40"/>
  <c r="BM311" i="40"/>
  <c r="BM312" i="40"/>
  <c r="BM313" i="40"/>
  <c r="BM314" i="40"/>
  <c r="BM315" i="40"/>
  <c r="BM316" i="40"/>
  <c r="BM317" i="40"/>
  <c r="BM318" i="40"/>
  <c r="BM319" i="40"/>
  <c r="BM320" i="40"/>
  <c r="BM321" i="40"/>
  <c r="BM322" i="40"/>
  <c r="BM323" i="40"/>
  <c r="BM324" i="40"/>
  <c r="BM325" i="40"/>
  <c r="BM326" i="40"/>
  <c r="BM327" i="40"/>
  <c r="BM328" i="40"/>
  <c r="BM329" i="40"/>
  <c r="BM330" i="40"/>
  <c r="BM331" i="40"/>
  <c r="BM332" i="40"/>
  <c r="BM333" i="40"/>
  <c r="BM334" i="40"/>
  <c r="BM335" i="40"/>
  <c r="BM336" i="40"/>
  <c r="BM337" i="40"/>
  <c r="BM338" i="40"/>
  <c r="BM339" i="40"/>
  <c r="BM340" i="40"/>
  <c r="BM341" i="40"/>
  <c r="BM342" i="40"/>
  <c r="BM343" i="40"/>
  <c r="BM344" i="40"/>
  <c r="BM345" i="40"/>
  <c r="BM346" i="40"/>
  <c r="BM347" i="40"/>
  <c r="BM348" i="40"/>
  <c r="BM349" i="40"/>
  <c r="BM350" i="40"/>
  <c r="BM351" i="40"/>
  <c r="BM352" i="40"/>
  <c r="BM353" i="40"/>
  <c r="BM354" i="40"/>
  <c r="BM355" i="40"/>
  <c r="BM356" i="40"/>
  <c r="BM357" i="40"/>
  <c r="BM358" i="40"/>
  <c r="BM359" i="40"/>
  <c r="BM360" i="40"/>
  <c r="BM361" i="40"/>
  <c r="BM362" i="40"/>
  <c r="BM363" i="40"/>
  <c r="BM364" i="40"/>
  <c r="BM365" i="40"/>
  <c r="BM366" i="40"/>
  <c r="BM367" i="40"/>
  <c r="BM368" i="40"/>
  <c r="BM369" i="40"/>
  <c r="BM370" i="40"/>
  <c r="BM371" i="40"/>
  <c r="BM372" i="40"/>
  <c r="BM373" i="40"/>
  <c r="BM374" i="40"/>
  <c r="BM375" i="40"/>
  <c r="BM376" i="40"/>
  <c r="BM377" i="40"/>
  <c r="BM378" i="40"/>
  <c r="BM379" i="40"/>
  <c r="BM380" i="40"/>
  <c r="BM381" i="40"/>
  <c r="BM382" i="40"/>
  <c r="BM383" i="40"/>
  <c r="BM384" i="40"/>
  <c r="BM385" i="40"/>
  <c r="BM386" i="40"/>
  <c r="BM387" i="40"/>
  <c r="BM388" i="40"/>
  <c r="BM389" i="40"/>
  <c r="BM390" i="40"/>
  <c r="BM391" i="40"/>
  <c r="BM392" i="40"/>
  <c r="BM393" i="40"/>
  <c r="BM394" i="40"/>
  <c r="BM395" i="40"/>
  <c r="BM396" i="40"/>
  <c r="BM397" i="40"/>
  <c r="BM398" i="40"/>
  <c r="BM399" i="40"/>
  <c r="BM400" i="40"/>
  <c r="BM401" i="40"/>
  <c r="BM402" i="40"/>
  <c r="BM403" i="40"/>
  <c r="BM404" i="40"/>
  <c r="BM405" i="40"/>
  <c r="BM406" i="40"/>
  <c r="BM407" i="40"/>
  <c r="BM408" i="40"/>
  <c r="BM409" i="40"/>
  <c r="BM410" i="40"/>
  <c r="BM411" i="40"/>
  <c r="BM412" i="40"/>
  <c r="BM413" i="40"/>
  <c r="BM414" i="40"/>
  <c r="BM415" i="40"/>
  <c r="BM416" i="40"/>
  <c r="BM417" i="40"/>
  <c r="BM418" i="40"/>
  <c r="BM419" i="40"/>
  <c r="BM420" i="40"/>
  <c r="BM421" i="40"/>
  <c r="BM422" i="40"/>
  <c r="BM423" i="40"/>
  <c r="BM424" i="40"/>
  <c r="BM425" i="40"/>
  <c r="BM426" i="40"/>
  <c r="BM427" i="40"/>
  <c r="BM428" i="40"/>
  <c r="BM429" i="40"/>
  <c r="BM430" i="40"/>
  <c r="BM431" i="40"/>
  <c r="BM432" i="40"/>
  <c r="BM433" i="40"/>
  <c r="BM434" i="40"/>
  <c r="BM435" i="40"/>
  <c r="BM436" i="40"/>
  <c r="BM437" i="40"/>
  <c r="BM438" i="40"/>
  <c r="BM439" i="40"/>
  <c r="BM440" i="40"/>
  <c r="BM441" i="40"/>
  <c r="BM442" i="40"/>
  <c r="BM443" i="40"/>
  <c r="BM444" i="40"/>
  <c r="BM445" i="40"/>
  <c r="BM446" i="40"/>
  <c r="BM447" i="40"/>
  <c r="BM448" i="40"/>
  <c r="BM449" i="40"/>
  <c r="BM450" i="40"/>
  <c r="BM451" i="40"/>
  <c r="BM452" i="40"/>
  <c r="BM453" i="40"/>
  <c r="BM454" i="40"/>
  <c r="BM455" i="40"/>
  <c r="BM456" i="40"/>
  <c r="BM457" i="40"/>
  <c r="BM458" i="40"/>
  <c r="BM459" i="40"/>
  <c r="BM460" i="40"/>
  <c r="BM461" i="40"/>
  <c r="BM462" i="40"/>
  <c r="BM463" i="40"/>
  <c r="BM464" i="40"/>
  <c r="BM465" i="40"/>
  <c r="BM466" i="40"/>
  <c r="BM467" i="40"/>
  <c r="BM468" i="40"/>
  <c r="BM469" i="40"/>
  <c r="BM470" i="40"/>
  <c r="BM471" i="40"/>
  <c r="BM472" i="40"/>
  <c r="BM473" i="40"/>
  <c r="BM474" i="40"/>
  <c r="BM475" i="40"/>
  <c r="BM476" i="40"/>
  <c r="BM477" i="40"/>
  <c r="BM478" i="40"/>
  <c r="BM479" i="40"/>
  <c r="BM480" i="40"/>
  <c r="BM481" i="40"/>
  <c r="BM482" i="40"/>
  <c r="BM483" i="40"/>
  <c r="BM484" i="40"/>
  <c r="BM485" i="40"/>
  <c r="BM486" i="40"/>
  <c r="BM487" i="40"/>
  <c r="BM488" i="40"/>
  <c r="BM489" i="40"/>
  <c r="BM490" i="40"/>
  <c r="BM491" i="40"/>
  <c r="BM492" i="40"/>
  <c r="BM493" i="40"/>
  <c r="BM494" i="40"/>
  <c r="BM495" i="40"/>
  <c r="BM496" i="40"/>
  <c r="BM497" i="40"/>
  <c r="BM498" i="40"/>
  <c r="BM499" i="40"/>
  <c r="BM500" i="40"/>
  <c r="BM501" i="40"/>
  <c r="BM502" i="40"/>
  <c r="BM503" i="40"/>
  <c r="BM504" i="40"/>
  <c r="BL5" i="40"/>
  <c r="BK5" i="40"/>
  <c r="BJ5" i="40"/>
  <c r="BG6" i="40" a="1"/>
  <c r="BG6" i="40" s="1"/>
  <c r="BG7" i="40" a="1"/>
  <c r="BG7" i="40" s="1"/>
  <c r="BG8" i="40" a="1"/>
  <c r="BG8" i="40" s="1"/>
  <c r="BG9" i="40" a="1"/>
  <c r="BG9" i="40" s="1"/>
  <c r="BG10" i="40" a="1"/>
  <c r="BG10" i="40" s="1"/>
  <c r="BG11" i="40" a="1"/>
  <c r="BG11" i="40" s="1"/>
  <c r="BG12" i="40" a="1"/>
  <c r="BG12" i="40" s="1"/>
  <c r="BG13" i="40" a="1"/>
  <c r="BG13" i="40" s="1"/>
  <c r="BG14" i="40" a="1"/>
  <c r="BG14" i="40" s="1"/>
  <c r="BG15" i="40" a="1"/>
  <c r="BG15" i="40" s="1"/>
  <c r="BG16" i="40" a="1"/>
  <c r="BG16" i="40" s="1"/>
  <c r="BG17" i="40" a="1"/>
  <c r="BG17" i="40" s="1"/>
  <c r="BG18" i="40" a="1"/>
  <c r="BG18" i="40" s="1"/>
  <c r="BG19" i="40" a="1"/>
  <c r="BG19" i="40" s="1"/>
  <c r="BG20" i="40" a="1"/>
  <c r="BG20" i="40" s="1"/>
  <c r="BG21" i="40" a="1"/>
  <c r="BG21" i="40" s="1"/>
  <c r="BG22" i="40" a="1"/>
  <c r="BG22" i="40" s="1"/>
  <c r="BG23" i="40" a="1"/>
  <c r="BG23" i="40" s="1"/>
  <c r="BG24" i="40" a="1"/>
  <c r="BG24" i="40" s="1"/>
  <c r="BG25" i="40" a="1"/>
  <c r="BG25" i="40" s="1"/>
  <c r="BG26" i="40" a="1"/>
  <c r="BG26" i="40" s="1"/>
  <c r="BG27" i="40" a="1"/>
  <c r="BG27" i="40" s="1"/>
  <c r="BG28" i="40" a="1"/>
  <c r="BG28" i="40" s="1"/>
  <c r="BG29" i="40" a="1"/>
  <c r="BG29" i="40" s="1"/>
  <c r="BG30" i="40" a="1"/>
  <c r="BG30" i="40" s="1"/>
  <c r="BG31" i="40" a="1"/>
  <c r="BG31" i="40" s="1"/>
  <c r="BG32" i="40" a="1"/>
  <c r="BG32" i="40" s="1"/>
  <c r="BG33" i="40" a="1"/>
  <c r="BG33" i="40" s="1"/>
  <c r="BG34" i="40" a="1"/>
  <c r="BG34" i="40" s="1"/>
  <c r="BG35" i="40" a="1"/>
  <c r="BG35" i="40" s="1"/>
  <c r="BG36" i="40" a="1"/>
  <c r="BG36" i="40" s="1"/>
  <c r="BG37" i="40" a="1"/>
  <c r="BG37" i="40" s="1"/>
  <c r="BG38" i="40" a="1"/>
  <c r="BG38" i="40" s="1"/>
  <c r="BG39" i="40" a="1"/>
  <c r="BG39" i="40" s="1"/>
  <c r="BG40" i="40" a="1"/>
  <c r="BG40" i="40" s="1"/>
  <c r="BG41" i="40" a="1"/>
  <c r="BG41" i="40" s="1"/>
  <c r="BG42" i="40" a="1"/>
  <c r="BG42" i="40" s="1"/>
  <c r="BG43" i="40" a="1"/>
  <c r="BG43" i="40" s="1"/>
  <c r="BG44" i="40" a="1"/>
  <c r="BG44" i="40" s="1"/>
  <c r="BG45" i="40" a="1"/>
  <c r="BG45" i="40" s="1"/>
  <c r="BG46" i="40" a="1"/>
  <c r="BG46" i="40" s="1"/>
  <c r="BG47" i="40" a="1"/>
  <c r="BG47" i="40" s="1"/>
  <c r="BG48" i="40" a="1"/>
  <c r="BG48" i="40" s="1"/>
  <c r="BG49" i="40" a="1"/>
  <c r="BG49" i="40" s="1"/>
  <c r="BG50" i="40" a="1"/>
  <c r="BG50" i="40" s="1"/>
  <c r="BG51" i="40" a="1"/>
  <c r="BG51" i="40" s="1"/>
  <c r="BG52" i="40" a="1"/>
  <c r="BG52" i="40" s="1"/>
  <c r="BG53" i="40" a="1"/>
  <c r="BG53" i="40" s="1"/>
  <c r="BG54" i="40" a="1"/>
  <c r="BG54" i="40" s="1"/>
  <c r="BG55" i="40" a="1"/>
  <c r="BG55" i="40" s="1"/>
  <c r="BG56" i="40" a="1"/>
  <c r="BG56" i="40" s="1"/>
  <c r="BG57" i="40" a="1"/>
  <c r="BG57" i="40" s="1"/>
  <c r="BG58" i="40" a="1"/>
  <c r="BG58" i="40" s="1"/>
  <c r="BG59" i="40" a="1"/>
  <c r="BG59" i="40" s="1"/>
  <c r="BG60" i="40" a="1"/>
  <c r="BG60" i="40" s="1"/>
  <c r="BG61" i="40" a="1"/>
  <c r="BG61" i="40" s="1"/>
  <c r="BG62" i="40" a="1"/>
  <c r="BG62" i="40" s="1"/>
  <c r="BG63" i="40" a="1"/>
  <c r="BG63" i="40" s="1"/>
  <c r="BG64" i="40" a="1"/>
  <c r="BG64" i="40" s="1"/>
  <c r="BG65" i="40" a="1"/>
  <c r="BG65" i="40" s="1"/>
  <c r="BG66" i="40" a="1"/>
  <c r="BG66" i="40" s="1"/>
  <c r="BG67" i="40" a="1"/>
  <c r="BG67" i="40" s="1"/>
  <c r="BG68" i="40" a="1"/>
  <c r="BG68" i="40" s="1"/>
  <c r="BG69" i="40" a="1"/>
  <c r="BG69" i="40" s="1"/>
  <c r="BG70" i="40" a="1"/>
  <c r="BG70" i="40" s="1"/>
  <c r="BG71" i="40" a="1"/>
  <c r="BG71" i="40" s="1"/>
  <c r="BG72" i="40" a="1"/>
  <c r="BG72" i="40" s="1"/>
  <c r="BG73" i="40" a="1"/>
  <c r="BG73" i="40" s="1"/>
  <c r="BG74" i="40" a="1"/>
  <c r="BG74" i="40" s="1"/>
  <c r="BG75" i="40" a="1"/>
  <c r="BG75" i="40" s="1"/>
  <c r="BG76" i="40" a="1"/>
  <c r="BG76" i="40" s="1"/>
  <c r="BG77" i="40" a="1"/>
  <c r="BG77" i="40" s="1"/>
  <c r="BG78" i="40" a="1"/>
  <c r="BG78" i="40" s="1"/>
  <c r="BG79" i="40" a="1"/>
  <c r="BG79" i="40" s="1"/>
  <c r="BG80" i="40" a="1"/>
  <c r="BG80" i="40" s="1"/>
  <c r="BG81" i="40" a="1"/>
  <c r="BG81" i="40" s="1"/>
  <c r="BG82" i="40" a="1"/>
  <c r="BG82" i="40" s="1"/>
  <c r="BG83" i="40" a="1"/>
  <c r="BG83" i="40" s="1"/>
  <c r="BG84" i="40" a="1"/>
  <c r="BG84" i="40" s="1"/>
  <c r="BG85" i="40" a="1"/>
  <c r="BG85" i="40" s="1"/>
  <c r="BG86" i="40" a="1"/>
  <c r="BG86" i="40" s="1"/>
  <c r="BG87" i="40" a="1"/>
  <c r="BG87" i="40" s="1"/>
  <c r="BG88" i="40" a="1"/>
  <c r="BG88" i="40" s="1"/>
  <c r="BG89" i="40" a="1"/>
  <c r="BG89" i="40" s="1"/>
  <c r="BG90" i="40" a="1"/>
  <c r="BG90" i="40" s="1"/>
  <c r="BG91" i="40" a="1"/>
  <c r="BG91" i="40" s="1"/>
  <c r="BG92" i="40" a="1"/>
  <c r="BG92" i="40" s="1"/>
  <c r="BG93" i="40" a="1"/>
  <c r="BG93" i="40" s="1"/>
  <c r="BG94" i="40" a="1"/>
  <c r="BG94" i="40" s="1"/>
  <c r="BG95" i="40" a="1"/>
  <c r="BG95" i="40" s="1"/>
  <c r="BG96" i="40" a="1"/>
  <c r="BG96" i="40" s="1"/>
  <c r="BG97" i="40" a="1"/>
  <c r="BG97" i="40" s="1"/>
  <c r="BG98" i="40" a="1"/>
  <c r="BG98" i="40" s="1"/>
  <c r="BG99" i="40" a="1"/>
  <c r="BG99" i="40" s="1"/>
  <c r="BG100" i="40" a="1"/>
  <c r="BG100" i="40" s="1"/>
  <c r="BG101" i="40" a="1"/>
  <c r="BG101" i="40" s="1"/>
  <c r="BG102" i="40" a="1"/>
  <c r="BG102" i="40" s="1"/>
  <c r="BG103" i="40" a="1"/>
  <c r="BG103" i="40" s="1"/>
  <c r="BG104" i="40" a="1"/>
  <c r="BG104" i="40" s="1"/>
  <c r="BG105" i="40" a="1"/>
  <c r="BG105" i="40" s="1"/>
  <c r="BG106" i="40" a="1"/>
  <c r="BG106" i="40" s="1"/>
  <c r="BG107" i="40" a="1"/>
  <c r="BG107" i="40" s="1"/>
  <c r="BG108" i="40" a="1"/>
  <c r="BG108" i="40" s="1"/>
  <c r="BG109" i="40" a="1"/>
  <c r="BG109" i="40" s="1"/>
  <c r="BG110" i="40" a="1"/>
  <c r="BG110" i="40" s="1"/>
  <c r="BG111" i="40" a="1"/>
  <c r="BG111" i="40" s="1"/>
  <c r="BG112" i="40" a="1"/>
  <c r="BG112" i="40" s="1"/>
  <c r="BG113" i="40" a="1"/>
  <c r="BG113" i="40" s="1"/>
  <c r="BG114" i="40" a="1"/>
  <c r="BG114" i="40" s="1"/>
  <c r="BG115" i="40" a="1"/>
  <c r="BG115" i="40" s="1"/>
  <c r="BG116" i="40" a="1"/>
  <c r="BG116" i="40" s="1"/>
  <c r="BG117" i="40" a="1"/>
  <c r="BG117" i="40" s="1"/>
  <c r="BG118" i="40" a="1"/>
  <c r="BG118" i="40" s="1"/>
  <c r="BG119" i="40" a="1"/>
  <c r="BG119" i="40" s="1"/>
  <c r="BG120" i="40" a="1"/>
  <c r="BG120" i="40" s="1"/>
  <c r="BG121" i="40" a="1"/>
  <c r="BG121" i="40" s="1"/>
  <c r="BG122" i="40" a="1"/>
  <c r="BG122" i="40" s="1"/>
  <c r="BG123" i="40" a="1"/>
  <c r="BG123" i="40" s="1"/>
  <c r="BG124" i="40" a="1"/>
  <c r="BG124" i="40" s="1"/>
  <c r="BG125" i="40" a="1"/>
  <c r="BG125" i="40" s="1"/>
  <c r="BG126" i="40" a="1"/>
  <c r="BG126" i="40" s="1"/>
  <c r="BG127" i="40" a="1"/>
  <c r="BG127" i="40" s="1"/>
  <c r="BG128" i="40" a="1"/>
  <c r="BG128" i="40" s="1"/>
  <c r="BG129" i="40" a="1"/>
  <c r="BG129" i="40" s="1"/>
  <c r="BG130" i="40" a="1"/>
  <c r="BG130" i="40" s="1"/>
  <c r="BG131" i="40" a="1"/>
  <c r="BG131" i="40" s="1"/>
  <c r="BG132" i="40" a="1"/>
  <c r="BG132" i="40" s="1"/>
  <c r="BG133" i="40" a="1"/>
  <c r="BG133" i="40" s="1"/>
  <c r="BG134" i="40" a="1"/>
  <c r="BG134" i="40" s="1"/>
  <c r="BG135" i="40" a="1"/>
  <c r="BG135" i="40" s="1"/>
  <c r="BG136" i="40" a="1"/>
  <c r="BG136" i="40" s="1"/>
  <c r="BG137" i="40" a="1"/>
  <c r="BG137" i="40" s="1"/>
  <c r="BG138" i="40" a="1"/>
  <c r="BG138" i="40" s="1"/>
  <c r="BG139" i="40" a="1"/>
  <c r="BG139" i="40" s="1"/>
  <c r="BG140" i="40" a="1"/>
  <c r="BG140" i="40" s="1"/>
  <c r="BG141" i="40" a="1"/>
  <c r="BG141" i="40" s="1"/>
  <c r="BG142" i="40" a="1"/>
  <c r="BG142" i="40" s="1"/>
  <c r="BG143" i="40" a="1"/>
  <c r="BG143" i="40" s="1"/>
  <c r="BG144" i="40" a="1"/>
  <c r="BG144" i="40" s="1"/>
  <c r="BG145" i="40" a="1"/>
  <c r="BG145" i="40" s="1"/>
  <c r="BG146" i="40" a="1"/>
  <c r="BG146" i="40" s="1"/>
  <c r="BG147" i="40" a="1"/>
  <c r="BG147" i="40" s="1"/>
  <c r="BG148" i="40" a="1"/>
  <c r="BG148" i="40" s="1"/>
  <c r="BG149" i="40" a="1"/>
  <c r="BG149" i="40" s="1"/>
  <c r="BG150" i="40" a="1"/>
  <c r="BG150" i="40" s="1"/>
  <c r="BG151" i="40" a="1"/>
  <c r="BG151" i="40" s="1"/>
  <c r="BG152" i="40" a="1"/>
  <c r="BG152" i="40" s="1"/>
  <c r="BG153" i="40" a="1"/>
  <c r="BG153" i="40" s="1"/>
  <c r="BG154" i="40" a="1"/>
  <c r="BG154" i="40" s="1"/>
  <c r="BG155" i="40" a="1"/>
  <c r="BG155" i="40" s="1"/>
  <c r="BG156" i="40" a="1"/>
  <c r="BG156" i="40" s="1"/>
  <c r="BG157" i="40" a="1"/>
  <c r="BG157" i="40" s="1"/>
  <c r="BG158" i="40" a="1"/>
  <c r="BG158" i="40" s="1"/>
  <c r="BG159" i="40" a="1"/>
  <c r="BG159" i="40" s="1"/>
  <c r="BG160" i="40" a="1"/>
  <c r="BG160" i="40" s="1"/>
  <c r="BG161" i="40" a="1"/>
  <c r="BG161" i="40" s="1"/>
  <c r="BG162" i="40" a="1"/>
  <c r="BG162" i="40" s="1"/>
  <c r="BG163" i="40" a="1"/>
  <c r="BG163" i="40" s="1"/>
  <c r="BG164" i="40" a="1"/>
  <c r="BG164" i="40" s="1"/>
  <c r="BG165" i="40" a="1"/>
  <c r="BG165" i="40" s="1"/>
  <c r="BG166" i="40" a="1"/>
  <c r="BG166" i="40" s="1"/>
  <c r="BG167" i="40" a="1"/>
  <c r="BG167" i="40" s="1"/>
  <c r="BG168" i="40" a="1"/>
  <c r="BG168" i="40" s="1"/>
  <c r="BG169" i="40" a="1"/>
  <c r="BG169" i="40" s="1"/>
  <c r="BG170" i="40" a="1"/>
  <c r="BG170" i="40" s="1"/>
  <c r="BG171" i="40" a="1"/>
  <c r="BG171" i="40" s="1"/>
  <c r="BG172" i="40" a="1"/>
  <c r="BG172" i="40" s="1"/>
  <c r="BG173" i="40" a="1"/>
  <c r="BG173" i="40" s="1"/>
  <c r="BG174" i="40" a="1"/>
  <c r="BG174" i="40" s="1"/>
  <c r="BG175" i="40" a="1"/>
  <c r="BG175" i="40" s="1"/>
  <c r="BG176" i="40" a="1"/>
  <c r="BG176" i="40" s="1"/>
  <c r="BG177" i="40" a="1"/>
  <c r="BG177" i="40" s="1"/>
  <c r="BG178" i="40" a="1"/>
  <c r="BG178" i="40" s="1"/>
  <c r="BG179" i="40" a="1"/>
  <c r="BG179" i="40" s="1"/>
  <c r="BG180" i="40" a="1"/>
  <c r="BG180" i="40" s="1"/>
  <c r="BG181" i="40" a="1"/>
  <c r="BG181" i="40" s="1"/>
  <c r="BG182" i="40" a="1"/>
  <c r="BG182" i="40" s="1"/>
  <c r="BG183" i="40" a="1"/>
  <c r="BG183" i="40" s="1"/>
  <c r="BG184" i="40" a="1"/>
  <c r="BG184" i="40" s="1"/>
  <c r="BG185" i="40" a="1"/>
  <c r="BG185" i="40" s="1"/>
  <c r="BG186" i="40" a="1"/>
  <c r="BG186" i="40" s="1"/>
  <c r="BG187" i="40" a="1"/>
  <c r="BG187" i="40" s="1"/>
  <c r="BG188" i="40" a="1"/>
  <c r="BG188" i="40" s="1"/>
  <c r="BG189" i="40" a="1"/>
  <c r="BG189" i="40" s="1"/>
  <c r="BG190" i="40" a="1"/>
  <c r="BG190" i="40" s="1"/>
  <c r="BG191" i="40" a="1"/>
  <c r="BG191" i="40" s="1"/>
  <c r="BG192" i="40" a="1"/>
  <c r="BG192" i="40" s="1"/>
  <c r="BG193" i="40" a="1"/>
  <c r="BG193" i="40" s="1"/>
  <c r="BG194" i="40" a="1"/>
  <c r="BG194" i="40" s="1"/>
  <c r="BG195" i="40" a="1"/>
  <c r="BG195" i="40" s="1"/>
  <c r="BG196" i="40" a="1"/>
  <c r="BG196" i="40" s="1"/>
  <c r="BG197" i="40" a="1"/>
  <c r="BG197" i="40" s="1"/>
  <c r="BG198" i="40" a="1"/>
  <c r="BG198" i="40" s="1"/>
  <c r="BG199" i="40" a="1"/>
  <c r="BG199" i="40" s="1"/>
  <c r="BG200" i="40" a="1"/>
  <c r="BG200" i="40" s="1"/>
  <c r="BG201" i="40" a="1"/>
  <c r="BG201" i="40" s="1"/>
  <c r="BG202" i="40" a="1"/>
  <c r="BG202" i="40" s="1"/>
  <c r="BG203" i="40" a="1"/>
  <c r="BG203" i="40" s="1"/>
  <c r="BG204" i="40" a="1"/>
  <c r="BG204" i="40" s="1"/>
  <c r="BG205" i="40" a="1"/>
  <c r="BG205" i="40" s="1"/>
  <c r="BG206" i="40" a="1"/>
  <c r="BG206" i="40" s="1"/>
  <c r="BG207" i="40" a="1"/>
  <c r="BG207" i="40" s="1"/>
  <c r="BG208" i="40" a="1"/>
  <c r="BG208" i="40" s="1"/>
  <c r="BG209" i="40" a="1"/>
  <c r="BG209" i="40" s="1"/>
  <c r="BG210" i="40" a="1"/>
  <c r="BG210" i="40" s="1"/>
  <c r="BG211" i="40" a="1"/>
  <c r="BG211" i="40" s="1"/>
  <c r="BG212" i="40" a="1"/>
  <c r="BG212" i="40" s="1"/>
  <c r="BG213" i="40" a="1"/>
  <c r="BG213" i="40" s="1"/>
  <c r="BG214" i="40" a="1"/>
  <c r="BG214" i="40" s="1"/>
  <c r="BG215" i="40" a="1"/>
  <c r="BG215" i="40" s="1"/>
  <c r="BG216" i="40" a="1"/>
  <c r="BG216" i="40" s="1"/>
  <c r="BG217" i="40" a="1"/>
  <c r="BG217" i="40" s="1"/>
  <c r="BG218" i="40" a="1"/>
  <c r="BG218" i="40" s="1"/>
  <c r="BG219" i="40" a="1"/>
  <c r="BG219" i="40" s="1"/>
  <c r="BG220" i="40" a="1"/>
  <c r="BG220" i="40" s="1"/>
  <c r="BG221" i="40" a="1"/>
  <c r="BG221" i="40" s="1"/>
  <c r="BG222" i="40" a="1"/>
  <c r="BG222" i="40" s="1"/>
  <c r="BG223" i="40" a="1"/>
  <c r="BG223" i="40" s="1"/>
  <c r="BG224" i="40" a="1"/>
  <c r="BG224" i="40"/>
  <c r="BG225" i="40" a="1"/>
  <c r="BG225" i="40" s="1"/>
  <c r="BG226" i="40" a="1"/>
  <c r="BG226" i="40" s="1"/>
  <c r="BG227" i="40" a="1"/>
  <c r="BG227" i="40" s="1"/>
  <c r="BG228" i="40" a="1"/>
  <c r="BG228" i="40" s="1"/>
  <c r="BG229" i="40" a="1"/>
  <c r="BG229" i="40" s="1"/>
  <c r="BG230" i="40" a="1"/>
  <c r="BG230" i="40" s="1"/>
  <c r="BG231" i="40" a="1"/>
  <c r="BG231" i="40" s="1"/>
  <c r="BG232" i="40" a="1"/>
  <c r="BG232" i="40" s="1"/>
  <c r="BG233" i="40" a="1"/>
  <c r="BG233" i="40" s="1"/>
  <c r="BG234" i="40" a="1"/>
  <c r="BG234" i="40" s="1"/>
  <c r="BG235" i="40" a="1"/>
  <c r="BG235" i="40" s="1"/>
  <c r="BG236" i="40" a="1"/>
  <c r="BG236" i="40" s="1"/>
  <c r="BG237" i="40" a="1"/>
  <c r="BG237" i="40" s="1"/>
  <c r="BG238" i="40" a="1"/>
  <c r="BG238" i="40" s="1"/>
  <c r="BG239" i="40" a="1"/>
  <c r="BG239" i="40" s="1"/>
  <c r="BG240" i="40" a="1"/>
  <c r="BG240" i="40" s="1"/>
  <c r="BG241" i="40" a="1"/>
  <c r="BG241" i="40" s="1"/>
  <c r="BG242" i="40" a="1"/>
  <c r="BG242" i="40" s="1"/>
  <c r="BG243" i="40" a="1"/>
  <c r="BG243" i="40" s="1"/>
  <c r="BG244" i="40" a="1"/>
  <c r="BG244" i="40" s="1"/>
  <c r="BG245" i="40" a="1"/>
  <c r="BG245" i="40" s="1"/>
  <c r="BG246" i="40" a="1"/>
  <c r="BG246" i="40" s="1"/>
  <c r="BG247" i="40" a="1"/>
  <c r="BG247" i="40" s="1"/>
  <c r="BG248" i="40" a="1"/>
  <c r="BG248" i="40" s="1"/>
  <c r="BG249" i="40" a="1"/>
  <c r="BG249" i="40" s="1"/>
  <c r="BG250" i="40" a="1"/>
  <c r="BG250" i="40" s="1"/>
  <c r="BG251" i="40" a="1"/>
  <c r="BG251" i="40" s="1"/>
  <c r="BG252" i="40" a="1"/>
  <c r="BG252" i="40" s="1"/>
  <c r="BG253" i="40" a="1"/>
  <c r="BG253" i="40" s="1"/>
  <c r="BG254" i="40" a="1"/>
  <c r="BG254" i="40" s="1"/>
  <c r="BG255" i="40" a="1"/>
  <c r="BG255" i="40" s="1"/>
  <c r="BG256" i="40" a="1"/>
  <c r="BG256" i="40" s="1"/>
  <c r="BG257" i="40" a="1"/>
  <c r="BG257" i="40" s="1"/>
  <c r="BG258" i="40" a="1"/>
  <c r="BG258" i="40" s="1"/>
  <c r="BG259" i="40" a="1"/>
  <c r="BG259" i="40" s="1"/>
  <c r="BG260" i="40" a="1"/>
  <c r="BG260" i="40" s="1"/>
  <c r="BG261" i="40" a="1"/>
  <c r="BG261" i="40" s="1"/>
  <c r="BG262" i="40" a="1"/>
  <c r="BG262" i="40" s="1"/>
  <c r="BG263" i="40" a="1"/>
  <c r="BG263" i="40" s="1"/>
  <c r="BG264" i="40" a="1"/>
  <c r="BG264" i="40" s="1"/>
  <c r="BG265" i="40" a="1"/>
  <c r="BG265" i="40" s="1"/>
  <c r="BG266" i="40" a="1"/>
  <c r="BG266" i="40" s="1"/>
  <c r="BG267" i="40" a="1"/>
  <c r="BG267" i="40" s="1"/>
  <c r="BG268" i="40" a="1"/>
  <c r="BG268" i="40" s="1"/>
  <c r="BG269" i="40" a="1"/>
  <c r="BG269" i="40" s="1"/>
  <c r="BG270" i="40" a="1"/>
  <c r="BG270" i="40" s="1"/>
  <c r="BG271" i="40" a="1"/>
  <c r="BG271" i="40" s="1"/>
  <c r="BG272" i="40" a="1"/>
  <c r="BG272" i="40" s="1"/>
  <c r="BG273" i="40" a="1"/>
  <c r="BG273" i="40" s="1"/>
  <c r="BG274" i="40" a="1"/>
  <c r="BG274" i="40" s="1"/>
  <c r="BG275" i="40" a="1"/>
  <c r="BG275" i="40" s="1"/>
  <c r="BG276" i="40" a="1"/>
  <c r="BG276" i="40" s="1"/>
  <c r="BG277" i="40" a="1"/>
  <c r="BG277" i="40" s="1"/>
  <c r="BG278" i="40" a="1"/>
  <c r="BG278" i="40" s="1"/>
  <c r="BG279" i="40" a="1"/>
  <c r="BG279" i="40" s="1"/>
  <c r="BG280" i="40" a="1"/>
  <c r="BG280" i="40" s="1"/>
  <c r="BG281" i="40" a="1"/>
  <c r="BG281" i="40" s="1"/>
  <c r="BG282" i="40" a="1"/>
  <c r="BG282" i="40" s="1"/>
  <c r="BG283" i="40" a="1"/>
  <c r="BG283" i="40" s="1"/>
  <c r="BG284" i="40" a="1"/>
  <c r="BG284" i="40" s="1"/>
  <c r="BG285" i="40" a="1"/>
  <c r="BG285" i="40" s="1"/>
  <c r="BG286" i="40" a="1"/>
  <c r="BG286" i="40" s="1"/>
  <c r="BG287" i="40" a="1"/>
  <c r="BG287" i="40" s="1"/>
  <c r="BG288" i="40" a="1"/>
  <c r="BG288" i="40" s="1"/>
  <c r="BG289" i="40" a="1"/>
  <c r="BG289" i="40" s="1"/>
  <c r="BG290" i="40" a="1"/>
  <c r="BG290" i="40" s="1"/>
  <c r="BG291" i="40" a="1"/>
  <c r="BG291" i="40" s="1"/>
  <c r="BG292" i="40" a="1"/>
  <c r="BG292" i="40" s="1"/>
  <c r="BG293" i="40" a="1"/>
  <c r="BG293" i="40" s="1"/>
  <c r="BG294" i="40" a="1"/>
  <c r="BG294" i="40" s="1"/>
  <c r="BG295" i="40" a="1"/>
  <c r="BG295" i="40" s="1"/>
  <c r="BG296" i="40" a="1"/>
  <c r="BG296" i="40" s="1"/>
  <c r="BG297" i="40" a="1"/>
  <c r="BG297" i="40" s="1"/>
  <c r="BG298" i="40" a="1"/>
  <c r="BG298" i="40" s="1"/>
  <c r="BG299" i="40" a="1"/>
  <c r="BG299" i="40" s="1"/>
  <c r="BG300" i="40" a="1"/>
  <c r="BG300" i="40" s="1"/>
  <c r="BG301" i="40" a="1"/>
  <c r="BG301" i="40" s="1"/>
  <c r="BG302" i="40" a="1"/>
  <c r="BG302" i="40" s="1"/>
  <c r="BG303" i="40" a="1"/>
  <c r="BG303" i="40" s="1"/>
  <c r="BG304" i="40" a="1"/>
  <c r="BG304" i="40" s="1"/>
  <c r="BG305" i="40" a="1"/>
  <c r="BG305" i="40" s="1"/>
  <c r="BG306" i="40" a="1"/>
  <c r="BG306" i="40" s="1"/>
  <c r="BG307" i="40" a="1"/>
  <c r="BG307" i="40" s="1"/>
  <c r="BG308" i="40" a="1"/>
  <c r="BG308" i="40" s="1"/>
  <c r="BG309" i="40" a="1"/>
  <c r="BG309" i="40" s="1"/>
  <c r="BG310" i="40" a="1"/>
  <c r="BG310" i="40" s="1"/>
  <c r="BG311" i="40" a="1"/>
  <c r="BG311" i="40" s="1"/>
  <c r="BG312" i="40" a="1"/>
  <c r="BG312" i="40" s="1"/>
  <c r="BG313" i="40" a="1"/>
  <c r="BG313" i="40" s="1"/>
  <c r="BG314" i="40" a="1"/>
  <c r="BG314" i="40" s="1"/>
  <c r="BG315" i="40" a="1"/>
  <c r="BG315" i="40" s="1"/>
  <c r="BG316" i="40" a="1"/>
  <c r="BG316" i="40" s="1"/>
  <c r="BG317" i="40" a="1"/>
  <c r="BG317" i="40" s="1"/>
  <c r="BG318" i="40" a="1"/>
  <c r="BG318" i="40" s="1"/>
  <c r="BG319" i="40" a="1"/>
  <c r="BG319" i="40" s="1"/>
  <c r="BG320" i="40" a="1"/>
  <c r="BG320" i="40" s="1"/>
  <c r="BG321" i="40" a="1"/>
  <c r="BG321" i="40" s="1"/>
  <c r="BG322" i="40" a="1"/>
  <c r="BG322" i="40" s="1"/>
  <c r="BG323" i="40" a="1"/>
  <c r="BG323" i="40" s="1"/>
  <c r="BG324" i="40" a="1"/>
  <c r="BG324" i="40" s="1"/>
  <c r="BG325" i="40" a="1"/>
  <c r="BG325" i="40" s="1"/>
  <c r="BG326" i="40" a="1"/>
  <c r="BG326" i="40" s="1"/>
  <c r="BG327" i="40" a="1"/>
  <c r="BG327" i="40" s="1"/>
  <c r="BG328" i="40" a="1"/>
  <c r="BG328" i="40" s="1"/>
  <c r="BG329" i="40" a="1"/>
  <c r="BG329" i="40" s="1"/>
  <c r="BG330" i="40" a="1"/>
  <c r="BG330" i="40" s="1"/>
  <c r="BG331" i="40" a="1"/>
  <c r="BG331" i="40" s="1"/>
  <c r="BG332" i="40" a="1"/>
  <c r="BG332" i="40" s="1"/>
  <c r="BG333" i="40" a="1"/>
  <c r="BG333" i="40" s="1"/>
  <c r="BG334" i="40" a="1"/>
  <c r="BG334" i="40" s="1"/>
  <c r="BG335" i="40" a="1"/>
  <c r="BG335" i="40" s="1"/>
  <c r="BG336" i="40" a="1"/>
  <c r="BG336" i="40" s="1"/>
  <c r="BG337" i="40" a="1"/>
  <c r="BG337" i="40" s="1"/>
  <c r="BG338" i="40" a="1"/>
  <c r="BG338" i="40" s="1"/>
  <c r="BG339" i="40" a="1"/>
  <c r="BG339" i="40" s="1"/>
  <c r="BG340" i="40" a="1"/>
  <c r="BG340" i="40" s="1"/>
  <c r="BG341" i="40" a="1"/>
  <c r="BG341" i="40" s="1"/>
  <c r="BG342" i="40" a="1"/>
  <c r="BG342" i="40" s="1"/>
  <c r="BG343" i="40" a="1"/>
  <c r="BG343" i="40" s="1"/>
  <c r="BG344" i="40" a="1"/>
  <c r="BG344" i="40" s="1"/>
  <c r="BG345" i="40" a="1"/>
  <c r="BG345" i="40" s="1"/>
  <c r="BG346" i="40" a="1"/>
  <c r="BG346" i="40" s="1"/>
  <c r="BG347" i="40" a="1"/>
  <c r="BG347" i="40" s="1"/>
  <c r="BG348" i="40" a="1"/>
  <c r="BG348" i="40" s="1"/>
  <c r="BG349" i="40" a="1"/>
  <c r="BG349" i="40" s="1"/>
  <c r="BG350" i="40" a="1"/>
  <c r="BG350" i="40" s="1"/>
  <c r="BG351" i="40" a="1"/>
  <c r="BG351" i="40" s="1"/>
  <c r="BG352" i="40" a="1"/>
  <c r="BG352" i="40" s="1"/>
  <c r="BG353" i="40" a="1"/>
  <c r="BG353" i="40" s="1"/>
  <c r="BG354" i="40" a="1"/>
  <c r="BG354" i="40" s="1"/>
  <c r="BG355" i="40" a="1"/>
  <c r="BG355" i="40" s="1"/>
  <c r="BG356" i="40" a="1"/>
  <c r="BG356" i="40" s="1"/>
  <c r="BG357" i="40" a="1"/>
  <c r="BG357" i="40" s="1"/>
  <c r="BG358" i="40" a="1"/>
  <c r="BG358" i="40" s="1"/>
  <c r="BG359" i="40" a="1"/>
  <c r="BG359" i="40" s="1"/>
  <c r="BG360" i="40" a="1"/>
  <c r="BG360" i="40" s="1"/>
  <c r="BG361" i="40" a="1"/>
  <c r="BG361" i="40" s="1"/>
  <c r="BG362" i="40" a="1"/>
  <c r="BG362" i="40" s="1"/>
  <c r="BG363" i="40" a="1"/>
  <c r="BG363" i="40" s="1"/>
  <c r="BG364" i="40" a="1"/>
  <c r="BG364" i="40" s="1"/>
  <c r="BG365" i="40" a="1"/>
  <c r="BG365" i="40" s="1"/>
  <c r="BG366" i="40" a="1"/>
  <c r="BG366" i="40" s="1"/>
  <c r="BG367" i="40" a="1"/>
  <c r="BG367" i="40" s="1"/>
  <c r="BG368" i="40" a="1"/>
  <c r="BG368" i="40" s="1"/>
  <c r="BG369" i="40" a="1"/>
  <c r="BG369" i="40" s="1"/>
  <c r="BG370" i="40" a="1"/>
  <c r="BG370" i="40" s="1"/>
  <c r="BG371" i="40" a="1"/>
  <c r="BG371" i="40" s="1"/>
  <c r="BG372" i="40" a="1"/>
  <c r="BG372" i="40" s="1"/>
  <c r="BG373" i="40" a="1"/>
  <c r="BG373" i="40" s="1"/>
  <c r="BG374" i="40" a="1"/>
  <c r="BG374" i="40" s="1"/>
  <c r="BG375" i="40" a="1"/>
  <c r="BG375" i="40" s="1"/>
  <c r="BG376" i="40" a="1"/>
  <c r="BG376" i="40" s="1"/>
  <c r="BG377" i="40" a="1"/>
  <c r="BG377" i="40" s="1"/>
  <c r="BG378" i="40" a="1"/>
  <c r="BG378" i="40" s="1"/>
  <c r="BG379" i="40" a="1"/>
  <c r="BG379" i="40" s="1"/>
  <c r="BG380" i="40" a="1"/>
  <c r="BG380" i="40" s="1"/>
  <c r="BG381" i="40" a="1"/>
  <c r="BG381" i="40" s="1"/>
  <c r="BG382" i="40" a="1"/>
  <c r="BG382" i="40" s="1"/>
  <c r="BG383" i="40" a="1"/>
  <c r="BG383" i="40" s="1"/>
  <c r="BG384" i="40" a="1"/>
  <c r="BG384" i="40" s="1"/>
  <c r="BG385" i="40" a="1"/>
  <c r="BG385" i="40" s="1"/>
  <c r="BG386" i="40" a="1"/>
  <c r="BG386" i="40" s="1"/>
  <c r="BG387" i="40" a="1"/>
  <c r="BG387" i="40" s="1"/>
  <c r="BG388" i="40" a="1"/>
  <c r="BG388" i="40" s="1"/>
  <c r="BG389" i="40" a="1"/>
  <c r="BG389" i="40" s="1"/>
  <c r="BG390" i="40" a="1"/>
  <c r="BG390" i="40" s="1"/>
  <c r="BG391" i="40" a="1"/>
  <c r="BG391" i="40" s="1"/>
  <c r="BG392" i="40" a="1"/>
  <c r="BG392" i="40" s="1"/>
  <c r="BG393" i="40" a="1"/>
  <c r="BG393" i="40" s="1"/>
  <c r="BG394" i="40" a="1"/>
  <c r="BG394" i="40" s="1"/>
  <c r="BG395" i="40" a="1"/>
  <c r="BG395" i="40" s="1"/>
  <c r="BG396" i="40" a="1"/>
  <c r="BG396" i="40" s="1"/>
  <c r="BG397" i="40" a="1"/>
  <c r="BG397" i="40" s="1"/>
  <c r="BG398" i="40" a="1"/>
  <c r="BG398" i="40" s="1"/>
  <c r="BG399" i="40" a="1"/>
  <c r="BG399" i="40" s="1"/>
  <c r="BG400" i="40" a="1"/>
  <c r="BG400" i="40" s="1"/>
  <c r="BG401" i="40" a="1"/>
  <c r="BG401" i="40" s="1"/>
  <c r="BG402" i="40" a="1"/>
  <c r="BG402" i="40" s="1"/>
  <c r="BG403" i="40" a="1"/>
  <c r="BG403" i="40" s="1"/>
  <c r="BG404" i="40" a="1"/>
  <c r="BG404" i="40" s="1"/>
  <c r="BG405" i="40" a="1"/>
  <c r="BG405" i="40" s="1"/>
  <c r="BG406" i="40" a="1"/>
  <c r="BG406" i="40" s="1"/>
  <c r="BG407" i="40" a="1"/>
  <c r="BG407" i="40" s="1"/>
  <c r="BG408" i="40" a="1"/>
  <c r="BG408" i="40" s="1"/>
  <c r="BG409" i="40" a="1"/>
  <c r="BG409" i="40" s="1"/>
  <c r="BG410" i="40" a="1"/>
  <c r="BG410" i="40" s="1"/>
  <c r="BG411" i="40" a="1"/>
  <c r="BG411" i="40" s="1"/>
  <c r="BG412" i="40" a="1"/>
  <c r="BG412" i="40" s="1"/>
  <c r="BG413" i="40" a="1"/>
  <c r="BG413" i="40" s="1"/>
  <c r="BG414" i="40" a="1"/>
  <c r="BG414" i="40" s="1"/>
  <c r="BG415" i="40" a="1"/>
  <c r="BG415" i="40" s="1"/>
  <c r="BG416" i="40" a="1"/>
  <c r="BG416" i="40" s="1"/>
  <c r="BG417" i="40" a="1"/>
  <c r="BG417" i="40" s="1"/>
  <c r="BG418" i="40" a="1"/>
  <c r="BG418" i="40" s="1"/>
  <c r="BG419" i="40" a="1"/>
  <c r="BG419" i="40" s="1"/>
  <c r="BG420" i="40" a="1"/>
  <c r="BG420" i="40" s="1"/>
  <c r="BG421" i="40" a="1"/>
  <c r="BG421" i="40" s="1"/>
  <c r="BG422" i="40" a="1"/>
  <c r="BG422" i="40" s="1"/>
  <c r="BG423" i="40" a="1"/>
  <c r="BG423" i="40" s="1"/>
  <c r="BG424" i="40" a="1"/>
  <c r="BG424" i="40" s="1"/>
  <c r="BG425" i="40" a="1"/>
  <c r="BG425" i="40" s="1"/>
  <c r="BG426" i="40" a="1"/>
  <c r="BG426" i="40" s="1"/>
  <c r="BG427" i="40" a="1"/>
  <c r="BG427" i="40" s="1"/>
  <c r="BG428" i="40" a="1"/>
  <c r="BG428" i="40" s="1"/>
  <c r="BG429" i="40" a="1"/>
  <c r="BG429" i="40" s="1"/>
  <c r="BG430" i="40" a="1"/>
  <c r="BG430" i="40" s="1"/>
  <c r="BG431" i="40" a="1"/>
  <c r="BG431" i="40" s="1"/>
  <c r="BG432" i="40" a="1"/>
  <c r="BG432" i="40" s="1"/>
  <c r="BG433" i="40" a="1"/>
  <c r="BG433" i="40" s="1"/>
  <c r="BG434" i="40" a="1"/>
  <c r="BG434" i="40" s="1"/>
  <c r="BG435" i="40" a="1"/>
  <c r="BG435" i="40" s="1"/>
  <c r="BG436" i="40" a="1"/>
  <c r="BG436" i="40" s="1"/>
  <c r="BG437" i="40" a="1"/>
  <c r="BG437" i="40" s="1"/>
  <c r="BG438" i="40" a="1"/>
  <c r="BG438" i="40" s="1"/>
  <c r="BG439" i="40" a="1"/>
  <c r="BG439" i="40" s="1"/>
  <c r="BG440" i="40" a="1"/>
  <c r="BG440" i="40" s="1"/>
  <c r="BG441" i="40" a="1"/>
  <c r="BG441" i="40" s="1"/>
  <c r="BG442" i="40" a="1"/>
  <c r="BG442" i="40" s="1"/>
  <c r="BG443" i="40" a="1"/>
  <c r="BG443" i="40" s="1"/>
  <c r="BG444" i="40" a="1"/>
  <c r="BG444" i="40" s="1"/>
  <c r="BG445" i="40" a="1"/>
  <c r="BG445" i="40" s="1"/>
  <c r="BG446" i="40" a="1"/>
  <c r="BG446" i="40" s="1"/>
  <c r="BG447" i="40" a="1"/>
  <c r="BG447" i="40" s="1"/>
  <c r="BG448" i="40" a="1"/>
  <c r="BG448" i="40" s="1"/>
  <c r="BG449" i="40" a="1"/>
  <c r="BG449" i="40" s="1"/>
  <c r="BG450" i="40" a="1"/>
  <c r="BG450" i="40" s="1"/>
  <c r="BG451" i="40" a="1"/>
  <c r="BG451" i="40" s="1"/>
  <c r="BG452" i="40" a="1"/>
  <c r="BG452" i="40" s="1"/>
  <c r="BG453" i="40" a="1"/>
  <c r="BG453" i="40" s="1"/>
  <c r="BG454" i="40" a="1"/>
  <c r="BG454" i="40" s="1"/>
  <c r="BG455" i="40" a="1"/>
  <c r="BG455" i="40" s="1"/>
  <c r="BG456" i="40" a="1"/>
  <c r="BG456" i="40" s="1"/>
  <c r="BG457" i="40" a="1"/>
  <c r="BG457" i="40" s="1"/>
  <c r="BG458" i="40" a="1"/>
  <c r="BG458" i="40" s="1"/>
  <c r="BG459" i="40" a="1"/>
  <c r="BG459" i="40" s="1"/>
  <c r="BG460" i="40" a="1"/>
  <c r="BG460" i="40" s="1"/>
  <c r="BG461" i="40" a="1"/>
  <c r="BG461" i="40" s="1"/>
  <c r="BG462" i="40" a="1"/>
  <c r="BG462" i="40" s="1"/>
  <c r="BG463" i="40" a="1"/>
  <c r="BG463" i="40" s="1"/>
  <c r="BG464" i="40" a="1"/>
  <c r="BG464" i="40" s="1"/>
  <c r="BG465" i="40" a="1"/>
  <c r="BG465" i="40" s="1"/>
  <c r="BG466" i="40" a="1"/>
  <c r="BG466" i="40" s="1"/>
  <c r="BG467" i="40" a="1"/>
  <c r="BG467" i="40" s="1"/>
  <c r="BG468" i="40" a="1"/>
  <c r="BG468" i="40" s="1"/>
  <c r="BG469" i="40" a="1"/>
  <c r="BG469" i="40" s="1"/>
  <c r="BG470" i="40" a="1"/>
  <c r="BG470" i="40" s="1"/>
  <c r="BG471" i="40" a="1"/>
  <c r="BG471" i="40" s="1"/>
  <c r="BG472" i="40" a="1"/>
  <c r="BG472" i="40" s="1"/>
  <c r="BG473" i="40" a="1"/>
  <c r="BG473" i="40" s="1"/>
  <c r="BG474" i="40" a="1"/>
  <c r="BG474" i="40" s="1"/>
  <c r="BG475" i="40" a="1"/>
  <c r="BG475" i="40" s="1"/>
  <c r="BG476" i="40" a="1"/>
  <c r="BG476" i="40" s="1"/>
  <c r="BG477" i="40" a="1"/>
  <c r="BG477" i="40" s="1"/>
  <c r="BG478" i="40" a="1"/>
  <c r="BG478" i="40" s="1"/>
  <c r="BG479" i="40" a="1"/>
  <c r="BG479" i="40" s="1"/>
  <c r="BG480" i="40" a="1"/>
  <c r="BG480" i="40" s="1"/>
  <c r="BG481" i="40" a="1"/>
  <c r="BG481" i="40" s="1"/>
  <c r="BG482" i="40" a="1"/>
  <c r="BG482" i="40" s="1"/>
  <c r="BG483" i="40" a="1"/>
  <c r="BG483" i="40" s="1"/>
  <c r="BG484" i="40" a="1"/>
  <c r="BG484" i="40" s="1"/>
  <c r="BG485" i="40" a="1"/>
  <c r="BG485" i="40" s="1"/>
  <c r="BG486" i="40" a="1"/>
  <c r="BG486" i="40" s="1"/>
  <c r="BG487" i="40" a="1"/>
  <c r="BG487" i="40" s="1"/>
  <c r="BG488" i="40" a="1"/>
  <c r="BG488" i="40" s="1"/>
  <c r="BG489" i="40" a="1"/>
  <c r="BG489" i="40" s="1"/>
  <c r="BG490" i="40" a="1"/>
  <c r="BG490" i="40" s="1"/>
  <c r="BG491" i="40" a="1"/>
  <c r="BG491" i="40" s="1"/>
  <c r="BG492" i="40" a="1"/>
  <c r="BG492" i="40" s="1"/>
  <c r="BG493" i="40" a="1"/>
  <c r="BG493" i="40" s="1"/>
  <c r="BG494" i="40" a="1"/>
  <c r="BG494" i="40" s="1"/>
  <c r="BG495" i="40" a="1"/>
  <c r="BG495" i="40" s="1"/>
  <c r="BG496" i="40" a="1"/>
  <c r="BG496" i="40" s="1"/>
  <c r="BG497" i="40" a="1"/>
  <c r="BG497" i="40" s="1"/>
  <c r="BG498" i="40" a="1"/>
  <c r="BG498" i="40" s="1"/>
  <c r="BG499" i="40" a="1"/>
  <c r="BG499" i="40" s="1"/>
  <c r="BG500" i="40" a="1"/>
  <c r="BG500" i="40" s="1"/>
  <c r="BG501" i="40" a="1"/>
  <c r="BG501" i="40" s="1"/>
  <c r="BG502" i="40" a="1"/>
  <c r="BG502" i="40" s="1"/>
  <c r="BG503" i="40" a="1"/>
  <c r="BG503" i="40" s="1"/>
  <c r="BG504" i="40" a="1"/>
  <c r="BG504" i="40" s="1"/>
  <c r="CB6" i="40" l="1"/>
  <c r="CB7" i="40"/>
  <c r="CB8" i="40"/>
  <c r="CB9" i="40"/>
  <c r="CB10" i="40"/>
  <c r="CB11" i="40"/>
  <c r="CB12" i="40"/>
  <c r="CB13" i="40"/>
  <c r="CB14" i="40"/>
  <c r="CB15" i="40"/>
  <c r="CB16" i="40"/>
  <c r="CB17" i="40"/>
  <c r="CB18" i="40"/>
  <c r="CB19" i="40"/>
  <c r="CB20" i="40"/>
  <c r="CB21" i="40"/>
  <c r="CB22" i="40"/>
  <c r="CB23" i="40"/>
  <c r="CB24" i="40"/>
  <c r="CB25" i="40"/>
  <c r="CB26" i="40"/>
  <c r="CB27" i="40"/>
  <c r="CB28" i="40"/>
  <c r="CB29" i="40"/>
  <c r="CB30" i="40"/>
  <c r="CB31" i="40"/>
  <c r="CB32" i="40"/>
  <c r="CB33" i="40"/>
  <c r="CB34" i="40"/>
  <c r="CB35" i="40"/>
  <c r="CB36" i="40"/>
  <c r="CB37" i="40"/>
  <c r="CB38" i="40"/>
  <c r="CB39" i="40"/>
  <c r="CB40" i="40"/>
  <c r="CB41" i="40"/>
  <c r="CB42" i="40"/>
  <c r="CB43" i="40"/>
  <c r="CB44" i="40"/>
  <c r="CB45" i="40"/>
  <c r="CB46" i="40"/>
  <c r="CB47" i="40"/>
  <c r="CB48" i="40"/>
  <c r="CB49" i="40"/>
  <c r="CB50" i="40"/>
  <c r="CB51" i="40"/>
  <c r="CB52" i="40"/>
  <c r="CB53" i="40"/>
  <c r="CB54" i="40"/>
  <c r="CB55" i="40"/>
  <c r="CB56" i="40"/>
  <c r="CB57" i="40"/>
  <c r="CB58" i="40"/>
  <c r="CB59" i="40"/>
  <c r="CB60" i="40"/>
  <c r="CB61" i="40"/>
  <c r="CB62" i="40"/>
  <c r="CB63" i="40"/>
  <c r="CB64" i="40"/>
  <c r="CB65" i="40"/>
  <c r="CB66" i="40"/>
  <c r="CB67" i="40"/>
  <c r="CB68" i="40"/>
  <c r="CB69" i="40"/>
  <c r="CB70" i="40"/>
  <c r="CB71" i="40"/>
  <c r="CB72" i="40"/>
  <c r="CB73" i="40"/>
  <c r="CB74" i="40"/>
  <c r="CB75" i="40"/>
  <c r="CB76" i="40"/>
  <c r="CB77" i="40"/>
  <c r="CB78" i="40"/>
  <c r="CB79" i="40"/>
  <c r="CB80" i="40"/>
  <c r="CB81" i="40"/>
  <c r="CB82" i="40"/>
  <c r="CB83" i="40"/>
  <c r="CB84" i="40"/>
  <c r="CB85" i="40"/>
  <c r="CB86" i="40"/>
  <c r="CB87" i="40"/>
  <c r="CB88" i="40"/>
  <c r="CB89" i="40"/>
  <c r="CB90" i="40"/>
  <c r="CB91" i="40"/>
  <c r="CB92" i="40"/>
  <c r="CB93" i="40"/>
  <c r="CB94" i="40"/>
  <c r="CB95" i="40"/>
  <c r="CB96" i="40"/>
  <c r="CB97" i="40"/>
  <c r="CB98" i="40"/>
  <c r="CB99" i="40"/>
  <c r="CB100" i="40"/>
  <c r="CB101" i="40"/>
  <c r="CB102" i="40"/>
  <c r="CB103" i="40"/>
  <c r="CB104" i="40"/>
  <c r="CB105" i="40"/>
  <c r="CB106" i="40"/>
  <c r="CB107" i="40"/>
  <c r="CB108" i="40"/>
  <c r="CB109" i="40"/>
  <c r="CB110" i="40"/>
  <c r="CB111" i="40"/>
  <c r="CB112" i="40"/>
  <c r="CB113" i="40"/>
  <c r="CB114" i="40"/>
  <c r="CB115" i="40"/>
  <c r="CB116" i="40"/>
  <c r="CB117" i="40"/>
  <c r="CB118" i="40"/>
  <c r="CB119" i="40"/>
  <c r="CB120" i="40"/>
  <c r="CB121" i="40"/>
  <c r="CB122" i="40"/>
  <c r="CB123" i="40"/>
  <c r="CB124" i="40"/>
  <c r="CB125" i="40"/>
  <c r="CB126" i="40"/>
  <c r="CB127" i="40"/>
  <c r="CB128" i="40"/>
  <c r="CB129" i="40"/>
  <c r="CB130" i="40"/>
  <c r="CB131" i="40"/>
  <c r="CB132" i="40"/>
  <c r="CB133" i="40"/>
  <c r="CB134" i="40"/>
  <c r="CB135" i="40"/>
  <c r="CB136" i="40"/>
  <c r="CB137" i="40"/>
  <c r="CB138" i="40"/>
  <c r="CB139" i="40"/>
  <c r="CB140" i="40"/>
  <c r="CB141" i="40"/>
  <c r="CB142" i="40"/>
  <c r="CB143" i="40"/>
  <c r="CB144" i="40"/>
  <c r="CB145" i="40"/>
  <c r="CB146" i="40"/>
  <c r="CB147" i="40"/>
  <c r="CB148" i="40"/>
  <c r="CB149" i="40"/>
  <c r="CB150" i="40"/>
  <c r="CB151" i="40"/>
  <c r="CB152" i="40"/>
  <c r="CB153" i="40"/>
  <c r="CB154" i="40"/>
  <c r="CB155" i="40"/>
  <c r="CB156" i="40"/>
  <c r="CB157" i="40"/>
  <c r="CB158" i="40"/>
  <c r="CB159" i="40"/>
  <c r="CB160" i="40"/>
  <c r="CB161" i="40"/>
  <c r="CB162" i="40"/>
  <c r="CB163" i="40"/>
  <c r="CB164" i="40"/>
  <c r="CB165" i="40"/>
  <c r="CB166" i="40"/>
  <c r="CB167" i="40"/>
  <c r="CB168" i="40"/>
  <c r="CB169" i="40"/>
  <c r="CB170" i="40"/>
  <c r="CB171" i="40"/>
  <c r="CB172" i="40"/>
  <c r="CB173" i="40"/>
  <c r="CB174" i="40"/>
  <c r="CB175" i="40"/>
  <c r="CB176" i="40"/>
  <c r="CB177" i="40"/>
  <c r="CB178" i="40"/>
  <c r="CB179" i="40"/>
  <c r="CB180" i="40"/>
  <c r="CB181" i="40"/>
  <c r="CB182" i="40"/>
  <c r="CB183" i="40"/>
  <c r="CB184" i="40"/>
  <c r="CB185" i="40"/>
  <c r="CB186" i="40"/>
  <c r="CB187" i="40"/>
  <c r="CB188" i="40"/>
  <c r="CB189" i="40"/>
  <c r="CB190" i="40"/>
  <c r="CB191" i="40"/>
  <c r="CB192" i="40"/>
  <c r="CB193" i="40"/>
  <c r="CB194" i="40"/>
  <c r="CB195" i="40"/>
  <c r="CB196" i="40"/>
  <c r="CB197" i="40"/>
  <c r="CB198" i="40"/>
  <c r="CB199" i="40"/>
  <c r="CB200" i="40"/>
  <c r="CB201" i="40"/>
  <c r="CB202" i="40"/>
  <c r="CB203" i="40"/>
  <c r="CB204" i="40"/>
  <c r="CB205" i="40"/>
  <c r="CB206" i="40"/>
  <c r="CB207" i="40"/>
  <c r="CB208" i="40"/>
  <c r="CB209" i="40"/>
  <c r="CB210" i="40"/>
  <c r="CB211" i="40"/>
  <c r="CB212" i="40"/>
  <c r="CB213" i="40"/>
  <c r="CB214" i="40"/>
  <c r="CB215" i="40"/>
  <c r="CB216" i="40"/>
  <c r="CB217" i="40"/>
  <c r="CB218" i="40"/>
  <c r="CB219" i="40"/>
  <c r="CB220" i="40"/>
  <c r="CB221" i="40"/>
  <c r="CB222" i="40"/>
  <c r="CB223" i="40"/>
  <c r="CB224" i="40"/>
  <c r="CB225" i="40"/>
  <c r="CB226" i="40"/>
  <c r="CB227" i="40"/>
  <c r="CB228" i="40"/>
  <c r="CB229" i="40"/>
  <c r="CB230" i="40"/>
  <c r="CB231" i="40"/>
  <c r="CB232" i="40"/>
  <c r="CB233" i="40"/>
  <c r="CB234" i="40"/>
  <c r="CB235" i="40"/>
  <c r="CB236" i="40"/>
  <c r="CB237" i="40"/>
  <c r="CB238" i="40"/>
  <c r="CB239" i="40"/>
  <c r="CB240" i="40"/>
  <c r="CB241" i="40"/>
  <c r="CB242" i="40"/>
  <c r="CB243" i="40"/>
  <c r="CB244" i="40"/>
  <c r="CB245" i="40"/>
  <c r="CB246" i="40"/>
  <c r="CB247" i="40"/>
  <c r="CB248" i="40"/>
  <c r="CB249" i="40"/>
  <c r="CB250" i="40"/>
  <c r="CB251" i="40"/>
  <c r="CB252" i="40"/>
  <c r="CB253" i="40"/>
  <c r="CB254" i="40"/>
  <c r="CB255" i="40"/>
  <c r="CB256" i="40"/>
  <c r="CB257" i="40"/>
  <c r="CB258" i="40"/>
  <c r="CB259" i="40"/>
  <c r="CB260" i="40"/>
  <c r="CB261" i="40"/>
  <c r="CB262" i="40"/>
  <c r="CB263" i="40"/>
  <c r="CB264" i="40"/>
  <c r="CB265" i="40"/>
  <c r="CB266" i="40"/>
  <c r="CB267" i="40"/>
  <c r="CB268" i="40"/>
  <c r="CB269" i="40"/>
  <c r="CB270" i="40"/>
  <c r="CB271" i="40"/>
  <c r="CB272" i="40"/>
  <c r="CB273" i="40"/>
  <c r="CB274" i="40"/>
  <c r="CB275" i="40"/>
  <c r="CB276" i="40"/>
  <c r="CB277" i="40"/>
  <c r="CB278" i="40"/>
  <c r="CB279" i="40"/>
  <c r="CB280" i="40"/>
  <c r="CB281" i="40"/>
  <c r="CB282" i="40"/>
  <c r="CB283" i="40"/>
  <c r="CB284" i="40"/>
  <c r="CB285" i="40"/>
  <c r="CB286" i="40"/>
  <c r="CB287" i="40"/>
  <c r="CB288" i="40"/>
  <c r="CB289" i="40"/>
  <c r="CB290" i="40"/>
  <c r="CB291" i="40"/>
  <c r="CB292" i="40"/>
  <c r="CB293" i="40"/>
  <c r="CB294" i="40"/>
  <c r="CB295" i="40"/>
  <c r="CB296" i="40"/>
  <c r="CB297" i="40"/>
  <c r="CB298" i="40"/>
  <c r="CB299" i="40"/>
  <c r="CB300" i="40"/>
  <c r="CB301" i="40"/>
  <c r="CB302" i="40"/>
  <c r="CB303" i="40"/>
  <c r="CB304" i="40"/>
  <c r="CB305" i="40"/>
  <c r="CB306" i="40"/>
  <c r="CB307" i="40"/>
  <c r="CB308" i="40"/>
  <c r="CB309" i="40"/>
  <c r="CB310" i="40"/>
  <c r="CB311" i="40"/>
  <c r="CB312" i="40"/>
  <c r="CB313" i="40"/>
  <c r="CB314" i="40"/>
  <c r="CB315" i="40"/>
  <c r="CB316" i="40"/>
  <c r="CB317" i="40"/>
  <c r="CB318" i="40"/>
  <c r="CB319" i="40"/>
  <c r="CB320" i="40"/>
  <c r="CB321" i="40"/>
  <c r="CB322" i="40"/>
  <c r="CB323" i="40"/>
  <c r="CB324" i="40"/>
  <c r="CB325" i="40"/>
  <c r="CB326" i="40"/>
  <c r="CB327" i="40"/>
  <c r="CB328" i="40"/>
  <c r="CB329" i="40"/>
  <c r="CB330" i="40"/>
  <c r="CB331" i="40"/>
  <c r="CB332" i="40"/>
  <c r="CB333" i="40"/>
  <c r="CB334" i="40"/>
  <c r="CB335" i="40"/>
  <c r="CB336" i="40"/>
  <c r="CB337" i="40"/>
  <c r="CB338" i="40"/>
  <c r="CB339" i="40"/>
  <c r="CB340" i="40"/>
  <c r="CB341" i="40"/>
  <c r="CB342" i="40"/>
  <c r="CB343" i="40"/>
  <c r="CB344" i="40"/>
  <c r="CB345" i="40"/>
  <c r="CB346" i="40"/>
  <c r="CB347" i="40"/>
  <c r="CB348" i="40"/>
  <c r="CB349" i="40"/>
  <c r="CB350" i="40"/>
  <c r="CB351" i="40"/>
  <c r="CB352" i="40"/>
  <c r="CB353" i="40"/>
  <c r="CB354" i="40"/>
  <c r="CB355" i="40"/>
  <c r="CB356" i="40"/>
  <c r="CB357" i="40"/>
  <c r="CB358" i="40"/>
  <c r="CB359" i="40"/>
  <c r="CB360" i="40"/>
  <c r="CB361" i="40"/>
  <c r="CB362" i="40"/>
  <c r="CB363" i="40"/>
  <c r="CB364" i="40"/>
  <c r="CB365" i="40"/>
  <c r="CB366" i="40"/>
  <c r="CB367" i="40"/>
  <c r="CB368" i="40"/>
  <c r="CB369" i="40"/>
  <c r="CB370" i="40"/>
  <c r="CB371" i="40"/>
  <c r="CB372" i="40"/>
  <c r="CB373" i="40"/>
  <c r="CB374" i="40"/>
  <c r="CB375" i="40"/>
  <c r="CB376" i="40"/>
  <c r="CB377" i="40"/>
  <c r="CB378" i="40"/>
  <c r="CB379" i="40"/>
  <c r="CB380" i="40"/>
  <c r="CB381" i="40"/>
  <c r="CB382" i="40"/>
  <c r="CB383" i="40"/>
  <c r="CB384" i="40"/>
  <c r="CB385" i="40"/>
  <c r="CB386" i="40"/>
  <c r="CB387" i="40"/>
  <c r="CB388" i="40"/>
  <c r="CB389" i="40"/>
  <c r="CB390" i="40"/>
  <c r="CB391" i="40"/>
  <c r="CB392" i="40"/>
  <c r="CB393" i="40"/>
  <c r="CB394" i="40"/>
  <c r="CB395" i="40"/>
  <c r="CB396" i="40"/>
  <c r="CB397" i="40"/>
  <c r="CB398" i="40"/>
  <c r="CB399" i="40"/>
  <c r="CB400" i="40"/>
  <c r="CB401" i="40"/>
  <c r="CB402" i="40"/>
  <c r="CB403" i="40"/>
  <c r="CB404" i="40"/>
  <c r="CB405" i="40"/>
  <c r="CB406" i="40"/>
  <c r="CB407" i="40"/>
  <c r="CB408" i="40"/>
  <c r="CB409" i="40"/>
  <c r="CB410" i="40"/>
  <c r="CB411" i="40"/>
  <c r="CB412" i="40"/>
  <c r="CB413" i="40"/>
  <c r="CB414" i="40"/>
  <c r="CB415" i="40"/>
  <c r="CB416" i="40"/>
  <c r="CB417" i="40"/>
  <c r="CB418" i="40"/>
  <c r="CB419" i="40"/>
  <c r="CB420" i="40"/>
  <c r="CB421" i="40"/>
  <c r="CB422" i="40"/>
  <c r="CB423" i="40"/>
  <c r="CB424" i="40"/>
  <c r="CB425" i="40"/>
  <c r="CB426" i="40"/>
  <c r="CB427" i="40"/>
  <c r="CB428" i="40"/>
  <c r="CB429" i="40"/>
  <c r="CB430" i="40"/>
  <c r="CB431" i="40"/>
  <c r="CB432" i="40"/>
  <c r="CB433" i="40"/>
  <c r="CB434" i="40"/>
  <c r="CB435" i="40"/>
  <c r="CB436" i="40"/>
  <c r="CB437" i="40"/>
  <c r="CB438" i="40"/>
  <c r="CB439" i="40"/>
  <c r="CB440" i="40"/>
  <c r="CB441" i="40"/>
  <c r="CB442" i="40"/>
  <c r="CB443" i="40"/>
  <c r="CB444" i="40"/>
  <c r="CB445" i="40"/>
  <c r="CB446" i="40"/>
  <c r="CB447" i="40"/>
  <c r="CB448" i="40"/>
  <c r="CB449" i="40"/>
  <c r="CB450" i="40"/>
  <c r="CB451" i="40"/>
  <c r="CB452" i="40"/>
  <c r="CB453" i="40"/>
  <c r="CB454" i="40"/>
  <c r="CB455" i="40"/>
  <c r="CB456" i="40"/>
  <c r="CB457" i="40"/>
  <c r="CB458" i="40"/>
  <c r="CB459" i="40"/>
  <c r="CB460" i="40"/>
  <c r="CB461" i="40"/>
  <c r="CB462" i="40"/>
  <c r="CB463" i="40"/>
  <c r="CB464" i="40"/>
  <c r="CB465" i="40"/>
  <c r="CB466" i="40"/>
  <c r="CB467" i="40"/>
  <c r="CB468" i="40"/>
  <c r="CB469" i="40"/>
  <c r="CB470" i="40"/>
  <c r="CB471" i="40"/>
  <c r="CB472" i="40"/>
  <c r="CB473" i="40"/>
  <c r="CB474" i="40"/>
  <c r="CB475" i="40"/>
  <c r="CB476" i="40"/>
  <c r="CB477" i="40"/>
  <c r="CB478" i="40"/>
  <c r="CB479" i="40"/>
  <c r="CB480" i="40"/>
  <c r="CB481" i="40"/>
  <c r="CB482" i="40"/>
  <c r="CB483" i="40"/>
  <c r="CB484" i="40"/>
  <c r="CB485" i="40"/>
  <c r="CB486" i="40"/>
  <c r="CB487" i="40"/>
  <c r="CB488" i="40"/>
  <c r="CB489" i="40"/>
  <c r="CB490" i="40"/>
  <c r="CB491" i="40"/>
  <c r="CB492" i="40"/>
  <c r="CB493" i="40"/>
  <c r="CB494" i="40"/>
  <c r="CB495" i="40"/>
  <c r="CB496" i="40"/>
  <c r="CB497" i="40"/>
  <c r="CB498" i="40"/>
  <c r="CB499" i="40"/>
  <c r="CB500" i="40"/>
  <c r="CB501" i="40"/>
  <c r="CB502" i="40"/>
  <c r="CB503" i="40"/>
  <c r="CB504" i="40"/>
  <c r="CC6" i="40"/>
  <c r="CC7" i="40"/>
  <c r="CC8" i="40"/>
  <c r="CC9" i="40"/>
  <c r="CC10" i="40"/>
  <c r="CC11" i="40"/>
  <c r="CC12" i="40"/>
  <c r="CC13" i="40"/>
  <c r="CC14" i="40"/>
  <c r="CC15" i="40"/>
  <c r="CC16" i="40"/>
  <c r="CC17" i="40"/>
  <c r="CC18" i="40"/>
  <c r="CC19" i="40"/>
  <c r="CC20" i="40"/>
  <c r="CC21" i="40"/>
  <c r="CC22" i="40"/>
  <c r="CC23" i="40"/>
  <c r="CC24" i="40"/>
  <c r="CC25" i="40"/>
  <c r="CC26" i="40"/>
  <c r="CC27" i="40"/>
  <c r="CC28" i="40"/>
  <c r="CC29" i="40"/>
  <c r="CC30" i="40"/>
  <c r="CC31" i="40"/>
  <c r="CC32" i="40"/>
  <c r="CC33" i="40"/>
  <c r="CC34" i="40"/>
  <c r="CC35" i="40"/>
  <c r="CC36" i="40"/>
  <c r="CC37" i="40"/>
  <c r="CC38" i="40"/>
  <c r="CC39" i="40"/>
  <c r="CC40" i="40"/>
  <c r="CC41" i="40"/>
  <c r="CC42" i="40"/>
  <c r="CC43" i="40"/>
  <c r="CC44" i="40"/>
  <c r="CC45" i="40"/>
  <c r="CC46" i="40"/>
  <c r="CC47" i="40"/>
  <c r="CC48" i="40"/>
  <c r="CC49" i="40"/>
  <c r="CC50" i="40"/>
  <c r="CC51" i="40"/>
  <c r="CC52" i="40"/>
  <c r="CC53" i="40"/>
  <c r="CC54" i="40"/>
  <c r="CC55" i="40"/>
  <c r="CC56" i="40"/>
  <c r="CC57" i="40"/>
  <c r="CC58" i="40"/>
  <c r="CC59" i="40"/>
  <c r="CC60" i="40"/>
  <c r="CC61" i="40"/>
  <c r="CC62" i="40"/>
  <c r="CC63" i="40"/>
  <c r="CC64" i="40"/>
  <c r="CC65" i="40"/>
  <c r="CC66" i="40"/>
  <c r="CC67" i="40"/>
  <c r="CC68" i="40"/>
  <c r="CC69" i="40"/>
  <c r="CC70" i="40"/>
  <c r="CC71" i="40"/>
  <c r="CC72" i="40"/>
  <c r="CC73" i="40"/>
  <c r="CC74" i="40"/>
  <c r="CC75" i="40"/>
  <c r="CC76" i="40"/>
  <c r="CC77" i="40"/>
  <c r="CC78" i="40"/>
  <c r="CC79" i="40"/>
  <c r="CC80" i="40"/>
  <c r="CC81" i="40"/>
  <c r="CC82" i="40"/>
  <c r="CC83" i="40"/>
  <c r="CC84" i="40"/>
  <c r="CC85" i="40"/>
  <c r="CC86" i="40"/>
  <c r="CC87" i="40"/>
  <c r="CC88" i="40"/>
  <c r="CC89" i="40"/>
  <c r="CC90" i="40"/>
  <c r="CC91" i="40"/>
  <c r="CC92" i="40"/>
  <c r="CC93" i="40"/>
  <c r="CC94" i="40"/>
  <c r="CC95" i="40"/>
  <c r="CC96" i="40"/>
  <c r="CC97" i="40"/>
  <c r="CC98" i="40"/>
  <c r="CC99" i="40"/>
  <c r="CC100" i="40"/>
  <c r="CC101" i="40"/>
  <c r="CC102" i="40"/>
  <c r="CC103" i="40"/>
  <c r="CC104" i="40"/>
  <c r="CC105" i="40"/>
  <c r="CC106" i="40"/>
  <c r="CC107" i="40"/>
  <c r="CC108" i="40"/>
  <c r="CC109" i="40"/>
  <c r="CC110" i="40"/>
  <c r="CC111" i="40"/>
  <c r="CC112" i="40"/>
  <c r="CC113" i="40"/>
  <c r="CC114" i="40"/>
  <c r="CC115" i="40"/>
  <c r="CC116" i="40"/>
  <c r="CC117" i="40"/>
  <c r="CC118" i="40"/>
  <c r="CC119" i="40"/>
  <c r="CC120" i="40"/>
  <c r="CC121" i="40"/>
  <c r="CC122" i="40"/>
  <c r="CC123" i="40"/>
  <c r="CC124" i="40"/>
  <c r="CC125" i="40"/>
  <c r="CC126" i="40"/>
  <c r="CC127" i="40"/>
  <c r="CC128" i="40"/>
  <c r="CC129" i="40"/>
  <c r="CC130" i="40"/>
  <c r="CC131" i="40"/>
  <c r="CC132" i="40"/>
  <c r="CC133" i="40"/>
  <c r="CC134" i="40"/>
  <c r="CC135" i="40"/>
  <c r="CC136" i="40"/>
  <c r="CC137" i="40"/>
  <c r="CC138" i="40"/>
  <c r="CC139" i="40"/>
  <c r="CC140" i="40"/>
  <c r="CC141" i="40"/>
  <c r="CC142" i="40"/>
  <c r="CC143" i="40"/>
  <c r="CC144" i="40"/>
  <c r="CC145" i="40"/>
  <c r="CC146" i="40"/>
  <c r="CC147" i="40"/>
  <c r="CC148" i="40"/>
  <c r="CC149" i="40"/>
  <c r="CC150" i="40"/>
  <c r="CC151" i="40"/>
  <c r="CC152" i="40"/>
  <c r="CC153" i="40"/>
  <c r="CC154" i="40"/>
  <c r="CC155" i="40"/>
  <c r="CC156" i="40"/>
  <c r="CC157" i="40"/>
  <c r="CC158" i="40"/>
  <c r="CC159" i="40"/>
  <c r="CC160" i="40"/>
  <c r="CC161" i="40"/>
  <c r="CC162" i="40"/>
  <c r="CC163" i="40"/>
  <c r="CC164" i="40"/>
  <c r="CC165" i="40"/>
  <c r="CC166" i="40"/>
  <c r="CC167" i="40"/>
  <c r="CC168" i="40"/>
  <c r="CC169" i="40"/>
  <c r="CC170" i="40"/>
  <c r="CC171" i="40"/>
  <c r="CC172" i="40"/>
  <c r="CC173" i="40"/>
  <c r="CC174" i="40"/>
  <c r="CC175" i="40"/>
  <c r="CC176" i="40"/>
  <c r="CC177" i="40"/>
  <c r="CC178" i="40"/>
  <c r="CC179" i="40"/>
  <c r="CC180" i="40"/>
  <c r="CC181" i="40"/>
  <c r="CC182" i="40"/>
  <c r="CC183" i="40"/>
  <c r="CC184" i="40"/>
  <c r="CC185" i="40"/>
  <c r="CC186" i="40"/>
  <c r="CC187" i="40"/>
  <c r="CC188" i="40"/>
  <c r="CC189" i="40"/>
  <c r="CC190" i="40"/>
  <c r="CC191" i="40"/>
  <c r="CC192" i="40"/>
  <c r="CC193" i="40"/>
  <c r="CC194" i="40"/>
  <c r="CC195" i="40"/>
  <c r="CC196" i="40"/>
  <c r="CC197" i="40"/>
  <c r="CC198" i="40"/>
  <c r="CC199" i="40"/>
  <c r="CC200" i="40"/>
  <c r="CC201" i="40"/>
  <c r="CC202" i="40"/>
  <c r="CC203" i="40"/>
  <c r="CC204" i="40"/>
  <c r="CC205" i="40"/>
  <c r="CC206" i="40"/>
  <c r="CC207" i="40"/>
  <c r="CC208" i="40"/>
  <c r="CC209" i="40"/>
  <c r="CC210" i="40"/>
  <c r="CC211" i="40"/>
  <c r="CC212" i="40"/>
  <c r="CC213" i="40"/>
  <c r="CC214" i="40"/>
  <c r="CC215" i="40"/>
  <c r="CC216" i="40"/>
  <c r="CC217" i="40"/>
  <c r="CC218" i="40"/>
  <c r="CC219" i="40"/>
  <c r="CC220" i="40"/>
  <c r="CC221" i="40"/>
  <c r="CC222" i="40"/>
  <c r="CC223" i="40"/>
  <c r="CC224" i="40"/>
  <c r="CC225" i="40"/>
  <c r="CC226" i="40"/>
  <c r="CC227" i="40"/>
  <c r="CC228" i="40"/>
  <c r="CC229" i="40"/>
  <c r="CC230" i="40"/>
  <c r="CC231" i="40"/>
  <c r="CC232" i="40"/>
  <c r="CC233" i="40"/>
  <c r="CC234" i="40"/>
  <c r="CC235" i="40"/>
  <c r="CC236" i="40"/>
  <c r="CC237" i="40"/>
  <c r="CC238" i="40"/>
  <c r="CC239" i="40"/>
  <c r="CC240" i="40"/>
  <c r="CC241" i="40"/>
  <c r="CC242" i="40"/>
  <c r="CC243" i="40"/>
  <c r="CC244" i="40"/>
  <c r="CC245" i="40"/>
  <c r="CC246" i="40"/>
  <c r="CC247" i="40"/>
  <c r="CC248" i="40"/>
  <c r="CC249" i="40"/>
  <c r="CC250" i="40"/>
  <c r="CC251" i="40"/>
  <c r="CC252" i="40"/>
  <c r="CC253" i="40"/>
  <c r="CC254" i="40"/>
  <c r="CC255" i="40"/>
  <c r="CC256" i="40"/>
  <c r="CC257" i="40"/>
  <c r="CC258" i="40"/>
  <c r="CC259" i="40"/>
  <c r="CC260" i="40"/>
  <c r="CC261" i="40"/>
  <c r="CC262" i="40"/>
  <c r="CC263" i="40"/>
  <c r="CC264" i="40"/>
  <c r="CC265" i="40"/>
  <c r="CC266" i="40"/>
  <c r="CC267" i="40"/>
  <c r="CC268" i="40"/>
  <c r="CC269" i="40"/>
  <c r="CC270" i="40"/>
  <c r="CC271" i="40"/>
  <c r="CC272" i="40"/>
  <c r="CC273" i="40"/>
  <c r="CC274" i="40"/>
  <c r="CC275" i="40"/>
  <c r="CC276" i="40"/>
  <c r="CC277" i="40"/>
  <c r="CC278" i="40"/>
  <c r="CC279" i="40"/>
  <c r="CC280" i="40"/>
  <c r="CC281" i="40"/>
  <c r="CC282" i="40"/>
  <c r="CC283" i="40"/>
  <c r="CC284" i="40"/>
  <c r="CC285" i="40"/>
  <c r="CC286" i="40"/>
  <c r="CC287" i="40"/>
  <c r="CC288" i="40"/>
  <c r="CC289" i="40"/>
  <c r="CC290" i="40"/>
  <c r="CC291" i="40"/>
  <c r="CC292" i="40"/>
  <c r="CC293" i="40"/>
  <c r="CC294" i="40"/>
  <c r="CC295" i="40"/>
  <c r="CC296" i="40"/>
  <c r="CC297" i="40"/>
  <c r="CC298" i="40"/>
  <c r="CC299" i="40"/>
  <c r="CC300" i="40"/>
  <c r="CC301" i="40"/>
  <c r="CC302" i="40"/>
  <c r="CC303" i="40"/>
  <c r="CC304" i="40"/>
  <c r="CC305" i="40"/>
  <c r="CC306" i="40"/>
  <c r="CC307" i="40"/>
  <c r="CC308" i="40"/>
  <c r="CC309" i="40"/>
  <c r="CC310" i="40"/>
  <c r="CC311" i="40"/>
  <c r="CC312" i="40"/>
  <c r="CC313" i="40"/>
  <c r="CC314" i="40"/>
  <c r="CC315" i="40"/>
  <c r="CC316" i="40"/>
  <c r="CC317" i="40"/>
  <c r="CC318" i="40"/>
  <c r="CC319" i="40"/>
  <c r="CC320" i="40"/>
  <c r="CC321" i="40"/>
  <c r="CC322" i="40"/>
  <c r="CC323" i="40"/>
  <c r="CC324" i="40"/>
  <c r="CC325" i="40"/>
  <c r="CC326" i="40"/>
  <c r="CC327" i="40"/>
  <c r="CC328" i="40"/>
  <c r="CC329" i="40"/>
  <c r="CC330" i="40"/>
  <c r="CC331" i="40"/>
  <c r="CC332" i="40"/>
  <c r="CC333" i="40"/>
  <c r="CC334" i="40"/>
  <c r="CC335" i="40"/>
  <c r="CC336" i="40"/>
  <c r="CC337" i="40"/>
  <c r="CC338" i="40"/>
  <c r="CC339" i="40"/>
  <c r="CC340" i="40"/>
  <c r="CC341" i="40"/>
  <c r="CC342" i="40"/>
  <c r="CC343" i="40"/>
  <c r="CC344" i="40"/>
  <c r="CC345" i="40"/>
  <c r="CC346" i="40"/>
  <c r="CC347" i="40"/>
  <c r="CC348" i="40"/>
  <c r="CC349" i="40"/>
  <c r="CC350" i="40"/>
  <c r="CC351" i="40"/>
  <c r="CC352" i="40"/>
  <c r="CC353" i="40"/>
  <c r="CC354" i="40"/>
  <c r="CC355" i="40"/>
  <c r="CC356" i="40"/>
  <c r="CC357" i="40"/>
  <c r="CC358" i="40"/>
  <c r="CC359" i="40"/>
  <c r="CC360" i="40"/>
  <c r="CC361" i="40"/>
  <c r="CC362" i="40"/>
  <c r="CC363" i="40"/>
  <c r="CC364" i="40"/>
  <c r="CC365" i="40"/>
  <c r="CC366" i="40"/>
  <c r="CC367" i="40"/>
  <c r="CC368" i="40"/>
  <c r="CC369" i="40"/>
  <c r="CC370" i="40"/>
  <c r="CC371" i="40"/>
  <c r="CC372" i="40"/>
  <c r="CC373" i="40"/>
  <c r="CC374" i="40"/>
  <c r="CC375" i="40"/>
  <c r="CC376" i="40"/>
  <c r="CC377" i="40"/>
  <c r="CC378" i="40"/>
  <c r="CC379" i="40"/>
  <c r="CC380" i="40"/>
  <c r="CC381" i="40"/>
  <c r="CC382" i="40"/>
  <c r="CC383" i="40"/>
  <c r="CC384" i="40"/>
  <c r="CC385" i="40"/>
  <c r="CC386" i="40"/>
  <c r="CC387" i="40"/>
  <c r="CC388" i="40"/>
  <c r="CC389" i="40"/>
  <c r="CC390" i="40"/>
  <c r="CC391" i="40"/>
  <c r="CC392" i="40"/>
  <c r="CC393" i="40"/>
  <c r="CC394" i="40"/>
  <c r="CC395" i="40"/>
  <c r="CC396" i="40"/>
  <c r="CC397" i="40"/>
  <c r="CC398" i="40"/>
  <c r="CC399" i="40"/>
  <c r="CC400" i="40"/>
  <c r="CC401" i="40"/>
  <c r="CC402" i="40"/>
  <c r="CC403" i="40"/>
  <c r="CC404" i="40"/>
  <c r="CC405" i="40"/>
  <c r="CC406" i="40"/>
  <c r="CC407" i="40"/>
  <c r="CC408" i="40"/>
  <c r="CC409" i="40"/>
  <c r="CC410" i="40"/>
  <c r="CC411" i="40"/>
  <c r="CC412" i="40"/>
  <c r="CC413" i="40"/>
  <c r="CC414" i="40"/>
  <c r="CC415" i="40"/>
  <c r="CC416" i="40"/>
  <c r="CC417" i="40"/>
  <c r="CC418" i="40"/>
  <c r="CC419" i="40"/>
  <c r="CC420" i="40"/>
  <c r="CC421" i="40"/>
  <c r="CC422" i="40"/>
  <c r="CC423" i="40"/>
  <c r="CC424" i="40"/>
  <c r="CC425" i="40"/>
  <c r="CC426" i="40"/>
  <c r="CC427" i="40"/>
  <c r="CC428" i="40"/>
  <c r="CC429" i="40"/>
  <c r="CC430" i="40"/>
  <c r="CC431" i="40"/>
  <c r="CC432" i="40"/>
  <c r="CC433" i="40"/>
  <c r="CC434" i="40"/>
  <c r="CC435" i="40"/>
  <c r="CC436" i="40"/>
  <c r="CC437" i="40"/>
  <c r="CC438" i="40"/>
  <c r="CC439" i="40"/>
  <c r="CC440" i="40"/>
  <c r="CC441" i="40"/>
  <c r="CC442" i="40"/>
  <c r="CC443" i="40"/>
  <c r="CC444" i="40"/>
  <c r="CC445" i="40"/>
  <c r="CC446" i="40"/>
  <c r="CC447" i="40"/>
  <c r="CC448" i="40"/>
  <c r="CC449" i="40"/>
  <c r="CC450" i="40"/>
  <c r="CC451" i="40"/>
  <c r="CC452" i="40"/>
  <c r="CC453" i="40"/>
  <c r="CC454" i="40"/>
  <c r="CC455" i="40"/>
  <c r="CC456" i="40"/>
  <c r="CC457" i="40"/>
  <c r="CC458" i="40"/>
  <c r="CC459" i="40"/>
  <c r="CC460" i="40"/>
  <c r="CC461" i="40"/>
  <c r="CC462" i="40"/>
  <c r="CC463" i="40"/>
  <c r="CC464" i="40"/>
  <c r="CC465" i="40"/>
  <c r="CC466" i="40"/>
  <c r="CC467" i="40"/>
  <c r="CC468" i="40"/>
  <c r="CC469" i="40"/>
  <c r="CC470" i="40"/>
  <c r="CC471" i="40"/>
  <c r="CC472" i="40"/>
  <c r="CC473" i="40"/>
  <c r="CC474" i="40"/>
  <c r="CC475" i="40"/>
  <c r="CC476" i="40"/>
  <c r="CC477" i="40"/>
  <c r="CC478" i="40"/>
  <c r="CC479" i="40"/>
  <c r="CC480" i="40"/>
  <c r="CC481" i="40"/>
  <c r="CC482" i="40"/>
  <c r="CC483" i="40"/>
  <c r="CC484" i="40"/>
  <c r="CC485" i="40"/>
  <c r="CC486" i="40"/>
  <c r="CC487" i="40"/>
  <c r="CC488" i="40"/>
  <c r="CC489" i="40"/>
  <c r="CC490" i="40"/>
  <c r="CC491" i="40"/>
  <c r="CC492" i="40"/>
  <c r="CC493" i="40"/>
  <c r="CC494" i="40"/>
  <c r="CC495" i="40"/>
  <c r="CC496" i="40"/>
  <c r="CC497" i="40"/>
  <c r="CC498" i="40"/>
  <c r="CC499" i="40"/>
  <c r="CC500" i="40"/>
  <c r="CC501" i="40"/>
  <c r="CC502" i="40"/>
  <c r="CC503" i="40"/>
  <c r="CC504" i="40"/>
  <c r="CA5" i="40"/>
  <c r="CA6" i="40" l="1"/>
  <c r="CA7" i="40"/>
  <c r="CA8" i="40"/>
  <c r="CA9" i="40"/>
  <c r="CA10" i="40"/>
  <c r="CA11" i="40"/>
  <c r="CA12" i="40"/>
  <c r="CA13" i="40"/>
  <c r="CA14" i="40"/>
  <c r="CA15" i="40"/>
  <c r="CA16" i="40"/>
  <c r="CA17" i="40"/>
  <c r="CA18" i="40"/>
  <c r="CA19" i="40"/>
  <c r="CA20" i="40"/>
  <c r="CA21" i="40"/>
  <c r="CA22" i="40"/>
  <c r="CA23" i="40"/>
  <c r="CA24" i="40"/>
  <c r="CA25" i="40"/>
  <c r="CA26" i="40"/>
  <c r="CA27" i="40"/>
  <c r="CA28" i="40"/>
  <c r="CA29" i="40"/>
  <c r="CA30" i="40"/>
  <c r="CA31" i="40"/>
  <c r="CA32" i="40"/>
  <c r="CA33" i="40"/>
  <c r="CA34" i="40"/>
  <c r="CA35" i="40"/>
  <c r="CA36" i="40"/>
  <c r="CA37" i="40"/>
  <c r="CA38" i="40"/>
  <c r="CA39" i="40"/>
  <c r="CA40" i="40"/>
  <c r="CA41" i="40"/>
  <c r="CA42" i="40"/>
  <c r="CA43" i="40"/>
  <c r="CA44" i="40"/>
  <c r="CA45" i="40"/>
  <c r="CA46" i="40"/>
  <c r="CA47" i="40"/>
  <c r="CA48" i="40"/>
  <c r="CA49" i="40"/>
  <c r="CA50" i="40"/>
  <c r="CA51" i="40"/>
  <c r="CA52" i="40"/>
  <c r="CA53" i="40"/>
  <c r="CA54" i="40"/>
  <c r="CA55" i="40"/>
  <c r="CA56" i="40"/>
  <c r="CA57" i="40"/>
  <c r="CA58" i="40"/>
  <c r="CA59" i="40"/>
  <c r="CA60" i="40"/>
  <c r="CA61" i="40"/>
  <c r="CA62" i="40"/>
  <c r="CA63" i="40"/>
  <c r="CA64" i="40"/>
  <c r="CA65" i="40"/>
  <c r="CA66" i="40"/>
  <c r="CA67" i="40"/>
  <c r="CA68" i="40"/>
  <c r="CA69" i="40"/>
  <c r="CA70" i="40"/>
  <c r="CA71" i="40"/>
  <c r="CA72" i="40"/>
  <c r="CA73" i="40"/>
  <c r="CA74" i="40"/>
  <c r="CA75" i="40"/>
  <c r="CA76" i="40"/>
  <c r="CA77" i="40"/>
  <c r="CA78" i="40"/>
  <c r="CA79" i="40"/>
  <c r="CA80" i="40"/>
  <c r="CA81" i="40"/>
  <c r="CA82" i="40"/>
  <c r="CA83" i="40"/>
  <c r="CA84" i="40"/>
  <c r="CA85" i="40"/>
  <c r="CA86" i="40"/>
  <c r="CA87" i="40"/>
  <c r="CA88" i="40"/>
  <c r="CA89" i="40"/>
  <c r="CA90" i="40"/>
  <c r="CA91" i="40"/>
  <c r="CA92" i="40"/>
  <c r="CA93" i="40"/>
  <c r="CA94" i="40"/>
  <c r="CA95" i="40"/>
  <c r="CA96" i="40"/>
  <c r="CA97" i="40"/>
  <c r="CA98" i="40"/>
  <c r="CA99" i="40"/>
  <c r="CA100" i="40"/>
  <c r="CA101" i="40"/>
  <c r="CA102" i="40"/>
  <c r="CA103" i="40"/>
  <c r="CA104" i="40"/>
  <c r="CA105" i="40"/>
  <c r="CA106" i="40"/>
  <c r="CA107" i="40"/>
  <c r="CA108" i="40"/>
  <c r="CA109" i="40"/>
  <c r="CA110" i="40"/>
  <c r="CA111" i="40"/>
  <c r="CA112" i="40"/>
  <c r="CA113" i="40"/>
  <c r="CA114" i="40"/>
  <c r="CA115" i="40"/>
  <c r="CA116" i="40"/>
  <c r="CA117" i="40"/>
  <c r="CA118" i="40"/>
  <c r="CA119" i="40"/>
  <c r="CA120" i="40"/>
  <c r="CA121" i="40"/>
  <c r="CA122" i="40"/>
  <c r="CA123" i="40"/>
  <c r="CA124" i="40"/>
  <c r="CA125" i="40"/>
  <c r="CA126" i="40"/>
  <c r="CA127" i="40"/>
  <c r="CA128" i="40"/>
  <c r="CA129" i="40"/>
  <c r="CA130" i="40"/>
  <c r="CA131" i="40"/>
  <c r="CA132" i="40"/>
  <c r="CA133" i="40"/>
  <c r="CA134" i="40"/>
  <c r="CA135" i="40"/>
  <c r="CA136" i="40"/>
  <c r="CA137" i="40"/>
  <c r="CA138" i="40"/>
  <c r="CA139" i="40"/>
  <c r="CA140" i="40"/>
  <c r="CA141" i="40"/>
  <c r="CA142" i="40"/>
  <c r="CA143" i="40"/>
  <c r="CA144" i="40"/>
  <c r="CA145" i="40"/>
  <c r="CA146" i="40"/>
  <c r="CA147" i="40"/>
  <c r="CA148" i="40"/>
  <c r="CA149" i="40"/>
  <c r="CA150" i="40"/>
  <c r="CA151" i="40"/>
  <c r="CA152" i="40"/>
  <c r="CA153" i="40"/>
  <c r="CA154" i="40"/>
  <c r="CA155" i="40"/>
  <c r="CA156" i="40"/>
  <c r="CA157" i="40"/>
  <c r="CA158" i="40"/>
  <c r="CA159" i="40"/>
  <c r="CA160" i="40"/>
  <c r="CA161" i="40"/>
  <c r="CA162" i="40"/>
  <c r="CA163" i="40"/>
  <c r="CA164" i="40"/>
  <c r="CA165" i="40"/>
  <c r="CA166" i="40"/>
  <c r="CA167" i="40"/>
  <c r="CA168" i="40"/>
  <c r="CA169" i="40"/>
  <c r="CA170" i="40"/>
  <c r="CA171" i="40"/>
  <c r="CA172" i="40"/>
  <c r="CA173" i="40"/>
  <c r="CA174" i="40"/>
  <c r="CA175" i="40"/>
  <c r="CA176" i="40"/>
  <c r="CA177" i="40"/>
  <c r="CA178" i="40"/>
  <c r="CA179" i="40"/>
  <c r="CA180" i="40"/>
  <c r="CA181" i="40"/>
  <c r="CA182" i="40"/>
  <c r="CA183" i="40"/>
  <c r="CA184" i="40"/>
  <c r="CA185" i="40"/>
  <c r="CA186" i="40"/>
  <c r="CA187" i="40"/>
  <c r="CA188" i="40"/>
  <c r="CA189" i="40"/>
  <c r="CA190" i="40"/>
  <c r="CA191" i="40"/>
  <c r="CA192" i="40"/>
  <c r="CA193" i="40"/>
  <c r="CA194" i="40"/>
  <c r="CA195" i="40"/>
  <c r="CA196" i="40"/>
  <c r="CA197" i="40"/>
  <c r="CA198" i="40"/>
  <c r="CA199" i="40"/>
  <c r="CA200" i="40"/>
  <c r="CA201" i="40"/>
  <c r="CA202" i="40"/>
  <c r="CA203" i="40"/>
  <c r="CA204" i="40"/>
  <c r="CA205" i="40"/>
  <c r="CA206" i="40"/>
  <c r="CA207" i="40"/>
  <c r="CA208" i="40"/>
  <c r="CA209" i="40"/>
  <c r="CA210" i="40"/>
  <c r="CA211" i="40"/>
  <c r="CA212" i="40"/>
  <c r="CA213" i="40"/>
  <c r="CA214" i="40"/>
  <c r="CA215" i="40"/>
  <c r="CA216" i="40"/>
  <c r="CA217" i="40"/>
  <c r="CA218" i="40"/>
  <c r="CA219" i="40"/>
  <c r="CA220" i="40"/>
  <c r="CA221" i="40"/>
  <c r="CA222" i="40"/>
  <c r="CA223" i="40"/>
  <c r="CA224" i="40"/>
  <c r="CA225" i="40"/>
  <c r="CA226" i="40"/>
  <c r="CA227" i="40"/>
  <c r="CA228" i="40"/>
  <c r="CA229" i="40"/>
  <c r="CA230" i="40"/>
  <c r="CA231" i="40"/>
  <c r="CA232" i="40"/>
  <c r="CA233" i="40"/>
  <c r="CA234" i="40"/>
  <c r="CA235" i="40"/>
  <c r="CA236" i="40"/>
  <c r="CA237" i="40"/>
  <c r="CA238" i="40"/>
  <c r="CA239" i="40"/>
  <c r="CA240" i="40"/>
  <c r="CA241" i="40"/>
  <c r="CA242" i="40"/>
  <c r="CA243" i="40"/>
  <c r="CA244" i="40"/>
  <c r="CA245" i="40"/>
  <c r="CA246" i="40"/>
  <c r="CA247" i="40"/>
  <c r="CA248" i="40"/>
  <c r="CA249" i="40"/>
  <c r="CA250" i="40"/>
  <c r="CA251" i="40"/>
  <c r="CA252" i="40"/>
  <c r="CA253" i="40"/>
  <c r="CA254" i="40"/>
  <c r="CA255" i="40"/>
  <c r="CA256" i="40"/>
  <c r="CA257" i="40"/>
  <c r="CA258" i="40"/>
  <c r="CA259" i="40"/>
  <c r="CA260" i="40"/>
  <c r="CA261" i="40"/>
  <c r="CA262" i="40"/>
  <c r="CA263" i="40"/>
  <c r="CA264" i="40"/>
  <c r="CA265" i="40"/>
  <c r="CA266" i="40"/>
  <c r="CA267" i="40"/>
  <c r="CA268" i="40"/>
  <c r="CA269" i="40"/>
  <c r="CA270" i="40"/>
  <c r="CA271" i="40"/>
  <c r="CA272" i="40"/>
  <c r="CA273" i="40"/>
  <c r="CA274" i="40"/>
  <c r="CA275" i="40"/>
  <c r="CA276" i="40"/>
  <c r="CA277" i="40"/>
  <c r="CA278" i="40"/>
  <c r="CA279" i="40"/>
  <c r="CA280" i="40"/>
  <c r="CA281" i="40"/>
  <c r="CA282" i="40"/>
  <c r="CA283" i="40"/>
  <c r="CA284" i="40"/>
  <c r="CA285" i="40"/>
  <c r="CA286" i="40"/>
  <c r="CA287" i="40"/>
  <c r="CA288" i="40"/>
  <c r="CA289" i="40"/>
  <c r="CA290" i="40"/>
  <c r="CA291" i="40"/>
  <c r="CA292" i="40"/>
  <c r="CA293" i="40"/>
  <c r="CA294" i="40"/>
  <c r="CA295" i="40"/>
  <c r="CA296" i="40"/>
  <c r="CA297" i="40"/>
  <c r="CA298" i="40"/>
  <c r="CA299" i="40"/>
  <c r="CA300" i="40"/>
  <c r="CA301" i="40"/>
  <c r="CA302" i="40"/>
  <c r="CA303" i="40"/>
  <c r="CA304" i="40"/>
  <c r="CA305" i="40"/>
  <c r="CA306" i="40"/>
  <c r="CA307" i="40"/>
  <c r="CA308" i="40"/>
  <c r="CA309" i="40"/>
  <c r="CA310" i="40"/>
  <c r="CA311" i="40"/>
  <c r="CA312" i="40"/>
  <c r="CA313" i="40"/>
  <c r="CA314" i="40"/>
  <c r="CA315" i="40"/>
  <c r="CA316" i="40"/>
  <c r="CA317" i="40"/>
  <c r="CA318" i="40"/>
  <c r="CA319" i="40"/>
  <c r="CA320" i="40"/>
  <c r="CA321" i="40"/>
  <c r="CA322" i="40"/>
  <c r="CA323" i="40"/>
  <c r="CA324" i="40"/>
  <c r="CA325" i="40"/>
  <c r="CA326" i="40"/>
  <c r="CA327" i="40"/>
  <c r="CA328" i="40"/>
  <c r="CA329" i="40"/>
  <c r="CA330" i="40"/>
  <c r="CA331" i="40"/>
  <c r="CA332" i="40"/>
  <c r="CA333" i="40"/>
  <c r="CA334" i="40"/>
  <c r="CA335" i="40"/>
  <c r="CA336" i="40"/>
  <c r="CA337" i="40"/>
  <c r="CA338" i="40"/>
  <c r="CA339" i="40"/>
  <c r="CA340" i="40"/>
  <c r="CA341" i="40"/>
  <c r="CA342" i="40"/>
  <c r="CA343" i="40"/>
  <c r="CA344" i="40"/>
  <c r="CA345" i="40"/>
  <c r="CA346" i="40"/>
  <c r="CA347" i="40"/>
  <c r="CA348" i="40"/>
  <c r="CA349" i="40"/>
  <c r="CA350" i="40"/>
  <c r="CA351" i="40"/>
  <c r="CA352" i="40"/>
  <c r="CA353" i="40"/>
  <c r="CA354" i="40"/>
  <c r="CA355" i="40"/>
  <c r="CA356" i="40"/>
  <c r="CA357" i="40"/>
  <c r="CA358" i="40"/>
  <c r="CA359" i="40"/>
  <c r="CA360" i="40"/>
  <c r="CA361" i="40"/>
  <c r="CA362" i="40"/>
  <c r="CA363" i="40"/>
  <c r="CA364" i="40"/>
  <c r="CA365" i="40"/>
  <c r="CA366" i="40"/>
  <c r="CA367" i="40"/>
  <c r="CA368" i="40"/>
  <c r="CA369" i="40"/>
  <c r="CA370" i="40"/>
  <c r="CA371" i="40"/>
  <c r="CA372" i="40"/>
  <c r="CA373" i="40"/>
  <c r="CA374" i="40"/>
  <c r="CA375" i="40"/>
  <c r="CA376" i="40"/>
  <c r="CA377" i="40"/>
  <c r="CA378" i="40"/>
  <c r="CA379" i="40"/>
  <c r="CA380" i="40"/>
  <c r="CA381" i="40"/>
  <c r="CA382" i="40"/>
  <c r="CA383" i="40"/>
  <c r="CA384" i="40"/>
  <c r="CA385" i="40"/>
  <c r="CA386" i="40"/>
  <c r="CA387" i="40"/>
  <c r="CA388" i="40"/>
  <c r="CA389" i="40"/>
  <c r="CA390" i="40"/>
  <c r="CA391" i="40"/>
  <c r="CA392" i="40"/>
  <c r="CA393" i="40"/>
  <c r="CA394" i="40"/>
  <c r="CA395" i="40"/>
  <c r="CA396" i="40"/>
  <c r="CA397" i="40"/>
  <c r="CA398" i="40"/>
  <c r="CA399" i="40"/>
  <c r="CA400" i="40"/>
  <c r="CA401" i="40"/>
  <c r="CA402" i="40"/>
  <c r="CA403" i="40"/>
  <c r="CA404" i="40"/>
  <c r="CA405" i="40"/>
  <c r="CA406" i="40"/>
  <c r="CA407" i="40"/>
  <c r="CA408" i="40"/>
  <c r="CA409" i="40"/>
  <c r="CA410" i="40"/>
  <c r="CA411" i="40"/>
  <c r="CA412" i="40"/>
  <c r="CA413" i="40"/>
  <c r="CA414" i="40"/>
  <c r="CA415" i="40"/>
  <c r="CA416" i="40"/>
  <c r="CA417" i="40"/>
  <c r="CA418" i="40"/>
  <c r="CA419" i="40"/>
  <c r="CA420" i="40"/>
  <c r="CA421" i="40"/>
  <c r="CA422" i="40"/>
  <c r="CA423" i="40"/>
  <c r="CA424" i="40"/>
  <c r="CA425" i="40"/>
  <c r="CA426" i="40"/>
  <c r="CA427" i="40"/>
  <c r="CA428" i="40"/>
  <c r="CA429" i="40"/>
  <c r="CA430" i="40"/>
  <c r="CA431" i="40"/>
  <c r="CA432" i="40"/>
  <c r="CA433" i="40"/>
  <c r="CA434" i="40"/>
  <c r="CA435" i="40"/>
  <c r="CA436" i="40"/>
  <c r="CA437" i="40"/>
  <c r="CA438" i="40"/>
  <c r="CA439" i="40"/>
  <c r="CA440" i="40"/>
  <c r="CA441" i="40"/>
  <c r="CA442" i="40"/>
  <c r="CA443" i="40"/>
  <c r="CA444" i="40"/>
  <c r="CA445" i="40"/>
  <c r="CA446" i="40"/>
  <c r="CA447" i="40"/>
  <c r="CA448" i="40"/>
  <c r="CA449" i="40"/>
  <c r="CA450" i="40"/>
  <c r="CA451" i="40"/>
  <c r="CA452" i="40"/>
  <c r="CA453" i="40"/>
  <c r="CA454" i="40"/>
  <c r="CA455" i="40"/>
  <c r="CA456" i="40"/>
  <c r="CA457" i="40"/>
  <c r="CA458" i="40"/>
  <c r="CA459" i="40"/>
  <c r="CA460" i="40"/>
  <c r="CA461" i="40"/>
  <c r="CA462" i="40"/>
  <c r="CA463" i="40"/>
  <c r="CA464" i="40"/>
  <c r="CA465" i="40"/>
  <c r="CA466" i="40"/>
  <c r="CA467" i="40"/>
  <c r="CA468" i="40"/>
  <c r="CA469" i="40"/>
  <c r="CA470" i="40"/>
  <c r="CA471" i="40"/>
  <c r="CA472" i="40"/>
  <c r="CA473" i="40"/>
  <c r="CA474" i="40"/>
  <c r="CA475" i="40"/>
  <c r="CA476" i="40"/>
  <c r="CA477" i="40"/>
  <c r="CA478" i="40"/>
  <c r="CA479" i="40"/>
  <c r="CA480" i="40"/>
  <c r="CA481" i="40"/>
  <c r="CA482" i="40"/>
  <c r="CA483" i="40"/>
  <c r="CA484" i="40"/>
  <c r="CA485" i="40"/>
  <c r="CA486" i="40"/>
  <c r="CA487" i="40"/>
  <c r="CA488" i="40"/>
  <c r="CA489" i="40"/>
  <c r="CA490" i="40"/>
  <c r="CA491" i="40"/>
  <c r="CA492" i="40"/>
  <c r="CA493" i="40"/>
  <c r="CA494" i="40"/>
  <c r="CA495" i="40"/>
  <c r="CA496" i="40"/>
  <c r="CA497" i="40"/>
  <c r="CA498" i="40"/>
  <c r="CA499" i="40"/>
  <c r="CA500" i="40"/>
  <c r="CA501" i="40"/>
  <c r="CA502" i="40"/>
  <c r="CA503" i="40"/>
  <c r="CA504" i="40"/>
  <c r="BK6" i="40"/>
  <c r="BK7" i="40"/>
  <c r="BK8" i="40"/>
  <c r="BK9" i="40"/>
  <c r="BK10" i="40"/>
  <c r="BK11" i="40"/>
  <c r="BK12" i="40"/>
  <c r="BK13" i="40"/>
  <c r="BK14" i="40"/>
  <c r="BK15" i="40"/>
  <c r="BK16" i="40"/>
  <c r="BK17" i="40"/>
  <c r="BK18" i="40"/>
  <c r="BK19" i="40"/>
  <c r="BK20" i="40"/>
  <c r="BK21" i="40"/>
  <c r="BK22" i="40"/>
  <c r="BK23" i="40"/>
  <c r="BK24" i="40"/>
  <c r="BK25" i="40"/>
  <c r="BK26" i="40"/>
  <c r="BK27" i="40"/>
  <c r="BK28" i="40"/>
  <c r="BK29" i="40"/>
  <c r="BK30" i="40"/>
  <c r="BK31" i="40"/>
  <c r="BK32" i="40"/>
  <c r="BK33" i="40"/>
  <c r="BK34" i="40"/>
  <c r="BK35" i="40"/>
  <c r="BK36" i="40"/>
  <c r="BK37" i="40"/>
  <c r="BK38" i="40"/>
  <c r="BK39" i="40"/>
  <c r="BK40" i="40"/>
  <c r="BK41" i="40"/>
  <c r="BK42" i="40"/>
  <c r="BK43" i="40"/>
  <c r="BK44" i="40"/>
  <c r="BK45" i="40"/>
  <c r="BK46" i="40"/>
  <c r="BK47" i="40"/>
  <c r="BK48" i="40"/>
  <c r="BK49" i="40"/>
  <c r="BK50" i="40"/>
  <c r="BK51" i="40"/>
  <c r="BK52" i="40"/>
  <c r="BK53" i="40"/>
  <c r="BK54" i="40"/>
  <c r="BK55" i="40"/>
  <c r="BK56" i="40"/>
  <c r="BK57" i="40"/>
  <c r="BK58" i="40"/>
  <c r="BK59" i="40"/>
  <c r="BK60" i="40"/>
  <c r="BK61" i="40"/>
  <c r="BK62" i="40"/>
  <c r="BK63" i="40"/>
  <c r="BK64" i="40"/>
  <c r="BK65" i="40"/>
  <c r="BK66" i="40"/>
  <c r="BK67" i="40"/>
  <c r="BK68" i="40"/>
  <c r="BK69" i="40"/>
  <c r="BK70" i="40"/>
  <c r="BK71" i="40"/>
  <c r="BK72" i="40"/>
  <c r="BK73" i="40"/>
  <c r="BK74" i="40"/>
  <c r="BK75" i="40"/>
  <c r="BK76" i="40"/>
  <c r="BK77" i="40"/>
  <c r="BK78" i="40"/>
  <c r="BK79" i="40"/>
  <c r="BK80" i="40"/>
  <c r="BK81" i="40"/>
  <c r="BK82" i="40"/>
  <c r="BK83" i="40"/>
  <c r="BK84" i="40"/>
  <c r="BK85" i="40"/>
  <c r="BK86" i="40"/>
  <c r="BK87" i="40"/>
  <c r="BK88" i="40"/>
  <c r="BK89" i="40"/>
  <c r="BK90" i="40"/>
  <c r="BK91" i="40"/>
  <c r="BK92" i="40"/>
  <c r="BK93" i="40"/>
  <c r="BK94" i="40"/>
  <c r="BK95" i="40"/>
  <c r="BK96" i="40"/>
  <c r="BK97" i="40"/>
  <c r="BK98" i="40"/>
  <c r="BK99" i="40"/>
  <c r="BK100" i="40"/>
  <c r="BK101" i="40"/>
  <c r="BK102" i="40"/>
  <c r="BK103" i="40"/>
  <c r="BK104" i="40"/>
  <c r="BK105" i="40"/>
  <c r="BK106" i="40"/>
  <c r="BK107" i="40"/>
  <c r="BK108" i="40"/>
  <c r="BK109" i="40"/>
  <c r="BK110" i="40"/>
  <c r="BK111" i="40"/>
  <c r="BK112" i="40"/>
  <c r="BK113" i="40"/>
  <c r="BK114" i="40"/>
  <c r="BK115" i="40"/>
  <c r="BK116" i="40"/>
  <c r="BK117" i="40"/>
  <c r="BK118" i="40"/>
  <c r="BK119" i="40"/>
  <c r="BK120" i="40"/>
  <c r="BK121" i="40"/>
  <c r="BK122" i="40"/>
  <c r="BK123" i="40"/>
  <c r="BK124" i="40"/>
  <c r="BK125" i="40"/>
  <c r="BK126" i="40"/>
  <c r="BK127" i="40"/>
  <c r="BK128" i="40"/>
  <c r="BK129" i="40"/>
  <c r="BK130" i="40"/>
  <c r="BK131" i="40"/>
  <c r="BK132" i="40"/>
  <c r="BK133" i="40"/>
  <c r="BK134" i="40"/>
  <c r="BK135" i="40"/>
  <c r="BK136" i="40"/>
  <c r="BK137" i="40"/>
  <c r="BK138" i="40"/>
  <c r="BK139" i="40"/>
  <c r="BK140" i="40"/>
  <c r="BK141" i="40"/>
  <c r="BK142" i="40"/>
  <c r="BK143" i="40"/>
  <c r="BK144" i="40"/>
  <c r="BK145" i="40"/>
  <c r="BK146" i="40"/>
  <c r="BK147" i="40"/>
  <c r="BK148" i="40"/>
  <c r="BK149" i="40"/>
  <c r="BK150" i="40"/>
  <c r="BK151" i="40"/>
  <c r="BK152" i="40"/>
  <c r="BK153" i="40"/>
  <c r="BK154" i="40"/>
  <c r="BK155" i="40"/>
  <c r="BK156" i="40"/>
  <c r="BK157" i="40"/>
  <c r="BK158" i="40"/>
  <c r="BK159" i="40"/>
  <c r="BK160" i="40"/>
  <c r="BK161" i="40"/>
  <c r="BK162" i="40"/>
  <c r="BK163" i="40"/>
  <c r="BK164" i="40"/>
  <c r="BK165" i="40"/>
  <c r="BK166" i="40"/>
  <c r="BK167" i="40"/>
  <c r="BK168" i="40"/>
  <c r="BK169" i="40"/>
  <c r="BK170" i="40"/>
  <c r="BK171" i="40"/>
  <c r="BK172" i="40"/>
  <c r="BK173" i="40"/>
  <c r="BK174" i="40"/>
  <c r="BK175" i="40"/>
  <c r="BK176" i="40"/>
  <c r="BK177" i="40"/>
  <c r="BK178" i="40"/>
  <c r="BK179" i="40"/>
  <c r="BK180" i="40"/>
  <c r="BK181" i="40"/>
  <c r="BK182" i="40"/>
  <c r="BK183" i="40"/>
  <c r="BK184" i="40"/>
  <c r="BK185" i="40"/>
  <c r="BK186" i="40"/>
  <c r="BK187" i="40"/>
  <c r="BK188" i="40"/>
  <c r="BK189" i="40"/>
  <c r="BK190" i="40"/>
  <c r="BK191" i="40"/>
  <c r="BK192" i="40"/>
  <c r="BK193" i="40"/>
  <c r="BK194" i="40"/>
  <c r="BK195" i="40"/>
  <c r="BK196" i="40"/>
  <c r="BK197" i="40"/>
  <c r="BK198" i="40"/>
  <c r="BK199" i="40"/>
  <c r="BK200" i="40"/>
  <c r="BK201" i="40"/>
  <c r="BK202" i="40"/>
  <c r="BK203" i="40"/>
  <c r="BK204" i="40"/>
  <c r="BK205" i="40"/>
  <c r="BK206" i="40"/>
  <c r="BK207" i="40"/>
  <c r="BK208" i="40"/>
  <c r="BK209" i="40"/>
  <c r="BK210" i="40"/>
  <c r="BK211" i="40"/>
  <c r="BK212" i="40"/>
  <c r="BK213" i="40"/>
  <c r="BK214" i="40"/>
  <c r="BK215" i="40"/>
  <c r="BK216" i="40"/>
  <c r="BK217" i="40"/>
  <c r="BK218" i="40"/>
  <c r="BK219" i="40"/>
  <c r="BK220" i="40"/>
  <c r="BK221" i="40"/>
  <c r="BK222" i="40"/>
  <c r="BK223" i="40"/>
  <c r="BK224" i="40"/>
  <c r="BK225" i="40"/>
  <c r="BK226" i="40"/>
  <c r="BK227" i="40"/>
  <c r="BK228" i="40"/>
  <c r="BK229" i="40"/>
  <c r="BK230" i="40"/>
  <c r="BK231" i="40"/>
  <c r="BK232" i="40"/>
  <c r="BK233" i="40"/>
  <c r="BK234" i="40"/>
  <c r="BK235" i="40"/>
  <c r="BK236" i="40"/>
  <c r="BK237" i="40"/>
  <c r="BK238" i="40"/>
  <c r="BK239" i="40"/>
  <c r="BK240" i="40"/>
  <c r="BK241" i="40"/>
  <c r="BK242" i="40"/>
  <c r="BK243" i="40"/>
  <c r="BK244" i="40"/>
  <c r="BK245" i="40"/>
  <c r="BK246" i="40"/>
  <c r="BK247" i="40"/>
  <c r="BK248" i="40"/>
  <c r="BK249" i="40"/>
  <c r="BK250" i="40"/>
  <c r="BK251" i="40"/>
  <c r="BK252" i="40"/>
  <c r="BK253" i="40"/>
  <c r="BK254" i="40"/>
  <c r="BK255" i="40"/>
  <c r="BK256" i="40"/>
  <c r="BK257" i="40"/>
  <c r="BK258" i="40"/>
  <c r="BK259" i="40"/>
  <c r="BK260" i="40"/>
  <c r="BK261" i="40"/>
  <c r="BK262" i="40"/>
  <c r="BK263" i="40"/>
  <c r="BK264" i="40"/>
  <c r="BK265" i="40"/>
  <c r="BK266" i="40"/>
  <c r="BK267" i="40"/>
  <c r="BK268" i="40"/>
  <c r="BK269" i="40"/>
  <c r="BK270" i="40"/>
  <c r="BK271" i="40"/>
  <c r="BK272" i="40"/>
  <c r="BK273" i="40"/>
  <c r="BK274" i="40"/>
  <c r="BK275" i="40"/>
  <c r="BK276" i="40"/>
  <c r="BK277" i="40"/>
  <c r="BK278" i="40"/>
  <c r="BK279" i="40"/>
  <c r="BK280" i="40"/>
  <c r="BK281" i="40"/>
  <c r="BK282" i="40"/>
  <c r="BK283" i="40"/>
  <c r="BK284" i="40"/>
  <c r="BK285" i="40"/>
  <c r="BK286" i="40"/>
  <c r="BK287" i="40"/>
  <c r="BK288" i="40"/>
  <c r="BK289" i="40"/>
  <c r="BK290" i="40"/>
  <c r="BK291" i="40"/>
  <c r="BK292" i="40"/>
  <c r="BK293" i="40"/>
  <c r="BK294" i="40"/>
  <c r="BK295" i="40"/>
  <c r="BK296" i="40"/>
  <c r="BK297" i="40"/>
  <c r="BK298" i="40"/>
  <c r="BK299" i="40"/>
  <c r="BK300" i="40"/>
  <c r="BK301" i="40"/>
  <c r="BK302" i="40"/>
  <c r="BK303" i="40"/>
  <c r="BK304" i="40"/>
  <c r="BK305" i="40"/>
  <c r="BK306" i="40"/>
  <c r="BK307" i="40"/>
  <c r="BK308" i="40"/>
  <c r="BK309" i="40"/>
  <c r="BK310" i="40"/>
  <c r="BK311" i="40"/>
  <c r="BK312" i="40"/>
  <c r="BK313" i="40"/>
  <c r="BK314" i="40"/>
  <c r="BK315" i="40"/>
  <c r="BK316" i="40"/>
  <c r="BK317" i="40"/>
  <c r="BK318" i="40"/>
  <c r="BK319" i="40"/>
  <c r="BK320" i="40"/>
  <c r="BK321" i="40"/>
  <c r="BK322" i="40"/>
  <c r="BK323" i="40"/>
  <c r="BK324" i="40"/>
  <c r="BK325" i="40"/>
  <c r="BK326" i="40"/>
  <c r="BK327" i="40"/>
  <c r="BK328" i="40"/>
  <c r="BK329" i="40"/>
  <c r="BK330" i="40"/>
  <c r="BK331" i="40"/>
  <c r="BK332" i="40"/>
  <c r="BK333" i="40"/>
  <c r="BK334" i="40"/>
  <c r="BK335" i="40"/>
  <c r="BK336" i="40"/>
  <c r="BK337" i="40"/>
  <c r="BK338" i="40"/>
  <c r="BK339" i="40"/>
  <c r="BK340" i="40"/>
  <c r="BK341" i="40"/>
  <c r="BK342" i="40"/>
  <c r="BK343" i="40"/>
  <c r="BK344" i="40"/>
  <c r="BK345" i="40"/>
  <c r="BK346" i="40"/>
  <c r="BK347" i="40"/>
  <c r="BK348" i="40"/>
  <c r="BK349" i="40"/>
  <c r="BK350" i="40"/>
  <c r="BK351" i="40"/>
  <c r="BK352" i="40"/>
  <c r="BK353" i="40"/>
  <c r="BK354" i="40"/>
  <c r="BK355" i="40"/>
  <c r="BK356" i="40"/>
  <c r="BK357" i="40"/>
  <c r="BK358" i="40"/>
  <c r="BK359" i="40"/>
  <c r="BK360" i="40"/>
  <c r="BK361" i="40"/>
  <c r="BK362" i="40"/>
  <c r="BK363" i="40"/>
  <c r="BK364" i="40"/>
  <c r="BK365" i="40"/>
  <c r="BK366" i="40"/>
  <c r="BK367" i="40"/>
  <c r="BK368" i="40"/>
  <c r="BK369" i="40"/>
  <c r="BK370" i="40"/>
  <c r="BK371" i="40"/>
  <c r="BK372" i="40"/>
  <c r="BK373" i="40"/>
  <c r="BK374" i="40"/>
  <c r="BK375" i="40"/>
  <c r="BK376" i="40"/>
  <c r="BK377" i="40"/>
  <c r="BK378" i="40"/>
  <c r="BK379" i="40"/>
  <c r="BK380" i="40"/>
  <c r="BK381" i="40"/>
  <c r="BK382" i="40"/>
  <c r="BK383" i="40"/>
  <c r="BK384" i="40"/>
  <c r="BK385" i="40"/>
  <c r="BK386" i="40"/>
  <c r="BK387" i="40"/>
  <c r="BK388" i="40"/>
  <c r="BK389" i="40"/>
  <c r="BK390" i="40"/>
  <c r="BK391" i="40"/>
  <c r="BK392" i="40"/>
  <c r="BK393" i="40"/>
  <c r="BK394" i="40"/>
  <c r="BK395" i="40"/>
  <c r="BK396" i="40"/>
  <c r="BK397" i="40"/>
  <c r="BK398" i="40"/>
  <c r="BK399" i="40"/>
  <c r="BK400" i="40"/>
  <c r="BK401" i="40"/>
  <c r="BK402" i="40"/>
  <c r="BK403" i="40"/>
  <c r="BK404" i="40"/>
  <c r="BK405" i="40"/>
  <c r="BK406" i="40"/>
  <c r="BK407" i="40"/>
  <c r="BK408" i="40"/>
  <c r="BK409" i="40"/>
  <c r="BK410" i="40"/>
  <c r="BK411" i="40"/>
  <c r="BK412" i="40"/>
  <c r="BK413" i="40"/>
  <c r="BK414" i="40"/>
  <c r="BK415" i="40"/>
  <c r="BK416" i="40"/>
  <c r="BK417" i="40"/>
  <c r="BK418" i="40"/>
  <c r="BK419" i="40"/>
  <c r="BK420" i="40"/>
  <c r="BK421" i="40"/>
  <c r="BK422" i="40"/>
  <c r="BK423" i="40"/>
  <c r="BK424" i="40"/>
  <c r="BK425" i="40"/>
  <c r="BK426" i="40"/>
  <c r="BK427" i="40"/>
  <c r="BK428" i="40"/>
  <c r="BK429" i="40"/>
  <c r="BK430" i="40"/>
  <c r="BK431" i="40"/>
  <c r="BK432" i="40"/>
  <c r="BK433" i="40"/>
  <c r="BK434" i="40"/>
  <c r="BK435" i="40"/>
  <c r="BK436" i="40"/>
  <c r="BK437" i="40"/>
  <c r="BK438" i="40"/>
  <c r="BK439" i="40"/>
  <c r="BK440" i="40"/>
  <c r="BK441" i="40"/>
  <c r="BK442" i="40"/>
  <c r="BK443" i="40"/>
  <c r="BK444" i="40"/>
  <c r="BK445" i="40"/>
  <c r="BK446" i="40"/>
  <c r="BK447" i="40"/>
  <c r="BK448" i="40"/>
  <c r="BK449" i="40"/>
  <c r="BK450" i="40"/>
  <c r="BK451" i="40"/>
  <c r="BK452" i="40"/>
  <c r="BK453" i="40"/>
  <c r="BK454" i="40"/>
  <c r="BK455" i="40"/>
  <c r="BK456" i="40"/>
  <c r="BK457" i="40"/>
  <c r="BK458" i="40"/>
  <c r="BK459" i="40"/>
  <c r="BK460" i="40"/>
  <c r="BK461" i="40"/>
  <c r="BK462" i="40"/>
  <c r="BK463" i="40"/>
  <c r="BK464" i="40"/>
  <c r="BK465" i="40"/>
  <c r="BK466" i="40"/>
  <c r="BK467" i="40"/>
  <c r="BK468" i="40"/>
  <c r="BK469" i="40"/>
  <c r="BK470" i="40"/>
  <c r="BK471" i="40"/>
  <c r="BK472" i="40"/>
  <c r="BK473" i="40"/>
  <c r="BK474" i="40"/>
  <c r="BK475" i="40"/>
  <c r="BK476" i="40"/>
  <c r="BK477" i="40"/>
  <c r="BK478" i="40"/>
  <c r="BK479" i="40"/>
  <c r="BK480" i="40"/>
  <c r="BK481" i="40"/>
  <c r="BK482" i="40"/>
  <c r="BK483" i="40"/>
  <c r="BK484" i="40"/>
  <c r="BK485" i="40"/>
  <c r="BK486" i="40"/>
  <c r="BK487" i="40"/>
  <c r="BK488" i="40"/>
  <c r="BK489" i="40"/>
  <c r="BK490" i="40"/>
  <c r="BK491" i="40"/>
  <c r="BK492" i="40"/>
  <c r="BK493" i="40"/>
  <c r="BK494" i="40"/>
  <c r="BK495" i="40"/>
  <c r="BK496" i="40"/>
  <c r="BK497" i="40"/>
  <c r="BK498" i="40"/>
  <c r="BK499" i="40"/>
  <c r="BK500" i="40"/>
  <c r="BK501" i="40"/>
  <c r="BK502" i="40"/>
  <c r="BK503" i="40"/>
  <c r="BK504" i="40"/>
  <c r="BZ6" i="40"/>
  <c r="BZ7" i="40"/>
  <c r="BZ8" i="40"/>
  <c r="BZ9" i="40"/>
  <c r="BZ10" i="40"/>
  <c r="BZ11" i="40"/>
  <c r="BZ12" i="40"/>
  <c r="BZ13" i="40"/>
  <c r="BZ14" i="40"/>
  <c r="BZ15" i="40"/>
  <c r="BZ16" i="40"/>
  <c r="BZ17" i="40"/>
  <c r="BZ18" i="40"/>
  <c r="BZ19" i="40"/>
  <c r="BZ20" i="40"/>
  <c r="BZ21" i="40"/>
  <c r="BZ22" i="40"/>
  <c r="BZ23" i="40"/>
  <c r="BZ24" i="40"/>
  <c r="BZ25" i="40"/>
  <c r="BZ26" i="40"/>
  <c r="BZ27" i="40"/>
  <c r="BZ28" i="40"/>
  <c r="BZ29" i="40"/>
  <c r="BZ30" i="40"/>
  <c r="BZ31" i="40"/>
  <c r="BZ32" i="40"/>
  <c r="BZ33" i="40"/>
  <c r="BZ34" i="40"/>
  <c r="BZ35" i="40"/>
  <c r="BZ36" i="40"/>
  <c r="BZ37" i="40"/>
  <c r="BZ38" i="40"/>
  <c r="BZ39" i="40"/>
  <c r="BZ40" i="40"/>
  <c r="BZ41" i="40"/>
  <c r="BZ42" i="40"/>
  <c r="BZ43" i="40"/>
  <c r="BZ44" i="40"/>
  <c r="BZ45" i="40"/>
  <c r="BZ46" i="40"/>
  <c r="BZ47" i="40"/>
  <c r="BZ48" i="40"/>
  <c r="BZ49" i="40"/>
  <c r="BZ50" i="40"/>
  <c r="BZ51" i="40"/>
  <c r="BZ52" i="40"/>
  <c r="BZ53" i="40"/>
  <c r="BZ54" i="40"/>
  <c r="BZ55" i="40"/>
  <c r="BZ56" i="40"/>
  <c r="BZ57" i="40"/>
  <c r="BZ58" i="40"/>
  <c r="BZ59" i="40"/>
  <c r="BZ60" i="40"/>
  <c r="BZ61" i="40"/>
  <c r="BZ62" i="40"/>
  <c r="BZ63" i="40"/>
  <c r="BZ64" i="40"/>
  <c r="BZ65" i="40"/>
  <c r="BZ66" i="40"/>
  <c r="BZ67" i="40"/>
  <c r="BZ68" i="40"/>
  <c r="BZ69" i="40"/>
  <c r="BZ70" i="40"/>
  <c r="BZ71" i="40"/>
  <c r="BZ72" i="40"/>
  <c r="BZ73" i="40"/>
  <c r="BZ74" i="40"/>
  <c r="BZ75" i="40"/>
  <c r="BZ76" i="40"/>
  <c r="BZ77" i="40"/>
  <c r="BZ78" i="40"/>
  <c r="BZ79" i="40"/>
  <c r="BZ80" i="40"/>
  <c r="BZ81" i="40"/>
  <c r="BZ82" i="40"/>
  <c r="BZ83" i="40"/>
  <c r="BZ84" i="40"/>
  <c r="BZ85" i="40"/>
  <c r="BZ86" i="40"/>
  <c r="BZ87" i="40"/>
  <c r="BZ88" i="40"/>
  <c r="BZ89" i="40"/>
  <c r="BZ90" i="40"/>
  <c r="BZ91" i="40"/>
  <c r="BZ92" i="40"/>
  <c r="BZ93" i="40"/>
  <c r="BZ94" i="40"/>
  <c r="BZ95" i="40"/>
  <c r="BZ96" i="40"/>
  <c r="BZ97" i="40"/>
  <c r="BZ98" i="40"/>
  <c r="BZ99" i="40"/>
  <c r="BZ100" i="40"/>
  <c r="BZ101" i="40"/>
  <c r="BZ102" i="40"/>
  <c r="BZ103" i="40"/>
  <c r="BZ104" i="40"/>
  <c r="BZ105" i="40"/>
  <c r="BZ106" i="40"/>
  <c r="BZ107" i="40"/>
  <c r="BZ108" i="40"/>
  <c r="BZ109" i="40"/>
  <c r="BZ110" i="40"/>
  <c r="BZ111" i="40"/>
  <c r="BZ112" i="40"/>
  <c r="BZ113" i="40"/>
  <c r="BZ114" i="40"/>
  <c r="BZ115" i="40"/>
  <c r="BZ116" i="40"/>
  <c r="BZ117" i="40"/>
  <c r="BZ118" i="40"/>
  <c r="BZ119" i="40"/>
  <c r="BZ120" i="40"/>
  <c r="BZ121" i="40"/>
  <c r="BZ122" i="40"/>
  <c r="BZ123" i="40"/>
  <c r="BZ124" i="40"/>
  <c r="BZ125" i="40"/>
  <c r="BZ126" i="40"/>
  <c r="BZ127" i="40"/>
  <c r="BZ128" i="40"/>
  <c r="BZ129" i="40"/>
  <c r="BZ130" i="40"/>
  <c r="BZ131" i="40"/>
  <c r="BZ132" i="40"/>
  <c r="BZ133" i="40"/>
  <c r="BZ134" i="40"/>
  <c r="BZ135" i="40"/>
  <c r="BZ136" i="40"/>
  <c r="BZ137" i="40"/>
  <c r="BZ138" i="40"/>
  <c r="BZ139" i="40"/>
  <c r="BZ140" i="40"/>
  <c r="BZ141" i="40"/>
  <c r="BZ142" i="40"/>
  <c r="BZ143" i="40"/>
  <c r="BZ144" i="40"/>
  <c r="BZ145" i="40"/>
  <c r="BZ146" i="40"/>
  <c r="BZ147" i="40"/>
  <c r="BZ148" i="40"/>
  <c r="BZ149" i="40"/>
  <c r="BZ150" i="40"/>
  <c r="BZ151" i="40"/>
  <c r="BZ152" i="40"/>
  <c r="BZ153" i="40"/>
  <c r="BZ154" i="40"/>
  <c r="BZ155" i="40"/>
  <c r="BZ156" i="40"/>
  <c r="BZ157" i="40"/>
  <c r="BZ158" i="40"/>
  <c r="BZ159" i="40"/>
  <c r="BZ160" i="40"/>
  <c r="BZ161" i="40"/>
  <c r="BZ162" i="40"/>
  <c r="BZ163" i="40"/>
  <c r="BZ164" i="40"/>
  <c r="BZ165" i="40"/>
  <c r="BZ166" i="40"/>
  <c r="BZ167" i="40"/>
  <c r="BZ168" i="40"/>
  <c r="BZ169" i="40"/>
  <c r="BZ170" i="40"/>
  <c r="BZ171" i="40"/>
  <c r="BZ172" i="40"/>
  <c r="BZ173" i="40"/>
  <c r="BZ174" i="40"/>
  <c r="BZ175" i="40"/>
  <c r="BZ176" i="40"/>
  <c r="BZ177" i="40"/>
  <c r="BZ178" i="40"/>
  <c r="BZ179" i="40"/>
  <c r="BZ180" i="40"/>
  <c r="BZ181" i="40"/>
  <c r="BZ182" i="40"/>
  <c r="BZ183" i="40"/>
  <c r="BZ184" i="40"/>
  <c r="BZ185" i="40"/>
  <c r="BZ186" i="40"/>
  <c r="BZ187" i="40"/>
  <c r="BZ188" i="40"/>
  <c r="BZ189" i="40"/>
  <c r="BZ190" i="40"/>
  <c r="BZ191" i="40"/>
  <c r="BZ192" i="40"/>
  <c r="BZ193" i="40"/>
  <c r="BZ194" i="40"/>
  <c r="BZ195" i="40"/>
  <c r="BZ196" i="40"/>
  <c r="BZ197" i="40"/>
  <c r="BZ198" i="40"/>
  <c r="BZ199" i="40"/>
  <c r="BZ200" i="40"/>
  <c r="BZ201" i="40"/>
  <c r="BZ202" i="40"/>
  <c r="BZ203" i="40"/>
  <c r="BZ204" i="40"/>
  <c r="BZ205" i="40"/>
  <c r="BZ206" i="40"/>
  <c r="BZ207" i="40"/>
  <c r="BZ208" i="40"/>
  <c r="BZ209" i="40"/>
  <c r="BZ210" i="40"/>
  <c r="BZ211" i="40"/>
  <c r="BZ212" i="40"/>
  <c r="BZ213" i="40"/>
  <c r="BZ214" i="40"/>
  <c r="BZ215" i="40"/>
  <c r="BZ216" i="40"/>
  <c r="BZ217" i="40"/>
  <c r="BZ218" i="40"/>
  <c r="BZ219" i="40"/>
  <c r="BZ220" i="40"/>
  <c r="BZ221" i="40"/>
  <c r="BZ222" i="40"/>
  <c r="BZ223" i="40"/>
  <c r="BZ224" i="40"/>
  <c r="BZ225" i="40"/>
  <c r="BZ226" i="40"/>
  <c r="BZ227" i="40"/>
  <c r="BZ228" i="40"/>
  <c r="BZ229" i="40"/>
  <c r="BZ230" i="40"/>
  <c r="BZ231" i="40"/>
  <c r="BZ232" i="40"/>
  <c r="BZ233" i="40"/>
  <c r="BZ234" i="40"/>
  <c r="BZ235" i="40"/>
  <c r="BZ236" i="40"/>
  <c r="BZ237" i="40"/>
  <c r="BZ238" i="40"/>
  <c r="BZ239" i="40"/>
  <c r="BZ240" i="40"/>
  <c r="BZ241" i="40"/>
  <c r="BZ242" i="40"/>
  <c r="BZ243" i="40"/>
  <c r="BZ244" i="40"/>
  <c r="BZ245" i="40"/>
  <c r="BZ246" i="40"/>
  <c r="BZ247" i="40"/>
  <c r="BZ248" i="40"/>
  <c r="BZ249" i="40"/>
  <c r="BZ250" i="40"/>
  <c r="BZ251" i="40"/>
  <c r="BZ252" i="40"/>
  <c r="BZ253" i="40"/>
  <c r="BZ254" i="40"/>
  <c r="BZ255" i="40"/>
  <c r="BZ256" i="40"/>
  <c r="BZ257" i="40"/>
  <c r="BZ258" i="40"/>
  <c r="BZ259" i="40"/>
  <c r="BZ260" i="40"/>
  <c r="BZ261" i="40"/>
  <c r="BZ262" i="40"/>
  <c r="BZ263" i="40"/>
  <c r="BZ264" i="40"/>
  <c r="BZ265" i="40"/>
  <c r="BZ266" i="40"/>
  <c r="BZ267" i="40"/>
  <c r="BZ268" i="40"/>
  <c r="BZ269" i="40"/>
  <c r="BZ270" i="40"/>
  <c r="BZ271" i="40"/>
  <c r="BZ272" i="40"/>
  <c r="BZ273" i="40"/>
  <c r="BZ274" i="40"/>
  <c r="BZ275" i="40"/>
  <c r="BZ276" i="40"/>
  <c r="BZ277" i="40"/>
  <c r="BZ278" i="40"/>
  <c r="BZ279" i="40"/>
  <c r="BZ280" i="40"/>
  <c r="BZ281" i="40"/>
  <c r="BZ282" i="40"/>
  <c r="BZ283" i="40"/>
  <c r="BZ284" i="40"/>
  <c r="BZ285" i="40"/>
  <c r="BZ286" i="40"/>
  <c r="BZ287" i="40"/>
  <c r="BZ288" i="40"/>
  <c r="BZ289" i="40"/>
  <c r="BZ290" i="40"/>
  <c r="BZ291" i="40"/>
  <c r="BZ292" i="40"/>
  <c r="BZ293" i="40"/>
  <c r="BZ294" i="40"/>
  <c r="BZ295" i="40"/>
  <c r="BZ296" i="40"/>
  <c r="BZ297" i="40"/>
  <c r="BZ298" i="40"/>
  <c r="BZ299" i="40"/>
  <c r="BZ300" i="40"/>
  <c r="BZ301" i="40"/>
  <c r="BZ302" i="40"/>
  <c r="BZ303" i="40"/>
  <c r="BZ304" i="40"/>
  <c r="BZ305" i="40"/>
  <c r="BZ306" i="40"/>
  <c r="BZ307" i="40"/>
  <c r="BZ308" i="40"/>
  <c r="BZ309" i="40"/>
  <c r="BZ310" i="40"/>
  <c r="BZ311" i="40"/>
  <c r="BZ312" i="40"/>
  <c r="BZ313" i="40"/>
  <c r="BZ314" i="40"/>
  <c r="BZ315" i="40"/>
  <c r="BZ316" i="40"/>
  <c r="BZ317" i="40"/>
  <c r="BZ318" i="40"/>
  <c r="BZ319" i="40"/>
  <c r="BZ320" i="40"/>
  <c r="BZ321" i="40"/>
  <c r="BZ322" i="40"/>
  <c r="BZ323" i="40"/>
  <c r="BZ324" i="40"/>
  <c r="BZ325" i="40"/>
  <c r="BZ326" i="40"/>
  <c r="BZ327" i="40"/>
  <c r="BZ328" i="40"/>
  <c r="BZ329" i="40"/>
  <c r="BZ330" i="40"/>
  <c r="BZ331" i="40"/>
  <c r="BZ332" i="40"/>
  <c r="BZ333" i="40"/>
  <c r="BZ334" i="40"/>
  <c r="BZ335" i="40"/>
  <c r="BZ336" i="40"/>
  <c r="BZ337" i="40"/>
  <c r="BZ338" i="40"/>
  <c r="BZ339" i="40"/>
  <c r="BZ340" i="40"/>
  <c r="BZ341" i="40"/>
  <c r="BZ342" i="40"/>
  <c r="BZ343" i="40"/>
  <c r="BZ344" i="40"/>
  <c r="BZ345" i="40"/>
  <c r="BZ346" i="40"/>
  <c r="BZ347" i="40"/>
  <c r="BZ348" i="40"/>
  <c r="BZ349" i="40"/>
  <c r="BZ350" i="40"/>
  <c r="BZ351" i="40"/>
  <c r="BZ352" i="40"/>
  <c r="BZ353" i="40"/>
  <c r="BZ354" i="40"/>
  <c r="BZ355" i="40"/>
  <c r="BZ356" i="40"/>
  <c r="BZ357" i="40"/>
  <c r="BZ358" i="40"/>
  <c r="BZ359" i="40"/>
  <c r="BZ360" i="40"/>
  <c r="BZ361" i="40"/>
  <c r="BZ362" i="40"/>
  <c r="BZ363" i="40"/>
  <c r="BZ364" i="40"/>
  <c r="BZ365" i="40"/>
  <c r="BZ366" i="40"/>
  <c r="BZ367" i="40"/>
  <c r="BZ368" i="40"/>
  <c r="BZ369" i="40"/>
  <c r="BZ370" i="40"/>
  <c r="BZ371" i="40"/>
  <c r="BZ372" i="40"/>
  <c r="BZ373" i="40"/>
  <c r="BZ374" i="40"/>
  <c r="BZ375" i="40"/>
  <c r="BZ376" i="40"/>
  <c r="BZ377" i="40"/>
  <c r="BZ378" i="40"/>
  <c r="BZ379" i="40"/>
  <c r="BZ380" i="40"/>
  <c r="BZ381" i="40"/>
  <c r="BZ382" i="40"/>
  <c r="BZ383" i="40"/>
  <c r="BZ384" i="40"/>
  <c r="BZ385" i="40"/>
  <c r="BZ386" i="40"/>
  <c r="BZ387" i="40"/>
  <c r="BZ388" i="40"/>
  <c r="BZ389" i="40"/>
  <c r="BZ390" i="40"/>
  <c r="BZ391" i="40"/>
  <c r="BZ392" i="40"/>
  <c r="BZ393" i="40"/>
  <c r="BZ394" i="40"/>
  <c r="BZ395" i="40"/>
  <c r="BZ396" i="40"/>
  <c r="BZ397" i="40"/>
  <c r="BZ398" i="40"/>
  <c r="BZ399" i="40"/>
  <c r="BZ400" i="40"/>
  <c r="BZ401" i="40"/>
  <c r="BZ402" i="40"/>
  <c r="BZ403" i="40"/>
  <c r="BZ404" i="40"/>
  <c r="BZ405" i="40"/>
  <c r="BZ406" i="40"/>
  <c r="BZ407" i="40"/>
  <c r="BZ408" i="40"/>
  <c r="BZ409" i="40"/>
  <c r="BZ410" i="40"/>
  <c r="BZ411" i="40"/>
  <c r="BZ412" i="40"/>
  <c r="BZ413" i="40"/>
  <c r="BZ414" i="40"/>
  <c r="BZ415" i="40"/>
  <c r="BZ416" i="40"/>
  <c r="BZ417" i="40"/>
  <c r="BZ418" i="40"/>
  <c r="BZ419" i="40"/>
  <c r="BZ420" i="40"/>
  <c r="BZ421" i="40"/>
  <c r="BZ422" i="40"/>
  <c r="BZ423" i="40"/>
  <c r="BZ424" i="40"/>
  <c r="BZ425" i="40"/>
  <c r="BZ426" i="40"/>
  <c r="BZ427" i="40"/>
  <c r="BZ428" i="40"/>
  <c r="BZ429" i="40"/>
  <c r="BZ430" i="40"/>
  <c r="BZ431" i="40"/>
  <c r="BZ432" i="40"/>
  <c r="BZ433" i="40"/>
  <c r="BZ434" i="40"/>
  <c r="BZ435" i="40"/>
  <c r="BZ436" i="40"/>
  <c r="BZ437" i="40"/>
  <c r="BZ438" i="40"/>
  <c r="BZ439" i="40"/>
  <c r="BZ440" i="40"/>
  <c r="BZ441" i="40"/>
  <c r="BZ442" i="40"/>
  <c r="BZ443" i="40"/>
  <c r="BZ444" i="40"/>
  <c r="BZ445" i="40"/>
  <c r="BZ446" i="40"/>
  <c r="BZ447" i="40"/>
  <c r="BZ448" i="40"/>
  <c r="BZ449" i="40"/>
  <c r="BZ450" i="40"/>
  <c r="BZ451" i="40"/>
  <c r="BZ452" i="40"/>
  <c r="BZ453" i="40"/>
  <c r="BZ454" i="40"/>
  <c r="BZ455" i="40"/>
  <c r="BZ456" i="40"/>
  <c r="BZ457" i="40"/>
  <c r="BZ458" i="40"/>
  <c r="BZ459" i="40"/>
  <c r="BZ460" i="40"/>
  <c r="BZ461" i="40"/>
  <c r="BZ462" i="40"/>
  <c r="BZ463" i="40"/>
  <c r="BZ464" i="40"/>
  <c r="BZ465" i="40"/>
  <c r="BZ466" i="40"/>
  <c r="BZ467" i="40"/>
  <c r="BZ468" i="40"/>
  <c r="BZ469" i="40"/>
  <c r="BZ470" i="40"/>
  <c r="BZ471" i="40"/>
  <c r="BZ472" i="40"/>
  <c r="BZ473" i="40"/>
  <c r="BZ474" i="40"/>
  <c r="BZ475" i="40"/>
  <c r="BZ476" i="40"/>
  <c r="BZ477" i="40"/>
  <c r="BZ478" i="40"/>
  <c r="BZ479" i="40"/>
  <c r="BZ480" i="40"/>
  <c r="BZ481" i="40"/>
  <c r="BZ482" i="40"/>
  <c r="BZ483" i="40"/>
  <c r="BZ484" i="40"/>
  <c r="BZ485" i="40"/>
  <c r="BZ486" i="40"/>
  <c r="BZ487" i="40"/>
  <c r="BZ488" i="40"/>
  <c r="BZ489" i="40"/>
  <c r="BZ490" i="40"/>
  <c r="BZ491" i="40"/>
  <c r="BZ492" i="40"/>
  <c r="BZ493" i="40"/>
  <c r="BZ494" i="40"/>
  <c r="BZ495" i="40"/>
  <c r="BZ496" i="40"/>
  <c r="BZ497" i="40"/>
  <c r="BZ498" i="40"/>
  <c r="BZ499" i="40"/>
  <c r="BZ500" i="40"/>
  <c r="BZ501" i="40"/>
  <c r="BZ502" i="40"/>
  <c r="BZ503" i="40"/>
  <c r="BZ504" i="40"/>
  <c r="CV5" i="40" l="1"/>
  <c r="CU5" i="40"/>
  <c r="CT5" i="40"/>
  <c r="CS5" i="40"/>
  <c r="CR5" i="40"/>
  <c r="CQ5" i="40"/>
  <c r="CQ6" i="40"/>
  <c r="CQ7" i="40"/>
  <c r="CQ8" i="40"/>
  <c r="CQ9" i="40"/>
  <c r="CQ10" i="40"/>
  <c r="CQ11" i="40"/>
  <c r="CQ12" i="40"/>
  <c r="CQ13" i="40"/>
  <c r="CQ14" i="40"/>
  <c r="CQ15" i="40"/>
  <c r="CQ16" i="40"/>
  <c r="CQ17" i="40"/>
  <c r="CQ18" i="40"/>
  <c r="CQ19" i="40"/>
  <c r="CQ20" i="40"/>
  <c r="CQ21" i="40"/>
  <c r="CQ22" i="40"/>
  <c r="CQ23" i="40"/>
  <c r="CQ24" i="40"/>
  <c r="CQ25" i="40"/>
  <c r="CQ26" i="40"/>
  <c r="CQ27" i="40"/>
  <c r="CQ28" i="40"/>
  <c r="CQ29" i="40"/>
  <c r="CQ30" i="40"/>
  <c r="CQ31" i="40"/>
  <c r="CQ32" i="40"/>
  <c r="CQ33" i="40"/>
  <c r="CQ34" i="40"/>
  <c r="CQ35" i="40"/>
  <c r="CQ36" i="40"/>
  <c r="CQ37" i="40"/>
  <c r="CQ38" i="40"/>
  <c r="CQ39" i="40"/>
  <c r="CQ40" i="40"/>
  <c r="CQ41" i="40"/>
  <c r="CQ42" i="40"/>
  <c r="CQ43" i="40"/>
  <c r="CQ44" i="40"/>
  <c r="CQ45" i="40"/>
  <c r="CQ46" i="40"/>
  <c r="CQ47" i="40"/>
  <c r="CQ48" i="40"/>
  <c r="CQ49" i="40"/>
  <c r="CQ50" i="40"/>
  <c r="CQ51" i="40"/>
  <c r="CQ52" i="40"/>
  <c r="CQ53" i="40"/>
  <c r="CQ54" i="40"/>
  <c r="CQ55" i="40"/>
  <c r="CQ56" i="40"/>
  <c r="CQ57" i="40"/>
  <c r="CQ58" i="40"/>
  <c r="CQ59" i="40"/>
  <c r="CQ60" i="40"/>
  <c r="CQ61" i="40"/>
  <c r="CQ62" i="40"/>
  <c r="CQ63" i="40"/>
  <c r="CQ64" i="40"/>
  <c r="CQ65" i="40"/>
  <c r="CQ66" i="40"/>
  <c r="CQ67" i="40"/>
  <c r="CQ68" i="40"/>
  <c r="CQ69" i="40"/>
  <c r="CQ70" i="40"/>
  <c r="CQ71" i="40"/>
  <c r="CQ72" i="40"/>
  <c r="CQ73" i="40"/>
  <c r="CQ74" i="40"/>
  <c r="CQ75" i="40"/>
  <c r="CQ76" i="40"/>
  <c r="CQ77" i="40"/>
  <c r="CQ78" i="40"/>
  <c r="CQ79" i="40"/>
  <c r="CQ80" i="40"/>
  <c r="CQ81" i="40"/>
  <c r="CQ82" i="40"/>
  <c r="CQ83" i="40"/>
  <c r="CQ84" i="40"/>
  <c r="CQ85" i="40"/>
  <c r="CQ86" i="40"/>
  <c r="CQ87" i="40"/>
  <c r="CQ88" i="40"/>
  <c r="CQ89" i="40"/>
  <c r="CQ90" i="40"/>
  <c r="CQ91" i="40"/>
  <c r="CQ92" i="40"/>
  <c r="CQ93" i="40"/>
  <c r="CQ94" i="40"/>
  <c r="CQ95" i="40"/>
  <c r="CQ96" i="40"/>
  <c r="CQ97" i="40"/>
  <c r="CQ98" i="40"/>
  <c r="CQ99" i="40"/>
  <c r="CQ100" i="40"/>
  <c r="CQ101" i="40"/>
  <c r="CQ102" i="40"/>
  <c r="CQ103" i="40"/>
  <c r="CQ104" i="40"/>
  <c r="CQ105" i="40"/>
  <c r="CQ106" i="40"/>
  <c r="CQ107" i="40"/>
  <c r="CQ108" i="40"/>
  <c r="CQ109" i="40"/>
  <c r="CQ110" i="40"/>
  <c r="CQ111" i="40"/>
  <c r="CQ112" i="40"/>
  <c r="CQ113" i="40"/>
  <c r="CQ114" i="40"/>
  <c r="CQ115" i="40"/>
  <c r="CQ116" i="40"/>
  <c r="CQ117" i="40"/>
  <c r="CQ118" i="40"/>
  <c r="CQ119" i="40"/>
  <c r="CQ120" i="40"/>
  <c r="CQ121" i="40"/>
  <c r="CQ122" i="40"/>
  <c r="CQ123" i="40"/>
  <c r="CQ124" i="40"/>
  <c r="CQ125" i="40"/>
  <c r="CQ126" i="40"/>
  <c r="CQ127" i="40"/>
  <c r="CQ128" i="40"/>
  <c r="CQ129" i="40"/>
  <c r="CQ130" i="40"/>
  <c r="CQ131" i="40"/>
  <c r="CQ132" i="40"/>
  <c r="CQ133" i="40"/>
  <c r="CQ134" i="40"/>
  <c r="CQ135" i="40"/>
  <c r="CQ136" i="40"/>
  <c r="CQ137" i="40"/>
  <c r="CQ138" i="40"/>
  <c r="CQ139" i="40"/>
  <c r="CQ140" i="40"/>
  <c r="CQ141" i="40"/>
  <c r="CQ142" i="40"/>
  <c r="CQ143" i="40"/>
  <c r="CQ144" i="40"/>
  <c r="CQ145" i="40"/>
  <c r="CQ146" i="40"/>
  <c r="CQ147" i="40"/>
  <c r="CQ148" i="40"/>
  <c r="CQ149" i="40"/>
  <c r="CQ150" i="40"/>
  <c r="CQ151" i="40"/>
  <c r="CQ152" i="40"/>
  <c r="CQ153" i="40"/>
  <c r="CQ154" i="40"/>
  <c r="CQ155" i="40"/>
  <c r="CQ156" i="40"/>
  <c r="CQ157" i="40"/>
  <c r="CQ158" i="40"/>
  <c r="CQ159" i="40"/>
  <c r="CQ160" i="40"/>
  <c r="CQ161" i="40"/>
  <c r="CQ162" i="40"/>
  <c r="CQ163" i="40"/>
  <c r="CQ164" i="40"/>
  <c r="CQ165" i="40"/>
  <c r="CQ166" i="40"/>
  <c r="CQ167" i="40"/>
  <c r="CQ168" i="40"/>
  <c r="CQ169" i="40"/>
  <c r="CQ170" i="40"/>
  <c r="CQ171" i="40"/>
  <c r="CQ172" i="40"/>
  <c r="CQ173" i="40"/>
  <c r="CQ174" i="40"/>
  <c r="CQ175" i="40"/>
  <c r="CQ176" i="40"/>
  <c r="CQ177" i="40"/>
  <c r="CQ178" i="40"/>
  <c r="CQ179" i="40"/>
  <c r="CQ180" i="40"/>
  <c r="CQ181" i="40"/>
  <c r="CQ182" i="40"/>
  <c r="CQ183" i="40"/>
  <c r="CQ184" i="40"/>
  <c r="CQ185" i="40"/>
  <c r="CQ186" i="40"/>
  <c r="CQ187" i="40"/>
  <c r="CQ188" i="40"/>
  <c r="CQ189" i="40"/>
  <c r="CQ190" i="40"/>
  <c r="CQ191" i="40"/>
  <c r="CQ192" i="40"/>
  <c r="CQ193" i="40"/>
  <c r="CQ194" i="40"/>
  <c r="CQ195" i="40"/>
  <c r="CQ196" i="40"/>
  <c r="CQ197" i="40"/>
  <c r="CQ198" i="40"/>
  <c r="CQ199" i="40"/>
  <c r="CQ200" i="40"/>
  <c r="CQ201" i="40"/>
  <c r="CQ202" i="40"/>
  <c r="CQ203" i="40"/>
  <c r="CQ204" i="40"/>
  <c r="CQ205" i="40"/>
  <c r="CQ206" i="40"/>
  <c r="CQ207" i="40"/>
  <c r="CQ208" i="40"/>
  <c r="CQ209" i="40"/>
  <c r="CQ210" i="40"/>
  <c r="CQ211" i="40"/>
  <c r="CQ212" i="40"/>
  <c r="CQ213" i="40"/>
  <c r="CQ214" i="40"/>
  <c r="CQ215" i="40"/>
  <c r="CQ216" i="40"/>
  <c r="CQ217" i="40"/>
  <c r="CQ218" i="40"/>
  <c r="CQ219" i="40"/>
  <c r="CQ220" i="40"/>
  <c r="CQ221" i="40"/>
  <c r="CQ222" i="40"/>
  <c r="CQ223" i="40"/>
  <c r="CQ224" i="40"/>
  <c r="CQ225" i="40"/>
  <c r="CQ226" i="40"/>
  <c r="CQ227" i="40"/>
  <c r="CQ228" i="40"/>
  <c r="CQ229" i="40"/>
  <c r="CQ230" i="40"/>
  <c r="CQ231" i="40"/>
  <c r="CQ232" i="40"/>
  <c r="CQ233" i="40"/>
  <c r="CQ234" i="40"/>
  <c r="CQ235" i="40"/>
  <c r="CQ236" i="40"/>
  <c r="CQ237" i="40"/>
  <c r="CQ238" i="40"/>
  <c r="CQ239" i="40"/>
  <c r="CQ240" i="40"/>
  <c r="CQ241" i="40"/>
  <c r="CQ242" i="40"/>
  <c r="CQ243" i="40"/>
  <c r="CQ244" i="40"/>
  <c r="CQ245" i="40"/>
  <c r="CQ246" i="40"/>
  <c r="CQ247" i="40"/>
  <c r="CQ248" i="40"/>
  <c r="CQ249" i="40"/>
  <c r="CQ250" i="40"/>
  <c r="CQ251" i="40"/>
  <c r="CQ252" i="40"/>
  <c r="CQ253" i="40"/>
  <c r="CQ254" i="40"/>
  <c r="CQ255" i="40"/>
  <c r="CQ256" i="40"/>
  <c r="CQ257" i="40"/>
  <c r="CQ258" i="40"/>
  <c r="CQ259" i="40"/>
  <c r="CQ260" i="40"/>
  <c r="CQ261" i="40"/>
  <c r="CQ262" i="40"/>
  <c r="CQ263" i="40"/>
  <c r="CQ264" i="40"/>
  <c r="CQ265" i="40"/>
  <c r="CQ266" i="40"/>
  <c r="CQ267" i="40"/>
  <c r="CQ268" i="40"/>
  <c r="CQ269" i="40"/>
  <c r="CQ270" i="40"/>
  <c r="CQ271" i="40"/>
  <c r="CQ272" i="40"/>
  <c r="CQ273" i="40"/>
  <c r="CQ274" i="40"/>
  <c r="CQ275" i="40"/>
  <c r="CQ276" i="40"/>
  <c r="CQ277" i="40"/>
  <c r="CQ278" i="40"/>
  <c r="CQ279" i="40"/>
  <c r="CQ280" i="40"/>
  <c r="CQ281" i="40"/>
  <c r="CQ282" i="40"/>
  <c r="CQ283" i="40"/>
  <c r="CQ284" i="40"/>
  <c r="CQ285" i="40"/>
  <c r="CQ286" i="40"/>
  <c r="CQ287" i="40"/>
  <c r="CQ288" i="40"/>
  <c r="CQ289" i="40"/>
  <c r="CQ290" i="40"/>
  <c r="CQ291" i="40"/>
  <c r="CQ292" i="40"/>
  <c r="CQ293" i="40"/>
  <c r="CQ294" i="40"/>
  <c r="CQ295" i="40"/>
  <c r="CQ296" i="40"/>
  <c r="CQ297" i="40"/>
  <c r="CQ298" i="40"/>
  <c r="CQ299" i="40"/>
  <c r="CQ300" i="40"/>
  <c r="CQ301" i="40"/>
  <c r="CQ302" i="40"/>
  <c r="CQ303" i="40"/>
  <c r="CQ304" i="40"/>
  <c r="CQ305" i="40"/>
  <c r="CQ306" i="40"/>
  <c r="CQ307" i="40"/>
  <c r="CQ308" i="40"/>
  <c r="CQ309" i="40"/>
  <c r="CQ310" i="40"/>
  <c r="CQ311" i="40"/>
  <c r="CQ312" i="40"/>
  <c r="CQ313" i="40"/>
  <c r="CQ314" i="40"/>
  <c r="CQ315" i="40"/>
  <c r="CQ316" i="40"/>
  <c r="CQ317" i="40"/>
  <c r="CQ318" i="40"/>
  <c r="CQ319" i="40"/>
  <c r="CQ320" i="40"/>
  <c r="CQ321" i="40"/>
  <c r="CQ322" i="40"/>
  <c r="CQ323" i="40"/>
  <c r="CQ324" i="40"/>
  <c r="CQ325" i="40"/>
  <c r="CQ326" i="40"/>
  <c r="CQ327" i="40"/>
  <c r="CQ328" i="40"/>
  <c r="CQ329" i="40"/>
  <c r="CQ330" i="40"/>
  <c r="CQ331" i="40"/>
  <c r="CQ332" i="40"/>
  <c r="CQ333" i="40"/>
  <c r="CQ334" i="40"/>
  <c r="CQ335" i="40"/>
  <c r="CQ336" i="40"/>
  <c r="CQ337" i="40"/>
  <c r="CQ338" i="40"/>
  <c r="CQ339" i="40"/>
  <c r="CQ340" i="40"/>
  <c r="CQ341" i="40"/>
  <c r="CQ342" i="40"/>
  <c r="CQ343" i="40"/>
  <c r="CQ344" i="40"/>
  <c r="CQ345" i="40"/>
  <c r="CQ346" i="40"/>
  <c r="CQ347" i="40"/>
  <c r="CQ348" i="40"/>
  <c r="CQ349" i="40"/>
  <c r="CQ350" i="40"/>
  <c r="CQ351" i="40"/>
  <c r="CQ352" i="40"/>
  <c r="CQ353" i="40"/>
  <c r="CQ354" i="40"/>
  <c r="CQ355" i="40"/>
  <c r="CQ356" i="40"/>
  <c r="CQ357" i="40"/>
  <c r="CQ358" i="40"/>
  <c r="CQ359" i="40"/>
  <c r="CQ360" i="40"/>
  <c r="CQ361" i="40"/>
  <c r="CQ362" i="40"/>
  <c r="CQ363" i="40"/>
  <c r="CQ364" i="40"/>
  <c r="CQ365" i="40"/>
  <c r="CQ366" i="40"/>
  <c r="CQ367" i="40"/>
  <c r="CQ368" i="40"/>
  <c r="CQ369" i="40"/>
  <c r="CQ370" i="40"/>
  <c r="CQ371" i="40"/>
  <c r="CQ372" i="40"/>
  <c r="CQ373" i="40"/>
  <c r="CQ374" i="40"/>
  <c r="CQ375" i="40"/>
  <c r="CQ376" i="40"/>
  <c r="CQ377" i="40"/>
  <c r="CQ378" i="40"/>
  <c r="CQ379" i="40"/>
  <c r="CQ380" i="40"/>
  <c r="CQ381" i="40"/>
  <c r="CQ382" i="40"/>
  <c r="CQ383" i="40"/>
  <c r="CQ384" i="40"/>
  <c r="CQ385" i="40"/>
  <c r="CQ386" i="40"/>
  <c r="CQ387" i="40"/>
  <c r="CQ388" i="40"/>
  <c r="CQ389" i="40"/>
  <c r="CQ390" i="40"/>
  <c r="CQ391" i="40"/>
  <c r="CQ392" i="40"/>
  <c r="CQ393" i="40"/>
  <c r="CQ394" i="40"/>
  <c r="CQ395" i="40"/>
  <c r="CQ396" i="40"/>
  <c r="CQ397" i="40"/>
  <c r="CQ398" i="40"/>
  <c r="CQ399" i="40"/>
  <c r="CQ400" i="40"/>
  <c r="CQ401" i="40"/>
  <c r="CQ402" i="40"/>
  <c r="CQ403" i="40"/>
  <c r="CQ404" i="40"/>
  <c r="CQ405" i="40"/>
  <c r="CQ406" i="40"/>
  <c r="CQ407" i="40"/>
  <c r="CQ408" i="40"/>
  <c r="CQ409" i="40"/>
  <c r="CQ410" i="40"/>
  <c r="CQ411" i="40"/>
  <c r="CQ412" i="40"/>
  <c r="CQ413" i="40"/>
  <c r="CQ414" i="40"/>
  <c r="CQ415" i="40"/>
  <c r="CQ416" i="40"/>
  <c r="CQ417" i="40"/>
  <c r="CQ418" i="40"/>
  <c r="CQ419" i="40"/>
  <c r="CQ420" i="40"/>
  <c r="CQ421" i="40"/>
  <c r="CQ422" i="40"/>
  <c r="CQ423" i="40"/>
  <c r="CQ424" i="40"/>
  <c r="CQ425" i="40"/>
  <c r="CQ426" i="40"/>
  <c r="CQ427" i="40"/>
  <c r="CQ428" i="40"/>
  <c r="CQ429" i="40"/>
  <c r="CQ430" i="40"/>
  <c r="CQ431" i="40"/>
  <c r="CQ432" i="40"/>
  <c r="CQ433" i="40"/>
  <c r="CQ434" i="40"/>
  <c r="CQ435" i="40"/>
  <c r="CQ436" i="40"/>
  <c r="CQ437" i="40"/>
  <c r="CQ438" i="40"/>
  <c r="CQ439" i="40"/>
  <c r="CQ440" i="40"/>
  <c r="CQ441" i="40"/>
  <c r="CQ442" i="40"/>
  <c r="CQ443" i="40"/>
  <c r="CQ444" i="40"/>
  <c r="CQ445" i="40"/>
  <c r="CQ446" i="40"/>
  <c r="CQ447" i="40"/>
  <c r="CQ448" i="40"/>
  <c r="CQ449" i="40"/>
  <c r="CQ450" i="40"/>
  <c r="CQ451" i="40"/>
  <c r="CQ452" i="40"/>
  <c r="CQ453" i="40"/>
  <c r="CQ454" i="40"/>
  <c r="CQ455" i="40"/>
  <c r="CQ456" i="40"/>
  <c r="CQ457" i="40"/>
  <c r="CQ458" i="40"/>
  <c r="CQ459" i="40"/>
  <c r="CQ460" i="40"/>
  <c r="CQ461" i="40"/>
  <c r="CQ462" i="40"/>
  <c r="CQ463" i="40"/>
  <c r="CQ464" i="40"/>
  <c r="CQ465" i="40"/>
  <c r="CQ466" i="40"/>
  <c r="CQ467" i="40"/>
  <c r="CQ468" i="40"/>
  <c r="CQ469" i="40"/>
  <c r="CQ470" i="40"/>
  <c r="CQ471" i="40"/>
  <c r="CQ472" i="40"/>
  <c r="CQ473" i="40"/>
  <c r="CQ474" i="40"/>
  <c r="CQ475" i="40"/>
  <c r="CQ476" i="40"/>
  <c r="CQ477" i="40"/>
  <c r="CQ478" i="40"/>
  <c r="CQ479" i="40"/>
  <c r="CQ480" i="40"/>
  <c r="CQ481" i="40"/>
  <c r="CQ482" i="40"/>
  <c r="CQ483" i="40"/>
  <c r="CQ484" i="40"/>
  <c r="CQ485" i="40"/>
  <c r="CQ486" i="40"/>
  <c r="CQ487" i="40"/>
  <c r="CQ488" i="40"/>
  <c r="CQ489" i="40"/>
  <c r="CQ490" i="40"/>
  <c r="CQ491" i="40"/>
  <c r="CQ492" i="40"/>
  <c r="CQ493" i="40"/>
  <c r="CQ494" i="40"/>
  <c r="CQ495" i="40"/>
  <c r="CQ496" i="40"/>
  <c r="CQ497" i="40"/>
  <c r="CQ498" i="40"/>
  <c r="CQ499" i="40"/>
  <c r="CQ500" i="40"/>
  <c r="CQ501" i="40"/>
  <c r="CQ502" i="40"/>
  <c r="CQ503" i="40"/>
  <c r="CQ504" i="40"/>
  <c r="CP5" i="40"/>
  <c r="CO5" i="40"/>
  <c r="CN5" i="40"/>
  <c r="CN6" i="40"/>
  <c r="CN7" i="40"/>
  <c r="CN8" i="40"/>
  <c r="CN9" i="40"/>
  <c r="CN10" i="40"/>
  <c r="CN11" i="40"/>
  <c r="CN12" i="40"/>
  <c r="CN13" i="40"/>
  <c r="CN14" i="40"/>
  <c r="CN15" i="40"/>
  <c r="CN16" i="40"/>
  <c r="CN17" i="40"/>
  <c r="CN18" i="40"/>
  <c r="CN19" i="40"/>
  <c r="CN20" i="40"/>
  <c r="CN21" i="40"/>
  <c r="CN22" i="40"/>
  <c r="CN23" i="40"/>
  <c r="CN24" i="40"/>
  <c r="CN25" i="40"/>
  <c r="CN26" i="40"/>
  <c r="CN27" i="40"/>
  <c r="CN28" i="40"/>
  <c r="CN29" i="40"/>
  <c r="CN30" i="40"/>
  <c r="CN31" i="40"/>
  <c r="CN32" i="40"/>
  <c r="CN33" i="40"/>
  <c r="CN34" i="40"/>
  <c r="CN35" i="40"/>
  <c r="CN36" i="40"/>
  <c r="CN37" i="40"/>
  <c r="CN38" i="40"/>
  <c r="CN39" i="40"/>
  <c r="CN40" i="40"/>
  <c r="CN41" i="40"/>
  <c r="CN42" i="40"/>
  <c r="CN43" i="40"/>
  <c r="CN44" i="40"/>
  <c r="CN45" i="40"/>
  <c r="CN46" i="40"/>
  <c r="CN47" i="40"/>
  <c r="CN48" i="40"/>
  <c r="CN49" i="40"/>
  <c r="CN50" i="40"/>
  <c r="CN51" i="40"/>
  <c r="CN52" i="40"/>
  <c r="CN53" i="40"/>
  <c r="CN54" i="40"/>
  <c r="CN55" i="40"/>
  <c r="CN56" i="40"/>
  <c r="CN57" i="40"/>
  <c r="CN58" i="40"/>
  <c r="CN59" i="40"/>
  <c r="CN60" i="40"/>
  <c r="CN61" i="40"/>
  <c r="CN62" i="40"/>
  <c r="CN63" i="40"/>
  <c r="CN64" i="40"/>
  <c r="CN65" i="40"/>
  <c r="CN66" i="40"/>
  <c r="CN67" i="40"/>
  <c r="CN68" i="40"/>
  <c r="CN69" i="40"/>
  <c r="CN70" i="40"/>
  <c r="CN71" i="40"/>
  <c r="CN72" i="40"/>
  <c r="CN73" i="40"/>
  <c r="CN74" i="40"/>
  <c r="CN75" i="40"/>
  <c r="CN76" i="40"/>
  <c r="CN77" i="40"/>
  <c r="CN78" i="40"/>
  <c r="CN79" i="40"/>
  <c r="CN80" i="40"/>
  <c r="CN81" i="40"/>
  <c r="CN82" i="40"/>
  <c r="CN83" i="40"/>
  <c r="CN84" i="40"/>
  <c r="CN85" i="40"/>
  <c r="CN86" i="40"/>
  <c r="CN87" i="40"/>
  <c r="CN88" i="40"/>
  <c r="CN89" i="40"/>
  <c r="CN90" i="40"/>
  <c r="CN91" i="40"/>
  <c r="CN92" i="40"/>
  <c r="CN93" i="40"/>
  <c r="CN94" i="40"/>
  <c r="CN95" i="40"/>
  <c r="CN96" i="40"/>
  <c r="CN97" i="40"/>
  <c r="CN98" i="40"/>
  <c r="CN99" i="40"/>
  <c r="CN100" i="40"/>
  <c r="CN101" i="40"/>
  <c r="CN102" i="40"/>
  <c r="CN103" i="40"/>
  <c r="CN104" i="40"/>
  <c r="CN105" i="40"/>
  <c r="CN106" i="40"/>
  <c r="CN107" i="40"/>
  <c r="CN108" i="40"/>
  <c r="CN109" i="40"/>
  <c r="CN110" i="40"/>
  <c r="CN111" i="40"/>
  <c r="CN112" i="40"/>
  <c r="CN113" i="40"/>
  <c r="CN114" i="40"/>
  <c r="CN115" i="40"/>
  <c r="CN116" i="40"/>
  <c r="CN117" i="40"/>
  <c r="CN118" i="40"/>
  <c r="CN119" i="40"/>
  <c r="CN120" i="40"/>
  <c r="CN121" i="40"/>
  <c r="CN122" i="40"/>
  <c r="CN123" i="40"/>
  <c r="CN124" i="40"/>
  <c r="CN125" i="40"/>
  <c r="CN126" i="40"/>
  <c r="CN127" i="40"/>
  <c r="CN128" i="40"/>
  <c r="CN129" i="40"/>
  <c r="CN130" i="40"/>
  <c r="CN131" i="40"/>
  <c r="CN132" i="40"/>
  <c r="CN133" i="40"/>
  <c r="CN134" i="40"/>
  <c r="CN135" i="40"/>
  <c r="CN136" i="40"/>
  <c r="CN137" i="40"/>
  <c r="CN138" i="40"/>
  <c r="CN139" i="40"/>
  <c r="CN140" i="40"/>
  <c r="CN141" i="40"/>
  <c r="CN142" i="40"/>
  <c r="CN143" i="40"/>
  <c r="CN144" i="40"/>
  <c r="CN145" i="40"/>
  <c r="CN146" i="40"/>
  <c r="CN147" i="40"/>
  <c r="CN148" i="40"/>
  <c r="CN149" i="40"/>
  <c r="CN150" i="40"/>
  <c r="CN151" i="40"/>
  <c r="CN152" i="40"/>
  <c r="CN153" i="40"/>
  <c r="CN154" i="40"/>
  <c r="CN155" i="40"/>
  <c r="CN156" i="40"/>
  <c r="CN157" i="40"/>
  <c r="CN158" i="40"/>
  <c r="CN159" i="40"/>
  <c r="CN160" i="40"/>
  <c r="CN161" i="40"/>
  <c r="CN162" i="40"/>
  <c r="CN163" i="40"/>
  <c r="CN164" i="40"/>
  <c r="CN165" i="40"/>
  <c r="CN166" i="40"/>
  <c r="CN167" i="40"/>
  <c r="CN168" i="40"/>
  <c r="CN169" i="40"/>
  <c r="CN170" i="40"/>
  <c r="CN171" i="40"/>
  <c r="CN172" i="40"/>
  <c r="CN173" i="40"/>
  <c r="CN174" i="40"/>
  <c r="CN175" i="40"/>
  <c r="CN176" i="40"/>
  <c r="CN177" i="40"/>
  <c r="CN178" i="40"/>
  <c r="CN179" i="40"/>
  <c r="CN180" i="40"/>
  <c r="CN181" i="40"/>
  <c r="CN182" i="40"/>
  <c r="CN183" i="40"/>
  <c r="CN184" i="40"/>
  <c r="CN185" i="40"/>
  <c r="CN186" i="40"/>
  <c r="CN187" i="40"/>
  <c r="CN188" i="40"/>
  <c r="CN189" i="40"/>
  <c r="CN190" i="40"/>
  <c r="CN191" i="40"/>
  <c r="CN192" i="40"/>
  <c r="CN193" i="40"/>
  <c r="CN194" i="40"/>
  <c r="CN195" i="40"/>
  <c r="CN196" i="40"/>
  <c r="CN197" i="40"/>
  <c r="CN198" i="40"/>
  <c r="CN199" i="40"/>
  <c r="CN200" i="40"/>
  <c r="CN201" i="40"/>
  <c r="CN202" i="40"/>
  <c r="CN203" i="40"/>
  <c r="CN204" i="40"/>
  <c r="CN205" i="40"/>
  <c r="CN206" i="40"/>
  <c r="CN207" i="40"/>
  <c r="CN208" i="40"/>
  <c r="CN209" i="40"/>
  <c r="CN210" i="40"/>
  <c r="CN211" i="40"/>
  <c r="CN212" i="40"/>
  <c r="CN213" i="40"/>
  <c r="CN214" i="40"/>
  <c r="CN215" i="40"/>
  <c r="CN216" i="40"/>
  <c r="CN217" i="40"/>
  <c r="CN218" i="40"/>
  <c r="CN219" i="40"/>
  <c r="CN220" i="40"/>
  <c r="CN221" i="40"/>
  <c r="CN222" i="40"/>
  <c r="CN223" i="40"/>
  <c r="CN224" i="40"/>
  <c r="CN225" i="40"/>
  <c r="CN226" i="40"/>
  <c r="CN227" i="40"/>
  <c r="CN228" i="40"/>
  <c r="CN229" i="40"/>
  <c r="CN230" i="40"/>
  <c r="CN231" i="40"/>
  <c r="CN232" i="40"/>
  <c r="CN233" i="40"/>
  <c r="CN234" i="40"/>
  <c r="CN235" i="40"/>
  <c r="CN236" i="40"/>
  <c r="CN237" i="40"/>
  <c r="CN238" i="40"/>
  <c r="CN239" i="40"/>
  <c r="CN240" i="40"/>
  <c r="CN241" i="40"/>
  <c r="CN242" i="40"/>
  <c r="CN243" i="40"/>
  <c r="CN244" i="40"/>
  <c r="CN245" i="40"/>
  <c r="CN246" i="40"/>
  <c r="CN247" i="40"/>
  <c r="CN248" i="40"/>
  <c r="CN249" i="40"/>
  <c r="CN250" i="40"/>
  <c r="CN251" i="40"/>
  <c r="CN252" i="40"/>
  <c r="CN253" i="40"/>
  <c r="CN254" i="40"/>
  <c r="CN255" i="40"/>
  <c r="CN256" i="40"/>
  <c r="CN257" i="40"/>
  <c r="CN258" i="40"/>
  <c r="CN259" i="40"/>
  <c r="CN260" i="40"/>
  <c r="CN261" i="40"/>
  <c r="CN262" i="40"/>
  <c r="CN263" i="40"/>
  <c r="CN264" i="40"/>
  <c r="CN265" i="40"/>
  <c r="CN266" i="40"/>
  <c r="CN267" i="40"/>
  <c r="CN268" i="40"/>
  <c r="CN269" i="40"/>
  <c r="CN270" i="40"/>
  <c r="CN271" i="40"/>
  <c r="CN272" i="40"/>
  <c r="CN273" i="40"/>
  <c r="CN274" i="40"/>
  <c r="CN275" i="40"/>
  <c r="CN276" i="40"/>
  <c r="CN277" i="40"/>
  <c r="CN278" i="40"/>
  <c r="CN279" i="40"/>
  <c r="CN280" i="40"/>
  <c r="CN281" i="40"/>
  <c r="CN282" i="40"/>
  <c r="CN283" i="40"/>
  <c r="CN284" i="40"/>
  <c r="CN285" i="40"/>
  <c r="CN286" i="40"/>
  <c r="CN287" i="40"/>
  <c r="CN288" i="40"/>
  <c r="CN289" i="40"/>
  <c r="CN290" i="40"/>
  <c r="CN291" i="40"/>
  <c r="CN292" i="40"/>
  <c r="CN293" i="40"/>
  <c r="CN294" i="40"/>
  <c r="CN295" i="40"/>
  <c r="CN296" i="40"/>
  <c r="CN297" i="40"/>
  <c r="CN298" i="40"/>
  <c r="CN299" i="40"/>
  <c r="CN300" i="40"/>
  <c r="CN301" i="40"/>
  <c r="CN302" i="40"/>
  <c r="CN303" i="40"/>
  <c r="CN304" i="40"/>
  <c r="CN305" i="40"/>
  <c r="CN306" i="40"/>
  <c r="CN307" i="40"/>
  <c r="CN308" i="40"/>
  <c r="CN309" i="40"/>
  <c r="CN310" i="40"/>
  <c r="CN311" i="40"/>
  <c r="CN312" i="40"/>
  <c r="CN313" i="40"/>
  <c r="CN314" i="40"/>
  <c r="CN315" i="40"/>
  <c r="CN316" i="40"/>
  <c r="CN317" i="40"/>
  <c r="CN318" i="40"/>
  <c r="CN319" i="40"/>
  <c r="CN320" i="40"/>
  <c r="CN321" i="40"/>
  <c r="CN322" i="40"/>
  <c r="CN323" i="40"/>
  <c r="CN324" i="40"/>
  <c r="CN325" i="40"/>
  <c r="CN326" i="40"/>
  <c r="CN327" i="40"/>
  <c r="CN328" i="40"/>
  <c r="CN329" i="40"/>
  <c r="CN330" i="40"/>
  <c r="CN331" i="40"/>
  <c r="CN332" i="40"/>
  <c r="CN333" i="40"/>
  <c r="CN334" i="40"/>
  <c r="CN335" i="40"/>
  <c r="CN336" i="40"/>
  <c r="CN337" i="40"/>
  <c r="CN338" i="40"/>
  <c r="CN339" i="40"/>
  <c r="CN340" i="40"/>
  <c r="CN341" i="40"/>
  <c r="CN342" i="40"/>
  <c r="CN343" i="40"/>
  <c r="CN344" i="40"/>
  <c r="CN345" i="40"/>
  <c r="CN346" i="40"/>
  <c r="CN347" i="40"/>
  <c r="CN348" i="40"/>
  <c r="CN349" i="40"/>
  <c r="CN350" i="40"/>
  <c r="CN351" i="40"/>
  <c r="CN352" i="40"/>
  <c r="CN353" i="40"/>
  <c r="CN354" i="40"/>
  <c r="CN355" i="40"/>
  <c r="CN356" i="40"/>
  <c r="CN357" i="40"/>
  <c r="CN358" i="40"/>
  <c r="CN359" i="40"/>
  <c r="CN360" i="40"/>
  <c r="CN361" i="40"/>
  <c r="CN362" i="40"/>
  <c r="CN363" i="40"/>
  <c r="CN364" i="40"/>
  <c r="CN365" i="40"/>
  <c r="CN366" i="40"/>
  <c r="CN367" i="40"/>
  <c r="CN368" i="40"/>
  <c r="CN369" i="40"/>
  <c r="CN370" i="40"/>
  <c r="CN371" i="40"/>
  <c r="CN372" i="40"/>
  <c r="CN373" i="40"/>
  <c r="CN374" i="40"/>
  <c r="CN375" i="40"/>
  <c r="CN376" i="40"/>
  <c r="CN377" i="40"/>
  <c r="CN378" i="40"/>
  <c r="CN379" i="40"/>
  <c r="CN380" i="40"/>
  <c r="CN381" i="40"/>
  <c r="CN382" i="40"/>
  <c r="CN383" i="40"/>
  <c r="CN384" i="40"/>
  <c r="CN385" i="40"/>
  <c r="CN386" i="40"/>
  <c r="CN387" i="40"/>
  <c r="CN388" i="40"/>
  <c r="CN389" i="40"/>
  <c r="CN390" i="40"/>
  <c r="CN391" i="40"/>
  <c r="CN392" i="40"/>
  <c r="CN393" i="40"/>
  <c r="CN394" i="40"/>
  <c r="CN395" i="40"/>
  <c r="CN396" i="40"/>
  <c r="CN397" i="40"/>
  <c r="CN398" i="40"/>
  <c r="CN399" i="40"/>
  <c r="CN400" i="40"/>
  <c r="CN401" i="40"/>
  <c r="CN402" i="40"/>
  <c r="CN403" i="40"/>
  <c r="CN404" i="40"/>
  <c r="CN405" i="40"/>
  <c r="CN406" i="40"/>
  <c r="CN407" i="40"/>
  <c r="CN408" i="40"/>
  <c r="CN409" i="40"/>
  <c r="CN410" i="40"/>
  <c r="CN411" i="40"/>
  <c r="CN412" i="40"/>
  <c r="CN413" i="40"/>
  <c r="CN414" i="40"/>
  <c r="CN415" i="40"/>
  <c r="CN416" i="40"/>
  <c r="CN417" i="40"/>
  <c r="CN418" i="40"/>
  <c r="CN419" i="40"/>
  <c r="CN420" i="40"/>
  <c r="CN421" i="40"/>
  <c r="CN422" i="40"/>
  <c r="CN423" i="40"/>
  <c r="CN424" i="40"/>
  <c r="CN425" i="40"/>
  <c r="CN426" i="40"/>
  <c r="CN427" i="40"/>
  <c r="CN428" i="40"/>
  <c r="CN429" i="40"/>
  <c r="CN430" i="40"/>
  <c r="CN431" i="40"/>
  <c r="CN432" i="40"/>
  <c r="CN433" i="40"/>
  <c r="CN434" i="40"/>
  <c r="CN435" i="40"/>
  <c r="CN436" i="40"/>
  <c r="CN437" i="40"/>
  <c r="CN438" i="40"/>
  <c r="CN439" i="40"/>
  <c r="CN440" i="40"/>
  <c r="CN441" i="40"/>
  <c r="CN442" i="40"/>
  <c r="CN443" i="40"/>
  <c r="CN444" i="40"/>
  <c r="CN445" i="40"/>
  <c r="CN446" i="40"/>
  <c r="CN447" i="40"/>
  <c r="CN448" i="40"/>
  <c r="CN449" i="40"/>
  <c r="CN450" i="40"/>
  <c r="CN451" i="40"/>
  <c r="CN452" i="40"/>
  <c r="CN453" i="40"/>
  <c r="CN454" i="40"/>
  <c r="CN455" i="40"/>
  <c r="CN456" i="40"/>
  <c r="CN457" i="40"/>
  <c r="CN458" i="40"/>
  <c r="CN459" i="40"/>
  <c r="CN460" i="40"/>
  <c r="CN461" i="40"/>
  <c r="CN462" i="40"/>
  <c r="CN463" i="40"/>
  <c r="CN464" i="40"/>
  <c r="CN465" i="40"/>
  <c r="CN466" i="40"/>
  <c r="CN467" i="40"/>
  <c r="CN468" i="40"/>
  <c r="CN469" i="40"/>
  <c r="CN470" i="40"/>
  <c r="CN471" i="40"/>
  <c r="CN472" i="40"/>
  <c r="CN473" i="40"/>
  <c r="CN474" i="40"/>
  <c r="CN475" i="40"/>
  <c r="CN476" i="40"/>
  <c r="CN477" i="40"/>
  <c r="CN478" i="40"/>
  <c r="CN479" i="40"/>
  <c r="CN480" i="40"/>
  <c r="CN481" i="40"/>
  <c r="CN482" i="40"/>
  <c r="CN483" i="40"/>
  <c r="CN484" i="40"/>
  <c r="CN485" i="40"/>
  <c r="CN486" i="40"/>
  <c r="CN487" i="40"/>
  <c r="CN488" i="40"/>
  <c r="CN489" i="40"/>
  <c r="CN490" i="40"/>
  <c r="CN491" i="40"/>
  <c r="CN492" i="40"/>
  <c r="CN493" i="40"/>
  <c r="CN494" i="40"/>
  <c r="CN495" i="40"/>
  <c r="CN496" i="40"/>
  <c r="CN497" i="40"/>
  <c r="CN498" i="40"/>
  <c r="CN499" i="40"/>
  <c r="CN500" i="40"/>
  <c r="CN501" i="40"/>
  <c r="CN502" i="40"/>
  <c r="CN503" i="40"/>
  <c r="CN504" i="40"/>
  <c r="CM5" i="40"/>
  <c r="CM6" i="40"/>
  <c r="CM7" i="40"/>
  <c r="CM8" i="40"/>
  <c r="CM9" i="40"/>
  <c r="CM10" i="40"/>
  <c r="CM11" i="40"/>
  <c r="CM12" i="40"/>
  <c r="CM13" i="40"/>
  <c r="CM14" i="40"/>
  <c r="CM15" i="40"/>
  <c r="CM16" i="40"/>
  <c r="CM17" i="40"/>
  <c r="CM18" i="40"/>
  <c r="CM19" i="40"/>
  <c r="CM20" i="40"/>
  <c r="CM21" i="40"/>
  <c r="CM22" i="40"/>
  <c r="CM23" i="40"/>
  <c r="CM24" i="40"/>
  <c r="CM25" i="40"/>
  <c r="CM26" i="40"/>
  <c r="CM27" i="40"/>
  <c r="CM28" i="40"/>
  <c r="CM29" i="40"/>
  <c r="CM30" i="40"/>
  <c r="CM31" i="40"/>
  <c r="CM32" i="40"/>
  <c r="CM33" i="40"/>
  <c r="CM34" i="40"/>
  <c r="CM35" i="40"/>
  <c r="CM36" i="40"/>
  <c r="CM37" i="40"/>
  <c r="CM38" i="40"/>
  <c r="CM39" i="40"/>
  <c r="CM40" i="40"/>
  <c r="CM41" i="40"/>
  <c r="CM42" i="40"/>
  <c r="CM43" i="40"/>
  <c r="CM44" i="40"/>
  <c r="CM45" i="40"/>
  <c r="CM46" i="40"/>
  <c r="CM47" i="40"/>
  <c r="CM48" i="40"/>
  <c r="CM49" i="40"/>
  <c r="CM50" i="40"/>
  <c r="CM51" i="40"/>
  <c r="CM52" i="40"/>
  <c r="CM53" i="40"/>
  <c r="CM54" i="40"/>
  <c r="CM55" i="40"/>
  <c r="CM56" i="40"/>
  <c r="CM57" i="40"/>
  <c r="CM58" i="40"/>
  <c r="CM59" i="40"/>
  <c r="CM60" i="40"/>
  <c r="CM61" i="40"/>
  <c r="CM62" i="40"/>
  <c r="CM63" i="40"/>
  <c r="CM64" i="40"/>
  <c r="CM65" i="40"/>
  <c r="CM66" i="40"/>
  <c r="CM67" i="40"/>
  <c r="CM68" i="40"/>
  <c r="CM69" i="40"/>
  <c r="CM70" i="40"/>
  <c r="CM71" i="40"/>
  <c r="CM72" i="40"/>
  <c r="CM73" i="40"/>
  <c r="CM74" i="40"/>
  <c r="CM75" i="40"/>
  <c r="CM76" i="40"/>
  <c r="CM77" i="40"/>
  <c r="CM78" i="40"/>
  <c r="CM79" i="40"/>
  <c r="CM80" i="40"/>
  <c r="CM81" i="40"/>
  <c r="CM82" i="40"/>
  <c r="CM83" i="40"/>
  <c r="CM84" i="40"/>
  <c r="CM85" i="40"/>
  <c r="CM86" i="40"/>
  <c r="CM87" i="40"/>
  <c r="CM88" i="40"/>
  <c r="CM89" i="40"/>
  <c r="CM90" i="40"/>
  <c r="CM91" i="40"/>
  <c r="CM92" i="40"/>
  <c r="CM93" i="40"/>
  <c r="CM94" i="40"/>
  <c r="CM95" i="40"/>
  <c r="CM96" i="40"/>
  <c r="CM97" i="40"/>
  <c r="CM98" i="40"/>
  <c r="CM99" i="40"/>
  <c r="CM100" i="40"/>
  <c r="CM101" i="40"/>
  <c r="CM102" i="40"/>
  <c r="CM103" i="40"/>
  <c r="CM104" i="40"/>
  <c r="CM105" i="40"/>
  <c r="CM106" i="40"/>
  <c r="CM107" i="40"/>
  <c r="CM108" i="40"/>
  <c r="CM109" i="40"/>
  <c r="CM110" i="40"/>
  <c r="CM111" i="40"/>
  <c r="CM112" i="40"/>
  <c r="CM113" i="40"/>
  <c r="CM114" i="40"/>
  <c r="CM115" i="40"/>
  <c r="CM116" i="40"/>
  <c r="CM117" i="40"/>
  <c r="CM118" i="40"/>
  <c r="CM119" i="40"/>
  <c r="CM120" i="40"/>
  <c r="CM121" i="40"/>
  <c r="CM122" i="40"/>
  <c r="CM123" i="40"/>
  <c r="CM124" i="40"/>
  <c r="CM125" i="40"/>
  <c r="CM126" i="40"/>
  <c r="CM127" i="40"/>
  <c r="CM128" i="40"/>
  <c r="CM129" i="40"/>
  <c r="CM130" i="40"/>
  <c r="CM131" i="40"/>
  <c r="CM132" i="40"/>
  <c r="CM133" i="40"/>
  <c r="CM134" i="40"/>
  <c r="CM135" i="40"/>
  <c r="CM136" i="40"/>
  <c r="CM137" i="40"/>
  <c r="CM138" i="40"/>
  <c r="CM139" i="40"/>
  <c r="CM140" i="40"/>
  <c r="CM141" i="40"/>
  <c r="CM142" i="40"/>
  <c r="CM143" i="40"/>
  <c r="CM144" i="40"/>
  <c r="CM145" i="40"/>
  <c r="CM146" i="40"/>
  <c r="CM147" i="40"/>
  <c r="CM148" i="40"/>
  <c r="CM149" i="40"/>
  <c r="CM150" i="40"/>
  <c r="CM151" i="40"/>
  <c r="CM152" i="40"/>
  <c r="CM153" i="40"/>
  <c r="CM154" i="40"/>
  <c r="CM155" i="40"/>
  <c r="CM156" i="40"/>
  <c r="CM157" i="40"/>
  <c r="CM158" i="40"/>
  <c r="CM159" i="40"/>
  <c r="CM160" i="40"/>
  <c r="CM161" i="40"/>
  <c r="CM162" i="40"/>
  <c r="CM163" i="40"/>
  <c r="CM164" i="40"/>
  <c r="CM165" i="40"/>
  <c r="CM166" i="40"/>
  <c r="CM167" i="40"/>
  <c r="CM168" i="40"/>
  <c r="CM169" i="40"/>
  <c r="CM170" i="40"/>
  <c r="CM171" i="40"/>
  <c r="CM172" i="40"/>
  <c r="CM173" i="40"/>
  <c r="CM174" i="40"/>
  <c r="CM175" i="40"/>
  <c r="CM176" i="40"/>
  <c r="CM177" i="40"/>
  <c r="CM178" i="40"/>
  <c r="CM179" i="40"/>
  <c r="CM180" i="40"/>
  <c r="CM181" i="40"/>
  <c r="CM182" i="40"/>
  <c r="CM183" i="40"/>
  <c r="CM184" i="40"/>
  <c r="CM185" i="40"/>
  <c r="CM186" i="40"/>
  <c r="CM187" i="40"/>
  <c r="CM188" i="40"/>
  <c r="CM189" i="40"/>
  <c r="CM190" i="40"/>
  <c r="CM191" i="40"/>
  <c r="CM192" i="40"/>
  <c r="CM193" i="40"/>
  <c r="CM194" i="40"/>
  <c r="CM195" i="40"/>
  <c r="CM196" i="40"/>
  <c r="CM197" i="40"/>
  <c r="CM198" i="40"/>
  <c r="CM199" i="40"/>
  <c r="CM200" i="40"/>
  <c r="CM201" i="40"/>
  <c r="CM202" i="40"/>
  <c r="CM203" i="40"/>
  <c r="CM204" i="40"/>
  <c r="CM205" i="40"/>
  <c r="CM206" i="40"/>
  <c r="CM207" i="40"/>
  <c r="CM208" i="40"/>
  <c r="CM209" i="40"/>
  <c r="CM210" i="40"/>
  <c r="CM211" i="40"/>
  <c r="CM212" i="40"/>
  <c r="CM213" i="40"/>
  <c r="CM214" i="40"/>
  <c r="CM215" i="40"/>
  <c r="CM216" i="40"/>
  <c r="CM217" i="40"/>
  <c r="CM218" i="40"/>
  <c r="CM219" i="40"/>
  <c r="CM220" i="40"/>
  <c r="CM221" i="40"/>
  <c r="CM222" i="40"/>
  <c r="CM223" i="40"/>
  <c r="CM224" i="40"/>
  <c r="CM225" i="40"/>
  <c r="CM226" i="40"/>
  <c r="CM227" i="40"/>
  <c r="CM228" i="40"/>
  <c r="CM229" i="40"/>
  <c r="CM230" i="40"/>
  <c r="CM231" i="40"/>
  <c r="CM232" i="40"/>
  <c r="CM233" i="40"/>
  <c r="CM234" i="40"/>
  <c r="CM235" i="40"/>
  <c r="CM236" i="40"/>
  <c r="CM237" i="40"/>
  <c r="CM238" i="40"/>
  <c r="CM239" i="40"/>
  <c r="CM240" i="40"/>
  <c r="CM241" i="40"/>
  <c r="CM242" i="40"/>
  <c r="CM243" i="40"/>
  <c r="CM244" i="40"/>
  <c r="CM245" i="40"/>
  <c r="CM246" i="40"/>
  <c r="CM247" i="40"/>
  <c r="CM248" i="40"/>
  <c r="CM249" i="40"/>
  <c r="CM250" i="40"/>
  <c r="CM251" i="40"/>
  <c r="CM252" i="40"/>
  <c r="CM253" i="40"/>
  <c r="CM254" i="40"/>
  <c r="CM255" i="40"/>
  <c r="CM256" i="40"/>
  <c r="CM257" i="40"/>
  <c r="CM258" i="40"/>
  <c r="CM259" i="40"/>
  <c r="CM260" i="40"/>
  <c r="CM261" i="40"/>
  <c r="CM262" i="40"/>
  <c r="CM263" i="40"/>
  <c r="CM264" i="40"/>
  <c r="CM265" i="40"/>
  <c r="CM266" i="40"/>
  <c r="CM267" i="40"/>
  <c r="CM268" i="40"/>
  <c r="CM269" i="40"/>
  <c r="CM270" i="40"/>
  <c r="CM271" i="40"/>
  <c r="CM272" i="40"/>
  <c r="CM273" i="40"/>
  <c r="CM274" i="40"/>
  <c r="CM275" i="40"/>
  <c r="CM276" i="40"/>
  <c r="CM277" i="40"/>
  <c r="CM278" i="40"/>
  <c r="CM279" i="40"/>
  <c r="CM280" i="40"/>
  <c r="CM281" i="40"/>
  <c r="CM282" i="40"/>
  <c r="CM283" i="40"/>
  <c r="CM284" i="40"/>
  <c r="CM285" i="40"/>
  <c r="CM286" i="40"/>
  <c r="CM287" i="40"/>
  <c r="CM288" i="40"/>
  <c r="CM289" i="40"/>
  <c r="CM290" i="40"/>
  <c r="CM291" i="40"/>
  <c r="CM292" i="40"/>
  <c r="CM293" i="40"/>
  <c r="CM294" i="40"/>
  <c r="CM295" i="40"/>
  <c r="CM296" i="40"/>
  <c r="CM297" i="40"/>
  <c r="CM298" i="40"/>
  <c r="CM299" i="40"/>
  <c r="CM300" i="40"/>
  <c r="CM301" i="40"/>
  <c r="CM302" i="40"/>
  <c r="CM303" i="40"/>
  <c r="CM304" i="40"/>
  <c r="CM305" i="40"/>
  <c r="CM306" i="40"/>
  <c r="CM307" i="40"/>
  <c r="CM308" i="40"/>
  <c r="CM309" i="40"/>
  <c r="CM310" i="40"/>
  <c r="CM311" i="40"/>
  <c r="CM312" i="40"/>
  <c r="CM313" i="40"/>
  <c r="CM314" i="40"/>
  <c r="CM315" i="40"/>
  <c r="CM316" i="40"/>
  <c r="CM317" i="40"/>
  <c r="CM318" i="40"/>
  <c r="CM319" i="40"/>
  <c r="CM320" i="40"/>
  <c r="CM321" i="40"/>
  <c r="CM322" i="40"/>
  <c r="CM323" i="40"/>
  <c r="CM324" i="40"/>
  <c r="CM325" i="40"/>
  <c r="CM326" i="40"/>
  <c r="CM327" i="40"/>
  <c r="CM328" i="40"/>
  <c r="CM329" i="40"/>
  <c r="CM330" i="40"/>
  <c r="CM331" i="40"/>
  <c r="CM332" i="40"/>
  <c r="CM333" i="40"/>
  <c r="CM334" i="40"/>
  <c r="CM335" i="40"/>
  <c r="CM336" i="40"/>
  <c r="CM337" i="40"/>
  <c r="CM338" i="40"/>
  <c r="CM339" i="40"/>
  <c r="CM340" i="40"/>
  <c r="CM341" i="40"/>
  <c r="CM342" i="40"/>
  <c r="CM343" i="40"/>
  <c r="CM344" i="40"/>
  <c r="CM345" i="40"/>
  <c r="CM346" i="40"/>
  <c r="CM347" i="40"/>
  <c r="CM348" i="40"/>
  <c r="CM349" i="40"/>
  <c r="CM350" i="40"/>
  <c r="CM351" i="40"/>
  <c r="CM352" i="40"/>
  <c r="CM353" i="40"/>
  <c r="CM354" i="40"/>
  <c r="CM355" i="40"/>
  <c r="CM356" i="40"/>
  <c r="CM357" i="40"/>
  <c r="CM358" i="40"/>
  <c r="CM359" i="40"/>
  <c r="CM360" i="40"/>
  <c r="CM361" i="40"/>
  <c r="CM362" i="40"/>
  <c r="CM363" i="40"/>
  <c r="CM364" i="40"/>
  <c r="CM365" i="40"/>
  <c r="CM366" i="40"/>
  <c r="CM367" i="40"/>
  <c r="CM368" i="40"/>
  <c r="CM369" i="40"/>
  <c r="CM370" i="40"/>
  <c r="CM371" i="40"/>
  <c r="CM372" i="40"/>
  <c r="CM373" i="40"/>
  <c r="CM374" i="40"/>
  <c r="CM375" i="40"/>
  <c r="CM376" i="40"/>
  <c r="CM377" i="40"/>
  <c r="CM378" i="40"/>
  <c r="CM379" i="40"/>
  <c r="CM380" i="40"/>
  <c r="CM381" i="40"/>
  <c r="CM382" i="40"/>
  <c r="CM383" i="40"/>
  <c r="CM384" i="40"/>
  <c r="CM385" i="40"/>
  <c r="CM386" i="40"/>
  <c r="CM387" i="40"/>
  <c r="CM388" i="40"/>
  <c r="CM389" i="40"/>
  <c r="CM390" i="40"/>
  <c r="CM391" i="40"/>
  <c r="CM392" i="40"/>
  <c r="CM393" i="40"/>
  <c r="CM394" i="40"/>
  <c r="CM395" i="40"/>
  <c r="CM396" i="40"/>
  <c r="CM397" i="40"/>
  <c r="CM398" i="40"/>
  <c r="CM399" i="40"/>
  <c r="CM400" i="40"/>
  <c r="CM401" i="40"/>
  <c r="CM402" i="40"/>
  <c r="CM403" i="40"/>
  <c r="CM404" i="40"/>
  <c r="CM405" i="40"/>
  <c r="CM406" i="40"/>
  <c r="CM407" i="40"/>
  <c r="CM408" i="40"/>
  <c r="CM409" i="40"/>
  <c r="CM410" i="40"/>
  <c r="CM411" i="40"/>
  <c r="CM412" i="40"/>
  <c r="CM413" i="40"/>
  <c r="CM414" i="40"/>
  <c r="CM415" i="40"/>
  <c r="CM416" i="40"/>
  <c r="CM417" i="40"/>
  <c r="CM418" i="40"/>
  <c r="CM419" i="40"/>
  <c r="CM420" i="40"/>
  <c r="CM421" i="40"/>
  <c r="CM422" i="40"/>
  <c r="CM423" i="40"/>
  <c r="CM424" i="40"/>
  <c r="CM425" i="40"/>
  <c r="CM426" i="40"/>
  <c r="CM427" i="40"/>
  <c r="CM428" i="40"/>
  <c r="CM429" i="40"/>
  <c r="CM430" i="40"/>
  <c r="CM431" i="40"/>
  <c r="CM432" i="40"/>
  <c r="CM433" i="40"/>
  <c r="CM434" i="40"/>
  <c r="CM435" i="40"/>
  <c r="CM436" i="40"/>
  <c r="CM437" i="40"/>
  <c r="CM438" i="40"/>
  <c r="CM439" i="40"/>
  <c r="CM440" i="40"/>
  <c r="CM441" i="40"/>
  <c r="CM442" i="40"/>
  <c r="CM443" i="40"/>
  <c r="CM444" i="40"/>
  <c r="CM445" i="40"/>
  <c r="CM446" i="40"/>
  <c r="CM447" i="40"/>
  <c r="CM448" i="40"/>
  <c r="CM449" i="40"/>
  <c r="CM450" i="40"/>
  <c r="CM451" i="40"/>
  <c r="CM452" i="40"/>
  <c r="CM453" i="40"/>
  <c r="CM454" i="40"/>
  <c r="CM455" i="40"/>
  <c r="CM456" i="40"/>
  <c r="CM457" i="40"/>
  <c r="CM458" i="40"/>
  <c r="CM459" i="40"/>
  <c r="CM460" i="40"/>
  <c r="CM461" i="40"/>
  <c r="CM462" i="40"/>
  <c r="CM463" i="40"/>
  <c r="CM464" i="40"/>
  <c r="CM465" i="40"/>
  <c r="CM466" i="40"/>
  <c r="CM467" i="40"/>
  <c r="CM468" i="40"/>
  <c r="CM469" i="40"/>
  <c r="CM470" i="40"/>
  <c r="CM471" i="40"/>
  <c r="CM472" i="40"/>
  <c r="CM473" i="40"/>
  <c r="CM474" i="40"/>
  <c r="CM475" i="40"/>
  <c r="CM476" i="40"/>
  <c r="CM477" i="40"/>
  <c r="CM478" i="40"/>
  <c r="CM479" i="40"/>
  <c r="CM480" i="40"/>
  <c r="CM481" i="40"/>
  <c r="CM482" i="40"/>
  <c r="CM483" i="40"/>
  <c r="CM484" i="40"/>
  <c r="CM485" i="40"/>
  <c r="CM486" i="40"/>
  <c r="CM487" i="40"/>
  <c r="CM488" i="40"/>
  <c r="CM489" i="40"/>
  <c r="CM490" i="40"/>
  <c r="CM491" i="40"/>
  <c r="CM492" i="40"/>
  <c r="CM493" i="40"/>
  <c r="CM494" i="40"/>
  <c r="CM495" i="40"/>
  <c r="CM496" i="40"/>
  <c r="CM497" i="40"/>
  <c r="CM498" i="40"/>
  <c r="CM499" i="40"/>
  <c r="CM500" i="40"/>
  <c r="CM501" i="40"/>
  <c r="CM502" i="40"/>
  <c r="CM503" i="40"/>
  <c r="CM504" i="40"/>
  <c r="CL5" i="40"/>
  <c r="CL6" i="40"/>
  <c r="CL7" i="40"/>
  <c r="CL8" i="40"/>
  <c r="CL9" i="40"/>
  <c r="CL10" i="40"/>
  <c r="CL11" i="40"/>
  <c r="CL12" i="40"/>
  <c r="CL13" i="40"/>
  <c r="CL14" i="40"/>
  <c r="CL15" i="40"/>
  <c r="CL16" i="40"/>
  <c r="CL17" i="40"/>
  <c r="CL18" i="40"/>
  <c r="CL19" i="40"/>
  <c r="CL20" i="40"/>
  <c r="CL21" i="40"/>
  <c r="CL22" i="40"/>
  <c r="CL23" i="40"/>
  <c r="CL24" i="40"/>
  <c r="CL25" i="40"/>
  <c r="CL26" i="40"/>
  <c r="CL27" i="40"/>
  <c r="CL28" i="40"/>
  <c r="CL29" i="40"/>
  <c r="CL30" i="40"/>
  <c r="CL31" i="40"/>
  <c r="CL32" i="40"/>
  <c r="CL33" i="40"/>
  <c r="CL34" i="40"/>
  <c r="CL35" i="40"/>
  <c r="CL36" i="40"/>
  <c r="CL37" i="40"/>
  <c r="CL38" i="40"/>
  <c r="CL39" i="40"/>
  <c r="CL40" i="40"/>
  <c r="CL41" i="40"/>
  <c r="CL42" i="40"/>
  <c r="CL43" i="40"/>
  <c r="CL44" i="40"/>
  <c r="CL45" i="40"/>
  <c r="CL46" i="40"/>
  <c r="CL47" i="40"/>
  <c r="CL48" i="40"/>
  <c r="CL49" i="40"/>
  <c r="CL50" i="40"/>
  <c r="CL51" i="40"/>
  <c r="CL52" i="40"/>
  <c r="CL53" i="40"/>
  <c r="CL54" i="40"/>
  <c r="CL55" i="40"/>
  <c r="CL56" i="40"/>
  <c r="CL57" i="40"/>
  <c r="CL58" i="40"/>
  <c r="CL59" i="40"/>
  <c r="CL60" i="40"/>
  <c r="CL61" i="40"/>
  <c r="CL62" i="40"/>
  <c r="CL63" i="40"/>
  <c r="CL64" i="40"/>
  <c r="CL65" i="40"/>
  <c r="CL66" i="40"/>
  <c r="CL67" i="40"/>
  <c r="CL68" i="40"/>
  <c r="CL69" i="40"/>
  <c r="CL70" i="40"/>
  <c r="CL71" i="40"/>
  <c r="CL72" i="40"/>
  <c r="CL73" i="40"/>
  <c r="CL74" i="40"/>
  <c r="CL75" i="40"/>
  <c r="CL76" i="40"/>
  <c r="CL77" i="40"/>
  <c r="CL78" i="40"/>
  <c r="CL79" i="40"/>
  <c r="CL80" i="40"/>
  <c r="CL81" i="40"/>
  <c r="CL82" i="40"/>
  <c r="CL83" i="40"/>
  <c r="CL84" i="40"/>
  <c r="CL85" i="40"/>
  <c r="CL86" i="40"/>
  <c r="CL87" i="40"/>
  <c r="CL88" i="40"/>
  <c r="CL89" i="40"/>
  <c r="CL90" i="40"/>
  <c r="CL91" i="40"/>
  <c r="CL92" i="40"/>
  <c r="CL93" i="40"/>
  <c r="CL94" i="40"/>
  <c r="CL95" i="40"/>
  <c r="CL96" i="40"/>
  <c r="CL97" i="40"/>
  <c r="CL98" i="40"/>
  <c r="CL99" i="40"/>
  <c r="CL100" i="40"/>
  <c r="CL101" i="40"/>
  <c r="CL102" i="40"/>
  <c r="CL103" i="40"/>
  <c r="CL104" i="40"/>
  <c r="CL105" i="40"/>
  <c r="CL106" i="40"/>
  <c r="CL107" i="40"/>
  <c r="CL108" i="40"/>
  <c r="CL109" i="40"/>
  <c r="CL110" i="40"/>
  <c r="CL111" i="40"/>
  <c r="CL112" i="40"/>
  <c r="CL113" i="40"/>
  <c r="CL114" i="40"/>
  <c r="CL115" i="40"/>
  <c r="CL116" i="40"/>
  <c r="CL117" i="40"/>
  <c r="CL118" i="40"/>
  <c r="CL119" i="40"/>
  <c r="CL120" i="40"/>
  <c r="CL121" i="40"/>
  <c r="CL122" i="40"/>
  <c r="CL123" i="40"/>
  <c r="CL124" i="40"/>
  <c r="CL125" i="40"/>
  <c r="CL126" i="40"/>
  <c r="CL127" i="40"/>
  <c r="CL128" i="40"/>
  <c r="CL129" i="40"/>
  <c r="CL130" i="40"/>
  <c r="CL131" i="40"/>
  <c r="CL132" i="40"/>
  <c r="CL133" i="40"/>
  <c r="CL134" i="40"/>
  <c r="CL135" i="40"/>
  <c r="CL136" i="40"/>
  <c r="CL137" i="40"/>
  <c r="CL138" i="40"/>
  <c r="CL139" i="40"/>
  <c r="CL140" i="40"/>
  <c r="CL141" i="40"/>
  <c r="CL142" i="40"/>
  <c r="CL143" i="40"/>
  <c r="CL144" i="40"/>
  <c r="CL145" i="40"/>
  <c r="CL146" i="40"/>
  <c r="CL147" i="40"/>
  <c r="CL148" i="40"/>
  <c r="CL149" i="40"/>
  <c r="CL150" i="40"/>
  <c r="CL151" i="40"/>
  <c r="CL152" i="40"/>
  <c r="CL153" i="40"/>
  <c r="CL154" i="40"/>
  <c r="CL155" i="40"/>
  <c r="CL156" i="40"/>
  <c r="CL157" i="40"/>
  <c r="CL158" i="40"/>
  <c r="CL159" i="40"/>
  <c r="CL160" i="40"/>
  <c r="CL161" i="40"/>
  <c r="CL162" i="40"/>
  <c r="CL163" i="40"/>
  <c r="CL164" i="40"/>
  <c r="CL165" i="40"/>
  <c r="CL166" i="40"/>
  <c r="CL167" i="40"/>
  <c r="CL168" i="40"/>
  <c r="CL169" i="40"/>
  <c r="CL170" i="40"/>
  <c r="CL171" i="40"/>
  <c r="CL172" i="40"/>
  <c r="CL173" i="40"/>
  <c r="CL174" i="40"/>
  <c r="CL175" i="40"/>
  <c r="CL176" i="40"/>
  <c r="CL177" i="40"/>
  <c r="CL178" i="40"/>
  <c r="CL179" i="40"/>
  <c r="CL180" i="40"/>
  <c r="CL181" i="40"/>
  <c r="CL182" i="40"/>
  <c r="CL183" i="40"/>
  <c r="CL184" i="40"/>
  <c r="CL185" i="40"/>
  <c r="CL186" i="40"/>
  <c r="CL187" i="40"/>
  <c r="CL188" i="40"/>
  <c r="CL189" i="40"/>
  <c r="CL190" i="40"/>
  <c r="CL191" i="40"/>
  <c r="CL192" i="40"/>
  <c r="CL193" i="40"/>
  <c r="CL194" i="40"/>
  <c r="CL195" i="40"/>
  <c r="CL196" i="40"/>
  <c r="CL197" i="40"/>
  <c r="CL198" i="40"/>
  <c r="CL199" i="40"/>
  <c r="CL200" i="40"/>
  <c r="CL201" i="40"/>
  <c r="CL202" i="40"/>
  <c r="CL203" i="40"/>
  <c r="CL204" i="40"/>
  <c r="CL205" i="40"/>
  <c r="CL206" i="40"/>
  <c r="CL207" i="40"/>
  <c r="CL208" i="40"/>
  <c r="CL209" i="40"/>
  <c r="CL210" i="40"/>
  <c r="CL211" i="40"/>
  <c r="CL212" i="40"/>
  <c r="CL213" i="40"/>
  <c r="CL214" i="40"/>
  <c r="CL215" i="40"/>
  <c r="CL216" i="40"/>
  <c r="CL217" i="40"/>
  <c r="CL218" i="40"/>
  <c r="CL219" i="40"/>
  <c r="CL220" i="40"/>
  <c r="CL221" i="40"/>
  <c r="CL222" i="40"/>
  <c r="CL223" i="40"/>
  <c r="CL224" i="40"/>
  <c r="CL225" i="40"/>
  <c r="CL226" i="40"/>
  <c r="CL227" i="40"/>
  <c r="CL228" i="40"/>
  <c r="CL229" i="40"/>
  <c r="CL230" i="40"/>
  <c r="CL231" i="40"/>
  <c r="CL232" i="40"/>
  <c r="CL233" i="40"/>
  <c r="CL234" i="40"/>
  <c r="CL235" i="40"/>
  <c r="CL236" i="40"/>
  <c r="CL237" i="40"/>
  <c r="CL238" i="40"/>
  <c r="CL239" i="40"/>
  <c r="CL240" i="40"/>
  <c r="CL241" i="40"/>
  <c r="CL242" i="40"/>
  <c r="CL243" i="40"/>
  <c r="CL244" i="40"/>
  <c r="CL245" i="40"/>
  <c r="CL246" i="40"/>
  <c r="CL247" i="40"/>
  <c r="CL248" i="40"/>
  <c r="CL249" i="40"/>
  <c r="CL250" i="40"/>
  <c r="CL251" i="40"/>
  <c r="CL252" i="40"/>
  <c r="CL253" i="40"/>
  <c r="CL254" i="40"/>
  <c r="CL255" i="40"/>
  <c r="CL256" i="40"/>
  <c r="CL257" i="40"/>
  <c r="CL258" i="40"/>
  <c r="CL259" i="40"/>
  <c r="CL260" i="40"/>
  <c r="CL261" i="40"/>
  <c r="CL262" i="40"/>
  <c r="CL263" i="40"/>
  <c r="CL264" i="40"/>
  <c r="CL265" i="40"/>
  <c r="CL266" i="40"/>
  <c r="CL267" i="40"/>
  <c r="CL268" i="40"/>
  <c r="CL269" i="40"/>
  <c r="CL270" i="40"/>
  <c r="CL271" i="40"/>
  <c r="CL272" i="40"/>
  <c r="CL273" i="40"/>
  <c r="CL274" i="40"/>
  <c r="CL275" i="40"/>
  <c r="CL276" i="40"/>
  <c r="CL277" i="40"/>
  <c r="CL278" i="40"/>
  <c r="CL279" i="40"/>
  <c r="CL280" i="40"/>
  <c r="CL281" i="40"/>
  <c r="CL282" i="40"/>
  <c r="CL283" i="40"/>
  <c r="CL284" i="40"/>
  <c r="CL285" i="40"/>
  <c r="CL286" i="40"/>
  <c r="CL287" i="40"/>
  <c r="CL288" i="40"/>
  <c r="CL289" i="40"/>
  <c r="CL290" i="40"/>
  <c r="CL291" i="40"/>
  <c r="CL292" i="40"/>
  <c r="CL293" i="40"/>
  <c r="CL294" i="40"/>
  <c r="CL295" i="40"/>
  <c r="CL296" i="40"/>
  <c r="CL297" i="40"/>
  <c r="CL298" i="40"/>
  <c r="CL299" i="40"/>
  <c r="CL300" i="40"/>
  <c r="CL301" i="40"/>
  <c r="CL302" i="40"/>
  <c r="CL303" i="40"/>
  <c r="CL304" i="40"/>
  <c r="CL305" i="40"/>
  <c r="CL306" i="40"/>
  <c r="CL307" i="40"/>
  <c r="CL308" i="40"/>
  <c r="CL309" i="40"/>
  <c r="CL310" i="40"/>
  <c r="CL311" i="40"/>
  <c r="CL312" i="40"/>
  <c r="CL313" i="40"/>
  <c r="CL314" i="40"/>
  <c r="CL315" i="40"/>
  <c r="CL316" i="40"/>
  <c r="CL317" i="40"/>
  <c r="CL318" i="40"/>
  <c r="CL319" i="40"/>
  <c r="CL320" i="40"/>
  <c r="CL321" i="40"/>
  <c r="CL322" i="40"/>
  <c r="CL323" i="40"/>
  <c r="CL324" i="40"/>
  <c r="CL325" i="40"/>
  <c r="CL326" i="40"/>
  <c r="CL327" i="40"/>
  <c r="CL328" i="40"/>
  <c r="CL329" i="40"/>
  <c r="CL330" i="40"/>
  <c r="CL331" i="40"/>
  <c r="CL332" i="40"/>
  <c r="CL333" i="40"/>
  <c r="CL334" i="40"/>
  <c r="CL335" i="40"/>
  <c r="CL336" i="40"/>
  <c r="CL337" i="40"/>
  <c r="CL338" i="40"/>
  <c r="CL339" i="40"/>
  <c r="CL340" i="40"/>
  <c r="CL341" i="40"/>
  <c r="CL342" i="40"/>
  <c r="CL343" i="40"/>
  <c r="CL344" i="40"/>
  <c r="CL345" i="40"/>
  <c r="CL346" i="40"/>
  <c r="CL347" i="40"/>
  <c r="CL348" i="40"/>
  <c r="CL349" i="40"/>
  <c r="CL350" i="40"/>
  <c r="CL351" i="40"/>
  <c r="CL352" i="40"/>
  <c r="CL353" i="40"/>
  <c r="CL354" i="40"/>
  <c r="CL355" i="40"/>
  <c r="CL356" i="40"/>
  <c r="CL357" i="40"/>
  <c r="CL358" i="40"/>
  <c r="CL359" i="40"/>
  <c r="CL360" i="40"/>
  <c r="CL361" i="40"/>
  <c r="CL362" i="40"/>
  <c r="CL363" i="40"/>
  <c r="CL364" i="40"/>
  <c r="CL365" i="40"/>
  <c r="CL366" i="40"/>
  <c r="CL367" i="40"/>
  <c r="CL368" i="40"/>
  <c r="CL369" i="40"/>
  <c r="CL370" i="40"/>
  <c r="CL371" i="40"/>
  <c r="CL372" i="40"/>
  <c r="CL373" i="40"/>
  <c r="CL374" i="40"/>
  <c r="CL375" i="40"/>
  <c r="CL376" i="40"/>
  <c r="CL377" i="40"/>
  <c r="CL378" i="40"/>
  <c r="CL379" i="40"/>
  <c r="CL380" i="40"/>
  <c r="CL381" i="40"/>
  <c r="CL382" i="40"/>
  <c r="CL383" i="40"/>
  <c r="CL384" i="40"/>
  <c r="CL385" i="40"/>
  <c r="CL386" i="40"/>
  <c r="CL387" i="40"/>
  <c r="CL388" i="40"/>
  <c r="CL389" i="40"/>
  <c r="CL390" i="40"/>
  <c r="CL391" i="40"/>
  <c r="CL392" i="40"/>
  <c r="CL393" i="40"/>
  <c r="CL394" i="40"/>
  <c r="CL395" i="40"/>
  <c r="CL396" i="40"/>
  <c r="CL397" i="40"/>
  <c r="CL398" i="40"/>
  <c r="CL399" i="40"/>
  <c r="CL400" i="40"/>
  <c r="CL401" i="40"/>
  <c r="CL402" i="40"/>
  <c r="CL403" i="40"/>
  <c r="CL404" i="40"/>
  <c r="CL405" i="40"/>
  <c r="CL406" i="40"/>
  <c r="CL407" i="40"/>
  <c r="CL408" i="40"/>
  <c r="CL409" i="40"/>
  <c r="CL410" i="40"/>
  <c r="CL411" i="40"/>
  <c r="CL412" i="40"/>
  <c r="CL413" i="40"/>
  <c r="CL414" i="40"/>
  <c r="CL415" i="40"/>
  <c r="CL416" i="40"/>
  <c r="CL417" i="40"/>
  <c r="CL418" i="40"/>
  <c r="CL419" i="40"/>
  <c r="CL420" i="40"/>
  <c r="CL421" i="40"/>
  <c r="CL422" i="40"/>
  <c r="CL423" i="40"/>
  <c r="CL424" i="40"/>
  <c r="CL425" i="40"/>
  <c r="CL426" i="40"/>
  <c r="CL427" i="40"/>
  <c r="CL428" i="40"/>
  <c r="CL429" i="40"/>
  <c r="CL430" i="40"/>
  <c r="CL431" i="40"/>
  <c r="CL432" i="40"/>
  <c r="CL433" i="40"/>
  <c r="CL434" i="40"/>
  <c r="CL435" i="40"/>
  <c r="CL436" i="40"/>
  <c r="CL437" i="40"/>
  <c r="CL438" i="40"/>
  <c r="CL439" i="40"/>
  <c r="CL440" i="40"/>
  <c r="CL441" i="40"/>
  <c r="CL442" i="40"/>
  <c r="CL443" i="40"/>
  <c r="CL444" i="40"/>
  <c r="CL445" i="40"/>
  <c r="CL446" i="40"/>
  <c r="CL447" i="40"/>
  <c r="CL448" i="40"/>
  <c r="CL449" i="40"/>
  <c r="CL450" i="40"/>
  <c r="CL451" i="40"/>
  <c r="CL452" i="40"/>
  <c r="CL453" i="40"/>
  <c r="CL454" i="40"/>
  <c r="CL455" i="40"/>
  <c r="CL456" i="40"/>
  <c r="CL457" i="40"/>
  <c r="CL458" i="40"/>
  <c r="CL459" i="40"/>
  <c r="CL460" i="40"/>
  <c r="CL461" i="40"/>
  <c r="CL462" i="40"/>
  <c r="CL463" i="40"/>
  <c r="CL464" i="40"/>
  <c r="CL465" i="40"/>
  <c r="CL466" i="40"/>
  <c r="CL467" i="40"/>
  <c r="CL468" i="40"/>
  <c r="CL469" i="40"/>
  <c r="CL470" i="40"/>
  <c r="CL471" i="40"/>
  <c r="CL472" i="40"/>
  <c r="CL473" i="40"/>
  <c r="CL474" i="40"/>
  <c r="CL475" i="40"/>
  <c r="CL476" i="40"/>
  <c r="CL477" i="40"/>
  <c r="CL478" i="40"/>
  <c r="CL479" i="40"/>
  <c r="CL480" i="40"/>
  <c r="CL481" i="40"/>
  <c r="CL482" i="40"/>
  <c r="CL483" i="40"/>
  <c r="CL484" i="40"/>
  <c r="CL485" i="40"/>
  <c r="CL486" i="40"/>
  <c r="CL487" i="40"/>
  <c r="CL488" i="40"/>
  <c r="CL489" i="40"/>
  <c r="CL490" i="40"/>
  <c r="CL491" i="40"/>
  <c r="CL492" i="40"/>
  <c r="CL493" i="40"/>
  <c r="CL494" i="40"/>
  <c r="CL495" i="40"/>
  <c r="CL496" i="40"/>
  <c r="CL497" i="40"/>
  <c r="CL498" i="40"/>
  <c r="CL499" i="40"/>
  <c r="CL500" i="40"/>
  <c r="CL501" i="40"/>
  <c r="CL502" i="40"/>
  <c r="CL503" i="40"/>
  <c r="CL504" i="40"/>
  <c r="CK5" i="40"/>
  <c r="CJ5" i="40"/>
  <c r="CK6" i="40"/>
  <c r="CK7" i="40"/>
  <c r="CK8" i="40"/>
  <c r="CK9" i="40"/>
  <c r="CK10" i="40"/>
  <c r="CK11" i="40"/>
  <c r="CK12" i="40"/>
  <c r="CK13" i="40"/>
  <c r="CK14" i="40"/>
  <c r="CK15" i="40"/>
  <c r="CK16" i="40"/>
  <c r="CK17" i="40"/>
  <c r="CK18" i="40"/>
  <c r="CK19" i="40"/>
  <c r="CK20" i="40"/>
  <c r="CK21" i="40"/>
  <c r="CK22" i="40"/>
  <c r="CK23" i="40"/>
  <c r="CK24" i="40"/>
  <c r="CK25" i="40"/>
  <c r="CK26" i="40"/>
  <c r="CK27" i="40"/>
  <c r="CK28" i="40"/>
  <c r="CK29" i="40"/>
  <c r="CK30" i="40"/>
  <c r="CK31" i="40"/>
  <c r="CK32" i="40"/>
  <c r="CK33" i="40"/>
  <c r="CK34" i="40"/>
  <c r="CK35" i="40"/>
  <c r="CK36" i="40"/>
  <c r="CK37" i="40"/>
  <c r="CK38" i="40"/>
  <c r="CK39" i="40"/>
  <c r="CK40" i="40"/>
  <c r="CK41" i="40"/>
  <c r="CK42" i="40"/>
  <c r="CK43" i="40"/>
  <c r="CK44" i="40"/>
  <c r="CK45" i="40"/>
  <c r="CK46" i="40"/>
  <c r="CK47" i="40"/>
  <c r="CK48" i="40"/>
  <c r="CK49" i="40"/>
  <c r="CK50" i="40"/>
  <c r="CK51" i="40"/>
  <c r="CK52" i="40"/>
  <c r="CK53" i="40"/>
  <c r="CK54" i="40"/>
  <c r="CK55" i="40"/>
  <c r="CK56" i="40"/>
  <c r="CK57" i="40"/>
  <c r="CK58" i="40"/>
  <c r="CK59" i="40"/>
  <c r="CK60" i="40"/>
  <c r="CK61" i="40"/>
  <c r="CK62" i="40"/>
  <c r="CK63" i="40"/>
  <c r="CK64" i="40"/>
  <c r="CK65" i="40"/>
  <c r="CK66" i="40"/>
  <c r="CK67" i="40"/>
  <c r="CK68" i="40"/>
  <c r="CK69" i="40"/>
  <c r="CK70" i="40"/>
  <c r="CK71" i="40"/>
  <c r="CK72" i="40"/>
  <c r="CK73" i="40"/>
  <c r="CK74" i="40"/>
  <c r="CK75" i="40"/>
  <c r="CK76" i="40"/>
  <c r="CK77" i="40"/>
  <c r="CK78" i="40"/>
  <c r="CK79" i="40"/>
  <c r="CK80" i="40"/>
  <c r="CK81" i="40"/>
  <c r="CK82" i="40"/>
  <c r="CK83" i="40"/>
  <c r="CK84" i="40"/>
  <c r="CK85" i="40"/>
  <c r="CK86" i="40"/>
  <c r="CK87" i="40"/>
  <c r="CK88" i="40"/>
  <c r="CK89" i="40"/>
  <c r="CK90" i="40"/>
  <c r="CK91" i="40"/>
  <c r="CK92" i="40"/>
  <c r="CK93" i="40"/>
  <c r="CK94" i="40"/>
  <c r="CK95" i="40"/>
  <c r="CK96" i="40"/>
  <c r="CK97" i="40"/>
  <c r="CK98" i="40"/>
  <c r="CK99" i="40"/>
  <c r="CK100" i="40"/>
  <c r="CK101" i="40"/>
  <c r="CK102" i="40"/>
  <c r="CK103" i="40"/>
  <c r="CK104" i="40"/>
  <c r="CK105" i="40"/>
  <c r="CK106" i="40"/>
  <c r="CK107" i="40"/>
  <c r="CK108" i="40"/>
  <c r="CK109" i="40"/>
  <c r="CK110" i="40"/>
  <c r="CK111" i="40"/>
  <c r="CK112" i="40"/>
  <c r="CK113" i="40"/>
  <c r="CK114" i="40"/>
  <c r="CK115" i="40"/>
  <c r="CK116" i="40"/>
  <c r="CK117" i="40"/>
  <c r="CK118" i="40"/>
  <c r="CK119" i="40"/>
  <c r="CK120" i="40"/>
  <c r="CK121" i="40"/>
  <c r="CK122" i="40"/>
  <c r="CK123" i="40"/>
  <c r="CK124" i="40"/>
  <c r="CK125" i="40"/>
  <c r="CK126" i="40"/>
  <c r="CK127" i="40"/>
  <c r="CK128" i="40"/>
  <c r="CK129" i="40"/>
  <c r="CK130" i="40"/>
  <c r="CK131" i="40"/>
  <c r="CK132" i="40"/>
  <c r="CK133" i="40"/>
  <c r="CK134" i="40"/>
  <c r="CK135" i="40"/>
  <c r="CK136" i="40"/>
  <c r="CK137" i="40"/>
  <c r="CK138" i="40"/>
  <c r="CK139" i="40"/>
  <c r="CK140" i="40"/>
  <c r="CK141" i="40"/>
  <c r="CK142" i="40"/>
  <c r="CK143" i="40"/>
  <c r="CK144" i="40"/>
  <c r="CK145" i="40"/>
  <c r="CK146" i="40"/>
  <c r="CK147" i="40"/>
  <c r="CK148" i="40"/>
  <c r="CK149" i="40"/>
  <c r="CK150" i="40"/>
  <c r="CK151" i="40"/>
  <c r="CK152" i="40"/>
  <c r="CK153" i="40"/>
  <c r="CK154" i="40"/>
  <c r="CK155" i="40"/>
  <c r="CK156" i="40"/>
  <c r="CK157" i="40"/>
  <c r="CK158" i="40"/>
  <c r="CK159" i="40"/>
  <c r="CK160" i="40"/>
  <c r="CK161" i="40"/>
  <c r="CK162" i="40"/>
  <c r="CK163" i="40"/>
  <c r="CK164" i="40"/>
  <c r="CK165" i="40"/>
  <c r="CK166" i="40"/>
  <c r="CK167" i="40"/>
  <c r="CK168" i="40"/>
  <c r="CK169" i="40"/>
  <c r="CK170" i="40"/>
  <c r="CK171" i="40"/>
  <c r="CK172" i="40"/>
  <c r="CK173" i="40"/>
  <c r="CK174" i="40"/>
  <c r="CK175" i="40"/>
  <c r="CK176" i="40"/>
  <c r="CK177" i="40"/>
  <c r="CK178" i="40"/>
  <c r="CK179" i="40"/>
  <c r="CK180" i="40"/>
  <c r="CK181" i="40"/>
  <c r="CK182" i="40"/>
  <c r="CK183" i="40"/>
  <c r="CK184" i="40"/>
  <c r="CK185" i="40"/>
  <c r="CK186" i="40"/>
  <c r="CK187" i="40"/>
  <c r="CK188" i="40"/>
  <c r="CK189" i="40"/>
  <c r="CK190" i="40"/>
  <c r="CK191" i="40"/>
  <c r="CK192" i="40"/>
  <c r="CK193" i="40"/>
  <c r="CK194" i="40"/>
  <c r="CK195" i="40"/>
  <c r="CK196" i="40"/>
  <c r="CK197" i="40"/>
  <c r="CK198" i="40"/>
  <c r="CK199" i="40"/>
  <c r="CK200" i="40"/>
  <c r="CK201" i="40"/>
  <c r="CK202" i="40"/>
  <c r="CK203" i="40"/>
  <c r="CK204" i="40"/>
  <c r="CK205" i="40"/>
  <c r="CK206" i="40"/>
  <c r="CK207" i="40"/>
  <c r="CK208" i="40"/>
  <c r="CK209" i="40"/>
  <c r="CK210" i="40"/>
  <c r="CK211" i="40"/>
  <c r="CK212" i="40"/>
  <c r="CK213" i="40"/>
  <c r="CK214" i="40"/>
  <c r="CK215" i="40"/>
  <c r="CK216" i="40"/>
  <c r="CK217" i="40"/>
  <c r="CK218" i="40"/>
  <c r="CK219" i="40"/>
  <c r="CK220" i="40"/>
  <c r="CK221" i="40"/>
  <c r="CK222" i="40"/>
  <c r="CK223" i="40"/>
  <c r="CK224" i="40"/>
  <c r="CK225" i="40"/>
  <c r="CK226" i="40"/>
  <c r="CK227" i="40"/>
  <c r="CK228" i="40"/>
  <c r="CK229" i="40"/>
  <c r="CK230" i="40"/>
  <c r="CK231" i="40"/>
  <c r="CK232" i="40"/>
  <c r="CK233" i="40"/>
  <c r="CK234" i="40"/>
  <c r="CK235" i="40"/>
  <c r="CK236" i="40"/>
  <c r="CK237" i="40"/>
  <c r="CK238" i="40"/>
  <c r="CK239" i="40"/>
  <c r="CK240" i="40"/>
  <c r="CK241" i="40"/>
  <c r="CK242" i="40"/>
  <c r="CK243" i="40"/>
  <c r="CK244" i="40"/>
  <c r="CK245" i="40"/>
  <c r="CK246" i="40"/>
  <c r="CK247" i="40"/>
  <c r="CK248" i="40"/>
  <c r="CK249" i="40"/>
  <c r="CK250" i="40"/>
  <c r="CK251" i="40"/>
  <c r="CK252" i="40"/>
  <c r="CK253" i="40"/>
  <c r="CK254" i="40"/>
  <c r="CK255" i="40"/>
  <c r="CK256" i="40"/>
  <c r="CK257" i="40"/>
  <c r="CK258" i="40"/>
  <c r="CK259" i="40"/>
  <c r="CK260" i="40"/>
  <c r="CK261" i="40"/>
  <c r="CK262" i="40"/>
  <c r="CK263" i="40"/>
  <c r="CK264" i="40"/>
  <c r="CK265" i="40"/>
  <c r="CK266" i="40"/>
  <c r="CK267" i="40"/>
  <c r="CK268" i="40"/>
  <c r="CK269" i="40"/>
  <c r="CK270" i="40"/>
  <c r="CK271" i="40"/>
  <c r="CK272" i="40"/>
  <c r="CK273" i="40"/>
  <c r="CK274" i="40"/>
  <c r="CK275" i="40"/>
  <c r="CK276" i="40"/>
  <c r="CK277" i="40"/>
  <c r="CK278" i="40"/>
  <c r="CK279" i="40"/>
  <c r="CK280" i="40"/>
  <c r="CK281" i="40"/>
  <c r="CK282" i="40"/>
  <c r="CK283" i="40"/>
  <c r="CK284" i="40"/>
  <c r="CK285" i="40"/>
  <c r="CK286" i="40"/>
  <c r="CK287" i="40"/>
  <c r="CK288" i="40"/>
  <c r="CK289" i="40"/>
  <c r="CK290" i="40"/>
  <c r="CK291" i="40"/>
  <c r="CK292" i="40"/>
  <c r="CK293" i="40"/>
  <c r="CK294" i="40"/>
  <c r="CK295" i="40"/>
  <c r="CK296" i="40"/>
  <c r="CK297" i="40"/>
  <c r="CK298" i="40"/>
  <c r="CK299" i="40"/>
  <c r="CK300" i="40"/>
  <c r="CK301" i="40"/>
  <c r="CK302" i="40"/>
  <c r="CK303" i="40"/>
  <c r="CK304" i="40"/>
  <c r="CK305" i="40"/>
  <c r="CK306" i="40"/>
  <c r="CK307" i="40"/>
  <c r="CK308" i="40"/>
  <c r="CK309" i="40"/>
  <c r="CK310" i="40"/>
  <c r="CK311" i="40"/>
  <c r="CK312" i="40"/>
  <c r="CK313" i="40"/>
  <c r="CK314" i="40"/>
  <c r="CK315" i="40"/>
  <c r="CK316" i="40"/>
  <c r="CK317" i="40"/>
  <c r="CK318" i="40"/>
  <c r="CK319" i="40"/>
  <c r="CK320" i="40"/>
  <c r="CK321" i="40"/>
  <c r="CK322" i="40"/>
  <c r="CK323" i="40"/>
  <c r="CK324" i="40"/>
  <c r="CK325" i="40"/>
  <c r="CK326" i="40"/>
  <c r="CK327" i="40"/>
  <c r="CK328" i="40"/>
  <c r="CK329" i="40"/>
  <c r="CK330" i="40"/>
  <c r="CK331" i="40"/>
  <c r="CK332" i="40"/>
  <c r="CK333" i="40"/>
  <c r="CK334" i="40"/>
  <c r="CK335" i="40"/>
  <c r="CK336" i="40"/>
  <c r="CK337" i="40"/>
  <c r="CK338" i="40"/>
  <c r="CK339" i="40"/>
  <c r="CK340" i="40"/>
  <c r="CK341" i="40"/>
  <c r="CK342" i="40"/>
  <c r="CK343" i="40"/>
  <c r="CK344" i="40"/>
  <c r="CK345" i="40"/>
  <c r="CK346" i="40"/>
  <c r="CK347" i="40"/>
  <c r="CK348" i="40"/>
  <c r="CK349" i="40"/>
  <c r="CK350" i="40"/>
  <c r="CK351" i="40"/>
  <c r="CK352" i="40"/>
  <c r="CK353" i="40"/>
  <c r="CK354" i="40"/>
  <c r="CK355" i="40"/>
  <c r="CK356" i="40"/>
  <c r="CK357" i="40"/>
  <c r="CK358" i="40"/>
  <c r="CK359" i="40"/>
  <c r="CK360" i="40"/>
  <c r="CK361" i="40"/>
  <c r="CK362" i="40"/>
  <c r="CK363" i="40"/>
  <c r="CK364" i="40"/>
  <c r="CK365" i="40"/>
  <c r="CK366" i="40"/>
  <c r="CK367" i="40"/>
  <c r="CK368" i="40"/>
  <c r="CK369" i="40"/>
  <c r="CK370" i="40"/>
  <c r="CK371" i="40"/>
  <c r="CK372" i="40"/>
  <c r="CK373" i="40"/>
  <c r="CK374" i="40"/>
  <c r="CK375" i="40"/>
  <c r="CK376" i="40"/>
  <c r="CK377" i="40"/>
  <c r="CK378" i="40"/>
  <c r="CK379" i="40"/>
  <c r="CK380" i="40"/>
  <c r="CK381" i="40"/>
  <c r="CK382" i="40"/>
  <c r="CK383" i="40"/>
  <c r="CK384" i="40"/>
  <c r="CK385" i="40"/>
  <c r="CK386" i="40"/>
  <c r="CK387" i="40"/>
  <c r="CK388" i="40"/>
  <c r="CK389" i="40"/>
  <c r="CK390" i="40"/>
  <c r="CK391" i="40"/>
  <c r="CK392" i="40"/>
  <c r="CK393" i="40"/>
  <c r="CK394" i="40"/>
  <c r="CK395" i="40"/>
  <c r="CK396" i="40"/>
  <c r="CK397" i="40"/>
  <c r="CK398" i="40"/>
  <c r="CK399" i="40"/>
  <c r="CK400" i="40"/>
  <c r="CK401" i="40"/>
  <c r="CK402" i="40"/>
  <c r="CK403" i="40"/>
  <c r="CK404" i="40"/>
  <c r="CK405" i="40"/>
  <c r="CK406" i="40"/>
  <c r="CK407" i="40"/>
  <c r="CK408" i="40"/>
  <c r="CK409" i="40"/>
  <c r="CK410" i="40"/>
  <c r="CK411" i="40"/>
  <c r="CK412" i="40"/>
  <c r="CK413" i="40"/>
  <c r="CK414" i="40"/>
  <c r="CK415" i="40"/>
  <c r="CK416" i="40"/>
  <c r="CK417" i="40"/>
  <c r="CK418" i="40"/>
  <c r="CK419" i="40"/>
  <c r="CK420" i="40"/>
  <c r="CK421" i="40"/>
  <c r="CK422" i="40"/>
  <c r="CK423" i="40"/>
  <c r="CK424" i="40"/>
  <c r="CK425" i="40"/>
  <c r="CK426" i="40"/>
  <c r="CK427" i="40"/>
  <c r="CK428" i="40"/>
  <c r="CK429" i="40"/>
  <c r="CK430" i="40"/>
  <c r="CK431" i="40"/>
  <c r="CK432" i="40"/>
  <c r="CK433" i="40"/>
  <c r="CK434" i="40"/>
  <c r="CK435" i="40"/>
  <c r="CK436" i="40"/>
  <c r="CK437" i="40"/>
  <c r="CK438" i="40"/>
  <c r="CK439" i="40"/>
  <c r="CK440" i="40"/>
  <c r="CK441" i="40"/>
  <c r="CK442" i="40"/>
  <c r="CK443" i="40"/>
  <c r="CK444" i="40"/>
  <c r="CK445" i="40"/>
  <c r="CK446" i="40"/>
  <c r="CK447" i="40"/>
  <c r="CK448" i="40"/>
  <c r="CK449" i="40"/>
  <c r="CK450" i="40"/>
  <c r="CK451" i="40"/>
  <c r="CK452" i="40"/>
  <c r="CK453" i="40"/>
  <c r="CK454" i="40"/>
  <c r="CK455" i="40"/>
  <c r="CK456" i="40"/>
  <c r="CK457" i="40"/>
  <c r="CK458" i="40"/>
  <c r="CK459" i="40"/>
  <c r="CK460" i="40"/>
  <c r="CK461" i="40"/>
  <c r="CK462" i="40"/>
  <c r="CK463" i="40"/>
  <c r="CK464" i="40"/>
  <c r="CK465" i="40"/>
  <c r="CK466" i="40"/>
  <c r="CK467" i="40"/>
  <c r="CK468" i="40"/>
  <c r="CK469" i="40"/>
  <c r="CK470" i="40"/>
  <c r="CK471" i="40"/>
  <c r="CK472" i="40"/>
  <c r="CK473" i="40"/>
  <c r="CK474" i="40"/>
  <c r="CK475" i="40"/>
  <c r="CK476" i="40"/>
  <c r="CK477" i="40"/>
  <c r="CK478" i="40"/>
  <c r="CK479" i="40"/>
  <c r="CK480" i="40"/>
  <c r="CK481" i="40"/>
  <c r="CK482" i="40"/>
  <c r="CK483" i="40"/>
  <c r="CK484" i="40"/>
  <c r="CK485" i="40"/>
  <c r="CK486" i="40"/>
  <c r="CK487" i="40"/>
  <c r="CK488" i="40"/>
  <c r="CK489" i="40"/>
  <c r="CK490" i="40"/>
  <c r="CK491" i="40"/>
  <c r="CK492" i="40"/>
  <c r="CK493" i="40"/>
  <c r="CK494" i="40"/>
  <c r="CK495" i="40"/>
  <c r="CK496" i="40"/>
  <c r="CK497" i="40"/>
  <c r="CK498" i="40"/>
  <c r="CK499" i="40"/>
  <c r="CK500" i="40"/>
  <c r="CK501" i="40"/>
  <c r="CK502" i="40"/>
  <c r="CK503" i="40"/>
  <c r="CK504" i="40"/>
  <c r="CJ6" i="40"/>
  <c r="CJ7" i="40"/>
  <c r="CJ8" i="40"/>
  <c r="CJ9" i="40"/>
  <c r="CJ10" i="40"/>
  <c r="CJ11" i="40"/>
  <c r="CJ12" i="40"/>
  <c r="CJ13" i="40"/>
  <c r="CJ14" i="40"/>
  <c r="CJ15" i="40"/>
  <c r="CJ16" i="40"/>
  <c r="CJ17" i="40"/>
  <c r="CJ18" i="40"/>
  <c r="CJ19" i="40"/>
  <c r="CJ20" i="40"/>
  <c r="CJ21" i="40"/>
  <c r="CJ22" i="40"/>
  <c r="CJ23" i="40"/>
  <c r="CJ24" i="40"/>
  <c r="CJ25" i="40"/>
  <c r="CJ26" i="40"/>
  <c r="CJ27" i="40"/>
  <c r="CJ28" i="40"/>
  <c r="CJ29" i="40"/>
  <c r="CJ30" i="40"/>
  <c r="CJ31" i="40"/>
  <c r="CJ32" i="40"/>
  <c r="CJ33" i="40"/>
  <c r="CJ34" i="40"/>
  <c r="CJ35" i="40"/>
  <c r="CJ36" i="40"/>
  <c r="CJ37" i="40"/>
  <c r="CJ38" i="40"/>
  <c r="CJ39" i="40"/>
  <c r="CJ40" i="40"/>
  <c r="CJ41" i="40"/>
  <c r="CJ42" i="40"/>
  <c r="CJ43" i="40"/>
  <c r="CJ44" i="40"/>
  <c r="CJ45" i="40"/>
  <c r="CJ46" i="40"/>
  <c r="CJ47" i="40"/>
  <c r="CJ48" i="40"/>
  <c r="CJ49" i="40"/>
  <c r="CJ50" i="40"/>
  <c r="CJ51" i="40"/>
  <c r="CJ52" i="40"/>
  <c r="CJ53" i="40"/>
  <c r="CJ54" i="40"/>
  <c r="CJ55" i="40"/>
  <c r="CJ56" i="40"/>
  <c r="CJ57" i="40"/>
  <c r="CJ58" i="40"/>
  <c r="CJ59" i="40"/>
  <c r="CJ60" i="40"/>
  <c r="CJ61" i="40"/>
  <c r="CJ62" i="40"/>
  <c r="CJ63" i="40"/>
  <c r="CJ64" i="40"/>
  <c r="CJ65" i="40"/>
  <c r="CJ66" i="40"/>
  <c r="CJ67" i="40"/>
  <c r="CJ68" i="40"/>
  <c r="CJ69" i="40"/>
  <c r="CJ70" i="40"/>
  <c r="CJ71" i="40"/>
  <c r="CJ72" i="40"/>
  <c r="CJ73" i="40"/>
  <c r="CJ74" i="40"/>
  <c r="CJ75" i="40"/>
  <c r="CJ76" i="40"/>
  <c r="CJ77" i="40"/>
  <c r="CJ78" i="40"/>
  <c r="CJ79" i="40"/>
  <c r="CJ80" i="40"/>
  <c r="CJ81" i="40"/>
  <c r="CJ82" i="40"/>
  <c r="CJ83" i="40"/>
  <c r="CJ84" i="40"/>
  <c r="CJ85" i="40"/>
  <c r="CJ86" i="40"/>
  <c r="CJ87" i="40"/>
  <c r="CJ88" i="40"/>
  <c r="CJ89" i="40"/>
  <c r="CJ90" i="40"/>
  <c r="CJ91" i="40"/>
  <c r="CJ92" i="40"/>
  <c r="CJ93" i="40"/>
  <c r="CJ94" i="40"/>
  <c r="CJ95" i="40"/>
  <c r="CJ96" i="40"/>
  <c r="CJ97" i="40"/>
  <c r="CJ98" i="40"/>
  <c r="CJ99" i="40"/>
  <c r="CJ100" i="40"/>
  <c r="CJ101" i="40"/>
  <c r="CJ102" i="40"/>
  <c r="CJ103" i="40"/>
  <c r="CJ104" i="40"/>
  <c r="CJ105" i="40"/>
  <c r="CJ106" i="40"/>
  <c r="CJ107" i="40"/>
  <c r="CJ108" i="40"/>
  <c r="CJ109" i="40"/>
  <c r="CJ110" i="40"/>
  <c r="CJ111" i="40"/>
  <c r="CJ112" i="40"/>
  <c r="CJ113" i="40"/>
  <c r="CJ114" i="40"/>
  <c r="CJ115" i="40"/>
  <c r="CJ116" i="40"/>
  <c r="CJ117" i="40"/>
  <c r="CJ118" i="40"/>
  <c r="CJ119" i="40"/>
  <c r="CJ120" i="40"/>
  <c r="CJ121" i="40"/>
  <c r="CJ122" i="40"/>
  <c r="CJ123" i="40"/>
  <c r="CJ124" i="40"/>
  <c r="CJ125" i="40"/>
  <c r="CJ126" i="40"/>
  <c r="CJ127" i="40"/>
  <c r="CJ128" i="40"/>
  <c r="CJ129" i="40"/>
  <c r="CJ130" i="40"/>
  <c r="CJ131" i="40"/>
  <c r="CJ132" i="40"/>
  <c r="CJ133" i="40"/>
  <c r="CJ134" i="40"/>
  <c r="CJ135" i="40"/>
  <c r="CJ136" i="40"/>
  <c r="CJ137" i="40"/>
  <c r="CJ138" i="40"/>
  <c r="CJ139" i="40"/>
  <c r="CJ140" i="40"/>
  <c r="CJ141" i="40"/>
  <c r="CJ142" i="40"/>
  <c r="CJ143" i="40"/>
  <c r="CJ144" i="40"/>
  <c r="CJ145" i="40"/>
  <c r="CJ146" i="40"/>
  <c r="CJ147" i="40"/>
  <c r="CJ148" i="40"/>
  <c r="CJ149" i="40"/>
  <c r="CJ150" i="40"/>
  <c r="CJ151" i="40"/>
  <c r="CJ152" i="40"/>
  <c r="CJ153" i="40"/>
  <c r="CJ154" i="40"/>
  <c r="CJ155" i="40"/>
  <c r="CJ156" i="40"/>
  <c r="CJ157" i="40"/>
  <c r="CJ158" i="40"/>
  <c r="CJ159" i="40"/>
  <c r="CJ160" i="40"/>
  <c r="CJ161" i="40"/>
  <c r="CJ162" i="40"/>
  <c r="CJ163" i="40"/>
  <c r="CJ164" i="40"/>
  <c r="CJ165" i="40"/>
  <c r="CJ166" i="40"/>
  <c r="CJ167" i="40"/>
  <c r="CJ168" i="40"/>
  <c r="CJ169" i="40"/>
  <c r="CJ170" i="40"/>
  <c r="CJ171" i="40"/>
  <c r="CJ172" i="40"/>
  <c r="CJ173" i="40"/>
  <c r="CJ174" i="40"/>
  <c r="CJ175" i="40"/>
  <c r="CJ176" i="40"/>
  <c r="CJ177" i="40"/>
  <c r="CJ178" i="40"/>
  <c r="CJ179" i="40"/>
  <c r="CJ180" i="40"/>
  <c r="CJ181" i="40"/>
  <c r="CJ182" i="40"/>
  <c r="CJ183" i="40"/>
  <c r="CJ184" i="40"/>
  <c r="CJ185" i="40"/>
  <c r="CJ186" i="40"/>
  <c r="CJ187" i="40"/>
  <c r="CJ188" i="40"/>
  <c r="CJ189" i="40"/>
  <c r="CJ190" i="40"/>
  <c r="CJ191" i="40"/>
  <c r="CJ192" i="40"/>
  <c r="CJ193" i="40"/>
  <c r="CJ194" i="40"/>
  <c r="CJ195" i="40"/>
  <c r="CJ196" i="40"/>
  <c r="CJ197" i="40"/>
  <c r="CJ198" i="40"/>
  <c r="CJ199" i="40"/>
  <c r="CJ200" i="40"/>
  <c r="CJ201" i="40"/>
  <c r="CJ202" i="40"/>
  <c r="CJ203" i="40"/>
  <c r="CJ204" i="40"/>
  <c r="CJ205" i="40"/>
  <c r="CJ206" i="40"/>
  <c r="CJ207" i="40"/>
  <c r="CJ208" i="40"/>
  <c r="CJ209" i="40"/>
  <c r="CJ210" i="40"/>
  <c r="CJ211" i="40"/>
  <c r="CJ212" i="40"/>
  <c r="CJ213" i="40"/>
  <c r="CJ214" i="40"/>
  <c r="CJ215" i="40"/>
  <c r="CJ216" i="40"/>
  <c r="CJ217" i="40"/>
  <c r="CJ218" i="40"/>
  <c r="CJ219" i="40"/>
  <c r="CJ220" i="40"/>
  <c r="CJ221" i="40"/>
  <c r="CJ222" i="40"/>
  <c r="CJ223" i="40"/>
  <c r="CJ224" i="40"/>
  <c r="CJ225" i="40"/>
  <c r="CJ226" i="40"/>
  <c r="CJ227" i="40"/>
  <c r="CJ228" i="40"/>
  <c r="CJ229" i="40"/>
  <c r="CJ230" i="40"/>
  <c r="CJ231" i="40"/>
  <c r="CJ232" i="40"/>
  <c r="CJ233" i="40"/>
  <c r="CJ234" i="40"/>
  <c r="CJ235" i="40"/>
  <c r="CJ236" i="40"/>
  <c r="CJ237" i="40"/>
  <c r="CJ238" i="40"/>
  <c r="CJ239" i="40"/>
  <c r="CJ240" i="40"/>
  <c r="CJ241" i="40"/>
  <c r="CJ242" i="40"/>
  <c r="CJ243" i="40"/>
  <c r="CJ244" i="40"/>
  <c r="CJ245" i="40"/>
  <c r="CJ246" i="40"/>
  <c r="CJ247" i="40"/>
  <c r="CJ248" i="40"/>
  <c r="CJ249" i="40"/>
  <c r="CJ250" i="40"/>
  <c r="CJ251" i="40"/>
  <c r="CJ252" i="40"/>
  <c r="CJ253" i="40"/>
  <c r="CJ254" i="40"/>
  <c r="CJ255" i="40"/>
  <c r="CJ256" i="40"/>
  <c r="CJ257" i="40"/>
  <c r="CJ258" i="40"/>
  <c r="CJ259" i="40"/>
  <c r="CJ260" i="40"/>
  <c r="CJ261" i="40"/>
  <c r="CJ262" i="40"/>
  <c r="CJ263" i="40"/>
  <c r="CJ264" i="40"/>
  <c r="CJ265" i="40"/>
  <c r="CJ266" i="40"/>
  <c r="CJ267" i="40"/>
  <c r="CJ268" i="40"/>
  <c r="CJ269" i="40"/>
  <c r="CJ270" i="40"/>
  <c r="CJ271" i="40"/>
  <c r="CJ272" i="40"/>
  <c r="CJ273" i="40"/>
  <c r="CJ274" i="40"/>
  <c r="CJ275" i="40"/>
  <c r="CJ276" i="40"/>
  <c r="CJ277" i="40"/>
  <c r="CJ278" i="40"/>
  <c r="CJ279" i="40"/>
  <c r="CJ280" i="40"/>
  <c r="CJ281" i="40"/>
  <c r="CJ282" i="40"/>
  <c r="CJ283" i="40"/>
  <c r="CJ284" i="40"/>
  <c r="CJ285" i="40"/>
  <c r="CJ286" i="40"/>
  <c r="CJ287" i="40"/>
  <c r="CJ288" i="40"/>
  <c r="CJ289" i="40"/>
  <c r="CJ290" i="40"/>
  <c r="CJ291" i="40"/>
  <c r="CJ292" i="40"/>
  <c r="CJ293" i="40"/>
  <c r="CJ294" i="40"/>
  <c r="CJ295" i="40"/>
  <c r="CJ296" i="40"/>
  <c r="CJ297" i="40"/>
  <c r="CJ298" i="40"/>
  <c r="CJ299" i="40"/>
  <c r="CJ300" i="40"/>
  <c r="CJ301" i="40"/>
  <c r="CJ302" i="40"/>
  <c r="CJ303" i="40"/>
  <c r="CJ304" i="40"/>
  <c r="CJ305" i="40"/>
  <c r="CJ306" i="40"/>
  <c r="CJ307" i="40"/>
  <c r="CJ308" i="40"/>
  <c r="CJ309" i="40"/>
  <c r="CJ310" i="40"/>
  <c r="CJ311" i="40"/>
  <c r="CJ312" i="40"/>
  <c r="CJ313" i="40"/>
  <c r="CJ314" i="40"/>
  <c r="CJ315" i="40"/>
  <c r="CJ316" i="40"/>
  <c r="CJ317" i="40"/>
  <c r="CJ318" i="40"/>
  <c r="CJ319" i="40"/>
  <c r="CJ320" i="40"/>
  <c r="CJ321" i="40"/>
  <c r="CJ322" i="40"/>
  <c r="CJ323" i="40"/>
  <c r="CJ324" i="40"/>
  <c r="CJ325" i="40"/>
  <c r="CJ326" i="40"/>
  <c r="CJ327" i="40"/>
  <c r="CJ328" i="40"/>
  <c r="CJ329" i="40"/>
  <c r="CJ330" i="40"/>
  <c r="CJ331" i="40"/>
  <c r="CJ332" i="40"/>
  <c r="CJ333" i="40"/>
  <c r="CJ334" i="40"/>
  <c r="CJ335" i="40"/>
  <c r="CJ336" i="40"/>
  <c r="CJ337" i="40"/>
  <c r="CJ338" i="40"/>
  <c r="CJ339" i="40"/>
  <c r="CJ340" i="40"/>
  <c r="CJ341" i="40"/>
  <c r="CJ342" i="40"/>
  <c r="CJ343" i="40"/>
  <c r="CJ344" i="40"/>
  <c r="CJ345" i="40"/>
  <c r="CJ346" i="40"/>
  <c r="CJ347" i="40"/>
  <c r="CJ348" i="40"/>
  <c r="CJ349" i="40"/>
  <c r="CJ350" i="40"/>
  <c r="CJ351" i="40"/>
  <c r="CJ352" i="40"/>
  <c r="CJ353" i="40"/>
  <c r="CJ354" i="40"/>
  <c r="CJ355" i="40"/>
  <c r="CJ356" i="40"/>
  <c r="CJ357" i="40"/>
  <c r="CJ358" i="40"/>
  <c r="CJ359" i="40"/>
  <c r="CJ360" i="40"/>
  <c r="CJ361" i="40"/>
  <c r="CJ362" i="40"/>
  <c r="CJ363" i="40"/>
  <c r="CJ364" i="40"/>
  <c r="CJ365" i="40"/>
  <c r="CJ366" i="40"/>
  <c r="CJ367" i="40"/>
  <c r="CJ368" i="40"/>
  <c r="CJ369" i="40"/>
  <c r="CJ370" i="40"/>
  <c r="CJ371" i="40"/>
  <c r="CJ372" i="40"/>
  <c r="CJ373" i="40"/>
  <c r="CJ374" i="40"/>
  <c r="CJ375" i="40"/>
  <c r="CJ376" i="40"/>
  <c r="CJ377" i="40"/>
  <c r="CJ378" i="40"/>
  <c r="CJ379" i="40"/>
  <c r="CJ380" i="40"/>
  <c r="CJ381" i="40"/>
  <c r="CJ382" i="40"/>
  <c r="CJ383" i="40"/>
  <c r="CJ384" i="40"/>
  <c r="CJ385" i="40"/>
  <c r="CJ386" i="40"/>
  <c r="CJ387" i="40"/>
  <c r="CJ388" i="40"/>
  <c r="CJ389" i="40"/>
  <c r="CJ390" i="40"/>
  <c r="CJ391" i="40"/>
  <c r="CJ392" i="40"/>
  <c r="CJ393" i="40"/>
  <c r="CJ394" i="40"/>
  <c r="CJ395" i="40"/>
  <c r="CJ396" i="40"/>
  <c r="CJ397" i="40"/>
  <c r="CJ398" i="40"/>
  <c r="CJ399" i="40"/>
  <c r="CJ400" i="40"/>
  <c r="CJ401" i="40"/>
  <c r="CJ402" i="40"/>
  <c r="CJ403" i="40"/>
  <c r="CJ404" i="40"/>
  <c r="CJ405" i="40"/>
  <c r="CJ406" i="40"/>
  <c r="CJ407" i="40"/>
  <c r="CJ408" i="40"/>
  <c r="CJ409" i="40"/>
  <c r="CJ410" i="40"/>
  <c r="CJ411" i="40"/>
  <c r="CJ412" i="40"/>
  <c r="CJ413" i="40"/>
  <c r="CJ414" i="40"/>
  <c r="CJ415" i="40"/>
  <c r="CJ416" i="40"/>
  <c r="CJ417" i="40"/>
  <c r="CJ418" i="40"/>
  <c r="CJ419" i="40"/>
  <c r="CJ420" i="40"/>
  <c r="CJ421" i="40"/>
  <c r="CJ422" i="40"/>
  <c r="CJ423" i="40"/>
  <c r="CJ424" i="40"/>
  <c r="CJ425" i="40"/>
  <c r="CJ426" i="40"/>
  <c r="CJ427" i="40"/>
  <c r="CJ428" i="40"/>
  <c r="CJ429" i="40"/>
  <c r="CJ430" i="40"/>
  <c r="CJ431" i="40"/>
  <c r="CJ432" i="40"/>
  <c r="CJ433" i="40"/>
  <c r="CJ434" i="40"/>
  <c r="CJ435" i="40"/>
  <c r="CJ436" i="40"/>
  <c r="CJ437" i="40"/>
  <c r="CJ438" i="40"/>
  <c r="CJ439" i="40"/>
  <c r="CJ440" i="40"/>
  <c r="CJ441" i="40"/>
  <c r="CJ442" i="40"/>
  <c r="CJ443" i="40"/>
  <c r="CJ444" i="40"/>
  <c r="CJ445" i="40"/>
  <c r="CJ446" i="40"/>
  <c r="CJ447" i="40"/>
  <c r="CJ448" i="40"/>
  <c r="CJ449" i="40"/>
  <c r="CJ450" i="40"/>
  <c r="CJ451" i="40"/>
  <c r="CJ452" i="40"/>
  <c r="CJ453" i="40"/>
  <c r="CJ454" i="40"/>
  <c r="CJ455" i="40"/>
  <c r="CJ456" i="40"/>
  <c r="CJ457" i="40"/>
  <c r="CJ458" i="40"/>
  <c r="CJ459" i="40"/>
  <c r="CJ460" i="40"/>
  <c r="CJ461" i="40"/>
  <c r="CJ462" i="40"/>
  <c r="CJ463" i="40"/>
  <c r="CJ464" i="40"/>
  <c r="CJ465" i="40"/>
  <c r="CJ466" i="40"/>
  <c r="CJ467" i="40"/>
  <c r="CJ468" i="40"/>
  <c r="CJ469" i="40"/>
  <c r="CJ470" i="40"/>
  <c r="CJ471" i="40"/>
  <c r="CJ472" i="40"/>
  <c r="CJ473" i="40"/>
  <c r="CJ474" i="40"/>
  <c r="CJ475" i="40"/>
  <c r="CJ476" i="40"/>
  <c r="CJ477" i="40"/>
  <c r="CJ478" i="40"/>
  <c r="CJ479" i="40"/>
  <c r="CJ480" i="40"/>
  <c r="CJ481" i="40"/>
  <c r="CJ482" i="40"/>
  <c r="CJ483" i="40"/>
  <c r="CJ484" i="40"/>
  <c r="CJ485" i="40"/>
  <c r="CJ486" i="40"/>
  <c r="CJ487" i="40"/>
  <c r="CJ488" i="40"/>
  <c r="CJ489" i="40"/>
  <c r="CJ490" i="40"/>
  <c r="CJ491" i="40"/>
  <c r="CJ492" i="40"/>
  <c r="CJ493" i="40"/>
  <c r="CJ494" i="40"/>
  <c r="CJ495" i="40"/>
  <c r="CJ496" i="40"/>
  <c r="CJ497" i="40"/>
  <c r="CJ498" i="40"/>
  <c r="CJ499" i="40"/>
  <c r="CJ500" i="40"/>
  <c r="CJ501" i="40"/>
  <c r="CJ502" i="40"/>
  <c r="CJ503" i="40"/>
  <c r="CJ504" i="40"/>
  <c r="CI5" i="40"/>
  <c r="CH5" i="40"/>
  <c r="BL6" i="40"/>
  <c r="BL7" i="40"/>
  <c r="BL8" i="40"/>
  <c r="BL9" i="40"/>
  <c r="BL10" i="40"/>
  <c r="BL11" i="40"/>
  <c r="BL12" i="40"/>
  <c r="BL13" i="40"/>
  <c r="BL14" i="40"/>
  <c r="BL15" i="40"/>
  <c r="BL16" i="40"/>
  <c r="BL17" i="40"/>
  <c r="BL18" i="40"/>
  <c r="BL19" i="40"/>
  <c r="BL20" i="40"/>
  <c r="BL21" i="40"/>
  <c r="BL22" i="40"/>
  <c r="BL23" i="40"/>
  <c r="BL24" i="40"/>
  <c r="BL25" i="40"/>
  <c r="BL26" i="40"/>
  <c r="BL27" i="40"/>
  <c r="BL28" i="40"/>
  <c r="BL29" i="40"/>
  <c r="BL30" i="40"/>
  <c r="BL31" i="40"/>
  <c r="BL32" i="40"/>
  <c r="BL33" i="40"/>
  <c r="BL34" i="40"/>
  <c r="BL35" i="40"/>
  <c r="BL36" i="40"/>
  <c r="BL37" i="40"/>
  <c r="BL38" i="40"/>
  <c r="BL39" i="40"/>
  <c r="BL40" i="40"/>
  <c r="BL41" i="40"/>
  <c r="BL42" i="40"/>
  <c r="BL43" i="40"/>
  <c r="BL44" i="40"/>
  <c r="BL45" i="40"/>
  <c r="BL46" i="40"/>
  <c r="BL47" i="40"/>
  <c r="BL48" i="40"/>
  <c r="BL49" i="40"/>
  <c r="BL50" i="40"/>
  <c r="BL51" i="40"/>
  <c r="BL52" i="40"/>
  <c r="BL53" i="40"/>
  <c r="BL54" i="40"/>
  <c r="BL55" i="40"/>
  <c r="BL56" i="40"/>
  <c r="BL57" i="40"/>
  <c r="BL58" i="40"/>
  <c r="BL59" i="40"/>
  <c r="BL60" i="40"/>
  <c r="BL61" i="40"/>
  <c r="BL62" i="40"/>
  <c r="BL63" i="40"/>
  <c r="BL64" i="40"/>
  <c r="BL65" i="40"/>
  <c r="BL66" i="40"/>
  <c r="BL67" i="40"/>
  <c r="BL68" i="40"/>
  <c r="BL69" i="40"/>
  <c r="BL70" i="40"/>
  <c r="BL71" i="40"/>
  <c r="BL72" i="40"/>
  <c r="BL73" i="40"/>
  <c r="BL74" i="40"/>
  <c r="BL75" i="40"/>
  <c r="BL76" i="40"/>
  <c r="BL77" i="40"/>
  <c r="BL78" i="40"/>
  <c r="BL79" i="40"/>
  <c r="BL80" i="40"/>
  <c r="BL81" i="40"/>
  <c r="BL82" i="40"/>
  <c r="BL83" i="40"/>
  <c r="BL84" i="40"/>
  <c r="BL85" i="40"/>
  <c r="BL86" i="40"/>
  <c r="BL87" i="40"/>
  <c r="BL88" i="40"/>
  <c r="BL89" i="40"/>
  <c r="BL90" i="40"/>
  <c r="BL91" i="40"/>
  <c r="BL92" i="40"/>
  <c r="BL93" i="40"/>
  <c r="BL94" i="40"/>
  <c r="BL95" i="40"/>
  <c r="BL96" i="40"/>
  <c r="BL97" i="40"/>
  <c r="BL98" i="40"/>
  <c r="BL99" i="40"/>
  <c r="BL100" i="40"/>
  <c r="BL101" i="40"/>
  <c r="BL102" i="40"/>
  <c r="BL103" i="40"/>
  <c r="BL104" i="40"/>
  <c r="BL105" i="40"/>
  <c r="BL106" i="40"/>
  <c r="BL107" i="40"/>
  <c r="BL108" i="40"/>
  <c r="BL109" i="40"/>
  <c r="BL110" i="40"/>
  <c r="BL111" i="40"/>
  <c r="BL112" i="40"/>
  <c r="BL113" i="40"/>
  <c r="BL114" i="40"/>
  <c r="BL115" i="40"/>
  <c r="BL116" i="40"/>
  <c r="BL117" i="40"/>
  <c r="BL118" i="40"/>
  <c r="BL119" i="40"/>
  <c r="BL120" i="40"/>
  <c r="BL121" i="40"/>
  <c r="BL122" i="40"/>
  <c r="BL123" i="40"/>
  <c r="BL124" i="40"/>
  <c r="BL125" i="40"/>
  <c r="BL126" i="40"/>
  <c r="BL127" i="40"/>
  <c r="BL128" i="40"/>
  <c r="BL129" i="40"/>
  <c r="BL130" i="40"/>
  <c r="BL131" i="40"/>
  <c r="BL132" i="40"/>
  <c r="BL133" i="40"/>
  <c r="BL134" i="40"/>
  <c r="BL135" i="40"/>
  <c r="BL136" i="40"/>
  <c r="BL137" i="40"/>
  <c r="BL138" i="40"/>
  <c r="BL139" i="40"/>
  <c r="BL140" i="40"/>
  <c r="BL141" i="40"/>
  <c r="BL142" i="40"/>
  <c r="BL143" i="40"/>
  <c r="BL144" i="40"/>
  <c r="BL145" i="40"/>
  <c r="BL146" i="40"/>
  <c r="BL147" i="40"/>
  <c r="BL148" i="40"/>
  <c r="BL149" i="40"/>
  <c r="BL150" i="40"/>
  <c r="BL151" i="40"/>
  <c r="BL152" i="40"/>
  <c r="BL153" i="40"/>
  <c r="BL154" i="40"/>
  <c r="BL155" i="40"/>
  <c r="BL156" i="40"/>
  <c r="BL157" i="40"/>
  <c r="BL158" i="40"/>
  <c r="BL159" i="40"/>
  <c r="BL160" i="40"/>
  <c r="BL161" i="40"/>
  <c r="BL162" i="40"/>
  <c r="BL163" i="40"/>
  <c r="BL164" i="40"/>
  <c r="BL165" i="40"/>
  <c r="BL166" i="40"/>
  <c r="BL167" i="40"/>
  <c r="BL168" i="40"/>
  <c r="BL169" i="40"/>
  <c r="BL170" i="40"/>
  <c r="BL171" i="40"/>
  <c r="BL172" i="40"/>
  <c r="BL173" i="40"/>
  <c r="BL174" i="40"/>
  <c r="BL175" i="40"/>
  <c r="BL176" i="40"/>
  <c r="BL177" i="40"/>
  <c r="BL178" i="40"/>
  <c r="BL179" i="40"/>
  <c r="BL180" i="40"/>
  <c r="BL181" i="40"/>
  <c r="BL182" i="40"/>
  <c r="BL183" i="40"/>
  <c r="BL184" i="40"/>
  <c r="BL185" i="40"/>
  <c r="BL186" i="40"/>
  <c r="BL187" i="40"/>
  <c r="BL188" i="40"/>
  <c r="BL189" i="40"/>
  <c r="BL190" i="40"/>
  <c r="BL191" i="40"/>
  <c r="BL192" i="40"/>
  <c r="BL193" i="40"/>
  <c r="BL194" i="40"/>
  <c r="BL195" i="40"/>
  <c r="BL196" i="40"/>
  <c r="BL197" i="40"/>
  <c r="BL198" i="40"/>
  <c r="BL199" i="40"/>
  <c r="BL200" i="40"/>
  <c r="BL201" i="40"/>
  <c r="BL202" i="40"/>
  <c r="BL203" i="40"/>
  <c r="BL204" i="40"/>
  <c r="BL205" i="40"/>
  <c r="BL206" i="40"/>
  <c r="BL207" i="40"/>
  <c r="BL208" i="40"/>
  <c r="BL209" i="40"/>
  <c r="BL210" i="40"/>
  <c r="BL211" i="40"/>
  <c r="BL212" i="40"/>
  <c r="BL213" i="40"/>
  <c r="BL214" i="40"/>
  <c r="BL215" i="40"/>
  <c r="BL216" i="40"/>
  <c r="BL217" i="40"/>
  <c r="BL218" i="40"/>
  <c r="BL219" i="40"/>
  <c r="BL220" i="40"/>
  <c r="BL221" i="40"/>
  <c r="BL222" i="40"/>
  <c r="BL223" i="40"/>
  <c r="BL224" i="40"/>
  <c r="BL225" i="40"/>
  <c r="BL226" i="40"/>
  <c r="BL227" i="40"/>
  <c r="BL228" i="40"/>
  <c r="BL229" i="40"/>
  <c r="BL230" i="40"/>
  <c r="BL231" i="40"/>
  <c r="BL232" i="40"/>
  <c r="BL233" i="40"/>
  <c r="BL234" i="40"/>
  <c r="BL235" i="40"/>
  <c r="BL236" i="40"/>
  <c r="BL237" i="40"/>
  <c r="BL238" i="40"/>
  <c r="BL239" i="40"/>
  <c r="BL240" i="40"/>
  <c r="BL241" i="40"/>
  <c r="BL242" i="40"/>
  <c r="BL243" i="40"/>
  <c r="BL244" i="40"/>
  <c r="BL245" i="40"/>
  <c r="BL246" i="40"/>
  <c r="BL247" i="40"/>
  <c r="BL248" i="40"/>
  <c r="BL249" i="40"/>
  <c r="BL250" i="40"/>
  <c r="BL251" i="40"/>
  <c r="BL252" i="40"/>
  <c r="BL253" i="40"/>
  <c r="BL254" i="40"/>
  <c r="BL255" i="40"/>
  <c r="BL256" i="40"/>
  <c r="BL257" i="40"/>
  <c r="BL258" i="40"/>
  <c r="BL259" i="40"/>
  <c r="BL260" i="40"/>
  <c r="BL261" i="40"/>
  <c r="BL262" i="40"/>
  <c r="BL263" i="40"/>
  <c r="BL264" i="40"/>
  <c r="BL265" i="40"/>
  <c r="BL266" i="40"/>
  <c r="BL267" i="40"/>
  <c r="BL268" i="40"/>
  <c r="BL269" i="40"/>
  <c r="BL270" i="40"/>
  <c r="BL271" i="40"/>
  <c r="BL272" i="40"/>
  <c r="BL273" i="40"/>
  <c r="BL274" i="40"/>
  <c r="BL275" i="40"/>
  <c r="BL276" i="40"/>
  <c r="BL277" i="40"/>
  <c r="BL278" i="40"/>
  <c r="BL279" i="40"/>
  <c r="BL280" i="40"/>
  <c r="BL281" i="40"/>
  <c r="BL282" i="40"/>
  <c r="BL283" i="40"/>
  <c r="BL284" i="40"/>
  <c r="BL285" i="40"/>
  <c r="BL286" i="40"/>
  <c r="BL287" i="40"/>
  <c r="BL288" i="40"/>
  <c r="BL289" i="40"/>
  <c r="BL290" i="40"/>
  <c r="BL291" i="40"/>
  <c r="BL292" i="40"/>
  <c r="BL293" i="40"/>
  <c r="BL294" i="40"/>
  <c r="BL295" i="40"/>
  <c r="BL296" i="40"/>
  <c r="BL297" i="40"/>
  <c r="BL298" i="40"/>
  <c r="BL299" i="40"/>
  <c r="BL300" i="40"/>
  <c r="BL301" i="40"/>
  <c r="BL302" i="40"/>
  <c r="BL303" i="40"/>
  <c r="BL304" i="40"/>
  <c r="BL305" i="40"/>
  <c r="BL306" i="40"/>
  <c r="BL307" i="40"/>
  <c r="BL308" i="40"/>
  <c r="BL309" i="40"/>
  <c r="BL310" i="40"/>
  <c r="BL311" i="40"/>
  <c r="BL312" i="40"/>
  <c r="BL313" i="40"/>
  <c r="BL314" i="40"/>
  <c r="BL315" i="40"/>
  <c r="BL316" i="40"/>
  <c r="BL317" i="40"/>
  <c r="BL318" i="40"/>
  <c r="BL319" i="40"/>
  <c r="BL320" i="40"/>
  <c r="BL321" i="40"/>
  <c r="BL322" i="40"/>
  <c r="BL323" i="40"/>
  <c r="BL324" i="40"/>
  <c r="BL325" i="40"/>
  <c r="BL326" i="40"/>
  <c r="BL327" i="40"/>
  <c r="BL328" i="40"/>
  <c r="BL329" i="40"/>
  <c r="BL330" i="40"/>
  <c r="BL331" i="40"/>
  <c r="BL332" i="40"/>
  <c r="BL333" i="40"/>
  <c r="BL334" i="40"/>
  <c r="BL335" i="40"/>
  <c r="BL336" i="40"/>
  <c r="BL337" i="40"/>
  <c r="BL338" i="40"/>
  <c r="BL339" i="40"/>
  <c r="BL340" i="40"/>
  <c r="BL341" i="40"/>
  <c r="BL342" i="40"/>
  <c r="BL343" i="40"/>
  <c r="BL344" i="40"/>
  <c r="BL345" i="40"/>
  <c r="BL346" i="40"/>
  <c r="BL347" i="40"/>
  <c r="BL348" i="40"/>
  <c r="BL349" i="40"/>
  <c r="BL350" i="40"/>
  <c r="BL351" i="40"/>
  <c r="BL352" i="40"/>
  <c r="BL353" i="40"/>
  <c r="BL354" i="40"/>
  <c r="BL355" i="40"/>
  <c r="BL356" i="40"/>
  <c r="BL357" i="40"/>
  <c r="BL358" i="40"/>
  <c r="BL359" i="40"/>
  <c r="BL360" i="40"/>
  <c r="BL361" i="40"/>
  <c r="BL362" i="40"/>
  <c r="BL363" i="40"/>
  <c r="BL364" i="40"/>
  <c r="BL365" i="40"/>
  <c r="BL366" i="40"/>
  <c r="BL367" i="40"/>
  <c r="BL368" i="40"/>
  <c r="BL369" i="40"/>
  <c r="BL370" i="40"/>
  <c r="BL371" i="40"/>
  <c r="BL372" i="40"/>
  <c r="BL373" i="40"/>
  <c r="BL374" i="40"/>
  <c r="BL375" i="40"/>
  <c r="BL376" i="40"/>
  <c r="BL377" i="40"/>
  <c r="BL378" i="40"/>
  <c r="BL379" i="40"/>
  <c r="BL380" i="40"/>
  <c r="BL381" i="40"/>
  <c r="BL382" i="40"/>
  <c r="BL383" i="40"/>
  <c r="BL384" i="40"/>
  <c r="BL385" i="40"/>
  <c r="BL386" i="40"/>
  <c r="BL387" i="40"/>
  <c r="BL388" i="40"/>
  <c r="BL389" i="40"/>
  <c r="BL390" i="40"/>
  <c r="BL391" i="40"/>
  <c r="BL392" i="40"/>
  <c r="BL393" i="40"/>
  <c r="BL394" i="40"/>
  <c r="BL395" i="40"/>
  <c r="BL396" i="40"/>
  <c r="BL397" i="40"/>
  <c r="BL398" i="40"/>
  <c r="BL399" i="40"/>
  <c r="BL400" i="40"/>
  <c r="BL401" i="40"/>
  <c r="BL402" i="40"/>
  <c r="BL403" i="40"/>
  <c r="BL404" i="40"/>
  <c r="BL405" i="40"/>
  <c r="BL406" i="40"/>
  <c r="BL407" i="40"/>
  <c r="BL408" i="40"/>
  <c r="BL409" i="40"/>
  <c r="BL410" i="40"/>
  <c r="BL411" i="40"/>
  <c r="BL412" i="40"/>
  <c r="BL413" i="40"/>
  <c r="BL414" i="40"/>
  <c r="BL415" i="40"/>
  <c r="BL416" i="40"/>
  <c r="BL417" i="40"/>
  <c r="BL418" i="40"/>
  <c r="BL419" i="40"/>
  <c r="BL420" i="40"/>
  <c r="BL421" i="40"/>
  <c r="BL422" i="40"/>
  <c r="BL423" i="40"/>
  <c r="BL424" i="40"/>
  <c r="BL425" i="40"/>
  <c r="BL426" i="40"/>
  <c r="BL427" i="40"/>
  <c r="BL428" i="40"/>
  <c r="BL429" i="40"/>
  <c r="BL430" i="40"/>
  <c r="BL431" i="40"/>
  <c r="BL432" i="40"/>
  <c r="BL433" i="40"/>
  <c r="BL434" i="40"/>
  <c r="BL435" i="40"/>
  <c r="BL436" i="40"/>
  <c r="BL437" i="40"/>
  <c r="BL438" i="40"/>
  <c r="BL439" i="40"/>
  <c r="BL440" i="40"/>
  <c r="BL441" i="40"/>
  <c r="BL442" i="40"/>
  <c r="BL443" i="40"/>
  <c r="BL444" i="40"/>
  <c r="BL445" i="40"/>
  <c r="BL446" i="40"/>
  <c r="BL447" i="40"/>
  <c r="BL448" i="40"/>
  <c r="BL449" i="40"/>
  <c r="BL450" i="40"/>
  <c r="BL451" i="40"/>
  <c r="BL452" i="40"/>
  <c r="BL453" i="40"/>
  <c r="BL454" i="40"/>
  <c r="BL455" i="40"/>
  <c r="BL456" i="40"/>
  <c r="BL457" i="40"/>
  <c r="BL458" i="40"/>
  <c r="BL459" i="40"/>
  <c r="BL460" i="40"/>
  <c r="BL461" i="40"/>
  <c r="BL462" i="40"/>
  <c r="BL463" i="40"/>
  <c r="BL464" i="40"/>
  <c r="BL465" i="40"/>
  <c r="BL466" i="40"/>
  <c r="BL467" i="40"/>
  <c r="BL468" i="40"/>
  <c r="BL469" i="40"/>
  <c r="BL470" i="40"/>
  <c r="BL471" i="40"/>
  <c r="BL472" i="40"/>
  <c r="BL473" i="40"/>
  <c r="BL474" i="40"/>
  <c r="BL475" i="40"/>
  <c r="BL476" i="40"/>
  <c r="BL477" i="40"/>
  <c r="BL478" i="40"/>
  <c r="BL479" i="40"/>
  <c r="BL480" i="40"/>
  <c r="BL481" i="40"/>
  <c r="BL482" i="40"/>
  <c r="BL483" i="40"/>
  <c r="BL484" i="40"/>
  <c r="BL485" i="40"/>
  <c r="BL486" i="40"/>
  <c r="BL487" i="40"/>
  <c r="BL488" i="40"/>
  <c r="BL489" i="40"/>
  <c r="BL490" i="40"/>
  <c r="BL491" i="40"/>
  <c r="BL492" i="40"/>
  <c r="BL493" i="40"/>
  <c r="BL494" i="40"/>
  <c r="BL495" i="40"/>
  <c r="BL496" i="40"/>
  <c r="BL497" i="40"/>
  <c r="BL498" i="40"/>
  <c r="BL499" i="40"/>
  <c r="BL500" i="40"/>
  <c r="BL501" i="40"/>
  <c r="BL502" i="40"/>
  <c r="BL503" i="40"/>
  <c r="BL504" i="40"/>
  <c r="BU5" i="40"/>
  <c r="BU6" i="40"/>
  <c r="BU7" i="40"/>
  <c r="BU8" i="40"/>
  <c r="BU9" i="40"/>
  <c r="BU10" i="40"/>
  <c r="BU11" i="40"/>
  <c r="BU12" i="40"/>
  <c r="BU13" i="40"/>
  <c r="BU14" i="40"/>
  <c r="BU15" i="40"/>
  <c r="BU16" i="40"/>
  <c r="BU17" i="40"/>
  <c r="BU18" i="40"/>
  <c r="BU19" i="40"/>
  <c r="BU20" i="40"/>
  <c r="BU21" i="40"/>
  <c r="BU22" i="40"/>
  <c r="BU23" i="40"/>
  <c r="BU24" i="40"/>
  <c r="BU25" i="40"/>
  <c r="BU26" i="40"/>
  <c r="BU27" i="40"/>
  <c r="BU28" i="40"/>
  <c r="BU29" i="40"/>
  <c r="BU30" i="40"/>
  <c r="BU31" i="40"/>
  <c r="BU32" i="40"/>
  <c r="BU33" i="40"/>
  <c r="BU34" i="40"/>
  <c r="BU35" i="40"/>
  <c r="BU36" i="40"/>
  <c r="BU37" i="40"/>
  <c r="BU38" i="40"/>
  <c r="BU39" i="40"/>
  <c r="BU40" i="40"/>
  <c r="BU41" i="40"/>
  <c r="BU42" i="40"/>
  <c r="BU43" i="40"/>
  <c r="BU44" i="40"/>
  <c r="BU45" i="40"/>
  <c r="BU46" i="40"/>
  <c r="BU47" i="40"/>
  <c r="BU48" i="40"/>
  <c r="BU49" i="40"/>
  <c r="BU50" i="40"/>
  <c r="BU51" i="40"/>
  <c r="BU52" i="40"/>
  <c r="BU53" i="40"/>
  <c r="BU54" i="40"/>
  <c r="BU55" i="40"/>
  <c r="BU56" i="40"/>
  <c r="BU57" i="40"/>
  <c r="BU58" i="40"/>
  <c r="BU59" i="40"/>
  <c r="BU60" i="40"/>
  <c r="BU61" i="40"/>
  <c r="BU62" i="40"/>
  <c r="BU63" i="40"/>
  <c r="BU64" i="40"/>
  <c r="BU65" i="40"/>
  <c r="BU66" i="40"/>
  <c r="BU67" i="40"/>
  <c r="BU68" i="40"/>
  <c r="BU69" i="40"/>
  <c r="BU70" i="40"/>
  <c r="BU71" i="40"/>
  <c r="BU72" i="40"/>
  <c r="BU73" i="40"/>
  <c r="BU74" i="40"/>
  <c r="BU75" i="40"/>
  <c r="BU76" i="40"/>
  <c r="BU77" i="40"/>
  <c r="BU78" i="40"/>
  <c r="BU79" i="40"/>
  <c r="BU80" i="40"/>
  <c r="BU81" i="40"/>
  <c r="BU82" i="40"/>
  <c r="BU83" i="40"/>
  <c r="BU84" i="40"/>
  <c r="BU85" i="40"/>
  <c r="BU86" i="40"/>
  <c r="BU87" i="40"/>
  <c r="BU88" i="40"/>
  <c r="BU89" i="40"/>
  <c r="BU90" i="40"/>
  <c r="BU91" i="40"/>
  <c r="BU92" i="40"/>
  <c r="BU93" i="40"/>
  <c r="BU94" i="40"/>
  <c r="BU95" i="40"/>
  <c r="BU96" i="40"/>
  <c r="BU97" i="40"/>
  <c r="BU98" i="40"/>
  <c r="BU99" i="40"/>
  <c r="BU100" i="40"/>
  <c r="BU101" i="40"/>
  <c r="BU102" i="40"/>
  <c r="BU103" i="40"/>
  <c r="BU104" i="40"/>
  <c r="BU105" i="40"/>
  <c r="BU106" i="40"/>
  <c r="BU107" i="40"/>
  <c r="BU108" i="40"/>
  <c r="BU109" i="40"/>
  <c r="BU110" i="40"/>
  <c r="BU111" i="40"/>
  <c r="BU112" i="40"/>
  <c r="BU113" i="40"/>
  <c r="BU114" i="40"/>
  <c r="BU115" i="40"/>
  <c r="BU116" i="40"/>
  <c r="BU117" i="40"/>
  <c r="BU118" i="40"/>
  <c r="BU119" i="40"/>
  <c r="BU120" i="40"/>
  <c r="BU121" i="40"/>
  <c r="BU122" i="40"/>
  <c r="BU123" i="40"/>
  <c r="BU124" i="40"/>
  <c r="BU125" i="40"/>
  <c r="BU126" i="40"/>
  <c r="BU127" i="40"/>
  <c r="BU128" i="40"/>
  <c r="BU129" i="40"/>
  <c r="BU130" i="40"/>
  <c r="BU131" i="40"/>
  <c r="BU132" i="40"/>
  <c r="BU133" i="40"/>
  <c r="BU134" i="40"/>
  <c r="BU135" i="40"/>
  <c r="BU136" i="40"/>
  <c r="BU137" i="40"/>
  <c r="BU138" i="40"/>
  <c r="BU139" i="40"/>
  <c r="BU140" i="40"/>
  <c r="BU141" i="40"/>
  <c r="BU142" i="40"/>
  <c r="BU143" i="40"/>
  <c r="BU144" i="40"/>
  <c r="BU145" i="40"/>
  <c r="BU146" i="40"/>
  <c r="BU147" i="40"/>
  <c r="BU148" i="40"/>
  <c r="BU149" i="40"/>
  <c r="BU150" i="40"/>
  <c r="BU151" i="40"/>
  <c r="BU152" i="40"/>
  <c r="BU153" i="40"/>
  <c r="BU154" i="40"/>
  <c r="BU155" i="40"/>
  <c r="BU156" i="40"/>
  <c r="BU157" i="40"/>
  <c r="BU158" i="40"/>
  <c r="BU159" i="40"/>
  <c r="BU160" i="40"/>
  <c r="BU161" i="40"/>
  <c r="BU162" i="40"/>
  <c r="BU163" i="40"/>
  <c r="BU164" i="40"/>
  <c r="BU165" i="40"/>
  <c r="BU166" i="40"/>
  <c r="BU167" i="40"/>
  <c r="BU168" i="40"/>
  <c r="BU169" i="40"/>
  <c r="BU170" i="40"/>
  <c r="BU171" i="40"/>
  <c r="BU172" i="40"/>
  <c r="BU173" i="40"/>
  <c r="BU174" i="40"/>
  <c r="BU175" i="40"/>
  <c r="BU176" i="40"/>
  <c r="BU177" i="40"/>
  <c r="BU178" i="40"/>
  <c r="BU179" i="40"/>
  <c r="BU180" i="40"/>
  <c r="BU181" i="40"/>
  <c r="BU182" i="40"/>
  <c r="BU183" i="40"/>
  <c r="BU184" i="40"/>
  <c r="BU185" i="40"/>
  <c r="BU186" i="40"/>
  <c r="BU187" i="40"/>
  <c r="BU188" i="40"/>
  <c r="BU189" i="40"/>
  <c r="BU190" i="40"/>
  <c r="BU191" i="40"/>
  <c r="BU192" i="40"/>
  <c r="BU193" i="40"/>
  <c r="BU194" i="40"/>
  <c r="BU195" i="40"/>
  <c r="BU196" i="40"/>
  <c r="BU197" i="40"/>
  <c r="BU198" i="40"/>
  <c r="BU199" i="40"/>
  <c r="BU200" i="40"/>
  <c r="BU201" i="40"/>
  <c r="BU202" i="40"/>
  <c r="BU203" i="40"/>
  <c r="BU204" i="40"/>
  <c r="BU205" i="40"/>
  <c r="BU206" i="40"/>
  <c r="BU207" i="40"/>
  <c r="BU208" i="40"/>
  <c r="BU209" i="40"/>
  <c r="BU210" i="40"/>
  <c r="BU211" i="40"/>
  <c r="BU212" i="40"/>
  <c r="BU213" i="40"/>
  <c r="BU214" i="40"/>
  <c r="BU215" i="40"/>
  <c r="BU216" i="40"/>
  <c r="BU217" i="40"/>
  <c r="BU218" i="40"/>
  <c r="BU219" i="40"/>
  <c r="BU220" i="40"/>
  <c r="BU221" i="40"/>
  <c r="BU222" i="40"/>
  <c r="BU223" i="40"/>
  <c r="BU224" i="40"/>
  <c r="BU225" i="40"/>
  <c r="BU226" i="40"/>
  <c r="BU227" i="40"/>
  <c r="BU228" i="40"/>
  <c r="BU229" i="40"/>
  <c r="BU230" i="40"/>
  <c r="BU231" i="40"/>
  <c r="BU232" i="40"/>
  <c r="BU233" i="40"/>
  <c r="BU234" i="40"/>
  <c r="BU235" i="40"/>
  <c r="BU236" i="40"/>
  <c r="BU237" i="40"/>
  <c r="BU238" i="40"/>
  <c r="BU239" i="40"/>
  <c r="BU240" i="40"/>
  <c r="BU241" i="40"/>
  <c r="BU242" i="40"/>
  <c r="BU243" i="40"/>
  <c r="BU244" i="40"/>
  <c r="BU245" i="40"/>
  <c r="BU246" i="40"/>
  <c r="BU247" i="40"/>
  <c r="BU248" i="40"/>
  <c r="BU249" i="40"/>
  <c r="BU250" i="40"/>
  <c r="BU251" i="40"/>
  <c r="BU252" i="40"/>
  <c r="BU253" i="40"/>
  <c r="BU254" i="40"/>
  <c r="BU255" i="40"/>
  <c r="BU256" i="40"/>
  <c r="BU257" i="40"/>
  <c r="BU258" i="40"/>
  <c r="BU259" i="40"/>
  <c r="BU260" i="40"/>
  <c r="BU261" i="40"/>
  <c r="BU262" i="40"/>
  <c r="BU263" i="40"/>
  <c r="BU264" i="40"/>
  <c r="BU265" i="40"/>
  <c r="BU266" i="40"/>
  <c r="BU267" i="40"/>
  <c r="BU268" i="40"/>
  <c r="BU269" i="40"/>
  <c r="BU270" i="40"/>
  <c r="BU271" i="40"/>
  <c r="BU272" i="40"/>
  <c r="BU273" i="40"/>
  <c r="BU274" i="40"/>
  <c r="BU275" i="40"/>
  <c r="BU276" i="40"/>
  <c r="BU277" i="40"/>
  <c r="BU278" i="40"/>
  <c r="BU279" i="40"/>
  <c r="BU280" i="40"/>
  <c r="BU281" i="40"/>
  <c r="BU282" i="40"/>
  <c r="BU283" i="40"/>
  <c r="BU284" i="40"/>
  <c r="BU285" i="40"/>
  <c r="BU286" i="40"/>
  <c r="BU287" i="40"/>
  <c r="BU288" i="40"/>
  <c r="BU289" i="40"/>
  <c r="BU290" i="40"/>
  <c r="BU291" i="40"/>
  <c r="BU292" i="40"/>
  <c r="BU293" i="40"/>
  <c r="BU294" i="40"/>
  <c r="BU295" i="40"/>
  <c r="BU296" i="40"/>
  <c r="BU297" i="40"/>
  <c r="BU298" i="40"/>
  <c r="BU299" i="40"/>
  <c r="BU300" i="40"/>
  <c r="BU301" i="40"/>
  <c r="BU302" i="40"/>
  <c r="BU303" i="40"/>
  <c r="BU304" i="40"/>
  <c r="BU305" i="40"/>
  <c r="BU306" i="40"/>
  <c r="BU307" i="40"/>
  <c r="BU308" i="40"/>
  <c r="BU309" i="40"/>
  <c r="BU310" i="40"/>
  <c r="BU311" i="40"/>
  <c r="BU312" i="40"/>
  <c r="BU313" i="40"/>
  <c r="BU314" i="40"/>
  <c r="BU315" i="40"/>
  <c r="BU316" i="40"/>
  <c r="BU317" i="40"/>
  <c r="BU318" i="40"/>
  <c r="BU319" i="40"/>
  <c r="BU320" i="40"/>
  <c r="BU321" i="40"/>
  <c r="BU322" i="40"/>
  <c r="BU323" i="40"/>
  <c r="BU324" i="40"/>
  <c r="BU325" i="40"/>
  <c r="BU326" i="40"/>
  <c r="BU327" i="40"/>
  <c r="BU328" i="40"/>
  <c r="BU329" i="40"/>
  <c r="BU330" i="40"/>
  <c r="BU331" i="40"/>
  <c r="BU332" i="40"/>
  <c r="BU333" i="40"/>
  <c r="BU334" i="40"/>
  <c r="BU335" i="40"/>
  <c r="BU336" i="40"/>
  <c r="BU337" i="40"/>
  <c r="BU338" i="40"/>
  <c r="BU339" i="40"/>
  <c r="BU340" i="40"/>
  <c r="BU341" i="40"/>
  <c r="BU342" i="40"/>
  <c r="BU343" i="40"/>
  <c r="BU344" i="40"/>
  <c r="BU345" i="40"/>
  <c r="BU346" i="40"/>
  <c r="BU347" i="40"/>
  <c r="BU348" i="40"/>
  <c r="BU349" i="40"/>
  <c r="BU350" i="40"/>
  <c r="BU351" i="40"/>
  <c r="BU352" i="40"/>
  <c r="BU353" i="40"/>
  <c r="BU354" i="40"/>
  <c r="BU355" i="40"/>
  <c r="BU356" i="40"/>
  <c r="BU357" i="40"/>
  <c r="BU358" i="40"/>
  <c r="BU359" i="40"/>
  <c r="BU360" i="40"/>
  <c r="BU361" i="40"/>
  <c r="BU362" i="40"/>
  <c r="BU363" i="40"/>
  <c r="BU364" i="40"/>
  <c r="BU365" i="40"/>
  <c r="BU366" i="40"/>
  <c r="BU367" i="40"/>
  <c r="BU368" i="40"/>
  <c r="BU369" i="40"/>
  <c r="BU370" i="40"/>
  <c r="BU371" i="40"/>
  <c r="BU372" i="40"/>
  <c r="BU373" i="40"/>
  <c r="BU374" i="40"/>
  <c r="BU375" i="40"/>
  <c r="BU376" i="40"/>
  <c r="BU377" i="40"/>
  <c r="BU378" i="40"/>
  <c r="BU379" i="40"/>
  <c r="BU380" i="40"/>
  <c r="BU381" i="40"/>
  <c r="BU382" i="40"/>
  <c r="BU383" i="40"/>
  <c r="BU384" i="40"/>
  <c r="BU385" i="40"/>
  <c r="BU386" i="40"/>
  <c r="BU387" i="40"/>
  <c r="BU388" i="40"/>
  <c r="BU389" i="40"/>
  <c r="BU390" i="40"/>
  <c r="BU391" i="40"/>
  <c r="BU392" i="40"/>
  <c r="BU393" i="40"/>
  <c r="BU394" i="40"/>
  <c r="BU395" i="40"/>
  <c r="BU396" i="40"/>
  <c r="BU397" i="40"/>
  <c r="BU398" i="40"/>
  <c r="BU399" i="40"/>
  <c r="BU400" i="40"/>
  <c r="BU401" i="40"/>
  <c r="BU402" i="40"/>
  <c r="BU403" i="40"/>
  <c r="BU404" i="40"/>
  <c r="BU405" i="40"/>
  <c r="BU406" i="40"/>
  <c r="BU407" i="40"/>
  <c r="BU408" i="40"/>
  <c r="BU409" i="40"/>
  <c r="BU410" i="40"/>
  <c r="BU411" i="40"/>
  <c r="BU412" i="40"/>
  <c r="BU413" i="40"/>
  <c r="BU414" i="40"/>
  <c r="BU415" i="40"/>
  <c r="BU416" i="40"/>
  <c r="BU417" i="40"/>
  <c r="BU418" i="40"/>
  <c r="BU419" i="40"/>
  <c r="BU420" i="40"/>
  <c r="BU421" i="40"/>
  <c r="BU422" i="40"/>
  <c r="BU423" i="40"/>
  <c r="BU424" i="40"/>
  <c r="BU425" i="40"/>
  <c r="BU426" i="40"/>
  <c r="BU427" i="40"/>
  <c r="BU428" i="40"/>
  <c r="BU429" i="40"/>
  <c r="BU430" i="40"/>
  <c r="BU431" i="40"/>
  <c r="BU432" i="40"/>
  <c r="BU433" i="40"/>
  <c r="BU434" i="40"/>
  <c r="BU435" i="40"/>
  <c r="BU436" i="40"/>
  <c r="BU437" i="40"/>
  <c r="BU438" i="40"/>
  <c r="BU439" i="40"/>
  <c r="BU440" i="40"/>
  <c r="BU441" i="40"/>
  <c r="BU442" i="40"/>
  <c r="BU443" i="40"/>
  <c r="BU444" i="40"/>
  <c r="BU445" i="40"/>
  <c r="BU446" i="40"/>
  <c r="BU447" i="40"/>
  <c r="BU448" i="40"/>
  <c r="BU449" i="40"/>
  <c r="BU450" i="40"/>
  <c r="BU451" i="40"/>
  <c r="BU452" i="40"/>
  <c r="BU453" i="40"/>
  <c r="BU454" i="40"/>
  <c r="BU455" i="40"/>
  <c r="BU456" i="40"/>
  <c r="BU457" i="40"/>
  <c r="BU458" i="40"/>
  <c r="BU459" i="40"/>
  <c r="BU460" i="40"/>
  <c r="BU461" i="40"/>
  <c r="BU462" i="40"/>
  <c r="BU463" i="40"/>
  <c r="BU464" i="40"/>
  <c r="BU465" i="40"/>
  <c r="BU466" i="40"/>
  <c r="BU467" i="40"/>
  <c r="BU468" i="40"/>
  <c r="BU469" i="40"/>
  <c r="BU470" i="40"/>
  <c r="BU471" i="40"/>
  <c r="BU472" i="40"/>
  <c r="BU473" i="40"/>
  <c r="BU474" i="40"/>
  <c r="BU475" i="40"/>
  <c r="BU476" i="40"/>
  <c r="BU477" i="40"/>
  <c r="BU478" i="40"/>
  <c r="BU479" i="40"/>
  <c r="BU480" i="40"/>
  <c r="BU481" i="40"/>
  <c r="BU482" i="40"/>
  <c r="BU483" i="40"/>
  <c r="BU484" i="40"/>
  <c r="BU485" i="40"/>
  <c r="BU486" i="40"/>
  <c r="BU487" i="40"/>
  <c r="BU488" i="40"/>
  <c r="BU489" i="40"/>
  <c r="BU490" i="40"/>
  <c r="BU491" i="40"/>
  <c r="BU492" i="40"/>
  <c r="BU493" i="40"/>
  <c r="BU494" i="40"/>
  <c r="BU495" i="40"/>
  <c r="BU496" i="40"/>
  <c r="BU497" i="40"/>
  <c r="BU498" i="40"/>
  <c r="BU499" i="40"/>
  <c r="BU500" i="40"/>
  <c r="BU501" i="40"/>
  <c r="BU502" i="40"/>
  <c r="BU503" i="40"/>
  <c r="BU504" i="40"/>
  <c r="CH6" i="40"/>
  <c r="CH7" i="40"/>
  <c r="CH8" i="40"/>
  <c r="CH9" i="40"/>
  <c r="CH10" i="40"/>
  <c r="CH11" i="40"/>
  <c r="CH12" i="40"/>
  <c r="CH13" i="40"/>
  <c r="CH14" i="40"/>
  <c r="CH15" i="40"/>
  <c r="CH16" i="40"/>
  <c r="CH17" i="40"/>
  <c r="CH18" i="40"/>
  <c r="CH19" i="40"/>
  <c r="CH20" i="40"/>
  <c r="CH21" i="40"/>
  <c r="CH22" i="40"/>
  <c r="CH23" i="40"/>
  <c r="CH24" i="40"/>
  <c r="CH25" i="40"/>
  <c r="CH26" i="40"/>
  <c r="CH27" i="40"/>
  <c r="CH28" i="40"/>
  <c r="CH29" i="40"/>
  <c r="CH30" i="40"/>
  <c r="CH31" i="40"/>
  <c r="CH32" i="40"/>
  <c r="CH33" i="40"/>
  <c r="CH34" i="40"/>
  <c r="CH35" i="40"/>
  <c r="CH36" i="40"/>
  <c r="CH37" i="40"/>
  <c r="CH38" i="40"/>
  <c r="CH39" i="40"/>
  <c r="CH40" i="40"/>
  <c r="CH41" i="40"/>
  <c r="CH42" i="40"/>
  <c r="CH43" i="40"/>
  <c r="CH44" i="40"/>
  <c r="CH45" i="40"/>
  <c r="CH46" i="40"/>
  <c r="CH47" i="40"/>
  <c r="CH48" i="40"/>
  <c r="CH49" i="40"/>
  <c r="CH50" i="40"/>
  <c r="CH51" i="40"/>
  <c r="CH52" i="40"/>
  <c r="CH53" i="40"/>
  <c r="CH54" i="40"/>
  <c r="CH55" i="40"/>
  <c r="CH56" i="40"/>
  <c r="CH57" i="40"/>
  <c r="CH58" i="40"/>
  <c r="CH59" i="40"/>
  <c r="CH60" i="40"/>
  <c r="CH61" i="40"/>
  <c r="CH62" i="40"/>
  <c r="CH63" i="40"/>
  <c r="CH64" i="40"/>
  <c r="CH65" i="40"/>
  <c r="CH66" i="40"/>
  <c r="CH67" i="40"/>
  <c r="CH68" i="40"/>
  <c r="CH69" i="40"/>
  <c r="CH70" i="40"/>
  <c r="CH71" i="40"/>
  <c r="CH72" i="40"/>
  <c r="CH73" i="40"/>
  <c r="CH74" i="40"/>
  <c r="CH75" i="40"/>
  <c r="CH76" i="40"/>
  <c r="CH77" i="40"/>
  <c r="CH78" i="40"/>
  <c r="CH79" i="40"/>
  <c r="CH80" i="40"/>
  <c r="CH81" i="40"/>
  <c r="CH82" i="40"/>
  <c r="CH83" i="40"/>
  <c r="CH84" i="40"/>
  <c r="CH85" i="40"/>
  <c r="CH86" i="40"/>
  <c r="CH87" i="40"/>
  <c r="CH88" i="40"/>
  <c r="CH89" i="40"/>
  <c r="CH90" i="40"/>
  <c r="CH91" i="40"/>
  <c r="CH92" i="40"/>
  <c r="CH93" i="40"/>
  <c r="CH94" i="40"/>
  <c r="CH95" i="40"/>
  <c r="CH96" i="40"/>
  <c r="CH97" i="40"/>
  <c r="CH98" i="40"/>
  <c r="CH99" i="40"/>
  <c r="CH100" i="40"/>
  <c r="CH101" i="40"/>
  <c r="CH102" i="40"/>
  <c r="CH103" i="40"/>
  <c r="CH104" i="40"/>
  <c r="CH105" i="40"/>
  <c r="CH106" i="40"/>
  <c r="CH107" i="40"/>
  <c r="CH108" i="40"/>
  <c r="CH109" i="40"/>
  <c r="CH110" i="40"/>
  <c r="CH111" i="40"/>
  <c r="CH112" i="40"/>
  <c r="CH113" i="40"/>
  <c r="CH114" i="40"/>
  <c r="CH115" i="40"/>
  <c r="CH116" i="40"/>
  <c r="CH117" i="40"/>
  <c r="CH118" i="40"/>
  <c r="CH119" i="40"/>
  <c r="CH120" i="40"/>
  <c r="CH121" i="40"/>
  <c r="CH122" i="40"/>
  <c r="CH123" i="40"/>
  <c r="CH124" i="40"/>
  <c r="CH125" i="40"/>
  <c r="CH126" i="40"/>
  <c r="CH127" i="40"/>
  <c r="CH128" i="40"/>
  <c r="CH129" i="40"/>
  <c r="CH130" i="40"/>
  <c r="CH131" i="40"/>
  <c r="CH132" i="40"/>
  <c r="CH133" i="40"/>
  <c r="CH134" i="40"/>
  <c r="CH135" i="40"/>
  <c r="CH136" i="40"/>
  <c r="CH137" i="40"/>
  <c r="CH138" i="40"/>
  <c r="CH139" i="40"/>
  <c r="CH140" i="40"/>
  <c r="CH141" i="40"/>
  <c r="CH142" i="40"/>
  <c r="CH143" i="40"/>
  <c r="CH144" i="40"/>
  <c r="CH145" i="40"/>
  <c r="CH146" i="40"/>
  <c r="CH147" i="40"/>
  <c r="CH148" i="40"/>
  <c r="CH149" i="40"/>
  <c r="CH150" i="40"/>
  <c r="CH151" i="40"/>
  <c r="CH152" i="40"/>
  <c r="CH153" i="40"/>
  <c r="CH154" i="40"/>
  <c r="CH155" i="40"/>
  <c r="CH156" i="40"/>
  <c r="CH157" i="40"/>
  <c r="CH158" i="40"/>
  <c r="CH159" i="40"/>
  <c r="CH160" i="40"/>
  <c r="CH161" i="40"/>
  <c r="CH162" i="40"/>
  <c r="CH163" i="40"/>
  <c r="CH164" i="40"/>
  <c r="CH165" i="40"/>
  <c r="CH166" i="40"/>
  <c r="CH167" i="40"/>
  <c r="CH168" i="40"/>
  <c r="CH169" i="40"/>
  <c r="CH170" i="40"/>
  <c r="CH171" i="40"/>
  <c r="CH172" i="40"/>
  <c r="CH173" i="40"/>
  <c r="CH174" i="40"/>
  <c r="CH175" i="40"/>
  <c r="CH176" i="40"/>
  <c r="CH177" i="40"/>
  <c r="CH178" i="40"/>
  <c r="CH179" i="40"/>
  <c r="CH180" i="40"/>
  <c r="CH181" i="40"/>
  <c r="CH182" i="40"/>
  <c r="CH183" i="40"/>
  <c r="CH184" i="40"/>
  <c r="CH185" i="40"/>
  <c r="CH186" i="40"/>
  <c r="CH187" i="40"/>
  <c r="CH188" i="40"/>
  <c r="CH189" i="40"/>
  <c r="CH190" i="40"/>
  <c r="CH191" i="40"/>
  <c r="CH192" i="40"/>
  <c r="CH193" i="40"/>
  <c r="CH194" i="40"/>
  <c r="CH195" i="40"/>
  <c r="CH196" i="40"/>
  <c r="CH197" i="40"/>
  <c r="CH198" i="40"/>
  <c r="CH199" i="40"/>
  <c r="CH200" i="40"/>
  <c r="CH201" i="40"/>
  <c r="CH202" i="40"/>
  <c r="CH203" i="40"/>
  <c r="CH204" i="40"/>
  <c r="CH205" i="40"/>
  <c r="CH206" i="40"/>
  <c r="CH207" i="40"/>
  <c r="CH208" i="40"/>
  <c r="CH209" i="40"/>
  <c r="CH210" i="40"/>
  <c r="CH211" i="40"/>
  <c r="CH212" i="40"/>
  <c r="CH213" i="40"/>
  <c r="CH214" i="40"/>
  <c r="CH215" i="40"/>
  <c r="CH216" i="40"/>
  <c r="CH217" i="40"/>
  <c r="CH218" i="40"/>
  <c r="CH219" i="40"/>
  <c r="CH220" i="40"/>
  <c r="CH221" i="40"/>
  <c r="CH222" i="40"/>
  <c r="CH223" i="40"/>
  <c r="CH224" i="40"/>
  <c r="CH225" i="40"/>
  <c r="CH226" i="40"/>
  <c r="CH227" i="40"/>
  <c r="CH228" i="40"/>
  <c r="CH229" i="40"/>
  <c r="CH230" i="40"/>
  <c r="CH231" i="40"/>
  <c r="CH232" i="40"/>
  <c r="CH233" i="40"/>
  <c r="CH234" i="40"/>
  <c r="CH235" i="40"/>
  <c r="CH236" i="40"/>
  <c r="CH237" i="40"/>
  <c r="CH238" i="40"/>
  <c r="CH239" i="40"/>
  <c r="CH240" i="40"/>
  <c r="CH241" i="40"/>
  <c r="CH242" i="40"/>
  <c r="CH243" i="40"/>
  <c r="CH244" i="40"/>
  <c r="CH245" i="40"/>
  <c r="CH246" i="40"/>
  <c r="CH247" i="40"/>
  <c r="CH248" i="40"/>
  <c r="CH249" i="40"/>
  <c r="CH250" i="40"/>
  <c r="CH251" i="40"/>
  <c r="CH252" i="40"/>
  <c r="CH253" i="40"/>
  <c r="CH254" i="40"/>
  <c r="CH255" i="40"/>
  <c r="CH256" i="40"/>
  <c r="CH257" i="40"/>
  <c r="CH258" i="40"/>
  <c r="CH259" i="40"/>
  <c r="CH260" i="40"/>
  <c r="CH261" i="40"/>
  <c r="CH262" i="40"/>
  <c r="CH263" i="40"/>
  <c r="CH264" i="40"/>
  <c r="CH265" i="40"/>
  <c r="CH266" i="40"/>
  <c r="CH267" i="40"/>
  <c r="CH268" i="40"/>
  <c r="CH269" i="40"/>
  <c r="CH270" i="40"/>
  <c r="CH271" i="40"/>
  <c r="CH272" i="40"/>
  <c r="CH273" i="40"/>
  <c r="CH274" i="40"/>
  <c r="CH275" i="40"/>
  <c r="CH276" i="40"/>
  <c r="CH277" i="40"/>
  <c r="CH278" i="40"/>
  <c r="CH279" i="40"/>
  <c r="CH280" i="40"/>
  <c r="CH281" i="40"/>
  <c r="CH282" i="40"/>
  <c r="CH283" i="40"/>
  <c r="CH284" i="40"/>
  <c r="CH285" i="40"/>
  <c r="CH286" i="40"/>
  <c r="CH287" i="40"/>
  <c r="CH288" i="40"/>
  <c r="CH289" i="40"/>
  <c r="CH290" i="40"/>
  <c r="CH291" i="40"/>
  <c r="CH292" i="40"/>
  <c r="CH293" i="40"/>
  <c r="CH294" i="40"/>
  <c r="CH295" i="40"/>
  <c r="CH296" i="40"/>
  <c r="CH297" i="40"/>
  <c r="CH298" i="40"/>
  <c r="CH299" i="40"/>
  <c r="CH300" i="40"/>
  <c r="CH301" i="40"/>
  <c r="CH302" i="40"/>
  <c r="CH303" i="40"/>
  <c r="CH304" i="40"/>
  <c r="CH305" i="40"/>
  <c r="CH306" i="40"/>
  <c r="CH307" i="40"/>
  <c r="CH308" i="40"/>
  <c r="CH309" i="40"/>
  <c r="CH310" i="40"/>
  <c r="CH311" i="40"/>
  <c r="CH312" i="40"/>
  <c r="CH313" i="40"/>
  <c r="CH314" i="40"/>
  <c r="CH315" i="40"/>
  <c r="CH316" i="40"/>
  <c r="CH317" i="40"/>
  <c r="CH318" i="40"/>
  <c r="CH319" i="40"/>
  <c r="CH320" i="40"/>
  <c r="CH321" i="40"/>
  <c r="CH322" i="40"/>
  <c r="CH323" i="40"/>
  <c r="CH324" i="40"/>
  <c r="CH325" i="40"/>
  <c r="CH326" i="40"/>
  <c r="CH327" i="40"/>
  <c r="CH328" i="40"/>
  <c r="CH329" i="40"/>
  <c r="CH330" i="40"/>
  <c r="CH331" i="40"/>
  <c r="CH332" i="40"/>
  <c r="CH333" i="40"/>
  <c r="CH334" i="40"/>
  <c r="CH335" i="40"/>
  <c r="CH336" i="40"/>
  <c r="CH337" i="40"/>
  <c r="CH338" i="40"/>
  <c r="CH339" i="40"/>
  <c r="CH340" i="40"/>
  <c r="CH341" i="40"/>
  <c r="CH342" i="40"/>
  <c r="CH343" i="40"/>
  <c r="CH344" i="40"/>
  <c r="CH345" i="40"/>
  <c r="CH346" i="40"/>
  <c r="CH347" i="40"/>
  <c r="CH348" i="40"/>
  <c r="CH349" i="40"/>
  <c r="CH350" i="40"/>
  <c r="CH351" i="40"/>
  <c r="CH352" i="40"/>
  <c r="CH353" i="40"/>
  <c r="CH354" i="40"/>
  <c r="CH355" i="40"/>
  <c r="CH356" i="40"/>
  <c r="CH357" i="40"/>
  <c r="CH358" i="40"/>
  <c r="CH359" i="40"/>
  <c r="CH360" i="40"/>
  <c r="CH361" i="40"/>
  <c r="CH362" i="40"/>
  <c r="CH363" i="40"/>
  <c r="CH364" i="40"/>
  <c r="CH365" i="40"/>
  <c r="CH366" i="40"/>
  <c r="CH367" i="40"/>
  <c r="CH368" i="40"/>
  <c r="CH369" i="40"/>
  <c r="CH370" i="40"/>
  <c r="CH371" i="40"/>
  <c r="CH372" i="40"/>
  <c r="CH373" i="40"/>
  <c r="CH374" i="40"/>
  <c r="CH375" i="40"/>
  <c r="CH376" i="40"/>
  <c r="CH377" i="40"/>
  <c r="CH378" i="40"/>
  <c r="CH379" i="40"/>
  <c r="CH380" i="40"/>
  <c r="CH381" i="40"/>
  <c r="CH382" i="40"/>
  <c r="CH383" i="40"/>
  <c r="CH384" i="40"/>
  <c r="CH385" i="40"/>
  <c r="CH386" i="40"/>
  <c r="CH387" i="40"/>
  <c r="CH388" i="40"/>
  <c r="CH389" i="40"/>
  <c r="CH390" i="40"/>
  <c r="CH391" i="40"/>
  <c r="CH392" i="40"/>
  <c r="CH393" i="40"/>
  <c r="CH394" i="40"/>
  <c r="CH395" i="40"/>
  <c r="CH396" i="40"/>
  <c r="CH397" i="40"/>
  <c r="CH398" i="40"/>
  <c r="CH399" i="40"/>
  <c r="CH400" i="40"/>
  <c r="CH401" i="40"/>
  <c r="CH402" i="40"/>
  <c r="CH403" i="40"/>
  <c r="CH404" i="40"/>
  <c r="CH405" i="40"/>
  <c r="CH406" i="40"/>
  <c r="CH407" i="40"/>
  <c r="CH408" i="40"/>
  <c r="CH409" i="40"/>
  <c r="CH410" i="40"/>
  <c r="CH411" i="40"/>
  <c r="CH412" i="40"/>
  <c r="CH413" i="40"/>
  <c r="CH414" i="40"/>
  <c r="CH415" i="40"/>
  <c r="CH416" i="40"/>
  <c r="CH417" i="40"/>
  <c r="CH418" i="40"/>
  <c r="CH419" i="40"/>
  <c r="CH420" i="40"/>
  <c r="CH421" i="40"/>
  <c r="CH422" i="40"/>
  <c r="CH423" i="40"/>
  <c r="CH424" i="40"/>
  <c r="CH425" i="40"/>
  <c r="CH426" i="40"/>
  <c r="CH427" i="40"/>
  <c r="CH428" i="40"/>
  <c r="CH429" i="40"/>
  <c r="CH430" i="40"/>
  <c r="CH431" i="40"/>
  <c r="CH432" i="40"/>
  <c r="CH433" i="40"/>
  <c r="CH434" i="40"/>
  <c r="CH435" i="40"/>
  <c r="CH436" i="40"/>
  <c r="CH437" i="40"/>
  <c r="CH438" i="40"/>
  <c r="CH439" i="40"/>
  <c r="CH440" i="40"/>
  <c r="CH441" i="40"/>
  <c r="CH442" i="40"/>
  <c r="CH443" i="40"/>
  <c r="CH444" i="40"/>
  <c r="CH445" i="40"/>
  <c r="CH446" i="40"/>
  <c r="CH447" i="40"/>
  <c r="CH448" i="40"/>
  <c r="CH449" i="40"/>
  <c r="CH450" i="40"/>
  <c r="CH451" i="40"/>
  <c r="CH452" i="40"/>
  <c r="CH453" i="40"/>
  <c r="CH454" i="40"/>
  <c r="CH455" i="40"/>
  <c r="CH456" i="40"/>
  <c r="CH457" i="40"/>
  <c r="CH458" i="40"/>
  <c r="CH459" i="40"/>
  <c r="CH460" i="40"/>
  <c r="CH461" i="40"/>
  <c r="CH462" i="40"/>
  <c r="CH463" i="40"/>
  <c r="CH464" i="40"/>
  <c r="CH465" i="40"/>
  <c r="CH466" i="40"/>
  <c r="CH467" i="40"/>
  <c r="CH468" i="40"/>
  <c r="CH469" i="40"/>
  <c r="CH470" i="40"/>
  <c r="CH471" i="40"/>
  <c r="CH472" i="40"/>
  <c r="CH473" i="40"/>
  <c r="CH474" i="40"/>
  <c r="CH475" i="40"/>
  <c r="CH476" i="40"/>
  <c r="CH477" i="40"/>
  <c r="CH478" i="40"/>
  <c r="CH479" i="40"/>
  <c r="CH480" i="40"/>
  <c r="CH481" i="40"/>
  <c r="CH482" i="40"/>
  <c r="CH483" i="40"/>
  <c r="CH484" i="40"/>
  <c r="CH485" i="40"/>
  <c r="CH486" i="40"/>
  <c r="CH487" i="40"/>
  <c r="CH488" i="40"/>
  <c r="CH489" i="40"/>
  <c r="CH490" i="40"/>
  <c r="CH491" i="40"/>
  <c r="CH492" i="40"/>
  <c r="CH493" i="40"/>
  <c r="CH494" i="40"/>
  <c r="CH495" i="40"/>
  <c r="CH496" i="40"/>
  <c r="CH497" i="40"/>
  <c r="CH498" i="40"/>
  <c r="CH499" i="40"/>
  <c r="CH500" i="40"/>
  <c r="CH501" i="40"/>
  <c r="CH502" i="40"/>
  <c r="CH503" i="40"/>
  <c r="CH504" i="40"/>
  <c r="BS6" i="40" a="1"/>
  <c r="BS6" i="40" s="1"/>
  <c r="BS7" i="40" a="1"/>
  <c r="BS7" i="40" s="1"/>
  <c r="BS8" i="40" a="1"/>
  <c r="BS8" i="40" s="1"/>
  <c r="BS9" i="40" a="1"/>
  <c r="BS9" i="40" s="1"/>
  <c r="BS10" i="40" a="1"/>
  <c r="BS10" i="40" s="1"/>
  <c r="BS11" i="40" a="1"/>
  <c r="BS11" i="40" s="1"/>
  <c r="BS12" i="40" a="1"/>
  <c r="BS12" i="40" s="1"/>
  <c r="BS13" i="40" a="1"/>
  <c r="BS13" i="40" s="1"/>
  <c r="BS14" i="40" a="1"/>
  <c r="BS14" i="40" s="1"/>
  <c r="BS15" i="40" a="1"/>
  <c r="BS15" i="40" s="1"/>
  <c r="BS16" i="40" a="1"/>
  <c r="BS16" i="40" s="1"/>
  <c r="BS17" i="40" a="1"/>
  <c r="BS17" i="40" s="1"/>
  <c r="BS18" i="40" a="1"/>
  <c r="BS18" i="40" s="1"/>
  <c r="BS19" i="40" a="1"/>
  <c r="BS19" i="40" s="1"/>
  <c r="BS20" i="40" a="1"/>
  <c r="BS20" i="40" s="1"/>
  <c r="BS21" i="40" a="1"/>
  <c r="BS21" i="40" s="1"/>
  <c r="BS22" i="40" a="1"/>
  <c r="BS22" i="40" s="1"/>
  <c r="BS23" i="40" a="1"/>
  <c r="BS23" i="40" s="1"/>
  <c r="BS24" i="40" a="1"/>
  <c r="BS24" i="40" s="1"/>
  <c r="BS25" i="40" a="1"/>
  <c r="BS25" i="40" s="1"/>
  <c r="BS26" i="40" a="1"/>
  <c r="BS26" i="40" s="1"/>
  <c r="BS27" i="40" a="1"/>
  <c r="BS27" i="40" s="1"/>
  <c r="BS28" i="40" a="1"/>
  <c r="BS28" i="40" s="1"/>
  <c r="BS29" i="40" a="1"/>
  <c r="BS29" i="40" s="1"/>
  <c r="BS30" i="40" a="1"/>
  <c r="BS30" i="40" s="1"/>
  <c r="BS31" i="40" a="1"/>
  <c r="BS31" i="40" s="1"/>
  <c r="BS32" i="40" a="1"/>
  <c r="BS32" i="40" s="1"/>
  <c r="BS33" i="40" a="1"/>
  <c r="BS33" i="40" s="1"/>
  <c r="BS34" i="40" a="1"/>
  <c r="BS34" i="40" s="1"/>
  <c r="BS35" i="40" a="1"/>
  <c r="BS35" i="40" s="1"/>
  <c r="BS36" i="40" a="1"/>
  <c r="BS36" i="40" s="1"/>
  <c r="BS37" i="40" a="1"/>
  <c r="BS37" i="40" s="1"/>
  <c r="BS38" i="40" a="1"/>
  <c r="BS38" i="40" s="1"/>
  <c r="BS39" i="40" a="1"/>
  <c r="BS39" i="40" s="1"/>
  <c r="BS40" i="40" a="1"/>
  <c r="BS40" i="40" s="1"/>
  <c r="BS41" i="40" a="1"/>
  <c r="BS41" i="40" s="1"/>
  <c r="BS42" i="40" a="1"/>
  <c r="BS42" i="40" s="1"/>
  <c r="BS43" i="40" a="1"/>
  <c r="BS43" i="40" s="1"/>
  <c r="BS44" i="40" a="1"/>
  <c r="BS44" i="40" s="1"/>
  <c r="BS45" i="40" a="1"/>
  <c r="BS45" i="40" s="1"/>
  <c r="BS46" i="40" a="1"/>
  <c r="BS46" i="40" s="1"/>
  <c r="BS47" i="40" a="1"/>
  <c r="BS47" i="40" s="1"/>
  <c r="BS48" i="40" a="1"/>
  <c r="BS48" i="40" s="1"/>
  <c r="BS49" i="40" a="1"/>
  <c r="BS49" i="40" s="1"/>
  <c r="BS50" i="40" a="1"/>
  <c r="BS50" i="40" s="1"/>
  <c r="BS51" i="40" a="1"/>
  <c r="BS51" i="40" s="1"/>
  <c r="BS52" i="40" a="1"/>
  <c r="BS52" i="40" s="1"/>
  <c r="BS53" i="40" a="1"/>
  <c r="BS53" i="40" s="1"/>
  <c r="BS54" i="40" a="1"/>
  <c r="BS54" i="40" s="1"/>
  <c r="BS55" i="40" a="1"/>
  <c r="BS55" i="40" s="1"/>
  <c r="BS56" i="40" a="1"/>
  <c r="BS56" i="40" s="1"/>
  <c r="BS57" i="40" a="1"/>
  <c r="BS57" i="40" s="1"/>
  <c r="BS58" i="40" a="1"/>
  <c r="BS58" i="40" s="1"/>
  <c r="BS59" i="40" a="1"/>
  <c r="BS59" i="40" s="1"/>
  <c r="BS60" i="40" a="1"/>
  <c r="BS60" i="40" s="1"/>
  <c r="BS61" i="40" a="1"/>
  <c r="BS61" i="40" s="1"/>
  <c r="BS62" i="40" a="1"/>
  <c r="BS62" i="40" s="1"/>
  <c r="BS63" i="40" a="1"/>
  <c r="BS63" i="40" s="1"/>
  <c r="BS64" i="40" a="1"/>
  <c r="BS64" i="40" s="1"/>
  <c r="BS65" i="40" a="1"/>
  <c r="BS65" i="40" s="1"/>
  <c r="BS66" i="40" a="1"/>
  <c r="BS66" i="40" s="1"/>
  <c r="BS67" i="40" a="1"/>
  <c r="BS67" i="40" s="1"/>
  <c r="BS68" i="40" a="1"/>
  <c r="BS68" i="40" s="1"/>
  <c r="BS69" i="40" a="1"/>
  <c r="BS69" i="40" s="1"/>
  <c r="BS70" i="40" a="1"/>
  <c r="BS70" i="40" s="1"/>
  <c r="BS71" i="40" a="1"/>
  <c r="BS71" i="40" s="1"/>
  <c r="BS72" i="40" a="1"/>
  <c r="BS72" i="40" s="1"/>
  <c r="BS73" i="40" a="1"/>
  <c r="BS73" i="40" s="1"/>
  <c r="BS74" i="40" a="1"/>
  <c r="BS74" i="40" s="1"/>
  <c r="BS75" i="40" a="1"/>
  <c r="BS75" i="40" s="1"/>
  <c r="BS76" i="40" a="1"/>
  <c r="BS76" i="40" s="1"/>
  <c r="BS77" i="40" a="1"/>
  <c r="BS77" i="40" s="1"/>
  <c r="BS78" i="40" a="1"/>
  <c r="BS78" i="40" s="1"/>
  <c r="BS79" i="40" a="1"/>
  <c r="BS79" i="40" s="1"/>
  <c r="BS80" i="40" a="1"/>
  <c r="BS80" i="40" s="1"/>
  <c r="BS81" i="40" a="1"/>
  <c r="BS81" i="40" s="1"/>
  <c r="BS82" i="40" a="1"/>
  <c r="BS82" i="40" s="1"/>
  <c r="BS83" i="40" a="1"/>
  <c r="BS83" i="40" s="1"/>
  <c r="BS84" i="40" a="1"/>
  <c r="BS84" i="40" s="1"/>
  <c r="BS85" i="40" a="1"/>
  <c r="BS85" i="40" s="1"/>
  <c r="BS86" i="40" a="1"/>
  <c r="BS86" i="40" s="1"/>
  <c r="BS87" i="40" a="1"/>
  <c r="BS87" i="40" s="1"/>
  <c r="BS88" i="40" a="1"/>
  <c r="BS88" i="40" s="1"/>
  <c r="BS89" i="40" a="1"/>
  <c r="BS89" i="40" s="1"/>
  <c r="BS90" i="40" a="1"/>
  <c r="BS90" i="40" s="1"/>
  <c r="BS91" i="40" a="1"/>
  <c r="BS91" i="40" s="1"/>
  <c r="BS92" i="40" a="1"/>
  <c r="BS92" i="40" s="1"/>
  <c r="BS93" i="40" a="1"/>
  <c r="BS93" i="40" s="1"/>
  <c r="BS94" i="40" a="1"/>
  <c r="BS94" i="40" s="1"/>
  <c r="BS95" i="40" a="1"/>
  <c r="BS95" i="40" s="1"/>
  <c r="BS96" i="40" a="1"/>
  <c r="BS96" i="40" s="1"/>
  <c r="BS97" i="40" a="1"/>
  <c r="BS97" i="40" s="1"/>
  <c r="BS98" i="40" a="1"/>
  <c r="BS98" i="40" s="1"/>
  <c r="BS99" i="40" a="1"/>
  <c r="BS99" i="40" s="1"/>
  <c r="BS100" i="40" a="1"/>
  <c r="BS100" i="40" s="1"/>
  <c r="BS101" i="40" a="1"/>
  <c r="BS101" i="40" s="1"/>
  <c r="BS102" i="40" a="1"/>
  <c r="BS102" i="40" s="1"/>
  <c r="BS103" i="40" a="1"/>
  <c r="BS103" i="40" s="1"/>
  <c r="BS104" i="40" a="1"/>
  <c r="BS104" i="40" s="1"/>
  <c r="BS105" i="40" a="1"/>
  <c r="BS105" i="40" s="1"/>
  <c r="BS106" i="40" a="1"/>
  <c r="BS106" i="40" s="1"/>
  <c r="BS107" i="40" a="1"/>
  <c r="BS107" i="40" s="1"/>
  <c r="BS108" i="40" a="1"/>
  <c r="BS108" i="40" s="1"/>
  <c r="BS109" i="40" a="1"/>
  <c r="BS109" i="40" s="1"/>
  <c r="BS110" i="40" a="1"/>
  <c r="BS110" i="40" s="1"/>
  <c r="BS111" i="40" a="1"/>
  <c r="BS111" i="40" s="1"/>
  <c r="BS112" i="40" a="1"/>
  <c r="BS112" i="40" s="1"/>
  <c r="BS113" i="40" a="1"/>
  <c r="BS113" i="40" s="1"/>
  <c r="BS114" i="40" a="1"/>
  <c r="BS114" i="40" s="1"/>
  <c r="BS115" i="40" a="1"/>
  <c r="BS115" i="40" s="1"/>
  <c r="BS116" i="40" a="1"/>
  <c r="BS116" i="40" s="1"/>
  <c r="BS117" i="40" a="1"/>
  <c r="BS117" i="40" s="1"/>
  <c r="BS118" i="40" a="1"/>
  <c r="BS118" i="40" s="1"/>
  <c r="BS119" i="40" a="1"/>
  <c r="BS119" i="40" s="1"/>
  <c r="BS120" i="40" a="1"/>
  <c r="BS120" i="40" s="1"/>
  <c r="BS121" i="40" a="1"/>
  <c r="BS121" i="40" s="1"/>
  <c r="BS122" i="40" a="1"/>
  <c r="BS122" i="40" s="1"/>
  <c r="BS123" i="40" a="1"/>
  <c r="BS123" i="40" s="1"/>
  <c r="BS124" i="40" a="1"/>
  <c r="BS124" i="40" s="1"/>
  <c r="BS125" i="40" a="1"/>
  <c r="BS125" i="40" s="1"/>
  <c r="BS126" i="40" a="1"/>
  <c r="BS126" i="40" s="1"/>
  <c r="BS127" i="40" a="1"/>
  <c r="BS127" i="40" s="1"/>
  <c r="BS128" i="40" a="1"/>
  <c r="BS128" i="40" s="1"/>
  <c r="BS129" i="40" a="1"/>
  <c r="BS129" i="40" s="1"/>
  <c r="BS130" i="40" a="1"/>
  <c r="BS130" i="40" s="1"/>
  <c r="BS131" i="40" a="1"/>
  <c r="BS131" i="40" s="1"/>
  <c r="BS132" i="40" a="1"/>
  <c r="BS132" i="40" s="1"/>
  <c r="BS133" i="40" a="1"/>
  <c r="BS133" i="40" s="1"/>
  <c r="BS134" i="40" a="1"/>
  <c r="BS134" i="40" s="1"/>
  <c r="BS135" i="40" a="1"/>
  <c r="BS135" i="40" s="1"/>
  <c r="BS136" i="40" a="1"/>
  <c r="BS136" i="40" s="1"/>
  <c r="BS137" i="40" a="1"/>
  <c r="BS137" i="40" s="1"/>
  <c r="BS138" i="40" a="1"/>
  <c r="BS138" i="40" s="1"/>
  <c r="BS139" i="40" a="1"/>
  <c r="BS139" i="40" s="1"/>
  <c r="BS140" i="40" a="1"/>
  <c r="BS140" i="40" s="1"/>
  <c r="BS141" i="40" a="1"/>
  <c r="BS141" i="40" s="1"/>
  <c r="BS142" i="40" a="1"/>
  <c r="BS142" i="40" s="1"/>
  <c r="BS143" i="40" a="1"/>
  <c r="BS143" i="40" s="1"/>
  <c r="BS144" i="40" a="1"/>
  <c r="BS144" i="40" s="1"/>
  <c r="BS145" i="40" a="1"/>
  <c r="BS145" i="40" s="1"/>
  <c r="BS146" i="40" a="1"/>
  <c r="BS146" i="40" s="1"/>
  <c r="BS147" i="40" a="1"/>
  <c r="BS147" i="40" s="1"/>
  <c r="BS148" i="40" a="1"/>
  <c r="BS148" i="40" s="1"/>
  <c r="BS149" i="40" a="1"/>
  <c r="BS149" i="40" s="1"/>
  <c r="BS150" i="40" a="1"/>
  <c r="BS150" i="40" s="1"/>
  <c r="BS151" i="40" a="1"/>
  <c r="BS151" i="40" s="1"/>
  <c r="BS152" i="40" a="1"/>
  <c r="BS152" i="40" s="1"/>
  <c r="BS153" i="40" a="1"/>
  <c r="BS153" i="40" s="1"/>
  <c r="BS154" i="40" a="1"/>
  <c r="BS154" i="40" s="1"/>
  <c r="BS155" i="40" a="1"/>
  <c r="BS155" i="40" s="1"/>
  <c r="BS156" i="40" a="1"/>
  <c r="BS156" i="40" s="1"/>
  <c r="BS157" i="40" a="1"/>
  <c r="BS157" i="40" s="1"/>
  <c r="BS158" i="40" a="1"/>
  <c r="BS158" i="40" s="1"/>
  <c r="BS159" i="40" a="1"/>
  <c r="BS159" i="40" s="1"/>
  <c r="BS160" i="40" a="1"/>
  <c r="BS160" i="40" s="1"/>
  <c r="BS161" i="40" a="1"/>
  <c r="BS161" i="40" s="1"/>
  <c r="BS162" i="40" a="1"/>
  <c r="BS162" i="40" s="1"/>
  <c r="BS163" i="40" a="1"/>
  <c r="BS163" i="40" s="1"/>
  <c r="BS164" i="40" a="1"/>
  <c r="BS164" i="40" s="1"/>
  <c r="BS165" i="40" a="1"/>
  <c r="BS165" i="40" s="1"/>
  <c r="BS166" i="40" a="1"/>
  <c r="BS166" i="40" s="1"/>
  <c r="BS167" i="40" a="1"/>
  <c r="BS167" i="40" s="1"/>
  <c r="BS168" i="40" a="1"/>
  <c r="BS168" i="40" s="1"/>
  <c r="BS169" i="40" a="1"/>
  <c r="BS169" i="40" s="1"/>
  <c r="BS170" i="40" a="1"/>
  <c r="BS170" i="40" s="1"/>
  <c r="BS171" i="40" a="1"/>
  <c r="BS171" i="40" s="1"/>
  <c r="BS172" i="40" a="1"/>
  <c r="BS172" i="40" s="1"/>
  <c r="BS173" i="40" a="1"/>
  <c r="BS173" i="40" s="1"/>
  <c r="BS174" i="40" a="1"/>
  <c r="BS174" i="40" s="1"/>
  <c r="BS175" i="40" a="1"/>
  <c r="BS175" i="40" s="1"/>
  <c r="BS176" i="40" a="1"/>
  <c r="BS176" i="40" s="1"/>
  <c r="BS177" i="40" a="1"/>
  <c r="BS177" i="40" s="1"/>
  <c r="BS178" i="40" a="1"/>
  <c r="BS178" i="40" s="1"/>
  <c r="BS179" i="40" a="1"/>
  <c r="BS179" i="40" s="1"/>
  <c r="BS180" i="40" a="1"/>
  <c r="BS180" i="40" s="1"/>
  <c r="BS181" i="40" a="1"/>
  <c r="BS181" i="40" s="1"/>
  <c r="BS182" i="40" a="1"/>
  <c r="BS182" i="40" s="1"/>
  <c r="BS183" i="40" a="1"/>
  <c r="BS183" i="40" s="1"/>
  <c r="BS184" i="40" a="1"/>
  <c r="BS184" i="40" s="1"/>
  <c r="BS185" i="40" a="1"/>
  <c r="BS185" i="40" s="1"/>
  <c r="BS186" i="40" a="1"/>
  <c r="BS186" i="40" s="1"/>
  <c r="BS187" i="40" a="1"/>
  <c r="BS187" i="40" s="1"/>
  <c r="BS188" i="40" a="1"/>
  <c r="BS188" i="40" s="1"/>
  <c r="BS189" i="40" a="1"/>
  <c r="BS189" i="40" s="1"/>
  <c r="BS190" i="40" a="1"/>
  <c r="BS190" i="40" s="1"/>
  <c r="BS191" i="40" a="1"/>
  <c r="BS191" i="40" s="1"/>
  <c r="BS192" i="40" a="1"/>
  <c r="BS192" i="40" s="1"/>
  <c r="BS193" i="40" a="1"/>
  <c r="BS193" i="40" s="1"/>
  <c r="BS194" i="40" a="1"/>
  <c r="BS194" i="40" s="1"/>
  <c r="BS195" i="40" a="1"/>
  <c r="BS195" i="40" s="1"/>
  <c r="BS196" i="40" a="1"/>
  <c r="BS196" i="40" s="1"/>
  <c r="BS197" i="40" a="1"/>
  <c r="BS197" i="40" s="1"/>
  <c r="BS198" i="40" a="1"/>
  <c r="BS198" i="40" s="1"/>
  <c r="BS199" i="40" a="1"/>
  <c r="BS199" i="40" s="1"/>
  <c r="BS200" i="40" a="1"/>
  <c r="BS200" i="40" s="1"/>
  <c r="BS201" i="40" a="1"/>
  <c r="BS201" i="40" s="1"/>
  <c r="BS202" i="40" a="1"/>
  <c r="BS202" i="40" s="1"/>
  <c r="BS203" i="40" a="1"/>
  <c r="BS203" i="40" s="1"/>
  <c r="BS204" i="40" a="1"/>
  <c r="BS204" i="40" s="1"/>
  <c r="BS205" i="40" a="1"/>
  <c r="BS205" i="40" s="1"/>
  <c r="BS206" i="40" a="1"/>
  <c r="BS206" i="40" s="1"/>
  <c r="BS207" i="40" a="1"/>
  <c r="BS207" i="40" s="1"/>
  <c r="BS208" i="40" a="1"/>
  <c r="BS208" i="40" s="1"/>
  <c r="BS209" i="40" a="1"/>
  <c r="BS209" i="40" s="1"/>
  <c r="BS210" i="40" a="1"/>
  <c r="BS210" i="40" s="1"/>
  <c r="BS211" i="40" a="1"/>
  <c r="BS211" i="40" s="1"/>
  <c r="BS212" i="40" a="1"/>
  <c r="BS212" i="40" s="1"/>
  <c r="BS213" i="40" a="1"/>
  <c r="BS213" i="40" s="1"/>
  <c r="BS214" i="40" a="1"/>
  <c r="BS214" i="40" s="1"/>
  <c r="BS215" i="40" a="1"/>
  <c r="BS215" i="40" s="1"/>
  <c r="BS216" i="40" a="1"/>
  <c r="BS216" i="40" s="1"/>
  <c r="BS217" i="40" a="1"/>
  <c r="BS217" i="40" s="1"/>
  <c r="BS218" i="40" a="1"/>
  <c r="BS218" i="40" s="1"/>
  <c r="BS219" i="40" a="1"/>
  <c r="BS219" i="40" s="1"/>
  <c r="BS220" i="40" a="1"/>
  <c r="BS220" i="40" s="1"/>
  <c r="BS221" i="40" a="1"/>
  <c r="BS221" i="40" s="1"/>
  <c r="BS222" i="40" a="1"/>
  <c r="BS222" i="40" s="1"/>
  <c r="BS223" i="40" a="1"/>
  <c r="BS223" i="40" s="1"/>
  <c r="BS224" i="40" a="1"/>
  <c r="BS224" i="40" s="1"/>
  <c r="BS225" i="40" a="1"/>
  <c r="BS225" i="40" s="1"/>
  <c r="BS226" i="40" a="1"/>
  <c r="BS226" i="40" s="1"/>
  <c r="BS227" i="40" a="1"/>
  <c r="BS227" i="40" s="1"/>
  <c r="BS228" i="40" a="1"/>
  <c r="BS228" i="40" s="1"/>
  <c r="BS229" i="40" a="1"/>
  <c r="BS229" i="40" s="1"/>
  <c r="BS230" i="40" a="1"/>
  <c r="BS230" i="40" s="1"/>
  <c r="BS231" i="40" a="1"/>
  <c r="BS231" i="40" s="1"/>
  <c r="BS232" i="40" a="1"/>
  <c r="BS232" i="40" s="1"/>
  <c r="BS233" i="40" a="1"/>
  <c r="BS233" i="40" s="1"/>
  <c r="BS234" i="40" a="1"/>
  <c r="BS234" i="40" s="1"/>
  <c r="BS235" i="40" a="1"/>
  <c r="BS235" i="40" s="1"/>
  <c r="BS236" i="40" a="1"/>
  <c r="BS236" i="40" s="1"/>
  <c r="BS237" i="40" a="1"/>
  <c r="BS237" i="40" s="1"/>
  <c r="BS238" i="40" a="1"/>
  <c r="BS238" i="40" s="1"/>
  <c r="BS239" i="40" a="1"/>
  <c r="BS239" i="40" s="1"/>
  <c r="BS240" i="40" a="1"/>
  <c r="BS240" i="40" s="1"/>
  <c r="BS241" i="40" a="1"/>
  <c r="BS241" i="40" s="1"/>
  <c r="BS242" i="40" a="1"/>
  <c r="BS242" i="40" s="1"/>
  <c r="BS243" i="40" a="1"/>
  <c r="BS243" i="40" s="1"/>
  <c r="BS244" i="40" a="1"/>
  <c r="BS244" i="40" s="1"/>
  <c r="BS245" i="40" a="1"/>
  <c r="BS245" i="40" s="1"/>
  <c r="BS246" i="40" a="1"/>
  <c r="BS246" i="40" s="1"/>
  <c r="BS247" i="40" a="1"/>
  <c r="BS247" i="40" s="1"/>
  <c r="BS248" i="40" a="1"/>
  <c r="BS248" i="40" s="1"/>
  <c r="BS249" i="40" a="1"/>
  <c r="BS249" i="40" s="1"/>
  <c r="BS250" i="40" a="1"/>
  <c r="BS250" i="40" s="1"/>
  <c r="BS251" i="40" a="1"/>
  <c r="BS251" i="40" s="1"/>
  <c r="BS252" i="40" a="1"/>
  <c r="BS252" i="40" s="1"/>
  <c r="BS253" i="40" a="1"/>
  <c r="BS253" i="40" s="1"/>
  <c r="BS254" i="40" a="1"/>
  <c r="BS254" i="40" s="1"/>
  <c r="BS255" i="40" a="1"/>
  <c r="BS255" i="40" s="1"/>
  <c r="BS256" i="40" a="1"/>
  <c r="BS256" i="40" s="1"/>
  <c r="BS257" i="40" a="1"/>
  <c r="BS257" i="40" s="1"/>
  <c r="BS258" i="40" a="1"/>
  <c r="BS258" i="40" s="1"/>
  <c r="BS259" i="40" a="1"/>
  <c r="BS259" i="40" s="1"/>
  <c r="BS260" i="40" a="1"/>
  <c r="BS260" i="40" s="1"/>
  <c r="BS261" i="40" a="1"/>
  <c r="BS261" i="40" s="1"/>
  <c r="BS262" i="40" a="1"/>
  <c r="BS262" i="40" s="1"/>
  <c r="BS263" i="40" a="1"/>
  <c r="BS263" i="40" s="1"/>
  <c r="BS264" i="40" a="1"/>
  <c r="BS264" i="40" s="1"/>
  <c r="BS265" i="40" a="1"/>
  <c r="BS265" i="40" s="1"/>
  <c r="BS266" i="40" a="1"/>
  <c r="BS266" i="40" s="1"/>
  <c r="BS267" i="40" a="1"/>
  <c r="BS267" i="40" s="1"/>
  <c r="BS268" i="40" a="1"/>
  <c r="BS268" i="40" s="1"/>
  <c r="BS269" i="40" a="1"/>
  <c r="BS269" i="40" s="1"/>
  <c r="BS270" i="40" a="1"/>
  <c r="BS270" i="40" s="1"/>
  <c r="BS271" i="40" a="1"/>
  <c r="BS271" i="40" s="1"/>
  <c r="BS272" i="40" a="1"/>
  <c r="BS272" i="40" s="1"/>
  <c r="BS273" i="40" a="1"/>
  <c r="BS273" i="40" s="1"/>
  <c r="BS274" i="40" a="1"/>
  <c r="BS274" i="40" s="1"/>
  <c r="BS275" i="40" a="1"/>
  <c r="BS275" i="40" s="1"/>
  <c r="BS276" i="40" a="1"/>
  <c r="BS276" i="40" s="1"/>
  <c r="BS277" i="40" a="1"/>
  <c r="BS277" i="40" s="1"/>
  <c r="BS278" i="40" a="1"/>
  <c r="BS278" i="40" s="1"/>
  <c r="BS279" i="40" a="1"/>
  <c r="BS279" i="40" s="1"/>
  <c r="BS280" i="40" a="1"/>
  <c r="BS280" i="40" s="1"/>
  <c r="BS281" i="40" a="1"/>
  <c r="BS281" i="40" s="1"/>
  <c r="BS282" i="40" a="1"/>
  <c r="BS282" i="40" s="1"/>
  <c r="BS283" i="40" a="1"/>
  <c r="BS283" i="40" s="1"/>
  <c r="BS284" i="40" a="1"/>
  <c r="BS284" i="40" s="1"/>
  <c r="BS285" i="40" a="1"/>
  <c r="BS285" i="40" s="1"/>
  <c r="BS286" i="40" a="1"/>
  <c r="BS286" i="40" s="1"/>
  <c r="BS287" i="40" a="1"/>
  <c r="BS287" i="40" s="1"/>
  <c r="BS288" i="40" a="1"/>
  <c r="BS288" i="40" s="1"/>
  <c r="BS289" i="40" a="1"/>
  <c r="BS289" i="40" s="1"/>
  <c r="BS290" i="40" a="1"/>
  <c r="BS290" i="40" s="1"/>
  <c r="BS291" i="40" a="1"/>
  <c r="BS291" i="40" s="1"/>
  <c r="BS292" i="40" a="1"/>
  <c r="BS292" i="40" s="1"/>
  <c r="BS293" i="40" a="1"/>
  <c r="BS293" i="40" s="1"/>
  <c r="BS294" i="40" a="1"/>
  <c r="BS294" i="40" s="1"/>
  <c r="BS295" i="40" a="1"/>
  <c r="BS295" i="40" s="1"/>
  <c r="BS296" i="40" a="1"/>
  <c r="BS296" i="40" s="1"/>
  <c r="BS297" i="40" a="1"/>
  <c r="BS297" i="40" s="1"/>
  <c r="BS298" i="40" a="1"/>
  <c r="BS298" i="40" s="1"/>
  <c r="BS299" i="40" a="1"/>
  <c r="BS299" i="40" s="1"/>
  <c r="BS300" i="40" a="1"/>
  <c r="BS300" i="40" s="1"/>
  <c r="BS301" i="40" a="1"/>
  <c r="BS301" i="40" s="1"/>
  <c r="BS302" i="40" a="1"/>
  <c r="BS302" i="40" s="1"/>
  <c r="BS303" i="40" a="1"/>
  <c r="BS303" i="40" s="1"/>
  <c r="BS304" i="40" a="1"/>
  <c r="BS304" i="40" s="1"/>
  <c r="BS305" i="40" a="1"/>
  <c r="BS305" i="40" s="1"/>
  <c r="BS306" i="40" a="1"/>
  <c r="BS306" i="40" s="1"/>
  <c r="BS307" i="40" a="1"/>
  <c r="BS307" i="40" s="1"/>
  <c r="BS308" i="40" a="1"/>
  <c r="BS308" i="40" s="1"/>
  <c r="BS309" i="40" a="1"/>
  <c r="BS309" i="40" s="1"/>
  <c r="BS310" i="40" a="1"/>
  <c r="BS310" i="40" s="1"/>
  <c r="BS311" i="40" a="1"/>
  <c r="BS311" i="40" s="1"/>
  <c r="BS312" i="40" a="1"/>
  <c r="BS312" i="40" s="1"/>
  <c r="BS313" i="40" a="1"/>
  <c r="BS313" i="40" s="1"/>
  <c r="BS314" i="40" a="1"/>
  <c r="BS314" i="40" s="1"/>
  <c r="BS315" i="40" a="1"/>
  <c r="BS315" i="40" s="1"/>
  <c r="BS316" i="40" a="1"/>
  <c r="BS316" i="40" s="1"/>
  <c r="BS317" i="40" a="1"/>
  <c r="BS317" i="40" s="1"/>
  <c r="BS318" i="40" a="1"/>
  <c r="BS318" i="40" s="1"/>
  <c r="BS319" i="40" a="1"/>
  <c r="BS319" i="40" s="1"/>
  <c r="BS320" i="40" a="1"/>
  <c r="BS320" i="40" s="1"/>
  <c r="BS321" i="40" a="1"/>
  <c r="BS321" i="40" s="1"/>
  <c r="BS322" i="40" a="1"/>
  <c r="BS322" i="40" s="1"/>
  <c r="BS323" i="40" a="1"/>
  <c r="BS323" i="40" s="1"/>
  <c r="BS324" i="40" a="1"/>
  <c r="BS324" i="40" s="1"/>
  <c r="BS325" i="40" a="1"/>
  <c r="BS325" i="40" s="1"/>
  <c r="BS326" i="40" a="1"/>
  <c r="BS326" i="40" s="1"/>
  <c r="BS327" i="40" a="1"/>
  <c r="BS327" i="40" s="1"/>
  <c r="BS328" i="40" a="1"/>
  <c r="BS328" i="40" s="1"/>
  <c r="BS329" i="40" a="1"/>
  <c r="BS329" i="40" s="1"/>
  <c r="BS330" i="40" a="1"/>
  <c r="BS330" i="40" s="1"/>
  <c r="BS331" i="40" a="1"/>
  <c r="BS331" i="40" s="1"/>
  <c r="BS332" i="40" a="1"/>
  <c r="BS332" i="40" s="1"/>
  <c r="BS333" i="40" a="1"/>
  <c r="BS333" i="40" s="1"/>
  <c r="BS334" i="40" a="1"/>
  <c r="BS334" i="40" s="1"/>
  <c r="BS335" i="40" a="1"/>
  <c r="BS335" i="40" s="1"/>
  <c r="BS336" i="40" a="1"/>
  <c r="BS336" i="40" s="1"/>
  <c r="BS337" i="40" a="1"/>
  <c r="BS337" i="40" s="1"/>
  <c r="BS338" i="40" a="1"/>
  <c r="BS338" i="40" s="1"/>
  <c r="BS339" i="40" a="1"/>
  <c r="BS339" i="40" s="1"/>
  <c r="BS340" i="40" a="1"/>
  <c r="BS340" i="40" s="1"/>
  <c r="BS341" i="40" a="1"/>
  <c r="BS341" i="40" s="1"/>
  <c r="BS342" i="40" a="1"/>
  <c r="BS342" i="40" s="1"/>
  <c r="BS343" i="40" a="1"/>
  <c r="BS343" i="40" s="1"/>
  <c r="BS344" i="40" a="1"/>
  <c r="BS344" i="40" s="1"/>
  <c r="BS345" i="40" a="1"/>
  <c r="BS345" i="40" s="1"/>
  <c r="BS346" i="40" a="1"/>
  <c r="BS346" i="40" s="1"/>
  <c r="BS347" i="40" a="1"/>
  <c r="BS347" i="40" s="1"/>
  <c r="BS348" i="40" a="1"/>
  <c r="BS348" i="40" s="1"/>
  <c r="BS349" i="40" a="1"/>
  <c r="BS349" i="40" s="1"/>
  <c r="BS350" i="40" a="1"/>
  <c r="BS350" i="40" s="1"/>
  <c r="BS351" i="40" a="1"/>
  <c r="BS351" i="40" s="1"/>
  <c r="BS352" i="40" a="1"/>
  <c r="BS352" i="40" s="1"/>
  <c r="BS353" i="40" a="1"/>
  <c r="BS353" i="40" s="1"/>
  <c r="BS354" i="40" a="1"/>
  <c r="BS354" i="40" s="1"/>
  <c r="BS355" i="40" a="1"/>
  <c r="BS355" i="40" s="1"/>
  <c r="BS356" i="40" a="1"/>
  <c r="BS356" i="40" s="1"/>
  <c r="BS357" i="40" a="1"/>
  <c r="BS357" i="40" s="1"/>
  <c r="BS358" i="40" a="1"/>
  <c r="BS358" i="40" s="1"/>
  <c r="BS359" i="40" a="1"/>
  <c r="BS359" i="40" s="1"/>
  <c r="BS360" i="40" a="1"/>
  <c r="BS360" i="40" s="1"/>
  <c r="BS361" i="40" a="1"/>
  <c r="BS361" i="40" s="1"/>
  <c r="BS362" i="40" a="1"/>
  <c r="BS362" i="40" s="1"/>
  <c r="BS363" i="40" a="1"/>
  <c r="BS363" i="40" s="1"/>
  <c r="BS364" i="40" a="1"/>
  <c r="BS364" i="40" s="1"/>
  <c r="BS365" i="40" a="1"/>
  <c r="BS365" i="40" s="1"/>
  <c r="BS366" i="40" a="1"/>
  <c r="BS366" i="40" s="1"/>
  <c r="BS367" i="40" a="1"/>
  <c r="BS367" i="40" s="1"/>
  <c r="BS368" i="40" a="1"/>
  <c r="BS368" i="40" s="1"/>
  <c r="BS369" i="40" a="1"/>
  <c r="BS369" i="40" s="1"/>
  <c r="BS370" i="40" a="1"/>
  <c r="BS370" i="40" s="1"/>
  <c r="BS371" i="40" a="1"/>
  <c r="BS371" i="40" s="1"/>
  <c r="BS372" i="40" a="1"/>
  <c r="BS372" i="40" s="1"/>
  <c r="BS373" i="40" a="1"/>
  <c r="BS373" i="40" s="1"/>
  <c r="BS374" i="40" a="1"/>
  <c r="BS374" i="40" s="1"/>
  <c r="BS375" i="40" a="1"/>
  <c r="BS375" i="40" s="1"/>
  <c r="BS376" i="40" a="1"/>
  <c r="BS376" i="40" s="1"/>
  <c r="BS377" i="40" a="1"/>
  <c r="BS377" i="40" s="1"/>
  <c r="BS378" i="40" a="1"/>
  <c r="BS378" i="40" s="1"/>
  <c r="BS379" i="40" a="1"/>
  <c r="BS379" i="40" s="1"/>
  <c r="BS380" i="40" a="1"/>
  <c r="BS380" i="40" s="1"/>
  <c r="BS381" i="40" a="1"/>
  <c r="BS381" i="40" s="1"/>
  <c r="BS382" i="40" a="1"/>
  <c r="BS382" i="40" s="1"/>
  <c r="BS383" i="40" a="1"/>
  <c r="BS383" i="40" s="1"/>
  <c r="BS384" i="40" a="1"/>
  <c r="BS384" i="40" s="1"/>
  <c r="BS385" i="40" a="1"/>
  <c r="BS385" i="40" s="1"/>
  <c r="BS386" i="40" a="1"/>
  <c r="BS386" i="40" s="1"/>
  <c r="BS387" i="40" a="1"/>
  <c r="BS387" i="40" s="1"/>
  <c r="BS388" i="40" a="1"/>
  <c r="BS388" i="40" s="1"/>
  <c r="BS389" i="40" a="1"/>
  <c r="BS389" i="40" s="1"/>
  <c r="BS390" i="40" a="1"/>
  <c r="BS390" i="40" s="1"/>
  <c r="BS391" i="40" a="1"/>
  <c r="BS391" i="40" s="1"/>
  <c r="BS392" i="40" a="1"/>
  <c r="BS392" i="40" s="1"/>
  <c r="BS393" i="40" a="1"/>
  <c r="BS393" i="40" s="1"/>
  <c r="BS394" i="40" a="1"/>
  <c r="BS394" i="40" s="1"/>
  <c r="BS395" i="40" a="1"/>
  <c r="BS395" i="40" s="1"/>
  <c r="BS396" i="40" a="1"/>
  <c r="BS396" i="40" s="1"/>
  <c r="BS397" i="40" a="1"/>
  <c r="BS397" i="40" s="1"/>
  <c r="BS398" i="40" a="1"/>
  <c r="BS398" i="40" s="1"/>
  <c r="BS399" i="40" a="1"/>
  <c r="BS399" i="40" s="1"/>
  <c r="BS400" i="40" a="1"/>
  <c r="BS400" i="40" s="1"/>
  <c r="BS401" i="40" a="1"/>
  <c r="BS401" i="40" s="1"/>
  <c r="BS402" i="40" a="1"/>
  <c r="BS402" i="40" s="1"/>
  <c r="BS403" i="40" a="1"/>
  <c r="BS403" i="40" s="1"/>
  <c r="BS404" i="40" a="1"/>
  <c r="BS404" i="40" s="1"/>
  <c r="BS405" i="40" a="1"/>
  <c r="BS405" i="40" s="1"/>
  <c r="BS406" i="40" a="1"/>
  <c r="BS406" i="40" s="1"/>
  <c r="BS407" i="40" a="1"/>
  <c r="BS407" i="40" s="1"/>
  <c r="BS408" i="40" a="1"/>
  <c r="BS408" i="40" s="1"/>
  <c r="BS409" i="40" a="1"/>
  <c r="BS409" i="40" s="1"/>
  <c r="BS410" i="40" a="1"/>
  <c r="BS410" i="40" s="1"/>
  <c r="BS411" i="40" a="1"/>
  <c r="BS411" i="40" s="1"/>
  <c r="BS412" i="40" a="1"/>
  <c r="BS412" i="40" s="1"/>
  <c r="BS413" i="40" a="1"/>
  <c r="BS413" i="40" s="1"/>
  <c r="BS414" i="40" a="1"/>
  <c r="BS414" i="40" s="1"/>
  <c r="BS415" i="40" a="1"/>
  <c r="BS415" i="40" s="1"/>
  <c r="BS416" i="40" a="1"/>
  <c r="BS416" i="40" s="1"/>
  <c r="BS417" i="40" a="1"/>
  <c r="BS417" i="40" s="1"/>
  <c r="BS418" i="40" a="1"/>
  <c r="BS418" i="40" s="1"/>
  <c r="BS419" i="40" a="1"/>
  <c r="BS419" i="40" s="1"/>
  <c r="BS420" i="40" a="1"/>
  <c r="BS420" i="40" s="1"/>
  <c r="BS421" i="40" a="1"/>
  <c r="BS421" i="40" s="1"/>
  <c r="BS422" i="40" a="1"/>
  <c r="BS422" i="40" s="1"/>
  <c r="BS423" i="40" a="1"/>
  <c r="BS423" i="40" s="1"/>
  <c r="BS424" i="40" a="1"/>
  <c r="BS424" i="40" s="1"/>
  <c r="BS425" i="40" a="1"/>
  <c r="BS425" i="40" s="1"/>
  <c r="BS426" i="40" a="1"/>
  <c r="BS426" i="40" s="1"/>
  <c r="BS427" i="40" a="1"/>
  <c r="BS427" i="40" s="1"/>
  <c r="BS428" i="40" a="1"/>
  <c r="BS428" i="40" s="1"/>
  <c r="BS429" i="40" a="1"/>
  <c r="BS429" i="40" s="1"/>
  <c r="BS430" i="40" a="1"/>
  <c r="BS430" i="40" s="1"/>
  <c r="BS431" i="40" a="1"/>
  <c r="BS431" i="40" s="1"/>
  <c r="BS432" i="40" a="1"/>
  <c r="BS432" i="40" s="1"/>
  <c r="BS433" i="40" a="1"/>
  <c r="BS433" i="40" s="1"/>
  <c r="BS434" i="40" a="1"/>
  <c r="BS434" i="40" s="1"/>
  <c r="BS435" i="40" a="1"/>
  <c r="BS435" i="40" s="1"/>
  <c r="BS436" i="40" a="1"/>
  <c r="BS436" i="40" s="1"/>
  <c r="BS437" i="40" a="1"/>
  <c r="BS437" i="40" s="1"/>
  <c r="BS438" i="40" a="1"/>
  <c r="BS438" i="40" s="1"/>
  <c r="BS439" i="40" a="1"/>
  <c r="BS439" i="40" s="1"/>
  <c r="BS440" i="40" a="1"/>
  <c r="BS440" i="40" s="1"/>
  <c r="BS441" i="40" a="1"/>
  <c r="BS441" i="40" s="1"/>
  <c r="BS442" i="40" a="1"/>
  <c r="BS442" i="40" s="1"/>
  <c r="BS443" i="40" a="1"/>
  <c r="BS443" i="40" s="1"/>
  <c r="BS444" i="40" a="1"/>
  <c r="BS444" i="40" s="1"/>
  <c r="BS445" i="40" a="1"/>
  <c r="BS445" i="40" s="1"/>
  <c r="BS446" i="40" a="1"/>
  <c r="BS446" i="40" s="1"/>
  <c r="BS447" i="40" a="1"/>
  <c r="BS447" i="40" s="1"/>
  <c r="BS448" i="40" a="1"/>
  <c r="BS448" i="40" s="1"/>
  <c r="BS449" i="40" a="1"/>
  <c r="BS449" i="40" s="1"/>
  <c r="BS450" i="40" a="1"/>
  <c r="BS450" i="40" s="1"/>
  <c r="BS451" i="40" a="1"/>
  <c r="BS451" i="40" s="1"/>
  <c r="BS452" i="40" a="1"/>
  <c r="BS452" i="40" s="1"/>
  <c r="BS453" i="40" a="1"/>
  <c r="BS453" i="40" s="1"/>
  <c r="BS454" i="40" a="1"/>
  <c r="BS454" i="40" s="1"/>
  <c r="BS455" i="40" a="1"/>
  <c r="BS455" i="40" s="1"/>
  <c r="BS456" i="40" a="1"/>
  <c r="BS456" i="40" s="1"/>
  <c r="BS457" i="40" a="1"/>
  <c r="BS457" i="40" s="1"/>
  <c r="BS458" i="40" a="1"/>
  <c r="BS458" i="40" s="1"/>
  <c r="BS459" i="40" a="1"/>
  <c r="BS459" i="40" s="1"/>
  <c r="BS460" i="40" a="1"/>
  <c r="BS460" i="40" s="1"/>
  <c r="BS461" i="40" a="1"/>
  <c r="BS461" i="40" s="1"/>
  <c r="BS462" i="40" a="1"/>
  <c r="BS462" i="40" s="1"/>
  <c r="BS463" i="40" a="1"/>
  <c r="BS463" i="40" s="1"/>
  <c r="BS464" i="40" a="1"/>
  <c r="BS464" i="40" s="1"/>
  <c r="BS465" i="40" a="1"/>
  <c r="BS465" i="40" s="1"/>
  <c r="BS466" i="40" a="1"/>
  <c r="BS466" i="40" s="1"/>
  <c r="BS467" i="40" a="1"/>
  <c r="BS467" i="40" s="1"/>
  <c r="BS468" i="40" a="1"/>
  <c r="BS468" i="40" s="1"/>
  <c r="BS469" i="40" a="1"/>
  <c r="BS469" i="40" s="1"/>
  <c r="BS470" i="40" a="1"/>
  <c r="BS470" i="40" s="1"/>
  <c r="BS471" i="40" a="1"/>
  <c r="BS471" i="40" s="1"/>
  <c r="BS472" i="40" a="1"/>
  <c r="BS472" i="40" s="1"/>
  <c r="BS473" i="40" a="1"/>
  <c r="BS473" i="40" s="1"/>
  <c r="BS474" i="40" a="1"/>
  <c r="BS474" i="40" s="1"/>
  <c r="BS475" i="40" a="1"/>
  <c r="BS475" i="40" s="1"/>
  <c r="BS476" i="40" a="1"/>
  <c r="BS476" i="40" s="1"/>
  <c r="BS477" i="40" a="1"/>
  <c r="BS477" i="40" s="1"/>
  <c r="BS478" i="40" a="1"/>
  <c r="BS478" i="40" s="1"/>
  <c r="BS479" i="40" a="1"/>
  <c r="BS479" i="40" s="1"/>
  <c r="BS480" i="40" a="1"/>
  <c r="BS480" i="40" s="1"/>
  <c r="BS481" i="40" a="1"/>
  <c r="BS481" i="40" s="1"/>
  <c r="BS482" i="40" a="1"/>
  <c r="BS482" i="40" s="1"/>
  <c r="BS483" i="40" a="1"/>
  <c r="BS483" i="40" s="1"/>
  <c r="BS484" i="40" a="1"/>
  <c r="BS484" i="40" s="1"/>
  <c r="BS485" i="40" a="1"/>
  <c r="BS485" i="40" s="1"/>
  <c r="BS486" i="40" a="1"/>
  <c r="BS486" i="40" s="1"/>
  <c r="BS487" i="40" a="1"/>
  <c r="BS487" i="40" s="1"/>
  <c r="BS488" i="40" a="1"/>
  <c r="BS488" i="40" s="1"/>
  <c r="BS489" i="40" a="1"/>
  <c r="BS489" i="40" s="1"/>
  <c r="BS490" i="40" a="1"/>
  <c r="BS490" i="40" s="1"/>
  <c r="BS491" i="40" a="1"/>
  <c r="BS491" i="40" s="1"/>
  <c r="BS492" i="40" a="1"/>
  <c r="BS492" i="40" s="1"/>
  <c r="BS493" i="40" a="1"/>
  <c r="BS493" i="40" s="1"/>
  <c r="BS494" i="40" a="1"/>
  <c r="BS494" i="40" s="1"/>
  <c r="BS495" i="40" a="1"/>
  <c r="BS495" i="40" s="1"/>
  <c r="BS496" i="40" a="1"/>
  <c r="BS496" i="40" s="1"/>
  <c r="BS497" i="40" a="1"/>
  <c r="BS497" i="40" s="1"/>
  <c r="BS498" i="40" a="1"/>
  <c r="BS498" i="40" s="1"/>
  <c r="BS499" i="40" a="1"/>
  <c r="BS499" i="40" s="1"/>
  <c r="BS500" i="40" a="1"/>
  <c r="BS500" i="40" s="1"/>
  <c r="BS501" i="40" a="1"/>
  <c r="BS501" i="40" s="1"/>
  <c r="BS502" i="40" a="1"/>
  <c r="BS502" i="40" s="1"/>
  <c r="BS503" i="40" a="1"/>
  <c r="BS503" i="40" s="1"/>
  <c r="BS504" i="40" a="1"/>
  <c r="BS504" i="40" s="1"/>
  <c r="BT5" i="40" a="1"/>
  <c r="BT5" i="40" s="1"/>
  <c r="BT6" i="40" a="1"/>
  <c r="BT6" i="40" s="1"/>
  <c r="BT7" i="40" a="1"/>
  <c r="BT7" i="40" s="1"/>
  <c r="BT8" i="40" a="1"/>
  <c r="BT8" i="40" s="1"/>
  <c r="BT9" i="40" a="1"/>
  <c r="BT9" i="40" s="1"/>
  <c r="BT10" i="40" a="1"/>
  <c r="BT10" i="40" s="1"/>
  <c r="BT11" i="40" a="1"/>
  <c r="BT11" i="40" s="1"/>
  <c r="BT12" i="40" a="1"/>
  <c r="BT12" i="40" s="1"/>
  <c r="BT13" i="40" a="1"/>
  <c r="BT13" i="40" s="1"/>
  <c r="BT14" i="40" a="1"/>
  <c r="BT14" i="40" s="1"/>
  <c r="BT15" i="40" a="1"/>
  <c r="BT15" i="40" s="1"/>
  <c r="BT16" i="40" a="1"/>
  <c r="BT16" i="40" s="1"/>
  <c r="BT17" i="40" a="1"/>
  <c r="BT17" i="40" s="1"/>
  <c r="BT18" i="40" a="1"/>
  <c r="BT18" i="40" s="1"/>
  <c r="BT19" i="40" a="1"/>
  <c r="BT19" i="40" s="1"/>
  <c r="BT20" i="40" a="1"/>
  <c r="BT20" i="40" s="1"/>
  <c r="BT21" i="40" a="1"/>
  <c r="BT21" i="40" s="1"/>
  <c r="BT22" i="40" a="1"/>
  <c r="BT22" i="40" s="1"/>
  <c r="BT23" i="40" a="1"/>
  <c r="BT23" i="40" s="1"/>
  <c r="BT24" i="40" a="1"/>
  <c r="BT24" i="40" s="1"/>
  <c r="BT25" i="40" a="1"/>
  <c r="BT25" i="40" s="1"/>
  <c r="BT26" i="40" a="1"/>
  <c r="BT26" i="40" s="1"/>
  <c r="BT27" i="40" a="1"/>
  <c r="BT27" i="40" s="1"/>
  <c r="BT28" i="40" a="1"/>
  <c r="BT28" i="40" s="1"/>
  <c r="BT29" i="40" a="1"/>
  <c r="BT29" i="40" s="1"/>
  <c r="BT30" i="40" a="1"/>
  <c r="BT30" i="40" s="1"/>
  <c r="BT31" i="40" a="1"/>
  <c r="BT31" i="40" s="1"/>
  <c r="BT32" i="40" a="1"/>
  <c r="BT32" i="40" s="1"/>
  <c r="BT33" i="40" a="1"/>
  <c r="BT33" i="40" s="1"/>
  <c r="BT34" i="40" a="1"/>
  <c r="BT34" i="40" s="1"/>
  <c r="BT35" i="40" a="1"/>
  <c r="BT35" i="40" s="1"/>
  <c r="BT36" i="40" a="1"/>
  <c r="BT36" i="40" s="1"/>
  <c r="BT37" i="40" a="1"/>
  <c r="BT37" i="40" s="1"/>
  <c r="BT38" i="40" a="1"/>
  <c r="BT38" i="40" s="1"/>
  <c r="BT39" i="40" a="1"/>
  <c r="BT39" i="40" s="1"/>
  <c r="BT40" i="40" a="1"/>
  <c r="BT40" i="40" s="1"/>
  <c r="BT41" i="40" a="1"/>
  <c r="BT41" i="40" s="1"/>
  <c r="BT42" i="40" a="1"/>
  <c r="BT42" i="40" s="1"/>
  <c r="BT43" i="40" a="1"/>
  <c r="BT43" i="40" s="1"/>
  <c r="BT44" i="40" a="1"/>
  <c r="BT44" i="40" s="1"/>
  <c r="BT45" i="40" a="1"/>
  <c r="BT45" i="40" s="1"/>
  <c r="BT46" i="40" a="1"/>
  <c r="BT46" i="40" s="1"/>
  <c r="BT47" i="40" a="1"/>
  <c r="BT47" i="40" s="1"/>
  <c r="BT48" i="40" a="1"/>
  <c r="BT48" i="40" s="1"/>
  <c r="BT49" i="40" a="1"/>
  <c r="BT49" i="40" s="1"/>
  <c r="BT50" i="40" a="1"/>
  <c r="BT50" i="40" s="1"/>
  <c r="BT51" i="40" a="1"/>
  <c r="BT51" i="40" s="1"/>
  <c r="BT52" i="40" a="1"/>
  <c r="BT52" i="40" s="1"/>
  <c r="BT53" i="40" a="1"/>
  <c r="BT53" i="40" s="1"/>
  <c r="BT54" i="40" a="1"/>
  <c r="BT54" i="40" s="1"/>
  <c r="BT55" i="40" a="1"/>
  <c r="BT55" i="40" s="1"/>
  <c r="BT56" i="40" a="1"/>
  <c r="BT56" i="40" s="1"/>
  <c r="BT57" i="40" a="1"/>
  <c r="BT57" i="40" s="1"/>
  <c r="BT58" i="40" a="1"/>
  <c r="BT58" i="40" s="1"/>
  <c r="BT59" i="40" a="1"/>
  <c r="BT59" i="40" s="1"/>
  <c r="BT60" i="40" a="1"/>
  <c r="BT60" i="40" s="1"/>
  <c r="BT61" i="40" a="1"/>
  <c r="BT61" i="40" s="1"/>
  <c r="BT62" i="40" a="1"/>
  <c r="BT62" i="40" s="1"/>
  <c r="BT63" i="40" a="1"/>
  <c r="BT63" i="40" s="1"/>
  <c r="BT64" i="40" a="1"/>
  <c r="BT64" i="40" s="1"/>
  <c r="BT65" i="40" a="1"/>
  <c r="BT65" i="40" s="1"/>
  <c r="BT66" i="40" a="1"/>
  <c r="BT66" i="40" s="1"/>
  <c r="BT67" i="40" a="1"/>
  <c r="BT67" i="40" s="1"/>
  <c r="BT68" i="40" a="1"/>
  <c r="BT68" i="40" s="1"/>
  <c r="BT69" i="40" a="1"/>
  <c r="BT69" i="40" s="1"/>
  <c r="BT70" i="40" a="1"/>
  <c r="BT70" i="40" s="1"/>
  <c r="BT71" i="40" a="1"/>
  <c r="BT71" i="40" s="1"/>
  <c r="BT72" i="40" a="1"/>
  <c r="BT72" i="40" s="1"/>
  <c r="BT73" i="40" a="1"/>
  <c r="BT73" i="40" s="1"/>
  <c r="BT74" i="40" a="1"/>
  <c r="BT74" i="40" s="1"/>
  <c r="BT75" i="40" a="1"/>
  <c r="BT75" i="40" s="1"/>
  <c r="BT76" i="40" a="1"/>
  <c r="BT76" i="40" s="1"/>
  <c r="BT77" i="40" a="1"/>
  <c r="BT77" i="40" s="1"/>
  <c r="BT78" i="40" a="1"/>
  <c r="BT78" i="40" s="1"/>
  <c r="BT79" i="40" a="1"/>
  <c r="BT79" i="40" s="1"/>
  <c r="BT80" i="40" a="1"/>
  <c r="BT80" i="40" s="1"/>
  <c r="BT81" i="40" a="1"/>
  <c r="BT81" i="40" s="1"/>
  <c r="BT82" i="40" a="1"/>
  <c r="BT82" i="40" s="1"/>
  <c r="BT83" i="40" a="1"/>
  <c r="BT83" i="40" s="1"/>
  <c r="BT84" i="40" a="1"/>
  <c r="BT84" i="40" s="1"/>
  <c r="BT85" i="40" a="1"/>
  <c r="BT85" i="40" s="1"/>
  <c r="BT86" i="40" a="1"/>
  <c r="BT86" i="40" s="1"/>
  <c r="BT87" i="40" a="1"/>
  <c r="BT87" i="40" s="1"/>
  <c r="BT88" i="40" a="1"/>
  <c r="BT88" i="40" s="1"/>
  <c r="BT89" i="40" a="1"/>
  <c r="BT89" i="40" s="1"/>
  <c r="BT90" i="40" a="1"/>
  <c r="BT90" i="40" s="1"/>
  <c r="BT91" i="40" a="1"/>
  <c r="BT91" i="40" s="1"/>
  <c r="BT92" i="40" a="1"/>
  <c r="BT92" i="40" s="1"/>
  <c r="BT93" i="40" a="1"/>
  <c r="BT93" i="40" s="1"/>
  <c r="BT94" i="40" a="1"/>
  <c r="BT94" i="40" s="1"/>
  <c r="BT95" i="40" a="1"/>
  <c r="BT95" i="40" s="1"/>
  <c r="BT96" i="40" a="1"/>
  <c r="BT96" i="40" s="1"/>
  <c r="BT97" i="40" a="1"/>
  <c r="BT97" i="40" s="1"/>
  <c r="BT98" i="40" a="1"/>
  <c r="BT98" i="40" s="1"/>
  <c r="BT99" i="40" a="1"/>
  <c r="BT99" i="40" s="1"/>
  <c r="BT100" i="40" a="1"/>
  <c r="BT100" i="40" s="1"/>
  <c r="BT101" i="40" a="1"/>
  <c r="BT101" i="40" s="1"/>
  <c r="BT102" i="40" a="1"/>
  <c r="BT102" i="40" s="1"/>
  <c r="BT103" i="40" a="1"/>
  <c r="BT103" i="40" s="1"/>
  <c r="BT104" i="40" a="1"/>
  <c r="BT104" i="40" s="1"/>
  <c r="BT105" i="40" a="1"/>
  <c r="BT105" i="40" s="1"/>
  <c r="BT106" i="40" a="1"/>
  <c r="BT106" i="40" s="1"/>
  <c r="BT107" i="40" a="1"/>
  <c r="BT107" i="40" s="1"/>
  <c r="BT108" i="40" a="1"/>
  <c r="BT108" i="40" s="1"/>
  <c r="BT109" i="40" a="1"/>
  <c r="BT109" i="40" s="1"/>
  <c r="BT110" i="40" a="1"/>
  <c r="BT110" i="40" s="1"/>
  <c r="BT111" i="40" a="1"/>
  <c r="BT111" i="40" s="1"/>
  <c r="BT112" i="40" a="1"/>
  <c r="BT112" i="40" s="1"/>
  <c r="BT113" i="40" a="1"/>
  <c r="BT113" i="40" s="1"/>
  <c r="BT114" i="40" a="1"/>
  <c r="BT114" i="40" s="1"/>
  <c r="BT115" i="40" a="1"/>
  <c r="BT115" i="40" s="1"/>
  <c r="BT116" i="40" a="1"/>
  <c r="BT116" i="40" s="1"/>
  <c r="BT117" i="40" a="1"/>
  <c r="BT117" i="40" s="1"/>
  <c r="BT118" i="40" a="1"/>
  <c r="BT118" i="40" s="1"/>
  <c r="BT119" i="40" a="1"/>
  <c r="BT119" i="40" s="1"/>
  <c r="BT120" i="40" a="1"/>
  <c r="BT120" i="40" s="1"/>
  <c r="BT121" i="40" a="1"/>
  <c r="BT121" i="40" s="1"/>
  <c r="BT122" i="40" a="1"/>
  <c r="BT122" i="40" s="1"/>
  <c r="BT123" i="40" a="1"/>
  <c r="BT123" i="40" s="1"/>
  <c r="BT124" i="40" a="1"/>
  <c r="BT124" i="40" s="1"/>
  <c r="BT125" i="40" a="1"/>
  <c r="BT125" i="40" s="1"/>
  <c r="BT126" i="40" a="1"/>
  <c r="BT126" i="40" s="1"/>
  <c r="BT127" i="40" a="1"/>
  <c r="BT127" i="40" s="1"/>
  <c r="BT128" i="40" a="1"/>
  <c r="BT128" i="40" s="1"/>
  <c r="BT129" i="40" a="1"/>
  <c r="BT129" i="40" s="1"/>
  <c r="BT130" i="40" a="1"/>
  <c r="BT130" i="40" s="1"/>
  <c r="BT131" i="40" a="1"/>
  <c r="BT131" i="40" s="1"/>
  <c r="BT132" i="40" a="1"/>
  <c r="BT132" i="40" s="1"/>
  <c r="BT133" i="40" a="1"/>
  <c r="BT133" i="40" s="1"/>
  <c r="BT134" i="40" a="1"/>
  <c r="BT134" i="40" s="1"/>
  <c r="BT135" i="40" a="1"/>
  <c r="BT135" i="40" s="1"/>
  <c r="BT136" i="40" a="1"/>
  <c r="BT136" i="40" s="1"/>
  <c r="BT137" i="40" a="1"/>
  <c r="BT137" i="40" s="1"/>
  <c r="BT138" i="40" a="1"/>
  <c r="BT138" i="40" s="1"/>
  <c r="BT139" i="40" a="1"/>
  <c r="BT139" i="40" s="1"/>
  <c r="BT140" i="40" a="1"/>
  <c r="BT140" i="40" s="1"/>
  <c r="BT141" i="40" a="1"/>
  <c r="BT141" i="40" s="1"/>
  <c r="BT142" i="40" a="1"/>
  <c r="BT142" i="40" s="1"/>
  <c r="BT143" i="40" a="1"/>
  <c r="BT143" i="40" s="1"/>
  <c r="BT144" i="40" a="1"/>
  <c r="BT144" i="40" s="1"/>
  <c r="BT145" i="40" a="1"/>
  <c r="BT145" i="40" s="1"/>
  <c r="BT146" i="40" a="1"/>
  <c r="BT146" i="40" s="1"/>
  <c r="BT147" i="40" a="1"/>
  <c r="BT147" i="40" s="1"/>
  <c r="BT148" i="40" a="1"/>
  <c r="BT148" i="40" s="1"/>
  <c r="BT149" i="40" a="1"/>
  <c r="BT149" i="40" s="1"/>
  <c r="BT150" i="40" a="1"/>
  <c r="BT150" i="40" s="1"/>
  <c r="BT151" i="40" a="1"/>
  <c r="BT151" i="40" s="1"/>
  <c r="BT152" i="40" a="1"/>
  <c r="BT152" i="40" s="1"/>
  <c r="BT153" i="40" a="1"/>
  <c r="BT153" i="40" s="1"/>
  <c r="BT154" i="40" a="1"/>
  <c r="BT154" i="40" s="1"/>
  <c r="BT155" i="40" a="1"/>
  <c r="BT155" i="40" s="1"/>
  <c r="BT156" i="40" a="1"/>
  <c r="BT156" i="40" s="1"/>
  <c r="BT157" i="40" a="1"/>
  <c r="BT157" i="40" s="1"/>
  <c r="BT158" i="40" a="1"/>
  <c r="BT158" i="40" s="1"/>
  <c r="BT159" i="40" a="1"/>
  <c r="BT159" i="40" s="1"/>
  <c r="BT160" i="40" a="1"/>
  <c r="BT160" i="40" s="1"/>
  <c r="BT161" i="40" a="1"/>
  <c r="BT161" i="40" s="1"/>
  <c r="BT162" i="40" a="1"/>
  <c r="BT162" i="40" s="1"/>
  <c r="BT163" i="40" a="1"/>
  <c r="BT163" i="40" s="1"/>
  <c r="BT164" i="40" a="1"/>
  <c r="BT164" i="40" s="1"/>
  <c r="BT165" i="40" a="1"/>
  <c r="BT165" i="40" s="1"/>
  <c r="BT166" i="40" a="1"/>
  <c r="BT166" i="40" s="1"/>
  <c r="BT167" i="40" a="1"/>
  <c r="BT167" i="40" s="1"/>
  <c r="BT168" i="40" a="1"/>
  <c r="BT168" i="40" s="1"/>
  <c r="BT169" i="40" a="1"/>
  <c r="BT169" i="40" s="1"/>
  <c r="BT170" i="40" a="1"/>
  <c r="BT170" i="40" s="1"/>
  <c r="BT171" i="40" a="1"/>
  <c r="BT171" i="40" s="1"/>
  <c r="BT172" i="40" a="1"/>
  <c r="BT172" i="40" s="1"/>
  <c r="BT173" i="40" a="1"/>
  <c r="BT173" i="40" s="1"/>
  <c r="BT174" i="40" a="1"/>
  <c r="BT174" i="40" s="1"/>
  <c r="BT175" i="40" a="1"/>
  <c r="BT175" i="40" s="1"/>
  <c r="BT176" i="40" a="1"/>
  <c r="BT176" i="40" s="1"/>
  <c r="BT177" i="40" a="1"/>
  <c r="BT177" i="40" s="1"/>
  <c r="BT178" i="40" a="1"/>
  <c r="BT178" i="40" s="1"/>
  <c r="BT179" i="40" a="1"/>
  <c r="BT179" i="40" s="1"/>
  <c r="BT180" i="40" a="1"/>
  <c r="BT180" i="40" s="1"/>
  <c r="BT181" i="40" a="1"/>
  <c r="BT181" i="40" s="1"/>
  <c r="BT182" i="40" a="1"/>
  <c r="BT182" i="40" s="1"/>
  <c r="BT183" i="40" a="1"/>
  <c r="BT183" i="40" s="1"/>
  <c r="BT184" i="40" a="1"/>
  <c r="BT184" i="40" s="1"/>
  <c r="BT185" i="40" a="1"/>
  <c r="BT185" i="40" s="1"/>
  <c r="BT186" i="40" a="1"/>
  <c r="BT186" i="40" s="1"/>
  <c r="BT187" i="40" a="1"/>
  <c r="BT187" i="40" s="1"/>
  <c r="BT188" i="40" a="1"/>
  <c r="BT188" i="40" s="1"/>
  <c r="BT189" i="40" a="1"/>
  <c r="BT189" i="40" s="1"/>
  <c r="BT190" i="40" a="1"/>
  <c r="BT190" i="40" s="1"/>
  <c r="BT191" i="40" a="1"/>
  <c r="BT191" i="40" s="1"/>
  <c r="BT192" i="40" a="1"/>
  <c r="BT192" i="40" s="1"/>
  <c r="BT193" i="40" a="1"/>
  <c r="BT193" i="40" s="1"/>
  <c r="BT194" i="40" a="1"/>
  <c r="BT194" i="40" s="1"/>
  <c r="BT195" i="40" a="1"/>
  <c r="BT195" i="40" s="1"/>
  <c r="BT196" i="40" a="1"/>
  <c r="BT196" i="40" s="1"/>
  <c r="BT197" i="40" a="1"/>
  <c r="BT197" i="40" s="1"/>
  <c r="BT198" i="40" a="1"/>
  <c r="BT198" i="40" s="1"/>
  <c r="BT199" i="40" a="1"/>
  <c r="BT199" i="40" s="1"/>
  <c r="BT200" i="40" a="1"/>
  <c r="BT200" i="40" s="1"/>
  <c r="BT201" i="40" a="1"/>
  <c r="BT201" i="40" s="1"/>
  <c r="BT202" i="40" a="1"/>
  <c r="BT202" i="40" s="1"/>
  <c r="BT203" i="40" a="1"/>
  <c r="BT203" i="40" s="1"/>
  <c r="BT204" i="40" a="1"/>
  <c r="BT204" i="40" s="1"/>
  <c r="BT205" i="40" a="1"/>
  <c r="BT205" i="40" s="1"/>
  <c r="BT206" i="40" a="1"/>
  <c r="BT206" i="40" s="1"/>
  <c r="BT207" i="40" a="1"/>
  <c r="BT207" i="40" s="1"/>
  <c r="BT208" i="40" a="1"/>
  <c r="BT208" i="40" s="1"/>
  <c r="BT209" i="40" a="1"/>
  <c r="BT209" i="40" s="1"/>
  <c r="BT210" i="40" a="1"/>
  <c r="BT210" i="40" s="1"/>
  <c r="BT211" i="40" a="1"/>
  <c r="BT211" i="40" s="1"/>
  <c r="BT212" i="40" a="1"/>
  <c r="BT212" i="40" s="1"/>
  <c r="BT213" i="40" a="1"/>
  <c r="BT213" i="40" s="1"/>
  <c r="BT214" i="40" a="1"/>
  <c r="BT214" i="40" s="1"/>
  <c r="BT215" i="40" a="1"/>
  <c r="BT215" i="40" s="1"/>
  <c r="BT216" i="40" a="1"/>
  <c r="BT216" i="40" s="1"/>
  <c r="BT217" i="40" a="1"/>
  <c r="BT217" i="40" s="1"/>
  <c r="BT218" i="40" a="1"/>
  <c r="BT218" i="40" s="1"/>
  <c r="BT219" i="40" a="1"/>
  <c r="BT219" i="40" s="1"/>
  <c r="BT220" i="40" a="1"/>
  <c r="BT220" i="40" s="1"/>
  <c r="BT221" i="40" a="1"/>
  <c r="BT221" i="40" s="1"/>
  <c r="BT222" i="40" a="1"/>
  <c r="BT222" i="40" s="1"/>
  <c r="BT223" i="40" a="1"/>
  <c r="BT223" i="40" s="1"/>
  <c r="BT224" i="40" a="1"/>
  <c r="BT224" i="40" s="1"/>
  <c r="BT225" i="40" a="1"/>
  <c r="BT225" i="40" s="1"/>
  <c r="BT226" i="40" a="1"/>
  <c r="BT226" i="40" s="1"/>
  <c r="BT227" i="40" a="1"/>
  <c r="BT227" i="40" s="1"/>
  <c r="BT228" i="40" a="1"/>
  <c r="BT228" i="40" s="1"/>
  <c r="BT229" i="40" a="1"/>
  <c r="BT229" i="40" s="1"/>
  <c r="BT230" i="40" a="1"/>
  <c r="BT230" i="40" s="1"/>
  <c r="BT231" i="40" a="1"/>
  <c r="BT231" i="40" s="1"/>
  <c r="BT232" i="40" a="1"/>
  <c r="BT232" i="40" s="1"/>
  <c r="BT233" i="40" a="1"/>
  <c r="BT233" i="40" s="1"/>
  <c r="BT234" i="40" a="1"/>
  <c r="BT234" i="40" s="1"/>
  <c r="BT235" i="40" a="1"/>
  <c r="BT235" i="40" s="1"/>
  <c r="BT236" i="40" a="1"/>
  <c r="BT236" i="40" s="1"/>
  <c r="BT237" i="40" a="1"/>
  <c r="BT237" i="40" s="1"/>
  <c r="BT238" i="40" a="1"/>
  <c r="BT238" i="40" s="1"/>
  <c r="BT239" i="40" a="1"/>
  <c r="BT239" i="40" s="1"/>
  <c r="BT240" i="40" a="1"/>
  <c r="BT240" i="40" s="1"/>
  <c r="BT241" i="40" a="1"/>
  <c r="BT241" i="40" s="1"/>
  <c r="BT242" i="40" a="1"/>
  <c r="BT242" i="40" s="1"/>
  <c r="BT243" i="40" a="1"/>
  <c r="BT243" i="40" s="1"/>
  <c r="BT244" i="40" a="1"/>
  <c r="BT244" i="40" s="1"/>
  <c r="BT245" i="40" a="1"/>
  <c r="BT245" i="40" s="1"/>
  <c r="BT246" i="40" a="1"/>
  <c r="BT246" i="40" s="1"/>
  <c r="BT247" i="40" a="1"/>
  <c r="BT247" i="40" s="1"/>
  <c r="BT248" i="40" a="1"/>
  <c r="BT248" i="40" s="1"/>
  <c r="BT249" i="40" a="1"/>
  <c r="BT249" i="40" s="1"/>
  <c r="BT250" i="40" a="1"/>
  <c r="BT250" i="40" s="1"/>
  <c r="BT251" i="40" a="1"/>
  <c r="BT251" i="40" s="1"/>
  <c r="BT252" i="40" a="1"/>
  <c r="BT252" i="40" s="1"/>
  <c r="BT253" i="40" a="1"/>
  <c r="BT253" i="40" s="1"/>
  <c r="BT254" i="40" a="1"/>
  <c r="BT254" i="40" s="1"/>
  <c r="BT255" i="40" a="1"/>
  <c r="BT255" i="40" s="1"/>
  <c r="BT256" i="40" a="1"/>
  <c r="BT256" i="40" s="1"/>
  <c r="BT257" i="40" a="1"/>
  <c r="BT257" i="40" s="1"/>
  <c r="BT258" i="40" a="1"/>
  <c r="BT258" i="40" s="1"/>
  <c r="BT259" i="40" a="1"/>
  <c r="BT259" i="40" s="1"/>
  <c r="BT260" i="40" a="1"/>
  <c r="BT260" i="40" s="1"/>
  <c r="BT261" i="40" a="1"/>
  <c r="BT261" i="40" s="1"/>
  <c r="BT262" i="40" a="1"/>
  <c r="BT262" i="40" s="1"/>
  <c r="BT263" i="40" a="1"/>
  <c r="BT263" i="40" s="1"/>
  <c r="BT264" i="40" a="1"/>
  <c r="BT264" i="40" s="1"/>
  <c r="BT265" i="40" a="1"/>
  <c r="BT265" i="40" s="1"/>
  <c r="BT266" i="40" a="1"/>
  <c r="BT266" i="40" s="1"/>
  <c r="BT267" i="40" a="1"/>
  <c r="BT267" i="40" s="1"/>
  <c r="BT268" i="40" a="1"/>
  <c r="BT268" i="40" s="1"/>
  <c r="BT269" i="40" a="1"/>
  <c r="BT269" i="40" s="1"/>
  <c r="BT270" i="40" a="1"/>
  <c r="BT270" i="40" s="1"/>
  <c r="BT271" i="40" a="1"/>
  <c r="BT271" i="40" s="1"/>
  <c r="BT272" i="40" a="1"/>
  <c r="BT272" i="40" s="1"/>
  <c r="BT273" i="40" a="1"/>
  <c r="BT273" i="40" s="1"/>
  <c r="BT274" i="40" a="1"/>
  <c r="BT274" i="40" s="1"/>
  <c r="BT275" i="40" a="1"/>
  <c r="BT275" i="40" s="1"/>
  <c r="BT276" i="40" a="1"/>
  <c r="BT276" i="40" s="1"/>
  <c r="BT277" i="40" a="1"/>
  <c r="BT277" i="40" s="1"/>
  <c r="BT278" i="40" a="1"/>
  <c r="BT278" i="40" s="1"/>
  <c r="BT279" i="40" a="1"/>
  <c r="BT279" i="40" s="1"/>
  <c r="BT280" i="40" a="1"/>
  <c r="BT280" i="40" s="1"/>
  <c r="BT281" i="40" a="1"/>
  <c r="BT281" i="40" s="1"/>
  <c r="BT282" i="40" a="1"/>
  <c r="BT282" i="40" s="1"/>
  <c r="BT283" i="40" a="1"/>
  <c r="BT283" i="40" s="1"/>
  <c r="BT284" i="40" a="1"/>
  <c r="BT284" i="40" s="1"/>
  <c r="BT285" i="40" a="1"/>
  <c r="BT285" i="40" s="1"/>
  <c r="BT286" i="40" a="1"/>
  <c r="BT286" i="40" s="1"/>
  <c r="BT287" i="40" a="1"/>
  <c r="BT287" i="40" s="1"/>
  <c r="BT288" i="40" a="1"/>
  <c r="BT288" i="40" s="1"/>
  <c r="BT289" i="40" a="1"/>
  <c r="BT289" i="40" s="1"/>
  <c r="BT290" i="40" a="1"/>
  <c r="BT290" i="40" s="1"/>
  <c r="BT291" i="40" a="1"/>
  <c r="BT291" i="40" s="1"/>
  <c r="BT292" i="40" a="1"/>
  <c r="BT292" i="40" s="1"/>
  <c r="BT293" i="40" a="1"/>
  <c r="BT293" i="40" s="1"/>
  <c r="BT294" i="40" a="1"/>
  <c r="BT294" i="40" s="1"/>
  <c r="BT295" i="40" a="1"/>
  <c r="BT295" i="40" s="1"/>
  <c r="BT296" i="40" a="1"/>
  <c r="BT296" i="40" s="1"/>
  <c r="BT297" i="40" a="1"/>
  <c r="BT297" i="40" s="1"/>
  <c r="BT298" i="40" a="1"/>
  <c r="BT298" i="40" s="1"/>
  <c r="BT299" i="40" a="1"/>
  <c r="BT299" i="40" s="1"/>
  <c r="BT300" i="40" a="1"/>
  <c r="BT300" i="40" s="1"/>
  <c r="BT301" i="40" a="1"/>
  <c r="BT301" i="40" s="1"/>
  <c r="BT302" i="40" a="1"/>
  <c r="BT302" i="40" s="1"/>
  <c r="BT303" i="40" a="1"/>
  <c r="BT303" i="40" s="1"/>
  <c r="BT304" i="40" a="1"/>
  <c r="BT304" i="40" s="1"/>
  <c r="BT305" i="40" a="1"/>
  <c r="BT305" i="40" s="1"/>
  <c r="BT306" i="40" a="1"/>
  <c r="BT306" i="40" s="1"/>
  <c r="BT307" i="40" a="1"/>
  <c r="BT307" i="40" s="1"/>
  <c r="BT308" i="40" a="1"/>
  <c r="BT308" i="40" s="1"/>
  <c r="BT309" i="40" a="1"/>
  <c r="BT309" i="40" s="1"/>
  <c r="BT310" i="40" a="1"/>
  <c r="BT310" i="40" s="1"/>
  <c r="BT311" i="40" a="1"/>
  <c r="BT311" i="40" s="1"/>
  <c r="BT312" i="40" a="1"/>
  <c r="BT312" i="40" s="1"/>
  <c r="BT313" i="40" a="1"/>
  <c r="BT313" i="40" s="1"/>
  <c r="BT314" i="40" a="1"/>
  <c r="BT314" i="40" s="1"/>
  <c r="BT315" i="40" a="1"/>
  <c r="BT315" i="40" s="1"/>
  <c r="BT316" i="40" a="1"/>
  <c r="BT316" i="40" s="1"/>
  <c r="BT317" i="40" a="1"/>
  <c r="BT317" i="40" s="1"/>
  <c r="BT318" i="40" a="1"/>
  <c r="BT318" i="40" s="1"/>
  <c r="BT319" i="40" a="1"/>
  <c r="BT319" i="40" s="1"/>
  <c r="BT320" i="40" a="1"/>
  <c r="BT320" i="40" s="1"/>
  <c r="BT321" i="40" a="1"/>
  <c r="BT321" i="40" s="1"/>
  <c r="BT322" i="40" a="1"/>
  <c r="BT322" i="40" s="1"/>
  <c r="BT323" i="40" a="1"/>
  <c r="BT323" i="40" s="1"/>
  <c r="BT324" i="40" a="1"/>
  <c r="BT324" i="40" s="1"/>
  <c r="BT325" i="40" a="1"/>
  <c r="BT325" i="40" s="1"/>
  <c r="BT326" i="40" a="1"/>
  <c r="BT326" i="40" s="1"/>
  <c r="BT327" i="40" a="1"/>
  <c r="BT327" i="40" s="1"/>
  <c r="BT328" i="40" a="1"/>
  <c r="BT328" i="40" s="1"/>
  <c r="BT329" i="40" a="1"/>
  <c r="BT329" i="40" s="1"/>
  <c r="BT330" i="40" a="1"/>
  <c r="BT330" i="40" s="1"/>
  <c r="BT331" i="40" a="1"/>
  <c r="BT331" i="40" s="1"/>
  <c r="BT332" i="40" a="1"/>
  <c r="BT332" i="40" s="1"/>
  <c r="BT333" i="40" a="1"/>
  <c r="BT333" i="40" s="1"/>
  <c r="BT334" i="40" a="1"/>
  <c r="BT334" i="40" s="1"/>
  <c r="BT335" i="40" a="1"/>
  <c r="BT335" i="40" s="1"/>
  <c r="BT336" i="40" a="1"/>
  <c r="BT336" i="40" s="1"/>
  <c r="BT337" i="40" a="1"/>
  <c r="BT337" i="40" s="1"/>
  <c r="BT338" i="40" a="1"/>
  <c r="BT338" i="40" s="1"/>
  <c r="BT339" i="40" a="1"/>
  <c r="BT339" i="40" s="1"/>
  <c r="BT340" i="40" a="1"/>
  <c r="BT340" i="40" s="1"/>
  <c r="BT341" i="40" a="1"/>
  <c r="BT341" i="40" s="1"/>
  <c r="BT342" i="40" a="1"/>
  <c r="BT342" i="40" s="1"/>
  <c r="BT343" i="40" a="1"/>
  <c r="BT343" i="40" s="1"/>
  <c r="BT344" i="40" a="1"/>
  <c r="BT344" i="40" s="1"/>
  <c r="BT345" i="40" a="1"/>
  <c r="BT345" i="40" s="1"/>
  <c r="BT346" i="40" a="1"/>
  <c r="BT346" i="40" s="1"/>
  <c r="BT347" i="40" a="1"/>
  <c r="BT347" i="40" s="1"/>
  <c r="BT348" i="40" a="1"/>
  <c r="BT348" i="40" s="1"/>
  <c r="BT349" i="40" a="1"/>
  <c r="BT349" i="40" s="1"/>
  <c r="BT350" i="40" a="1"/>
  <c r="BT350" i="40" s="1"/>
  <c r="BT351" i="40" a="1"/>
  <c r="BT351" i="40" s="1"/>
  <c r="BT352" i="40" a="1"/>
  <c r="BT352" i="40" s="1"/>
  <c r="BT353" i="40" a="1"/>
  <c r="BT353" i="40" s="1"/>
  <c r="BT354" i="40" a="1"/>
  <c r="BT354" i="40" s="1"/>
  <c r="BT355" i="40" a="1"/>
  <c r="BT355" i="40" s="1"/>
  <c r="BT356" i="40" a="1"/>
  <c r="BT356" i="40" s="1"/>
  <c r="BT357" i="40" a="1"/>
  <c r="BT357" i="40" s="1"/>
  <c r="BT358" i="40" a="1"/>
  <c r="BT358" i="40" s="1"/>
  <c r="BT359" i="40" a="1"/>
  <c r="BT359" i="40" s="1"/>
  <c r="BT360" i="40" a="1"/>
  <c r="BT360" i="40" s="1"/>
  <c r="BT361" i="40" a="1"/>
  <c r="BT361" i="40" s="1"/>
  <c r="BT362" i="40" a="1"/>
  <c r="BT362" i="40" s="1"/>
  <c r="BT363" i="40" a="1"/>
  <c r="BT363" i="40" s="1"/>
  <c r="BT364" i="40" a="1"/>
  <c r="BT364" i="40" s="1"/>
  <c r="BT365" i="40" a="1"/>
  <c r="BT365" i="40" s="1"/>
  <c r="BT366" i="40" a="1"/>
  <c r="BT366" i="40" s="1"/>
  <c r="BT367" i="40" a="1"/>
  <c r="BT367" i="40" s="1"/>
  <c r="BT368" i="40" a="1"/>
  <c r="BT368" i="40" s="1"/>
  <c r="BT369" i="40" a="1"/>
  <c r="BT369" i="40" s="1"/>
  <c r="BT370" i="40" a="1"/>
  <c r="BT370" i="40" s="1"/>
  <c r="BT371" i="40" a="1"/>
  <c r="BT371" i="40" s="1"/>
  <c r="BT372" i="40" a="1"/>
  <c r="BT372" i="40" s="1"/>
  <c r="BT373" i="40" a="1"/>
  <c r="BT373" i="40" s="1"/>
  <c r="BT374" i="40" a="1"/>
  <c r="BT374" i="40" s="1"/>
  <c r="BT375" i="40" a="1"/>
  <c r="BT375" i="40" s="1"/>
  <c r="BT376" i="40" a="1"/>
  <c r="BT376" i="40" s="1"/>
  <c r="BT377" i="40" a="1"/>
  <c r="BT377" i="40" s="1"/>
  <c r="BT378" i="40" a="1"/>
  <c r="BT378" i="40" s="1"/>
  <c r="BT379" i="40" a="1"/>
  <c r="BT379" i="40" s="1"/>
  <c r="BT380" i="40" a="1"/>
  <c r="BT380" i="40" s="1"/>
  <c r="BT381" i="40" a="1"/>
  <c r="BT381" i="40" s="1"/>
  <c r="BT382" i="40" a="1"/>
  <c r="BT382" i="40" s="1"/>
  <c r="BT383" i="40" a="1"/>
  <c r="BT383" i="40" s="1"/>
  <c r="BT384" i="40" a="1"/>
  <c r="BT384" i="40" s="1"/>
  <c r="BT385" i="40" a="1"/>
  <c r="BT385" i="40" s="1"/>
  <c r="BT386" i="40" a="1"/>
  <c r="BT386" i="40" s="1"/>
  <c r="BT387" i="40" a="1"/>
  <c r="BT387" i="40" s="1"/>
  <c r="BT388" i="40" a="1"/>
  <c r="BT388" i="40" s="1"/>
  <c r="BT389" i="40" a="1"/>
  <c r="BT389" i="40" s="1"/>
  <c r="BT390" i="40" a="1"/>
  <c r="BT390" i="40" s="1"/>
  <c r="BT391" i="40" a="1"/>
  <c r="BT391" i="40" s="1"/>
  <c r="BT392" i="40" a="1"/>
  <c r="BT392" i="40" s="1"/>
  <c r="BT393" i="40" a="1"/>
  <c r="BT393" i="40" s="1"/>
  <c r="BT394" i="40" a="1"/>
  <c r="BT394" i="40" s="1"/>
  <c r="BT395" i="40" a="1"/>
  <c r="BT395" i="40" s="1"/>
  <c r="BT396" i="40" a="1"/>
  <c r="BT396" i="40" s="1"/>
  <c r="BT397" i="40" a="1"/>
  <c r="BT397" i="40" s="1"/>
  <c r="BT398" i="40" a="1"/>
  <c r="BT398" i="40" s="1"/>
  <c r="BT399" i="40" a="1"/>
  <c r="BT399" i="40" s="1"/>
  <c r="BT400" i="40" a="1"/>
  <c r="BT400" i="40" s="1"/>
  <c r="BT401" i="40" a="1"/>
  <c r="BT401" i="40" s="1"/>
  <c r="BT402" i="40" a="1"/>
  <c r="BT402" i="40" s="1"/>
  <c r="BT403" i="40" a="1"/>
  <c r="BT403" i="40" s="1"/>
  <c r="BT404" i="40" a="1"/>
  <c r="BT404" i="40" s="1"/>
  <c r="BT405" i="40" a="1"/>
  <c r="BT405" i="40" s="1"/>
  <c r="BT406" i="40" a="1"/>
  <c r="BT406" i="40" s="1"/>
  <c r="BT407" i="40" a="1"/>
  <c r="BT407" i="40" s="1"/>
  <c r="BT408" i="40" a="1"/>
  <c r="BT408" i="40" s="1"/>
  <c r="BT409" i="40" a="1"/>
  <c r="BT409" i="40" s="1"/>
  <c r="BT410" i="40" a="1"/>
  <c r="BT410" i="40" s="1"/>
  <c r="BT411" i="40" a="1"/>
  <c r="BT411" i="40" s="1"/>
  <c r="BT412" i="40" a="1"/>
  <c r="BT412" i="40" s="1"/>
  <c r="BT413" i="40" a="1"/>
  <c r="BT413" i="40" s="1"/>
  <c r="BT414" i="40" a="1"/>
  <c r="BT414" i="40" s="1"/>
  <c r="BT415" i="40" a="1"/>
  <c r="BT415" i="40" s="1"/>
  <c r="BT416" i="40" a="1"/>
  <c r="BT416" i="40" s="1"/>
  <c r="BT417" i="40" a="1"/>
  <c r="BT417" i="40" s="1"/>
  <c r="BT418" i="40" a="1"/>
  <c r="BT418" i="40" s="1"/>
  <c r="BT419" i="40" a="1"/>
  <c r="BT419" i="40" s="1"/>
  <c r="BT420" i="40" a="1"/>
  <c r="BT420" i="40" s="1"/>
  <c r="BT421" i="40" a="1"/>
  <c r="BT421" i="40" s="1"/>
  <c r="BT422" i="40" a="1"/>
  <c r="BT422" i="40" s="1"/>
  <c r="BT423" i="40" a="1"/>
  <c r="BT423" i="40" s="1"/>
  <c r="BT424" i="40" a="1"/>
  <c r="BT424" i="40" s="1"/>
  <c r="BT425" i="40" a="1"/>
  <c r="BT425" i="40" s="1"/>
  <c r="BT426" i="40" a="1"/>
  <c r="BT426" i="40" s="1"/>
  <c r="BT427" i="40" a="1"/>
  <c r="BT427" i="40" s="1"/>
  <c r="BT428" i="40" a="1"/>
  <c r="BT428" i="40" s="1"/>
  <c r="BT429" i="40" a="1"/>
  <c r="BT429" i="40" s="1"/>
  <c r="BT430" i="40" a="1"/>
  <c r="BT430" i="40" s="1"/>
  <c r="BT431" i="40" a="1"/>
  <c r="BT431" i="40" s="1"/>
  <c r="BT432" i="40" a="1"/>
  <c r="BT432" i="40" s="1"/>
  <c r="BT433" i="40" a="1"/>
  <c r="BT433" i="40" s="1"/>
  <c r="BT434" i="40" a="1"/>
  <c r="BT434" i="40" s="1"/>
  <c r="BT435" i="40" a="1"/>
  <c r="BT435" i="40" s="1"/>
  <c r="BT436" i="40" a="1"/>
  <c r="BT436" i="40" s="1"/>
  <c r="BT437" i="40" a="1"/>
  <c r="BT437" i="40" s="1"/>
  <c r="BT438" i="40" a="1"/>
  <c r="BT438" i="40" s="1"/>
  <c r="BT439" i="40" a="1"/>
  <c r="BT439" i="40" s="1"/>
  <c r="BT440" i="40" a="1"/>
  <c r="BT440" i="40" s="1"/>
  <c r="BT441" i="40" a="1"/>
  <c r="BT441" i="40" s="1"/>
  <c r="BT442" i="40" a="1"/>
  <c r="BT442" i="40" s="1"/>
  <c r="BT443" i="40" a="1"/>
  <c r="BT443" i="40" s="1"/>
  <c r="BT444" i="40" a="1"/>
  <c r="BT444" i="40" s="1"/>
  <c r="BT445" i="40" a="1"/>
  <c r="BT445" i="40" s="1"/>
  <c r="BT446" i="40" a="1"/>
  <c r="BT446" i="40" s="1"/>
  <c r="BT447" i="40" a="1"/>
  <c r="BT447" i="40" s="1"/>
  <c r="BT448" i="40" a="1"/>
  <c r="BT448" i="40" s="1"/>
  <c r="BT449" i="40" a="1"/>
  <c r="BT449" i="40" s="1"/>
  <c r="BT450" i="40" a="1"/>
  <c r="BT450" i="40" s="1"/>
  <c r="BT451" i="40" a="1"/>
  <c r="BT451" i="40" s="1"/>
  <c r="BT452" i="40" a="1"/>
  <c r="BT452" i="40" s="1"/>
  <c r="BT453" i="40" a="1"/>
  <c r="BT453" i="40" s="1"/>
  <c r="BT454" i="40" a="1"/>
  <c r="BT454" i="40" s="1"/>
  <c r="BT455" i="40" a="1"/>
  <c r="BT455" i="40" s="1"/>
  <c r="BT456" i="40" a="1"/>
  <c r="BT456" i="40" s="1"/>
  <c r="BT457" i="40" a="1"/>
  <c r="BT457" i="40" s="1"/>
  <c r="BT458" i="40" a="1"/>
  <c r="BT458" i="40" s="1"/>
  <c r="BT459" i="40" a="1"/>
  <c r="BT459" i="40" s="1"/>
  <c r="BT460" i="40" a="1"/>
  <c r="BT460" i="40" s="1"/>
  <c r="BT461" i="40" a="1"/>
  <c r="BT461" i="40" s="1"/>
  <c r="BT462" i="40" a="1"/>
  <c r="BT462" i="40" s="1"/>
  <c r="BT463" i="40" a="1"/>
  <c r="BT463" i="40" s="1"/>
  <c r="BT464" i="40" a="1"/>
  <c r="BT464" i="40" s="1"/>
  <c r="BT465" i="40" a="1"/>
  <c r="BT465" i="40" s="1"/>
  <c r="BT466" i="40" a="1"/>
  <c r="BT466" i="40" s="1"/>
  <c r="BT467" i="40" a="1"/>
  <c r="BT467" i="40" s="1"/>
  <c r="BT468" i="40" a="1"/>
  <c r="BT468" i="40" s="1"/>
  <c r="BT469" i="40" a="1"/>
  <c r="BT469" i="40" s="1"/>
  <c r="BT470" i="40" a="1"/>
  <c r="BT470" i="40" s="1"/>
  <c r="BT471" i="40" a="1"/>
  <c r="BT471" i="40" s="1"/>
  <c r="BT472" i="40" a="1"/>
  <c r="BT472" i="40" s="1"/>
  <c r="BT473" i="40" a="1"/>
  <c r="BT473" i="40" s="1"/>
  <c r="BT474" i="40" a="1"/>
  <c r="BT474" i="40" s="1"/>
  <c r="BT475" i="40" a="1"/>
  <c r="BT475" i="40" s="1"/>
  <c r="BT476" i="40" a="1"/>
  <c r="BT476" i="40" s="1"/>
  <c r="BT477" i="40" a="1"/>
  <c r="BT477" i="40" s="1"/>
  <c r="BT478" i="40" a="1"/>
  <c r="BT478" i="40" s="1"/>
  <c r="BT479" i="40" a="1"/>
  <c r="BT479" i="40" s="1"/>
  <c r="BT480" i="40" a="1"/>
  <c r="BT480" i="40" s="1"/>
  <c r="BT481" i="40" a="1"/>
  <c r="BT481" i="40" s="1"/>
  <c r="BT482" i="40" a="1"/>
  <c r="BT482" i="40" s="1"/>
  <c r="BT483" i="40" a="1"/>
  <c r="BT483" i="40" s="1"/>
  <c r="BT484" i="40" a="1"/>
  <c r="BT484" i="40" s="1"/>
  <c r="BT485" i="40" a="1"/>
  <c r="BT485" i="40" s="1"/>
  <c r="BT486" i="40" a="1"/>
  <c r="BT486" i="40" s="1"/>
  <c r="BT487" i="40" a="1"/>
  <c r="BT487" i="40" s="1"/>
  <c r="BT488" i="40" a="1"/>
  <c r="BT488" i="40" s="1"/>
  <c r="BT489" i="40" a="1"/>
  <c r="BT489" i="40" s="1"/>
  <c r="BT490" i="40" a="1"/>
  <c r="BT490" i="40" s="1"/>
  <c r="BT491" i="40" a="1"/>
  <c r="BT491" i="40" s="1"/>
  <c r="BT492" i="40" a="1"/>
  <c r="BT492" i="40" s="1"/>
  <c r="BT493" i="40" a="1"/>
  <c r="BT493" i="40" s="1"/>
  <c r="BT494" i="40" a="1"/>
  <c r="BT494" i="40" s="1"/>
  <c r="BT495" i="40" a="1"/>
  <c r="BT495" i="40" s="1"/>
  <c r="BT496" i="40" a="1"/>
  <c r="BT496" i="40" s="1"/>
  <c r="BT497" i="40" a="1"/>
  <c r="BT497" i="40" s="1"/>
  <c r="BT498" i="40" a="1"/>
  <c r="BT498" i="40" s="1"/>
  <c r="BT499" i="40" a="1"/>
  <c r="BT499" i="40" s="1"/>
  <c r="BT500" i="40" a="1"/>
  <c r="BT500" i="40" s="1"/>
  <c r="BT501" i="40" a="1"/>
  <c r="BT501" i="40" s="1"/>
  <c r="BT502" i="40" a="1"/>
  <c r="BT502" i="40" s="1"/>
  <c r="BT503" i="40" a="1"/>
  <c r="BT503" i="40" s="1"/>
  <c r="BT504" i="40" a="1"/>
  <c r="BT504" i="40" s="1"/>
  <c r="CP6" i="40"/>
  <c r="CP7" i="40"/>
  <c r="CP8" i="40"/>
  <c r="CP9" i="40"/>
  <c r="CP10" i="40"/>
  <c r="CP11" i="40"/>
  <c r="CP12" i="40"/>
  <c r="CP13" i="40"/>
  <c r="CP14" i="40"/>
  <c r="CP15" i="40"/>
  <c r="CP16" i="40"/>
  <c r="CP17" i="40"/>
  <c r="CP18" i="40"/>
  <c r="CP19" i="40"/>
  <c r="CP20" i="40"/>
  <c r="CP21" i="40"/>
  <c r="CP22" i="40"/>
  <c r="CP23" i="40"/>
  <c r="CP24" i="40"/>
  <c r="CP25" i="40"/>
  <c r="CP26" i="40"/>
  <c r="CP27" i="40"/>
  <c r="CP28" i="40"/>
  <c r="CP29" i="40"/>
  <c r="CP30" i="40"/>
  <c r="CP31" i="40"/>
  <c r="CP32" i="40"/>
  <c r="CP33" i="40"/>
  <c r="CP34" i="40"/>
  <c r="CP35" i="40"/>
  <c r="CP36" i="40"/>
  <c r="CP37" i="40"/>
  <c r="CP38" i="40"/>
  <c r="CP39" i="40"/>
  <c r="CP40" i="40"/>
  <c r="CP41" i="40"/>
  <c r="CP42" i="40"/>
  <c r="CP43" i="40"/>
  <c r="CP44" i="40"/>
  <c r="CP45" i="40"/>
  <c r="CP46" i="40"/>
  <c r="CP47" i="40"/>
  <c r="CP48" i="40"/>
  <c r="CP49" i="40"/>
  <c r="CP50" i="40"/>
  <c r="CP51" i="40"/>
  <c r="CP52" i="40"/>
  <c r="CP53" i="40"/>
  <c r="CP54" i="40"/>
  <c r="CP55" i="40"/>
  <c r="CP56" i="40"/>
  <c r="CP57" i="40"/>
  <c r="CP58" i="40"/>
  <c r="CP59" i="40"/>
  <c r="CP60" i="40"/>
  <c r="CP61" i="40"/>
  <c r="CP62" i="40"/>
  <c r="CP63" i="40"/>
  <c r="CP64" i="40"/>
  <c r="CP65" i="40"/>
  <c r="CP66" i="40"/>
  <c r="CP67" i="40"/>
  <c r="CP68" i="40"/>
  <c r="CP69" i="40"/>
  <c r="CP70" i="40"/>
  <c r="CP71" i="40"/>
  <c r="CP72" i="40"/>
  <c r="CP73" i="40"/>
  <c r="CP74" i="40"/>
  <c r="CP75" i="40"/>
  <c r="CP76" i="40"/>
  <c r="CP77" i="40"/>
  <c r="CP78" i="40"/>
  <c r="CP79" i="40"/>
  <c r="CP80" i="40"/>
  <c r="CP81" i="40"/>
  <c r="CP82" i="40"/>
  <c r="CP83" i="40"/>
  <c r="CP84" i="40"/>
  <c r="CP85" i="40"/>
  <c r="CP86" i="40"/>
  <c r="CP87" i="40"/>
  <c r="CP88" i="40"/>
  <c r="CP89" i="40"/>
  <c r="CP90" i="40"/>
  <c r="CP91" i="40"/>
  <c r="CP92" i="40"/>
  <c r="CP93" i="40"/>
  <c r="CP94" i="40"/>
  <c r="CP95" i="40"/>
  <c r="CP96" i="40"/>
  <c r="CP97" i="40"/>
  <c r="CP98" i="40"/>
  <c r="CP99" i="40"/>
  <c r="CP100" i="40"/>
  <c r="CP101" i="40"/>
  <c r="CP102" i="40"/>
  <c r="CP103" i="40"/>
  <c r="CP104" i="40"/>
  <c r="CP105" i="40"/>
  <c r="CP106" i="40"/>
  <c r="CP107" i="40"/>
  <c r="CP108" i="40"/>
  <c r="CP109" i="40"/>
  <c r="CP110" i="40"/>
  <c r="CP111" i="40"/>
  <c r="CP112" i="40"/>
  <c r="CP113" i="40"/>
  <c r="CP114" i="40"/>
  <c r="CP115" i="40"/>
  <c r="CP116" i="40"/>
  <c r="CP117" i="40"/>
  <c r="CP118" i="40"/>
  <c r="CP119" i="40"/>
  <c r="CP120" i="40"/>
  <c r="CP121" i="40"/>
  <c r="CP122" i="40"/>
  <c r="CP123" i="40"/>
  <c r="CP124" i="40"/>
  <c r="CP125" i="40"/>
  <c r="CP126" i="40"/>
  <c r="CP127" i="40"/>
  <c r="CP128" i="40"/>
  <c r="CP129" i="40"/>
  <c r="CP130" i="40"/>
  <c r="CP131" i="40"/>
  <c r="CP132" i="40"/>
  <c r="CP133" i="40"/>
  <c r="CP134" i="40"/>
  <c r="CP135" i="40"/>
  <c r="CP136" i="40"/>
  <c r="CP137" i="40"/>
  <c r="CP138" i="40"/>
  <c r="CP139" i="40"/>
  <c r="CP140" i="40"/>
  <c r="CP141" i="40"/>
  <c r="CP142" i="40"/>
  <c r="CP143" i="40"/>
  <c r="CP144" i="40"/>
  <c r="CP145" i="40"/>
  <c r="CP146" i="40"/>
  <c r="CP147" i="40"/>
  <c r="CP148" i="40"/>
  <c r="CP149" i="40"/>
  <c r="CP150" i="40"/>
  <c r="CP151" i="40"/>
  <c r="CP152" i="40"/>
  <c r="CP153" i="40"/>
  <c r="CP154" i="40"/>
  <c r="CP155" i="40"/>
  <c r="CP156" i="40"/>
  <c r="CP157" i="40"/>
  <c r="CP158" i="40"/>
  <c r="CP159" i="40"/>
  <c r="CP160" i="40"/>
  <c r="CP161" i="40"/>
  <c r="CP162" i="40"/>
  <c r="CP163" i="40"/>
  <c r="CP164" i="40"/>
  <c r="CP165" i="40"/>
  <c r="CP166" i="40"/>
  <c r="CP167" i="40"/>
  <c r="CP168" i="40"/>
  <c r="CP169" i="40"/>
  <c r="CP170" i="40"/>
  <c r="CP171" i="40"/>
  <c r="CP172" i="40"/>
  <c r="CP173" i="40"/>
  <c r="CP174" i="40"/>
  <c r="CP175" i="40"/>
  <c r="CP176" i="40"/>
  <c r="CP177" i="40"/>
  <c r="CP178" i="40"/>
  <c r="CP179" i="40"/>
  <c r="CP180" i="40"/>
  <c r="CP181" i="40"/>
  <c r="CP182" i="40"/>
  <c r="CP183" i="40"/>
  <c r="CP184" i="40"/>
  <c r="CP185" i="40"/>
  <c r="CP186" i="40"/>
  <c r="CP187" i="40"/>
  <c r="CP188" i="40"/>
  <c r="CP189" i="40"/>
  <c r="CP190" i="40"/>
  <c r="CP191" i="40"/>
  <c r="CP192" i="40"/>
  <c r="CP193" i="40"/>
  <c r="CP194" i="40"/>
  <c r="CP195" i="40"/>
  <c r="CP196" i="40"/>
  <c r="CP197" i="40"/>
  <c r="CP198" i="40"/>
  <c r="CP199" i="40"/>
  <c r="CP200" i="40"/>
  <c r="CP201" i="40"/>
  <c r="CP202" i="40"/>
  <c r="CP203" i="40"/>
  <c r="CP204" i="40"/>
  <c r="CP205" i="40"/>
  <c r="CP206" i="40"/>
  <c r="CP207" i="40"/>
  <c r="CP208" i="40"/>
  <c r="CP209" i="40"/>
  <c r="CP210" i="40"/>
  <c r="CP211" i="40"/>
  <c r="CP212" i="40"/>
  <c r="CP213" i="40"/>
  <c r="CP214" i="40"/>
  <c r="CP215" i="40"/>
  <c r="CP216" i="40"/>
  <c r="CP217" i="40"/>
  <c r="CP218" i="40"/>
  <c r="CP219" i="40"/>
  <c r="CP220" i="40"/>
  <c r="CP221" i="40"/>
  <c r="CP222" i="40"/>
  <c r="CP223" i="40"/>
  <c r="CP224" i="40"/>
  <c r="CP225" i="40"/>
  <c r="CP226" i="40"/>
  <c r="CP227" i="40"/>
  <c r="CP228" i="40"/>
  <c r="CP229" i="40"/>
  <c r="CP230" i="40"/>
  <c r="CP231" i="40"/>
  <c r="CP232" i="40"/>
  <c r="CP233" i="40"/>
  <c r="CP234" i="40"/>
  <c r="CP235" i="40"/>
  <c r="CP236" i="40"/>
  <c r="CP237" i="40"/>
  <c r="CP238" i="40"/>
  <c r="CP239" i="40"/>
  <c r="CP240" i="40"/>
  <c r="CP241" i="40"/>
  <c r="CP242" i="40"/>
  <c r="CP243" i="40"/>
  <c r="CP244" i="40"/>
  <c r="CP245" i="40"/>
  <c r="CP246" i="40"/>
  <c r="CP247" i="40"/>
  <c r="CP248" i="40"/>
  <c r="CP249" i="40"/>
  <c r="CP250" i="40"/>
  <c r="CP251" i="40"/>
  <c r="CP252" i="40"/>
  <c r="CP253" i="40"/>
  <c r="CP254" i="40"/>
  <c r="CP255" i="40"/>
  <c r="CP256" i="40"/>
  <c r="CP257" i="40"/>
  <c r="CP258" i="40"/>
  <c r="CP259" i="40"/>
  <c r="CP260" i="40"/>
  <c r="CP261" i="40"/>
  <c r="CP262" i="40"/>
  <c r="CP263" i="40"/>
  <c r="CP264" i="40"/>
  <c r="CP265" i="40"/>
  <c r="CP266" i="40"/>
  <c r="CP267" i="40"/>
  <c r="CP268" i="40"/>
  <c r="CP269" i="40"/>
  <c r="CP270" i="40"/>
  <c r="CP271" i="40"/>
  <c r="CP272" i="40"/>
  <c r="CP273" i="40"/>
  <c r="CP274" i="40"/>
  <c r="CP275" i="40"/>
  <c r="CP276" i="40"/>
  <c r="CP277" i="40"/>
  <c r="CP278" i="40"/>
  <c r="CP279" i="40"/>
  <c r="CP280" i="40"/>
  <c r="CP281" i="40"/>
  <c r="CP282" i="40"/>
  <c r="CP283" i="40"/>
  <c r="CP284" i="40"/>
  <c r="CP285" i="40"/>
  <c r="CP286" i="40"/>
  <c r="CP287" i="40"/>
  <c r="CP288" i="40"/>
  <c r="CP289" i="40"/>
  <c r="CP290" i="40"/>
  <c r="CP291" i="40"/>
  <c r="CP292" i="40"/>
  <c r="CP293" i="40"/>
  <c r="CP294" i="40"/>
  <c r="CP295" i="40"/>
  <c r="CP296" i="40"/>
  <c r="CP297" i="40"/>
  <c r="CP298" i="40"/>
  <c r="CP299" i="40"/>
  <c r="CP300" i="40"/>
  <c r="CP301" i="40"/>
  <c r="CP302" i="40"/>
  <c r="CP303" i="40"/>
  <c r="CP304" i="40"/>
  <c r="CP305" i="40"/>
  <c r="CP306" i="40"/>
  <c r="CP307" i="40"/>
  <c r="CP308" i="40"/>
  <c r="CP309" i="40"/>
  <c r="CP310" i="40"/>
  <c r="CP311" i="40"/>
  <c r="CP312" i="40"/>
  <c r="CP313" i="40"/>
  <c r="CP314" i="40"/>
  <c r="CP315" i="40"/>
  <c r="CP316" i="40"/>
  <c r="CP317" i="40"/>
  <c r="CP318" i="40"/>
  <c r="CP319" i="40"/>
  <c r="CP320" i="40"/>
  <c r="CP321" i="40"/>
  <c r="CP322" i="40"/>
  <c r="CP323" i="40"/>
  <c r="CP324" i="40"/>
  <c r="CP325" i="40"/>
  <c r="CP326" i="40"/>
  <c r="CP327" i="40"/>
  <c r="CP328" i="40"/>
  <c r="CP329" i="40"/>
  <c r="CP330" i="40"/>
  <c r="CP331" i="40"/>
  <c r="CP332" i="40"/>
  <c r="CP333" i="40"/>
  <c r="CP334" i="40"/>
  <c r="CP335" i="40"/>
  <c r="CP336" i="40"/>
  <c r="CP337" i="40"/>
  <c r="CP338" i="40"/>
  <c r="CP339" i="40"/>
  <c r="CP340" i="40"/>
  <c r="CP341" i="40"/>
  <c r="CP342" i="40"/>
  <c r="CP343" i="40"/>
  <c r="CP344" i="40"/>
  <c r="CP345" i="40"/>
  <c r="CP346" i="40"/>
  <c r="CP347" i="40"/>
  <c r="CP348" i="40"/>
  <c r="CP349" i="40"/>
  <c r="CP350" i="40"/>
  <c r="CP351" i="40"/>
  <c r="CP352" i="40"/>
  <c r="CP353" i="40"/>
  <c r="CP354" i="40"/>
  <c r="CP355" i="40"/>
  <c r="CP356" i="40"/>
  <c r="CP357" i="40"/>
  <c r="CP358" i="40"/>
  <c r="CP359" i="40"/>
  <c r="CP360" i="40"/>
  <c r="CP361" i="40"/>
  <c r="CP362" i="40"/>
  <c r="CP363" i="40"/>
  <c r="CP364" i="40"/>
  <c r="CP365" i="40"/>
  <c r="CP366" i="40"/>
  <c r="CP367" i="40"/>
  <c r="CP368" i="40"/>
  <c r="CP369" i="40"/>
  <c r="CP370" i="40"/>
  <c r="CP371" i="40"/>
  <c r="CP372" i="40"/>
  <c r="CP373" i="40"/>
  <c r="CP374" i="40"/>
  <c r="CP375" i="40"/>
  <c r="CP376" i="40"/>
  <c r="CP377" i="40"/>
  <c r="CP378" i="40"/>
  <c r="CP379" i="40"/>
  <c r="CP380" i="40"/>
  <c r="CP381" i="40"/>
  <c r="CP382" i="40"/>
  <c r="CP383" i="40"/>
  <c r="CP384" i="40"/>
  <c r="CP385" i="40"/>
  <c r="CP386" i="40"/>
  <c r="CP387" i="40"/>
  <c r="CP388" i="40"/>
  <c r="CP389" i="40"/>
  <c r="CP390" i="40"/>
  <c r="CP391" i="40"/>
  <c r="CP392" i="40"/>
  <c r="CP393" i="40"/>
  <c r="CP394" i="40"/>
  <c r="CP395" i="40"/>
  <c r="CP396" i="40"/>
  <c r="CP397" i="40"/>
  <c r="CP398" i="40"/>
  <c r="CP399" i="40"/>
  <c r="CP400" i="40"/>
  <c r="CP401" i="40"/>
  <c r="CP402" i="40"/>
  <c r="CP403" i="40"/>
  <c r="CP404" i="40"/>
  <c r="CP405" i="40"/>
  <c r="CP406" i="40"/>
  <c r="CP407" i="40"/>
  <c r="CP408" i="40"/>
  <c r="CP409" i="40"/>
  <c r="CP410" i="40"/>
  <c r="CP411" i="40"/>
  <c r="CP412" i="40"/>
  <c r="CP413" i="40"/>
  <c r="CP414" i="40"/>
  <c r="CP415" i="40"/>
  <c r="CP416" i="40"/>
  <c r="CP417" i="40"/>
  <c r="CP418" i="40"/>
  <c r="CP419" i="40"/>
  <c r="CP420" i="40"/>
  <c r="CP421" i="40"/>
  <c r="CP422" i="40"/>
  <c r="CP423" i="40"/>
  <c r="CP424" i="40"/>
  <c r="CP425" i="40"/>
  <c r="CP426" i="40"/>
  <c r="CP427" i="40"/>
  <c r="CP428" i="40"/>
  <c r="CP429" i="40"/>
  <c r="CP430" i="40"/>
  <c r="CP431" i="40"/>
  <c r="CP432" i="40"/>
  <c r="CP433" i="40"/>
  <c r="CP434" i="40"/>
  <c r="CP435" i="40"/>
  <c r="CP436" i="40"/>
  <c r="CP437" i="40"/>
  <c r="CP438" i="40"/>
  <c r="CP439" i="40"/>
  <c r="CP440" i="40"/>
  <c r="CP441" i="40"/>
  <c r="CP442" i="40"/>
  <c r="CP443" i="40"/>
  <c r="CP444" i="40"/>
  <c r="CP445" i="40"/>
  <c r="CP446" i="40"/>
  <c r="CP447" i="40"/>
  <c r="CP448" i="40"/>
  <c r="CP449" i="40"/>
  <c r="CP450" i="40"/>
  <c r="CP451" i="40"/>
  <c r="CP452" i="40"/>
  <c r="CP453" i="40"/>
  <c r="CP454" i="40"/>
  <c r="CP455" i="40"/>
  <c r="CP456" i="40"/>
  <c r="CP457" i="40"/>
  <c r="CP458" i="40"/>
  <c r="CP459" i="40"/>
  <c r="CP460" i="40"/>
  <c r="CP461" i="40"/>
  <c r="CP462" i="40"/>
  <c r="CP463" i="40"/>
  <c r="CP464" i="40"/>
  <c r="CP465" i="40"/>
  <c r="CP466" i="40"/>
  <c r="CP467" i="40"/>
  <c r="CP468" i="40"/>
  <c r="CP469" i="40"/>
  <c r="CP470" i="40"/>
  <c r="CP471" i="40"/>
  <c r="CP472" i="40"/>
  <c r="CP473" i="40"/>
  <c r="CP474" i="40"/>
  <c r="CP475" i="40"/>
  <c r="CP476" i="40"/>
  <c r="CP477" i="40"/>
  <c r="CP478" i="40"/>
  <c r="CP479" i="40"/>
  <c r="CP480" i="40"/>
  <c r="CP481" i="40"/>
  <c r="CP482" i="40"/>
  <c r="CP483" i="40"/>
  <c r="CP484" i="40"/>
  <c r="CP485" i="40"/>
  <c r="CP486" i="40"/>
  <c r="CP487" i="40"/>
  <c r="CP488" i="40"/>
  <c r="CP489" i="40"/>
  <c r="CP490" i="40"/>
  <c r="CP491" i="40"/>
  <c r="CP492" i="40"/>
  <c r="CP493" i="40"/>
  <c r="CP494" i="40"/>
  <c r="CP495" i="40"/>
  <c r="CP496" i="40"/>
  <c r="CP497" i="40"/>
  <c r="CP498" i="40"/>
  <c r="CP499" i="40"/>
  <c r="CP500" i="40"/>
  <c r="CP501" i="40"/>
  <c r="CP502" i="40"/>
  <c r="CP503" i="40"/>
  <c r="CP504" i="40"/>
  <c r="BD2" i="40" l="1" a="1"/>
  <c r="BD2" i="40" s="1"/>
  <c r="BE2" i="40" s="1" a="1"/>
  <c r="BE2" i="40" s="1"/>
  <c r="CT6" i="40" l="1"/>
  <c r="CT7" i="40"/>
  <c r="CT8" i="40"/>
  <c r="CT9" i="40"/>
  <c r="CT10" i="40"/>
  <c r="CT11" i="40"/>
  <c r="CT12" i="40"/>
  <c r="CT13" i="40"/>
  <c r="CT14" i="40"/>
  <c r="CT15" i="40"/>
  <c r="CT16" i="40"/>
  <c r="CT17" i="40"/>
  <c r="CT18" i="40"/>
  <c r="CT19" i="40"/>
  <c r="CT20" i="40"/>
  <c r="CT21" i="40"/>
  <c r="CT22" i="40"/>
  <c r="CT23" i="40"/>
  <c r="CT24" i="40"/>
  <c r="CT25" i="40"/>
  <c r="CT26" i="40"/>
  <c r="CT27" i="40"/>
  <c r="CT28" i="40"/>
  <c r="CT29" i="40"/>
  <c r="CT30" i="40"/>
  <c r="CT31" i="40"/>
  <c r="CT32" i="40"/>
  <c r="CT33" i="40"/>
  <c r="CT34" i="40"/>
  <c r="CT35" i="40"/>
  <c r="CT36" i="40"/>
  <c r="CT37" i="40"/>
  <c r="CT38" i="40"/>
  <c r="CT39" i="40"/>
  <c r="CT40" i="40"/>
  <c r="CT41" i="40"/>
  <c r="CT42" i="40"/>
  <c r="CT43" i="40"/>
  <c r="CT44" i="40"/>
  <c r="CT45" i="40"/>
  <c r="CT46" i="40"/>
  <c r="CT47" i="40"/>
  <c r="CT48" i="40"/>
  <c r="CT49" i="40"/>
  <c r="CT50" i="40"/>
  <c r="CT51" i="40"/>
  <c r="CT52" i="40"/>
  <c r="CT53" i="40"/>
  <c r="CT54" i="40"/>
  <c r="CT55" i="40"/>
  <c r="CT56" i="40"/>
  <c r="CT57" i="40"/>
  <c r="CT58" i="40"/>
  <c r="CT59" i="40"/>
  <c r="CT60" i="40"/>
  <c r="CT61" i="40"/>
  <c r="CT62" i="40"/>
  <c r="CT63" i="40"/>
  <c r="CT64" i="40"/>
  <c r="CT65" i="40"/>
  <c r="CT66" i="40"/>
  <c r="CT67" i="40"/>
  <c r="CT68" i="40"/>
  <c r="CT69" i="40"/>
  <c r="CT70" i="40"/>
  <c r="CT71" i="40"/>
  <c r="CT72" i="40"/>
  <c r="CT73" i="40"/>
  <c r="CT74" i="40"/>
  <c r="CT75" i="40"/>
  <c r="CT76" i="40"/>
  <c r="CT77" i="40"/>
  <c r="CT78" i="40"/>
  <c r="CT79" i="40"/>
  <c r="CT80" i="40"/>
  <c r="CT81" i="40"/>
  <c r="CT82" i="40"/>
  <c r="CT83" i="40"/>
  <c r="CT84" i="40"/>
  <c r="CT85" i="40"/>
  <c r="CT86" i="40"/>
  <c r="CT87" i="40"/>
  <c r="CT88" i="40"/>
  <c r="CT89" i="40"/>
  <c r="CT90" i="40"/>
  <c r="CT91" i="40"/>
  <c r="CT92" i="40"/>
  <c r="CT93" i="40"/>
  <c r="CT94" i="40"/>
  <c r="CT95" i="40"/>
  <c r="CT96" i="40"/>
  <c r="CT97" i="40"/>
  <c r="CT98" i="40"/>
  <c r="CT99" i="40"/>
  <c r="CT100" i="40"/>
  <c r="CT101" i="40"/>
  <c r="CT102" i="40"/>
  <c r="CT103" i="40"/>
  <c r="CT104" i="40"/>
  <c r="CT105" i="40"/>
  <c r="CT106" i="40"/>
  <c r="CT107" i="40"/>
  <c r="CT108" i="40"/>
  <c r="CT109" i="40"/>
  <c r="CT110" i="40"/>
  <c r="CT111" i="40"/>
  <c r="CT112" i="40"/>
  <c r="CT113" i="40"/>
  <c r="CT114" i="40"/>
  <c r="CT115" i="40"/>
  <c r="CT116" i="40"/>
  <c r="CT117" i="40"/>
  <c r="CT118" i="40"/>
  <c r="CT119" i="40"/>
  <c r="CT120" i="40"/>
  <c r="CT121" i="40"/>
  <c r="CT122" i="40"/>
  <c r="CT123" i="40"/>
  <c r="CT124" i="40"/>
  <c r="CT125" i="40"/>
  <c r="CT126" i="40"/>
  <c r="CT127" i="40"/>
  <c r="CT128" i="40"/>
  <c r="CT129" i="40"/>
  <c r="CT130" i="40"/>
  <c r="CT131" i="40"/>
  <c r="CT132" i="40"/>
  <c r="CT133" i="40"/>
  <c r="CT134" i="40"/>
  <c r="CT135" i="40"/>
  <c r="CT136" i="40"/>
  <c r="CT137" i="40"/>
  <c r="CT138" i="40"/>
  <c r="CT139" i="40"/>
  <c r="CT140" i="40"/>
  <c r="CT141" i="40"/>
  <c r="CT142" i="40"/>
  <c r="CT143" i="40"/>
  <c r="CT144" i="40"/>
  <c r="CT145" i="40"/>
  <c r="CT146" i="40"/>
  <c r="CT147" i="40"/>
  <c r="CT148" i="40"/>
  <c r="CT149" i="40"/>
  <c r="CT150" i="40"/>
  <c r="CT151" i="40"/>
  <c r="CT152" i="40"/>
  <c r="CT153" i="40"/>
  <c r="CT154" i="40"/>
  <c r="CT155" i="40"/>
  <c r="CT156" i="40"/>
  <c r="CT157" i="40"/>
  <c r="CT158" i="40"/>
  <c r="CT159" i="40"/>
  <c r="CT160" i="40"/>
  <c r="CT161" i="40"/>
  <c r="CT162" i="40"/>
  <c r="CT163" i="40"/>
  <c r="CT164" i="40"/>
  <c r="CT165" i="40"/>
  <c r="CT166" i="40"/>
  <c r="CT167" i="40"/>
  <c r="CT168" i="40"/>
  <c r="CT169" i="40"/>
  <c r="CT170" i="40"/>
  <c r="CT171" i="40"/>
  <c r="CT172" i="40"/>
  <c r="CT173" i="40"/>
  <c r="CT174" i="40"/>
  <c r="CT175" i="40"/>
  <c r="CT176" i="40"/>
  <c r="CT177" i="40"/>
  <c r="CT178" i="40"/>
  <c r="CT179" i="40"/>
  <c r="CT180" i="40"/>
  <c r="CT181" i="40"/>
  <c r="CT182" i="40"/>
  <c r="CT183" i="40"/>
  <c r="CT184" i="40"/>
  <c r="CT185" i="40"/>
  <c r="CT186" i="40"/>
  <c r="CT187" i="40"/>
  <c r="CT188" i="40"/>
  <c r="CT189" i="40"/>
  <c r="CT190" i="40"/>
  <c r="CT191" i="40"/>
  <c r="CT192" i="40"/>
  <c r="CT193" i="40"/>
  <c r="CT194" i="40"/>
  <c r="CT195" i="40"/>
  <c r="CT196" i="40"/>
  <c r="CT197" i="40"/>
  <c r="CT198" i="40"/>
  <c r="CT199" i="40"/>
  <c r="CT200" i="40"/>
  <c r="CT201" i="40"/>
  <c r="CT202" i="40"/>
  <c r="CT203" i="40"/>
  <c r="CT204" i="40"/>
  <c r="CT205" i="40"/>
  <c r="CT206" i="40"/>
  <c r="CT207" i="40"/>
  <c r="CT208" i="40"/>
  <c r="CT209" i="40"/>
  <c r="CT210" i="40"/>
  <c r="CT211" i="40"/>
  <c r="CT212" i="40"/>
  <c r="CT213" i="40"/>
  <c r="CT214" i="40"/>
  <c r="CT215" i="40"/>
  <c r="CT216" i="40"/>
  <c r="CT217" i="40"/>
  <c r="CT218" i="40"/>
  <c r="CT219" i="40"/>
  <c r="CT220" i="40"/>
  <c r="CT221" i="40"/>
  <c r="CT222" i="40"/>
  <c r="CT223" i="40"/>
  <c r="CT224" i="40"/>
  <c r="CT225" i="40"/>
  <c r="CT226" i="40"/>
  <c r="CT227" i="40"/>
  <c r="CT228" i="40"/>
  <c r="CT229" i="40"/>
  <c r="CT230" i="40"/>
  <c r="CT231" i="40"/>
  <c r="CT232" i="40"/>
  <c r="CT233" i="40"/>
  <c r="CT234" i="40"/>
  <c r="CT235" i="40"/>
  <c r="CT236" i="40"/>
  <c r="CT237" i="40"/>
  <c r="CT238" i="40"/>
  <c r="CT239" i="40"/>
  <c r="CT240" i="40"/>
  <c r="CT241" i="40"/>
  <c r="CT242" i="40"/>
  <c r="CT243" i="40"/>
  <c r="CT244" i="40"/>
  <c r="CT245" i="40"/>
  <c r="CT246" i="40"/>
  <c r="CT247" i="40"/>
  <c r="CT248" i="40"/>
  <c r="CT249" i="40"/>
  <c r="CT250" i="40"/>
  <c r="CT251" i="40"/>
  <c r="CT252" i="40"/>
  <c r="CT253" i="40"/>
  <c r="CT254" i="40"/>
  <c r="CT255" i="40"/>
  <c r="CT256" i="40"/>
  <c r="CT257" i="40"/>
  <c r="CT258" i="40"/>
  <c r="CT259" i="40"/>
  <c r="CT260" i="40"/>
  <c r="CT261" i="40"/>
  <c r="CT262" i="40"/>
  <c r="CT263" i="40"/>
  <c r="CT264" i="40"/>
  <c r="CT265" i="40"/>
  <c r="CT266" i="40"/>
  <c r="CT267" i="40"/>
  <c r="CT268" i="40"/>
  <c r="CT269" i="40"/>
  <c r="CT270" i="40"/>
  <c r="CT271" i="40"/>
  <c r="CT272" i="40"/>
  <c r="CT273" i="40"/>
  <c r="CT274" i="40"/>
  <c r="CT275" i="40"/>
  <c r="CT276" i="40"/>
  <c r="CT277" i="40"/>
  <c r="CT278" i="40"/>
  <c r="CT279" i="40"/>
  <c r="CT280" i="40"/>
  <c r="CT281" i="40"/>
  <c r="CT282" i="40"/>
  <c r="CT283" i="40"/>
  <c r="CT284" i="40"/>
  <c r="CT285" i="40"/>
  <c r="CT286" i="40"/>
  <c r="CT287" i="40"/>
  <c r="CT288" i="40"/>
  <c r="CT289" i="40"/>
  <c r="CT290" i="40"/>
  <c r="CT291" i="40"/>
  <c r="CT292" i="40"/>
  <c r="CT293" i="40"/>
  <c r="CT294" i="40"/>
  <c r="CT295" i="40"/>
  <c r="CT296" i="40"/>
  <c r="CT297" i="40"/>
  <c r="CT298" i="40"/>
  <c r="CT299" i="40"/>
  <c r="CT300" i="40"/>
  <c r="CT301" i="40"/>
  <c r="CT302" i="40"/>
  <c r="CT303" i="40"/>
  <c r="CT304" i="40"/>
  <c r="CT305" i="40"/>
  <c r="CT306" i="40"/>
  <c r="CT307" i="40"/>
  <c r="CT308" i="40"/>
  <c r="CT309" i="40"/>
  <c r="CT310" i="40"/>
  <c r="CT311" i="40"/>
  <c r="CT312" i="40"/>
  <c r="CT313" i="40"/>
  <c r="CT314" i="40"/>
  <c r="CT315" i="40"/>
  <c r="CT316" i="40"/>
  <c r="CT317" i="40"/>
  <c r="CT318" i="40"/>
  <c r="CT319" i="40"/>
  <c r="CT320" i="40"/>
  <c r="CT321" i="40"/>
  <c r="CT322" i="40"/>
  <c r="CT323" i="40"/>
  <c r="CT324" i="40"/>
  <c r="CT325" i="40"/>
  <c r="CT326" i="40"/>
  <c r="CT327" i="40"/>
  <c r="CT328" i="40"/>
  <c r="CT329" i="40"/>
  <c r="CT330" i="40"/>
  <c r="CT331" i="40"/>
  <c r="CT332" i="40"/>
  <c r="CT333" i="40"/>
  <c r="CT334" i="40"/>
  <c r="CT335" i="40"/>
  <c r="CT336" i="40"/>
  <c r="CT337" i="40"/>
  <c r="CT338" i="40"/>
  <c r="CT339" i="40"/>
  <c r="CT340" i="40"/>
  <c r="CT341" i="40"/>
  <c r="CT342" i="40"/>
  <c r="CT343" i="40"/>
  <c r="CT344" i="40"/>
  <c r="CT345" i="40"/>
  <c r="CT346" i="40"/>
  <c r="CT347" i="40"/>
  <c r="CT348" i="40"/>
  <c r="CT349" i="40"/>
  <c r="CT350" i="40"/>
  <c r="CT351" i="40"/>
  <c r="CT352" i="40"/>
  <c r="CT353" i="40"/>
  <c r="CT354" i="40"/>
  <c r="CT355" i="40"/>
  <c r="CT356" i="40"/>
  <c r="CT357" i="40"/>
  <c r="CT358" i="40"/>
  <c r="CT359" i="40"/>
  <c r="CT360" i="40"/>
  <c r="CT361" i="40"/>
  <c r="CT362" i="40"/>
  <c r="CT363" i="40"/>
  <c r="CT364" i="40"/>
  <c r="CT365" i="40"/>
  <c r="CT366" i="40"/>
  <c r="CT367" i="40"/>
  <c r="CT368" i="40"/>
  <c r="CT369" i="40"/>
  <c r="CT370" i="40"/>
  <c r="CT371" i="40"/>
  <c r="CT372" i="40"/>
  <c r="CT373" i="40"/>
  <c r="CT374" i="40"/>
  <c r="CT375" i="40"/>
  <c r="CT376" i="40"/>
  <c r="CT377" i="40"/>
  <c r="CT378" i="40"/>
  <c r="CT379" i="40"/>
  <c r="CT380" i="40"/>
  <c r="CT381" i="40"/>
  <c r="CT382" i="40"/>
  <c r="CT383" i="40"/>
  <c r="CT384" i="40"/>
  <c r="CT385" i="40"/>
  <c r="CT386" i="40"/>
  <c r="CT387" i="40"/>
  <c r="CT388" i="40"/>
  <c r="CT389" i="40"/>
  <c r="CT390" i="40"/>
  <c r="CT391" i="40"/>
  <c r="CT392" i="40"/>
  <c r="CT393" i="40"/>
  <c r="CT394" i="40"/>
  <c r="CT395" i="40"/>
  <c r="CT396" i="40"/>
  <c r="CT397" i="40"/>
  <c r="CT398" i="40"/>
  <c r="CT399" i="40"/>
  <c r="CT400" i="40"/>
  <c r="CT401" i="40"/>
  <c r="CT402" i="40"/>
  <c r="CT403" i="40"/>
  <c r="CT404" i="40"/>
  <c r="CT405" i="40"/>
  <c r="CT406" i="40"/>
  <c r="CT407" i="40"/>
  <c r="CT408" i="40"/>
  <c r="CT409" i="40"/>
  <c r="CT410" i="40"/>
  <c r="CT411" i="40"/>
  <c r="CT412" i="40"/>
  <c r="CT413" i="40"/>
  <c r="CT414" i="40"/>
  <c r="CT415" i="40"/>
  <c r="CT416" i="40"/>
  <c r="CT417" i="40"/>
  <c r="CT418" i="40"/>
  <c r="CT419" i="40"/>
  <c r="CT420" i="40"/>
  <c r="CT421" i="40"/>
  <c r="CT422" i="40"/>
  <c r="CT423" i="40"/>
  <c r="CT424" i="40"/>
  <c r="CT425" i="40"/>
  <c r="CT426" i="40"/>
  <c r="CT427" i="40"/>
  <c r="CT428" i="40"/>
  <c r="CT429" i="40"/>
  <c r="CT430" i="40"/>
  <c r="CT431" i="40"/>
  <c r="CT432" i="40"/>
  <c r="CT433" i="40"/>
  <c r="CT434" i="40"/>
  <c r="CT435" i="40"/>
  <c r="CT436" i="40"/>
  <c r="CT437" i="40"/>
  <c r="CT438" i="40"/>
  <c r="CT439" i="40"/>
  <c r="CT440" i="40"/>
  <c r="CT441" i="40"/>
  <c r="CT442" i="40"/>
  <c r="CT443" i="40"/>
  <c r="CT444" i="40"/>
  <c r="CT445" i="40"/>
  <c r="CT446" i="40"/>
  <c r="CT447" i="40"/>
  <c r="CT448" i="40"/>
  <c r="CT449" i="40"/>
  <c r="CT450" i="40"/>
  <c r="CT451" i="40"/>
  <c r="CT452" i="40"/>
  <c r="CT453" i="40"/>
  <c r="CT454" i="40"/>
  <c r="CT455" i="40"/>
  <c r="CT456" i="40"/>
  <c r="CT457" i="40"/>
  <c r="CT458" i="40"/>
  <c r="CT459" i="40"/>
  <c r="CT460" i="40"/>
  <c r="CT461" i="40"/>
  <c r="CT462" i="40"/>
  <c r="CT463" i="40"/>
  <c r="CT464" i="40"/>
  <c r="CT465" i="40"/>
  <c r="CT466" i="40"/>
  <c r="CT467" i="40"/>
  <c r="CT468" i="40"/>
  <c r="CT469" i="40"/>
  <c r="CT470" i="40"/>
  <c r="CT471" i="40"/>
  <c r="CT472" i="40"/>
  <c r="CT473" i="40"/>
  <c r="CT474" i="40"/>
  <c r="CT475" i="40"/>
  <c r="CT476" i="40"/>
  <c r="CT477" i="40"/>
  <c r="CT478" i="40"/>
  <c r="CT479" i="40"/>
  <c r="CT480" i="40"/>
  <c r="CT481" i="40"/>
  <c r="CT482" i="40"/>
  <c r="CT483" i="40"/>
  <c r="CT484" i="40"/>
  <c r="CT485" i="40"/>
  <c r="CT486" i="40"/>
  <c r="CT487" i="40"/>
  <c r="CT488" i="40"/>
  <c r="CT489" i="40"/>
  <c r="CT490" i="40"/>
  <c r="CT491" i="40"/>
  <c r="CT492" i="40"/>
  <c r="CT493" i="40"/>
  <c r="CT494" i="40"/>
  <c r="CT495" i="40"/>
  <c r="CT496" i="40"/>
  <c r="CT497" i="40"/>
  <c r="CT498" i="40"/>
  <c r="CT499" i="40"/>
  <c r="CT500" i="40"/>
  <c r="CT501" i="40"/>
  <c r="CT502" i="40"/>
  <c r="CT503" i="40"/>
  <c r="CT504" i="40"/>
  <c r="CF5" i="40" l="1"/>
  <c r="CG5" i="40"/>
  <c r="BH6" i="40" l="1"/>
  <c r="BH7" i="40"/>
  <c r="BH8" i="40"/>
  <c r="BH9" i="40"/>
  <c r="BH10" i="40"/>
  <c r="BH11" i="40"/>
  <c r="BH12" i="40"/>
  <c r="BH13" i="40"/>
  <c r="BH14" i="40"/>
  <c r="BH15" i="40"/>
  <c r="BH16" i="40"/>
  <c r="BH17" i="40"/>
  <c r="BH18" i="40"/>
  <c r="BH19" i="40"/>
  <c r="BH20" i="40"/>
  <c r="BH21" i="40"/>
  <c r="BH22" i="40"/>
  <c r="BH23" i="40"/>
  <c r="BH24" i="40"/>
  <c r="BH25" i="40"/>
  <c r="BH26" i="40"/>
  <c r="BH27" i="40"/>
  <c r="BH28" i="40"/>
  <c r="BH29" i="40"/>
  <c r="BH30" i="40"/>
  <c r="BH31" i="40"/>
  <c r="BH32" i="40"/>
  <c r="BH33" i="40"/>
  <c r="BH34" i="40"/>
  <c r="BH35" i="40"/>
  <c r="BH36" i="40"/>
  <c r="BH37" i="40"/>
  <c r="BH38" i="40"/>
  <c r="BH39" i="40"/>
  <c r="BH40" i="40"/>
  <c r="BH41" i="40"/>
  <c r="BH42" i="40"/>
  <c r="BH43" i="40"/>
  <c r="BH44" i="40"/>
  <c r="BH45" i="40"/>
  <c r="BH46" i="40"/>
  <c r="BH47" i="40"/>
  <c r="BH48" i="40"/>
  <c r="BH49" i="40"/>
  <c r="BH50" i="40"/>
  <c r="BH51" i="40"/>
  <c r="BH52" i="40"/>
  <c r="BH53" i="40"/>
  <c r="BH54" i="40"/>
  <c r="BH55" i="40"/>
  <c r="BH56" i="40"/>
  <c r="BH57" i="40"/>
  <c r="BH58" i="40"/>
  <c r="BH59" i="40"/>
  <c r="BH60" i="40"/>
  <c r="BH61" i="40"/>
  <c r="BH62" i="40"/>
  <c r="BH63" i="40"/>
  <c r="BH64" i="40"/>
  <c r="BH65" i="40"/>
  <c r="BH66" i="40"/>
  <c r="BH67" i="40"/>
  <c r="BH68" i="40"/>
  <c r="BH69" i="40"/>
  <c r="BH70" i="40"/>
  <c r="BH71" i="40"/>
  <c r="BH72" i="40"/>
  <c r="BH73" i="40"/>
  <c r="BH74" i="40"/>
  <c r="BH75" i="40"/>
  <c r="BH76" i="40"/>
  <c r="BH77" i="40"/>
  <c r="BH78" i="40"/>
  <c r="BH79" i="40"/>
  <c r="BH80" i="40"/>
  <c r="BH81" i="40"/>
  <c r="BH82" i="40"/>
  <c r="BH83" i="40"/>
  <c r="BH84" i="40"/>
  <c r="BH85" i="40"/>
  <c r="BH86" i="40"/>
  <c r="BH87" i="40"/>
  <c r="BH88" i="40"/>
  <c r="BH89" i="40"/>
  <c r="BH90" i="40"/>
  <c r="BH91" i="40"/>
  <c r="BH92" i="40"/>
  <c r="BH93" i="40"/>
  <c r="BH94" i="40"/>
  <c r="BH95" i="40"/>
  <c r="BH96" i="40"/>
  <c r="BH97" i="40"/>
  <c r="BH98" i="40"/>
  <c r="BH99" i="40"/>
  <c r="BH100" i="40"/>
  <c r="BH101" i="40"/>
  <c r="BH102" i="40"/>
  <c r="BH103" i="40"/>
  <c r="BH104" i="40"/>
  <c r="BH105" i="40"/>
  <c r="BH106" i="40"/>
  <c r="BH107" i="40"/>
  <c r="BH108" i="40"/>
  <c r="BH109" i="40"/>
  <c r="BH110" i="40"/>
  <c r="BH111" i="40"/>
  <c r="BH112" i="40"/>
  <c r="BH113" i="40"/>
  <c r="BH114" i="40"/>
  <c r="BH115" i="40"/>
  <c r="BH116" i="40"/>
  <c r="BH117" i="40"/>
  <c r="BH118" i="40"/>
  <c r="BH119" i="40"/>
  <c r="BH120" i="40"/>
  <c r="BH121" i="40"/>
  <c r="BH122" i="40"/>
  <c r="BH123" i="40"/>
  <c r="BH124" i="40"/>
  <c r="BH125" i="40"/>
  <c r="BH126" i="40"/>
  <c r="BH127" i="40"/>
  <c r="BH128" i="40"/>
  <c r="BH129" i="40"/>
  <c r="BH130" i="40"/>
  <c r="BH131" i="40"/>
  <c r="BH132" i="40"/>
  <c r="BH133" i="40"/>
  <c r="BH134" i="40"/>
  <c r="BH135" i="40"/>
  <c r="BH136" i="40"/>
  <c r="BH137" i="40"/>
  <c r="BH138" i="40"/>
  <c r="BH139" i="40"/>
  <c r="BH140" i="40"/>
  <c r="BH141" i="40"/>
  <c r="BH142" i="40"/>
  <c r="BH143" i="40"/>
  <c r="BH144" i="40"/>
  <c r="BH145" i="40"/>
  <c r="BH146" i="40"/>
  <c r="BH147" i="40"/>
  <c r="BH148" i="40"/>
  <c r="BH149" i="40"/>
  <c r="BH150" i="40"/>
  <c r="BH151" i="40"/>
  <c r="BH152" i="40"/>
  <c r="BH153" i="40"/>
  <c r="BH154" i="40"/>
  <c r="BH155" i="40"/>
  <c r="BH156" i="40"/>
  <c r="BH157" i="40"/>
  <c r="BH158" i="40"/>
  <c r="BH159" i="40"/>
  <c r="BH160" i="40"/>
  <c r="BH161" i="40"/>
  <c r="BH162" i="40"/>
  <c r="BH163" i="40"/>
  <c r="BH164" i="40"/>
  <c r="BH165" i="40"/>
  <c r="BH166" i="40"/>
  <c r="BH167" i="40"/>
  <c r="BH168" i="40"/>
  <c r="BH169" i="40"/>
  <c r="BH170" i="40"/>
  <c r="BH171" i="40"/>
  <c r="BH172" i="40"/>
  <c r="BH173" i="40"/>
  <c r="BH174" i="40"/>
  <c r="BH175" i="40"/>
  <c r="BH176" i="40"/>
  <c r="BH177" i="40"/>
  <c r="BH178" i="40"/>
  <c r="BH179" i="40"/>
  <c r="BH180" i="40"/>
  <c r="BH181" i="40"/>
  <c r="BH182" i="40"/>
  <c r="BH183" i="40"/>
  <c r="BH184" i="40"/>
  <c r="BH185" i="40"/>
  <c r="BH186" i="40"/>
  <c r="BH187" i="40"/>
  <c r="BH188" i="40"/>
  <c r="BH189" i="40"/>
  <c r="BH190" i="40"/>
  <c r="BH191" i="40"/>
  <c r="BH192" i="40"/>
  <c r="BH193" i="40"/>
  <c r="BH194" i="40"/>
  <c r="BH195" i="40"/>
  <c r="BH196" i="40"/>
  <c r="BH197" i="40"/>
  <c r="BH198" i="40"/>
  <c r="BH199" i="40"/>
  <c r="BH200" i="40"/>
  <c r="BH201" i="40"/>
  <c r="BH202" i="40"/>
  <c r="BH203" i="40"/>
  <c r="BH204" i="40"/>
  <c r="BH205" i="40"/>
  <c r="BH206" i="40"/>
  <c r="BH207" i="40"/>
  <c r="BH208" i="40"/>
  <c r="BH209" i="40"/>
  <c r="BH210" i="40"/>
  <c r="BH211" i="40"/>
  <c r="BH212" i="40"/>
  <c r="BH213" i="40"/>
  <c r="BH214" i="40"/>
  <c r="BH215" i="40"/>
  <c r="BH216" i="40"/>
  <c r="BH217" i="40"/>
  <c r="BH218" i="40"/>
  <c r="BH219" i="40"/>
  <c r="BH220" i="40"/>
  <c r="BH221" i="40"/>
  <c r="BH222" i="40"/>
  <c r="BH223" i="40"/>
  <c r="BH224" i="40"/>
  <c r="BH225" i="40"/>
  <c r="BH226" i="40"/>
  <c r="BH227" i="40"/>
  <c r="BH228" i="40"/>
  <c r="BH229" i="40"/>
  <c r="BH230" i="40"/>
  <c r="BH231" i="40"/>
  <c r="BH232" i="40"/>
  <c r="BH233" i="40"/>
  <c r="BH234" i="40"/>
  <c r="BH235" i="40"/>
  <c r="BH236" i="40"/>
  <c r="BH237" i="40"/>
  <c r="BH238" i="40"/>
  <c r="BH239" i="40"/>
  <c r="BH240" i="40"/>
  <c r="BH241" i="40"/>
  <c r="BH242" i="40"/>
  <c r="BH243" i="40"/>
  <c r="BH244" i="40"/>
  <c r="BH245" i="40"/>
  <c r="BH246" i="40"/>
  <c r="BH247" i="40"/>
  <c r="BH248" i="40"/>
  <c r="BH249" i="40"/>
  <c r="BH250" i="40"/>
  <c r="BH251" i="40"/>
  <c r="BH252" i="40"/>
  <c r="BH253" i="40"/>
  <c r="BH254" i="40"/>
  <c r="BH255" i="40"/>
  <c r="BH256" i="40"/>
  <c r="BH257" i="40"/>
  <c r="BH258" i="40"/>
  <c r="BH259" i="40"/>
  <c r="BH260" i="40"/>
  <c r="BH261" i="40"/>
  <c r="BH262" i="40"/>
  <c r="BH263" i="40"/>
  <c r="BH264" i="40"/>
  <c r="BH265" i="40"/>
  <c r="BH266" i="40"/>
  <c r="BH267" i="40"/>
  <c r="BH268" i="40"/>
  <c r="BH269" i="40"/>
  <c r="BH270" i="40"/>
  <c r="BH271" i="40"/>
  <c r="BH272" i="40"/>
  <c r="BH273" i="40"/>
  <c r="BH274" i="40"/>
  <c r="BH275" i="40"/>
  <c r="BH276" i="40"/>
  <c r="BH277" i="40"/>
  <c r="BH278" i="40"/>
  <c r="BH279" i="40"/>
  <c r="BH280" i="40"/>
  <c r="BH281" i="40"/>
  <c r="BH282" i="40"/>
  <c r="BH283" i="40"/>
  <c r="BH284" i="40"/>
  <c r="BH285" i="40"/>
  <c r="BH286" i="40"/>
  <c r="BH287" i="40"/>
  <c r="BH288" i="40"/>
  <c r="BH289" i="40"/>
  <c r="BH290" i="40"/>
  <c r="BH291" i="40"/>
  <c r="BH292" i="40"/>
  <c r="BH293" i="40"/>
  <c r="BH294" i="40"/>
  <c r="BH295" i="40"/>
  <c r="BH296" i="40"/>
  <c r="BH297" i="40"/>
  <c r="BH298" i="40"/>
  <c r="BH299" i="40"/>
  <c r="BH300" i="40"/>
  <c r="BH301" i="40"/>
  <c r="BH302" i="40"/>
  <c r="BH303" i="40"/>
  <c r="BH304" i="40"/>
  <c r="BH305" i="40"/>
  <c r="BH306" i="40"/>
  <c r="BH307" i="40"/>
  <c r="BH308" i="40"/>
  <c r="BH309" i="40"/>
  <c r="BH310" i="40"/>
  <c r="BH311" i="40"/>
  <c r="BH312" i="40"/>
  <c r="BH313" i="40"/>
  <c r="BH314" i="40"/>
  <c r="BH315" i="40"/>
  <c r="BH316" i="40"/>
  <c r="BH317" i="40"/>
  <c r="BH318" i="40"/>
  <c r="BH319" i="40"/>
  <c r="BH320" i="40"/>
  <c r="BH321" i="40"/>
  <c r="BH322" i="40"/>
  <c r="BH323" i="40"/>
  <c r="BH324" i="40"/>
  <c r="BH325" i="40"/>
  <c r="BH326" i="40"/>
  <c r="BH327" i="40"/>
  <c r="BH328" i="40"/>
  <c r="BH329" i="40"/>
  <c r="BH330" i="40"/>
  <c r="BH331" i="40"/>
  <c r="BH332" i="40"/>
  <c r="BH333" i="40"/>
  <c r="BH334" i="40"/>
  <c r="BH335" i="40"/>
  <c r="BH336" i="40"/>
  <c r="BH337" i="40"/>
  <c r="BH338" i="40"/>
  <c r="BH339" i="40"/>
  <c r="BH340" i="40"/>
  <c r="BH341" i="40"/>
  <c r="BH342" i="40"/>
  <c r="BH343" i="40"/>
  <c r="BH344" i="40"/>
  <c r="BH345" i="40"/>
  <c r="BH346" i="40"/>
  <c r="BH347" i="40"/>
  <c r="BH348" i="40"/>
  <c r="BH349" i="40"/>
  <c r="BH350" i="40"/>
  <c r="BH351" i="40"/>
  <c r="BH352" i="40"/>
  <c r="BH353" i="40"/>
  <c r="BH354" i="40"/>
  <c r="BH355" i="40"/>
  <c r="BH356" i="40"/>
  <c r="BH357" i="40"/>
  <c r="BH358" i="40"/>
  <c r="BH359" i="40"/>
  <c r="BH360" i="40"/>
  <c r="BH361" i="40"/>
  <c r="BH362" i="40"/>
  <c r="BH363" i="40"/>
  <c r="BH364" i="40"/>
  <c r="BH365" i="40"/>
  <c r="BH366" i="40"/>
  <c r="BH367" i="40"/>
  <c r="BH368" i="40"/>
  <c r="BH369" i="40"/>
  <c r="BH370" i="40"/>
  <c r="BH371" i="40"/>
  <c r="BH372" i="40"/>
  <c r="BH373" i="40"/>
  <c r="BH374" i="40"/>
  <c r="BH375" i="40"/>
  <c r="BH376" i="40"/>
  <c r="BH377" i="40"/>
  <c r="BH378" i="40"/>
  <c r="BH379" i="40"/>
  <c r="BH380" i="40"/>
  <c r="BH381" i="40"/>
  <c r="BH382" i="40"/>
  <c r="BH383" i="40"/>
  <c r="BH384" i="40"/>
  <c r="BH385" i="40"/>
  <c r="BH386" i="40"/>
  <c r="BH387" i="40"/>
  <c r="BH388" i="40"/>
  <c r="BH389" i="40"/>
  <c r="BH390" i="40"/>
  <c r="BH391" i="40"/>
  <c r="BH392" i="40"/>
  <c r="BH393" i="40"/>
  <c r="BH394" i="40"/>
  <c r="BH395" i="40"/>
  <c r="BH396" i="40"/>
  <c r="BH397" i="40"/>
  <c r="BH398" i="40"/>
  <c r="BH399" i="40"/>
  <c r="BH400" i="40"/>
  <c r="BH401" i="40"/>
  <c r="BH402" i="40"/>
  <c r="BH403" i="40"/>
  <c r="BH404" i="40"/>
  <c r="BH405" i="40"/>
  <c r="BH406" i="40"/>
  <c r="BH407" i="40"/>
  <c r="BH408" i="40"/>
  <c r="BH409" i="40"/>
  <c r="BH410" i="40"/>
  <c r="BH411" i="40"/>
  <c r="BH412" i="40"/>
  <c r="BH413" i="40"/>
  <c r="BH414" i="40"/>
  <c r="BH415" i="40"/>
  <c r="BH416" i="40"/>
  <c r="BH417" i="40"/>
  <c r="BH418" i="40"/>
  <c r="BH419" i="40"/>
  <c r="BH420" i="40"/>
  <c r="BH421" i="40"/>
  <c r="BH422" i="40"/>
  <c r="BH423" i="40"/>
  <c r="BH424" i="40"/>
  <c r="BH425" i="40"/>
  <c r="BH426" i="40"/>
  <c r="BH427" i="40"/>
  <c r="BH428" i="40"/>
  <c r="BH429" i="40"/>
  <c r="BH430" i="40"/>
  <c r="BH431" i="40"/>
  <c r="BH432" i="40"/>
  <c r="BH433" i="40"/>
  <c r="BH434" i="40"/>
  <c r="BH435" i="40"/>
  <c r="BH436" i="40"/>
  <c r="BH437" i="40"/>
  <c r="BH438" i="40"/>
  <c r="BH439" i="40"/>
  <c r="BH440" i="40"/>
  <c r="BH441" i="40"/>
  <c r="BH442" i="40"/>
  <c r="BH443" i="40"/>
  <c r="BH444" i="40"/>
  <c r="BH445" i="40"/>
  <c r="BH446" i="40"/>
  <c r="BH447" i="40"/>
  <c r="BH448" i="40"/>
  <c r="BH449" i="40"/>
  <c r="BH450" i="40"/>
  <c r="BH451" i="40"/>
  <c r="BH452" i="40"/>
  <c r="BH453" i="40"/>
  <c r="BH454" i="40"/>
  <c r="BH455" i="40"/>
  <c r="BH456" i="40"/>
  <c r="BH457" i="40"/>
  <c r="BH458" i="40"/>
  <c r="BH459" i="40"/>
  <c r="BH460" i="40"/>
  <c r="BH461" i="40"/>
  <c r="BH462" i="40"/>
  <c r="BH463" i="40"/>
  <c r="BH464" i="40"/>
  <c r="BH465" i="40"/>
  <c r="BH466" i="40"/>
  <c r="BH467" i="40"/>
  <c r="BH468" i="40"/>
  <c r="BH469" i="40"/>
  <c r="BH470" i="40"/>
  <c r="BH471" i="40"/>
  <c r="BH472" i="40"/>
  <c r="BH473" i="40"/>
  <c r="BH474" i="40"/>
  <c r="BH475" i="40"/>
  <c r="BH476" i="40"/>
  <c r="BH477" i="40"/>
  <c r="BH478" i="40"/>
  <c r="BH479" i="40"/>
  <c r="BH480" i="40"/>
  <c r="BH481" i="40"/>
  <c r="BH482" i="40"/>
  <c r="BH483" i="40"/>
  <c r="BH484" i="40"/>
  <c r="BH485" i="40"/>
  <c r="BH486" i="40"/>
  <c r="BH487" i="40"/>
  <c r="BH488" i="40"/>
  <c r="BH489" i="40"/>
  <c r="BH490" i="40"/>
  <c r="BH491" i="40"/>
  <c r="BH492" i="40"/>
  <c r="BH493" i="40"/>
  <c r="BH494" i="40"/>
  <c r="BH495" i="40"/>
  <c r="BH496" i="40"/>
  <c r="BH497" i="40"/>
  <c r="BH498" i="40"/>
  <c r="BH499" i="40"/>
  <c r="BH500" i="40"/>
  <c r="BH501" i="40"/>
  <c r="BH502" i="40"/>
  <c r="BH503" i="40"/>
  <c r="BH504" i="40"/>
  <c r="BX6" i="40"/>
  <c r="BX7" i="40"/>
  <c r="BX8" i="40"/>
  <c r="BX9" i="40"/>
  <c r="BX10" i="40"/>
  <c r="BX11" i="40"/>
  <c r="BX12" i="40"/>
  <c r="BX13" i="40"/>
  <c r="BX14" i="40"/>
  <c r="BX15" i="40"/>
  <c r="BX16" i="40"/>
  <c r="BX17" i="40"/>
  <c r="BX18" i="40"/>
  <c r="BX19" i="40"/>
  <c r="BX20" i="40"/>
  <c r="BX21" i="40"/>
  <c r="BX22" i="40"/>
  <c r="BX23" i="40"/>
  <c r="BX24" i="40"/>
  <c r="BX25" i="40"/>
  <c r="BX26" i="40"/>
  <c r="BX27" i="40"/>
  <c r="BX28" i="40"/>
  <c r="BX29" i="40"/>
  <c r="BX30" i="40"/>
  <c r="BX31" i="40"/>
  <c r="BX32" i="40"/>
  <c r="BX33" i="40"/>
  <c r="BX34" i="40"/>
  <c r="BX35" i="40"/>
  <c r="BX36" i="40"/>
  <c r="BX37" i="40"/>
  <c r="BX38" i="40"/>
  <c r="BX39" i="40"/>
  <c r="BX40" i="40"/>
  <c r="BX41" i="40"/>
  <c r="BX42" i="40"/>
  <c r="BX43" i="40"/>
  <c r="BX44" i="40"/>
  <c r="BX45" i="40"/>
  <c r="BX46" i="40"/>
  <c r="BX47" i="40"/>
  <c r="BX48" i="40"/>
  <c r="BX49" i="40"/>
  <c r="BX50" i="40"/>
  <c r="BX51" i="40"/>
  <c r="BX52" i="40"/>
  <c r="BX53" i="40"/>
  <c r="BX54" i="40"/>
  <c r="BX55" i="40"/>
  <c r="BX56" i="40"/>
  <c r="BX57" i="40"/>
  <c r="BX58" i="40"/>
  <c r="BX59" i="40"/>
  <c r="BX60" i="40"/>
  <c r="BX61" i="40"/>
  <c r="BX62" i="40"/>
  <c r="BX63" i="40"/>
  <c r="BX64" i="40"/>
  <c r="BX65" i="40"/>
  <c r="BX66" i="40"/>
  <c r="BX67" i="40"/>
  <c r="BX68" i="40"/>
  <c r="BX69" i="40"/>
  <c r="BX70" i="40"/>
  <c r="BX71" i="40"/>
  <c r="BX72" i="40"/>
  <c r="BX73" i="40"/>
  <c r="BX74" i="40"/>
  <c r="BX75" i="40"/>
  <c r="BX76" i="40"/>
  <c r="BX77" i="40"/>
  <c r="BX78" i="40"/>
  <c r="BX79" i="40"/>
  <c r="BX80" i="40"/>
  <c r="BX81" i="40"/>
  <c r="BX82" i="40"/>
  <c r="BX83" i="40"/>
  <c r="BX84" i="40"/>
  <c r="BX85" i="40"/>
  <c r="BX86" i="40"/>
  <c r="BX87" i="40"/>
  <c r="BX88" i="40"/>
  <c r="BX89" i="40"/>
  <c r="BX90" i="40"/>
  <c r="BX91" i="40"/>
  <c r="BX92" i="40"/>
  <c r="BX93" i="40"/>
  <c r="BX94" i="40"/>
  <c r="BX95" i="40"/>
  <c r="BX96" i="40"/>
  <c r="BX97" i="40"/>
  <c r="BX98" i="40"/>
  <c r="BX99" i="40"/>
  <c r="BX100" i="40"/>
  <c r="BX101" i="40"/>
  <c r="BX102" i="40"/>
  <c r="BX103" i="40"/>
  <c r="BX104" i="40"/>
  <c r="BX105" i="40"/>
  <c r="BX106" i="40"/>
  <c r="BX107" i="40"/>
  <c r="BX108" i="40"/>
  <c r="BX109" i="40"/>
  <c r="BX110" i="40"/>
  <c r="BX111" i="40"/>
  <c r="BX112" i="40"/>
  <c r="BX113" i="40"/>
  <c r="BX114" i="40"/>
  <c r="BX115" i="40"/>
  <c r="BX116" i="40"/>
  <c r="BX117" i="40"/>
  <c r="BX118" i="40"/>
  <c r="BX119" i="40"/>
  <c r="BX120" i="40"/>
  <c r="BX121" i="40"/>
  <c r="BX122" i="40"/>
  <c r="BX123" i="40"/>
  <c r="BX124" i="40"/>
  <c r="BX125" i="40"/>
  <c r="BX126" i="40"/>
  <c r="BX127" i="40"/>
  <c r="BX128" i="40"/>
  <c r="BX129" i="40"/>
  <c r="BX130" i="40"/>
  <c r="BX131" i="40"/>
  <c r="BX132" i="40"/>
  <c r="BX133" i="40"/>
  <c r="BX134" i="40"/>
  <c r="BX135" i="40"/>
  <c r="BX136" i="40"/>
  <c r="BX137" i="40"/>
  <c r="BX138" i="40"/>
  <c r="BX139" i="40"/>
  <c r="BX140" i="40"/>
  <c r="BX141" i="40"/>
  <c r="BX142" i="40"/>
  <c r="BX143" i="40"/>
  <c r="BX144" i="40"/>
  <c r="BX145" i="40"/>
  <c r="BX146" i="40"/>
  <c r="BX147" i="40"/>
  <c r="BX148" i="40"/>
  <c r="BX149" i="40"/>
  <c r="BX150" i="40"/>
  <c r="BX151" i="40"/>
  <c r="BX152" i="40"/>
  <c r="BX153" i="40"/>
  <c r="BX154" i="40"/>
  <c r="BX155" i="40"/>
  <c r="BX156" i="40"/>
  <c r="BX157" i="40"/>
  <c r="BX158" i="40"/>
  <c r="BX159" i="40"/>
  <c r="BX160" i="40"/>
  <c r="BX161" i="40"/>
  <c r="BX162" i="40"/>
  <c r="BX163" i="40"/>
  <c r="BX164" i="40"/>
  <c r="BX165" i="40"/>
  <c r="BX166" i="40"/>
  <c r="BX167" i="40"/>
  <c r="BX168" i="40"/>
  <c r="BX169" i="40"/>
  <c r="BX170" i="40"/>
  <c r="BX171" i="40"/>
  <c r="BX172" i="40"/>
  <c r="BX173" i="40"/>
  <c r="BX174" i="40"/>
  <c r="BX175" i="40"/>
  <c r="BX176" i="40"/>
  <c r="BX177" i="40"/>
  <c r="BX178" i="40"/>
  <c r="BX179" i="40"/>
  <c r="BX180" i="40"/>
  <c r="BX181" i="40"/>
  <c r="BX182" i="40"/>
  <c r="BX183" i="40"/>
  <c r="BX184" i="40"/>
  <c r="BX185" i="40"/>
  <c r="BX186" i="40"/>
  <c r="BX187" i="40"/>
  <c r="BX188" i="40"/>
  <c r="BX189" i="40"/>
  <c r="BX190" i="40"/>
  <c r="BX191" i="40"/>
  <c r="BX192" i="40"/>
  <c r="BX193" i="40"/>
  <c r="BX194" i="40"/>
  <c r="BX195" i="40"/>
  <c r="BX196" i="40"/>
  <c r="BX197" i="40"/>
  <c r="BX198" i="40"/>
  <c r="BX199" i="40"/>
  <c r="BX200" i="40"/>
  <c r="BX201" i="40"/>
  <c r="BX202" i="40"/>
  <c r="BX203" i="40"/>
  <c r="BX204" i="40"/>
  <c r="BX205" i="40"/>
  <c r="BX206" i="40"/>
  <c r="BX207" i="40"/>
  <c r="BX208" i="40"/>
  <c r="BX209" i="40"/>
  <c r="BX210" i="40"/>
  <c r="BX211" i="40"/>
  <c r="BX212" i="40"/>
  <c r="BX213" i="40"/>
  <c r="BX214" i="40"/>
  <c r="BX215" i="40"/>
  <c r="BX216" i="40"/>
  <c r="BX217" i="40"/>
  <c r="BX218" i="40"/>
  <c r="BX219" i="40"/>
  <c r="BX220" i="40"/>
  <c r="BX221" i="40"/>
  <c r="BX222" i="40"/>
  <c r="BX223" i="40"/>
  <c r="BX224" i="40"/>
  <c r="BX225" i="40"/>
  <c r="BX226" i="40"/>
  <c r="BX227" i="40"/>
  <c r="BX228" i="40"/>
  <c r="BX229" i="40"/>
  <c r="BX230" i="40"/>
  <c r="BX231" i="40"/>
  <c r="BX232" i="40"/>
  <c r="BX233" i="40"/>
  <c r="BX234" i="40"/>
  <c r="BX235" i="40"/>
  <c r="BX236" i="40"/>
  <c r="BX237" i="40"/>
  <c r="BX238" i="40"/>
  <c r="BX239" i="40"/>
  <c r="BX240" i="40"/>
  <c r="BX241" i="40"/>
  <c r="BX242" i="40"/>
  <c r="BX243" i="40"/>
  <c r="BX244" i="40"/>
  <c r="BX245" i="40"/>
  <c r="BX246" i="40"/>
  <c r="BX247" i="40"/>
  <c r="BX248" i="40"/>
  <c r="BX249" i="40"/>
  <c r="BX250" i="40"/>
  <c r="BX251" i="40"/>
  <c r="BX252" i="40"/>
  <c r="BX253" i="40"/>
  <c r="BX254" i="40"/>
  <c r="BX255" i="40"/>
  <c r="BX256" i="40"/>
  <c r="BX257" i="40"/>
  <c r="BX258" i="40"/>
  <c r="BX259" i="40"/>
  <c r="BX260" i="40"/>
  <c r="BX261" i="40"/>
  <c r="BX262" i="40"/>
  <c r="BX263" i="40"/>
  <c r="BX264" i="40"/>
  <c r="BX265" i="40"/>
  <c r="BX266" i="40"/>
  <c r="BX267" i="40"/>
  <c r="BX268" i="40"/>
  <c r="BX269" i="40"/>
  <c r="BX270" i="40"/>
  <c r="BX271" i="40"/>
  <c r="BX272" i="40"/>
  <c r="BX273" i="40"/>
  <c r="BX274" i="40"/>
  <c r="BX275" i="40"/>
  <c r="BX276" i="40"/>
  <c r="BX277" i="40"/>
  <c r="BX278" i="40"/>
  <c r="BX279" i="40"/>
  <c r="BX280" i="40"/>
  <c r="BX281" i="40"/>
  <c r="BX282" i="40"/>
  <c r="BX283" i="40"/>
  <c r="BX284" i="40"/>
  <c r="BX285" i="40"/>
  <c r="BX286" i="40"/>
  <c r="BX287" i="40"/>
  <c r="BX288" i="40"/>
  <c r="BX289" i="40"/>
  <c r="BX290" i="40"/>
  <c r="BX291" i="40"/>
  <c r="BX292" i="40"/>
  <c r="BX293" i="40"/>
  <c r="BX294" i="40"/>
  <c r="BX295" i="40"/>
  <c r="BX296" i="40"/>
  <c r="BX297" i="40"/>
  <c r="BX298" i="40"/>
  <c r="BX299" i="40"/>
  <c r="BX300" i="40"/>
  <c r="BX301" i="40"/>
  <c r="BX302" i="40"/>
  <c r="BX303" i="40"/>
  <c r="BX304" i="40"/>
  <c r="BX305" i="40"/>
  <c r="BX306" i="40"/>
  <c r="BX307" i="40"/>
  <c r="BX308" i="40"/>
  <c r="BX309" i="40"/>
  <c r="BX310" i="40"/>
  <c r="BX311" i="40"/>
  <c r="BX312" i="40"/>
  <c r="BX313" i="40"/>
  <c r="BX314" i="40"/>
  <c r="BX315" i="40"/>
  <c r="BX316" i="40"/>
  <c r="BX317" i="40"/>
  <c r="BX318" i="40"/>
  <c r="BX319" i="40"/>
  <c r="BX320" i="40"/>
  <c r="BX321" i="40"/>
  <c r="BX322" i="40"/>
  <c r="BX323" i="40"/>
  <c r="BX324" i="40"/>
  <c r="BX325" i="40"/>
  <c r="BX326" i="40"/>
  <c r="BX327" i="40"/>
  <c r="BX328" i="40"/>
  <c r="BX329" i="40"/>
  <c r="BX330" i="40"/>
  <c r="BX331" i="40"/>
  <c r="BX332" i="40"/>
  <c r="BX333" i="40"/>
  <c r="BX334" i="40"/>
  <c r="BX335" i="40"/>
  <c r="BX336" i="40"/>
  <c r="BX337" i="40"/>
  <c r="BX338" i="40"/>
  <c r="BX339" i="40"/>
  <c r="BX340" i="40"/>
  <c r="BX341" i="40"/>
  <c r="BX342" i="40"/>
  <c r="BX343" i="40"/>
  <c r="BX344" i="40"/>
  <c r="BX345" i="40"/>
  <c r="BX346" i="40"/>
  <c r="BX347" i="40"/>
  <c r="BX348" i="40"/>
  <c r="BX349" i="40"/>
  <c r="BX350" i="40"/>
  <c r="BX351" i="40"/>
  <c r="BX352" i="40"/>
  <c r="BX353" i="40"/>
  <c r="BX354" i="40"/>
  <c r="BX355" i="40"/>
  <c r="BX356" i="40"/>
  <c r="BX357" i="40"/>
  <c r="BX358" i="40"/>
  <c r="BX359" i="40"/>
  <c r="BX360" i="40"/>
  <c r="BX361" i="40"/>
  <c r="BX362" i="40"/>
  <c r="BX363" i="40"/>
  <c r="BX364" i="40"/>
  <c r="BX365" i="40"/>
  <c r="BX366" i="40"/>
  <c r="BX367" i="40"/>
  <c r="BX368" i="40"/>
  <c r="BX369" i="40"/>
  <c r="BX370" i="40"/>
  <c r="BX371" i="40"/>
  <c r="BX372" i="40"/>
  <c r="BX373" i="40"/>
  <c r="BX374" i="40"/>
  <c r="BX375" i="40"/>
  <c r="BX376" i="40"/>
  <c r="BX377" i="40"/>
  <c r="BX378" i="40"/>
  <c r="BX379" i="40"/>
  <c r="BX380" i="40"/>
  <c r="BX381" i="40"/>
  <c r="BX382" i="40"/>
  <c r="BX383" i="40"/>
  <c r="BX384" i="40"/>
  <c r="BX385" i="40"/>
  <c r="BX386" i="40"/>
  <c r="BX387" i="40"/>
  <c r="BX388" i="40"/>
  <c r="BX389" i="40"/>
  <c r="BX390" i="40"/>
  <c r="BX391" i="40"/>
  <c r="BX392" i="40"/>
  <c r="BX393" i="40"/>
  <c r="BX394" i="40"/>
  <c r="BX395" i="40"/>
  <c r="BX396" i="40"/>
  <c r="BX397" i="40"/>
  <c r="BX398" i="40"/>
  <c r="BX399" i="40"/>
  <c r="BX400" i="40"/>
  <c r="BX401" i="40"/>
  <c r="BX402" i="40"/>
  <c r="BX403" i="40"/>
  <c r="BX404" i="40"/>
  <c r="BX405" i="40"/>
  <c r="BX406" i="40"/>
  <c r="BX407" i="40"/>
  <c r="BX408" i="40"/>
  <c r="BX409" i="40"/>
  <c r="BX410" i="40"/>
  <c r="BX411" i="40"/>
  <c r="BX412" i="40"/>
  <c r="BX413" i="40"/>
  <c r="BX414" i="40"/>
  <c r="BX415" i="40"/>
  <c r="BX416" i="40"/>
  <c r="BX417" i="40"/>
  <c r="BX418" i="40"/>
  <c r="BX419" i="40"/>
  <c r="BX420" i="40"/>
  <c r="BX421" i="40"/>
  <c r="BX422" i="40"/>
  <c r="BX423" i="40"/>
  <c r="BX424" i="40"/>
  <c r="BX425" i="40"/>
  <c r="BX426" i="40"/>
  <c r="BX427" i="40"/>
  <c r="BX428" i="40"/>
  <c r="BX429" i="40"/>
  <c r="BX430" i="40"/>
  <c r="BX431" i="40"/>
  <c r="BX432" i="40"/>
  <c r="BX433" i="40"/>
  <c r="BX434" i="40"/>
  <c r="BX435" i="40"/>
  <c r="BX436" i="40"/>
  <c r="BX437" i="40"/>
  <c r="BX438" i="40"/>
  <c r="BX439" i="40"/>
  <c r="BX440" i="40"/>
  <c r="BX441" i="40"/>
  <c r="BX442" i="40"/>
  <c r="BX443" i="40"/>
  <c r="BX444" i="40"/>
  <c r="BX445" i="40"/>
  <c r="BX446" i="40"/>
  <c r="BX447" i="40"/>
  <c r="BX448" i="40"/>
  <c r="BX449" i="40"/>
  <c r="BX450" i="40"/>
  <c r="BX451" i="40"/>
  <c r="BX452" i="40"/>
  <c r="BX453" i="40"/>
  <c r="BX454" i="40"/>
  <c r="BX455" i="40"/>
  <c r="BX456" i="40"/>
  <c r="BX457" i="40"/>
  <c r="BX458" i="40"/>
  <c r="BX459" i="40"/>
  <c r="BX460" i="40"/>
  <c r="BX461" i="40"/>
  <c r="BX462" i="40"/>
  <c r="BX463" i="40"/>
  <c r="BX464" i="40"/>
  <c r="BX465" i="40"/>
  <c r="BX466" i="40"/>
  <c r="BX467" i="40"/>
  <c r="BX468" i="40"/>
  <c r="BX469" i="40"/>
  <c r="BX470" i="40"/>
  <c r="BX471" i="40"/>
  <c r="BX472" i="40"/>
  <c r="BX473" i="40"/>
  <c r="BX474" i="40"/>
  <c r="BX475" i="40"/>
  <c r="BX476" i="40"/>
  <c r="BX477" i="40"/>
  <c r="BX478" i="40"/>
  <c r="BX479" i="40"/>
  <c r="BX480" i="40"/>
  <c r="BX481" i="40"/>
  <c r="BX482" i="40"/>
  <c r="BX483" i="40"/>
  <c r="BX484" i="40"/>
  <c r="BX485" i="40"/>
  <c r="BX486" i="40"/>
  <c r="BX487" i="40"/>
  <c r="BX488" i="40"/>
  <c r="BX489" i="40"/>
  <c r="BX490" i="40"/>
  <c r="BX491" i="40"/>
  <c r="BX492" i="40"/>
  <c r="BX493" i="40"/>
  <c r="BX494" i="40"/>
  <c r="BX495" i="40"/>
  <c r="BX496" i="40"/>
  <c r="BX497" i="40"/>
  <c r="BX498" i="40"/>
  <c r="BX499" i="40"/>
  <c r="BX500" i="40"/>
  <c r="BX501" i="40"/>
  <c r="BX502" i="40"/>
  <c r="BX503" i="40"/>
  <c r="BX504" i="40"/>
  <c r="BY5" i="40" l="1"/>
  <c r="BY6" i="40"/>
  <c r="BY7" i="40"/>
  <c r="BY8" i="40"/>
  <c r="BY9" i="40"/>
  <c r="BY10" i="40"/>
  <c r="BY11" i="40"/>
  <c r="BY12" i="40"/>
  <c r="BY13" i="40"/>
  <c r="BY14" i="40"/>
  <c r="BY15" i="40"/>
  <c r="BY16" i="40"/>
  <c r="BY17" i="40"/>
  <c r="BY18" i="40"/>
  <c r="BY19" i="40"/>
  <c r="BY20" i="40"/>
  <c r="BY21" i="40"/>
  <c r="BY22" i="40"/>
  <c r="BY23" i="40"/>
  <c r="BY24" i="40"/>
  <c r="BY25" i="40"/>
  <c r="BY26" i="40"/>
  <c r="BY27" i="40"/>
  <c r="BY28" i="40"/>
  <c r="BY29" i="40"/>
  <c r="BY30" i="40"/>
  <c r="BY31" i="40"/>
  <c r="BY32" i="40"/>
  <c r="BY33" i="40"/>
  <c r="BY34" i="40"/>
  <c r="BY35" i="40"/>
  <c r="BY36" i="40"/>
  <c r="BY37" i="40"/>
  <c r="BY38" i="40"/>
  <c r="BY39" i="40"/>
  <c r="BY40" i="40"/>
  <c r="BY41" i="40"/>
  <c r="BY42" i="40"/>
  <c r="BY43" i="40"/>
  <c r="BY44" i="40"/>
  <c r="BY45" i="40"/>
  <c r="BY46" i="40"/>
  <c r="BY47" i="40"/>
  <c r="BY48" i="40"/>
  <c r="BY49" i="40"/>
  <c r="BY50" i="40"/>
  <c r="BY51" i="40"/>
  <c r="BY52" i="40"/>
  <c r="BY53" i="40"/>
  <c r="BY54" i="40"/>
  <c r="BY55" i="40"/>
  <c r="BY56" i="40"/>
  <c r="BY57" i="40"/>
  <c r="BY58" i="40"/>
  <c r="BY59" i="40"/>
  <c r="BY60" i="40"/>
  <c r="BY61" i="40"/>
  <c r="BY62" i="40"/>
  <c r="BY63" i="40"/>
  <c r="BY64" i="40"/>
  <c r="BY65" i="40"/>
  <c r="BY66" i="40"/>
  <c r="BY67" i="40"/>
  <c r="BY68" i="40"/>
  <c r="BY69" i="40"/>
  <c r="BY70" i="40"/>
  <c r="BY71" i="40"/>
  <c r="BY72" i="40"/>
  <c r="BY73" i="40"/>
  <c r="BY74" i="40"/>
  <c r="BY75" i="40"/>
  <c r="BY76" i="40"/>
  <c r="BY77" i="40"/>
  <c r="BY78" i="40"/>
  <c r="BY79" i="40"/>
  <c r="BY80" i="40"/>
  <c r="BY81" i="40"/>
  <c r="BY82" i="40"/>
  <c r="BY83" i="40"/>
  <c r="BY84" i="40"/>
  <c r="BY85" i="40"/>
  <c r="BY86" i="40"/>
  <c r="BY87" i="40"/>
  <c r="BY88" i="40"/>
  <c r="BY89" i="40"/>
  <c r="BY90" i="40"/>
  <c r="BY91" i="40"/>
  <c r="BY92" i="40"/>
  <c r="BY93" i="40"/>
  <c r="BY94" i="40"/>
  <c r="BY95" i="40"/>
  <c r="BY96" i="40"/>
  <c r="BY97" i="40"/>
  <c r="BY98" i="40"/>
  <c r="BY99" i="40"/>
  <c r="BY100" i="40"/>
  <c r="BY101" i="40"/>
  <c r="BY102" i="40"/>
  <c r="BY103" i="40"/>
  <c r="BY104" i="40"/>
  <c r="BY105" i="40"/>
  <c r="BY106" i="40"/>
  <c r="BY107" i="40"/>
  <c r="BY108" i="40"/>
  <c r="BY109" i="40"/>
  <c r="BY110" i="40"/>
  <c r="BY111" i="40"/>
  <c r="BY112" i="40"/>
  <c r="BY113" i="40"/>
  <c r="BY114" i="40"/>
  <c r="BY115" i="40"/>
  <c r="BY116" i="40"/>
  <c r="BY117" i="40"/>
  <c r="BY118" i="40"/>
  <c r="BY119" i="40"/>
  <c r="BY120" i="40"/>
  <c r="BY121" i="40"/>
  <c r="BY122" i="40"/>
  <c r="BY123" i="40"/>
  <c r="BY124" i="40"/>
  <c r="BY125" i="40"/>
  <c r="BY126" i="40"/>
  <c r="BY127" i="40"/>
  <c r="BY128" i="40"/>
  <c r="BY129" i="40"/>
  <c r="BY130" i="40"/>
  <c r="BY131" i="40"/>
  <c r="BY132" i="40"/>
  <c r="BY133" i="40"/>
  <c r="BY134" i="40"/>
  <c r="BY135" i="40"/>
  <c r="BY136" i="40"/>
  <c r="BY137" i="40"/>
  <c r="BY138" i="40"/>
  <c r="BY139" i="40"/>
  <c r="BY140" i="40"/>
  <c r="BY141" i="40"/>
  <c r="BY142" i="40"/>
  <c r="BY143" i="40"/>
  <c r="BY144" i="40"/>
  <c r="BY145" i="40"/>
  <c r="BY146" i="40"/>
  <c r="BY147" i="40"/>
  <c r="BY148" i="40"/>
  <c r="BY149" i="40"/>
  <c r="BY150" i="40"/>
  <c r="BY151" i="40"/>
  <c r="BY152" i="40"/>
  <c r="BY153" i="40"/>
  <c r="BY154" i="40"/>
  <c r="BY155" i="40"/>
  <c r="BY156" i="40"/>
  <c r="BY157" i="40"/>
  <c r="BY158" i="40"/>
  <c r="BY159" i="40"/>
  <c r="BY160" i="40"/>
  <c r="BY161" i="40"/>
  <c r="BY162" i="40"/>
  <c r="BY163" i="40"/>
  <c r="BY164" i="40"/>
  <c r="BY165" i="40"/>
  <c r="BY166" i="40"/>
  <c r="BY167" i="40"/>
  <c r="BY168" i="40"/>
  <c r="BY169" i="40"/>
  <c r="BY170" i="40"/>
  <c r="BY171" i="40"/>
  <c r="BY172" i="40"/>
  <c r="BY173" i="40"/>
  <c r="BY174" i="40"/>
  <c r="BY175" i="40"/>
  <c r="BY176" i="40"/>
  <c r="BY177" i="40"/>
  <c r="BY178" i="40"/>
  <c r="BY179" i="40"/>
  <c r="BY180" i="40"/>
  <c r="BY181" i="40"/>
  <c r="BY182" i="40"/>
  <c r="BY183" i="40"/>
  <c r="BY184" i="40"/>
  <c r="BY185" i="40"/>
  <c r="BY186" i="40"/>
  <c r="BY187" i="40"/>
  <c r="BY188" i="40"/>
  <c r="BY189" i="40"/>
  <c r="BY190" i="40"/>
  <c r="BY191" i="40"/>
  <c r="BY192" i="40"/>
  <c r="BY193" i="40"/>
  <c r="BY194" i="40"/>
  <c r="BY195" i="40"/>
  <c r="BY196" i="40"/>
  <c r="BY197" i="40"/>
  <c r="BY198" i="40"/>
  <c r="BY199" i="40"/>
  <c r="BY200" i="40"/>
  <c r="BY201" i="40"/>
  <c r="BY202" i="40"/>
  <c r="BY203" i="40"/>
  <c r="BY204" i="40"/>
  <c r="BY205" i="40"/>
  <c r="BY206" i="40"/>
  <c r="BY207" i="40"/>
  <c r="BY208" i="40"/>
  <c r="BY209" i="40"/>
  <c r="BY210" i="40"/>
  <c r="BY211" i="40"/>
  <c r="BY212" i="40"/>
  <c r="BY213" i="40"/>
  <c r="BY214" i="40"/>
  <c r="BY215" i="40"/>
  <c r="BY216" i="40"/>
  <c r="BY217" i="40"/>
  <c r="BY218" i="40"/>
  <c r="BY219" i="40"/>
  <c r="BY220" i="40"/>
  <c r="BY221" i="40"/>
  <c r="BY222" i="40"/>
  <c r="BY223" i="40"/>
  <c r="BY224" i="40"/>
  <c r="BY225" i="40"/>
  <c r="BY226" i="40"/>
  <c r="BY227" i="40"/>
  <c r="BY228" i="40"/>
  <c r="BY229" i="40"/>
  <c r="BY230" i="40"/>
  <c r="BY231" i="40"/>
  <c r="BY232" i="40"/>
  <c r="BY233" i="40"/>
  <c r="BY234" i="40"/>
  <c r="BY235" i="40"/>
  <c r="BY236" i="40"/>
  <c r="BY237" i="40"/>
  <c r="BY238" i="40"/>
  <c r="BY239" i="40"/>
  <c r="BY240" i="40"/>
  <c r="BY241" i="40"/>
  <c r="BY242" i="40"/>
  <c r="BY243" i="40"/>
  <c r="BY244" i="40"/>
  <c r="BY245" i="40"/>
  <c r="BY246" i="40"/>
  <c r="BY247" i="40"/>
  <c r="BY248" i="40"/>
  <c r="BY249" i="40"/>
  <c r="BY250" i="40"/>
  <c r="BY251" i="40"/>
  <c r="BY252" i="40"/>
  <c r="BY253" i="40"/>
  <c r="BY254" i="40"/>
  <c r="BY255" i="40"/>
  <c r="BY256" i="40"/>
  <c r="BY257" i="40"/>
  <c r="BY258" i="40"/>
  <c r="BY259" i="40"/>
  <c r="BY260" i="40"/>
  <c r="BY261" i="40"/>
  <c r="BY262" i="40"/>
  <c r="BY263" i="40"/>
  <c r="BY264" i="40"/>
  <c r="BY265" i="40"/>
  <c r="BY266" i="40"/>
  <c r="BY267" i="40"/>
  <c r="BY268" i="40"/>
  <c r="BY269" i="40"/>
  <c r="BY270" i="40"/>
  <c r="BY271" i="40"/>
  <c r="BY272" i="40"/>
  <c r="BY273" i="40"/>
  <c r="BY274" i="40"/>
  <c r="BY275" i="40"/>
  <c r="BY276" i="40"/>
  <c r="BY277" i="40"/>
  <c r="BY278" i="40"/>
  <c r="BY279" i="40"/>
  <c r="BY280" i="40"/>
  <c r="BY281" i="40"/>
  <c r="BY282" i="40"/>
  <c r="BY283" i="40"/>
  <c r="BY284" i="40"/>
  <c r="BY285" i="40"/>
  <c r="BY286" i="40"/>
  <c r="BY287" i="40"/>
  <c r="BY288" i="40"/>
  <c r="BY289" i="40"/>
  <c r="BY290" i="40"/>
  <c r="BY291" i="40"/>
  <c r="BY292" i="40"/>
  <c r="BY293" i="40"/>
  <c r="BY294" i="40"/>
  <c r="BY295" i="40"/>
  <c r="BY296" i="40"/>
  <c r="BY297" i="40"/>
  <c r="BY298" i="40"/>
  <c r="BY299" i="40"/>
  <c r="BY300" i="40"/>
  <c r="BY301" i="40"/>
  <c r="BY302" i="40"/>
  <c r="BY303" i="40"/>
  <c r="BY304" i="40"/>
  <c r="BY305" i="40"/>
  <c r="BY306" i="40"/>
  <c r="BY307" i="40"/>
  <c r="BY308" i="40"/>
  <c r="BY309" i="40"/>
  <c r="BY310" i="40"/>
  <c r="BY311" i="40"/>
  <c r="BY312" i="40"/>
  <c r="BY313" i="40"/>
  <c r="BY314" i="40"/>
  <c r="BY315" i="40"/>
  <c r="BY316" i="40"/>
  <c r="BY317" i="40"/>
  <c r="BY318" i="40"/>
  <c r="BY319" i="40"/>
  <c r="BY320" i="40"/>
  <c r="BY321" i="40"/>
  <c r="BY322" i="40"/>
  <c r="BY323" i="40"/>
  <c r="BY324" i="40"/>
  <c r="BY325" i="40"/>
  <c r="BY326" i="40"/>
  <c r="BY327" i="40"/>
  <c r="BY328" i="40"/>
  <c r="BY329" i="40"/>
  <c r="BY330" i="40"/>
  <c r="BY331" i="40"/>
  <c r="BY332" i="40"/>
  <c r="BY333" i="40"/>
  <c r="BY334" i="40"/>
  <c r="BY335" i="40"/>
  <c r="BY336" i="40"/>
  <c r="BY337" i="40"/>
  <c r="BY338" i="40"/>
  <c r="BY339" i="40"/>
  <c r="BY340" i="40"/>
  <c r="BY341" i="40"/>
  <c r="BY342" i="40"/>
  <c r="BY343" i="40"/>
  <c r="BY344" i="40"/>
  <c r="BY345" i="40"/>
  <c r="BY346" i="40"/>
  <c r="BY347" i="40"/>
  <c r="BY348" i="40"/>
  <c r="BY349" i="40"/>
  <c r="BY350" i="40"/>
  <c r="BY351" i="40"/>
  <c r="BY352" i="40"/>
  <c r="BY353" i="40"/>
  <c r="BY354" i="40"/>
  <c r="BY355" i="40"/>
  <c r="BY356" i="40"/>
  <c r="BY357" i="40"/>
  <c r="BY358" i="40"/>
  <c r="BY359" i="40"/>
  <c r="BY360" i="40"/>
  <c r="BY361" i="40"/>
  <c r="BY362" i="40"/>
  <c r="BY363" i="40"/>
  <c r="BY364" i="40"/>
  <c r="BY365" i="40"/>
  <c r="BY366" i="40"/>
  <c r="BY367" i="40"/>
  <c r="BY368" i="40"/>
  <c r="BY369" i="40"/>
  <c r="BY370" i="40"/>
  <c r="BY371" i="40"/>
  <c r="BY372" i="40"/>
  <c r="BY373" i="40"/>
  <c r="BY374" i="40"/>
  <c r="BY375" i="40"/>
  <c r="BY376" i="40"/>
  <c r="BY377" i="40"/>
  <c r="BY378" i="40"/>
  <c r="BY379" i="40"/>
  <c r="BY380" i="40"/>
  <c r="BY381" i="40"/>
  <c r="BY382" i="40"/>
  <c r="BY383" i="40"/>
  <c r="BY384" i="40"/>
  <c r="BY385" i="40"/>
  <c r="BY386" i="40"/>
  <c r="BY387" i="40"/>
  <c r="BY388" i="40"/>
  <c r="BY389" i="40"/>
  <c r="BY390" i="40"/>
  <c r="BY391" i="40"/>
  <c r="BY392" i="40"/>
  <c r="BY393" i="40"/>
  <c r="BY394" i="40"/>
  <c r="BY395" i="40"/>
  <c r="BY396" i="40"/>
  <c r="BY397" i="40"/>
  <c r="BY398" i="40"/>
  <c r="BY399" i="40"/>
  <c r="BY400" i="40"/>
  <c r="BY401" i="40"/>
  <c r="BY402" i="40"/>
  <c r="BY403" i="40"/>
  <c r="BY404" i="40"/>
  <c r="BY405" i="40"/>
  <c r="BY406" i="40"/>
  <c r="BY407" i="40"/>
  <c r="BY408" i="40"/>
  <c r="BY409" i="40"/>
  <c r="BY410" i="40"/>
  <c r="BY411" i="40"/>
  <c r="BY412" i="40"/>
  <c r="BY413" i="40"/>
  <c r="BY414" i="40"/>
  <c r="BY415" i="40"/>
  <c r="BY416" i="40"/>
  <c r="BY417" i="40"/>
  <c r="BY418" i="40"/>
  <c r="BY419" i="40"/>
  <c r="BY420" i="40"/>
  <c r="BY421" i="40"/>
  <c r="BY422" i="40"/>
  <c r="BY423" i="40"/>
  <c r="BY424" i="40"/>
  <c r="BY425" i="40"/>
  <c r="BY426" i="40"/>
  <c r="BY427" i="40"/>
  <c r="BY428" i="40"/>
  <c r="BY429" i="40"/>
  <c r="BY430" i="40"/>
  <c r="BY431" i="40"/>
  <c r="BY432" i="40"/>
  <c r="BY433" i="40"/>
  <c r="BY434" i="40"/>
  <c r="BY435" i="40"/>
  <c r="BY436" i="40"/>
  <c r="BY437" i="40"/>
  <c r="BY438" i="40"/>
  <c r="BY439" i="40"/>
  <c r="BY440" i="40"/>
  <c r="BY441" i="40"/>
  <c r="BY442" i="40"/>
  <c r="BY443" i="40"/>
  <c r="BY444" i="40"/>
  <c r="BY445" i="40"/>
  <c r="BY446" i="40"/>
  <c r="BY447" i="40"/>
  <c r="BY448" i="40"/>
  <c r="BY449" i="40"/>
  <c r="BY450" i="40"/>
  <c r="BY451" i="40"/>
  <c r="BY452" i="40"/>
  <c r="BY453" i="40"/>
  <c r="BY454" i="40"/>
  <c r="BY455" i="40"/>
  <c r="BY456" i="40"/>
  <c r="BY457" i="40"/>
  <c r="BY458" i="40"/>
  <c r="BY459" i="40"/>
  <c r="BY460" i="40"/>
  <c r="BY461" i="40"/>
  <c r="BY462" i="40"/>
  <c r="BY463" i="40"/>
  <c r="BY464" i="40"/>
  <c r="BY465" i="40"/>
  <c r="BY466" i="40"/>
  <c r="BY467" i="40"/>
  <c r="BY468" i="40"/>
  <c r="BY469" i="40"/>
  <c r="BY470" i="40"/>
  <c r="BY471" i="40"/>
  <c r="BY472" i="40"/>
  <c r="BY473" i="40"/>
  <c r="BY474" i="40"/>
  <c r="BY475" i="40"/>
  <c r="BY476" i="40"/>
  <c r="BY477" i="40"/>
  <c r="BY478" i="40"/>
  <c r="BY479" i="40"/>
  <c r="BY480" i="40"/>
  <c r="BY481" i="40"/>
  <c r="BY482" i="40"/>
  <c r="BY483" i="40"/>
  <c r="BY484" i="40"/>
  <c r="BY485" i="40"/>
  <c r="BY486" i="40"/>
  <c r="BY487" i="40"/>
  <c r="BY488" i="40"/>
  <c r="BY489" i="40"/>
  <c r="BY490" i="40"/>
  <c r="BY491" i="40"/>
  <c r="BY492" i="40"/>
  <c r="BY493" i="40"/>
  <c r="BY494" i="40"/>
  <c r="BY495" i="40"/>
  <c r="BY496" i="40"/>
  <c r="BY497" i="40"/>
  <c r="BY498" i="40"/>
  <c r="BY499" i="40"/>
  <c r="BY500" i="40"/>
  <c r="BY501" i="40"/>
  <c r="BY502" i="40"/>
  <c r="BY503" i="40"/>
  <c r="BY504" i="40"/>
  <c r="DA5" i="40" a="1"/>
  <c r="DA5" i="40" s="1"/>
  <c r="BW6" i="40" a="1"/>
  <c r="BW6" i="40" s="1"/>
  <c r="BW7" i="40" a="1"/>
  <c r="BW7" i="40" s="1"/>
  <c r="BW8" i="40" a="1"/>
  <c r="BW8" i="40" s="1"/>
  <c r="BW9" i="40" a="1"/>
  <c r="BW9" i="40" s="1"/>
  <c r="BW10" i="40" a="1"/>
  <c r="BW10" i="40" s="1"/>
  <c r="BW11" i="40" a="1"/>
  <c r="BW11" i="40" s="1"/>
  <c r="BW12" i="40" a="1"/>
  <c r="BW12" i="40" s="1"/>
  <c r="BW13" i="40" a="1"/>
  <c r="BW13" i="40" s="1"/>
  <c r="BW14" i="40" a="1"/>
  <c r="BW14" i="40" s="1"/>
  <c r="BW15" i="40" a="1"/>
  <c r="BW15" i="40" s="1"/>
  <c r="BW16" i="40" a="1"/>
  <c r="BW16" i="40" s="1"/>
  <c r="BW17" i="40" a="1"/>
  <c r="BW17" i="40" s="1"/>
  <c r="BW18" i="40" a="1"/>
  <c r="BW18" i="40" s="1"/>
  <c r="BW19" i="40" a="1"/>
  <c r="BW19" i="40" s="1"/>
  <c r="BW20" i="40" a="1"/>
  <c r="BW20" i="40" s="1"/>
  <c r="BW21" i="40" a="1"/>
  <c r="BW21" i="40" s="1"/>
  <c r="BW22" i="40" a="1"/>
  <c r="BW22" i="40" s="1"/>
  <c r="BW23" i="40" a="1"/>
  <c r="BW23" i="40" s="1"/>
  <c r="BW24" i="40" a="1"/>
  <c r="BW24" i="40" s="1"/>
  <c r="BW25" i="40" a="1"/>
  <c r="BW25" i="40" s="1"/>
  <c r="BW26" i="40" a="1"/>
  <c r="BW26" i="40" s="1"/>
  <c r="BW27" i="40" a="1"/>
  <c r="BW27" i="40" s="1"/>
  <c r="BW28" i="40" a="1"/>
  <c r="BW28" i="40" s="1"/>
  <c r="BW29" i="40" a="1"/>
  <c r="BW29" i="40" s="1"/>
  <c r="BW30" i="40" a="1"/>
  <c r="BW30" i="40" s="1"/>
  <c r="BW31" i="40" a="1"/>
  <c r="BW31" i="40" s="1"/>
  <c r="BW32" i="40" a="1"/>
  <c r="BW32" i="40" s="1"/>
  <c r="BW33" i="40" a="1"/>
  <c r="BW33" i="40" s="1"/>
  <c r="BW34" i="40" a="1"/>
  <c r="BW34" i="40" s="1"/>
  <c r="BW35" i="40" a="1"/>
  <c r="BW35" i="40" s="1"/>
  <c r="BW36" i="40" a="1"/>
  <c r="BW36" i="40" s="1"/>
  <c r="BW37" i="40" a="1"/>
  <c r="BW37" i="40" s="1"/>
  <c r="BW38" i="40" a="1"/>
  <c r="BW38" i="40" s="1"/>
  <c r="BW39" i="40" a="1"/>
  <c r="BW39" i="40" s="1"/>
  <c r="BW40" i="40" a="1"/>
  <c r="BW40" i="40" s="1"/>
  <c r="BW41" i="40" a="1"/>
  <c r="BW41" i="40" s="1"/>
  <c r="BW42" i="40" a="1"/>
  <c r="BW42" i="40" s="1"/>
  <c r="BW43" i="40" a="1"/>
  <c r="BW43" i="40" s="1"/>
  <c r="BW44" i="40" a="1"/>
  <c r="BW44" i="40" s="1"/>
  <c r="BW45" i="40" a="1"/>
  <c r="BW45" i="40" s="1"/>
  <c r="BW46" i="40" a="1"/>
  <c r="BW46" i="40" s="1"/>
  <c r="BW47" i="40" a="1"/>
  <c r="BW47" i="40" s="1"/>
  <c r="BW48" i="40" a="1"/>
  <c r="BW48" i="40" s="1"/>
  <c r="BW49" i="40" a="1"/>
  <c r="BW49" i="40" s="1"/>
  <c r="BW50" i="40" a="1"/>
  <c r="BW50" i="40" s="1"/>
  <c r="BW51" i="40" a="1"/>
  <c r="BW51" i="40" s="1"/>
  <c r="BW52" i="40" a="1"/>
  <c r="BW52" i="40" s="1"/>
  <c r="BW53" i="40" a="1"/>
  <c r="BW53" i="40" s="1"/>
  <c r="BW54" i="40" a="1"/>
  <c r="BW54" i="40" s="1"/>
  <c r="BW55" i="40" a="1"/>
  <c r="BW55" i="40" s="1"/>
  <c r="BW56" i="40" a="1"/>
  <c r="BW56" i="40" s="1"/>
  <c r="BW57" i="40" a="1"/>
  <c r="BW57" i="40" s="1"/>
  <c r="BW58" i="40" a="1"/>
  <c r="BW58" i="40" s="1"/>
  <c r="BW59" i="40" a="1"/>
  <c r="BW59" i="40" s="1"/>
  <c r="BW60" i="40" a="1"/>
  <c r="BW60" i="40" s="1"/>
  <c r="BW61" i="40" a="1"/>
  <c r="BW61" i="40" s="1"/>
  <c r="BW62" i="40" a="1"/>
  <c r="BW62" i="40" s="1"/>
  <c r="BW63" i="40" a="1"/>
  <c r="BW63" i="40" s="1"/>
  <c r="BW64" i="40" a="1"/>
  <c r="BW64" i="40" s="1"/>
  <c r="BW65" i="40" a="1"/>
  <c r="BW65" i="40" s="1"/>
  <c r="BW66" i="40" a="1"/>
  <c r="BW66" i="40" s="1"/>
  <c r="BW67" i="40" a="1"/>
  <c r="BW67" i="40" s="1"/>
  <c r="BW68" i="40" a="1"/>
  <c r="BW68" i="40" s="1"/>
  <c r="BW69" i="40" a="1"/>
  <c r="BW69" i="40" s="1"/>
  <c r="BW70" i="40" a="1"/>
  <c r="BW70" i="40" s="1"/>
  <c r="BW71" i="40" a="1"/>
  <c r="BW71" i="40" s="1"/>
  <c r="BW72" i="40" a="1"/>
  <c r="BW72" i="40" s="1"/>
  <c r="BW73" i="40" a="1"/>
  <c r="BW73" i="40" s="1"/>
  <c r="BW74" i="40" a="1"/>
  <c r="BW74" i="40" s="1"/>
  <c r="BW75" i="40" a="1"/>
  <c r="BW75" i="40" s="1"/>
  <c r="BW76" i="40" a="1"/>
  <c r="BW76" i="40" s="1"/>
  <c r="BW77" i="40" a="1"/>
  <c r="BW77" i="40" s="1"/>
  <c r="BW78" i="40" a="1"/>
  <c r="BW78" i="40" s="1"/>
  <c r="BW79" i="40" a="1"/>
  <c r="BW79" i="40" s="1"/>
  <c r="BW80" i="40" a="1"/>
  <c r="BW80" i="40" s="1"/>
  <c r="BW81" i="40" a="1"/>
  <c r="BW81" i="40" s="1"/>
  <c r="BW82" i="40" a="1"/>
  <c r="BW82" i="40" s="1"/>
  <c r="BW83" i="40" a="1"/>
  <c r="BW83" i="40" s="1"/>
  <c r="BW84" i="40" a="1"/>
  <c r="BW84" i="40" s="1"/>
  <c r="BW85" i="40" a="1"/>
  <c r="BW85" i="40" s="1"/>
  <c r="BW86" i="40" a="1"/>
  <c r="BW86" i="40" s="1"/>
  <c r="BW87" i="40" a="1"/>
  <c r="BW87" i="40" s="1"/>
  <c r="BW88" i="40" a="1"/>
  <c r="BW88" i="40" s="1"/>
  <c r="BW89" i="40" a="1"/>
  <c r="BW89" i="40" s="1"/>
  <c r="BW90" i="40" a="1"/>
  <c r="BW90" i="40" s="1"/>
  <c r="BW91" i="40" a="1"/>
  <c r="BW91" i="40" s="1"/>
  <c r="BW92" i="40" a="1"/>
  <c r="BW92" i="40" s="1"/>
  <c r="BW93" i="40" a="1"/>
  <c r="BW93" i="40" s="1"/>
  <c r="BW94" i="40" a="1"/>
  <c r="BW94" i="40" s="1"/>
  <c r="BW95" i="40" a="1"/>
  <c r="BW95" i="40" s="1"/>
  <c r="BW96" i="40" a="1"/>
  <c r="BW96" i="40" s="1"/>
  <c r="BW97" i="40" a="1"/>
  <c r="BW97" i="40" s="1"/>
  <c r="BW98" i="40" a="1"/>
  <c r="BW98" i="40" s="1"/>
  <c r="BW99" i="40" a="1"/>
  <c r="BW99" i="40" s="1"/>
  <c r="BW100" i="40" a="1"/>
  <c r="BW100" i="40" s="1"/>
  <c r="BW101" i="40" a="1"/>
  <c r="BW101" i="40" s="1"/>
  <c r="BW102" i="40" a="1"/>
  <c r="BW102" i="40" s="1"/>
  <c r="BW103" i="40" a="1"/>
  <c r="BW103" i="40" s="1"/>
  <c r="BW104" i="40" a="1"/>
  <c r="BW104" i="40" s="1"/>
  <c r="BW105" i="40" a="1"/>
  <c r="BW105" i="40" s="1"/>
  <c r="BW106" i="40" a="1"/>
  <c r="BW106" i="40" s="1"/>
  <c r="BW107" i="40" a="1"/>
  <c r="BW107" i="40" s="1"/>
  <c r="BW108" i="40" a="1"/>
  <c r="BW108" i="40" s="1"/>
  <c r="BW109" i="40" a="1"/>
  <c r="BW109" i="40" s="1"/>
  <c r="BW110" i="40" a="1"/>
  <c r="BW110" i="40" s="1"/>
  <c r="BW111" i="40" a="1"/>
  <c r="BW111" i="40" s="1"/>
  <c r="BW112" i="40" a="1"/>
  <c r="BW112" i="40" s="1"/>
  <c r="BW113" i="40" a="1"/>
  <c r="BW113" i="40" s="1"/>
  <c r="BW114" i="40" a="1"/>
  <c r="BW114" i="40" s="1"/>
  <c r="BW115" i="40" a="1"/>
  <c r="BW115" i="40" s="1"/>
  <c r="BW116" i="40" a="1"/>
  <c r="BW116" i="40" s="1"/>
  <c r="BW117" i="40" a="1"/>
  <c r="BW117" i="40" s="1"/>
  <c r="BW118" i="40" a="1"/>
  <c r="BW118" i="40" s="1"/>
  <c r="BW119" i="40" a="1"/>
  <c r="BW119" i="40" s="1"/>
  <c r="BW120" i="40" a="1"/>
  <c r="BW120" i="40" s="1"/>
  <c r="BW121" i="40" a="1"/>
  <c r="BW121" i="40" s="1"/>
  <c r="BW122" i="40" a="1"/>
  <c r="BW122" i="40" s="1"/>
  <c r="BW123" i="40" a="1"/>
  <c r="BW123" i="40" s="1"/>
  <c r="BW124" i="40" a="1"/>
  <c r="BW124" i="40" s="1"/>
  <c r="BW125" i="40" a="1"/>
  <c r="BW125" i="40" s="1"/>
  <c r="BW126" i="40" a="1"/>
  <c r="BW126" i="40" s="1"/>
  <c r="BW127" i="40" a="1"/>
  <c r="BW127" i="40" s="1"/>
  <c r="BW128" i="40" a="1"/>
  <c r="BW128" i="40" s="1"/>
  <c r="BW129" i="40" a="1"/>
  <c r="BW129" i="40" s="1"/>
  <c r="BW130" i="40" a="1"/>
  <c r="BW130" i="40" s="1"/>
  <c r="BW131" i="40" a="1"/>
  <c r="BW131" i="40" s="1"/>
  <c r="BW132" i="40" a="1"/>
  <c r="BW132" i="40" s="1"/>
  <c r="BW133" i="40" a="1"/>
  <c r="BW133" i="40" s="1"/>
  <c r="BW134" i="40" a="1"/>
  <c r="BW134" i="40" s="1"/>
  <c r="BW135" i="40" a="1"/>
  <c r="BW135" i="40" s="1"/>
  <c r="BW136" i="40" a="1"/>
  <c r="BW136" i="40" s="1"/>
  <c r="BW137" i="40" a="1"/>
  <c r="BW137" i="40" s="1"/>
  <c r="BW138" i="40" a="1"/>
  <c r="BW138" i="40" s="1"/>
  <c r="BW139" i="40" a="1"/>
  <c r="BW139" i="40" s="1"/>
  <c r="BW140" i="40" a="1"/>
  <c r="BW140" i="40" s="1"/>
  <c r="BW141" i="40" a="1"/>
  <c r="BW141" i="40" s="1"/>
  <c r="BW142" i="40" a="1"/>
  <c r="BW142" i="40" s="1"/>
  <c r="BW143" i="40" a="1"/>
  <c r="BW143" i="40" s="1"/>
  <c r="BW144" i="40" a="1"/>
  <c r="BW144" i="40" s="1"/>
  <c r="BW145" i="40" a="1"/>
  <c r="BW145" i="40" s="1"/>
  <c r="BW146" i="40" a="1"/>
  <c r="BW146" i="40" s="1"/>
  <c r="BW147" i="40" a="1"/>
  <c r="BW147" i="40" s="1"/>
  <c r="BW148" i="40" a="1"/>
  <c r="BW148" i="40" s="1"/>
  <c r="BW149" i="40" a="1"/>
  <c r="BW149" i="40" s="1"/>
  <c r="BW150" i="40" a="1"/>
  <c r="BW150" i="40" s="1"/>
  <c r="BW151" i="40" a="1"/>
  <c r="BW151" i="40" s="1"/>
  <c r="BW152" i="40" a="1"/>
  <c r="BW152" i="40" s="1"/>
  <c r="BW153" i="40" a="1"/>
  <c r="BW153" i="40" s="1"/>
  <c r="BW154" i="40" a="1"/>
  <c r="BW154" i="40" s="1"/>
  <c r="BW155" i="40" a="1"/>
  <c r="BW155" i="40" s="1"/>
  <c r="BW156" i="40" a="1"/>
  <c r="BW156" i="40" s="1"/>
  <c r="BW157" i="40" a="1"/>
  <c r="BW157" i="40" s="1"/>
  <c r="BW158" i="40" a="1"/>
  <c r="BW158" i="40" s="1"/>
  <c r="BW159" i="40" a="1"/>
  <c r="BW159" i="40" s="1"/>
  <c r="BW160" i="40" a="1"/>
  <c r="BW160" i="40" s="1"/>
  <c r="BW161" i="40" a="1"/>
  <c r="BW161" i="40" s="1"/>
  <c r="BW162" i="40" a="1"/>
  <c r="BW162" i="40" s="1"/>
  <c r="BW163" i="40" a="1"/>
  <c r="BW163" i="40" s="1"/>
  <c r="BW164" i="40" a="1"/>
  <c r="BW164" i="40" s="1"/>
  <c r="BW165" i="40" a="1"/>
  <c r="BW165" i="40" s="1"/>
  <c r="BW166" i="40" a="1"/>
  <c r="BW166" i="40" s="1"/>
  <c r="BW167" i="40" a="1"/>
  <c r="BW167" i="40" s="1"/>
  <c r="BW168" i="40" a="1"/>
  <c r="BW168" i="40" s="1"/>
  <c r="BW169" i="40" a="1"/>
  <c r="BW169" i="40" s="1"/>
  <c r="BW170" i="40" a="1"/>
  <c r="BW170" i="40" s="1"/>
  <c r="BW171" i="40" a="1"/>
  <c r="BW171" i="40" s="1"/>
  <c r="BW172" i="40" a="1"/>
  <c r="BW172" i="40" s="1"/>
  <c r="BW173" i="40" a="1"/>
  <c r="BW173" i="40" s="1"/>
  <c r="BW174" i="40" a="1"/>
  <c r="BW174" i="40" s="1"/>
  <c r="BW175" i="40" a="1"/>
  <c r="BW175" i="40" s="1"/>
  <c r="BW176" i="40" a="1"/>
  <c r="BW176" i="40" s="1"/>
  <c r="BW177" i="40" a="1"/>
  <c r="BW177" i="40" s="1"/>
  <c r="BW178" i="40" a="1"/>
  <c r="BW178" i="40" s="1"/>
  <c r="BW179" i="40" a="1"/>
  <c r="BW179" i="40" s="1"/>
  <c r="BW180" i="40" a="1"/>
  <c r="BW180" i="40" s="1"/>
  <c r="BW181" i="40" a="1"/>
  <c r="BW181" i="40" s="1"/>
  <c r="BW182" i="40" a="1"/>
  <c r="BW182" i="40" s="1"/>
  <c r="BW183" i="40" a="1"/>
  <c r="BW183" i="40" s="1"/>
  <c r="BW184" i="40" a="1"/>
  <c r="BW184" i="40" s="1"/>
  <c r="BW185" i="40" a="1"/>
  <c r="BW185" i="40" s="1"/>
  <c r="BW186" i="40" a="1"/>
  <c r="BW186" i="40" s="1"/>
  <c r="BW187" i="40" a="1"/>
  <c r="BW187" i="40" s="1"/>
  <c r="BW188" i="40" a="1"/>
  <c r="BW188" i="40" s="1"/>
  <c r="BW189" i="40" a="1"/>
  <c r="BW189" i="40" s="1"/>
  <c r="BW190" i="40" a="1"/>
  <c r="BW190" i="40" s="1"/>
  <c r="BW191" i="40" a="1"/>
  <c r="BW191" i="40" s="1"/>
  <c r="BW192" i="40" a="1"/>
  <c r="BW192" i="40" s="1"/>
  <c r="BW193" i="40" a="1"/>
  <c r="BW193" i="40" s="1"/>
  <c r="BW194" i="40" a="1"/>
  <c r="BW194" i="40" s="1"/>
  <c r="BW195" i="40" a="1"/>
  <c r="BW195" i="40" s="1"/>
  <c r="BW196" i="40" a="1"/>
  <c r="BW196" i="40" s="1"/>
  <c r="BW197" i="40" a="1"/>
  <c r="BW197" i="40" s="1"/>
  <c r="BW198" i="40" a="1"/>
  <c r="BW198" i="40" s="1"/>
  <c r="BW199" i="40" a="1"/>
  <c r="BW199" i="40" s="1"/>
  <c r="BW200" i="40" a="1"/>
  <c r="BW200" i="40" s="1"/>
  <c r="BW201" i="40" a="1"/>
  <c r="BW201" i="40" s="1"/>
  <c r="BW202" i="40" a="1"/>
  <c r="BW202" i="40" s="1"/>
  <c r="BW203" i="40" a="1"/>
  <c r="BW203" i="40" s="1"/>
  <c r="BW204" i="40" a="1"/>
  <c r="BW204" i="40" s="1"/>
  <c r="BW205" i="40" a="1"/>
  <c r="BW205" i="40" s="1"/>
  <c r="BW206" i="40" a="1"/>
  <c r="BW206" i="40" s="1"/>
  <c r="BW207" i="40" a="1"/>
  <c r="BW207" i="40" s="1"/>
  <c r="BW208" i="40" a="1"/>
  <c r="BW208" i="40" s="1"/>
  <c r="BW209" i="40" a="1"/>
  <c r="BW209" i="40" s="1"/>
  <c r="BW210" i="40" a="1"/>
  <c r="BW210" i="40" s="1"/>
  <c r="BW211" i="40" a="1"/>
  <c r="BW211" i="40" s="1"/>
  <c r="BW212" i="40" a="1"/>
  <c r="BW212" i="40" s="1"/>
  <c r="BW213" i="40" a="1"/>
  <c r="BW213" i="40" s="1"/>
  <c r="BW214" i="40" a="1"/>
  <c r="BW214" i="40" s="1"/>
  <c r="BW215" i="40" a="1"/>
  <c r="BW215" i="40" s="1"/>
  <c r="BW216" i="40" a="1"/>
  <c r="BW216" i="40" s="1"/>
  <c r="BW217" i="40" a="1"/>
  <c r="BW217" i="40" s="1"/>
  <c r="BW218" i="40" a="1"/>
  <c r="BW218" i="40" s="1"/>
  <c r="BW219" i="40" a="1"/>
  <c r="BW219" i="40" s="1"/>
  <c r="BW220" i="40" a="1"/>
  <c r="BW220" i="40" s="1"/>
  <c r="BW221" i="40" a="1"/>
  <c r="BW221" i="40" s="1"/>
  <c r="BW222" i="40" a="1"/>
  <c r="BW222" i="40" s="1"/>
  <c r="BW223" i="40" a="1"/>
  <c r="BW223" i="40" s="1"/>
  <c r="BW224" i="40" a="1"/>
  <c r="BW224" i="40" s="1"/>
  <c r="BW225" i="40" a="1"/>
  <c r="BW225" i="40" s="1"/>
  <c r="BW226" i="40" a="1"/>
  <c r="BW226" i="40" s="1"/>
  <c r="BW227" i="40" a="1"/>
  <c r="BW227" i="40" s="1"/>
  <c r="BW228" i="40" a="1"/>
  <c r="BW228" i="40" s="1"/>
  <c r="BW229" i="40" a="1"/>
  <c r="BW229" i="40" s="1"/>
  <c r="BW230" i="40" a="1"/>
  <c r="BW230" i="40" s="1"/>
  <c r="BW231" i="40" a="1"/>
  <c r="BW231" i="40" s="1"/>
  <c r="BW232" i="40" a="1"/>
  <c r="BW232" i="40" s="1"/>
  <c r="BW233" i="40" a="1"/>
  <c r="BW233" i="40" s="1"/>
  <c r="BW234" i="40" a="1"/>
  <c r="BW234" i="40" s="1"/>
  <c r="BW235" i="40" a="1"/>
  <c r="BW235" i="40" s="1"/>
  <c r="BW236" i="40" a="1"/>
  <c r="BW236" i="40" s="1"/>
  <c r="BW237" i="40" a="1"/>
  <c r="BW237" i="40" s="1"/>
  <c r="BW238" i="40" a="1"/>
  <c r="BW238" i="40" s="1"/>
  <c r="BW239" i="40" a="1"/>
  <c r="BW239" i="40" s="1"/>
  <c r="BW240" i="40" a="1"/>
  <c r="BW240" i="40" s="1"/>
  <c r="BW241" i="40" a="1"/>
  <c r="BW241" i="40" s="1"/>
  <c r="BW242" i="40" a="1"/>
  <c r="BW242" i="40" s="1"/>
  <c r="BW243" i="40" a="1"/>
  <c r="BW243" i="40" s="1"/>
  <c r="BW244" i="40" a="1"/>
  <c r="BW244" i="40" s="1"/>
  <c r="BW245" i="40" a="1"/>
  <c r="BW245" i="40" s="1"/>
  <c r="BW246" i="40" a="1"/>
  <c r="BW246" i="40" s="1"/>
  <c r="BW247" i="40" a="1"/>
  <c r="BW247" i="40" s="1"/>
  <c r="BW248" i="40" a="1"/>
  <c r="BW248" i="40" s="1"/>
  <c r="BW249" i="40" a="1"/>
  <c r="BW249" i="40" s="1"/>
  <c r="BW250" i="40" a="1"/>
  <c r="BW250" i="40" s="1"/>
  <c r="BW251" i="40" a="1"/>
  <c r="BW251" i="40" s="1"/>
  <c r="BW252" i="40" a="1"/>
  <c r="BW252" i="40" s="1"/>
  <c r="BW253" i="40" a="1"/>
  <c r="BW253" i="40" s="1"/>
  <c r="BW254" i="40" a="1"/>
  <c r="BW254" i="40" s="1"/>
  <c r="BW255" i="40" a="1"/>
  <c r="BW255" i="40" s="1"/>
  <c r="BW256" i="40" a="1"/>
  <c r="BW256" i="40" s="1"/>
  <c r="BW257" i="40" a="1"/>
  <c r="BW257" i="40" s="1"/>
  <c r="BW258" i="40" a="1"/>
  <c r="BW258" i="40" s="1"/>
  <c r="BW259" i="40" a="1"/>
  <c r="BW259" i="40" s="1"/>
  <c r="BW260" i="40" a="1"/>
  <c r="BW260" i="40" s="1"/>
  <c r="BW261" i="40" a="1"/>
  <c r="BW261" i="40" s="1"/>
  <c r="BW262" i="40" a="1"/>
  <c r="BW262" i="40" s="1"/>
  <c r="BW263" i="40" a="1"/>
  <c r="BW263" i="40" s="1"/>
  <c r="BW264" i="40" a="1"/>
  <c r="BW264" i="40" s="1"/>
  <c r="BW265" i="40" a="1"/>
  <c r="BW265" i="40" s="1"/>
  <c r="BW266" i="40" a="1"/>
  <c r="BW266" i="40" s="1"/>
  <c r="BW267" i="40" a="1"/>
  <c r="BW267" i="40" s="1"/>
  <c r="BW268" i="40" a="1"/>
  <c r="BW268" i="40" s="1"/>
  <c r="BW269" i="40" a="1"/>
  <c r="BW269" i="40" s="1"/>
  <c r="BW270" i="40" a="1"/>
  <c r="BW270" i="40" s="1"/>
  <c r="BW271" i="40" a="1"/>
  <c r="BW271" i="40" s="1"/>
  <c r="BW272" i="40" a="1"/>
  <c r="BW272" i="40" s="1"/>
  <c r="BW273" i="40" a="1"/>
  <c r="BW273" i="40" s="1"/>
  <c r="BW274" i="40" a="1"/>
  <c r="BW274" i="40" s="1"/>
  <c r="BW275" i="40" a="1"/>
  <c r="BW275" i="40" s="1"/>
  <c r="BW276" i="40" a="1"/>
  <c r="BW276" i="40" s="1"/>
  <c r="BW277" i="40" a="1"/>
  <c r="BW277" i="40" s="1"/>
  <c r="BW278" i="40" a="1"/>
  <c r="BW278" i="40" s="1"/>
  <c r="BW279" i="40" a="1"/>
  <c r="BW279" i="40" s="1"/>
  <c r="BW280" i="40" a="1"/>
  <c r="BW280" i="40" s="1"/>
  <c r="BW281" i="40" a="1"/>
  <c r="BW281" i="40" s="1"/>
  <c r="BW282" i="40" a="1"/>
  <c r="BW282" i="40" s="1"/>
  <c r="BW283" i="40" a="1"/>
  <c r="BW283" i="40" s="1"/>
  <c r="BW284" i="40" a="1"/>
  <c r="BW284" i="40" s="1"/>
  <c r="BW285" i="40" a="1"/>
  <c r="BW285" i="40" s="1"/>
  <c r="BW286" i="40" a="1"/>
  <c r="BW286" i="40" s="1"/>
  <c r="BW287" i="40" a="1"/>
  <c r="BW287" i="40" s="1"/>
  <c r="BW288" i="40" a="1"/>
  <c r="BW288" i="40" s="1"/>
  <c r="BW289" i="40" a="1"/>
  <c r="BW289" i="40" s="1"/>
  <c r="BW290" i="40" a="1"/>
  <c r="BW290" i="40" s="1"/>
  <c r="BW291" i="40" a="1"/>
  <c r="BW291" i="40" s="1"/>
  <c r="BW292" i="40" a="1"/>
  <c r="BW292" i="40" s="1"/>
  <c r="BW293" i="40" a="1"/>
  <c r="BW293" i="40" s="1"/>
  <c r="BW294" i="40" a="1"/>
  <c r="BW294" i="40" s="1"/>
  <c r="BW295" i="40" a="1"/>
  <c r="BW295" i="40" s="1"/>
  <c r="BW296" i="40" a="1"/>
  <c r="BW296" i="40" s="1"/>
  <c r="BW297" i="40" a="1"/>
  <c r="BW297" i="40" s="1"/>
  <c r="BW298" i="40" a="1"/>
  <c r="BW298" i="40" s="1"/>
  <c r="BW299" i="40" a="1"/>
  <c r="BW299" i="40" s="1"/>
  <c r="BW300" i="40" a="1"/>
  <c r="BW300" i="40" s="1"/>
  <c r="BW301" i="40" a="1"/>
  <c r="BW301" i="40" s="1"/>
  <c r="BW302" i="40" a="1"/>
  <c r="BW302" i="40" s="1"/>
  <c r="BW303" i="40" a="1"/>
  <c r="BW303" i="40" s="1"/>
  <c r="BW304" i="40" a="1"/>
  <c r="BW304" i="40" s="1"/>
  <c r="BW305" i="40" a="1"/>
  <c r="BW305" i="40" s="1"/>
  <c r="BW306" i="40" a="1"/>
  <c r="BW306" i="40" s="1"/>
  <c r="BW307" i="40" a="1"/>
  <c r="BW307" i="40" s="1"/>
  <c r="BW308" i="40" a="1"/>
  <c r="BW308" i="40" s="1"/>
  <c r="BW309" i="40" a="1"/>
  <c r="BW309" i="40" s="1"/>
  <c r="BW310" i="40" a="1"/>
  <c r="BW310" i="40" s="1"/>
  <c r="BW311" i="40" a="1"/>
  <c r="BW311" i="40" s="1"/>
  <c r="BW312" i="40" a="1"/>
  <c r="BW312" i="40" s="1"/>
  <c r="BW313" i="40" a="1"/>
  <c r="BW313" i="40" s="1"/>
  <c r="BW314" i="40" a="1"/>
  <c r="BW314" i="40" s="1"/>
  <c r="BW315" i="40" a="1"/>
  <c r="BW315" i="40" s="1"/>
  <c r="BW316" i="40" a="1"/>
  <c r="BW316" i="40" s="1"/>
  <c r="BW317" i="40" a="1"/>
  <c r="BW317" i="40" s="1"/>
  <c r="BW318" i="40" a="1"/>
  <c r="BW318" i="40" s="1"/>
  <c r="BW319" i="40" a="1"/>
  <c r="BW319" i="40" s="1"/>
  <c r="BW320" i="40" a="1"/>
  <c r="BW320" i="40" s="1"/>
  <c r="BW321" i="40" a="1"/>
  <c r="BW321" i="40" s="1"/>
  <c r="BW322" i="40" a="1"/>
  <c r="BW322" i="40" s="1"/>
  <c r="BW323" i="40" a="1"/>
  <c r="BW323" i="40" s="1"/>
  <c r="BW324" i="40" a="1"/>
  <c r="BW324" i="40" s="1"/>
  <c r="BW325" i="40" a="1"/>
  <c r="BW325" i="40" s="1"/>
  <c r="BW326" i="40" a="1"/>
  <c r="BW326" i="40" s="1"/>
  <c r="BW327" i="40" a="1"/>
  <c r="BW327" i="40" s="1"/>
  <c r="BW328" i="40" a="1"/>
  <c r="BW328" i="40" s="1"/>
  <c r="BW329" i="40" a="1"/>
  <c r="BW329" i="40" s="1"/>
  <c r="BW330" i="40" a="1"/>
  <c r="BW330" i="40" s="1"/>
  <c r="BW331" i="40" a="1"/>
  <c r="BW331" i="40" s="1"/>
  <c r="BW332" i="40" a="1"/>
  <c r="BW332" i="40" s="1"/>
  <c r="BW333" i="40" a="1"/>
  <c r="BW333" i="40" s="1"/>
  <c r="BW334" i="40" a="1"/>
  <c r="BW334" i="40" s="1"/>
  <c r="BW335" i="40" a="1"/>
  <c r="BW335" i="40" s="1"/>
  <c r="BW336" i="40" a="1"/>
  <c r="BW336" i="40" s="1"/>
  <c r="BW337" i="40" a="1"/>
  <c r="BW337" i="40" s="1"/>
  <c r="BW338" i="40" a="1"/>
  <c r="BW338" i="40" s="1"/>
  <c r="BW339" i="40" a="1"/>
  <c r="BW339" i="40" s="1"/>
  <c r="BW340" i="40" a="1"/>
  <c r="BW340" i="40" s="1"/>
  <c r="BW341" i="40" a="1"/>
  <c r="BW341" i="40" s="1"/>
  <c r="BW342" i="40" a="1"/>
  <c r="BW342" i="40" s="1"/>
  <c r="BW343" i="40" a="1"/>
  <c r="BW343" i="40" s="1"/>
  <c r="BW344" i="40" a="1"/>
  <c r="BW344" i="40" s="1"/>
  <c r="BW345" i="40" a="1"/>
  <c r="BW345" i="40" s="1"/>
  <c r="BW346" i="40" a="1"/>
  <c r="BW346" i="40" s="1"/>
  <c r="BW347" i="40" a="1"/>
  <c r="BW347" i="40" s="1"/>
  <c r="BW348" i="40" a="1"/>
  <c r="BW348" i="40" s="1"/>
  <c r="BW349" i="40" a="1"/>
  <c r="BW349" i="40" s="1"/>
  <c r="BW350" i="40" a="1"/>
  <c r="BW350" i="40" s="1"/>
  <c r="BW351" i="40" a="1"/>
  <c r="BW351" i="40" s="1"/>
  <c r="BW352" i="40" a="1"/>
  <c r="BW352" i="40" s="1"/>
  <c r="BW353" i="40" a="1"/>
  <c r="BW353" i="40" s="1"/>
  <c r="BW354" i="40" a="1"/>
  <c r="BW354" i="40" s="1"/>
  <c r="BW355" i="40" a="1"/>
  <c r="BW355" i="40" s="1"/>
  <c r="BW356" i="40" a="1"/>
  <c r="BW356" i="40" s="1"/>
  <c r="BW357" i="40" a="1"/>
  <c r="BW357" i="40" s="1"/>
  <c r="BW358" i="40" a="1"/>
  <c r="BW358" i="40" s="1"/>
  <c r="BW359" i="40" a="1"/>
  <c r="BW359" i="40" s="1"/>
  <c r="BW360" i="40" a="1"/>
  <c r="BW360" i="40" s="1"/>
  <c r="BW361" i="40" a="1"/>
  <c r="BW361" i="40" s="1"/>
  <c r="BW362" i="40" a="1"/>
  <c r="BW362" i="40" s="1"/>
  <c r="BW363" i="40" a="1"/>
  <c r="BW363" i="40" s="1"/>
  <c r="BW364" i="40" a="1"/>
  <c r="BW364" i="40" s="1"/>
  <c r="BW365" i="40" a="1"/>
  <c r="BW365" i="40" s="1"/>
  <c r="BW366" i="40" a="1"/>
  <c r="BW366" i="40" s="1"/>
  <c r="BW367" i="40" a="1"/>
  <c r="BW367" i="40" s="1"/>
  <c r="BW368" i="40" a="1"/>
  <c r="BW368" i="40" s="1"/>
  <c r="BW369" i="40" a="1"/>
  <c r="BW369" i="40" s="1"/>
  <c r="BW370" i="40" a="1"/>
  <c r="BW370" i="40" s="1"/>
  <c r="BW371" i="40" a="1"/>
  <c r="BW371" i="40" s="1"/>
  <c r="BW372" i="40" a="1"/>
  <c r="BW372" i="40" s="1"/>
  <c r="BW373" i="40" a="1"/>
  <c r="BW373" i="40" s="1"/>
  <c r="BW374" i="40" a="1"/>
  <c r="BW374" i="40" s="1"/>
  <c r="BW375" i="40" a="1"/>
  <c r="BW375" i="40" s="1"/>
  <c r="BW376" i="40" a="1"/>
  <c r="BW376" i="40" s="1"/>
  <c r="BW377" i="40" a="1"/>
  <c r="BW377" i="40" s="1"/>
  <c r="BW378" i="40" a="1"/>
  <c r="BW378" i="40" s="1"/>
  <c r="BW379" i="40" a="1"/>
  <c r="BW379" i="40" s="1"/>
  <c r="BW380" i="40" a="1"/>
  <c r="BW380" i="40" s="1"/>
  <c r="BW381" i="40" a="1"/>
  <c r="BW381" i="40" s="1"/>
  <c r="BW382" i="40" a="1"/>
  <c r="BW382" i="40" s="1"/>
  <c r="BW383" i="40" a="1"/>
  <c r="BW383" i="40" s="1"/>
  <c r="BW384" i="40" a="1"/>
  <c r="BW384" i="40" s="1"/>
  <c r="BW385" i="40" a="1"/>
  <c r="BW385" i="40" s="1"/>
  <c r="BW386" i="40" a="1"/>
  <c r="BW386" i="40" s="1"/>
  <c r="BW387" i="40" a="1"/>
  <c r="BW387" i="40" s="1"/>
  <c r="BW388" i="40" a="1"/>
  <c r="BW388" i="40" s="1"/>
  <c r="BW389" i="40" a="1"/>
  <c r="BW389" i="40" s="1"/>
  <c r="BW390" i="40" a="1"/>
  <c r="BW390" i="40" s="1"/>
  <c r="BW391" i="40" a="1"/>
  <c r="BW391" i="40" s="1"/>
  <c r="BW392" i="40" a="1"/>
  <c r="BW392" i="40" s="1"/>
  <c r="BW393" i="40" a="1"/>
  <c r="BW393" i="40" s="1"/>
  <c r="BW394" i="40" a="1"/>
  <c r="BW394" i="40" s="1"/>
  <c r="BW395" i="40" a="1"/>
  <c r="BW395" i="40" s="1"/>
  <c r="BW396" i="40" a="1"/>
  <c r="BW396" i="40" s="1"/>
  <c r="BW397" i="40" a="1"/>
  <c r="BW397" i="40" s="1"/>
  <c r="BW398" i="40" a="1"/>
  <c r="BW398" i="40" s="1"/>
  <c r="BW399" i="40" a="1"/>
  <c r="BW399" i="40" s="1"/>
  <c r="BW400" i="40" a="1"/>
  <c r="BW400" i="40" s="1"/>
  <c r="BW401" i="40" a="1"/>
  <c r="BW401" i="40" s="1"/>
  <c r="BW402" i="40" a="1"/>
  <c r="BW402" i="40" s="1"/>
  <c r="BW403" i="40" a="1"/>
  <c r="BW403" i="40" s="1"/>
  <c r="BW404" i="40" a="1"/>
  <c r="BW404" i="40" s="1"/>
  <c r="BW405" i="40" a="1"/>
  <c r="BW405" i="40" s="1"/>
  <c r="BW406" i="40" a="1"/>
  <c r="BW406" i="40" s="1"/>
  <c r="BW407" i="40" a="1"/>
  <c r="BW407" i="40" s="1"/>
  <c r="BW408" i="40" a="1"/>
  <c r="BW408" i="40" s="1"/>
  <c r="BW409" i="40" a="1"/>
  <c r="BW409" i="40" s="1"/>
  <c r="BW410" i="40" a="1"/>
  <c r="BW410" i="40" s="1"/>
  <c r="BW411" i="40" a="1"/>
  <c r="BW411" i="40" s="1"/>
  <c r="BW412" i="40" a="1"/>
  <c r="BW412" i="40" s="1"/>
  <c r="BW413" i="40" a="1"/>
  <c r="BW413" i="40" s="1"/>
  <c r="BW414" i="40" a="1"/>
  <c r="BW414" i="40" s="1"/>
  <c r="BW415" i="40" a="1"/>
  <c r="BW415" i="40" s="1"/>
  <c r="BW416" i="40" a="1"/>
  <c r="BW416" i="40" s="1"/>
  <c r="BW417" i="40" a="1"/>
  <c r="BW417" i="40" s="1"/>
  <c r="BW418" i="40" a="1"/>
  <c r="BW418" i="40" s="1"/>
  <c r="BW419" i="40" a="1"/>
  <c r="BW419" i="40" s="1"/>
  <c r="BW420" i="40" a="1"/>
  <c r="BW420" i="40" s="1"/>
  <c r="BW421" i="40" a="1"/>
  <c r="BW421" i="40" s="1"/>
  <c r="BW422" i="40" a="1"/>
  <c r="BW422" i="40" s="1"/>
  <c r="BW423" i="40" a="1"/>
  <c r="BW423" i="40" s="1"/>
  <c r="BW424" i="40" a="1"/>
  <c r="BW424" i="40" s="1"/>
  <c r="BW425" i="40" a="1"/>
  <c r="BW425" i="40" s="1"/>
  <c r="BW426" i="40" a="1"/>
  <c r="BW426" i="40" s="1"/>
  <c r="BW427" i="40" a="1"/>
  <c r="BW427" i="40" s="1"/>
  <c r="BW428" i="40" a="1"/>
  <c r="BW428" i="40" s="1"/>
  <c r="BW429" i="40" a="1"/>
  <c r="BW429" i="40" s="1"/>
  <c r="BW430" i="40" a="1"/>
  <c r="BW430" i="40" s="1"/>
  <c r="BW431" i="40" a="1"/>
  <c r="BW431" i="40" s="1"/>
  <c r="BW432" i="40" a="1"/>
  <c r="BW432" i="40" s="1"/>
  <c r="BW433" i="40" a="1"/>
  <c r="BW433" i="40" s="1"/>
  <c r="BW434" i="40" a="1"/>
  <c r="BW434" i="40" s="1"/>
  <c r="BW435" i="40" a="1"/>
  <c r="BW435" i="40" s="1"/>
  <c r="BW436" i="40" a="1"/>
  <c r="BW436" i="40" s="1"/>
  <c r="BW437" i="40" a="1"/>
  <c r="BW437" i="40" s="1"/>
  <c r="BW438" i="40" a="1"/>
  <c r="BW438" i="40" s="1"/>
  <c r="BW439" i="40" a="1"/>
  <c r="BW439" i="40" s="1"/>
  <c r="BW440" i="40" a="1"/>
  <c r="BW440" i="40" s="1"/>
  <c r="BW441" i="40" a="1"/>
  <c r="BW441" i="40" s="1"/>
  <c r="BW442" i="40" a="1"/>
  <c r="BW442" i="40" s="1"/>
  <c r="BW443" i="40" a="1"/>
  <c r="BW443" i="40" s="1"/>
  <c r="BW444" i="40" a="1"/>
  <c r="BW444" i="40" s="1"/>
  <c r="BW445" i="40" a="1"/>
  <c r="BW445" i="40" s="1"/>
  <c r="BW446" i="40" a="1"/>
  <c r="BW446" i="40" s="1"/>
  <c r="BW447" i="40" a="1"/>
  <c r="BW447" i="40" s="1"/>
  <c r="BW448" i="40" a="1"/>
  <c r="BW448" i="40" s="1"/>
  <c r="BW449" i="40" a="1"/>
  <c r="BW449" i="40" s="1"/>
  <c r="BW450" i="40" a="1"/>
  <c r="BW450" i="40" s="1"/>
  <c r="BW451" i="40" a="1"/>
  <c r="BW451" i="40" s="1"/>
  <c r="BW452" i="40" a="1"/>
  <c r="BW452" i="40" s="1"/>
  <c r="BW453" i="40" a="1"/>
  <c r="BW453" i="40" s="1"/>
  <c r="BW454" i="40" a="1"/>
  <c r="BW454" i="40" s="1"/>
  <c r="BW455" i="40" a="1"/>
  <c r="BW455" i="40" s="1"/>
  <c r="BW456" i="40" a="1"/>
  <c r="BW456" i="40" s="1"/>
  <c r="BW457" i="40" a="1"/>
  <c r="BW457" i="40" s="1"/>
  <c r="BW458" i="40" a="1"/>
  <c r="BW458" i="40" s="1"/>
  <c r="BW459" i="40" a="1"/>
  <c r="BW459" i="40" s="1"/>
  <c r="BW460" i="40" a="1"/>
  <c r="BW460" i="40" s="1"/>
  <c r="BW461" i="40" a="1"/>
  <c r="BW461" i="40" s="1"/>
  <c r="BW462" i="40" a="1"/>
  <c r="BW462" i="40" s="1"/>
  <c r="BW463" i="40" a="1"/>
  <c r="BW463" i="40" s="1"/>
  <c r="BW464" i="40" a="1"/>
  <c r="BW464" i="40" s="1"/>
  <c r="BW465" i="40" a="1"/>
  <c r="BW465" i="40" s="1"/>
  <c r="BW466" i="40" a="1"/>
  <c r="BW466" i="40" s="1"/>
  <c r="BW467" i="40" a="1"/>
  <c r="BW467" i="40" s="1"/>
  <c r="BW468" i="40" a="1"/>
  <c r="BW468" i="40" s="1"/>
  <c r="BW469" i="40" a="1"/>
  <c r="BW469" i="40" s="1"/>
  <c r="BW470" i="40" a="1"/>
  <c r="BW470" i="40" s="1"/>
  <c r="BW471" i="40" a="1"/>
  <c r="BW471" i="40" s="1"/>
  <c r="BW472" i="40" a="1"/>
  <c r="BW472" i="40" s="1"/>
  <c r="BW473" i="40" a="1"/>
  <c r="BW473" i="40" s="1"/>
  <c r="BW474" i="40" a="1"/>
  <c r="BW474" i="40" s="1"/>
  <c r="BW475" i="40" a="1"/>
  <c r="BW475" i="40" s="1"/>
  <c r="BW476" i="40" a="1"/>
  <c r="BW476" i="40" s="1"/>
  <c r="BW477" i="40" a="1"/>
  <c r="BW477" i="40" s="1"/>
  <c r="BW478" i="40" a="1"/>
  <c r="BW478" i="40" s="1"/>
  <c r="BW479" i="40" a="1"/>
  <c r="BW479" i="40" s="1"/>
  <c r="BW480" i="40" a="1"/>
  <c r="BW480" i="40" s="1"/>
  <c r="BW481" i="40" a="1"/>
  <c r="BW481" i="40" s="1"/>
  <c r="BW482" i="40" a="1"/>
  <c r="BW482" i="40" s="1"/>
  <c r="BW483" i="40" a="1"/>
  <c r="BW483" i="40" s="1"/>
  <c r="BW484" i="40" a="1"/>
  <c r="BW484" i="40" s="1"/>
  <c r="BW485" i="40" a="1"/>
  <c r="BW485" i="40" s="1"/>
  <c r="BW486" i="40" a="1"/>
  <c r="BW486" i="40" s="1"/>
  <c r="BW487" i="40" a="1"/>
  <c r="BW487" i="40" s="1"/>
  <c r="BW488" i="40" a="1"/>
  <c r="BW488" i="40" s="1"/>
  <c r="BW489" i="40" a="1"/>
  <c r="BW489" i="40" s="1"/>
  <c r="BW490" i="40" a="1"/>
  <c r="BW490" i="40" s="1"/>
  <c r="BW491" i="40" a="1"/>
  <c r="BW491" i="40" s="1"/>
  <c r="BW492" i="40" a="1"/>
  <c r="BW492" i="40" s="1"/>
  <c r="BW493" i="40" a="1"/>
  <c r="BW493" i="40" s="1"/>
  <c r="BW494" i="40" a="1"/>
  <c r="BW494" i="40" s="1"/>
  <c r="BW495" i="40" a="1"/>
  <c r="BW495" i="40" s="1"/>
  <c r="BW496" i="40" a="1"/>
  <c r="BW496" i="40" s="1"/>
  <c r="BW497" i="40" a="1"/>
  <c r="BW497" i="40" s="1"/>
  <c r="BW498" i="40" a="1"/>
  <c r="BW498" i="40" s="1"/>
  <c r="BW499" i="40" a="1"/>
  <c r="BW499" i="40" s="1"/>
  <c r="BW500" i="40" a="1"/>
  <c r="BW500" i="40" s="1"/>
  <c r="BW501" i="40" a="1"/>
  <c r="BW501" i="40" s="1"/>
  <c r="BW502" i="40" a="1"/>
  <c r="BW502" i="40" s="1"/>
  <c r="BW503" i="40" a="1"/>
  <c r="BW503" i="40" s="1"/>
  <c r="BW504" i="40" a="1"/>
  <c r="BW504" i="40" s="1"/>
  <c r="BN5" i="40" a="1"/>
  <c r="BN5" i="40" s="1"/>
  <c r="BO5" i="40" l="1"/>
  <c r="AG3" i="40" l="1" a="1"/>
  <c r="AG3" i="40" s="1"/>
  <c r="AS3" i="40" a="1"/>
  <c r="AS3" i="40" s="1"/>
  <c r="AM3" i="40" a="1"/>
  <c r="AM3" i="40" s="1"/>
  <c r="AO3" i="40" a="1"/>
  <c r="AO3" i="40" s="1"/>
  <c r="AQ3" i="40" a="1"/>
  <c r="AQ3" i="40" s="1"/>
  <c r="AU3" i="40" a="1"/>
  <c r="AU3" i="40" s="1"/>
  <c r="AW3" i="40" a="1"/>
  <c r="AW3" i="40" s="1"/>
  <c r="BA3" i="40" a="1"/>
  <c r="BA3" i="40" s="1"/>
  <c r="BP5" i="40" l="1" a="1"/>
  <c r="BP5" i="40" s="1"/>
  <c r="BP6" i="40" a="1"/>
  <c r="BP6" i="40" s="1"/>
  <c r="BQ6" i="40" s="1"/>
  <c r="BP7" i="40" a="1"/>
  <c r="BP7" i="40" s="1"/>
  <c r="BQ7" i="40" s="1"/>
  <c r="BP8" i="40" a="1"/>
  <c r="BP8" i="40" s="1"/>
  <c r="BQ8" i="40" s="1"/>
  <c r="BP9" i="40" a="1"/>
  <c r="BP9" i="40" s="1"/>
  <c r="BQ9" i="40" s="1"/>
  <c r="BP10" i="40" a="1"/>
  <c r="BP10" i="40" s="1"/>
  <c r="BQ10" i="40" s="1"/>
  <c r="BP11" i="40" a="1"/>
  <c r="BP11" i="40" s="1"/>
  <c r="BQ11" i="40" s="1"/>
  <c r="BP12" i="40" a="1"/>
  <c r="BP12" i="40" s="1"/>
  <c r="BQ12" i="40" s="1"/>
  <c r="BP13" i="40" a="1"/>
  <c r="BP13" i="40" s="1"/>
  <c r="BQ13" i="40" s="1"/>
  <c r="BP14" i="40" a="1"/>
  <c r="BP14" i="40" s="1"/>
  <c r="BQ14" i="40" s="1"/>
  <c r="BP15" i="40" a="1"/>
  <c r="BP15" i="40" s="1"/>
  <c r="BQ15" i="40" s="1"/>
  <c r="BP16" i="40" a="1"/>
  <c r="BP16" i="40" s="1"/>
  <c r="BQ16" i="40" s="1"/>
  <c r="BP17" i="40" a="1"/>
  <c r="BP17" i="40" s="1"/>
  <c r="BQ17" i="40" s="1"/>
  <c r="BP18" i="40" a="1"/>
  <c r="BP18" i="40" s="1"/>
  <c r="BQ18" i="40" s="1"/>
  <c r="BP19" i="40" a="1"/>
  <c r="BP19" i="40" s="1"/>
  <c r="BQ19" i="40" s="1"/>
  <c r="BP20" i="40" a="1"/>
  <c r="BP20" i="40" s="1"/>
  <c r="BQ20" i="40" s="1"/>
  <c r="BP21" i="40" a="1"/>
  <c r="BP21" i="40" s="1"/>
  <c r="BQ21" i="40" s="1"/>
  <c r="BP22" i="40" a="1"/>
  <c r="BP22" i="40" s="1"/>
  <c r="BQ22" i="40" s="1"/>
  <c r="BP23" i="40" a="1"/>
  <c r="BP23" i="40" s="1"/>
  <c r="BQ23" i="40" s="1"/>
  <c r="BP24" i="40" a="1"/>
  <c r="BP24" i="40" s="1"/>
  <c r="BQ24" i="40" s="1"/>
  <c r="BP25" i="40" a="1"/>
  <c r="BP25" i="40" s="1"/>
  <c r="BQ25" i="40" s="1"/>
  <c r="BP26" i="40" a="1"/>
  <c r="BP26" i="40" s="1"/>
  <c r="BQ26" i="40" s="1"/>
  <c r="BP27" i="40" a="1"/>
  <c r="BP27" i="40" s="1"/>
  <c r="BQ27" i="40" s="1"/>
  <c r="BP28" i="40" a="1"/>
  <c r="BP28" i="40" s="1"/>
  <c r="BP29" i="40" a="1"/>
  <c r="BP29" i="40" s="1"/>
  <c r="BQ29" i="40" s="1"/>
  <c r="BP30" i="40" a="1"/>
  <c r="BP30" i="40" s="1"/>
  <c r="BQ30" i="40" s="1"/>
  <c r="BP31" i="40" a="1"/>
  <c r="BP31" i="40" s="1"/>
  <c r="BQ31" i="40" s="1"/>
  <c r="BP32" i="40" a="1"/>
  <c r="BP32" i="40" s="1"/>
  <c r="BQ32" i="40" s="1"/>
  <c r="BP33" i="40" a="1"/>
  <c r="BP33" i="40" s="1"/>
  <c r="BQ33" i="40" s="1"/>
  <c r="BP34" i="40" a="1"/>
  <c r="BP34" i="40" s="1"/>
  <c r="BQ34" i="40" s="1"/>
  <c r="BP35" i="40" a="1"/>
  <c r="BP35" i="40" s="1"/>
  <c r="BP36" i="40" a="1"/>
  <c r="BP36" i="40" s="1"/>
  <c r="BQ36" i="40" s="1"/>
  <c r="BP37" i="40" a="1"/>
  <c r="BP37" i="40" s="1"/>
  <c r="BQ37" i="40" s="1"/>
  <c r="BP38" i="40" a="1"/>
  <c r="BP38" i="40" s="1"/>
  <c r="BQ38" i="40" s="1"/>
  <c r="BP39" i="40" a="1"/>
  <c r="BP39" i="40" s="1"/>
  <c r="BQ39" i="40" s="1"/>
  <c r="BP40" i="40" a="1"/>
  <c r="BP40" i="40" s="1"/>
  <c r="BQ40" i="40" s="1"/>
  <c r="BP41" i="40" a="1"/>
  <c r="BP41" i="40" s="1"/>
  <c r="BQ41" i="40" s="1"/>
  <c r="BP42" i="40" a="1"/>
  <c r="BP42" i="40" s="1"/>
  <c r="BQ42" i="40" s="1"/>
  <c r="BP43" i="40" a="1"/>
  <c r="BP43" i="40" s="1"/>
  <c r="BQ43" i="40" s="1"/>
  <c r="BP44" i="40" a="1"/>
  <c r="BP44" i="40" s="1"/>
  <c r="BQ44" i="40" s="1"/>
  <c r="BP45" i="40" a="1"/>
  <c r="BP45" i="40" s="1"/>
  <c r="BQ45" i="40" s="1"/>
  <c r="BP46" i="40" a="1"/>
  <c r="BP46" i="40" s="1"/>
  <c r="BQ46" i="40" s="1"/>
  <c r="BP47" i="40" a="1"/>
  <c r="BP47" i="40" s="1"/>
  <c r="BQ47" i="40" s="1"/>
  <c r="BP48" i="40" a="1"/>
  <c r="BP48" i="40" s="1"/>
  <c r="BQ48" i="40" s="1"/>
  <c r="BP49" i="40" a="1"/>
  <c r="BP49" i="40" s="1"/>
  <c r="BQ49" i="40" s="1"/>
  <c r="BP50" i="40" a="1"/>
  <c r="BP50" i="40" s="1"/>
  <c r="BQ50" i="40" s="1"/>
  <c r="BP51" i="40" a="1"/>
  <c r="BP51" i="40" s="1"/>
  <c r="BQ51" i="40" s="1"/>
  <c r="BP52" i="40" a="1"/>
  <c r="BP52" i="40" s="1"/>
  <c r="BQ52" i="40" s="1"/>
  <c r="BP53" i="40" a="1"/>
  <c r="BP53" i="40" s="1"/>
  <c r="BQ53" i="40" s="1"/>
  <c r="BP54" i="40" a="1"/>
  <c r="BP54" i="40" s="1"/>
  <c r="BQ54" i="40" s="1"/>
  <c r="BP55" i="40" a="1"/>
  <c r="BP55" i="40" s="1"/>
  <c r="BQ55" i="40" s="1"/>
  <c r="BP56" i="40" a="1"/>
  <c r="BP56" i="40" s="1"/>
  <c r="BQ56" i="40" s="1"/>
  <c r="BP57" i="40" a="1"/>
  <c r="BP57" i="40" s="1"/>
  <c r="BQ57" i="40" s="1"/>
  <c r="BP58" i="40" a="1"/>
  <c r="BP58" i="40" s="1"/>
  <c r="BQ58" i="40" s="1"/>
  <c r="BP59" i="40" a="1"/>
  <c r="BP59" i="40" s="1"/>
  <c r="BQ59" i="40" s="1"/>
  <c r="BP60" i="40" a="1"/>
  <c r="BP60" i="40" s="1"/>
  <c r="BQ60" i="40" s="1"/>
  <c r="BP61" i="40" a="1"/>
  <c r="BP61" i="40" s="1"/>
  <c r="BP62" i="40" a="1"/>
  <c r="BP62" i="40" s="1"/>
  <c r="BQ62" i="40" s="1"/>
  <c r="BP63" i="40" a="1"/>
  <c r="BP63" i="40" s="1"/>
  <c r="BQ63" i="40" s="1"/>
  <c r="BP64" i="40" a="1"/>
  <c r="BP64" i="40" s="1"/>
  <c r="BQ64" i="40" s="1"/>
  <c r="BP65" i="40" a="1"/>
  <c r="BP65" i="40" s="1"/>
  <c r="BQ65" i="40" s="1"/>
  <c r="BP66" i="40" a="1"/>
  <c r="BP66" i="40" s="1"/>
  <c r="BQ66" i="40" s="1"/>
  <c r="BP67" i="40" a="1"/>
  <c r="BP67" i="40" s="1"/>
  <c r="BQ67" i="40" s="1"/>
  <c r="BP68" i="40" a="1"/>
  <c r="BP68" i="40" s="1"/>
  <c r="BQ68" i="40" s="1"/>
  <c r="BP69" i="40" a="1"/>
  <c r="BP69" i="40" s="1"/>
  <c r="BQ69" i="40" s="1"/>
  <c r="BP70" i="40" a="1"/>
  <c r="BP70" i="40" s="1"/>
  <c r="BQ70" i="40" s="1"/>
  <c r="BP71" i="40" a="1"/>
  <c r="BP71" i="40" s="1"/>
  <c r="BQ71" i="40" s="1"/>
  <c r="BP72" i="40" a="1"/>
  <c r="BP72" i="40" s="1"/>
  <c r="BQ72" i="40" s="1"/>
  <c r="BP73" i="40" a="1"/>
  <c r="BP73" i="40" s="1"/>
  <c r="BQ73" i="40" s="1"/>
  <c r="BP74" i="40" a="1"/>
  <c r="BP74" i="40" s="1"/>
  <c r="BQ74" i="40" s="1"/>
  <c r="BP75" i="40" a="1"/>
  <c r="BP75" i="40" s="1"/>
  <c r="BQ75" i="40" s="1"/>
  <c r="BP76" i="40" a="1"/>
  <c r="BP76" i="40" s="1"/>
  <c r="BQ76" i="40" s="1"/>
  <c r="BP77" i="40" a="1"/>
  <c r="BP77" i="40" s="1"/>
  <c r="BQ77" i="40" s="1"/>
  <c r="BP78" i="40" a="1"/>
  <c r="BP78" i="40" s="1"/>
  <c r="BQ78" i="40" s="1"/>
  <c r="BP79" i="40" a="1"/>
  <c r="BP79" i="40" s="1"/>
  <c r="BQ79" i="40" s="1"/>
  <c r="BP80" i="40" a="1"/>
  <c r="BP80" i="40" s="1"/>
  <c r="BQ80" i="40" s="1"/>
  <c r="BP81" i="40" a="1"/>
  <c r="BP81" i="40" s="1"/>
  <c r="BQ81" i="40" s="1"/>
  <c r="BP82" i="40" a="1"/>
  <c r="BP82" i="40" s="1"/>
  <c r="BQ82" i="40" s="1"/>
  <c r="BP83" i="40" a="1"/>
  <c r="BP83" i="40" s="1"/>
  <c r="BQ83" i="40" s="1"/>
  <c r="BP84" i="40" a="1"/>
  <c r="BP84" i="40" s="1"/>
  <c r="BQ84" i="40" s="1"/>
  <c r="BP85" i="40" a="1"/>
  <c r="BP85" i="40" s="1"/>
  <c r="BQ85" i="40" s="1"/>
  <c r="BP86" i="40" a="1"/>
  <c r="BP86" i="40" s="1"/>
  <c r="BQ86" i="40" s="1"/>
  <c r="BP87" i="40" a="1"/>
  <c r="BP87" i="40" s="1"/>
  <c r="BQ87" i="40" s="1"/>
  <c r="BP88" i="40" a="1"/>
  <c r="BP88" i="40" s="1"/>
  <c r="BQ88" i="40" s="1"/>
  <c r="BP89" i="40" a="1"/>
  <c r="BP89" i="40" s="1"/>
  <c r="BQ89" i="40" s="1"/>
  <c r="BP90" i="40" a="1"/>
  <c r="BP90" i="40" s="1"/>
  <c r="BQ90" i="40" s="1"/>
  <c r="BP91" i="40" a="1"/>
  <c r="BP91" i="40" s="1"/>
  <c r="BQ91" i="40" s="1"/>
  <c r="BP92" i="40" a="1"/>
  <c r="BP92" i="40" s="1"/>
  <c r="BQ92" i="40" s="1"/>
  <c r="BP93" i="40" a="1"/>
  <c r="BP93" i="40" s="1"/>
  <c r="BQ93" i="40" s="1"/>
  <c r="BP94" i="40" a="1"/>
  <c r="BP94" i="40" s="1"/>
  <c r="BQ94" i="40" s="1"/>
  <c r="BP95" i="40" a="1"/>
  <c r="BP95" i="40" s="1"/>
  <c r="BP96" i="40" a="1"/>
  <c r="BP96" i="40" s="1"/>
  <c r="BQ96" i="40" s="1"/>
  <c r="BP97" i="40" a="1"/>
  <c r="BP97" i="40" s="1"/>
  <c r="BQ97" i="40" s="1"/>
  <c r="BP98" i="40" a="1"/>
  <c r="BP98" i="40" s="1"/>
  <c r="BQ98" i="40" s="1"/>
  <c r="BP99" i="40" a="1"/>
  <c r="BP99" i="40" s="1"/>
  <c r="BQ99" i="40" s="1"/>
  <c r="BP100" i="40" a="1"/>
  <c r="BP100" i="40" s="1"/>
  <c r="BQ100" i="40" s="1"/>
  <c r="BP101" i="40" a="1"/>
  <c r="BP101" i="40" s="1"/>
  <c r="BQ101" i="40" s="1"/>
  <c r="BP102" i="40" a="1"/>
  <c r="BP102" i="40" s="1"/>
  <c r="BQ102" i="40" s="1"/>
  <c r="BP103" i="40" a="1"/>
  <c r="BP103" i="40" s="1"/>
  <c r="BQ103" i="40" s="1"/>
  <c r="BP104" i="40" a="1"/>
  <c r="BP104" i="40" s="1"/>
  <c r="BQ104" i="40" s="1"/>
  <c r="BP105" i="40" a="1"/>
  <c r="BP105" i="40" s="1"/>
  <c r="BQ105" i="40" s="1"/>
  <c r="BP106" i="40" a="1"/>
  <c r="BP106" i="40" s="1"/>
  <c r="BQ106" i="40" s="1"/>
  <c r="BP107" i="40" a="1"/>
  <c r="BP107" i="40" s="1"/>
  <c r="BP108" i="40" a="1"/>
  <c r="BP108" i="40" s="1"/>
  <c r="BP109" i="40" a="1"/>
  <c r="BP109" i="40" s="1"/>
  <c r="BQ109" i="40" s="1"/>
  <c r="BP110" i="40" a="1"/>
  <c r="BP110" i="40" s="1"/>
  <c r="BQ110" i="40" s="1"/>
  <c r="BP111" i="40" a="1"/>
  <c r="BP111" i="40" s="1"/>
  <c r="BQ111" i="40" s="1"/>
  <c r="BP112" i="40" a="1"/>
  <c r="BP112" i="40" s="1"/>
  <c r="BQ112" i="40" s="1"/>
  <c r="BP113" i="40" a="1"/>
  <c r="BP113" i="40" s="1"/>
  <c r="BQ113" i="40" s="1"/>
  <c r="BP114" i="40" a="1"/>
  <c r="BP114" i="40" s="1"/>
  <c r="BQ114" i="40" s="1"/>
  <c r="BP115" i="40" a="1"/>
  <c r="BP115" i="40" s="1"/>
  <c r="BQ115" i="40" s="1"/>
  <c r="BP116" i="40" a="1"/>
  <c r="BP116" i="40" s="1"/>
  <c r="BQ116" i="40" s="1"/>
  <c r="BP117" i="40" a="1"/>
  <c r="BP117" i="40" s="1"/>
  <c r="BQ117" i="40" s="1"/>
  <c r="BP118" i="40" a="1"/>
  <c r="BP118" i="40" s="1"/>
  <c r="BQ118" i="40" s="1"/>
  <c r="BP119" i="40" a="1"/>
  <c r="BP119" i="40" s="1"/>
  <c r="BQ119" i="40" s="1"/>
  <c r="BP120" i="40" a="1"/>
  <c r="BP120" i="40" s="1"/>
  <c r="BQ120" i="40" s="1"/>
  <c r="BP121" i="40" a="1"/>
  <c r="BP121" i="40" s="1"/>
  <c r="BQ121" i="40" s="1"/>
  <c r="BP122" i="40" a="1"/>
  <c r="BP122" i="40" s="1"/>
  <c r="BQ122" i="40" s="1"/>
  <c r="BP123" i="40" a="1"/>
  <c r="BP123" i="40" s="1"/>
  <c r="BQ123" i="40" s="1"/>
  <c r="BP124" i="40" a="1"/>
  <c r="BP124" i="40" s="1"/>
  <c r="BQ124" i="40" s="1"/>
  <c r="BP125" i="40" a="1"/>
  <c r="BP125" i="40" s="1"/>
  <c r="BQ125" i="40" s="1"/>
  <c r="BP126" i="40" a="1"/>
  <c r="BP126" i="40" s="1"/>
  <c r="BQ126" i="40" s="1"/>
  <c r="BP127" i="40" a="1"/>
  <c r="BP127" i="40" s="1"/>
  <c r="BQ127" i="40" s="1"/>
  <c r="BP128" i="40" a="1"/>
  <c r="BP128" i="40" s="1"/>
  <c r="BQ128" i="40" s="1"/>
  <c r="BP129" i="40" a="1"/>
  <c r="BP129" i="40" s="1"/>
  <c r="BQ129" i="40" s="1"/>
  <c r="BP130" i="40" a="1"/>
  <c r="BP130" i="40" s="1"/>
  <c r="BQ130" i="40" s="1"/>
  <c r="BP131" i="40" a="1"/>
  <c r="BP131" i="40" s="1"/>
  <c r="BQ131" i="40" s="1"/>
  <c r="BP132" i="40" a="1"/>
  <c r="BP132" i="40" s="1"/>
  <c r="BQ132" i="40" s="1"/>
  <c r="BP133" i="40" a="1"/>
  <c r="BP133" i="40" s="1"/>
  <c r="BQ133" i="40" s="1"/>
  <c r="BP134" i="40" a="1"/>
  <c r="BP134" i="40" s="1"/>
  <c r="BQ134" i="40" s="1"/>
  <c r="BP135" i="40" a="1"/>
  <c r="BP135" i="40" s="1"/>
  <c r="BQ135" i="40" s="1"/>
  <c r="BP136" i="40" a="1"/>
  <c r="BP136" i="40" s="1"/>
  <c r="BQ136" i="40" s="1"/>
  <c r="BP137" i="40" a="1"/>
  <c r="BP137" i="40" s="1"/>
  <c r="BQ137" i="40" s="1"/>
  <c r="BP138" i="40" a="1"/>
  <c r="BP138" i="40" s="1"/>
  <c r="BQ138" i="40" s="1"/>
  <c r="BP139" i="40" a="1"/>
  <c r="BP139" i="40" s="1"/>
  <c r="BQ139" i="40" s="1"/>
  <c r="BP140" i="40" a="1"/>
  <c r="BP140" i="40" s="1"/>
  <c r="BQ140" i="40" s="1"/>
  <c r="BP141" i="40" a="1"/>
  <c r="BP141" i="40" s="1"/>
  <c r="BQ141" i="40" s="1"/>
  <c r="BP142" i="40" a="1"/>
  <c r="BP142" i="40" s="1"/>
  <c r="BQ142" i="40" s="1"/>
  <c r="BP143" i="40" a="1"/>
  <c r="BP143" i="40" s="1"/>
  <c r="BQ143" i="40" s="1"/>
  <c r="BP144" i="40" a="1"/>
  <c r="BP144" i="40" s="1"/>
  <c r="BQ144" i="40" s="1"/>
  <c r="BP145" i="40" a="1"/>
  <c r="BP145" i="40" s="1"/>
  <c r="BQ145" i="40" s="1"/>
  <c r="BP146" i="40" a="1"/>
  <c r="BP146" i="40" s="1"/>
  <c r="BQ146" i="40" s="1"/>
  <c r="BP147" i="40" a="1"/>
  <c r="BP147" i="40" s="1"/>
  <c r="BQ147" i="40" s="1"/>
  <c r="BP148" i="40" a="1"/>
  <c r="BP148" i="40" s="1"/>
  <c r="BQ148" i="40" s="1"/>
  <c r="BP149" i="40" a="1"/>
  <c r="BP149" i="40" s="1"/>
  <c r="BQ149" i="40" s="1"/>
  <c r="BP150" i="40" a="1"/>
  <c r="BP150" i="40" s="1"/>
  <c r="BQ150" i="40" s="1"/>
  <c r="BP151" i="40" a="1"/>
  <c r="BP151" i="40" s="1"/>
  <c r="BQ151" i="40" s="1"/>
  <c r="BP152" i="40" a="1"/>
  <c r="BP152" i="40" s="1"/>
  <c r="BQ152" i="40" s="1"/>
  <c r="BP153" i="40" a="1"/>
  <c r="BP153" i="40" s="1"/>
  <c r="BQ153" i="40" s="1"/>
  <c r="BP154" i="40" a="1"/>
  <c r="BP154" i="40" s="1"/>
  <c r="BQ154" i="40" s="1"/>
  <c r="BP155" i="40" a="1"/>
  <c r="BP155" i="40" s="1"/>
  <c r="BQ155" i="40" s="1"/>
  <c r="BP156" i="40" a="1"/>
  <c r="BP156" i="40" s="1"/>
  <c r="BQ156" i="40" s="1"/>
  <c r="BP157" i="40" a="1"/>
  <c r="BP157" i="40" s="1"/>
  <c r="BQ157" i="40" s="1"/>
  <c r="BP158" i="40" a="1"/>
  <c r="BP158" i="40" s="1"/>
  <c r="BQ158" i="40" s="1"/>
  <c r="BP159" i="40" a="1"/>
  <c r="BP159" i="40" s="1"/>
  <c r="BQ159" i="40" s="1"/>
  <c r="BP160" i="40" a="1"/>
  <c r="BP160" i="40" s="1"/>
  <c r="BQ160" i="40" s="1"/>
  <c r="BP161" i="40" a="1"/>
  <c r="BP161" i="40" s="1"/>
  <c r="BQ161" i="40" s="1"/>
  <c r="BP162" i="40" a="1"/>
  <c r="BP162" i="40" s="1"/>
  <c r="BQ162" i="40" s="1"/>
  <c r="BP163" i="40" a="1"/>
  <c r="BP163" i="40" s="1"/>
  <c r="BQ163" i="40" s="1"/>
  <c r="BP164" i="40" a="1"/>
  <c r="BP164" i="40" s="1"/>
  <c r="BQ164" i="40" s="1"/>
  <c r="BP165" i="40" a="1"/>
  <c r="BP165" i="40" s="1"/>
  <c r="BQ165" i="40" s="1"/>
  <c r="BP166" i="40" a="1"/>
  <c r="BP166" i="40" s="1"/>
  <c r="BQ166" i="40" s="1"/>
  <c r="BP167" i="40" a="1"/>
  <c r="BP167" i="40" s="1"/>
  <c r="BQ167" i="40" s="1"/>
  <c r="BP168" i="40" a="1"/>
  <c r="BP168" i="40" s="1"/>
  <c r="BQ168" i="40" s="1"/>
  <c r="BP169" i="40" a="1"/>
  <c r="BP169" i="40" s="1"/>
  <c r="BQ169" i="40" s="1"/>
  <c r="BP170" i="40" a="1"/>
  <c r="BP170" i="40" s="1"/>
  <c r="BQ170" i="40" s="1"/>
  <c r="BP171" i="40" a="1"/>
  <c r="BP171" i="40" s="1"/>
  <c r="BQ171" i="40" s="1"/>
  <c r="BP172" i="40" a="1"/>
  <c r="BP172" i="40" s="1"/>
  <c r="BQ172" i="40" s="1"/>
  <c r="BP173" i="40" a="1"/>
  <c r="BP173" i="40" s="1"/>
  <c r="BQ173" i="40" s="1"/>
  <c r="BP174" i="40" a="1"/>
  <c r="BP174" i="40" s="1"/>
  <c r="BQ174" i="40" s="1"/>
  <c r="BP175" i="40" a="1"/>
  <c r="BP175" i="40" s="1"/>
  <c r="BQ175" i="40" s="1"/>
  <c r="BP176" i="40" a="1"/>
  <c r="BP176" i="40" s="1"/>
  <c r="BQ176" i="40" s="1"/>
  <c r="BP177" i="40" a="1"/>
  <c r="BP177" i="40" s="1"/>
  <c r="BQ177" i="40" s="1"/>
  <c r="BP178" i="40" a="1"/>
  <c r="BP178" i="40" s="1"/>
  <c r="BP179" i="40" a="1"/>
  <c r="BP179" i="40" s="1"/>
  <c r="BQ179" i="40" s="1"/>
  <c r="BP180" i="40" a="1"/>
  <c r="BP180" i="40" s="1"/>
  <c r="BQ180" i="40" s="1"/>
  <c r="BP181" i="40" a="1"/>
  <c r="BP181" i="40" s="1"/>
  <c r="BQ181" i="40" s="1"/>
  <c r="BP182" i="40" a="1"/>
  <c r="BP182" i="40" s="1"/>
  <c r="BQ182" i="40" s="1"/>
  <c r="BP183" i="40" a="1"/>
  <c r="BP183" i="40" s="1"/>
  <c r="BQ183" i="40" s="1"/>
  <c r="BP184" i="40" a="1"/>
  <c r="BP184" i="40" s="1"/>
  <c r="BQ184" i="40" s="1"/>
  <c r="BP185" i="40" a="1"/>
  <c r="BP185" i="40" s="1"/>
  <c r="BQ185" i="40" s="1"/>
  <c r="BP186" i="40" a="1"/>
  <c r="BP186" i="40" s="1"/>
  <c r="BQ186" i="40" s="1"/>
  <c r="BP187" i="40" a="1"/>
  <c r="BP187" i="40" s="1"/>
  <c r="BQ187" i="40" s="1"/>
  <c r="BP188" i="40" a="1"/>
  <c r="BP188" i="40" s="1"/>
  <c r="BQ188" i="40" s="1"/>
  <c r="BP189" i="40" a="1"/>
  <c r="BP189" i="40" s="1"/>
  <c r="BQ189" i="40" s="1"/>
  <c r="BP190" i="40" a="1"/>
  <c r="BP190" i="40" s="1"/>
  <c r="BQ190" i="40" s="1"/>
  <c r="BP191" i="40" a="1"/>
  <c r="BP191" i="40" s="1"/>
  <c r="BQ191" i="40" s="1"/>
  <c r="BP192" i="40" a="1"/>
  <c r="BP192" i="40" s="1"/>
  <c r="BQ192" i="40" s="1"/>
  <c r="BP193" i="40" a="1"/>
  <c r="BP193" i="40" s="1"/>
  <c r="BQ193" i="40" s="1"/>
  <c r="BP194" i="40" a="1"/>
  <c r="BP194" i="40" s="1"/>
  <c r="BQ194" i="40" s="1"/>
  <c r="BP195" i="40" a="1"/>
  <c r="BP195" i="40" s="1"/>
  <c r="BQ195" i="40" s="1"/>
  <c r="BP196" i="40" a="1"/>
  <c r="BP196" i="40" s="1"/>
  <c r="BQ196" i="40" s="1"/>
  <c r="BP197" i="40" a="1"/>
  <c r="BP197" i="40" s="1"/>
  <c r="BQ197" i="40" s="1"/>
  <c r="BP198" i="40" a="1"/>
  <c r="BP198" i="40" s="1"/>
  <c r="BQ198" i="40" s="1"/>
  <c r="BP199" i="40" a="1"/>
  <c r="BP199" i="40" s="1"/>
  <c r="BQ199" i="40" s="1"/>
  <c r="BP200" i="40" a="1"/>
  <c r="BP200" i="40" s="1"/>
  <c r="BQ200" i="40" s="1"/>
  <c r="BP201" i="40" a="1"/>
  <c r="BP201" i="40" s="1"/>
  <c r="BQ201" i="40" s="1"/>
  <c r="BP202" i="40" a="1"/>
  <c r="BP202" i="40" s="1"/>
  <c r="BQ202" i="40" s="1"/>
  <c r="BP203" i="40" a="1"/>
  <c r="BP203" i="40" s="1"/>
  <c r="BQ203" i="40" s="1"/>
  <c r="BP204" i="40" a="1"/>
  <c r="BP204" i="40" s="1"/>
  <c r="BQ204" i="40" s="1"/>
  <c r="BP205" i="40" a="1"/>
  <c r="BP205" i="40" s="1"/>
  <c r="BQ205" i="40" s="1"/>
  <c r="BP206" i="40" a="1"/>
  <c r="BP206" i="40" s="1"/>
  <c r="BQ206" i="40" s="1"/>
  <c r="BP207" i="40" a="1"/>
  <c r="BP207" i="40" s="1"/>
  <c r="BQ207" i="40" s="1"/>
  <c r="BP208" i="40" a="1"/>
  <c r="BP208" i="40" s="1"/>
  <c r="BQ208" i="40" s="1"/>
  <c r="BP209" i="40" a="1"/>
  <c r="BP209" i="40" s="1"/>
  <c r="BQ209" i="40" s="1"/>
  <c r="BP210" i="40" a="1"/>
  <c r="BP210" i="40" s="1"/>
  <c r="BQ210" i="40" s="1"/>
  <c r="BP211" i="40" a="1"/>
  <c r="BP211" i="40" s="1"/>
  <c r="BQ211" i="40" s="1"/>
  <c r="BP212" i="40" a="1"/>
  <c r="BP212" i="40" s="1"/>
  <c r="BP213" i="40" a="1"/>
  <c r="BP213" i="40" s="1"/>
  <c r="BQ213" i="40" s="1"/>
  <c r="BP214" i="40" a="1"/>
  <c r="BP214" i="40" s="1"/>
  <c r="BQ214" i="40" s="1"/>
  <c r="BP215" i="40" a="1"/>
  <c r="BP215" i="40" s="1"/>
  <c r="BQ215" i="40" s="1"/>
  <c r="BP216" i="40" a="1"/>
  <c r="BP216" i="40" s="1"/>
  <c r="BQ216" i="40" s="1"/>
  <c r="BP217" i="40" a="1"/>
  <c r="BP217" i="40" s="1"/>
  <c r="BQ217" i="40" s="1"/>
  <c r="BP218" i="40" a="1"/>
  <c r="BP218" i="40" s="1"/>
  <c r="BQ218" i="40" s="1"/>
  <c r="BP219" i="40" a="1"/>
  <c r="BP219" i="40" s="1"/>
  <c r="BQ219" i="40" s="1"/>
  <c r="BP220" i="40" a="1"/>
  <c r="BP220" i="40" s="1"/>
  <c r="BQ220" i="40" s="1"/>
  <c r="BP221" i="40" a="1"/>
  <c r="BP221" i="40" s="1"/>
  <c r="BQ221" i="40" s="1"/>
  <c r="BP222" i="40" a="1"/>
  <c r="BP222" i="40" s="1"/>
  <c r="BQ222" i="40" s="1"/>
  <c r="BP223" i="40" a="1"/>
  <c r="BP223" i="40" s="1"/>
  <c r="BQ223" i="40" s="1"/>
  <c r="BP224" i="40" a="1"/>
  <c r="BP224" i="40" s="1"/>
  <c r="BQ224" i="40" s="1"/>
  <c r="BP225" i="40" a="1"/>
  <c r="BP225" i="40" s="1"/>
  <c r="BQ225" i="40" s="1"/>
  <c r="BP226" i="40" a="1"/>
  <c r="BP226" i="40" s="1"/>
  <c r="BQ226" i="40" s="1"/>
  <c r="BP227" i="40" a="1"/>
  <c r="BP227" i="40" s="1"/>
  <c r="BQ227" i="40" s="1"/>
  <c r="BP228" i="40" a="1"/>
  <c r="BP228" i="40" s="1"/>
  <c r="BQ228" i="40" s="1"/>
  <c r="BP229" i="40" a="1"/>
  <c r="BP229" i="40" s="1"/>
  <c r="BQ229" i="40" s="1"/>
  <c r="BP230" i="40" a="1"/>
  <c r="BP230" i="40" s="1"/>
  <c r="BQ230" i="40" s="1"/>
  <c r="BP231" i="40" a="1"/>
  <c r="BP231" i="40" s="1"/>
  <c r="BQ231" i="40" s="1"/>
  <c r="BP232" i="40" a="1"/>
  <c r="BP232" i="40" s="1"/>
  <c r="BQ232" i="40" s="1"/>
  <c r="BP233" i="40" a="1"/>
  <c r="BP233" i="40" s="1"/>
  <c r="BQ233" i="40" s="1"/>
  <c r="BP234" i="40" a="1"/>
  <c r="BP234" i="40" s="1"/>
  <c r="BQ234" i="40" s="1"/>
  <c r="BP235" i="40" a="1"/>
  <c r="BP235" i="40" s="1"/>
  <c r="BQ235" i="40" s="1"/>
  <c r="BP236" i="40" a="1"/>
  <c r="BP236" i="40" s="1"/>
  <c r="BQ236" i="40" s="1"/>
  <c r="BP237" i="40" a="1"/>
  <c r="BP237" i="40" s="1"/>
  <c r="BQ237" i="40" s="1"/>
  <c r="BP238" i="40" a="1"/>
  <c r="BP238" i="40" s="1"/>
  <c r="BQ238" i="40" s="1"/>
  <c r="BP239" i="40" a="1"/>
  <c r="BP239" i="40" s="1"/>
  <c r="BQ239" i="40" s="1"/>
  <c r="BP240" i="40" a="1"/>
  <c r="BP240" i="40" s="1"/>
  <c r="BQ240" i="40" s="1"/>
  <c r="BP241" i="40" a="1"/>
  <c r="BP241" i="40" s="1"/>
  <c r="BQ241" i="40" s="1"/>
  <c r="BP242" i="40" a="1"/>
  <c r="BP242" i="40" s="1"/>
  <c r="BQ242" i="40" s="1"/>
  <c r="BP243" i="40" a="1"/>
  <c r="BP243" i="40" s="1"/>
  <c r="BQ243" i="40" s="1"/>
  <c r="BP244" i="40" a="1"/>
  <c r="BP244" i="40" s="1"/>
  <c r="BQ244" i="40" s="1"/>
  <c r="BP245" i="40" a="1"/>
  <c r="BP245" i="40" s="1"/>
  <c r="BQ245" i="40" s="1"/>
  <c r="BP246" i="40" a="1"/>
  <c r="BP246" i="40" s="1"/>
  <c r="BQ246" i="40" s="1"/>
  <c r="BP247" i="40" a="1"/>
  <c r="BP247" i="40" s="1"/>
  <c r="BQ247" i="40" s="1"/>
  <c r="BP248" i="40" a="1"/>
  <c r="BP248" i="40" s="1"/>
  <c r="BQ248" i="40" s="1"/>
  <c r="BP249" i="40" a="1"/>
  <c r="BP249" i="40" s="1"/>
  <c r="BQ249" i="40" s="1"/>
  <c r="BP250" i="40" a="1"/>
  <c r="BP250" i="40" s="1"/>
  <c r="BQ250" i="40" s="1"/>
  <c r="BP251" i="40" a="1"/>
  <c r="BP251" i="40" s="1"/>
  <c r="BQ251" i="40" s="1"/>
  <c r="BP252" i="40" a="1"/>
  <c r="BP252" i="40" s="1"/>
  <c r="BQ252" i="40" s="1"/>
  <c r="BP253" i="40" a="1"/>
  <c r="BP253" i="40" s="1"/>
  <c r="BQ253" i="40" s="1"/>
  <c r="BP254" i="40" a="1"/>
  <c r="BP254" i="40" s="1"/>
  <c r="BQ254" i="40" s="1"/>
  <c r="BP255" i="40" a="1"/>
  <c r="BP255" i="40" s="1"/>
  <c r="BQ255" i="40" s="1"/>
  <c r="BP256" i="40" a="1"/>
  <c r="BP256" i="40" s="1"/>
  <c r="BQ256" i="40" s="1"/>
  <c r="BP257" i="40" a="1"/>
  <c r="BP257" i="40" s="1"/>
  <c r="BP258" i="40" a="1"/>
  <c r="BP258" i="40" s="1"/>
  <c r="BQ258" i="40" s="1"/>
  <c r="BP259" i="40" a="1"/>
  <c r="BP259" i="40" s="1"/>
  <c r="BQ259" i="40" s="1"/>
  <c r="BP260" i="40" a="1"/>
  <c r="BP260" i="40" s="1"/>
  <c r="BQ260" i="40" s="1"/>
  <c r="BP261" i="40" a="1"/>
  <c r="BP261" i="40" s="1"/>
  <c r="BQ261" i="40" s="1"/>
  <c r="BP262" i="40" a="1"/>
  <c r="BP262" i="40" s="1"/>
  <c r="BQ262" i="40" s="1"/>
  <c r="BP263" i="40" a="1"/>
  <c r="BP263" i="40" s="1"/>
  <c r="BQ263" i="40" s="1"/>
  <c r="BP264" i="40" a="1"/>
  <c r="BP264" i="40" s="1"/>
  <c r="BQ264" i="40" s="1"/>
  <c r="BP265" i="40" a="1"/>
  <c r="BP265" i="40" s="1"/>
  <c r="BQ265" i="40" s="1"/>
  <c r="BP266" i="40" a="1"/>
  <c r="BP266" i="40" s="1"/>
  <c r="BQ266" i="40" s="1"/>
  <c r="BP267" i="40" a="1"/>
  <c r="BP267" i="40" s="1"/>
  <c r="BQ267" i="40" s="1"/>
  <c r="BP268" i="40" a="1"/>
  <c r="BP268" i="40" s="1"/>
  <c r="BQ268" i="40" s="1"/>
  <c r="BP269" i="40" a="1"/>
  <c r="BP269" i="40" s="1"/>
  <c r="BQ269" i="40" s="1"/>
  <c r="BP270" i="40" a="1"/>
  <c r="BP270" i="40" s="1"/>
  <c r="BQ270" i="40" s="1"/>
  <c r="BP271" i="40" a="1"/>
  <c r="BP271" i="40" s="1"/>
  <c r="BQ271" i="40" s="1"/>
  <c r="BP272" i="40" a="1"/>
  <c r="BP272" i="40" s="1"/>
  <c r="BQ272" i="40" s="1"/>
  <c r="BP273" i="40" a="1"/>
  <c r="BP273" i="40" s="1"/>
  <c r="BQ273" i="40" s="1"/>
  <c r="BP274" i="40" a="1"/>
  <c r="BP274" i="40" s="1"/>
  <c r="BQ274" i="40" s="1"/>
  <c r="BP275" i="40" a="1"/>
  <c r="BP275" i="40" s="1"/>
  <c r="BP276" i="40" a="1"/>
  <c r="BP276" i="40" s="1"/>
  <c r="BQ276" i="40" s="1"/>
  <c r="BP277" i="40" a="1"/>
  <c r="BP277" i="40" s="1"/>
  <c r="BQ277" i="40" s="1"/>
  <c r="BP278" i="40" a="1"/>
  <c r="BP278" i="40" s="1"/>
  <c r="BQ278" i="40" s="1"/>
  <c r="BP279" i="40" a="1"/>
  <c r="BP279" i="40" s="1"/>
  <c r="BQ279" i="40" s="1"/>
  <c r="BP280" i="40" a="1"/>
  <c r="BP280" i="40" s="1"/>
  <c r="BQ280" i="40" s="1"/>
  <c r="BP281" i="40" a="1"/>
  <c r="BP281" i="40" s="1"/>
  <c r="BQ281" i="40" s="1"/>
  <c r="BP282" i="40" a="1"/>
  <c r="BP282" i="40" s="1"/>
  <c r="BQ282" i="40" s="1"/>
  <c r="BP283" i="40" a="1"/>
  <c r="BP283" i="40" s="1"/>
  <c r="BQ283" i="40" s="1"/>
  <c r="BP284" i="40" a="1"/>
  <c r="BP284" i="40" s="1"/>
  <c r="BQ284" i="40" s="1"/>
  <c r="BP285" i="40" a="1"/>
  <c r="BP285" i="40" s="1"/>
  <c r="BQ285" i="40" s="1"/>
  <c r="BP286" i="40" a="1"/>
  <c r="BP286" i="40" s="1"/>
  <c r="BQ286" i="40" s="1"/>
  <c r="BP287" i="40" a="1"/>
  <c r="BP287" i="40" s="1"/>
  <c r="BQ287" i="40" s="1"/>
  <c r="BP288" i="40" a="1"/>
  <c r="BP288" i="40" s="1"/>
  <c r="BQ288" i="40" s="1"/>
  <c r="BP289" i="40" a="1"/>
  <c r="BP289" i="40" s="1"/>
  <c r="BQ289" i="40" s="1"/>
  <c r="BP290" i="40" a="1"/>
  <c r="BP290" i="40" s="1"/>
  <c r="BQ290" i="40" s="1"/>
  <c r="BP291" i="40" a="1"/>
  <c r="BP291" i="40" s="1"/>
  <c r="BQ291" i="40" s="1"/>
  <c r="BP292" i="40" a="1"/>
  <c r="BP292" i="40" s="1"/>
  <c r="BQ292" i="40" s="1"/>
  <c r="BP293" i="40" a="1"/>
  <c r="BP293" i="40" s="1"/>
  <c r="BQ293" i="40" s="1"/>
  <c r="BP294" i="40" a="1"/>
  <c r="BP294" i="40" s="1"/>
  <c r="BQ294" i="40" s="1"/>
  <c r="BP295" i="40" a="1"/>
  <c r="BP295" i="40" s="1"/>
  <c r="BP296" i="40" a="1"/>
  <c r="BP296" i="40" s="1"/>
  <c r="BQ296" i="40" s="1"/>
  <c r="BP297" i="40" a="1"/>
  <c r="BP297" i="40" s="1"/>
  <c r="BQ297" i="40" s="1"/>
  <c r="BP298" i="40" a="1"/>
  <c r="BP298" i="40" s="1"/>
  <c r="BQ298" i="40" s="1"/>
  <c r="BP299" i="40" a="1"/>
  <c r="BP299" i="40" s="1"/>
  <c r="BQ299" i="40" s="1"/>
  <c r="BP300" i="40" a="1"/>
  <c r="BP300" i="40" s="1"/>
  <c r="BP301" i="40" a="1"/>
  <c r="BP301" i="40" s="1"/>
  <c r="BQ301" i="40" s="1"/>
  <c r="BP302" i="40" a="1"/>
  <c r="BP302" i="40" s="1"/>
  <c r="BQ302" i="40" s="1"/>
  <c r="BP303" i="40" a="1"/>
  <c r="BP303" i="40" s="1"/>
  <c r="BQ303" i="40" s="1"/>
  <c r="BP304" i="40" a="1"/>
  <c r="BP304" i="40" s="1"/>
  <c r="BQ304" i="40" s="1"/>
  <c r="BP305" i="40" a="1"/>
  <c r="BP305" i="40" s="1"/>
  <c r="BQ305" i="40" s="1"/>
  <c r="BP306" i="40" a="1"/>
  <c r="BP306" i="40" s="1"/>
  <c r="BQ306" i="40" s="1"/>
  <c r="BP307" i="40" a="1"/>
  <c r="BP307" i="40" s="1"/>
  <c r="BQ307" i="40" s="1"/>
  <c r="BP308" i="40" a="1"/>
  <c r="BP308" i="40" s="1"/>
  <c r="BQ308" i="40" s="1"/>
  <c r="BP309" i="40" a="1"/>
  <c r="BP309" i="40" s="1"/>
  <c r="BQ309" i="40" s="1"/>
  <c r="BP310" i="40" a="1"/>
  <c r="BP310" i="40" s="1"/>
  <c r="BQ310" i="40" s="1"/>
  <c r="BP311" i="40" a="1"/>
  <c r="BP311" i="40" s="1"/>
  <c r="BQ311" i="40" s="1"/>
  <c r="BP312" i="40" a="1"/>
  <c r="BP312" i="40" s="1"/>
  <c r="BQ312" i="40" s="1"/>
  <c r="BP313" i="40" a="1"/>
  <c r="BP313" i="40" s="1"/>
  <c r="BQ313" i="40" s="1"/>
  <c r="BP314" i="40" a="1"/>
  <c r="BP314" i="40" s="1"/>
  <c r="BQ314" i="40" s="1"/>
  <c r="BP315" i="40" a="1"/>
  <c r="BP315" i="40" s="1"/>
  <c r="BQ315" i="40" s="1"/>
  <c r="BP316" i="40" a="1"/>
  <c r="BP316" i="40" s="1"/>
  <c r="BQ316" i="40" s="1"/>
  <c r="BP317" i="40" a="1"/>
  <c r="BP317" i="40" s="1"/>
  <c r="BQ317" i="40" s="1"/>
  <c r="BP318" i="40" a="1"/>
  <c r="BP318" i="40" s="1"/>
  <c r="BQ318" i="40" s="1"/>
  <c r="BP319" i="40" a="1"/>
  <c r="BP319" i="40" s="1"/>
  <c r="BQ319" i="40" s="1"/>
  <c r="BP320" i="40" a="1"/>
  <c r="BP320" i="40" s="1"/>
  <c r="BQ320" i="40" s="1"/>
  <c r="BP321" i="40" a="1"/>
  <c r="BP321" i="40" s="1"/>
  <c r="BQ321" i="40" s="1"/>
  <c r="BP322" i="40" a="1"/>
  <c r="BP322" i="40" s="1"/>
  <c r="BQ322" i="40" s="1"/>
  <c r="BP323" i="40" a="1"/>
  <c r="BP323" i="40" s="1"/>
  <c r="BQ323" i="40" s="1"/>
  <c r="BP324" i="40" a="1"/>
  <c r="BP324" i="40" s="1"/>
  <c r="BQ324" i="40" s="1"/>
  <c r="BP325" i="40" a="1"/>
  <c r="BP325" i="40" s="1"/>
  <c r="BQ325" i="40" s="1"/>
  <c r="BP326" i="40" a="1"/>
  <c r="BP326" i="40" s="1"/>
  <c r="BQ326" i="40" s="1"/>
  <c r="BP327" i="40" a="1"/>
  <c r="BP327" i="40" s="1"/>
  <c r="BQ327" i="40" s="1"/>
  <c r="BP328" i="40" a="1"/>
  <c r="BP328" i="40" s="1"/>
  <c r="BQ328" i="40" s="1"/>
  <c r="BP329" i="40" a="1"/>
  <c r="BP329" i="40" s="1"/>
  <c r="BQ329" i="40" s="1"/>
  <c r="BP330" i="40" a="1"/>
  <c r="BP330" i="40" s="1"/>
  <c r="BQ330" i="40" s="1"/>
  <c r="BP331" i="40" a="1"/>
  <c r="BP331" i="40" s="1"/>
  <c r="BQ331" i="40" s="1"/>
  <c r="BP332" i="40" a="1"/>
  <c r="BP332" i="40" s="1"/>
  <c r="BQ332" i="40" s="1"/>
  <c r="BP333" i="40" a="1"/>
  <c r="BP333" i="40" s="1"/>
  <c r="BQ333" i="40" s="1"/>
  <c r="BP334" i="40" a="1"/>
  <c r="BP334" i="40" s="1"/>
  <c r="BQ334" i="40" s="1"/>
  <c r="BP335" i="40" a="1"/>
  <c r="BP335" i="40" s="1"/>
  <c r="BQ335" i="40" s="1"/>
  <c r="BP336" i="40" a="1"/>
  <c r="BP336" i="40" s="1"/>
  <c r="BQ336" i="40" s="1"/>
  <c r="BP337" i="40" a="1"/>
  <c r="BP337" i="40" s="1"/>
  <c r="BQ337" i="40" s="1"/>
  <c r="BP338" i="40" a="1"/>
  <c r="BP338" i="40" s="1"/>
  <c r="BQ338" i="40" s="1"/>
  <c r="BP339" i="40" a="1"/>
  <c r="BP339" i="40" s="1"/>
  <c r="BQ339" i="40" s="1"/>
  <c r="BP340" i="40" a="1"/>
  <c r="BP340" i="40" s="1"/>
  <c r="BQ340" i="40" s="1"/>
  <c r="BP341" i="40" a="1"/>
  <c r="BP341" i="40" s="1"/>
  <c r="BQ341" i="40" s="1"/>
  <c r="BP342" i="40" a="1"/>
  <c r="BP342" i="40" s="1"/>
  <c r="BQ342" i="40" s="1"/>
  <c r="BP343" i="40" a="1"/>
  <c r="BP343" i="40" s="1"/>
  <c r="BQ343" i="40" s="1"/>
  <c r="BP344" i="40" a="1"/>
  <c r="BP344" i="40" s="1"/>
  <c r="BQ344" i="40" s="1"/>
  <c r="BP345" i="40" a="1"/>
  <c r="BP345" i="40" s="1"/>
  <c r="BQ345" i="40" s="1"/>
  <c r="BP346" i="40" a="1"/>
  <c r="BP346" i="40" s="1"/>
  <c r="BQ346" i="40" s="1"/>
  <c r="BP347" i="40" a="1"/>
  <c r="BP347" i="40" s="1"/>
  <c r="BQ347" i="40" s="1"/>
  <c r="BP348" i="40" a="1"/>
  <c r="BP348" i="40" s="1"/>
  <c r="BQ348" i="40" s="1"/>
  <c r="BP349" i="40" a="1"/>
  <c r="BP349" i="40" s="1"/>
  <c r="BQ349" i="40" s="1"/>
  <c r="BP350" i="40" a="1"/>
  <c r="BP350" i="40" s="1"/>
  <c r="BQ350" i="40" s="1"/>
  <c r="BP351" i="40" a="1"/>
  <c r="BP351" i="40" s="1"/>
  <c r="BQ351" i="40" s="1"/>
  <c r="BP352" i="40" a="1"/>
  <c r="BP352" i="40" s="1"/>
  <c r="BQ352" i="40" s="1"/>
  <c r="BP353" i="40" a="1"/>
  <c r="BP353" i="40" s="1"/>
  <c r="BQ353" i="40" s="1"/>
  <c r="BP354" i="40" a="1"/>
  <c r="BP354" i="40" s="1"/>
  <c r="BQ354" i="40" s="1"/>
  <c r="BP355" i="40" a="1"/>
  <c r="BP355" i="40" s="1"/>
  <c r="BQ355" i="40" s="1"/>
  <c r="BP356" i="40" a="1"/>
  <c r="BP356" i="40" s="1"/>
  <c r="BQ356" i="40" s="1"/>
  <c r="BP357" i="40" a="1"/>
  <c r="BP357" i="40" s="1"/>
  <c r="BQ357" i="40" s="1"/>
  <c r="BP358" i="40" a="1"/>
  <c r="BP358" i="40" s="1"/>
  <c r="BQ358" i="40" s="1"/>
  <c r="BP359" i="40" a="1"/>
  <c r="BP359" i="40" s="1"/>
  <c r="BQ359" i="40" s="1"/>
  <c r="BP360" i="40" a="1"/>
  <c r="BP360" i="40" s="1"/>
  <c r="BQ360" i="40" s="1"/>
  <c r="BP361" i="40" a="1"/>
  <c r="BP361" i="40" s="1"/>
  <c r="BQ361" i="40" s="1"/>
  <c r="BP362" i="40" a="1"/>
  <c r="BP362" i="40" s="1"/>
  <c r="BQ362" i="40" s="1"/>
  <c r="BP363" i="40" a="1"/>
  <c r="BP363" i="40" s="1"/>
  <c r="BQ363" i="40" s="1"/>
  <c r="BP364" i="40" a="1"/>
  <c r="BP364" i="40" s="1"/>
  <c r="BQ364" i="40" s="1"/>
  <c r="BP365" i="40" a="1"/>
  <c r="BP365" i="40" s="1"/>
  <c r="BQ365" i="40" s="1"/>
  <c r="BP366" i="40" a="1"/>
  <c r="BP366" i="40" s="1"/>
  <c r="BQ366" i="40" s="1"/>
  <c r="BP367" i="40" a="1"/>
  <c r="BP367" i="40" s="1"/>
  <c r="BQ367" i="40" s="1"/>
  <c r="BP368" i="40" a="1"/>
  <c r="BP368" i="40" s="1"/>
  <c r="BQ368" i="40" s="1"/>
  <c r="BP369" i="40" a="1"/>
  <c r="BP369" i="40" s="1"/>
  <c r="BQ369" i="40" s="1"/>
  <c r="BP370" i="40" a="1"/>
  <c r="BP370" i="40" s="1"/>
  <c r="BQ370" i="40" s="1"/>
  <c r="BP371" i="40" a="1"/>
  <c r="BP371" i="40" s="1"/>
  <c r="BQ371" i="40" s="1"/>
  <c r="BP372" i="40" a="1"/>
  <c r="BP372" i="40" s="1"/>
  <c r="BQ372" i="40" s="1"/>
  <c r="BP373" i="40" a="1"/>
  <c r="BP373" i="40" s="1"/>
  <c r="BQ373" i="40" s="1"/>
  <c r="BP374" i="40" a="1"/>
  <c r="BP374" i="40" s="1"/>
  <c r="BQ374" i="40" s="1"/>
  <c r="BP375" i="40" a="1"/>
  <c r="BP375" i="40" s="1"/>
  <c r="BQ375" i="40" s="1"/>
  <c r="BP376" i="40" a="1"/>
  <c r="BP376" i="40" s="1"/>
  <c r="BQ376" i="40" s="1"/>
  <c r="BP377" i="40" a="1"/>
  <c r="BP377" i="40" s="1"/>
  <c r="BQ377" i="40" s="1"/>
  <c r="BP378" i="40" a="1"/>
  <c r="BP378" i="40" s="1"/>
  <c r="BQ378" i="40" s="1"/>
  <c r="BP379" i="40" a="1"/>
  <c r="BP379" i="40" s="1"/>
  <c r="BQ379" i="40" s="1"/>
  <c r="BP380" i="40" a="1"/>
  <c r="BP380" i="40" s="1"/>
  <c r="BQ380" i="40" s="1"/>
  <c r="BP381" i="40" a="1"/>
  <c r="BP381" i="40" s="1"/>
  <c r="BQ381" i="40" s="1"/>
  <c r="BP382" i="40" a="1"/>
  <c r="BP382" i="40" s="1"/>
  <c r="BQ382" i="40" s="1"/>
  <c r="BP383" i="40" a="1"/>
  <c r="BP383" i="40" s="1"/>
  <c r="BQ383" i="40" s="1"/>
  <c r="BP384" i="40" a="1"/>
  <c r="BP384" i="40" s="1"/>
  <c r="BQ384" i="40" s="1"/>
  <c r="BP385" i="40" a="1"/>
  <c r="BP385" i="40" s="1"/>
  <c r="BQ385" i="40" s="1"/>
  <c r="BP386" i="40" a="1"/>
  <c r="BP386" i="40" s="1"/>
  <c r="BQ386" i="40" s="1"/>
  <c r="BP387" i="40" a="1"/>
  <c r="BP387" i="40" s="1"/>
  <c r="BQ387" i="40" s="1"/>
  <c r="BP388" i="40" a="1"/>
  <c r="BP388" i="40" s="1"/>
  <c r="BQ388" i="40" s="1"/>
  <c r="BP389" i="40" a="1"/>
  <c r="BP389" i="40" s="1"/>
  <c r="BQ389" i="40" s="1"/>
  <c r="BP390" i="40" a="1"/>
  <c r="BP390" i="40" s="1"/>
  <c r="BQ390" i="40" s="1"/>
  <c r="BP391" i="40" a="1"/>
  <c r="BP391" i="40" s="1"/>
  <c r="BQ391" i="40" s="1"/>
  <c r="BP392" i="40" a="1"/>
  <c r="BP392" i="40" s="1"/>
  <c r="BQ392" i="40" s="1"/>
  <c r="BP393" i="40" a="1"/>
  <c r="BP393" i="40" s="1"/>
  <c r="BQ393" i="40" s="1"/>
  <c r="BP394" i="40" a="1"/>
  <c r="BP394" i="40" s="1"/>
  <c r="BQ394" i="40" s="1"/>
  <c r="BP395" i="40" a="1"/>
  <c r="BP395" i="40" s="1"/>
  <c r="BQ395" i="40" s="1"/>
  <c r="BP396" i="40" a="1"/>
  <c r="BP396" i="40" s="1"/>
  <c r="BQ396" i="40" s="1"/>
  <c r="BP397" i="40" a="1"/>
  <c r="BP397" i="40" s="1"/>
  <c r="BQ397" i="40" s="1"/>
  <c r="BP398" i="40" a="1"/>
  <c r="BP398" i="40" s="1"/>
  <c r="BQ398" i="40" s="1"/>
  <c r="BP399" i="40" a="1"/>
  <c r="BP399" i="40" s="1"/>
  <c r="BQ399" i="40" s="1"/>
  <c r="BP400" i="40" a="1"/>
  <c r="BP400" i="40" s="1"/>
  <c r="BQ400" i="40" s="1"/>
  <c r="BP401" i="40" a="1"/>
  <c r="BP401" i="40" s="1"/>
  <c r="BQ401" i="40" s="1"/>
  <c r="BP402" i="40" a="1"/>
  <c r="BP402" i="40" s="1"/>
  <c r="BQ402" i="40" s="1"/>
  <c r="BP403" i="40" a="1"/>
  <c r="BP403" i="40" s="1"/>
  <c r="BQ403" i="40" s="1"/>
  <c r="BP404" i="40" a="1"/>
  <c r="BP404" i="40" s="1"/>
  <c r="BQ404" i="40" s="1"/>
  <c r="BP405" i="40" a="1"/>
  <c r="BP405" i="40" s="1"/>
  <c r="BQ405" i="40" s="1"/>
  <c r="BP406" i="40" a="1"/>
  <c r="BP406" i="40" s="1"/>
  <c r="BQ406" i="40" s="1"/>
  <c r="BP407" i="40" a="1"/>
  <c r="BP407" i="40" s="1"/>
  <c r="BQ407" i="40" s="1"/>
  <c r="BP408" i="40" a="1"/>
  <c r="BP408" i="40" s="1"/>
  <c r="BQ408" i="40" s="1"/>
  <c r="BP409" i="40" a="1"/>
  <c r="BP409" i="40" s="1"/>
  <c r="BQ409" i="40" s="1"/>
  <c r="BP410" i="40" a="1"/>
  <c r="BP410" i="40" s="1"/>
  <c r="BQ410" i="40" s="1"/>
  <c r="BP411" i="40" a="1"/>
  <c r="BP411" i="40" s="1"/>
  <c r="BQ411" i="40" s="1"/>
  <c r="BP412" i="40" a="1"/>
  <c r="BP412" i="40" s="1"/>
  <c r="BQ412" i="40" s="1"/>
  <c r="BP413" i="40" a="1"/>
  <c r="BP413" i="40" s="1"/>
  <c r="BQ413" i="40" s="1"/>
  <c r="BP414" i="40" a="1"/>
  <c r="BP414" i="40" s="1"/>
  <c r="BQ414" i="40" s="1"/>
  <c r="BP415" i="40" a="1"/>
  <c r="BP415" i="40" s="1"/>
  <c r="BQ415" i="40" s="1"/>
  <c r="BP416" i="40" a="1"/>
  <c r="BP416" i="40" s="1"/>
  <c r="BQ416" i="40" s="1"/>
  <c r="BP417" i="40" a="1"/>
  <c r="BP417" i="40" s="1"/>
  <c r="BP418" i="40" a="1"/>
  <c r="BP418" i="40" s="1"/>
  <c r="BQ418" i="40" s="1"/>
  <c r="BP419" i="40" a="1"/>
  <c r="BP419" i="40" s="1"/>
  <c r="BQ419" i="40" s="1"/>
  <c r="BP420" i="40" a="1"/>
  <c r="BP420" i="40" s="1"/>
  <c r="BQ420" i="40" s="1"/>
  <c r="BP421" i="40" a="1"/>
  <c r="BP421" i="40" s="1"/>
  <c r="BQ421" i="40" s="1"/>
  <c r="BP422" i="40" a="1"/>
  <c r="BP422" i="40" s="1"/>
  <c r="BQ422" i="40" s="1"/>
  <c r="BP423" i="40" a="1"/>
  <c r="BP423" i="40" s="1"/>
  <c r="BQ423" i="40" s="1"/>
  <c r="BP424" i="40" a="1"/>
  <c r="BP424" i="40" s="1"/>
  <c r="BQ424" i="40" s="1"/>
  <c r="BP425" i="40" a="1"/>
  <c r="BP425" i="40" s="1"/>
  <c r="BQ425" i="40" s="1"/>
  <c r="BP426" i="40" a="1"/>
  <c r="BP426" i="40" s="1"/>
  <c r="BQ426" i="40" s="1"/>
  <c r="BP427" i="40" a="1"/>
  <c r="BP427" i="40" s="1"/>
  <c r="BQ427" i="40" s="1"/>
  <c r="BP428" i="40" a="1"/>
  <c r="BP428" i="40" s="1"/>
  <c r="BQ428" i="40" s="1"/>
  <c r="BP429" i="40" a="1"/>
  <c r="BP429" i="40" s="1"/>
  <c r="BQ429" i="40" s="1"/>
  <c r="BP430" i="40" a="1"/>
  <c r="BP430" i="40" s="1"/>
  <c r="BQ430" i="40" s="1"/>
  <c r="BP431" i="40" a="1"/>
  <c r="BP431" i="40" s="1"/>
  <c r="BQ431" i="40" s="1"/>
  <c r="BP432" i="40" a="1"/>
  <c r="BP432" i="40" s="1"/>
  <c r="BQ432" i="40" s="1"/>
  <c r="BP433" i="40" a="1"/>
  <c r="BP433" i="40" s="1"/>
  <c r="BQ433" i="40" s="1"/>
  <c r="BP434" i="40" a="1"/>
  <c r="BP434" i="40" s="1"/>
  <c r="BQ434" i="40" s="1"/>
  <c r="BP435" i="40" a="1"/>
  <c r="BP435" i="40" s="1"/>
  <c r="BQ435" i="40" s="1"/>
  <c r="BP436" i="40" a="1"/>
  <c r="BP436" i="40" s="1"/>
  <c r="BQ436" i="40" s="1"/>
  <c r="BP437" i="40" a="1"/>
  <c r="BP437" i="40" s="1"/>
  <c r="BQ437" i="40" s="1"/>
  <c r="BP438" i="40" a="1"/>
  <c r="BP438" i="40" s="1"/>
  <c r="BP439" i="40" a="1"/>
  <c r="BP439" i="40" s="1"/>
  <c r="BQ439" i="40" s="1"/>
  <c r="BP440" i="40" a="1"/>
  <c r="BP440" i="40" s="1"/>
  <c r="BQ440" i="40" s="1"/>
  <c r="BP441" i="40" a="1"/>
  <c r="BP441" i="40" s="1"/>
  <c r="BQ441" i="40" s="1"/>
  <c r="BP442" i="40" a="1"/>
  <c r="BP442" i="40" s="1"/>
  <c r="BQ442" i="40" s="1"/>
  <c r="BP443" i="40" a="1"/>
  <c r="BP443" i="40" s="1"/>
  <c r="BQ443" i="40" s="1"/>
  <c r="BP444" i="40" a="1"/>
  <c r="BP444" i="40" s="1"/>
  <c r="BQ444" i="40" s="1"/>
  <c r="BP445" i="40" a="1"/>
  <c r="BP445" i="40" s="1"/>
  <c r="BQ445" i="40" s="1"/>
  <c r="BP446" i="40" a="1"/>
  <c r="BP446" i="40" s="1"/>
  <c r="BQ446" i="40" s="1"/>
  <c r="BP447" i="40" a="1"/>
  <c r="BP447" i="40" s="1"/>
  <c r="BQ447" i="40" s="1"/>
  <c r="BP448" i="40" a="1"/>
  <c r="BP448" i="40" s="1"/>
  <c r="BQ448" i="40" s="1"/>
  <c r="BP449" i="40" a="1"/>
  <c r="BP449" i="40" s="1"/>
  <c r="BQ449" i="40" s="1"/>
  <c r="BP450" i="40" a="1"/>
  <c r="BP450" i="40" s="1"/>
  <c r="BQ450" i="40" s="1"/>
  <c r="BP451" i="40" a="1"/>
  <c r="BP451" i="40" s="1"/>
  <c r="BQ451" i="40" s="1"/>
  <c r="BP452" i="40" a="1"/>
  <c r="BP452" i="40" s="1"/>
  <c r="BQ452" i="40" s="1"/>
  <c r="BP453" i="40" a="1"/>
  <c r="BP453" i="40" s="1"/>
  <c r="BQ453" i="40" s="1"/>
  <c r="BP454" i="40" a="1"/>
  <c r="BP454" i="40" s="1"/>
  <c r="BQ454" i="40" s="1"/>
  <c r="BP455" i="40" a="1"/>
  <c r="BP455" i="40" s="1"/>
  <c r="BQ455" i="40" s="1"/>
  <c r="BP456" i="40" a="1"/>
  <c r="BP456" i="40" s="1"/>
  <c r="BQ456" i="40" s="1"/>
  <c r="BP457" i="40" a="1"/>
  <c r="BP457" i="40" s="1"/>
  <c r="BQ457" i="40" s="1"/>
  <c r="BP458" i="40" a="1"/>
  <c r="BP458" i="40" s="1"/>
  <c r="BQ458" i="40" s="1"/>
  <c r="BP459" i="40" a="1"/>
  <c r="BP459" i="40" s="1"/>
  <c r="BQ459" i="40" s="1"/>
  <c r="BP460" i="40" a="1"/>
  <c r="BP460" i="40" s="1"/>
  <c r="BQ460" i="40" s="1"/>
  <c r="BP461" i="40" a="1"/>
  <c r="BP461" i="40" s="1"/>
  <c r="BQ461" i="40" s="1"/>
  <c r="BP462" i="40" a="1"/>
  <c r="BP462" i="40" s="1"/>
  <c r="BQ462" i="40" s="1"/>
  <c r="BP463" i="40" a="1"/>
  <c r="BP463" i="40" s="1"/>
  <c r="BQ463" i="40" s="1"/>
  <c r="BP464" i="40" a="1"/>
  <c r="BP464" i="40" s="1"/>
  <c r="BQ464" i="40" s="1"/>
  <c r="BP465" i="40" a="1"/>
  <c r="BP465" i="40" s="1"/>
  <c r="BQ465" i="40" s="1"/>
  <c r="BP466" i="40" a="1"/>
  <c r="BP466" i="40" s="1"/>
  <c r="BQ466" i="40" s="1"/>
  <c r="BP467" i="40" a="1"/>
  <c r="BP467" i="40" s="1"/>
  <c r="BQ467" i="40" s="1"/>
  <c r="BP468" i="40" a="1"/>
  <c r="BP468" i="40" s="1"/>
  <c r="BQ468" i="40" s="1"/>
  <c r="BP469" i="40" a="1"/>
  <c r="BP469" i="40" s="1"/>
  <c r="BQ469" i="40" s="1"/>
  <c r="BP470" i="40" a="1"/>
  <c r="BP470" i="40" s="1"/>
  <c r="BQ470" i="40" s="1"/>
  <c r="BP471" i="40" a="1"/>
  <c r="BP471" i="40" s="1"/>
  <c r="BQ471" i="40" s="1"/>
  <c r="BP472" i="40" a="1"/>
  <c r="BP472" i="40" s="1"/>
  <c r="BQ472" i="40" s="1"/>
  <c r="BP473" i="40" a="1"/>
  <c r="BP473" i="40" s="1"/>
  <c r="BQ473" i="40" s="1"/>
  <c r="BP474" i="40" a="1"/>
  <c r="BP474" i="40" s="1"/>
  <c r="BQ474" i="40" s="1"/>
  <c r="BP475" i="40" a="1"/>
  <c r="BP475" i="40" s="1"/>
  <c r="BQ475" i="40" s="1"/>
  <c r="BP476" i="40" a="1"/>
  <c r="BP476" i="40" s="1"/>
  <c r="BQ476" i="40" s="1"/>
  <c r="BP477" i="40" a="1"/>
  <c r="BP477" i="40" s="1"/>
  <c r="BQ477" i="40" s="1"/>
  <c r="BP478" i="40" a="1"/>
  <c r="BP478" i="40" s="1"/>
  <c r="BQ478" i="40" s="1"/>
  <c r="BP479" i="40" a="1"/>
  <c r="BP479" i="40" s="1"/>
  <c r="BQ479" i="40" s="1"/>
  <c r="BP480" i="40" a="1"/>
  <c r="BP480" i="40" s="1"/>
  <c r="BQ480" i="40" s="1"/>
  <c r="BP481" i="40" a="1"/>
  <c r="BP481" i="40" s="1"/>
  <c r="BQ481" i="40" s="1"/>
  <c r="BP482" i="40" a="1"/>
  <c r="BP482" i="40" s="1"/>
  <c r="BQ482" i="40" s="1"/>
  <c r="BP483" i="40" a="1"/>
  <c r="BP483" i="40" s="1"/>
  <c r="BQ483" i="40" s="1"/>
  <c r="BP484" i="40" a="1"/>
  <c r="BP484" i="40" s="1"/>
  <c r="BQ484" i="40" s="1"/>
  <c r="BP485" i="40" a="1"/>
  <c r="BP485" i="40" s="1"/>
  <c r="BQ485" i="40" s="1"/>
  <c r="BP486" i="40" a="1"/>
  <c r="BP486" i="40" s="1"/>
  <c r="BQ486" i="40" s="1"/>
  <c r="BP487" i="40" a="1"/>
  <c r="BP487" i="40" s="1"/>
  <c r="BQ487" i="40" s="1"/>
  <c r="BP488" i="40" a="1"/>
  <c r="BP488" i="40" s="1"/>
  <c r="BQ488" i="40" s="1"/>
  <c r="BP489" i="40" a="1"/>
  <c r="BP489" i="40" s="1"/>
  <c r="BQ489" i="40" s="1"/>
  <c r="BP490" i="40" a="1"/>
  <c r="BP490" i="40" s="1"/>
  <c r="BQ490" i="40" s="1"/>
  <c r="BP491" i="40" a="1"/>
  <c r="BP491" i="40" s="1"/>
  <c r="BQ491" i="40" s="1"/>
  <c r="BP492" i="40" a="1"/>
  <c r="BP492" i="40" s="1"/>
  <c r="BQ492" i="40" s="1"/>
  <c r="BP493" i="40" a="1"/>
  <c r="BP493" i="40" s="1"/>
  <c r="BQ493" i="40" s="1"/>
  <c r="BP494" i="40" a="1"/>
  <c r="BP494" i="40" s="1"/>
  <c r="BQ494" i="40" s="1"/>
  <c r="BP495" i="40" a="1"/>
  <c r="BP495" i="40" s="1"/>
  <c r="BQ495" i="40" s="1"/>
  <c r="BP496" i="40" a="1"/>
  <c r="BP496" i="40" s="1"/>
  <c r="BQ496" i="40" s="1"/>
  <c r="BP497" i="40" a="1"/>
  <c r="BP497" i="40" s="1"/>
  <c r="BQ497" i="40" s="1"/>
  <c r="BP498" i="40" a="1"/>
  <c r="BP498" i="40" s="1"/>
  <c r="BQ498" i="40" s="1"/>
  <c r="BP499" i="40" a="1"/>
  <c r="BP499" i="40" s="1"/>
  <c r="BQ499" i="40" s="1"/>
  <c r="BP500" i="40" a="1"/>
  <c r="BP500" i="40" s="1"/>
  <c r="BQ500" i="40" s="1"/>
  <c r="BP501" i="40" a="1"/>
  <c r="BP501" i="40" s="1"/>
  <c r="BQ501" i="40" s="1"/>
  <c r="BP502" i="40" a="1"/>
  <c r="BP502" i="40" s="1"/>
  <c r="BQ502" i="40" s="1"/>
  <c r="BP503" i="40" a="1"/>
  <c r="BP503" i="40" s="1"/>
  <c r="BQ503" i="40" s="1"/>
  <c r="BP504" i="40" a="1"/>
  <c r="BP504" i="40" s="1"/>
  <c r="BQ504" i="40" s="1"/>
  <c r="BN6" i="40" a="1"/>
  <c r="BN6" i="40" s="1"/>
  <c r="BN7" i="40" a="1"/>
  <c r="BN7" i="40" s="1"/>
  <c r="BN8" i="40" a="1"/>
  <c r="BN8" i="40" s="1"/>
  <c r="BN9" i="40" a="1"/>
  <c r="BN9" i="40" s="1"/>
  <c r="BN10" i="40" a="1"/>
  <c r="BN10" i="40" s="1"/>
  <c r="BN11" i="40" a="1"/>
  <c r="BN11" i="40" s="1"/>
  <c r="BN12" i="40" a="1"/>
  <c r="BN12" i="40" s="1"/>
  <c r="BN13" i="40" a="1"/>
  <c r="BN13" i="40" s="1"/>
  <c r="BN14" i="40" a="1"/>
  <c r="BN14" i="40" s="1"/>
  <c r="BN15" i="40" a="1"/>
  <c r="BN15" i="40" s="1"/>
  <c r="BN16" i="40" a="1"/>
  <c r="BN16" i="40" s="1"/>
  <c r="BN17" i="40" a="1"/>
  <c r="BN17" i="40" s="1"/>
  <c r="BN18" i="40" a="1"/>
  <c r="BN18" i="40" s="1"/>
  <c r="BN19" i="40" a="1"/>
  <c r="BN19" i="40" s="1"/>
  <c r="BN20" i="40" a="1"/>
  <c r="BN20" i="40" s="1"/>
  <c r="BN21" i="40" a="1"/>
  <c r="BN21" i="40" s="1"/>
  <c r="BN22" i="40" a="1"/>
  <c r="BN22" i="40" s="1"/>
  <c r="BN23" i="40" a="1"/>
  <c r="BN23" i="40" s="1"/>
  <c r="BN24" i="40" a="1"/>
  <c r="BN24" i="40" s="1"/>
  <c r="BN25" i="40" a="1"/>
  <c r="BN25" i="40" s="1"/>
  <c r="BN26" i="40" a="1"/>
  <c r="BN26" i="40" s="1"/>
  <c r="BN27" i="40" a="1"/>
  <c r="BN27" i="40" s="1"/>
  <c r="BN28" i="40" a="1"/>
  <c r="BN28" i="40" s="1"/>
  <c r="BN29" i="40" a="1"/>
  <c r="BN29" i="40" s="1"/>
  <c r="BN30" i="40" a="1"/>
  <c r="BN30" i="40" s="1"/>
  <c r="BN31" i="40" a="1"/>
  <c r="BN31" i="40" s="1"/>
  <c r="BN32" i="40" a="1"/>
  <c r="BN32" i="40" s="1"/>
  <c r="BN33" i="40" a="1"/>
  <c r="BN33" i="40" s="1"/>
  <c r="BN34" i="40" a="1"/>
  <c r="BN34" i="40" s="1"/>
  <c r="BN35" i="40" a="1"/>
  <c r="BN35" i="40" s="1"/>
  <c r="BN36" i="40" a="1"/>
  <c r="BN36" i="40" s="1"/>
  <c r="BN37" i="40" a="1"/>
  <c r="BN37" i="40" s="1"/>
  <c r="BN38" i="40" a="1"/>
  <c r="BN38" i="40" s="1"/>
  <c r="BN39" i="40" a="1"/>
  <c r="BN39" i="40" s="1"/>
  <c r="BN40" i="40" a="1"/>
  <c r="BN40" i="40" s="1"/>
  <c r="BN41" i="40" a="1"/>
  <c r="BN41" i="40" s="1"/>
  <c r="BN42" i="40" a="1"/>
  <c r="BN42" i="40" s="1"/>
  <c r="BN43" i="40" a="1"/>
  <c r="BN43" i="40" s="1"/>
  <c r="BN44" i="40" a="1"/>
  <c r="BN44" i="40" s="1"/>
  <c r="BN45" i="40" a="1"/>
  <c r="BN45" i="40" s="1"/>
  <c r="BN46" i="40" a="1"/>
  <c r="BN46" i="40" s="1"/>
  <c r="BN47" i="40" a="1"/>
  <c r="BN47" i="40" s="1"/>
  <c r="BN48" i="40" a="1"/>
  <c r="BN48" i="40" s="1"/>
  <c r="BN49" i="40" a="1"/>
  <c r="BN49" i="40" s="1"/>
  <c r="BN50" i="40" a="1"/>
  <c r="BN50" i="40" s="1"/>
  <c r="BN51" i="40" a="1"/>
  <c r="BN51" i="40" s="1"/>
  <c r="BN52" i="40" a="1"/>
  <c r="BN52" i="40" s="1"/>
  <c r="BN53" i="40" a="1"/>
  <c r="BN53" i="40" s="1"/>
  <c r="BN54" i="40" a="1"/>
  <c r="BN54" i="40" s="1"/>
  <c r="BN55" i="40" a="1"/>
  <c r="BN55" i="40" s="1"/>
  <c r="BN56" i="40" a="1"/>
  <c r="BN56" i="40" s="1"/>
  <c r="BN57" i="40" a="1"/>
  <c r="BN57" i="40" s="1"/>
  <c r="BN58" i="40" a="1"/>
  <c r="BN58" i="40" s="1"/>
  <c r="BN59" i="40" a="1"/>
  <c r="BN59" i="40" s="1"/>
  <c r="BN60" i="40" a="1"/>
  <c r="BN60" i="40" s="1"/>
  <c r="BN61" i="40" a="1"/>
  <c r="BN61" i="40" s="1"/>
  <c r="BN62" i="40" a="1"/>
  <c r="BN62" i="40" s="1"/>
  <c r="BN63" i="40" a="1"/>
  <c r="BN63" i="40" s="1"/>
  <c r="BN64" i="40" a="1"/>
  <c r="BN64" i="40" s="1"/>
  <c r="BN65" i="40" a="1"/>
  <c r="BN65" i="40" s="1"/>
  <c r="BN66" i="40" a="1"/>
  <c r="BN66" i="40" s="1"/>
  <c r="BN67" i="40" a="1"/>
  <c r="BN67" i="40" s="1"/>
  <c r="BN68" i="40" a="1"/>
  <c r="BN68" i="40" s="1"/>
  <c r="BN69" i="40" a="1"/>
  <c r="BN69" i="40" s="1"/>
  <c r="BN70" i="40" a="1"/>
  <c r="BN70" i="40" s="1"/>
  <c r="BN71" i="40" a="1"/>
  <c r="BN71" i="40" s="1"/>
  <c r="BN72" i="40" a="1"/>
  <c r="BN72" i="40" s="1"/>
  <c r="BN73" i="40" a="1"/>
  <c r="BN73" i="40" s="1"/>
  <c r="BN74" i="40" a="1"/>
  <c r="BN74" i="40" s="1"/>
  <c r="BN75" i="40" a="1"/>
  <c r="BN75" i="40" s="1"/>
  <c r="BN76" i="40" a="1"/>
  <c r="BN76" i="40" s="1"/>
  <c r="BN77" i="40" a="1"/>
  <c r="BN77" i="40" s="1"/>
  <c r="BN78" i="40" a="1"/>
  <c r="BN78" i="40" s="1"/>
  <c r="BN79" i="40" a="1"/>
  <c r="BN79" i="40" s="1"/>
  <c r="BN80" i="40" a="1"/>
  <c r="BN80" i="40" s="1"/>
  <c r="BN81" i="40" a="1"/>
  <c r="BN81" i="40" s="1"/>
  <c r="BN82" i="40" a="1"/>
  <c r="BN82" i="40" s="1"/>
  <c r="BN83" i="40" a="1"/>
  <c r="BN83" i="40" s="1"/>
  <c r="BN84" i="40" a="1"/>
  <c r="BN84" i="40" s="1"/>
  <c r="BN85" i="40" a="1"/>
  <c r="BN85" i="40" s="1"/>
  <c r="BN86" i="40" a="1"/>
  <c r="BN86" i="40" s="1"/>
  <c r="BN87" i="40" a="1"/>
  <c r="BN87" i="40" s="1"/>
  <c r="BN88" i="40" a="1"/>
  <c r="BN88" i="40" s="1"/>
  <c r="BN89" i="40" a="1"/>
  <c r="BN89" i="40" s="1"/>
  <c r="BN90" i="40" a="1"/>
  <c r="BN90" i="40" s="1"/>
  <c r="BN91" i="40" a="1"/>
  <c r="BN91" i="40" s="1"/>
  <c r="BN92" i="40" a="1"/>
  <c r="BN92" i="40" s="1"/>
  <c r="BN93" i="40" a="1"/>
  <c r="BN93" i="40" s="1"/>
  <c r="BN94" i="40" a="1"/>
  <c r="BN94" i="40" s="1"/>
  <c r="BN95" i="40" a="1"/>
  <c r="BN95" i="40" s="1"/>
  <c r="BN96" i="40" a="1"/>
  <c r="BN96" i="40" s="1"/>
  <c r="BN97" i="40" a="1"/>
  <c r="BN97" i="40" s="1"/>
  <c r="BN98" i="40" a="1"/>
  <c r="BN98" i="40" s="1"/>
  <c r="BN99" i="40" a="1"/>
  <c r="BN99" i="40" s="1"/>
  <c r="BN100" i="40" a="1"/>
  <c r="BN100" i="40" s="1"/>
  <c r="BN101" i="40" a="1"/>
  <c r="BN101" i="40" s="1"/>
  <c r="BN102" i="40" a="1"/>
  <c r="BN102" i="40" s="1"/>
  <c r="BN103" i="40" a="1"/>
  <c r="BN103" i="40" s="1"/>
  <c r="BN104" i="40" a="1"/>
  <c r="BN104" i="40" s="1"/>
  <c r="BN105" i="40" a="1"/>
  <c r="BN105" i="40" s="1"/>
  <c r="BN106" i="40" a="1"/>
  <c r="BN106" i="40" s="1"/>
  <c r="BN107" i="40" a="1"/>
  <c r="BN107" i="40" s="1"/>
  <c r="BN108" i="40" a="1"/>
  <c r="BN108" i="40" s="1"/>
  <c r="BN109" i="40" a="1"/>
  <c r="BN109" i="40" s="1"/>
  <c r="BN110" i="40" a="1"/>
  <c r="BN110" i="40" s="1"/>
  <c r="BN111" i="40" a="1"/>
  <c r="BN111" i="40" s="1"/>
  <c r="BN112" i="40" a="1"/>
  <c r="BN112" i="40" s="1"/>
  <c r="BN113" i="40" a="1"/>
  <c r="BN113" i="40" s="1"/>
  <c r="BN114" i="40" a="1"/>
  <c r="BN114" i="40" s="1"/>
  <c r="BN115" i="40" a="1"/>
  <c r="BN115" i="40" s="1"/>
  <c r="BN116" i="40" a="1"/>
  <c r="BN116" i="40" s="1"/>
  <c r="BN117" i="40" a="1"/>
  <c r="BN117" i="40" s="1"/>
  <c r="BN118" i="40" a="1"/>
  <c r="BN118" i="40" s="1"/>
  <c r="BN119" i="40" a="1"/>
  <c r="BN119" i="40" s="1"/>
  <c r="BN120" i="40" a="1"/>
  <c r="BN120" i="40" s="1"/>
  <c r="BN121" i="40" a="1"/>
  <c r="BN121" i="40" s="1"/>
  <c r="BN122" i="40" a="1"/>
  <c r="BN122" i="40" s="1"/>
  <c r="BN123" i="40" a="1"/>
  <c r="BN123" i="40" s="1"/>
  <c r="BN124" i="40" a="1"/>
  <c r="BN124" i="40" s="1"/>
  <c r="BN125" i="40" a="1"/>
  <c r="BN125" i="40" s="1"/>
  <c r="BN126" i="40" a="1"/>
  <c r="BN126" i="40" s="1"/>
  <c r="BN127" i="40" a="1"/>
  <c r="BN127" i="40" s="1"/>
  <c r="BN128" i="40" a="1"/>
  <c r="BN128" i="40" s="1"/>
  <c r="BN129" i="40" a="1"/>
  <c r="BN129" i="40" s="1"/>
  <c r="BN130" i="40" a="1"/>
  <c r="BN130" i="40" s="1"/>
  <c r="BN131" i="40" a="1"/>
  <c r="BN131" i="40" s="1"/>
  <c r="BN132" i="40" a="1"/>
  <c r="BN132" i="40" s="1"/>
  <c r="BN133" i="40" a="1"/>
  <c r="BN133" i="40" s="1"/>
  <c r="BN134" i="40" a="1"/>
  <c r="BN134" i="40" s="1"/>
  <c r="BN135" i="40" a="1"/>
  <c r="BN135" i="40" s="1"/>
  <c r="BN136" i="40" a="1"/>
  <c r="BN136" i="40" s="1"/>
  <c r="BN137" i="40" a="1"/>
  <c r="BN137" i="40" s="1"/>
  <c r="BN138" i="40" a="1"/>
  <c r="BN138" i="40" s="1"/>
  <c r="BN139" i="40" a="1"/>
  <c r="BN139" i="40" s="1"/>
  <c r="BN140" i="40" a="1"/>
  <c r="BN140" i="40" s="1"/>
  <c r="BN141" i="40" a="1"/>
  <c r="BN141" i="40" s="1"/>
  <c r="BN142" i="40" a="1"/>
  <c r="BN142" i="40" s="1"/>
  <c r="BN143" i="40" a="1"/>
  <c r="BN143" i="40" s="1"/>
  <c r="BN144" i="40" a="1"/>
  <c r="BN144" i="40" s="1"/>
  <c r="BN145" i="40" a="1"/>
  <c r="BN145" i="40" s="1"/>
  <c r="BN146" i="40" a="1"/>
  <c r="BN146" i="40" s="1"/>
  <c r="BN147" i="40" a="1"/>
  <c r="BN147" i="40" s="1"/>
  <c r="BN148" i="40" a="1"/>
  <c r="BN148" i="40" s="1"/>
  <c r="BN149" i="40" a="1"/>
  <c r="BN149" i="40" s="1"/>
  <c r="BN150" i="40" a="1"/>
  <c r="BN150" i="40" s="1"/>
  <c r="BN151" i="40" a="1"/>
  <c r="BN151" i="40" s="1"/>
  <c r="BN152" i="40" a="1"/>
  <c r="BN152" i="40" s="1"/>
  <c r="BN153" i="40" a="1"/>
  <c r="BN153" i="40" s="1"/>
  <c r="BN154" i="40" a="1"/>
  <c r="BN154" i="40" s="1"/>
  <c r="BN155" i="40" a="1"/>
  <c r="BN155" i="40" s="1"/>
  <c r="BN156" i="40" a="1"/>
  <c r="BN156" i="40" s="1"/>
  <c r="BN157" i="40" a="1"/>
  <c r="BN157" i="40" s="1"/>
  <c r="BN158" i="40" a="1"/>
  <c r="BN158" i="40" s="1"/>
  <c r="BN159" i="40" a="1"/>
  <c r="BN159" i="40" s="1"/>
  <c r="BN160" i="40" a="1"/>
  <c r="BN160" i="40" s="1"/>
  <c r="BN161" i="40" a="1"/>
  <c r="BN161" i="40" s="1"/>
  <c r="BN162" i="40" a="1"/>
  <c r="BN162" i="40" s="1"/>
  <c r="BN163" i="40" a="1"/>
  <c r="BN163" i="40" s="1"/>
  <c r="BN164" i="40" a="1"/>
  <c r="BN164" i="40" s="1"/>
  <c r="BN165" i="40" a="1"/>
  <c r="BN165" i="40" s="1"/>
  <c r="BN166" i="40" a="1"/>
  <c r="BN166" i="40" s="1"/>
  <c r="BN167" i="40" a="1"/>
  <c r="BN167" i="40" s="1"/>
  <c r="BN168" i="40" a="1"/>
  <c r="BN168" i="40" s="1"/>
  <c r="BN169" i="40" a="1"/>
  <c r="BN169" i="40" s="1"/>
  <c r="BN170" i="40" a="1"/>
  <c r="BN170" i="40" s="1"/>
  <c r="BN171" i="40" a="1"/>
  <c r="BN171" i="40" s="1"/>
  <c r="BN172" i="40" a="1"/>
  <c r="BN172" i="40" s="1"/>
  <c r="BN173" i="40" a="1"/>
  <c r="BN173" i="40" s="1"/>
  <c r="BN174" i="40" a="1"/>
  <c r="BN174" i="40" s="1"/>
  <c r="BN175" i="40" a="1"/>
  <c r="BN175" i="40" s="1"/>
  <c r="BN176" i="40" a="1"/>
  <c r="BN176" i="40" s="1"/>
  <c r="BN177" i="40" a="1"/>
  <c r="BN177" i="40" s="1"/>
  <c r="BN178" i="40" a="1"/>
  <c r="BN178" i="40" s="1"/>
  <c r="BN179" i="40" a="1"/>
  <c r="BN179" i="40" s="1"/>
  <c r="BN180" i="40" a="1"/>
  <c r="BN180" i="40" s="1"/>
  <c r="BN181" i="40" a="1"/>
  <c r="BN181" i="40" s="1"/>
  <c r="BN182" i="40" a="1"/>
  <c r="BN182" i="40" s="1"/>
  <c r="BN183" i="40" a="1"/>
  <c r="BN183" i="40" s="1"/>
  <c r="BN184" i="40" a="1"/>
  <c r="BN184" i="40" s="1"/>
  <c r="BN185" i="40" a="1"/>
  <c r="BN185" i="40" s="1"/>
  <c r="BN186" i="40" a="1"/>
  <c r="BN186" i="40" s="1"/>
  <c r="BN187" i="40" a="1"/>
  <c r="BN187" i="40" s="1"/>
  <c r="BN188" i="40" a="1"/>
  <c r="BN188" i="40" s="1"/>
  <c r="BN189" i="40" a="1"/>
  <c r="BN189" i="40" s="1"/>
  <c r="BN190" i="40" a="1"/>
  <c r="BN190" i="40" s="1"/>
  <c r="BN191" i="40" a="1"/>
  <c r="BN191" i="40" s="1"/>
  <c r="BN192" i="40" a="1"/>
  <c r="BN192" i="40" s="1"/>
  <c r="BN193" i="40" a="1"/>
  <c r="BN193" i="40" s="1"/>
  <c r="BN194" i="40" a="1"/>
  <c r="BN194" i="40" s="1"/>
  <c r="BN195" i="40" a="1"/>
  <c r="BN195" i="40" s="1"/>
  <c r="BN196" i="40" a="1"/>
  <c r="BN196" i="40" s="1"/>
  <c r="BN197" i="40" a="1"/>
  <c r="BN197" i="40" s="1"/>
  <c r="BN198" i="40" a="1"/>
  <c r="BN198" i="40" s="1"/>
  <c r="BN199" i="40" a="1"/>
  <c r="BN199" i="40" s="1"/>
  <c r="BN200" i="40" a="1"/>
  <c r="BN200" i="40" s="1"/>
  <c r="BN201" i="40" a="1"/>
  <c r="BN201" i="40" s="1"/>
  <c r="BN202" i="40" a="1"/>
  <c r="BN202" i="40" s="1"/>
  <c r="BN203" i="40" a="1"/>
  <c r="BN203" i="40" s="1"/>
  <c r="BN204" i="40" a="1"/>
  <c r="BN204" i="40" s="1"/>
  <c r="BN205" i="40" a="1"/>
  <c r="BN205" i="40" s="1"/>
  <c r="BN206" i="40" a="1"/>
  <c r="BN206" i="40" s="1"/>
  <c r="BN207" i="40" a="1"/>
  <c r="BN207" i="40" s="1"/>
  <c r="BN208" i="40" a="1"/>
  <c r="BN208" i="40" s="1"/>
  <c r="BN209" i="40" a="1"/>
  <c r="BN209" i="40" s="1"/>
  <c r="BN210" i="40" a="1"/>
  <c r="BN210" i="40" s="1"/>
  <c r="BN211" i="40" a="1"/>
  <c r="BN211" i="40" s="1"/>
  <c r="BN212" i="40" a="1"/>
  <c r="BN212" i="40" s="1"/>
  <c r="BN213" i="40" a="1"/>
  <c r="BN213" i="40" s="1"/>
  <c r="BN214" i="40" a="1"/>
  <c r="BN214" i="40" s="1"/>
  <c r="BN215" i="40" a="1"/>
  <c r="BN215" i="40" s="1"/>
  <c r="BN216" i="40" a="1"/>
  <c r="BN216" i="40" s="1"/>
  <c r="BN217" i="40" a="1"/>
  <c r="BN217" i="40" s="1"/>
  <c r="BN218" i="40" a="1"/>
  <c r="BN218" i="40" s="1"/>
  <c r="BN219" i="40" a="1"/>
  <c r="BN219" i="40" s="1"/>
  <c r="BN220" i="40" a="1"/>
  <c r="BN220" i="40" s="1"/>
  <c r="BN221" i="40" a="1"/>
  <c r="BN221" i="40" s="1"/>
  <c r="BN222" i="40" a="1"/>
  <c r="BN222" i="40" s="1"/>
  <c r="BN223" i="40" a="1"/>
  <c r="BN223" i="40" s="1"/>
  <c r="BN224" i="40" a="1"/>
  <c r="BN224" i="40" s="1"/>
  <c r="BN225" i="40" a="1"/>
  <c r="BN225" i="40" s="1"/>
  <c r="BN226" i="40" a="1"/>
  <c r="BN226" i="40" s="1"/>
  <c r="BN227" i="40" a="1"/>
  <c r="BN227" i="40" s="1"/>
  <c r="BN228" i="40" a="1"/>
  <c r="BN228" i="40" s="1"/>
  <c r="BN229" i="40" a="1"/>
  <c r="BN229" i="40" s="1"/>
  <c r="BN230" i="40" a="1"/>
  <c r="BN230" i="40" s="1"/>
  <c r="BN231" i="40" a="1"/>
  <c r="BN231" i="40" s="1"/>
  <c r="BN232" i="40" a="1"/>
  <c r="BN232" i="40" s="1"/>
  <c r="BN233" i="40" a="1"/>
  <c r="BN233" i="40" s="1"/>
  <c r="BN234" i="40" a="1"/>
  <c r="BN234" i="40" s="1"/>
  <c r="BN235" i="40" a="1"/>
  <c r="BN235" i="40" s="1"/>
  <c r="BN236" i="40" a="1"/>
  <c r="BN236" i="40" s="1"/>
  <c r="BN237" i="40" a="1"/>
  <c r="BN237" i="40" s="1"/>
  <c r="BN238" i="40" a="1"/>
  <c r="BN238" i="40" s="1"/>
  <c r="BN239" i="40" a="1"/>
  <c r="BN239" i="40" s="1"/>
  <c r="BN240" i="40" a="1"/>
  <c r="BN240" i="40" s="1"/>
  <c r="BN241" i="40" a="1"/>
  <c r="BN241" i="40" s="1"/>
  <c r="BN242" i="40" a="1"/>
  <c r="BN242" i="40" s="1"/>
  <c r="BN243" i="40" a="1"/>
  <c r="BN243" i="40" s="1"/>
  <c r="BN244" i="40" a="1"/>
  <c r="BN244" i="40" s="1"/>
  <c r="BN245" i="40" a="1"/>
  <c r="BN245" i="40" s="1"/>
  <c r="BN246" i="40" a="1"/>
  <c r="BN246" i="40" s="1"/>
  <c r="BN247" i="40" a="1"/>
  <c r="BN247" i="40" s="1"/>
  <c r="BN248" i="40" a="1"/>
  <c r="BN248" i="40" s="1"/>
  <c r="BN249" i="40" a="1"/>
  <c r="BN249" i="40" s="1"/>
  <c r="BN250" i="40" a="1"/>
  <c r="BN250" i="40" s="1"/>
  <c r="BN251" i="40" a="1"/>
  <c r="BN251" i="40" s="1"/>
  <c r="BN252" i="40" a="1"/>
  <c r="BN252" i="40" s="1"/>
  <c r="BN253" i="40" a="1"/>
  <c r="BN253" i="40" s="1"/>
  <c r="BN254" i="40" a="1"/>
  <c r="BN254" i="40" s="1"/>
  <c r="BN255" i="40" a="1"/>
  <c r="BN255" i="40" s="1"/>
  <c r="BN256" i="40" a="1"/>
  <c r="BN256" i="40" s="1"/>
  <c r="BN257" i="40" a="1"/>
  <c r="BN257" i="40" s="1"/>
  <c r="BN258" i="40" a="1"/>
  <c r="BN258" i="40" s="1"/>
  <c r="BN259" i="40" a="1"/>
  <c r="BN259" i="40" s="1"/>
  <c r="BN260" i="40" a="1"/>
  <c r="BN260" i="40" s="1"/>
  <c r="BN261" i="40" a="1"/>
  <c r="BN261" i="40" s="1"/>
  <c r="BN262" i="40" a="1"/>
  <c r="BN262" i="40" s="1"/>
  <c r="BN263" i="40" a="1"/>
  <c r="BN263" i="40" s="1"/>
  <c r="BN264" i="40" a="1"/>
  <c r="BN264" i="40" s="1"/>
  <c r="BN265" i="40" a="1"/>
  <c r="BN265" i="40" s="1"/>
  <c r="BN266" i="40" a="1"/>
  <c r="BN266" i="40" s="1"/>
  <c r="BN267" i="40" a="1"/>
  <c r="BN267" i="40" s="1"/>
  <c r="BN268" i="40" a="1"/>
  <c r="BN268" i="40" s="1"/>
  <c r="BN269" i="40" a="1"/>
  <c r="BN269" i="40" s="1"/>
  <c r="BN270" i="40" a="1"/>
  <c r="BN270" i="40" s="1"/>
  <c r="BN271" i="40" a="1"/>
  <c r="BN271" i="40" s="1"/>
  <c r="BN272" i="40" a="1"/>
  <c r="BN272" i="40" s="1"/>
  <c r="BN273" i="40" a="1"/>
  <c r="BN273" i="40" s="1"/>
  <c r="BN274" i="40" a="1"/>
  <c r="BN274" i="40" s="1"/>
  <c r="BN275" i="40" a="1"/>
  <c r="BN275" i="40" s="1"/>
  <c r="BN276" i="40" a="1"/>
  <c r="BN276" i="40" s="1"/>
  <c r="BN277" i="40" a="1"/>
  <c r="BN277" i="40" s="1"/>
  <c r="BN278" i="40" a="1"/>
  <c r="BN278" i="40" s="1"/>
  <c r="BN279" i="40" a="1"/>
  <c r="BN279" i="40" s="1"/>
  <c r="BN280" i="40" a="1"/>
  <c r="BN280" i="40" s="1"/>
  <c r="BN281" i="40" a="1"/>
  <c r="BN281" i="40" s="1"/>
  <c r="BN282" i="40" a="1"/>
  <c r="BN282" i="40" s="1"/>
  <c r="BN283" i="40" a="1"/>
  <c r="BN283" i="40" s="1"/>
  <c r="BN284" i="40" a="1"/>
  <c r="BN284" i="40" s="1"/>
  <c r="BN285" i="40" a="1"/>
  <c r="BN285" i="40" s="1"/>
  <c r="BN286" i="40" a="1"/>
  <c r="BN286" i="40" s="1"/>
  <c r="BN287" i="40" a="1"/>
  <c r="BN287" i="40" s="1"/>
  <c r="BN288" i="40" a="1"/>
  <c r="BN288" i="40" s="1"/>
  <c r="BN289" i="40" a="1"/>
  <c r="BN289" i="40" s="1"/>
  <c r="BN290" i="40" a="1"/>
  <c r="BN290" i="40" s="1"/>
  <c r="BN291" i="40" a="1"/>
  <c r="BN291" i="40" s="1"/>
  <c r="BN292" i="40" a="1"/>
  <c r="BN292" i="40" s="1"/>
  <c r="BN293" i="40" a="1"/>
  <c r="BN293" i="40" s="1"/>
  <c r="BN294" i="40" a="1"/>
  <c r="BN294" i="40" s="1"/>
  <c r="BN295" i="40" a="1"/>
  <c r="BN295" i="40" s="1"/>
  <c r="BN296" i="40" a="1"/>
  <c r="BN296" i="40" s="1"/>
  <c r="BN297" i="40" a="1"/>
  <c r="BN297" i="40" s="1"/>
  <c r="BN298" i="40" a="1"/>
  <c r="BN298" i="40" s="1"/>
  <c r="BN299" i="40" a="1"/>
  <c r="BN299" i="40" s="1"/>
  <c r="BN300" i="40" a="1"/>
  <c r="BN300" i="40" s="1"/>
  <c r="BN301" i="40" a="1"/>
  <c r="BN301" i="40" s="1"/>
  <c r="BN302" i="40" a="1"/>
  <c r="BN302" i="40" s="1"/>
  <c r="BN303" i="40" a="1"/>
  <c r="BN303" i="40" s="1"/>
  <c r="BN304" i="40" a="1"/>
  <c r="BN304" i="40" s="1"/>
  <c r="BN305" i="40" a="1"/>
  <c r="BN305" i="40" s="1"/>
  <c r="BN306" i="40" a="1"/>
  <c r="BN306" i="40" s="1"/>
  <c r="BN307" i="40" a="1"/>
  <c r="BN307" i="40" s="1"/>
  <c r="BN308" i="40" a="1"/>
  <c r="BN308" i="40" s="1"/>
  <c r="BN309" i="40" a="1"/>
  <c r="BN309" i="40" s="1"/>
  <c r="BN310" i="40" a="1"/>
  <c r="BN310" i="40" s="1"/>
  <c r="BN311" i="40" a="1"/>
  <c r="BN311" i="40" s="1"/>
  <c r="BN312" i="40" a="1"/>
  <c r="BN312" i="40" s="1"/>
  <c r="BN313" i="40" a="1"/>
  <c r="BN313" i="40" s="1"/>
  <c r="BN314" i="40" a="1"/>
  <c r="BN314" i="40" s="1"/>
  <c r="BN315" i="40" a="1"/>
  <c r="BN315" i="40" s="1"/>
  <c r="BN316" i="40" a="1"/>
  <c r="BN316" i="40" s="1"/>
  <c r="BN317" i="40" a="1"/>
  <c r="BN317" i="40" s="1"/>
  <c r="BN318" i="40" a="1"/>
  <c r="BN318" i="40" s="1"/>
  <c r="BN319" i="40" a="1"/>
  <c r="BN319" i="40" s="1"/>
  <c r="BN320" i="40" a="1"/>
  <c r="BN320" i="40" s="1"/>
  <c r="BN321" i="40" a="1"/>
  <c r="BN321" i="40" s="1"/>
  <c r="BN322" i="40" a="1"/>
  <c r="BN322" i="40" s="1"/>
  <c r="BN323" i="40" a="1"/>
  <c r="BN323" i="40" s="1"/>
  <c r="BN324" i="40" a="1"/>
  <c r="BN324" i="40" s="1"/>
  <c r="BN325" i="40" a="1"/>
  <c r="BN325" i="40" s="1"/>
  <c r="BN326" i="40" a="1"/>
  <c r="BN326" i="40" s="1"/>
  <c r="BN327" i="40" a="1"/>
  <c r="BN327" i="40" s="1"/>
  <c r="BN328" i="40" a="1"/>
  <c r="BN328" i="40" s="1"/>
  <c r="BN329" i="40" a="1"/>
  <c r="BN329" i="40" s="1"/>
  <c r="BN330" i="40" a="1"/>
  <c r="BN330" i="40" s="1"/>
  <c r="BN331" i="40" a="1"/>
  <c r="BN331" i="40" s="1"/>
  <c r="BN332" i="40" a="1"/>
  <c r="BN332" i="40" s="1"/>
  <c r="BN333" i="40" a="1"/>
  <c r="BN333" i="40" s="1"/>
  <c r="BN334" i="40" a="1"/>
  <c r="BN334" i="40" s="1"/>
  <c r="BN335" i="40" a="1"/>
  <c r="BN335" i="40" s="1"/>
  <c r="BN336" i="40" a="1"/>
  <c r="BN336" i="40" s="1"/>
  <c r="BN337" i="40" a="1"/>
  <c r="BN337" i="40" s="1"/>
  <c r="BN338" i="40" a="1"/>
  <c r="BN338" i="40" s="1"/>
  <c r="BN339" i="40" a="1"/>
  <c r="BN339" i="40" s="1"/>
  <c r="BN340" i="40" a="1"/>
  <c r="BN340" i="40" s="1"/>
  <c r="BN341" i="40" a="1"/>
  <c r="BN341" i="40" s="1"/>
  <c r="BN342" i="40" a="1"/>
  <c r="BN342" i="40" s="1"/>
  <c r="BN343" i="40" a="1"/>
  <c r="BN343" i="40" s="1"/>
  <c r="BN344" i="40" a="1"/>
  <c r="BN344" i="40" s="1"/>
  <c r="BN345" i="40" a="1"/>
  <c r="BN345" i="40" s="1"/>
  <c r="BN346" i="40" a="1"/>
  <c r="BN346" i="40" s="1"/>
  <c r="BN347" i="40" a="1"/>
  <c r="BN347" i="40" s="1"/>
  <c r="BN348" i="40" a="1"/>
  <c r="BN348" i="40" s="1"/>
  <c r="BN349" i="40" a="1"/>
  <c r="BN349" i="40" s="1"/>
  <c r="BN350" i="40" a="1"/>
  <c r="BN350" i="40" s="1"/>
  <c r="BN351" i="40" a="1"/>
  <c r="BN351" i="40" s="1"/>
  <c r="BN352" i="40" a="1"/>
  <c r="BN352" i="40" s="1"/>
  <c r="BN353" i="40" a="1"/>
  <c r="BN353" i="40" s="1"/>
  <c r="BN354" i="40" a="1"/>
  <c r="BN354" i="40" s="1"/>
  <c r="BN355" i="40" a="1"/>
  <c r="BN355" i="40" s="1"/>
  <c r="BN356" i="40" a="1"/>
  <c r="BN356" i="40" s="1"/>
  <c r="BN357" i="40" a="1"/>
  <c r="BN357" i="40" s="1"/>
  <c r="BN358" i="40" a="1"/>
  <c r="BN358" i="40" s="1"/>
  <c r="BN359" i="40" a="1"/>
  <c r="BN359" i="40" s="1"/>
  <c r="BN360" i="40" a="1"/>
  <c r="BN360" i="40" s="1"/>
  <c r="BN361" i="40" a="1"/>
  <c r="BN361" i="40" s="1"/>
  <c r="BN362" i="40" a="1"/>
  <c r="BN362" i="40" s="1"/>
  <c r="BN363" i="40" a="1"/>
  <c r="BN363" i="40" s="1"/>
  <c r="BN364" i="40" a="1"/>
  <c r="BN364" i="40" s="1"/>
  <c r="BN365" i="40" a="1"/>
  <c r="BN365" i="40" s="1"/>
  <c r="BN366" i="40" a="1"/>
  <c r="BN366" i="40" s="1"/>
  <c r="BN367" i="40" a="1"/>
  <c r="BN367" i="40" s="1"/>
  <c r="BN368" i="40" a="1"/>
  <c r="BN368" i="40" s="1"/>
  <c r="BN369" i="40" a="1"/>
  <c r="BN369" i="40" s="1"/>
  <c r="BN370" i="40" a="1"/>
  <c r="BN370" i="40" s="1"/>
  <c r="BN371" i="40" a="1"/>
  <c r="BN371" i="40" s="1"/>
  <c r="BN372" i="40" a="1"/>
  <c r="BN372" i="40" s="1"/>
  <c r="BN373" i="40" a="1"/>
  <c r="BN373" i="40" s="1"/>
  <c r="BN374" i="40" a="1"/>
  <c r="BN374" i="40" s="1"/>
  <c r="BN375" i="40" a="1"/>
  <c r="BN375" i="40" s="1"/>
  <c r="BN376" i="40" a="1"/>
  <c r="BN376" i="40" s="1"/>
  <c r="BN377" i="40" a="1"/>
  <c r="BN377" i="40" s="1"/>
  <c r="BN378" i="40" a="1"/>
  <c r="BN378" i="40" s="1"/>
  <c r="BN379" i="40" a="1"/>
  <c r="BN379" i="40" s="1"/>
  <c r="BN380" i="40" a="1"/>
  <c r="BN380" i="40" s="1"/>
  <c r="BN381" i="40" a="1"/>
  <c r="BN381" i="40" s="1"/>
  <c r="BN382" i="40" a="1"/>
  <c r="BN382" i="40" s="1"/>
  <c r="BN383" i="40" a="1"/>
  <c r="BN383" i="40" s="1"/>
  <c r="BN384" i="40" a="1"/>
  <c r="BN384" i="40" s="1"/>
  <c r="BN385" i="40" a="1"/>
  <c r="BN385" i="40" s="1"/>
  <c r="BN386" i="40" a="1"/>
  <c r="BN386" i="40" s="1"/>
  <c r="BN387" i="40" a="1"/>
  <c r="BN387" i="40" s="1"/>
  <c r="BN388" i="40" a="1"/>
  <c r="BN388" i="40" s="1"/>
  <c r="BN389" i="40" a="1"/>
  <c r="BN389" i="40" s="1"/>
  <c r="BN390" i="40" a="1"/>
  <c r="BN390" i="40" s="1"/>
  <c r="BN391" i="40" a="1"/>
  <c r="BN391" i="40" s="1"/>
  <c r="BN392" i="40" a="1"/>
  <c r="BN392" i="40" s="1"/>
  <c r="BN393" i="40" a="1"/>
  <c r="BN393" i="40" s="1"/>
  <c r="BN394" i="40" a="1"/>
  <c r="BN394" i="40" s="1"/>
  <c r="BN395" i="40" a="1"/>
  <c r="BN395" i="40" s="1"/>
  <c r="BN396" i="40" a="1"/>
  <c r="BN396" i="40" s="1"/>
  <c r="BN397" i="40" a="1"/>
  <c r="BN397" i="40" s="1"/>
  <c r="BN398" i="40" a="1"/>
  <c r="BN398" i="40" s="1"/>
  <c r="BN399" i="40" a="1"/>
  <c r="BN399" i="40" s="1"/>
  <c r="BN400" i="40" a="1"/>
  <c r="BN400" i="40" s="1"/>
  <c r="BN401" i="40" a="1"/>
  <c r="BN401" i="40" s="1"/>
  <c r="BN402" i="40" a="1"/>
  <c r="BN402" i="40" s="1"/>
  <c r="BN403" i="40" a="1"/>
  <c r="BN403" i="40" s="1"/>
  <c r="BN404" i="40" a="1"/>
  <c r="BN404" i="40" s="1"/>
  <c r="BN405" i="40" a="1"/>
  <c r="BN405" i="40" s="1"/>
  <c r="BN406" i="40" a="1"/>
  <c r="BN406" i="40" s="1"/>
  <c r="BN407" i="40" a="1"/>
  <c r="BN407" i="40" s="1"/>
  <c r="BN408" i="40" a="1"/>
  <c r="BN408" i="40" s="1"/>
  <c r="BN409" i="40" a="1"/>
  <c r="BN409" i="40" s="1"/>
  <c r="BN410" i="40" a="1"/>
  <c r="BN410" i="40" s="1"/>
  <c r="BN411" i="40" a="1"/>
  <c r="BN411" i="40" s="1"/>
  <c r="BN412" i="40" a="1"/>
  <c r="BN412" i="40" s="1"/>
  <c r="BN413" i="40" a="1"/>
  <c r="BN413" i="40" s="1"/>
  <c r="BN414" i="40" a="1"/>
  <c r="BN414" i="40" s="1"/>
  <c r="BN415" i="40" a="1"/>
  <c r="BN415" i="40" s="1"/>
  <c r="BN416" i="40" a="1"/>
  <c r="BN416" i="40" s="1"/>
  <c r="BN417" i="40" a="1"/>
  <c r="BN417" i="40" s="1"/>
  <c r="BN418" i="40" a="1"/>
  <c r="BN418" i="40" s="1"/>
  <c r="BN419" i="40" a="1"/>
  <c r="BN419" i="40" s="1"/>
  <c r="BN420" i="40" a="1"/>
  <c r="BN420" i="40" s="1"/>
  <c r="BN421" i="40" a="1"/>
  <c r="BN421" i="40" s="1"/>
  <c r="BN422" i="40" a="1"/>
  <c r="BN422" i="40" s="1"/>
  <c r="BN423" i="40" a="1"/>
  <c r="BN423" i="40" s="1"/>
  <c r="BN424" i="40" a="1"/>
  <c r="BN424" i="40" s="1"/>
  <c r="BN425" i="40" a="1"/>
  <c r="BN425" i="40" s="1"/>
  <c r="BN426" i="40" a="1"/>
  <c r="BN426" i="40" s="1"/>
  <c r="BN427" i="40" a="1"/>
  <c r="BN427" i="40" s="1"/>
  <c r="BN428" i="40" a="1"/>
  <c r="BN428" i="40" s="1"/>
  <c r="BN429" i="40" a="1"/>
  <c r="BN429" i="40" s="1"/>
  <c r="BN430" i="40" a="1"/>
  <c r="BN430" i="40" s="1"/>
  <c r="BN431" i="40" a="1"/>
  <c r="BN431" i="40" s="1"/>
  <c r="BN432" i="40" a="1"/>
  <c r="BN432" i="40" s="1"/>
  <c r="BN433" i="40" a="1"/>
  <c r="BN433" i="40" s="1"/>
  <c r="BN434" i="40" a="1"/>
  <c r="BN434" i="40" s="1"/>
  <c r="BN435" i="40" a="1"/>
  <c r="BN435" i="40" s="1"/>
  <c r="BN436" i="40" a="1"/>
  <c r="BN436" i="40" s="1"/>
  <c r="BN437" i="40" a="1"/>
  <c r="BN437" i="40" s="1"/>
  <c r="BN438" i="40" a="1"/>
  <c r="BN438" i="40" s="1"/>
  <c r="BN439" i="40" a="1"/>
  <c r="BN439" i="40" s="1"/>
  <c r="BN440" i="40" a="1"/>
  <c r="BN440" i="40" s="1"/>
  <c r="BN441" i="40" a="1"/>
  <c r="BN441" i="40" s="1"/>
  <c r="BN442" i="40" a="1"/>
  <c r="BN442" i="40" s="1"/>
  <c r="BN443" i="40" a="1"/>
  <c r="BN443" i="40" s="1"/>
  <c r="BN444" i="40" a="1"/>
  <c r="BN444" i="40" s="1"/>
  <c r="BN445" i="40" a="1"/>
  <c r="BN445" i="40" s="1"/>
  <c r="BN446" i="40" a="1"/>
  <c r="BN446" i="40" s="1"/>
  <c r="BN447" i="40" a="1"/>
  <c r="BN447" i="40" s="1"/>
  <c r="BN448" i="40" a="1"/>
  <c r="BN448" i="40" s="1"/>
  <c r="BN449" i="40" a="1"/>
  <c r="BN449" i="40" s="1"/>
  <c r="BN450" i="40" a="1"/>
  <c r="BN450" i="40" s="1"/>
  <c r="BN451" i="40" a="1"/>
  <c r="BN451" i="40" s="1"/>
  <c r="BN452" i="40" a="1"/>
  <c r="BN452" i="40" s="1"/>
  <c r="BN453" i="40" a="1"/>
  <c r="BN453" i="40" s="1"/>
  <c r="BN454" i="40" a="1"/>
  <c r="BN454" i="40" s="1"/>
  <c r="BN455" i="40" a="1"/>
  <c r="BN455" i="40" s="1"/>
  <c r="BN456" i="40" a="1"/>
  <c r="BN456" i="40" s="1"/>
  <c r="BN457" i="40" a="1"/>
  <c r="BN457" i="40" s="1"/>
  <c r="BN458" i="40" a="1"/>
  <c r="BN458" i="40" s="1"/>
  <c r="BN459" i="40" a="1"/>
  <c r="BN459" i="40" s="1"/>
  <c r="BN460" i="40" a="1"/>
  <c r="BN460" i="40" s="1"/>
  <c r="BN461" i="40" a="1"/>
  <c r="BN461" i="40" s="1"/>
  <c r="BN462" i="40" a="1"/>
  <c r="BN462" i="40" s="1"/>
  <c r="BN463" i="40" a="1"/>
  <c r="BN463" i="40" s="1"/>
  <c r="BN464" i="40" a="1"/>
  <c r="BN464" i="40" s="1"/>
  <c r="BN465" i="40" a="1"/>
  <c r="BN465" i="40" s="1"/>
  <c r="BN466" i="40" a="1"/>
  <c r="BN466" i="40" s="1"/>
  <c r="BN467" i="40" a="1"/>
  <c r="BN467" i="40" s="1"/>
  <c r="BN468" i="40" a="1"/>
  <c r="BN468" i="40" s="1"/>
  <c r="BN469" i="40" a="1"/>
  <c r="BN469" i="40" s="1"/>
  <c r="BN470" i="40" a="1"/>
  <c r="BN470" i="40" s="1"/>
  <c r="BN471" i="40" a="1"/>
  <c r="BN471" i="40" s="1"/>
  <c r="BN472" i="40" a="1"/>
  <c r="BN472" i="40" s="1"/>
  <c r="BN473" i="40" a="1"/>
  <c r="BN473" i="40" s="1"/>
  <c r="BN474" i="40" a="1"/>
  <c r="BN474" i="40" s="1"/>
  <c r="BN475" i="40" a="1"/>
  <c r="BN475" i="40" s="1"/>
  <c r="BN476" i="40" a="1"/>
  <c r="BN476" i="40" s="1"/>
  <c r="BN477" i="40" a="1"/>
  <c r="BN477" i="40" s="1"/>
  <c r="BN478" i="40" a="1"/>
  <c r="BN478" i="40" s="1"/>
  <c r="BN479" i="40" a="1"/>
  <c r="BN479" i="40" s="1"/>
  <c r="BN480" i="40" a="1"/>
  <c r="BN480" i="40" s="1"/>
  <c r="BN481" i="40" a="1"/>
  <c r="BN481" i="40" s="1"/>
  <c r="BN482" i="40" a="1"/>
  <c r="BN482" i="40" s="1"/>
  <c r="BN483" i="40" a="1"/>
  <c r="BN483" i="40" s="1"/>
  <c r="BN484" i="40" a="1"/>
  <c r="BN484" i="40" s="1"/>
  <c r="BN485" i="40" a="1"/>
  <c r="BN485" i="40" s="1"/>
  <c r="BN486" i="40" a="1"/>
  <c r="BN486" i="40" s="1"/>
  <c r="BN487" i="40" a="1"/>
  <c r="BN487" i="40" s="1"/>
  <c r="BN488" i="40" a="1"/>
  <c r="BN488" i="40" s="1"/>
  <c r="BN489" i="40" a="1"/>
  <c r="BN489" i="40" s="1"/>
  <c r="BN490" i="40" a="1"/>
  <c r="BN490" i="40" s="1"/>
  <c r="BN491" i="40" a="1"/>
  <c r="BN491" i="40" s="1"/>
  <c r="BN492" i="40" a="1"/>
  <c r="BN492" i="40" s="1"/>
  <c r="BN493" i="40" a="1"/>
  <c r="BN493" i="40" s="1"/>
  <c r="BN494" i="40" a="1"/>
  <c r="BN494" i="40" s="1"/>
  <c r="BN495" i="40" a="1"/>
  <c r="BN495" i="40" s="1"/>
  <c r="BN496" i="40" a="1"/>
  <c r="BN496" i="40" s="1"/>
  <c r="BN497" i="40" a="1"/>
  <c r="BN497" i="40" s="1"/>
  <c r="BN498" i="40" a="1"/>
  <c r="BN498" i="40" s="1"/>
  <c r="BN499" i="40" a="1"/>
  <c r="BN499" i="40" s="1"/>
  <c r="BN500" i="40" a="1"/>
  <c r="BN500" i="40" s="1"/>
  <c r="BN501" i="40" a="1"/>
  <c r="BN501" i="40" s="1"/>
  <c r="BN502" i="40" a="1"/>
  <c r="BN502" i="40" s="1"/>
  <c r="BN503" i="40" a="1"/>
  <c r="BN503" i="40" s="1"/>
  <c r="BN504" i="40" a="1"/>
  <c r="BN504" i="40" s="1"/>
  <c r="CS6" i="40"/>
  <c r="CS7" i="40"/>
  <c r="CS8" i="40"/>
  <c r="CS9" i="40"/>
  <c r="CS10" i="40"/>
  <c r="CS11" i="40"/>
  <c r="CS12" i="40"/>
  <c r="CS13" i="40"/>
  <c r="CS14" i="40"/>
  <c r="CS15" i="40"/>
  <c r="CS16" i="40"/>
  <c r="CS17" i="40"/>
  <c r="CS18" i="40"/>
  <c r="CS19" i="40"/>
  <c r="CS20" i="40"/>
  <c r="CS21" i="40"/>
  <c r="CS22" i="40"/>
  <c r="CS23" i="40"/>
  <c r="CS24" i="40"/>
  <c r="CS25" i="40"/>
  <c r="CS26" i="40"/>
  <c r="CS27" i="40"/>
  <c r="CS28" i="40"/>
  <c r="CS29" i="40"/>
  <c r="CS30" i="40"/>
  <c r="CS31" i="40"/>
  <c r="CS32" i="40"/>
  <c r="CS33" i="40"/>
  <c r="CS34" i="40"/>
  <c r="CS35" i="40"/>
  <c r="CS36" i="40"/>
  <c r="CS37" i="40"/>
  <c r="CS38" i="40"/>
  <c r="CS39" i="40"/>
  <c r="CS40" i="40"/>
  <c r="CS41" i="40"/>
  <c r="CS42" i="40"/>
  <c r="CS43" i="40"/>
  <c r="CS44" i="40"/>
  <c r="CS45" i="40"/>
  <c r="CS46" i="40"/>
  <c r="CS47" i="40"/>
  <c r="CS48" i="40"/>
  <c r="CS49" i="40"/>
  <c r="CS50" i="40"/>
  <c r="CS51" i="40"/>
  <c r="CS52" i="40"/>
  <c r="CS53" i="40"/>
  <c r="CS54" i="40"/>
  <c r="CS55" i="40"/>
  <c r="CS56" i="40"/>
  <c r="CS57" i="40"/>
  <c r="CS58" i="40"/>
  <c r="CS59" i="40"/>
  <c r="CS60" i="40"/>
  <c r="CS61" i="40"/>
  <c r="CS62" i="40"/>
  <c r="CS63" i="40"/>
  <c r="CS64" i="40"/>
  <c r="CS65" i="40"/>
  <c r="CS66" i="40"/>
  <c r="CS67" i="40"/>
  <c r="CS68" i="40"/>
  <c r="CS69" i="40"/>
  <c r="CS70" i="40"/>
  <c r="CS71" i="40"/>
  <c r="CS72" i="40"/>
  <c r="CS73" i="40"/>
  <c r="CS74" i="40"/>
  <c r="CS75" i="40"/>
  <c r="CS76" i="40"/>
  <c r="CS77" i="40"/>
  <c r="CS78" i="40"/>
  <c r="CS79" i="40"/>
  <c r="CS80" i="40"/>
  <c r="CS81" i="40"/>
  <c r="CS82" i="40"/>
  <c r="CS83" i="40"/>
  <c r="CS84" i="40"/>
  <c r="CS85" i="40"/>
  <c r="CS86" i="40"/>
  <c r="CS87" i="40"/>
  <c r="CS88" i="40"/>
  <c r="CS89" i="40"/>
  <c r="CS90" i="40"/>
  <c r="CS91" i="40"/>
  <c r="CS92" i="40"/>
  <c r="CS93" i="40"/>
  <c r="CS94" i="40"/>
  <c r="CS95" i="40"/>
  <c r="CS96" i="40"/>
  <c r="CS97" i="40"/>
  <c r="CS98" i="40"/>
  <c r="CS99" i="40"/>
  <c r="CS100" i="40"/>
  <c r="CS101" i="40"/>
  <c r="CS102" i="40"/>
  <c r="CS103" i="40"/>
  <c r="CS104" i="40"/>
  <c r="CS105" i="40"/>
  <c r="CS106" i="40"/>
  <c r="CS107" i="40"/>
  <c r="CS108" i="40"/>
  <c r="CS109" i="40"/>
  <c r="CS110" i="40"/>
  <c r="CS111" i="40"/>
  <c r="CS112" i="40"/>
  <c r="CS113" i="40"/>
  <c r="CS114" i="40"/>
  <c r="CS115" i="40"/>
  <c r="CS116" i="40"/>
  <c r="CS117" i="40"/>
  <c r="CS118" i="40"/>
  <c r="CS119" i="40"/>
  <c r="CS120" i="40"/>
  <c r="CS121" i="40"/>
  <c r="CS122" i="40"/>
  <c r="CS123" i="40"/>
  <c r="CS124" i="40"/>
  <c r="CS125" i="40"/>
  <c r="CS126" i="40"/>
  <c r="CS127" i="40"/>
  <c r="CS128" i="40"/>
  <c r="CS129" i="40"/>
  <c r="CS130" i="40"/>
  <c r="CS131" i="40"/>
  <c r="CS132" i="40"/>
  <c r="CS133" i="40"/>
  <c r="CS134" i="40"/>
  <c r="CS135" i="40"/>
  <c r="CS136" i="40"/>
  <c r="CS137" i="40"/>
  <c r="CS138" i="40"/>
  <c r="CS139" i="40"/>
  <c r="CS140" i="40"/>
  <c r="CS141" i="40"/>
  <c r="CS142" i="40"/>
  <c r="CS143" i="40"/>
  <c r="CS144" i="40"/>
  <c r="CS145" i="40"/>
  <c r="CS146" i="40"/>
  <c r="CS147" i="40"/>
  <c r="CS148" i="40"/>
  <c r="CS149" i="40"/>
  <c r="CS150" i="40"/>
  <c r="CS151" i="40"/>
  <c r="CS152" i="40"/>
  <c r="CS153" i="40"/>
  <c r="CS154" i="40"/>
  <c r="CS155" i="40"/>
  <c r="CS156" i="40"/>
  <c r="CS157" i="40"/>
  <c r="CS158" i="40"/>
  <c r="CS159" i="40"/>
  <c r="CS160" i="40"/>
  <c r="CS161" i="40"/>
  <c r="CS162" i="40"/>
  <c r="CS163" i="40"/>
  <c r="CS164" i="40"/>
  <c r="CS165" i="40"/>
  <c r="CS166" i="40"/>
  <c r="CS167" i="40"/>
  <c r="CS168" i="40"/>
  <c r="CS169" i="40"/>
  <c r="CS170" i="40"/>
  <c r="CS171" i="40"/>
  <c r="CS172" i="40"/>
  <c r="CS173" i="40"/>
  <c r="CS174" i="40"/>
  <c r="CS175" i="40"/>
  <c r="CS176" i="40"/>
  <c r="CS177" i="40"/>
  <c r="CS178" i="40"/>
  <c r="CS179" i="40"/>
  <c r="CS180" i="40"/>
  <c r="CS181" i="40"/>
  <c r="CS182" i="40"/>
  <c r="CS183" i="40"/>
  <c r="CS184" i="40"/>
  <c r="CS185" i="40"/>
  <c r="CS186" i="40"/>
  <c r="CS187" i="40"/>
  <c r="CS188" i="40"/>
  <c r="CS189" i="40"/>
  <c r="CS190" i="40"/>
  <c r="CS191" i="40"/>
  <c r="CS192" i="40"/>
  <c r="CS193" i="40"/>
  <c r="CS194" i="40"/>
  <c r="CS195" i="40"/>
  <c r="CS196" i="40"/>
  <c r="CS197" i="40"/>
  <c r="CS198" i="40"/>
  <c r="CS199" i="40"/>
  <c r="CS200" i="40"/>
  <c r="CS201" i="40"/>
  <c r="CS202" i="40"/>
  <c r="CS203" i="40"/>
  <c r="CS204" i="40"/>
  <c r="CS205" i="40"/>
  <c r="CS206" i="40"/>
  <c r="CS207" i="40"/>
  <c r="CS208" i="40"/>
  <c r="CS209" i="40"/>
  <c r="CS210" i="40"/>
  <c r="CS211" i="40"/>
  <c r="CS212" i="40"/>
  <c r="CS213" i="40"/>
  <c r="CS214" i="40"/>
  <c r="CS215" i="40"/>
  <c r="CS216" i="40"/>
  <c r="CS217" i="40"/>
  <c r="CS218" i="40"/>
  <c r="CS219" i="40"/>
  <c r="CS220" i="40"/>
  <c r="CS221" i="40"/>
  <c r="CS222" i="40"/>
  <c r="CS223" i="40"/>
  <c r="CS224" i="40"/>
  <c r="CS225" i="40"/>
  <c r="CS226" i="40"/>
  <c r="CS227" i="40"/>
  <c r="CS228" i="40"/>
  <c r="CS229" i="40"/>
  <c r="CS230" i="40"/>
  <c r="CS231" i="40"/>
  <c r="CS232" i="40"/>
  <c r="CS233" i="40"/>
  <c r="CS234" i="40"/>
  <c r="CS235" i="40"/>
  <c r="CS236" i="40"/>
  <c r="CS237" i="40"/>
  <c r="CS238" i="40"/>
  <c r="CS239" i="40"/>
  <c r="CS240" i="40"/>
  <c r="CS241" i="40"/>
  <c r="CS242" i="40"/>
  <c r="CS243" i="40"/>
  <c r="CS244" i="40"/>
  <c r="CS245" i="40"/>
  <c r="CS246" i="40"/>
  <c r="CS247" i="40"/>
  <c r="CS248" i="40"/>
  <c r="CS249" i="40"/>
  <c r="CS250" i="40"/>
  <c r="CS251" i="40"/>
  <c r="CS252" i="40"/>
  <c r="CS253" i="40"/>
  <c r="CS254" i="40"/>
  <c r="CS255" i="40"/>
  <c r="CS256" i="40"/>
  <c r="CS257" i="40"/>
  <c r="CS258" i="40"/>
  <c r="CS259" i="40"/>
  <c r="CS260" i="40"/>
  <c r="CS261" i="40"/>
  <c r="CS262" i="40"/>
  <c r="CS263" i="40"/>
  <c r="CS264" i="40"/>
  <c r="CS265" i="40"/>
  <c r="CS266" i="40"/>
  <c r="CS267" i="40"/>
  <c r="CS268" i="40"/>
  <c r="CS269" i="40"/>
  <c r="CS270" i="40"/>
  <c r="CS271" i="40"/>
  <c r="CS272" i="40"/>
  <c r="CS273" i="40"/>
  <c r="CS274" i="40"/>
  <c r="CS275" i="40"/>
  <c r="CS276" i="40"/>
  <c r="CS277" i="40"/>
  <c r="CS278" i="40"/>
  <c r="CS279" i="40"/>
  <c r="CS280" i="40"/>
  <c r="CS281" i="40"/>
  <c r="CS282" i="40"/>
  <c r="CS283" i="40"/>
  <c r="CS284" i="40"/>
  <c r="CS285" i="40"/>
  <c r="CS286" i="40"/>
  <c r="CS287" i="40"/>
  <c r="CS288" i="40"/>
  <c r="CS289" i="40"/>
  <c r="CS290" i="40"/>
  <c r="CS291" i="40"/>
  <c r="CS292" i="40"/>
  <c r="CS293" i="40"/>
  <c r="CS294" i="40"/>
  <c r="CS295" i="40"/>
  <c r="CS296" i="40"/>
  <c r="CS297" i="40"/>
  <c r="CS298" i="40"/>
  <c r="CS299" i="40"/>
  <c r="CS300" i="40"/>
  <c r="CS301" i="40"/>
  <c r="CS302" i="40"/>
  <c r="CS303" i="40"/>
  <c r="CS304" i="40"/>
  <c r="CS305" i="40"/>
  <c r="CS306" i="40"/>
  <c r="CS307" i="40"/>
  <c r="CS308" i="40"/>
  <c r="CS309" i="40"/>
  <c r="CS310" i="40"/>
  <c r="CS311" i="40"/>
  <c r="CS312" i="40"/>
  <c r="CS313" i="40"/>
  <c r="CS314" i="40"/>
  <c r="CS315" i="40"/>
  <c r="CS316" i="40"/>
  <c r="CS317" i="40"/>
  <c r="CS318" i="40"/>
  <c r="CS319" i="40"/>
  <c r="CS320" i="40"/>
  <c r="CS321" i="40"/>
  <c r="CS322" i="40"/>
  <c r="CS323" i="40"/>
  <c r="CS324" i="40"/>
  <c r="CS325" i="40"/>
  <c r="CS326" i="40"/>
  <c r="CS327" i="40"/>
  <c r="CS328" i="40"/>
  <c r="CS329" i="40"/>
  <c r="CS330" i="40"/>
  <c r="CS331" i="40"/>
  <c r="CS332" i="40"/>
  <c r="CS333" i="40"/>
  <c r="CS334" i="40"/>
  <c r="CS335" i="40"/>
  <c r="CS336" i="40"/>
  <c r="CS337" i="40"/>
  <c r="CS338" i="40"/>
  <c r="CS339" i="40"/>
  <c r="CS340" i="40"/>
  <c r="CS341" i="40"/>
  <c r="CS342" i="40"/>
  <c r="CS343" i="40"/>
  <c r="CS344" i="40"/>
  <c r="CS345" i="40"/>
  <c r="CS346" i="40"/>
  <c r="CS347" i="40"/>
  <c r="CS348" i="40"/>
  <c r="CS349" i="40"/>
  <c r="CS350" i="40"/>
  <c r="CS351" i="40"/>
  <c r="CS352" i="40"/>
  <c r="CS353" i="40"/>
  <c r="CS354" i="40"/>
  <c r="CS355" i="40"/>
  <c r="CS356" i="40"/>
  <c r="CS357" i="40"/>
  <c r="CS358" i="40"/>
  <c r="CS359" i="40"/>
  <c r="CS360" i="40"/>
  <c r="CS361" i="40"/>
  <c r="CS362" i="40"/>
  <c r="CS363" i="40"/>
  <c r="CS364" i="40"/>
  <c r="CS365" i="40"/>
  <c r="CS366" i="40"/>
  <c r="CS367" i="40"/>
  <c r="CS368" i="40"/>
  <c r="CS369" i="40"/>
  <c r="CS370" i="40"/>
  <c r="CS371" i="40"/>
  <c r="CS372" i="40"/>
  <c r="CS373" i="40"/>
  <c r="CS374" i="40"/>
  <c r="CS375" i="40"/>
  <c r="CS376" i="40"/>
  <c r="CS377" i="40"/>
  <c r="CS378" i="40"/>
  <c r="CS379" i="40"/>
  <c r="CS380" i="40"/>
  <c r="CS381" i="40"/>
  <c r="CS382" i="40"/>
  <c r="CS383" i="40"/>
  <c r="CS384" i="40"/>
  <c r="CS385" i="40"/>
  <c r="CS386" i="40"/>
  <c r="CS387" i="40"/>
  <c r="CS388" i="40"/>
  <c r="CS389" i="40"/>
  <c r="CS390" i="40"/>
  <c r="CS391" i="40"/>
  <c r="CS392" i="40"/>
  <c r="CS393" i="40"/>
  <c r="CS394" i="40"/>
  <c r="CS395" i="40"/>
  <c r="CS396" i="40"/>
  <c r="CS397" i="40"/>
  <c r="CS398" i="40"/>
  <c r="CS399" i="40"/>
  <c r="CS400" i="40"/>
  <c r="CS401" i="40"/>
  <c r="CS402" i="40"/>
  <c r="CS403" i="40"/>
  <c r="CS404" i="40"/>
  <c r="CS405" i="40"/>
  <c r="CS406" i="40"/>
  <c r="CS407" i="40"/>
  <c r="CS408" i="40"/>
  <c r="CS409" i="40"/>
  <c r="CS410" i="40"/>
  <c r="CS411" i="40"/>
  <c r="CS412" i="40"/>
  <c r="CS413" i="40"/>
  <c r="CS414" i="40"/>
  <c r="CS415" i="40"/>
  <c r="CS416" i="40"/>
  <c r="CS417" i="40"/>
  <c r="CS418" i="40"/>
  <c r="CS419" i="40"/>
  <c r="CS420" i="40"/>
  <c r="CS421" i="40"/>
  <c r="CS422" i="40"/>
  <c r="CS423" i="40"/>
  <c r="CS424" i="40"/>
  <c r="CS425" i="40"/>
  <c r="CS426" i="40"/>
  <c r="CS427" i="40"/>
  <c r="CS428" i="40"/>
  <c r="CS429" i="40"/>
  <c r="CS430" i="40"/>
  <c r="CS431" i="40"/>
  <c r="CS432" i="40"/>
  <c r="CS433" i="40"/>
  <c r="CS434" i="40"/>
  <c r="CS435" i="40"/>
  <c r="CS436" i="40"/>
  <c r="CS437" i="40"/>
  <c r="CS438" i="40"/>
  <c r="CS439" i="40"/>
  <c r="CS440" i="40"/>
  <c r="CS441" i="40"/>
  <c r="CS442" i="40"/>
  <c r="CS443" i="40"/>
  <c r="CS444" i="40"/>
  <c r="CS445" i="40"/>
  <c r="CS446" i="40"/>
  <c r="CS447" i="40"/>
  <c r="CS448" i="40"/>
  <c r="CS449" i="40"/>
  <c r="CS450" i="40"/>
  <c r="CS451" i="40"/>
  <c r="CS452" i="40"/>
  <c r="CS453" i="40"/>
  <c r="CS454" i="40"/>
  <c r="CS455" i="40"/>
  <c r="CS456" i="40"/>
  <c r="CS457" i="40"/>
  <c r="CS458" i="40"/>
  <c r="CS459" i="40"/>
  <c r="CS460" i="40"/>
  <c r="CS461" i="40"/>
  <c r="CS462" i="40"/>
  <c r="CS463" i="40"/>
  <c r="CS464" i="40"/>
  <c r="CS465" i="40"/>
  <c r="CS466" i="40"/>
  <c r="CS467" i="40"/>
  <c r="CS468" i="40"/>
  <c r="CS469" i="40"/>
  <c r="CS470" i="40"/>
  <c r="CS471" i="40"/>
  <c r="CS472" i="40"/>
  <c r="CS473" i="40"/>
  <c r="CS474" i="40"/>
  <c r="CS475" i="40"/>
  <c r="CS476" i="40"/>
  <c r="CS477" i="40"/>
  <c r="CS478" i="40"/>
  <c r="CS479" i="40"/>
  <c r="CS480" i="40"/>
  <c r="CS481" i="40"/>
  <c r="CS482" i="40"/>
  <c r="CS483" i="40"/>
  <c r="CS484" i="40"/>
  <c r="CS485" i="40"/>
  <c r="CS486" i="40"/>
  <c r="CS487" i="40"/>
  <c r="CS488" i="40"/>
  <c r="CS489" i="40"/>
  <c r="CS490" i="40"/>
  <c r="CS491" i="40"/>
  <c r="CS492" i="40"/>
  <c r="CS493" i="40"/>
  <c r="CS494" i="40"/>
  <c r="CS495" i="40"/>
  <c r="CS496" i="40"/>
  <c r="CS497" i="40"/>
  <c r="CS498" i="40"/>
  <c r="CS499" i="40"/>
  <c r="CS500" i="40"/>
  <c r="CS501" i="40"/>
  <c r="CS502" i="40"/>
  <c r="CS503" i="40"/>
  <c r="CS504" i="40"/>
  <c r="CR6" i="40"/>
  <c r="CR7" i="40"/>
  <c r="CR8" i="40"/>
  <c r="CR9" i="40"/>
  <c r="CR10" i="40"/>
  <c r="CR11" i="40"/>
  <c r="CR12" i="40"/>
  <c r="CR13" i="40"/>
  <c r="CR14" i="40"/>
  <c r="CR15" i="40"/>
  <c r="CR16" i="40"/>
  <c r="CR17" i="40"/>
  <c r="CR18" i="40"/>
  <c r="CR19" i="40"/>
  <c r="CR20" i="40"/>
  <c r="CR21" i="40"/>
  <c r="CR22" i="40"/>
  <c r="CR23" i="40"/>
  <c r="CR24" i="40"/>
  <c r="CR25" i="40"/>
  <c r="CR26" i="40"/>
  <c r="CR27" i="40"/>
  <c r="CR28" i="40"/>
  <c r="CR29" i="40"/>
  <c r="CR30" i="40"/>
  <c r="CR31" i="40"/>
  <c r="CR32" i="40"/>
  <c r="CR33" i="40"/>
  <c r="CR34" i="40"/>
  <c r="CR35" i="40"/>
  <c r="CR36" i="40"/>
  <c r="CR37" i="40"/>
  <c r="CR38" i="40"/>
  <c r="CR39" i="40"/>
  <c r="CR40" i="40"/>
  <c r="CR41" i="40"/>
  <c r="CR42" i="40"/>
  <c r="CR43" i="40"/>
  <c r="CR44" i="40"/>
  <c r="CR45" i="40"/>
  <c r="CR46" i="40"/>
  <c r="CR47" i="40"/>
  <c r="CR48" i="40"/>
  <c r="CR49" i="40"/>
  <c r="CR50" i="40"/>
  <c r="CR51" i="40"/>
  <c r="CR52" i="40"/>
  <c r="CR53" i="40"/>
  <c r="CR54" i="40"/>
  <c r="CR55" i="40"/>
  <c r="CR56" i="40"/>
  <c r="CR57" i="40"/>
  <c r="CR58" i="40"/>
  <c r="CR59" i="40"/>
  <c r="CR60" i="40"/>
  <c r="CR61" i="40"/>
  <c r="CR62" i="40"/>
  <c r="CR63" i="40"/>
  <c r="CR64" i="40"/>
  <c r="CR65" i="40"/>
  <c r="CR66" i="40"/>
  <c r="CR67" i="40"/>
  <c r="CR68" i="40"/>
  <c r="CR69" i="40"/>
  <c r="CR70" i="40"/>
  <c r="CR71" i="40"/>
  <c r="CR72" i="40"/>
  <c r="CR73" i="40"/>
  <c r="CR74" i="40"/>
  <c r="CR75" i="40"/>
  <c r="CR76" i="40"/>
  <c r="CR77" i="40"/>
  <c r="CR78" i="40"/>
  <c r="CR79" i="40"/>
  <c r="CR80" i="40"/>
  <c r="CR81" i="40"/>
  <c r="CR82" i="40"/>
  <c r="CR83" i="40"/>
  <c r="CR84" i="40"/>
  <c r="CR85" i="40"/>
  <c r="CR86" i="40"/>
  <c r="CR87" i="40"/>
  <c r="CR88" i="40"/>
  <c r="CR89" i="40"/>
  <c r="CR90" i="40"/>
  <c r="CR91" i="40"/>
  <c r="CR92" i="40"/>
  <c r="CR93" i="40"/>
  <c r="CR94" i="40"/>
  <c r="CR95" i="40"/>
  <c r="CR96" i="40"/>
  <c r="CR97" i="40"/>
  <c r="CR98" i="40"/>
  <c r="CR99" i="40"/>
  <c r="CR100" i="40"/>
  <c r="CR101" i="40"/>
  <c r="CR102" i="40"/>
  <c r="CR103" i="40"/>
  <c r="CR104" i="40"/>
  <c r="CR105" i="40"/>
  <c r="CR106" i="40"/>
  <c r="CR107" i="40"/>
  <c r="CR108" i="40"/>
  <c r="CR109" i="40"/>
  <c r="CR110" i="40"/>
  <c r="CR111" i="40"/>
  <c r="CR112" i="40"/>
  <c r="CR113" i="40"/>
  <c r="CR114" i="40"/>
  <c r="CR115" i="40"/>
  <c r="CR116" i="40"/>
  <c r="CR117" i="40"/>
  <c r="CR118" i="40"/>
  <c r="CR119" i="40"/>
  <c r="CR120" i="40"/>
  <c r="CR121" i="40"/>
  <c r="CR122" i="40"/>
  <c r="CR123" i="40"/>
  <c r="CR124" i="40"/>
  <c r="CR125" i="40"/>
  <c r="CR126" i="40"/>
  <c r="CR127" i="40"/>
  <c r="CR128" i="40"/>
  <c r="CR129" i="40"/>
  <c r="CR130" i="40"/>
  <c r="CR131" i="40"/>
  <c r="CR132" i="40"/>
  <c r="CR133" i="40"/>
  <c r="CR134" i="40"/>
  <c r="CR135" i="40"/>
  <c r="CR136" i="40"/>
  <c r="CR137" i="40"/>
  <c r="CR138" i="40"/>
  <c r="CR139" i="40"/>
  <c r="CR140" i="40"/>
  <c r="CR141" i="40"/>
  <c r="CR142" i="40"/>
  <c r="CR143" i="40"/>
  <c r="CR144" i="40"/>
  <c r="CR145" i="40"/>
  <c r="CR146" i="40"/>
  <c r="CR147" i="40"/>
  <c r="CR148" i="40"/>
  <c r="CR149" i="40"/>
  <c r="CR150" i="40"/>
  <c r="CR151" i="40"/>
  <c r="CR152" i="40"/>
  <c r="CR153" i="40"/>
  <c r="CR154" i="40"/>
  <c r="CR155" i="40"/>
  <c r="CR156" i="40"/>
  <c r="CR157" i="40"/>
  <c r="CR158" i="40"/>
  <c r="CR159" i="40"/>
  <c r="CR160" i="40"/>
  <c r="CR161" i="40"/>
  <c r="CR162" i="40"/>
  <c r="CR163" i="40"/>
  <c r="CR164" i="40"/>
  <c r="CR165" i="40"/>
  <c r="CR166" i="40"/>
  <c r="CR167" i="40"/>
  <c r="CR168" i="40"/>
  <c r="CR169" i="40"/>
  <c r="CR170" i="40"/>
  <c r="CR171" i="40"/>
  <c r="CR172" i="40"/>
  <c r="CR173" i="40"/>
  <c r="CR174" i="40"/>
  <c r="CR175" i="40"/>
  <c r="CR176" i="40"/>
  <c r="CR177" i="40"/>
  <c r="CR178" i="40"/>
  <c r="CR179" i="40"/>
  <c r="CR180" i="40"/>
  <c r="CR181" i="40"/>
  <c r="CR182" i="40"/>
  <c r="CR183" i="40"/>
  <c r="CR184" i="40"/>
  <c r="CR185" i="40"/>
  <c r="CR186" i="40"/>
  <c r="CR187" i="40"/>
  <c r="CR188" i="40"/>
  <c r="CR189" i="40"/>
  <c r="CR190" i="40"/>
  <c r="CR191" i="40"/>
  <c r="CR192" i="40"/>
  <c r="CR193" i="40"/>
  <c r="CR194" i="40"/>
  <c r="CR195" i="40"/>
  <c r="CR196" i="40"/>
  <c r="CR197" i="40"/>
  <c r="CR198" i="40"/>
  <c r="CR199" i="40"/>
  <c r="CR200" i="40"/>
  <c r="CR201" i="40"/>
  <c r="CR202" i="40"/>
  <c r="CR203" i="40"/>
  <c r="CR204" i="40"/>
  <c r="CR205" i="40"/>
  <c r="CR206" i="40"/>
  <c r="CR207" i="40"/>
  <c r="CR208" i="40"/>
  <c r="CR209" i="40"/>
  <c r="CR210" i="40"/>
  <c r="CR211" i="40"/>
  <c r="CR212" i="40"/>
  <c r="CR213" i="40"/>
  <c r="CR214" i="40"/>
  <c r="CR215" i="40"/>
  <c r="CR216" i="40"/>
  <c r="CR217" i="40"/>
  <c r="CR218" i="40"/>
  <c r="CR219" i="40"/>
  <c r="CR220" i="40"/>
  <c r="CR221" i="40"/>
  <c r="CR222" i="40"/>
  <c r="CR223" i="40"/>
  <c r="CR224" i="40"/>
  <c r="CR225" i="40"/>
  <c r="CR226" i="40"/>
  <c r="CR227" i="40"/>
  <c r="CR228" i="40"/>
  <c r="CR229" i="40"/>
  <c r="CR230" i="40"/>
  <c r="CR231" i="40"/>
  <c r="CR232" i="40"/>
  <c r="CR233" i="40"/>
  <c r="CR234" i="40"/>
  <c r="CR235" i="40"/>
  <c r="CR236" i="40"/>
  <c r="CR237" i="40"/>
  <c r="CR238" i="40"/>
  <c r="CR239" i="40"/>
  <c r="CR240" i="40"/>
  <c r="CR241" i="40"/>
  <c r="CR242" i="40"/>
  <c r="CR243" i="40"/>
  <c r="CR244" i="40"/>
  <c r="CR245" i="40"/>
  <c r="CR246" i="40"/>
  <c r="CR247" i="40"/>
  <c r="CR248" i="40"/>
  <c r="CR249" i="40"/>
  <c r="CR250" i="40"/>
  <c r="CR251" i="40"/>
  <c r="CR252" i="40"/>
  <c r="CR253" i="40"/>
  <c r="CR254" i="40"/>
  <c r="CR255" i="40"/>
  <c r="CR256" i="40"/>
  <c r="CR257" i="40"/>
  <c r="CR258" i="40"/>
  <c r="CR259" i="40"/>
  <c r="CR260" i="40"/>
  <c r="CR261" i="40"/>
  <c r="CR262" i="40"/>
  <c r="CR263" i="40"/>
  <c r="CR264" i="40"/>
  <c r="CR265" i="40"/>
  <c r="CR266" i="40"/>
  <c r="CR267" i="40"/>
  <c r="CR268" i="40"/>
  <c r="CR269" i="40"/>
  <c r="CR270" i="40"/>
  <c r="CR271" i="40"/>
  <c r="CR272" i="40"/>
  <c r="CR273" i="40"/>
  <c r="CR274" i="40"/>
  <c r="CR275" i="40"/>
  <c r="CR276" i="40"/>
  <c r="CR277" i="40"/>
  <c r="CR278" i="40"/>
  <c r="CR279" i="40"/>
  <c r="CR280" i="40"/>
  <c r="CR281" i="40"/>
  <c r="CR282" i="40"/>
  <c r="CR283" i="40"/>
  <c r="CR284" i="40"/>
  <c r="CR285" i="40"/>
  <c r="CR286" i="40"/>
  <c r="CR287" i="40"/>
  <c r="CR288" i="40"/>
  <c r="CR289" i="40"/>
  <c r="CR290" i="40"/>
  <c r="CR291" i="40"/>
  <c r="CR292" i="40"/>
  <c r="CR293" i="40"/>
  <c r="CR294" i="40"/>
  <c r="CR295" i="40"/>
  <c r="CR296" i="40"/>
  <c r="CR297" i="40"/>
  <c r="CR298" i="40"/>
  <c r="CR299" i="40"/>
  <c r="CR300" i="40"/>
  <c r="CR301" i="40"/>
  <c r="CR302" i="40"/>
  <c r="CR303" i="40"/>
  <c r="CR304" i="40"/>
  <c r="CR305" i="40"/>
  <c r="CR306" i="40"/>
  <c r="CR307" i="40"/>
  <c r="CR308" i="40"/>
  <c r="CR309" i="40"/>
  <c r="CR310" i="40"/>
  <c r="CR311" i="40"/>
  <c r="CR312" i="40"/>
  <c r="CR313" i="40"/>
  <c r="CR314" i="40"/>
  <c r="CR315" i="40"/>
  <c r="CR316" i="40"/>
  <c r="CR317" i="40"/>
  <c r="CR318" i="40"/>
  <c r="CR319" i="40"/>
  <c r="CR320" i="40"/>
  <c r="CR321" i="40"/>
  <c r="CR322" i="40"/>
  <c r="CR323" i="40"/>
  <c r="CR324" i="40"/>
  <c r="CR325" i="40"/>
  <c r="CR326" i="40"/>
  <c r="CR327" i="40"/>
  <c r="CR328" i="40"/>
  <c r="CR329" i="40"/>
  <c r="CR330" i="40"/>
  <c r="CR331" i="40"/>
  <c r="CR332" i="40"/>
  <c r="CR333" i="40"/>
  <c r="CR334" i="40"/>
  <c r="CR335" i="40"/>
  <c r="CR336" i="40"/>
  <c r="CR337" i="40"/>
  <c r="CR338" i="40"/>
  <c r="CR339" i="40"/>
  <c r="CR340" i="40"/>
  <c r="CR341" i="40"/>
  <c r="CR342" i="40"/>
  <c r="CR343" i="40"/>
  <c r="CR344" i="40"/>
  <c r="CR345" i="40"/>
  <c r="CR346" i="40"/>
  <c r="CR347" i="40"/>
  <c r="CR348" i="40"/>
  <c r="CR349" i="40"/>
  <c r="CR350" i="40"/>
  <c r="CR351" i="40"/>
  <c r="CR352" i="40"/>
  <c r="CR353" i="40"/>
  <c r="CR354" i="40"/>
  <c r="CR355" i="40"/>
  <c r="CR356" i="40"/>
  <c r="CR357" i="40"/>
  <c r="CR358" i="40"/>
  <c r="CR359" i="40"/>
  <c r="CR360" i="40"/>
  <c r="CR361" i="40"/>
  <c r="CR362" i="40"/>
  <c r="CR363" i="40"/>
  <c r="CR364" i="40"/>
  <c r="CR365" i="40"/>
  <c r="CR366" i="40"/>
  <c r="CR367" i="40"/>
  <c r="CR368" i="40"/>
  <c r="CR369" i="40"/>
  <c r="CR370" i="40"/>
  <c r="CR371" i="40"/>
  <c r="CR372" i="40"/>
  <c r="CR373" i="40"/>
  <c r="CR374" i="40"/>
  <c r="CR375" i="40"/>
  <c r="CR376" i="40"/>
  <c r="CR377" i="40"/>
  <c r="CR378" i="40"/>
  <c r="CR379" i="40"/>
  <c r="CR380" i="40"/>
  <c r="CR381" i="40"/>
  <c r="CR382" i="40"/>
  <c r="CR383" i="40"/>
  <c r="CR384" i="40"/>
  <c r="CR385" i="40"/>
  <c r="CR386" i="40"/>
  <c r="CR387" i="40"/>
  <c r="CR388" i="40"/>
  <c r="CR389" i="40"/>
  <c r="CR390" i="40"/>
  <c r="CR391" i="40"/>
  <c r="CR392" i="40"/>
  <c r="CR393" i="40"/>
  <c r="CR394" i="40"/>
  <c r="CR395" i="40"/>
  <c r="CR396" i="40"/>
  <c r="CR397" i="40"/>
  <c r="CR398" i="40"/>
  <c r="CR399" i="40"/>
  <c r="CR400" i="40"/>
  <c r="CR401" i="40"/>
  <c r="CR402" i="40"/>
  <c r="CR403" i="40"/>
  <c r="CR404" i="40"/>
  <c r="CR405" i="40"/>
  <c r="CR406" i="40"/>
  <c r="CR407" i="40"/>
  <c r="CR408" i="40"/>
  <c r="CR409" i="40"/>
  <c r="CR410" i="40"/>
  <c r="CR411" i="40"/>
  <c r="CR412" i="40"/>
  <c r="CR413" i="40"/>
  <c r="CR414" i="40"/>
  <c r="CR415" i="40"/>
  <c r="CR416" i="40"/>
  <c r="CR417" i="40"/>
  <c r="CR418" i="40"/>
  <c r="CR419" i="40"/>
  <c r="CR420" i="40"/>
  <c r="CR421" i="40"/>
  <c r="CR422" i="40"/>
  <c r="CR423" i="40"/>
  <c r="CR424" i="40"/>
  <c r="CR425" i="40"/>
  <c r="CR426" i="40"/>
  <c r="CR427" i="40"/>
  <c r="CR428" i="40"/>
  <c r="CR429" i="40"/>
  <c r="CR430" i="40"/>
  <c r="CR431" i="40"/>
  <c r="CR432" i="40"/>
  <c r="CR433" i="40"/>
  <c r="CR434" i="40"/>
  <c r="CR435" i="40"/>
  <c r="CR436" i="40"/>
  <c r="CR437" i="40"/>
  <c r="CR438" i="40"/>
  <c r="CR439" i="40"/>
  <c r="CR440" i="40"/>
  <c r="CR441" i="40"/>
  <c r="CR442" i="40"/>
  <c r="CR443" i="40"/>
  <c r="CR444" i="40"/>
  <c r="CR445" i="40"/>
  <c r="CR446" i="40"/>
  <c r="CR447" i="40"/>
  <c r="CR448" i="40"/>
  <c r="CR449" i="40"/>
  <c r="CR450" i="40"/>
  <c r="CR451" i="40"/>
  <c r="CR452" i="40"/>
  <c r="CR453" i="40"/>
  <c r="CR454" i="40"/>
  <c r="CR455" i="40"/>
  <c r="CR456" i="40"/>
  <c r="CR457" i="40"/>
  <c r="CR458" i="40"/>
  <c r="CR459" i="40"/>
  <c r="CR460" i="40"/>
  <c r="CR461" i="40"/>
  <c r="CR462" i="40"/>
  <c r="CR463" i="40"/>
  <c r="CR464" i="40"/>
  <c r="CR465" i="40"/>
  <c r="CR466" i="40"/>
  <c r="CR467" i="40"/>
  <c r="CR468" i="40"/>
  <c r="CR469" i="40"/>
  <c r="CR470" i="40"/>
  <c r="CR471" i="40"/>
  <c r="CR472" i="40"/>
  <c r="CR473" i="40"/>
  <c r="CR474" i="40"/>
  <c r="CR475" i="40"/>
  <c r="CR476" i="40"/>
  <c r="CR477" i="40"/>
  <c r="CR478" i="40"/>
  <c r="CR479" i="40"/>
  <c r="CR480" i="40"/>
  <c r="CR481" i="40"/>
  <c r="CR482" i="40"/>
  <c r="CR483" i="40"/>
  <c r="CR484" i="40"/>
  <c r="CR485" i="40"/>
  <c r="CR486" i="40"/>
  <c r="CR487" i="40"/>
  <c r="CR488" i="40"/>
  <c r="CR489" i="40"/>
  <c r="CR490" i="40"/>
  <c r="CR491" i="40"/>
  <c r="CR492" i="40"/>
  <c r="CR493" i="40"/>
  <c r="CR494" i="40"/>
  <c r="CR495" i="40"/>
  <c r="CR496" i="40"/>
  <c r="CR497" i="40"/>
  <c r="CR498" i="40"/>
  <c r="CR499" i="40"/>
  <c r="CR500" i="40"/>
  <c r="CR501" i="40"/>
  <c r="CR502" i="40"/>
  <c r="CR503" i="40"/>
  <c r="CR504" i="40"/>
  <c r="BR5" i="40" l="1"/>
  <c r="CD5" i="40" s="1"/>
  <c r="BR485" i="40"/>
  <c r="BR365" i="40"/>
  <c r="BR265" i="40"/>
  <c r="BR185" i="40"/>
  <c r="BR25" i="40"/>
  <c r="BR425" i="40"/>
  <c r="BR245" i="40"/>
  <c r="BR65" i="40"/>
  <c r="BR285" i="40"/>
  <c r="BR125" i="40"/>
  <c r="BR465" i="40"/>
  <c r="BR385" i="40"/>
  <c r="BR325" i="40"/>
  <c r="BR205" i="40"/>
  <c r="BR45" i="40"/>
  <c r="BR405" i="40"/>
  <c r="BR305" i="40"/>
  <c r="BR165" i="40"/>
  <c r="BR105" i="40"/>
  <c r="BR445" i="40"/>
  <c r="BR345" i="40"/>
  <c r="BR225" i="40"/>
  <c r="BR145" i="40"/>
  <c r="BR85" i="40"/>
  <c r="BR494" i="40"/>
  <c r="BR454" i="40"/>
  <c r="BR414" i="40"/>
  <c r="BR374" i="40"/>
  <c r="BR334" i="40"/>
  <c r="BR294" i="40"/>
  <c r="BR254" i="40"/>
  <c r="BR214" i="40"/>
  <c r="BR174" i="40"/>
  <c r="BR134" i="40"/>
  <c r="BR94" i="40"/>
  <c r="BR54" i="40"/>
  <c r="BR14" i="40"/>
  <c r="BR474" i="40"/>
  <c r="BR434" i="40"/>
  <c r="BR394" i="40"/>
  <c r="BR354" i="40"/>
  <c r="BR314" i="40"/>
  <c r="BR274" i="40"/>
  <c r="BR234" i="40"/>
  <c r="BR194" i="40"/>
  <c r="BR154" i="40"/>
  <c r="BR114" i="40"/>
  <c r="BR74" i="40"/>
  <c r="BR34" i="40"/>
  <c r="BR256" i="40"/>
  <c r="BR488" i="40"/>
  <c r="BR448" i="40"/>
  <c r="BR408" i="40"/>
  <c r="BR368" i="40"/>
  <c r="BR328" i="40"/>
  <c r="BR288" i="40"/>
  <c r="BR248" i="40"/>
  <c r="BR208" i="40"/>
  <c r="BR168" i="40"/>
  <c r="BR128" i="40"/>
  <c r="BR88" i="40"/>
  <c r="BR68" i="40"/>
  <c r="BR28" i="40"/>
  <c r="BR487" i="40"/>
  <c r="BR467" i="40"/>
  <c r="BR447" i="40"/>
  <c r="BR427" i="40"/>
  <c r="BR407" i="40"/>
  <c r="BR387" i="40"/>
  <c r="BR367" i="40"/>
  <c r="BR347" i="40"/>
  <c r="BR327" i="40"/>
  <c r="BR307" i="40"/>
  <c r="BR287" i="40"/>
  <c r="BR267" i="40"/>
  <c r="BR247" i="40"/>
  <c r="BR227" i="40"/>
  <c r="BR207" i="40"/>
  <c r="BR187" i="40"/>
  <c r="BR167" i="40"/>
  <c r="BR147" i="40"/>
  <c r="BR127" i="40"/>
  <c r="BR107" i="40"/>
  <c r="BR87" i="40"/>
  <c r="BR67" i="40"/>
  <c r="BR47" i="40"/>
  <c r="BR27" i="40"/>
  <c r="BR7" i="40"/>
  <c r="BR143" i="40"/>
  <c r="BR468" i="40"/>
  <c r="BR428" i="40"/>
  <c r="BR388" i="40"/>
  <c r="BR348" i="40"/>
  <c r="BR308" i="40"/>
  <c r="BR268" i="40"/>
  <c r="BR228" i="40"/>
  <c r="BR188" i="40"/>
  <c r="BR148" i="40"/>
  <c r="BR108" i="40"/>
  <c r="BR48" i="40"/>
  <c r="BR8" i="40"/>
  <c r="BR364" i="40"/>
  <c r="BR484" i="40"/>
  <c r="BR424" i="40"/>
  <c r="BR384" i="40"/>
  <c r="BR324" i="40"/>
  <c r="BR264" i="40"/>
  <c r="BR204" i="40"/>
  <c r="BR144" i="40"/>
  <c r="BR84" i="40"/>
  <c r="BR24" i="40"/>
  <c r="BR483" i="40"/>
  <c r="BR343" i="40"/>
  <c r="BR481" i="40"/>
  <c r="BR381" i="40"/>
  <c r="BR281" i="40"/>
  <c r="BR181" i="40"/>
  <c r="BR81" i="40"/>
  <c r="BR460" i="40"/>
  <c r="BR320" i="40"/>
  <c r="BR236" i="40"/>
  <c r="BR216" i="40"/>
  <c r="BR196" i="40"/>
  <c r="BR176" i="40"/>
  <c r="BR156" i="40"/>
  <c r="BR136" i="40"/>
  <c r="BR116" i="40"/>
  <c r="BR96" i="40"/>
  <c r="BR76" i="40"/>
  <c r="BR56" i="40"/>
  <c r="BR36" i="40"/>
  <c r="BR16" i="40"/>
  <c r="BR495" i="40"/>
  <c r="BR475" i="40"/>
  <c r="BR455" i="40"/>
  <c r="BR435" i="40"/>
  <c r="BR415" i="40"/>
  <c r="BR395" i="40"/>
  <c r="BR375" i="40"/>
  <c r="BR355" i="40"/>
  <c r="BR335" i="40"/>
  <c r="BR315" i="40"/>
  <c r="BR295" i="40"/>
  <c r="BR275" i="40"/>
  <c r="BR255" i="40"/>
  <c r="BR235" i="40"/>
  <c r="BR215" i="40"/>
  <c r="BR195" i="40"/>
  <c r="BR175" i="40"/>
  <c r="BR155" i="40"/>
  <c r="BR135" i="40"/>
  <c r="BR115" i="40"/>
  <c r="BR95" i="40"/>
  <c r="BR75" i="40"/>
  <c r="BR55" i="40"/>
  <c r="BR35" i="40"/>
  <c r="BR15" i="40"/>
  <c r="BR502" i="40"/>
  <c r="BR402" i="40"/>
  <c r="BR322" i="40"/>
  <c r="BR242" i="40"/>
  <c r="BR162" i="40"/>
  <c r="BR82" i="40"/>
  <c r="BR441" i="40"/>
  <c r="BR361" i="40"/>
  <c r="BR261" i="40"/>
  <c r="BR161" i="40"/>
  <c r="BR41" i="40"/>
  <c r="BR480" i="40"/>
  <c r="BR380" i="40"/>
  <c r="BR280" i="40"/>
  <c r="BR200" i="40"/>
  <c r="BR120" i="40"/>
  <c r="BR40" i="40"/>
  <c r="BR479" i="40"/>
  <c r="BR399" i="40"/>
  <c r="BR319" i="40"/>
  <c r="BR239" i="40"/>
  <c r="BR139" i="40"/>
  <c r="BR59" i="40"/>
  <c r="BR418" i="40"/>
  <c r="BR358" i="40"/>
  <c r="BR278" i="40"/>
  <c r="BR198" i="40"/>
  <c r="BR118" i="40"/>
  <c r="BR38" i="40"/>
  <c r="BR477" i="40"/>
  <c r="BR397" i="40"/>
  <c r="BR317" i="40"/>
  <c r="BR237" i="40"/>
  <c r="BR157" i="40"/>
  <c r="BR77" i="40"/>
  <c r="BR436" i="40"/>
  <c r="BR356" i="40"/>
  <c r="BR276" i="40"/>
  <c r="BR452" i="40"/>
  <c r="BR352" i="40"/>
  <c r="BR272" i="40"/>
  <c r="BR192" i="40"/>
  <c r="BR112" i="40"/>
  <c r="BR32" i="40"/>
  <c r="BR471" i="40"/>
  <c r="BR291" i="40"/>
  <c r="BR430" i="40"/>
  <c r="BR350" i="40"/>
  <c r="BR270" i="40"/>
  <c r="BR190" i="40"/>
  <c r="BR110" i="40"/>
  <c r="BR50" i="40"/>
  <c r="BR489" i="40"/>
  <c r="BR469" i="40"/>
  <c r="BR449" i="40"/>
  <c r="BR429" i="40"/>
  <c r="BR409" i="40"/>
  <c r="BR389" i="40"/>
  <c r="BR369" i="40"/>
  <c r="BR349" i="40"/>
  <c r="BR329" i="40"/>
  <c r="BR309" i="40"/>
  <c r="BR289" i="40"/>
  <c r="BR269" i="40"/>
  <c r="BR249" i="40"/>
  <c r="BR229" i="40"/>
  <c r="BR209" i="40"/>
  <c r="BR189" i="40"/>
  <c r="BR169" i="40"/>
  <c r="BR149" i="40"/>
  <c r="BR129" i="40"/>
  <c r="BR109" i="40"/>
  <c r="BR89" i="40"/>
  <c r="BR69" i="40"/>
  <c r="BR49" i="40"/>
  <c r="BR29" i="40"/>
  <c r="BR9" i="40"/>
  <c r="BR83" i="40"/>
  <c r="BR43" i="40"/>
  <c r="BR482" i="40"/>
  <c r="BR422" i="40"/>
  <c r="BR342" i="40"/>
  <c r="BR262" i="40"/>
  <c r="BR182" i="40"/>
  <c r="BR102" i="40"/>
  <c r="BR42" i="40"/>
  <c r="BR501" i="40"/>
  <c r="BR401" i="40"/>
  <c r="BR301" i="40"/>
  <c r="BR201" i="40"/>
  <c r="BR101" i="40"/>
  <c r="BR420" i="40"/>
  <c r="BR360" i="40"/>
  <c r="BR260" i="40"/>
  <c r="BR180" i="40"/>
  <c r="BR100" i="40"/>
  <c r="BR20" i="40"/>
  <c r="BR459" i="40"/>
  <c r="BR379" i="40"/>
  <c r="BR279" i="40"/>
  <c r="BR179" i="40"/>
  <c r="BR99" i="40"/>
  <c r="BR39" i="40"/>
  <c r="BR458" i="40"/>
  <c r="BR378" i="40"/>
  <c r="BR298" i="40"/>
  <c r="BR218" i="40"/>
  <c r="BR138" i="40"/>
  <c r="BR58" i="40"/>
  <c r="BR497" i="40"/>
  <c r="BR417" i="40"/>
  <c r="BR357" i="40"/>
  <c r="BR297" i="40"/>
  <c r="BR217" i="40"/>
  <c r="BR137" i="40"/>
  <c r="BR57" i="40"/>
  <c r="BR456" i="40"/>
  <c r="BR376" i="40"/>
  <c r="BR296" i="40"/>
  <c r="BR473" i="40"/>
  <c r="BR413" i="40"/>
  <c r="BR353" i="40"/>
  <c r="BR293" i="40"/>
  <c r="BR253" i="40"/>
  <c r="BR193" i="40"/>
  <c r="BR133" i="40"/>
  <c r="BR93" i="40"/>
  <c r="BR53" i="40"/>
  <c r="BR13" i="40"/>
  <c r="BR472" i="40"/>
  <c r="BR392" i="40"/>
  <c r="BR312" i="40"/>
  <c r="BR232" i="40"/>
  <c r="BR152" i="40"/>
  <c r="BR52" i="40"/>
  <c r="BR451" i="40"/>
  <c r="BR391" i="40"/>
  <c r="BR311" i="40"/>
  <c r="BR251" i="40"/>
  <c r="BR191" i="40"/>
  <c r="BR131" i="40"/>
  <c r="BR71" i="40"/>
  <c r="BR51" i="40"/>
  <c r="BR11" i="40"/>
  <c r="BR490" i="40"/>
  <c r="BR410" i="40"/>
  <c r="BR330" i="40"/>
  <c r="BR250" i="40"/>
  <c r="BR170" i="40"/>
  <c r="BR70" i="40"/>
  <c r="BR504" i="40"/>
  <c r="BR464" i="40"/>
  <c r="BR444" i="40"/>
  <c r="BR404" i="40"/>
  <c r="BR344" i="40"/>
  <c r="BR284" i="40"/>
  <c r="BR224" i="40"/>
  <c r="BR164" i="40"/>
  <c r="BR104" i="40"/>
  <c r="BR44" i="40"/>
  <c r="BR463" i="40"/>
  <c r="BR423" i="40"/>
  <c r="BR383" i="40"/>
  <c r="BR323" i="40"/>
  <c r="BR283" i="40"/>
  <c r="BR243" i="40"/>
  <c r="BR203" i="40"/>
  <c r="BR163" i="40"/>
  <c r="BR103" i="40"/>
  <c r="BR23" i="40"/>
  <c r="BR462" i="40"/>
  <c r="BR382" i="40"/>
  <c r="BR302" i="40"/>
  <c r="BR222" i="40"/>
  <c r="BR142" i="40"/>
  <c r="BR62" i="40"/>
  <c r="BR461" i="40"/>
  <c r="BR341" i="40"/>
  <c r="BR241" i="40"/>
  <c r="BR141" i="40"/>
  <c r="BR61" i="40"/>
  <c r="BR500" i="40"/>
  <c r="BR400" i="40"/>
  <c r="BR300" i="40"/>
  <c r="BR220" i="40"/>
  <c r="BR140" i="40"/>
  <c r="BR60" i="40"/>
  <c r="BR499" i="40"/>
  <c r="BR439" i="40"/>
  <c r="BR359" i="40"/>
  <c r="BR299" i="40"/>
  <c r="BR219" i="40"/>
  <c r="BR159" i="40"/>
  <c r="BR79" i="40"/>
  <c r="BR478" i="40"/>
  <c r="BR398" i="40"/>
  <c r="BR318" i="40"/>
  <c r="BR238" i="40"/>
  <c r="BR158" i="40"/>
  <c r="BR78" i="40"/>
  <c r="BR437" i="40"/>
  <c r="BR337" i="40"/>
  <c r="BR257" i="40"/>
  <c r="BR177" i="40"/>
  <c r="BR117" i="40"/>
  <c r="BR37" i="40"/>
  <c r="BR476" i="40"/>
  <c r="BR396" i="40"/>
  <c r="BR336" i="40"/>
  <c r="BR493" i="40"/>
  <c r="BR433" i="40"/>
  <c r="BR373" i="40"/>
  <c r="BR313" i="40"/>
  <c r="BR233" i="40"/>
  <c r="BR153" i="40"/>
  <c r="BR492" i="40"/>
  <c r="BR412" i="40"/>
  <c r="BR332" i="40"/>
  <c r="BR252" i="40"/>
  <c r="BR172" i="40"/>
  <c r="BR92" i="40"/>
  <c r="BR12" i="40"/>
  <c r="BR491" i="40"/>
  <c r="BR411" i="40"/>
  <c r="BR351" i="40"/>
  <c r="BR271" i="40"/>
  <c r="BR211" i="40"/>
  <c r="BR151" i="40"/>
  <c r="BR91" i="40"/>
  <c r="BR450" i="40"/>
  <c r="BR370" i="40"/>
  <c r="BR290" i="40"/>
  <c r="BR210" i="40"/>
  <c r="BR130" i="40"/>
  <c r="BR10" i="40"/>
  <c r="BR304" i="40"/>
  <c r="BR244" i="40"/>
  <c r="BR184" i="40"/>
  <c r="BR124" i="40"/>
  <c r="BR64" i="40"/>
  <c r="BR503" i="40"/>
  <c r="BR443" i="40"/>
  <c r="BR403" i="40"/>
  <c r="BR363" i="40"/>
  <c r="BR303" i="40"/>
  <c r="BR263" i="40"/>
  <c r="BR223" i="40"/>
  <c r="BR183" i="40"/>
  <c r="BR123" i="40"/>
  <c r="BR63" i="40"/>
  <c r="BR442" i="40"/>
  <c r="BR362" i="40"/>
  <c r="BR282" i="40"/>
  <c r="BR202" i="40"/>
  <c r="BR122" i="40"/>
  <c r="BR22" i="40"/>
  <c r="BR421" i="40"/>
  <c r="BR321" i="40"/>
  <c r="BR221" i="40"/>
  <c r="BR121" i="40"/>
  <c r="BR21" i="40"/>
  <c r="BR440" i="40"/>
  <c r="BR340" i="40"/>
  <c r="BR240" i="40"/>
  <c r="BR160" i="40"/>
  <c r="BR80" i="40"/>
  <c r="BR419" i="40"/>
  <c r="BR339" i="40"/>
  <c r="BR259" i="40"/>
  <c r="BR199" i="40"/>
  <c r="BR119" i="40"/>
  <c r="BR19" i="40"/>
  <c r="BR498" i="40"/>
  <c r="BR438" i="40"/>
  <c r="BR338" i="40"/>
  <c r="BR258" i="40"/>
  <c r="BR178" i="40"/>
  <c r="BR98" i="40"/>
  <c r="BR18" i="40"/>
  <c r="BR457" i="40"/>
  <c r="BR377" i="40"/>
  <c r="BR277" i="40"/>
  <c r="BR197" i="40"/>
  <c r="BR97" i="40"/>
  <c r="BR17" i="40"/>
  <c r="BR496" i="40"/>
  <c r="BR416" i="40"/>
  <c r="BR316" i="40"/>
  <c r="BR453" i="40"/>
  <c r="BR393" i="40"/>
  <c r="BR333" i="40"/>
  <c r="BR273" i="40"/>
  <c r="BR213" i="40"/>
  <c r="BR173" i="40"/>
  <c r="BR113" i="40"/>
  <c r="BR73" i="40"/>
  <c r="BR33" i="40"/>
  <c r="BR432" i="40"/>
  <c r="BR372" i="40"/>
  <c r="BR292" i="40"/>
  <c r="BR212" i="40"/>
  <c r="BR132" i="40"/>
  <c r="BR72" i="40"/>
  <c r="BR431" i="40"/>
  <c r="BR371" i="40"/>
  <c r="BR331" i="40"/>
  <c r="BR231" i="40"/>
  <c r="BR171" i="40"/>
  <c r="BR111" i="40"/>
  <c r="BR31" i="40"/>
  <c r="BR470" i="40"/>
  <c r="BR390" i="40"/>
  <c r="BR310" i="40"/>
  <c r="BR230" i="40"/>
  <c r="BR150" i="40"/>
  <c r="BR90" i="40"/>
  <c r="BR30" i="40"/>
  <c r="BR486" i="40"/>
  <c r="BR466" i="40"/>
  <c r="BR446" i="40"/>
  <c r="BR426" i="40"/>
  <c r="BR406" i="40"/>
  <c r="BR386" i="40"/>
  <c r="BR366" i="40"/>
  <c r="BR346" i="40"/>
  <c r="BR326" i="40"/>
  <c r="BR306" i="40"/>
  <c r="BR286" i="40"/>
  <c r="BR266" i="40"/>
  <c r="BR246" i="40"/>
  <c r="BR226" i="40"/>
  <c r="BR206" i="40"/>
  <c r="BR186" i="40"/>
  <c r="BR166" i="40"/>
  <c r="BR146" i="40"/>
  <c r="BR126" i="40"/>
  <c r="BR106" i="40"/>
  <c r="BR86" i="40"/>
  <c r="BR66" i="40"/>
  <c r="BR46" i="40"/>
  <c r="BR26" i="40"/>
  <c r="BR6" i="40"/>
  <c r="BO135" i="40"/>
  <c r="BO343" i="40"/>
  <c r="BO183" i="40"/>
  <c r="BO402" i="40"/>
  <c r="BO419" i="40"/>
  <c r="BO219" i="40"/>
  <c r="BO98" i="40"/>
  <c r="BO397" i="40"/>
  <c r="BO237" i="40"/>
  <c r="BO376" i="40"/>
  <c r="BO216" i="40"/>
  <c r="BO96" i="40"/>
  <c r="BO415" i="40"/>
  <c r="BO295" i="40"/>
  <c r="BO275" i="40"/>
  <c r="BO255" i="40"/>
  <c r="BO235" i="40"/>
  <c r="BO195" i="40"/>
  <c r="BO95" i="40"/>
  <c r="BO464" i="40"/>
  <c r="BO84" i="40"/>
  <c r="BO223" i="40"/>
  <c r="BO162" i="40"/>
  <c r="BO81" i="40"/>
  <c r="BO460" i="40"/>
  <c r="BO192" i="40"/>
  <c r="BO72" i="40"/>
  <c r="BO32" i="40"/>
  <c r="BO283" i="40"/>
  <c r="BO83" i="40"/>
  <c r="BO461" i="40"/>
  <c r="BO361" i="40"/>
  <c r="BO61" i="40"/>
  <c r="BO300" i="40"/>
  <c r="BO200" i="40"/>
  <c r="BO439" i="40"/>
  <c r="BO359" i="40"/>
  <c r="BO179" i="40"/>
  <c r="BO43" i="40"/>
  <c r="BO340" i="40"/>
  <c r="BO160" i="40"/>
  <c r="BO60" i="40"/>
  <c r="BO299" i="40"/>
  <c r="BO39" i="40"/>
  <c r="BO438" i="40"/>
  <c r="BO258" i="40"/>
  <c r="BO178" i="40"/>
  <c r="BO138" i="40"/>
  <c r="BO417" i="40"/>
  <c r="BO157" i="40"/>
  <c r="BO17" i="40"/>
  <c r="BO396" i="40"/>
  <c r="BO36" i="40"/>
  <c r="BO224" i="40"/>
  <c r="BO303" i="40"/>
  <c r="BO203" i="40"/>
  <c r="BO142" i="40"/>
  <c r="BO62" i="40"/>
  <c r="BO301" i="40"/>
  <c r="BO360" i="40"/>
  <c r="BO337" i="40"/>
  <c r="BO257" i="40"/>
  <c r="BO97" i="40"/>
  <c r="BO176" i="40"/>
  <c r="BO116" i="40"/>
  <c r="BO472" i="40"/>
  <c r="BO432" i="40"/>
  <c r="BO212" i="40"/>
  <c r="BO152" i="40"/>
  <c r="BO35" i="40"/>
  <c r="BO15" i="40"/>
  <c r="BO494" i="40"/>
  <c r="BO414" i="40"/>
  <c r="BO394" i="40"/>
  <c r="BO274" i="40"/>
  <c r="BO194" i="40"/>
  <c r="BO453" i="40"/>
  <c r="BO333" i="40"/>
  <c r="BO253" i="40"/>
  <c r="BO193" i="40"/>
  <c r="BO153" i="40"/>
  <c r="BO113" i="40"/>
  <c r="BO491" i="40"/>
  <c r="BO231" i="40"/>
  <c r="BO171" i="40"/>
  <c r="BO51" i="40"/>
  <c r="BO409" i="40"/>
  <c r="BO428" i="40"/>
  <c r="BO368" i="40"/>
  <c r="BO328" i="40"/>
  <c r="BO308" i="40"/>
  <c r="BO288" i="40"/>
  <c r="BO268" i="40"/>
  <c r="BO168" i="40"/>
  <c r="BO108" i="40"/>
  <c r="BO68" i="40"/>
  <c r="BO28" i="40"/>
  <c r="BO450" i="40"/>
  <c r="BO309" i="40"/>
  <c r="BO229" i="40"/>
  <c r="BO129" i="40"/>
  <c r="BO487" i="40"/>
  <c r="BO467" i="40"/>
  <c r="BO427" i="40"/>
  <c r="BO367" i="40"/>
  <c r="BO327" i="40"/>
  <c r="BO107" i="40"/>
  <c r="BO331" i="40"/>
  <c r="BO211" i="40"/>
  <c r="BO91" i="40"/>
  <c r="BO230" i="40"/>
  <c r="BO69" i="40"/>
  <c r="BO486" i="40"/>
  <c r="BO246" i="40"/>
  <c r="BO106" i="40"/>
  <c r="BO371" i="40"/>
  <c r="BO311" i="40"/>
  <c r="BO131" i="40"/>
  <c r="BO71" i="40"/>
  <c r="BO350" i="40"/>
  <c r="BO130" i="40"/>
  <c r="BO50" i="40"/>
  <c r="BO369" i="40"/>
  <c r="BO485" i="40"/>
  <c r="BO405" i="40"/>
  <c r="BO365" i="40"/>
  <c r="BO225" i="40"/>
  <c r="BO145" i="40"/>
  <c r="BO125" i="40"/>
  <c r="BO85" i="40"/>
  <c r="BO25" i="40"/>
  <c r="BQ5" i="40"/>
  <c r="BO105" i="40"/>
  <c r="BO372" i="40"/>
  <c r="BO483" i="40"/>
  <c r="BO45" i="40"/>
  <c r="BO175" i="40"/>
  <c r="BO315" i="40"/>
  <c r="BO310" i="40"/>
  <c r="BQ275" i="40"/>
  <c r="BO441" i="40"/>
  <c r="BO139" i="40"/>
  <c r="BO497" i="40"/>
  <c r="BQ300" i="40"/>
  <c r="BO502" i="40"/>
  <c r="BO114" i="40"/>
  <c r="BO273" i="40"/>
  <c r="BQ438" i="40"/>
  <c r="BO347" i="40"/>
  <c r="BO238" i="40"/>
  <c r="BO169" i="40"/>
  <c r="BO7" i="40"/>
  <c r="BO272" i="40"/>
  <c r="BO263" i="40"/>
  <c r="BO473" i="40"/>
  <c r="BO19" i="40"/>
  <c r="BO6" i="40"/>
  <c r="BO247" i="40"/>
  <c r="BO449" i="40"/>
  <c r="BO289" i="40"/>
  <c r="BO462" i="40"/>
  <c r="BO236" i="40"/>
  <c r="BO339" i="40"/>
  <c r="BO58" i="40"/>
  <c r="BO451" i="40"/>
  <c r="BO335" i="40"/>
  <c r="BO14" i="40"/>
  <c r="BQ417" i="40"/>
  <c r="BO245" i="40"/>
  <c r="BO198" i="40"/>
  <c r="BO413" i="40"/>
  <c r="BO12" i="40"/>
  <c r="BO298" i="40"/>
  <c r="BO404" i="40"/>
  <c r="BO67" i="40"/>
  <c r="BO292" i="40"/>
  <c r="BO440" i="40"/>
  <c r="BO294" i="40"/>
  <c r="BO385" i="40"/>
  <c r="BO276" i="40"/>
  <c r="BO182" i="40"/>
  <c r="BO408" i="40"/>
  <c r="BO395" i="40"/>
  <c r="BO326" i="40"/>
  <c r="BO197" i="40"/>
  <c r="BO66" i="40"/>
  <c r="BO13" i="40"/>
  <c r="BQ35" i="40"/>
  <c r="BO73" i="40"/>
  <c r="BO416" i="40"/>
  <c r="BO65" i="40"/>
  <c r="BO403" i="40"/>
  <c r="BO386" i="40"/>
  <c r="BO254" i="40"/>
  <c r="BO151" i="40"/>
  <c r="BO503" i="40"/>
  <c r="BO317" i="40"/>
  <c r="BO278" i="40"/>
  <c r="BO215" i="40"/>
  <c r="BO316" i="40"/>
  <c r="BO11" i="40"/>
  <c r="BO53" i="40"/>
  <c r="BO388" i="40"/>
  <c r="BO400" i="40"/>
  <c r="BO411" i="40"/>
  <c r="BO18" i="40"/>
  <c r="BQ107" i="40"/>
  <c r="BQ95" i="40"/>
  <c r="BO330" i="40"/>
  <c r="BO435" i="40"/>
  <c r="BO458" i="40"/>
  <c r="BO137" i="40"/>
  <c r="BO445" i="40"/>
  <c r="BO174" i="40"/>
  <c r="BO161" i="40"/>
  <c r="BO136" i="40"/>
  <c r="BO122" i="40"/>
  <c r="BO100" i="40"/>
  <c r="BO444" i="40"/>
  <c r="BO87" i="40"/>
  <c r="BO172" i="40"/>
  <c r="BO110" i="40"/>
  <c r="BO456" i="40"/>
  <c r="BO384" i="40"/>
  <c r="BO210" i="40"/>
  <c r="BO109" i="40"/>
  <c r="BO457" i="40"/>
  <c r="BO209" i="40"/>
  <c r="BO159" i="40"/>
  <c r="BO358" i="40"/>
  <c r="BO158" i="40"/>
  <c r="BO454" i="40"/>
  <c r="BO381" i="40"/>
  <c r="BO233" i="40"/>
  <c r="BO132" i="40"/>
  <c r="BO220" i="40"/>
  <c r="BO207" i="40"/>
  <c r="BO144" i="40"/>
  <c r="BO99" i="40"/>
  <c r="BO466" i="40"/>
  <c r="BO124" i="40"/>
  <c r="BO112" i="40"/>
  <c r="BO101" i="40"/>
  <c r="BQ295" i="40"/>
  <c r="BO399" i="40"/>
  <c r="BO123" i="40"/>
  <c r="BO75" i="40"/>
  <c r="BO433" i="40"/>
  <c r="BO186" i="40"/>
  <c r="BO482" i="40"/>
  <c r="BO470" i="40"/>
  <c r="BO148" i="40"/>
  <c r="BO121" i="40"/>
  <c r="BO481" i="40"/>
  <c r="BO185" i="40"/>
  <c r="BO147" i="40"/>
  <c r="BO134" i="40"/>
  <c r="BO493" i="40"/>
  <c r="BO469" i="40"/>
  <c r="BO184" i="40"/>
  <c r="BO492" i="40"/>
  <c r="BO480" i="40"/>
  <c r="BO222" i="40"/>
  <c r="BO468" i="40"/>
  <c r="BO234" i="40"/>
  <c r="BO221" i="40"/>
  <c r="BO208" i="40"/>
  <c r="BO196" i="40"/>
  <c r="BO479" i="40"/>
  <c r="BO490" i="40"/>
  <c r="BO392" i="40"/>
  <c r="BO306" i="40"/>
  <c r="BO282" i="40"/>
  <c r="BO244" i="40"/>
  <c r="BO501" i="40"/>
  <c r="BO319" i="40"/>
  <c r="BO293" i="40"/>
  <c r="BO269" i="40"/>
  <c r="BO256" i="40"/>
  <c r="BO82" i="40"/>
  <c r="BO232" i="40"/>
  <c r="BO318" i="40"/>
  <c r="BO304" i="40"/>
  <c r="BO243" i="40"/>
  <c r="BO30" i="40"/>
  <c r="BO459" i="40"/>
  <c r="BO422" i="40"/>
  <c r="BO89" i="40"/>
  <c r="BO76" i="40"/>
  <c r="BO64" i="40"/>
  <c r="BO387" i="40"/>
  <c r="BO471" i="40"/>
  <c r="BO488" i="40"/>
  <c r="BO42" i="40"/>
  <c r="BO29" i="40"/>
  <c r="BO463" i="40"/>
  <c r="BO377" i="40"/>
  <c r="BO353" i="40"/>
  <c r="BO56" i="40"/>
  <c r="BO41" i="40"/>
  <c r="BO280" i="40"/>
  <c r="BO302" i="40"/>
  <c r="BO279" i="40"/>
  <c r="BO401" i="40"/>
  <c r="BO389" i="40"/>
  <c r="BO352" i="40"/>
  <c r="BO190" i="40"/>
  <c r="BO78" i="40"/>
  <c r="BO54" i="40"/>
  <c r="BO40" i="40"/>
  <c r="BO16" i="40"/>
  <c r="BO496" i="40"/>
  <c r="BQ108" i="40"/>
  <c r="BO474" i="40"/>
  <c r="BO448" i="40"/>
  <c r="BO436" i="40"/>
  <c r="BO423" i="40"/>
  <c r="BO363" i="40"/>
  <c r="BO351" i="40"/>
  <c r="BO202" i="40"/>
  <c r="BO77" i="40"/>
  <c r="BO27" i="40"/>
  <c r="BO146" i="40"/>
  <c r="BQ61" i="40"/>
  <c r="BO446" i="40"/>
  <c r="BO434" i="40"/>
  <c r="BO88" i="40"/>
  <c r="BO421" i="40"/>
  <c r="BO262" i="40"/>
  <c r="BO111" i="40"/>
  <c r="BO173" i="40"/>
  <c r="BO378" i="40"/>
  <c r="BO366" i="40"/>
  <c r="BO342" i="40"/>
  <c r="BO267" i="40"/>
  <c r="BO218" i="40"/>
  <c r="BO329" i="40"/>
  <c r="BO499" i="40"/>
  <c r="BO341" i="40"/>
  <c r="BO291" i="40"/>
  <c r="BO241" i="40"/>
  <c r="BO55" i="40"/>
  <c r="BO424" i="40"/>
  <c r="BO364" i="40"/>
  <c r="BO412" i="40"/>
  <c r="BO447" i="40"/>
  <c r="BO375" i="40"/>
  <c r="BO277" i="40"/>
  <c r="BO90" i="40"/>
  <c r="BO410" i="40"/>
  <c r="BO10" i="40"/>
  <c r="BO500" i="40"/>
  <c r="BO374" i="40"/>
  <c r="BO314" i="40"/>
  <c r="BO290" i="40"/>
  <c r="BO266" i="40"/>
  <c r="BO170" i="40"/>
  <c r="BO133" i="40"/>
  <c r="BO120" i="40"/>
  <c r="BO86" i="40"/>
  <c r="BO63" i="40"/>
  <c r="BO52" i="40"/>
  <c r="BO489" i="40"/>
  <c r="BO455" i="40"/>
  <c r="BO420" i="40"/>
  <c r="BO313" i="40"/>
  <c r="BO242" i="40"/>
  <c r="BO206" i="40"/>
  <c r="BO38" i="40"/>
  <c r="BO362" i="40"/>
  <c r="BO226" i="40"/>
  <c r="BO181" i="40"/>
  <c r="BO46" i="40"/>
  <c r="BO338" i="40"/>
  <c r="BO265" i="40"/>
  <c r="BO119" i="40"/>
  <c r="BO443" i="40"/>
  <c r="BO180" i="40"/>
  <c r="BO93" i="40"/>
  <c r="BQ212" i="40"/>
  <c r="BQ28" i="40"/>
  <c r="BO349" i="40"/>
  <c r="BO325" i="40"/>
  <c r="BO312" i="40"/>
  <c r="BO264" i="40"/>
  <c r="BO156" i="40"/>
  <c r="BO442" i="40"/>
  <c r="BO498" i="40"/>
  <c r="BO465" i="40"/>
  <c r="BO407" i="40"/>
  <c r="BO348" i="40"/>
  <c r="BO324" i="40"/>
  <c r="BO252" i="40"/>
  <c r="BO217" i="40"/>
  <c r="BO204" i="40"/>
  <c r="BO143" i="40"/>
  <c r="BO398" i="40"/>
  <c r="BO476" i="40"/>
  <c r="BO430" i="40"/>
  <c r="BO418" i="40"/>
  <c r="BO336" i="40"/>
  <c r="BO287" i="40"/>
  <c r="BO191" i="40"/>
  <c r="BO167" i="40"/>
  <c r="BO155" i="40"/>
  <c r="BO23" i="40"/>
  <c r="BO478" i="40"/>
  <c r="BO346" i="40"/>
  <c r="BO260" i="40"/>
  <c r="BO214" i="40"/>
  <c r="BO452" i="40"/>
  <c r="BO382" i="40"/>
  <c r="BO370" i="40"/>
  <c r="BO323" i="40"/>
  <c r="BO251" i="40"/>
  <c r="BO228" i="40"/>
  <c r="BO166" i="40"/>
  <c r="BO48" i="40"/>
  <c r="BO34" i="40"/>
  <c r="BO477" i="40"/>
  <c r="BO345" i="40"/>
  <c r="BO475" i="40"/>
  <c r="BO286" i="40"/>
  <c r="BO94" i="40"/>
  <c r="BO47" i="40"/>
  <c r="BO22" i="40"/>
  <c r="BO393" i="40"/>
  <c r="BO322" i="40"/>
  <c r="BO250" i="40"/>
  <c r="BO227" i="40"/>
  <c r="BO141" i="40"/>
  <c r="BO128" i="40"/>
  <c r="BO104" i="40"/>
  <c r="BO70" i="40"/>
  <c r="BO59" i="40"/>
  <c r="BO33" i="40"/>
  <c r="BO21" i="40"/>
  <c r="BO357" i="40"/>
  <c r="BO285" i="40"/>
  <c r="BO261" i="40"/>
  <c r="BO201" i="40"/>
  <c r="BO164" i="40"/>
  <c r="BO140" i="40"/>
  <c r="BO115" i="40"/>
  <c r="BO9" i="40"/>
  <c r="BO297" i="40"/>
  <c r="BO74" i="40"/>
  <c r="BO391" i="40"/>
  <c r="BO321" i="40"/>
  <c r="BO284" i="40"/>
  <c r="BO249" i="40"/>
  <c r="BO213" i="40"/>
  <c r="BO163" i="40"/>
  <c r="BO127" i="40"/>
  <c r="BO103" i="40"/>
  <c r="BO92" i="40"/>
  <c r="BO80" i="40"/>
  <c r="BO44" i="40"/>
  <c r="BO20" i="40"/>
  <c r="BO431" i="40"/>
  <c r="BO296" i="40"/>
  <c r="BO379" i="40"/>
  <c r="BO356" i="40"/>
  <c r="BO344" i="40"/>
  <c r="BO320" i="40"/>
  <c r="BO248" i="40"/>
  <c r="BO188" i="40"/>
  <c r="BO31" i="40"/>
  <c r="BO8" i="40"/>
  <c r="BO380" i="40"/>
  <c r="BO437" i="40"/>
  <c r="BO425" i="40"/>
  <c r="BO390" i="40"/>
  <c r="BO332" i="40"/>
  <c r="BO307" i="40"/>
  <c r="BO259" i="40"/>
  <c r="BO187" i="40"/>
  <c r="BO150" i="40"/>
  <c r="BO57" i="40"/>
  <c r="BO240" i="40"/>
  <c r="BQ257" i="40"/>
  <c r="BQ178" i="40"/>
  <c r="BO504" i="40"/>
  <c r="BO355" i="40"/>
  <c r="BO271" i="40"/>
  <c r="BO426" i="40"/>
  <c r="BO373" i="40"/>
  <c r="BO334" i="40"/>
  <c r="BO239" i="40"/>
  <c r="BO199" i="40"/>
  <c r="BO165" i="40"/>
  <c r="BO429" i="40"/>
  <c r="BO189" i="40"/>
  <c r="BO26" i="40"/>
  <c r="BO495" i="40"/>
  <c r="BO281" i="40"/>
  <c r="BO270" i="40"/>
  <c r="BO177" i="40"/>
  <c r="BO118" i="40"/>
  <c r="BO49" i="40"/>
  <c r="BO24" i="40"/>
  <c r="BO484" i="40"/>
  <c r="BO37" i="40"/>
  <c r="BO117" i="40"/>
  <c r="BO154" i="40"/>
  <c r="BO406" i="40"/>
  <c r="BO383" i="40"/>
  <c r="BO305" i="40"/>
  <c r="BO126" i="40"/>
  <c r="BO205" i="40"/>
  <c r="BO102" i="40"/>
  <c r="BO79" i="40"/>
  <c r="BO354" i="40"/>
  <c r="BO149" i="40"/>
  <c r="Q5" i="40" l="1"/>
  <c r="BV6" i="40" l="1"/>
  <c r="BV7" i="40"/>
  <c r="BV8" i="40"/>
  <c r="BV9" i="40"/>
  <c r="BV10" i="40"/>
  <c r="BV11" i="40"/>
  <c r="BV12" i="40"/>
  <c r="BV13" i="40"/>
  <c r="BV14" i="40"/>
  <c r="BV15" i="40"/>
  <c r="BV16" i="40"/>
  <c r="BV17" i="40"/>
  <c r="BV18" i="40"/>
  <c r="BV19" i="40"/>
  <c r="BV20" i="40"/>
  <c r="BV21" i="40"/>
  <c r="BV22" i="40"/>
  <c r="BV23" i="40"/>
  <c r="BV24" i="40"/>
  <c r="BV25" i="40"/>
  <c r="BV26" i="40"/>
  <c r="BV27" i="40"/>
  <c r="BV28" i="40"/>
  <c r="BV29" i="40"/>
  <c r="BV30" i="40"/>
  <c r="BV31" i="40"/>
  <c r="BV32" i="40"/>
  <c r="BV33" i="40"/>
  <c r="BV34" i="40"/>
  <c r="BV35" i="40"/>
  <c r="BV36" i="40"/>
  <c r="BV37" i="40"/>
  <c r="BV38" i="40"/>
  <c r="BV39" i="40"/>
  <c r="BV40" i="40"/>
  <c r="BV41" i="40"/>
  <c r="BV42" i="40"/>
  <c r="BV43" i="40"/>
  <c r="BV44" i="40"/>
  <c r="BV45" i="40"/>
  <c r="BV46" i="40"/>
  <c r="BV47" i="40"/>
  <c r="BV48" i="40"/>
  <c r="BV49" i="40"/>
  <c r="BV50" i="40"/>
  <c r="BV51" i="40"/>
  <c r="BV52" i="40"/>
  <c r="BV53" i="40"/>
  <c r="BV54" i="40"/>
  <c r="BV55" i="40"/>
  <c r="BV56" i="40"/>
  <c r="BV57" i="40"/>
  <c r="BV58" i="40"/>
  <c r="BV59" i="40"/>
  <c r="BV60" i="40"/>
  <c r="BV61" i="40"/>
  <c r="BV62" i="40"/>
  <c r="BV63" i="40"/>
  <c r="BV64" i="40"/>
  <c r="BV65" i="40"/>
  <c r="BV66" i="40"/>
  <c r="BV67" i="40"/>
  <c r="BV68" i="40"/>
  <c r="BV69" i="40"/>
  <c r="BV70" i="40"/>
  <c r="BV71" i="40"/>
  <c r="BV72" i="40"/>
  <c r="BV73" i="40"/>
  <c r="BV74" i="40"/>
  <c r="BV75" i="40"/>
  <c r="BV76" i="40"/>
  <c r="BV77" i="40"/>
  <c r="BV78" i="40"/>
  <c r="BV79" i="40"/>
  <c r="BV80" i="40"/>
  <c r="BV81" i="40"/>
  <c r="BV82" i="40"/>
  <c r="BV83" i="40"/>
  <c r="BV84" i="40"/>
  <c r="BV85" i="40"/>
  <c r="BV86" i="40"/>
  <c r="BV87" i="40"/>
  <c r="BV88" i="40"/>
  <c r="BV89" i="40"/>
  <c r="BV90" i="40"/>
  <c r="BV91" i="40"/>
  <c r="BV92" i="40"/>
  <c r="BV93" i="40"/>
  <c r="BV94" i="40"/>
  <c r="BV95" i="40"/>
  <c r="BV96" i="40"/>
  <c r="BV97" i="40"/>
  <c r="BV98" i="40"/>
  <c r="BV99" i="40"/>
  <c r="BV100" i="40"/>
  <c r="BV101" i="40"/>
  <c r="BV102" i="40"/>
  <c r="BV103" i="40"/>
  <c r="BV104" i="40"/>
  <c r="BV105" i="40"/>
  <c r="BV106" i="40"/>
  <c r="BV107" i="40"/>
  <c r="BV108" i="40"/>
  <c r="BV109" i="40"/>
  <c r="BV110" i="40"/>
  <c r="BV111" i="40"/>
  <c r="BV112" i="40"/>
  <c r="BV113" i="40"/>
  <c r="BV114" i="40"/>
  <c r="BV115" i="40"/>
  <c r="BV116" i="40"/>
  <c r="BV117" i="40"/>
  <c r="BV118" i="40"/>
  <c r="BV119" i="40"/>
  <c r="BV120" i="40"/>
  <c r="BV121" i="40"/>
  <c r="BV122" i="40"/>
  <c r="BV123" i="40"/>
  <c r="BV124" i="40"/>
  <c r="BV125" i="40"/>
  <c r="BV126" i="40"/>
  <c r="BV127" i="40"/>
  <c r="BV128" i="40"/>
  <c r="BV129" i="40"/>
  <c r="BV130" i="40"/>
  <c r="BV131" i="40"/>
  <c r="BV132" i="40"/>
  <c r="BV133" i="40"/>
  <c r="BV134" i="40"/>
  <c r="BV135" i="40"/>
  <c r="BV136" i="40"/>
  <c r="BV137" i="40"/>
  <c r="BV138" i="40"/>
  <c r="BV139" i="40"/>
  <c r="BV140" i="40"/>
  <c r="BV141" i="40"/>
  <c r="BV142" i="40"/>
  <c r="BV143" i="40"/>
  <c r="BV144" i="40"/>
  <c r="BV145" i="40"/>
  <c r="BV146" i="40"/>
  <c r="BV147" i="40"/>
  <c r="BV148" i="40"/>
  <c r="BV149" i="40"/>
  <c r="BV150" i="40"/>
  <c r="BV151" i="40"/>
  <c r="BV152" i="40"/>
  <c r="BV153" i="40"/>
  <c r="BV154" i="40"/>
  <c r="BV155" i="40"/>
  <c r="BV156" i="40"/>
  <c r="BV157" i="40"/>
  <c r="BV158" i="40"/>
  <c r="BV159" i="40"/>
  <c r="BV160" i="40"/>
  <c r="BV161" i="40"/>
  <c r="BV162" i="40"/>
  <c r="BV163" i="40"/>
  <c r="BV164" i="40"/>
  <c r="BV165" i="40"/>
  <c r="BV166" i="40"/>
  <c r="BV167" i="40"/>
  <c r="BV168" i="40"/>
  <c r="BV169" i="40"/>
  <c r="BV170" i="40"/>
  <c r="BV171" i="40"/>
  <c r="BV172" i="40"/>
  <c r="BV173" i="40"/>
  <c r="BV174" i="40"/>
  <c r="BV175" i="40"/>
  <c r="BV176" i="40"/>
  <c r="BV177" i="40"/>
  <c r="BV178" i="40"/>
  <c r="BV179" i="40"/>
  <c r="BV180" i="40"/>
  <c r="BV181" i="40"/>
  <c r="BV182" i="40"/>
  <c r="BV183" i="40"/>
  <c r="BV184" i="40"/>
  <c r="BV185" i="40"/>
  <c r="BV186" i="40"/>
  <c r="BV187" i="40"/>
  <c r="BV188" i="40"/>
  <c r="BV189" i="40"/>
  <c r="BV190" i="40"/>
  <c r="BV191" i="40"/>
  <c r="BV192" i="40"/>
  <c r="BV193" i="40"/>
  <c r="BV194" i="40"/>
  <c r="BV195" i="40"/>
  <c r="BV196" i="40"/>
  <c r="BV197" i="40"/>
  <c r="BV198" i="40"/>
  <c r="BV199" i="40"/>
  <c r="BV200" i="40"/>
  <c r="BV201" i="40"/>
  <c r="BV202" i="40"/>
  <c r="BV203" i="40"/>
  <c r="BV204" i="40"/>
  <c r="BV205" i="40"/>
  <c r="BV206" i="40"/>
  <c r="BV207" i="40"/>
  <c r="BV208" i="40"/>
  <c r="BV209" i="40"/>
  <c r="BV210" i="40"/>
  <c r="BV211" i="40"/>
  <c r="BV212" i="40"/>
  <c r="BV213" i="40"/>
  <c r="BV214" i="40"/>
  <c r="BV215" i="40"/>
  <c r="BV216" i="40"/>
  <c r="BV217" i="40"/>
  <c r="BV218" i="40"/>
  <c r="BV219" i="40"/>
  <c r="BV220" i="40"/>
  <c r="BV221" i="40"/>
  <c r="BV222" i="40"/>
  <c r="BV223" i="40"/>
  <c r="BV224" i="40"/>
  <c r="BV225" i="40"/>
  <c r="BV226" i="40"/>
  <c r="BV227" i="40"/>
  <c r="BV228" i="40"/>
  <c r="BV229" i="40"/>
  <c r="BV230" i="40"/>
  <c r="BV231" i="40"/>
  <c r="BV232" i="40"/>
  <c r="BV233" i="40"/>
  <c r="BV234" i="40"/>
  <c r="BV235" i="40"/>
  <c r="BV236" i="40"/>
  <c r="BV237" i="40"/>
  <c r="BV238" i="40"/>
  <c r="BV239" i="40"/>
  <c r="BV240" i="40"/>
  <c r="BV241" i="40"/>
  <c r="BV242" i="40"/>
  <c r="BV243" i="40"/>
  <c r="BV244" i="40"/>
  <c r="BV245" i="40"/>
  <c r="BV246" i="40"/>
  <c r="BV247" i="40"/>
  <c r="BV248" i="40"/>
  <c r="BV249" i="40"/>
  <c r="BV250" i="40"/>
  <c r="BV251" i="40"/>
  <c r="BV252" i="40"/>
  <c r="BV253" i="40"/>
  <c r="BV254" i="40"/>
  <c r="BV255" i="40"/>
  <c r="BV256" i="40"/>
  <c r="BV257" i="40"/>
  <c r="BV258" i="40"/>
  <c r="BV259" i="40"/>
  <c r="BV260" i="40"/>
  <c r="BV261" i="40"/>
  <c r="BV262" i="40"/>
  <c r="BV263" i="40"/>
  <c r="BV264" i="40"/>
  <c r="BV265" i="40"/>
  <c r="BV266" i="40"/>
  <c r="BV267" i="40"/>
  <c r="BV268" i="40"/>
  <c r="BV269" i="40"/>
  <c r="BV270" i="40"/>
  <c r="BV271" i="40"/>
  <c r="BV272" i="40"/>
  <c r="BV273" i="40"/>
  <c r="BV274" i="40"/>
  <c r="BV275" i="40"/>
  <c r="BV276" i="40"/>
  <c r="BV277" i="40"/>
  <c r="BV278" i="40"/>
  <c r="BV279" i="40"/>
  <c r="BV280" i="40"/>
  <c r="BV281" i="40"/>
  <c r="BV282" i="40"/>
  <c r="BV283" i="40"/>
  <c r="BV284" i="40"/>
  <c r="BV285" i="40"/>
  <c r="BV286" i="40"/>
  <c r="BV287" i="40"/>
  <c r="BV288" i="40"/>
  <c r="BV289" i="40"/>
  <c r="BV290" i="40"/>
  <c r="BV291" i="40"/>
  <c r="BV292" i="40"/>
  <c r="BV293" i="40"/>
  <c r="BV294" i="40"/>
  <c r="BV295" i="40"/>
  <c r="BV296" i="40"/>
  <c r="BV297" i="40"/>
  <c r="BV298" i="40"/>
  <c r="BV299" i="40"/>
  <c r="BV300" i="40"/>
  <c r="BV301" i="40"/>
  <c r="BV302" i="40"/>
  <c r="BV303" i="40"/>
  <c r="BV304" i="40"/>
  <c r="BV305" i="40"/>
  <c r="BV306" i="40"/>
  <c r="BV307" i="40"/>
  <c r="BV308" i="40"/>
  <c r="BV309" i="40"/>
  <c r="BV310" i="40"/>
  <c r="BV311" i="40"/>
  <c r="BV312" i="40"/>
  <c r="BV313" i="40"/>
  <c r="BV314" i="40"/>
  <c r="BV315" i="40"/>
  <c r="BV316" i="40"/>
  <c r="BV317" i="40"/>
  <c r="BV318" i="40"/>
  <c r="BV319" i="40"/>
  <c r="BV320" i="40"/>
  <c r="BV321" i="40"/>
  <c r="BV322" i="40"/>
  <c r="BV323" i="40"/>
  <c r="BV324" i="40"/>
  <c r="BV325" i="40"/>
  <c r="BV326" i="40"/>
  <c r="BV327" i="40"/>
  <c r="BV328" i="40"/>
  <c r="BV329" i="40"/>
  <c r="BV330" i="40"/>
  <c r="BV331" i="40"/>
  <c r="BV332" i="40"/>
  <c r="BV333" i="40"/>
  <c r="BV334" i="40"/>
  <c r="BV335" i="40"/>
  <c r="BV336" i="40"/>
  <c r="BV337" i="40"/>
  <c r="BV338" i="40"/>
  <c r="BV339" i="40"/>
  <c r="BV340" i="40"/>
  <c r="BV341" i="40"/>
  <c r="BV342" i="40"/>
  <c r="BV343" i="40"/>
  <c r="BV344" i="40"/>
  <c r="BV345" i="40"/>
  <c r="BV346" i="40"/>
  <c r="BV347" i="40"/>
  <c r="BV348" i="40"/>
  <c r="BV349" i="40"/>
  <c r="BV350" i="40"/>
  <c r="BV351" i="40"/>
  <c r="BV352" i="40"/>
  <c r="BV353" i="40"/>
  <c r="BV354" i="40"/>
  <c r="BV355" i="40"/>
  <c r="BV356" i="40"/>
  <c r="BV357" i="40"/>
  <c r="BV358" i="40"/>
  <c r="BV359" i="40"/>
  <c r="BV360" i="40"/>
  <c r="BV361" i="40"/>
  <c r="BV362" i="40"/>
  <c r="BV363" i="40"/>
  <c r="BV364" i="40"/>
  <c r="BV365" i="40"/>
  <c r="BV366" i="40"/>
  <c r="BV367" i="40"/>
  <c r="BV368" i="40"/>
  <c r="BV369" i="40"/>
  <c r="BV370" i="40"/>
  <c r="BV371" i="40"/>
  <c r="BV372" i="40"/>
  <c r="BV373" i="40"/>
  <c r="BV374" i="40"/>
  <c r="BV375" i="40"/>
  <c r="BV376" i="40"/>
  <c r="BV377" i="40"/>
  <c r="BV378" i="40"/>
  <c r="BV379" i="40"/>
  <c r="BV380" i="40"/>
  <c r="BV381" i="40"/>
  <c r="BV382" i="40"/>
  <c r="BV383" i="40"/>
  <c r="BV384" i="40"/>
  <c r="BV385" i="40"/>
  <c r="BV386" i="40"/>
  <c r="BV387" i="40"/>
  <c r="BV388" i="40"/>
  <c r="BV389" i="40"/>
  <c r="BV390" i="40"/>
  <c r="BV391" i="40"/>
  <c r="BV392" i="40"/>
  <c r="BV393" i="40"/>
  <c r="BV394" i="40"/>
  <c r="BV395" i="40"/>
  <c r="BV396" i="40"/>
  <c r="BV397" i="40"/>
  <c r="BV398" i="40"/>
  <c r="BV399" i="40"/>
  <c r="BV400" i="40"/>
  <c r="BV401" i="40"/>
  <c r="BV402" i="40"/>
  <c r="BV403" i="40"/>
  <c r="BV404" i="40"/>
  <c r="BV405" i="40"/>
  <c r="BV406" i="40"/>
  <c r="BV407" i="40"/>
  <c r="BV408" i="40"/>
  <c r="BV409" i="40"/>
  <c r="BV410" i="40"/>
  <c r="BV411" i="40"/>
  <c r="BV412" i="40"/>
  <c r="BV413" i="40"/>
  <c r="BV414" i="40"/>
  <c r="BV415" i="40"/>
  <c r="BV416" i="40"/>
  <c r="BV417" i="40"/>
  <c r="BV418" i="40"/>
  <c r="BV419" i="40"/>
  <c r="BV420" i="40"/>
  <c r="BV421" i="40"/>
  <c r="BV422" i="40"/>
  <c r="BV423" i="40"/>
  <c r="BV424" i="40"/>
  <c r="BV425" i="40"/>
  <c r="BV426" i="40"/>
  <c r="BV427" i="40"/>
  <c r="BV428" i="40"/>
  <c r="BV429" i="40"/>
  <c r="BV430" i="40"/>
  <c r="BV431" i="40"/>
  <c r="BV432" i="40"/>
  <c r="BV433" i="40"/>
  <c r="BV434" i="40"/>
  <c r="BV435" i="40"/>
  <c r="BV436" i="40"/>
  <c r="BV437" i="40"/>
  <c r="BV438" i="40"/>
  <c r="BV439" i="40"/>
  <c r="BV440" i="40"/>
  <c r="BV441" i="40"/>
  <c r="BV442" i="40"/>
  <c r="BV443" i="40"/>
  <c r="BV444" i="40"/>
  <c r="BV445" i="40"/>
  <c r="BV446" i="40"/>
  <c r="BV447" i="40"/>
  <c r="BV448" i="40"/>
  <c r="BV449" i="40"/>
  <c r="BV450" i="40"/>
  <c r="BV451" i="40"/>
  <c r="BV452" i="40"/>
  <c r="BV453" i="40"/>
  <c r="BV454" i="40"/>
  <c r="BV455" i="40"/>
  <c r="BV456" i="40"/>
  <c r="BV457" i="40"/>
  <c r="BV458" i="40"/>
  <c r="BV459" i="40"/>
  <c r="BV460" i="40"/>
  <c r="BV461" i="40"/>
  <c r="BV462" i="40"/>
  <c r="BV463" i="40"/>
  <c r="BV464" i="40"/>
  <c r="BV465" i="40"/>
  <c r="BV466" i="40"/>
  <c r="BV467" i="40"/>
  <c r="BV468" i="40"/>
  <c r="BV469" i="40"/>
  <c r="BV470" i="40"/>
  <c r="BV471" i="40"/>
  <c r="BV472" i="40"/>
  <c r="BV473" i="40"/>
  <c r="BV474" i="40"/>
  <c r="BV475" i="40"/>
  <c r="BV476" i="40"/>
  <c r="BV477" i="40"/>
  <c r="BV478" i="40"/>
  <c r="BV479" i="40"/>
  <c r="BV480" i="40"/>
  <c r="BV481" i="40"/>
  <c r="BV482" i="40"/>
  <c r="BV483" i="40"/>
  <c r="BV484" i="40"/>
  <c r="BV485" i="40"/>
  <c r="BV486" i="40"/>
  <c r="BV487" i="40"/>
  <c r="BV488" i="40"/>
  <c r="BV489" i="40"/>
  <c r="BV490" i="40"/>
  <c r="BV491" i="40"/>
  <c r="BV492" i="40"/>
  <c r="BV493" i="40"/>
  <c r="BV494" i="40"/>
  <c r="BV495" i="40"/>
  <c r="BV496" i="40"/>
  <c r="BV497" i="40"/>
  <c r="BV498" i="40"/>
  <c r="BV499" i="40"/>
  <c r="BV500" i="40"/>
  <c r="BV501" i="40"/>
  <c r="BV502" i="40"/>
  <c r="BV503" i="40"/>
  <c r="BV504" i="40"/>
  <c r="BI6" i="40" l="1"/>
  <c r="BI7" i="40"/>
  <c r="BI8" i="40"/>
  <c r="BI9" i="40"/>
  <c r="BI10" i="40"/>
  <c r="BI11" i="40"/>
  <c r="BI12" i="40"/>
  <c r="BI13" i="40"/>
  <c r="BI14" i="40"/>
  <c r="BI15" i="40"/>
  <c r="BI16" i="40"/>
  <c r="BI17" i="40"/>
  <c r="BI18" i="40"/>
  <c r="BI19" i="40"/>
  <c r="BI20" i="40"/>
  <c r="BI21" i="40"/>
  <c r="BI22" i="40"/>
  <c r="BI23" i="40"/>
  <c r="BI24" i="40"/>
  <c r="BI25" i="40"/>
  <c r="BI26" i="40"/>
  <c r="BI27" i="40"/>
  <c r="BI28" i="40"/>
  <c r="BI29" i="40"/>
  <c r="BI30" i="40"/>
  <c r="BI31" i="40"/>
  <c r="BI32" i="40"/>
  <c r="BI33" i="40"/>
  <c r="BI34" i="40"/>
  <c r="BI35" i="40"/>
  <c r="BI36" i="40"/>
  <c r="BI37" i="40"/>
  <c r="BI38" i="40"/>
  <c r="BI39" i="40"/>
  <c r="BI40" i="40"/>
  <c r="BI41" i="40"/>
  <c r="BI42" i="40"/>
  <c r="BI43" i="40"/>
  <c r="BI44" i="40"/>
  <c r="BI45" i="40"/>
  <c r="BI46" i="40"/>
  <c r="BI47" i="40"/>
  <c r="BI48" i="40"/>
  <c r="BI49" i="40"/>
  <c r="BI50" i="40"/>
  <c r="BI51" i="40"/>
  <c r="BI52" i="40"/>
  <c r="BI53" i="40"/>
  <c r="BI54" i="40"/>
  <c r="BI55" i="40"/>
  <c r="BI56" i="40"/>
  <c r="BI57" i="40"/>
  <c r="BI58" i="40"/>
  <c r="BI59" i="40"/>
  <c r="BI60" i="40"/>
  <c r="BI61" i="40"/>
  <c r="BI62" i="40"/>
  <c r="BI63" i="40"/>
  <c r="BI64" i="40"/>
  <c r="BI65" i="40"/>
  <c r="BI66" i="40"/>
  <c r="BI67" i="40"/>
  <c r="BI68" i="40"/>
  <c r="BI69" i="40"/>
  <c r="BI70" i="40"/>
  <c r="BI71" i="40"/>
  <c r="BI72" i="40"/>
  <c r="BI73" i="40"/>
  <c r="BI74" i="40"/>
  <c r="BI75" i="40"/>
  <c r="BI76" i="40"/>
  <c r="BI77" i="40"/>
  <c r="BI78" i="40"/>
  <c r="BI79" i="40"/>
  <c r="BI80" i="40"/>
  <c r="BI81" i="40"/>
  <c r="BI82" i="40"/>
  <c r="BI83" i="40"/>
  <c r="BI84" i="40"/>
  <c r="BI85" i="40"/>
  <c r="BI86" i="40"/>
  <c r="BI87" i="40"/>
  <c r="BI88" i="40"/>
  <c r="BI89" i="40"/>
  <c r="BI90" i="40"/>
  <c r="BI91" i="40"/>
  <c r="BI92" i="40"/>
  <c r="BI93" i="40"/>
  <c r="BI94" i="40"/>
  <c r="BI95" i="40"/>
  <c r="BI96" i="40"/>
  <c r="BI97" i="40"/>
  <c r="BI98" i="40"/>
  <c r="BI99" i="40"/>
  <c r="BI100" i="40"/>
  <c r="BI101" i="40"/>
  <c r="BI102" i="40"/>
  <c r="BI103" i="40"/>
  <c r="BI104" i="40"/>
  <c r="BI105" i="40"/>
  <c r="BI106" i="40"/>
  <c r="BI107" i="40"/>
  <c r="BI108" i="40"/>
  <c r="BI109" i="40"/>
  <c r="BI110" i="40"/>
  <c r="BI111" i="40"/>
  <c r="BI112" i="40"/>
  <c r="BI113" i="40"/>
  <c r="BI114" i="40"/>
  <c r="BI115" i="40"/>
  <c r="BI116" i="40"/>
  <c r="BI117" i="40"/>
  <c r="BI118" i="40"/>
  <c r="BI119" i="40"/>
  <c r="BI120" i="40"/>
  <c r="BI121" i="40"/>
  <c r="BI122" i="40"/>
  <c r="BI123" i="40"/>
  <c r="BI124" i="40"/>
  <c r="BI125" i="40"/>
  <c r="BI126" i="40"/>
  <c r="BI127" i="40"/>
  <c r="BI128" i="40"/>
  <c r="BI129" i="40"/>
  <c r="BI130" i="40"/>
  <c r="BI131" i="40"/>
  <c r="BI132" i="40"/>
  <c r="BI133" i="40"/>
  <c r="BI134" i="40"/>
  <c r="BI135" i="40"/>
  <c r="BI136" i="40"/>
  <c r="BI137" i="40"/>
  <c r="BI138" i="40"/>
  <c r="BI139" i="40"/>
  <c r="BI140" i="40"/>
  <c r="BI141" i="40"/>
  <c r="BI142" i="40"/>
  <c r="BI143" i="40"/>
  <c r="BI144" i="40"/>
  <c r="BI145" i="40"/>
  <c r="BI146" i="40"/>
  <c r="BI147" i="40"/>
  <c r="BI148" i="40"/>
  <c r="BI149" i="40"/>
  <c r="BI150" i="40"/>
  <c r="BI151" i="40"/>
  <c r="BI152" i="40"/>
  <c r="BI153" i="40"/>
  <c r="BI154" i="40"/>
  <c r="BI155" i="40"/>
  <c r="BI156" i="40"/>
  <c r="BI157" i="40"/>
  <c r="BI158" i="40"/>
  <c r="BI159" i="40"/>
  <c r="BI160" i="40"/>
  <c r="BI161" i="40"/>
  <c r="BI162" i="40"/>
  <c r="BI163" i="40"/>
  <c r="BI164" i="40"/>
  <c r="BI165" i="40"/>
  <c r="BI166" i="40"/>
  <c r="BI167" i="40"/>
  <c r="BI168" i="40"/>
  <c r="BI169" i="40"/>
  <c r="BI170" i="40"/>
  <c r="BI171" i="40"/>
  <c r="BI172" i="40"/>
  <c r="BI173" i="40"/>
  <c r="BI174" i="40"/>
  <c r="BI175" i="40"/>
  <c r="BI176" i="40"/>
  <c r="BI177" i="40"/>
  <c r="BI178" i="40"/>
  <c r="BI179" i="40"/>
  <c r="BI180" i="40"/>
  <c r="BI181" i="40"/>
  <c r="BI182" i="40"/>
  <c r="BI183" i="40"/>
  <c r="BI184" i="40"/>
  <c r="BI185" i="40"/>
  <c r="BI186" i="40"/>
  <c r="BI187" i="40"/>
  <c r="BI188" i="40"/>
  <c r="BI189" i="40"/>
  <c r="BI190" i="40"/>
  <c r="BI191" i="40"/>
  <c r="BI192" i="40"/>
  <c r="BI193" i="40"/>
  <c r="BI194" i="40"/>
  <c r="BI195" i="40"/>
  <c r="BI196" i="40"/>
  <c r="BI197" i="40"/>
  <c r="BI198" i="40"/>
  <c r="BI199" i="40"/>
  <c r="BI200" i="40"/>
  <c r="BI201" i="40"/>
  <c r="BI202" i="40"/>
  <c r="BI203" i="40"/>
  <c r="BI204" i="40"/>
  <c r="BI205" i="40"/>
  <c r="BI206" i="40"/>
  <c r="BI207" i="40"/>
  <c r="BI208" i="40"/>
  <c r="BI209" i="40"/>
  <c r="BI210" i="40"/>
  <c r="BI211" i="40"/>
  <c r="BI212" i="40"/>
  <c r="BI213" i="40"/>
  <c r="BI214" i="40"/>
  <c r="BI215" i="40"/>
  <c r="BI216" i="40"/>
  <c r="BI217" i="40"/>
  <c r="BI218" i="40"/>
  <c r="BI219" i="40"/>
  <c r="BI220" i="40"/>
  <c r="BI221" i="40"/>
  <c r="BI222" i="40"/>
  <c r="BI223" i="40"/>
  <c r="BI224" i="40"/>
  <c r="BI225" i="40"/>
  <c r="BI226" i="40"/>
  <c r="BI227" i="40"/>
  <c r="BI228" i="40"/>
  <c r="BI229" i="40"/>
  <c r="BI230" i="40"/>
  <c r="BI231" i="40"/>
  <c r="BI232" i="40"/>
  <c r="BI233" i="40"/>
  <c r="BI234" i="40"/>
  <c r="BI235" i="40"/>
  <c r="BI236" i="40"/>
  <c r="BI237" i="40"/>
  <c r="BI238" i="40"/>
  <c r="BI239" i="40"/>
  <c r="BI240" i="40"/>
  <c r="BI241" i="40"/>
  <c r="BI242" i="40"/>
  <c r="BI243" i="40"/>
  <c r="BI244" i="40"/>
  <c r="BI245" i="40"/>
  <c r="BI246" i="40"/>
  <c r="BI247" i="40"/>
  <c r="BI248" i="40"/>
  <c r="BI249" i="40"/>
  <c r="BI250" i="40"/>
  <c r="BI251" i="40"/>
  <c r="BI252" i="40"/>
  <c r="BI253" i="40"/>
  <c r="BI254" i="40"/>
  <c r="BI255" i="40"/>
  <c r="BI256" i="40"/>
  <c r="BI257" i="40"/>
  <c r="BI258" i="40"/>
  <c r="BI259" i="40"/>
  <c r="BI260" i="40"/>
  <c r="BI261" i="40"/>
  <c r="BI262" i="40"/>
  <c r="BI263" i="40"/>
  <c r="BI264" i="40"/>
  <c r="BI265" i="40"/>
  <c r="BI266" i="40"/>
  <c r="BI267" i="40"/>
  <c r="BI268" i="40"/>
  <c r="BI269" i="40"/>
  <c r="BI270" i="40"/>
  <c r="BI271" i="40"/>
  <c r="BI272" i="40"/>
  <c r="BI273" i="40"/>
  <c r="BI274" i="40"/>
  <c r="BI275" i="40"/>
  <c r="BI276" i="40"/>
  <c r="BI277" i="40"/>
  <c r="BI278" i="40"/>
  <c r="BI279" i="40"/>
  <c r="BI280" i="40"/>
  <c r="BI281" i="40"/>
  <c r="BI282" i="40"/>
  <c r="BI283" i="40"/>
  <c r="BI284" i="40"/>
  <c r="BI285" i="40"/>
  <c r="BI286" i="40"/>
  <c r="BI287" i="40"/>
  <c r="BI288" i="40"/>
  <c r="BI289" i="40"/>
  <c r="BI290" i="40"/>
  <c r="BI291" i="40"/>
  <c r="BI292" i="40"/>
  <c r="BI293" i="40"/>
  <c r="BI294" i="40"/>
  <c r="BI295" i="40"/>
  <c r="BI296" i="40"/>
  <c r="BI297" i="40"/>
  <c r="BI298" i="40"/>
  <c r="BI299" i="40"/>
  <c r="BI300" i="40"/>
  <c r="BI301" i="40"/>
  <c r="BI302" i="40"/>
  <c r="BI303" i="40"/>
  <c r="BI304" i="40"/>
  <c r="BI305" i="40"/>
  <c r="BI306" i="40"/>
  <c r="BI307" i="40"/>
  <c r="BI308" i="40"/>
  <c r="BI309" i="40"/>
  <c r="BI310" i="40"/>
  <c r="BI311" i="40"/>
  <c r="BI312" i="40"/>
  <c r="BI313" i="40"/>
  <c r="BI314" i="40"/>
  <c r="BI315" i="40"/>
  <c r="BI316" i="40"/>
  <c r="BI317" i="40"/>
  <c r="BI318" i="40"/>
  <c r="BI319" i="40"/>
  <c r="BI320" i="40"/>
  <c r="BI321" i="40"/>
  <c r="BI322" i="40"/>
  <c r="BI323" i="40"/>
  <c r="BI324" i="40"/>
  <c r="BI325" i="40"/>
  <c r="BI326" i="40"/>
  <c r="BI327" i="40"/>
  <c r="BI328" i="40"/>
  <c r="BI329" i="40"/>
  <c r="BI330" i="40"/>
  <c r="BI331" i="40"/>
  <c r="BI332" i="40"/>
  <c r="BI333" i="40"/>
  <c r="BI334" i="40"/>
  <c r="BI335" i="40"/>
  <c r="BI336" i="40"/>
  <c r="BI337" i="40"/>
  <c r="BI338" i="40"/>
  <c r="BI339" i="40"/>
  <c r="BI340" i="40"/>
  <c r="BI341" i="40"/>
  <c r="BI342" i="40"/>
  <c r="BI343" i="40"/>
  <c r="BI344" i="40"/>
  <c r="BI345" i="40"/>
  <c r="BI346" i="40"/>
  <c r="BI347" i="40"/>
  <c r="BI348" i="40"/>
  <c r="BI349" i="40"/>
  <c r="BI350" i="40"/>
  <c r="BI351" i="40"/>
  <c r="BI352" i="40"/>
  <c r="BI353" i="40"/>
  <c r="BI354" i="40"/>
  <c r="BI355" i="40"/>
  <c r="BI356" i="40"/>
  <c r="BI357" i="40"/>
  <c r="BI358" i="40"/>
  <c r="BI359" i="40"/>
  <c r="BI360" i="40"/>
  <c r="BI361" i="40"/>
  <c r="BI362" i="40"/>
  <c r="BI363" i="40"/>
  <c r="BI364" i="40"/>
  <c r="BI365" i="40"/>
  <c r="BI366" i="40"/>
  <c r="BI367" i="40"/>
  <c r="BI368" i="40"/>
  <c r="BI369" i="40"/>
  <c r="BI370" i="40"/>
  <c r="BI371" i="40"/>
  <c r="BI372" i="40"/>
  <c r="BI373" i="40"/>
  <c r="BI374" i="40"/>
  <c r="BI375" i="40"/>
  <c r="BI376" i="40"/>
  <c r="BI377" i="40"/>
  <c r="BI378" i="40"/>
  <c r="BI379" i="40"/>
  <c r="BI380" i="40"/>
  <c r="BI381" i="40"/>
  <c r="BI382" i="40"/>
  <c r="BI383" i="40"/>
  <c r="BI384" i="40"/>
  <c r="BI385" i="40"/>
  <c r="BI386" i="40"/>
  <c r="BI387" i="40"/>
  <c r="BI388" i="40"/>
  <c r="BI389" i="40"/>
  <c r="BI390" i="40"/>
  <c r="BI391" i="40"/>
  <c r="BI392" i="40"/>
  <c r="BI393" i="40"/>
  <c r="BI394" i="40"/>
  <c r="BI395" i="40"/>
  <c r="BI396" i="40"/>
  <c r="BI397" i="40"/>
  <c r="BI398" i="40"/>
  <c r="BI399" i="40"/>
  <c r="BI400" i="40"/>
  <c r="BI401" i="40"/>
  <c r="BI402" i="40"/>
  <c r="BI403" i="40"/>
  <c r="BI404" i="40"/>
  <c r="BI405" i="40"/>
  <c r="BI406" i="40"/>
  <c r="BI407" i="40"/>
  <c r="BI408" i="40"/>
  <c r="BI409" i="40"/>
  <c r="BI410" i="40"/>
  <c r="BI411" i="40"/>
  <c r="BI412" i="40"/>
  <c r="BI413" i="40"/>
  <c r="BI414" i="40"/>
  <c r="BI415" i="40"/>
  <c r="BI416" i="40"/>
  <c r="BI417" i="40"/>
  <c r="BI418" i="40"/>
  <c r="BI419" i="40"/>
  <c r="BI420" i="40"/>
  <c r="BI421" i="40"/>
  <c r="BI422" i="40"/>
  <c r="BI423" i="40"/>
  <c r="BI424" i="40"/>
  <c r="BI425" i="40"/>
  <c r="BI426" i="40"/>
  <c r="BI427" i="40"/>
  <c r="BI428" i="40"/>
  <c r="BI429" i="40"/>
  <c r="BI430" i="40"/>
  <c r="BI431" i="40"/>
  <c r="BI432" i="40"/>
  <c r="BI433" i="40"/>
  <c r="BI434" i="40"/>
  <c r="BI435" i="40"/>
  <c r="BI436" i="40"/>
  <c r="BI437" i="40"/>
  <c r="BI438" i="40"/>
  <c r="BI439" i="40"/>
  <c r="BI440" i="40"/>
  <c r="BI441" i="40"/>
  <c r="BI442" i="40"/>
  <c r="BI443" i="40"/>
  <c r="BI444" i="40"/>
  <c r="BI445" i="40"/>
  <c r="BI446" i="40"/>
  <c r="BI447" i="40"/>
  <c r="BI448" i="40"/>
  <c r="BI449" i="40"/>
  <c r="BI450" i="40"/>
  <c r="BI451" i="40"/>
  <c r="BI452" i="40"/>
  <c r="BI453" i="40"/>
  <c r="BI454" i="40"/>
  <c r="BI455" i="40"/>
  <c r="BI456" i="40"/>
  <c r="BI457" i="40"/>
  <c r="BI458" i="40"/>
  <c r="BI459" i="40"/>
  <c r="BI460" i="40"/>
  <c r="BI461" i="40"/>
  <c r="BI462" i="40"/>
  <c r="BI463" i="40"/>
  <c r="BI464" i="40"/>
  <c r="BI465" i="40"/>
  <c r="BI466" i="40"/>
  <c r="BI467" i="40"/>
  <c r="BI468" i="40"/>
  <c r="BI469" i="40"/>
  <c r="BI470" i="40"/>
  <c r="BI471" i="40"/>
  <c r="BI472" i="40"/>
  <c r="BI473" i="40"/>
  <c r="BI474" i="40"/>
  <c r="BI475" i="40"/>
  <c r="BI476" i="40"/>
  <c r="BI477" i="40"/>
  <c r="BI478" i="40"/>
  <c r="BI479" i="40"/>
  <c r="BI480" i="40"/>
  <c r="BI481" i="40"/>
  <c r="BI482" i="40"/>
  <c r="BI483" i="40"/>
  <c r="BI484" i="40"/>
  <c r="BI485" i="40"/>
  <c r="BI486" i="40"/>
  <c r="BI487" i="40"/>
  <c r="BI488" i="40"/>
  <c r="BI489" i="40"/>
  <c r="BI490" i="40"/>
  <c r="BI491" i="40"/>
  <c r="BI492" i="40"/>
  <c r="BI493" i="40"/>
  <c r="BI494" i="40"/>
  <c r="BI495" i="40"/>
  <c r="BI496" i="40"/>
  <c r="BI497" i="40"/>
  <c r="BI498" i="40"/>
  <c r="BI499" i="40"/>
  <c r="BI500" i="40"/>
  <c r="BI501" i="40"/>
  <c r="BI502" i="40"/>
  <c r="BI503" i="40"/>
  <c r="BI504" i="40"/>
  <c r="CO6" i="40" l="1"/>
  <c r="CO7" i="40"/>
  <c r="CO8" i="40"/>
  <c r="CO9" i="40"/>
  <c r="CO10" i="40"/>
  <c r="CO11" i="40"/>
  <c r="CO12" i="40"/>
  <c r="CO13" i="40"/>
  <c r="CO14" i="40"/>
  <c r="CO15" i="40"/>
  <c r="CO16" i="40"/>
  <c r="CO17" i="40"/>
  <c r="CO18" i="40"/>
  <c r="CO19" i="40"/>
  <c r="CO20" i="40"/>
  <c r="CO21" i="40"/>
  <c r="CO22" i="40"/>
  <c r="CO23" i="40"/>
  <c r="CO24" i="40"/>
  <c r="CO25" i="40"/>
  <c r="CO26" i="40"/>
  <c r="CO27" i="40"/>
  <c r="CO28" i="40"/>
  <c r="CO29" i="40"/>
  <c r="CO30" i="40"/>
  <c r="CO31" i="40"/>
  <c r="CO32" i="40"/>
  <c r="CO33" i="40"/>
  <c r="CO34" i="40"/>
  <c r="CO35" i="40"/>
  <c r="CO36" i="40"/>
  <c r="CO37" i="40"/>
  <c r="CO38" i="40"/>
  <c r="CO39" i="40"/>
  <c r="CO40" i="40"/>
  <c r="CO41" i="40"/>
  <c r="CO42" i="40"/>
  <c r="CO43" i="40"/>
  <c r="CO44" i="40"/>
  <c r="CO45" i="40"/>
  <c r="CO46" i="40"/>
  <c r="CO47" i="40"/>
  <c r="CO48" i="40"/>
  <c r="CO49" i="40"/>
  <c r="CO50" i="40"/>
  <c r="CO51" i="40"/>
  <c r="CO52" i="40"/>
  <c r="CO53" i="40"/>
  <c r="CO54" i="40"/>
  <c r="CO55" i="40"/>
  <c r="CO56" i="40"/>
  <c r="CO57" i="40"/>
  <c r="CO58" i="40"/>
  <c r="CO59" i="40"/>
  <c r="CO60" i="40"/>
  <c r="CO61" i="40"/>
  <c r="CO62" i="40"/>
  <c r="CO63" i="40"/>
  <c r="CO64" i="40"/>
  <c r="CO65" i="40"/>
  <c r="CO66" i="40"/>
  <c r="CO67" i="40"/>
  <c r="CO68" i="40"/>
  <c r="CO69" i="40"/>
  <c r="CO70" i="40"/>
  <c r="CO71" i="40"/>
  <c r="CO72" i="40"/>
  <c r="CO73" i="40"/>
  <c r="CO74" i="40"/>
  <c r="CO75" i="40"/>
  <c r="CO76" i="40"/>
  <c r="CO77" i="40"/>
  <c r="CO78" i="40"/>
  <c r="CO79" i="40"/>
  <c r="CO80" i="40"/>
  <c r="CO81" i="40"/>
  <c r="CO82" i="40"/>
  <c r="CO83" i="40"/>
  <c r="CO84" i="40"/>
  <c r="CO85" i="40"/>
  <c r="CO86" i="40"/>
  <c r="CO87" i="40"/>
  <c r="CO88" i="40"/>
  <c r="CO89" i="40"/>
  <c r="CO90" i="40"/>
  <c r="CO91" i="40"/>
  <c r="CO92" i="40"/>
  <c r="CO93" i="40"/>
  <c r="CO94" i="40"/>
  <c r="CO95" i="40"/>
  <c r="CO96" i="40"/>
  <c r="CO97" i="40"/>
  <c r="CO98" i="40"/>
  <c r="CO99" i="40"/>
  <c r="CO100" i="40"/>
  <c r="CO101" i="40"/>
  <c r="CO102" i="40"/>
  <c r="CO103" i="40"/>
  <c r="CO104" i="40"/>
  <c r="CO105" i="40"/>
  <c r="CO106" i="40"/>
  <c r="CO107" i="40"/>
  <c r="CO108" i="40"/>
  <c r="CO109" i="40"/>
  <c r="CO110" i="40"/>
  <c r="CO111" i="40"/>
  <c r="CO112" i="40"/>
  <c r="CO113" i="40"/>
  <c r="CO114" i="40"/>
  <c r="CO115" i="40"/>
  <c r="CO116" i="40"/>
  <c r="CO117" i="40"/>
  <c r="CO118" i="40"/>
  <c r="CO119" i="40"/>
  <c r="CO120" i="40"/>
  <c r="CO121" i="40"/>
  <c r="CO122" i="40"/>
  <c r="CO123" i="40"/>
  <c r="CO124" i="40"/>
  <c r="CO125" i="40"/>
  <c r="CO126" i="40"/>
  <c r="CO127" i="40"/>
  <c r="CO128" i="40"/>
  <c r="CO129" i="40"/>
  <c r="CO130" i="40"/>
  <c r="CO131" i="40"/>
  <c r="CO132" i="40"/>
  <c r="CO133" i="40"/>
  <c r="CO134" i="40"/>
  <c r="CO135" i="40"/>
  <c r="CO136" i="40"/>
  <c r="CO137" i="40"/>
  <c r="CO138" i="40"/>
  <c r="CO139" i="40"/>
  <c r="CO140" i="40"/>
  <c r="CO141" i="40"/>
  <c r="CO142" i="40"/>
  <c r="CO143" i="40"/>
  <c r="CO144" i="40"/>
  <c r="CO145" i="40"/>
  <c r="CO146" i="40"/>
  <c r="CO147" i="40"/>
  <c r="CO148" i="40"/>
  <c r="CO149" i="40"/>
  <c r="CO150" i="40"/>
  <c r="CO151" i="40"/>
  <c r="CO152" i="40"/>
  <c r="CO153" i="40"/>
  <c r="CO154" i="40"/>
  <c r="CO155" i="40"/>
  <c r="CO156" i="40"/>
  <c r="CO157" i="40"/>
  <c r="CO158" i="40"/>
  <c r="CO159" i="40"/>
  <c r="CO160" i="40"/>
  <c r="CO161" i="40"/>
  <c r="CO162" i="40"/>
  <c r="CO163" i="40"/>
  <c r="CO164" i="40"/>
  <c r="CO165" i="40"/>
  <c r="CO166" i="40"/>
  <c r="CO167" i="40"/>
  <c r="CO168" i="40"/>
  <c r="CO169" i="40"/>
  <c r="CO170" i="40"/>
  <c r="CO171" i="40"/>
  <c r="CO172" i="40"/>
  <c r="CO173" i="40"/>
  <c r="CO174" i="40"/>
  <c r="CO175" i="40"/>
  <c r="CO176" i="40"/>
  <c r="CO177" i="40"/>
  <c r="CO178" i="40"/>
  <c r="CO179" i="40"/>
  <c r="CO180" i="40"/>
  <c r="CO181" i="40"/>
  <c r="CO182" i="40"/>
  <c r="CO183" i="40"/>
  <c r="CO184" i="40"/>
  <c r="CO185" i="40"/>
  <c r="CO186" i="40"/>
  <c r="CO187" i="40"/>
  <c r="CO188" i="40"/>
  <c r="CO189" i="40"/>
  <c r="CO190" i="40"/>
  <c r="CO191" i="40"/>
  <c r="CO192" i="40"/>
  <c r="CO193" i="40"/>
  <c r="CO194" i="40"/>
  <c r="CO195" i="40"/>
  <c r="CO196" i="40"/>
  <c r="CO197" i="40"/>
  <c r="CO198" i="40"/>
  <c r="CO199" i="40"/>
  <c r="CO200" i="40"/>
  <c r="CO201" i="40"/>
  <c r="CO202" i="40"/>
  <c r="CO203" i="40"/>
  <c r="CO204" i="40"/>
  <c r="CO205" i="40"/>
  <c r="CO206" i="40"/>
  <c r="CO207" i="40"/>
  <c r="CO208" i="40"/>
  <c r="CO209" i="40"/>
  <c r="CO210" i="40"/>
  <c r="CO211" i="40"/>
  <c r="CO212" i="40"/>
  <c r="CO213" i="40"/>
  <c r="CO214" i="40"/>
  <c r="CO215" i="40"/>
  <c r="CO216" i="40"/>
  <c r="CO217" i="40"/>
  <c r="CO218" i="40"/>
  <c r="CO219" i="40"/>
  <c r="CO220" i="40"/>
  <c r="CO221" i="40"/>
  <c r="CO222" i="40"/>
  <c r="CO223" i="40"/>
  <c r="CO224" i="40"/>
  <c r="CO225" i="40"/>
  <c r="CO226" i="40"/>
  <c r="CO227" i="40"/>
  <c r="CO228" i="40"/>
  <c r="CO229" i="40"/>
  <c r="CO230" i="40"/>
  <c r="CO231" i="40"/>
  <c r="CO232" i="40"/>
  <c r="CO233" i="40"/>
  <c r="CO234" i="40"/>
  <c r="CO235" i="40"/>
  <c r="CO236" i="40"/>
  <c r="CO237" i="40"/>
  <c r="CO238" i="40"/>
  <c r="CO239" i="40"/>
  <c r="CO240" i="40"/>
  <c r="CO241" i="40"/>
  <c r="CO242" i="40"/>
  <c r="CO243" i="40"/>
  <c r="CO244" i="40"/>
  <c r="CO245" i="40"/>
  <c r="CO246" i="40"/>
  <c r="CO247" i="40"/>
  <c r="CO248" i="40"/>
  <c r="CO249" i="40"/>
  <c r="CO250" i="40"/>
  <c r="CO251" i="40"/>
  <c r="CO252" i="40"/>
  <c r="CO253" i="40"/>
  <c r="CO254" i="40"/>
  <c r="CO255" i="40"/>
  <c r="CO256" i="40"/>
  <c r="CO257" i="40"/>
  <c r="CO258" i="40"/>
  <c r="CO259" i="40"/>
  <c r="CO260" i="40"/>
  <c r="CO261" i="40"/>
  <c r="CO262" i="40"/>
  <c r="CO263" i="40"/>
  <c r="CO264" i="40"/>
  <c r="CO265" i="40"/>
  <c r="CO266" i="40"/>
  <c r="CO267" i="40"/>
  <c r="CO268" i="40"/>
  <c r="CO269" i="40"/>
  <c r="CO270" i="40"/>
  <c r="CO271" i="40"/>
  <c r="CO272" i="40"/>
  <c r="CO273" i="40"/>
  <c r="CO274" i="40"/>
  <c r="CO275" i="40"/>
  <c r="CO276" i="40"/>
  <c r="CO277" i="40"/>
  <c r="CO278" i="40"/>
  <c r="CO279" i="40"/>
  <c r="CO280" i="40"/>
  <c r="CO281" i="40"/>
  <c r="CO282" i="40"/>
  <c r="CO283" i="40"/>
  <c r="CO284" i="40"/>
  <c r="CO285" i="40"/>
  <c r="CO286" i="40"/>
  <c r="CO287" i="40"/>
  <c r="CO288" i="40"/>
  <c r="CO289" i="40"/>
  <c r="CO290" i="40"/>
  <c r="CO291" i="40"/>
  <c r="CO292" i="40"/>
  <c r="CO293" i="40"/>
  <c r="CO294" i="40"/>
  <c r="CO295" i="40"/>
  <c r="CO296" i="40"/>
  <c r="CO297" i="40"/>
  <c r="CO298" i="40"/>
  <c r="CO299" i="40"/>
  <c r="CO300" i="40"/>
  <c r="CO301" i="40"/>
  <c r="CO302" i="40"/>
  <c r="CO303" i="40"/>
  <c r="CO304" i="40"/>
  <c r="CO305" i="40"/>
  <c r="CO306" i="40"/>
  <c r="CO307" i="40"/>
  <c r="CO308" i="40"/>
  <c r="CO309" i="40"/>
  <c r="CO310" i="40"/>
  <c r="CO311" i="40"/>
  <c r="CO312" i="40"/>
  <c r="CO313" i="40"/>
  <c r="CO314" i="40"/>
  <c r="CO315" i="40"/>
  <c r="CO316" i="40"/>
  <c r="CO317" i="40"/>
  <c r="CO318" i="40"/>
  <c r="CO319" i="40"/>
  <c r="CO320" i="40"/>
  <c r="CO321" i="40"/>
  <c r="CO322" i="40"/>
  <c r="CO323" i="40"/>
  <c r="CO324" i="40"/>
  <c r="CO325" i="40"/>
  <c r="CO326" i="40"/>
  <c r="CO327" i="40"/>
  <c r="CO328" i="40"/>
  <c r="CO329" i="40"/>
  <c r="CO330" i="40"/>
  <c r="CO331" i="40"/>
  <c r="CO332" i="40"/>
  <c r="CO333" i="40"/>
  <c r="CO334" i="40"/>
  <c r="CO335" i="40"/>
  <c r="CO336" i="40"/>
  <c r="CO337" i="40"/>
  <c r="CO338" i="40"/>
  <c r="CO339" i="40"/>
  <c r="CO340" i="40"/>
  <c r="CO341" i="40"/>
  <c r="CO342" i="40"/>
  <c r="CO343" i="40"/>
  <c r="CO344" i="40"/>
  <c r="CO345" i="40"/>
  <c r="CO346" i="40"/>
  <c r="CO347" i="40"/>
  <c r="CO348" i="40"/>
  <c r="CO349" i="40"/>
  <c r="CO350" i="40"/>
  <c r="CO351" i="40"/>
  <c r="CO352" i="40"/>
  <c r="CO353" i="40"/>
  <c r="CO354" i="40"/>
  <c r="CO355" i="40"/>
  <c r="CO356" i="40"/>
  <c r="CO357" i="40"/>
  <c r="CO358" i="40"/>
  <c r="CO359" i="40"/>
  <c r="CO360" i="40"/>
  <c r="CO361" i="40"/>
  <c r="CO362" i="40"/>
  <c r="CO363" i="40"/>
  <c r="CO364" i="40"/>
  <c r="CO365" i="40"/>
  <c r="CO366" i="40"/>
  <c r="CO367" i="40"/>
  <c r="CO368" i="40"/>
  <c r="CO369" i="40"/>
  <c r="CO370" i="40"/>
  <c r="CO371" i="40"/>
  <c r="CO372" i="40"/>
  <c r="CO373" i="40"/>
  <c r="CO374" i="40"/>
  <c r="CO375" i="40"/>
  <c r="CO376" i="40"/>
  <c r="CO377" i="40"/>
  <c r="CO378" i="40"/>
  <c r="CO379" i="40"/>
  <c r="CO380" i="40"/>
  <c r="CO381" i="40"/>
  <c r="CO382" i="40"/>
  <c r="CO383" i="40"/>
  <c r="CO384" i="40"/>
  <c r="CO385" i="40"/>
  <c r="CO386" i="40"/>
  <c r="CO387" i="40"/>
  <c r="CO388" i="40"/>
  <c r="CO389" i="40"/>
  <c r="CO390" i="40"/>
  <c r="CO391" i="40"/>
  <c r="CO392" i="40"/>
  <c r="CO393" i="40"/>
  <c r="CO394" i="40"/>
  <c r="CO395" i="40"/>
  <c r="CO396" i="40"/>
  <c r="CO397" i="40"/>
  <c r="CO398" i="40"/>
  <c r="CO399" i="40"/>
  <c r="CO400" i="40"/>
  <c r="CO401" i="40"/>
  <c r="CO402" i="40"/>
  <c r="CO403" i="40"/>
  <c r="CO404" i="40"/>
  <c r="CO405" i="40"/>
  <c r="CO406" i="40"/>
  <c r="CO407" i="40"/>
  <c r="CO408" i="40"/>
  <c r="CO409" i="40"/>
  <c r="CO410" i="40"/>
  <c r="CO411" i="40"/>
  <c r="CO412" i="40"/>
  <c r="CO413" i="40"/>
  <c r="CO414" i="40"/>
  <c r="CO415" i="40"/>
  <c r="CO416" i="40"/>
  <c r="CO417" i="40"/>
  <c r="CO418" i="40"/>
  <c r="CO419" i="40"/>
  <c r="CO420" i="40"/>
  <c r="CO421" i="40"/>
  <c r="CO422" i="40"/>
  <c r="CO423" i="40"/>
  <c r="CO424" i="40"/>
  <c r="CO425" i="40"/>
  <c r="CO426" i="40"/>
  <c r="CO427" i="40"/>
  <c r="CO428" i="40"/>
  <c r="CO429" i="40"/>
  <c r="CO430" i="40"/>
  <c r="CO431" i="40"/>
  <c r="CO432" i="40"/>
  <c r="CO433" i="40"/>
  <c r="CO434" i="40"/>
  <c r="CO435" i="40"/>
  <c r="CO436" i="40"/>
  <c r="CO437" i="40"/>
  <c r="CO438" i="40"/>
  <c r="CO439" i="40"/>
  <c r="CO440" i="40"/>
  <c r="CO441" i="40"/>
  <c r="CO442" i="40"/>
  <c r="CO443" i="40"/>
  <c r="CO444" i="40"/>
  <c r="CO445" i="40"/>
  <c r="CO446" i="40"/>
  <c r="CO447" i="40"/>
  <c r="CO448" i="40"/>
  <c r="CO449" i="40"/>
  <c r="CO450" i="40"/>
  <c r="CO451" i="40"/>
  <c r="CO452" i="40"/>
  <c r="CO453" i="40"/>
  <c r="CO454" i="40"/>
  <c r="CO455" i="40"/>
  <c r="CO456" i="40"/>
  <c r="CO457" i="40"/>
  <c r="CO458" i="40"/>
  <c r="CO459" i="40"/>
  <c r="CO460" i="40"/>
  <c r="CO461" i="40"/>
  <c r="CO462" i="40"/>
  <c r="CO463" i="40"/>
  <c r="CO464" i="40"/>
  <c r="CO465" i="40"/>
  <c r="CO466" i="40"/>
  <c r="CO467" i="40"/>
  <c r="CO468" i="40"/>
  <c r="CO469" i="40"/>
  <c r="CO470" i="40"/>
  <c r="CO471" i="40"/>
  <c r="CO472" i="40"/>
  <c r="CO473" i="40"/>
  <c r="CO474" i="40"/>
  <c r="CO475" i="40"/>
  <c r="CO476" i="40"/>
  <c r="CO477" i="40"/>
  <c r="CO478" i="40"/>
  <c r="CO479" i="40"/>
  <c r="CO480" i="40"/>
  <c r="CO481" i="40"/>
  <c r="CO482" i="40"/>
  <c r="CO483" i="40"/>
  <c r="CO484" i="40"/>
  <c r="CO485" i="40"/>
  <c r="CO486" i="40"/>
  <c r="CO487" i="40"/>
  <c r="CO488" i="40"/>
  <c r="CO489" i="40"/>
  <c r="CO490" i="40"/>
  <c r="CO491" i="40"/>
  <c r="CO492" i="40"/>
  <c r="CO493" i="40"/>
  <c r="CO494" i="40"/>
  <c r="CO495" i="40"/>
  <c r="CO496" i="40"/>
  <c r="CO497" i="40"/>
  <c r="CO498" i="40"/>
  <c r="CO499" i="40"/>
  <c r="CO500" i="40"/>
  <c r="CO501" i="40"/>
  <c r="CO502" i="40"/>
  <c r="CO503" i="40"/>
  <c r="CO504" i="40"/>
  <c r="BJ6" i="40" l="1"/>
  <c r="CD6" i="40" s="1"/>
  <c r="BJ7" i="40"/>
  <c r="CD7" i="40" s="1"/>
  <c r="BJ8" i="40"/>
  <c r="CD8" i="40" s="1"/>
  <c r="BJ9" i="40"/>
  <c r="CD9" i="40" s="1"/>
  <c r="BJ10" i="40"/>
  <c r="CD10" i="40" s="1"/>
  <c r="BJ11" i="40"/>
  <c r="CD11" i="40" s="1"/>
  <c r="BJ12" i="40"/>
  <c r="CD12" i="40" s="1"/>
  <c r="BJ13" i="40"/>
  <c r="CD13" i="40" s="1"/>
  <c r="BJ14" i="40"/>
  <c r="CD14" i="40" s="1"/>
  <c r="BJ15" i="40"/>
  <c r="CD15" i="40" s="1"/>
  <c r="BJ16" i="40"/>
  <c r="CD16" i="40" s="1"/>
  <c r="BJ17" i="40"/>
  <c r="CD17" i="40" s="1"/>
  <c r="BJ18" i="40"/>
  <c r="CD18" i="40" s="1"/>
  <c r="BJ19" i="40"/>
  <c r="CD19" i="40" s="1"/>
  <c r="BJ20" i="40"/>
  <c r="CD20" i="40" s="1"/>
  <c r="BJ21" i="40"/>
  <c r="CD21" i="40" s="1"/>
  <c r="BJ22" i="40"/>
  <c r="CD22" i="40" s="1"/>
  <c r="BJ23" i="40"/>
  <c r="CD23" i="40" s="1"/>
  <c r="BJ24" i="40"/>
  <c r="CD24" i="40" s="1"/>
  <c r="BJ25" i="40"/>
  <c r="CD25" i="40" s="1"/>
  <c r="BJ26" i="40"/>
  <c r="CD26" i="40" s="1"/>
  <c r="BJ27" i="40"/>
  <c r="CD27" i="40" s="1"/>
  <c r="BJ28" i="40"/>
  <c r="CD28" i="40" s="1"/>
  <c r="BJ29" i="40"/>
  <c r="CD29" i="40" s="1"/>
  <c r="BJ30" i="40"/>
  <c r="CD30" i="40" s="1"/>
  <c r="BJ31" i="40"/>
  <c r="CD31" i="40" s="1"/>
  <c r="BJ32" i="40"/>
  <c r="CD32" i="40" s="1"/>
  <c r="BJ33" i="40"/>
  <c r="CD33" i="40" s="1"/>
  <c r="BJ34" i="40"/>
  <c r="CD34" i="40" s="1"/>
  <c r="BJ35" i="40"/>
  <c r="CD35" i="40" s="1"/>
  <c r="BJ36" i="40"/>
  <c r="CD36" i="40" s="1"/>
  <c r="BJ37" i="40"/>
  <c r="CD37" i="40" s="1"/>
  <c r="BJ38" i="40"/>
  <c r="CD38" i="40" s="1"/>
  <c r="BJ39" i="40"/>
  <c r="CD39" i="40" s="1"/>
  <c r="BJ40" i="40"/>
  <c r="CD40" i="40" s="1"/>
  <c r="BJ41" i="40"/>
  <c r="CD41" i="40" s="1"/>
  <c r="BJ42" i="40"/>
  <c r="CD42" i="40" s="1"/>
  <c r="BJ43" i="40"/>
  <c r="CD43" i="40" s="1"/>
  <c r="BJ44" i="40"/>
  <c r="CD44" i="40" s="1"/>
  <c r="BJ45" i="40"/>
  <c r="CD45" i="40" s="1"/>
  <c r="BJ46" i="40"/>
  <c r="CD46" i="40" s="1"/>
  <c r="BJ47" i="40"/>
  <c r="CD47" i="40" s="1"/>
  <c r="BJ48" i="40"/>
  <c r="CD48" i="40" s="1"/>
  <c r="BJ49" i="40"/>
  <c r="CD49" i="40" s="1"/>
  <c r="BJ50" i="40"/>
  <c r="CD50" i="40" s="1"/>
  <c r="BJ51" i="40"/>
  <c r="CD51" i="40" s="1"/>
  <c r="BJ52" i="40"/>
  <c r="CD52" i="40" s="1"/>
  <c r="BJ53" i="40"/>
  <c r="CD53" i="40" s="1"/>
  <c r="BJ54" i="40"/>
  <c r="CD54" i="40" s="1"/>
  <c r="BJ55" i="40"/>
  <c r="CD55" i="40" s="1"/>
  <c r="BJ56" i="40"/>
  <c r="CD56" i="40" s="1"/>
  <c r="BJ57" i="40"/>
  <c r="CD57" i="40" s="1"/>
  <c r="BJ58" i="40"/>
  <c r="CD58" i="40" s="1"/>
  <c r="BJ59" i="40"/>
  <c r="CD59" i="40" s="1"/>
  <c r="BJ60" i="40"/>
  <c r="CD60" i="40" s="1"/>
  <c r="BJ61" i="40"/>
  <c r="CD61" i="40" s="1"/>
  <c r="BJ62" i="40"/>
  <c r="CD62" i="40" s="1"/>
  <c r="BJ63" i="40"/>
  <c r="CD63" i="40" s="1"/>
  <c r="BJ64" i="40"/>
  <c r="CD64" i="40" s="1"/>
  <c r="BJ65" i="40"/>
  <c r="CD65" i="40" s="1"/>
  <c r="BJ66" i="40"/>
  <c r="CD66" i="40" s="1"/>
  <c r="BJ67" i="40"/>
  <c r="CD67" i="40" s="1"/>
  <c r="BJ68" i="40"/>
  <c r="CD68" i="40" s="1"/>
  <c r="BJ69" i="40"/>
  <c r="CD69" i="40" s="1"/>
  <c r="BJ70" i="40"/>
  <c r="CD70" i="40" s="1"/>
  <c r="BJ71" i="40"/>
  <c r="CD71" i="40" s="1"/>
  <c r="BJ72" i="40"/>
  <c r="CD72" i="40" s="1"/>
  <c r="BJ73" i="40"/>
  <c r="CD73" i="40" s="1"/>
  <c r="BJ74" i="40"/>
  <c r="CD74" i="40" s="1"/>
  <c r="BJ75" i="40"/>
  <c r="CD75" i="40" s="1"/>
  <c r="BJ76" i="40"/>
  <c r="CD76" i="40" s="1"/>
  <c r="BJ77" i="40"/>
  <c r="CD77" i="40" s="1"/>
  <c r="BJ78" i="40"/>
  <c r="CD78" i="40" s="1"/>
  <c r="BJ79" i="40"/>
  <c r="CD79" i="40" s="1"/>
  <c r="BJ80" i="40"/>
  <c r="CD80" i="40" s="1"/>
  <c r="BJ81" i="40"/>
  <c r="CD81" i="40" s="1"/>
  <c r="BJ82" i="40"/>
  <c r="CD82" i="40" s="1"/>
  <c r="BJ83" i="40"/>
  <c r="CD83" i="40" s="1"/>
  <c r="BJ84" i="40"/>
  <c r="CD84" i="40" s="1"/>
  <c r="BJ85" i="40"/>
  <c r="CD85" i="40" s="1"/>
  <c r="BJ86" i="40"/>
  <c r="CD86" i="40" s="1"/>
  <c r="BJ87" i="40"/>
  <c r="CD87" i="40" s="1"/>
  <c r="BJ88" i="40"/>
  <c r="CD88" i="40" s="1"/>
  <c r="BJ89" i="40"/>
  <c r="CD89" i="40" s="1"/>
  <c r="BJ90" i="40"/>
  <c r="CD90" i="40" s="1"/>
  <c r="BJ91" i="40"/>
  <c r="CD91" i="40" s="1"/>
  <c r="BJ92" i="40"/>
  <c r="CD92" i="40" s="1"/>
  <c r="BJ93" i="40"/>
  <c r="CD93" i="40" s="1"/>
  <c r="BJ94" i="40"/>
  <c r="CD94" i="40" s="1"/>
  <c r="BJ95" i="40"/>
  <c r="CD95" i="40" s="1"/>
  <c r="BJ96" i="40"/>
  <c r="CD96" i="40" s="1"/>
  <c r="BJ97" i="40"/>
  <c r="CD97" i="40" s="1"/>
  <c r="BJ98" i="40"/>
  <c r="CD98" i="40" s="1"/>
  <c r="BJ99" i="40"/>
  <c r="CD99" i="40" s="1"/>
  <c r="BJ100" i="40"/>
  <c r="CD100" i="40" s="1"/>
  <c r="BJ101" i="40"/>
  <c r="CD101" i="40" s="1"/>
  <c r="BJ102" i="40"/>
  <c r="CD102" i="40" s="1"/>
  <c r="BJ103" i="40"/>
  <c r="CD103" i="40" s="1"/>
  <c r="BJ104" i="40"/>
  <c r="CD104" i="40" s="1"/>
  <c r="BJ105" i="40"/>
  <c r="CD105" i="40" s="1"/>
  <c r="BJ106" i="40"/>
  <c r="CD106" i="40" s="1"/>
  <c r="BJ107" i="40"/>
  <c r="CD107" i="40" s="1"/>
  <c r="BJ108" i="40"/>
  <c r="CD108" i="40" s="1"/>
  <c r="BJ109" i="40"/>
  <c r="CD109" i="40" s="1"/>
  <c r="BJ110" i="40"/>
  <c r="CD110" i="40" s="1"/>
  <c r="BJ111" i="40"/>
  <c r="CD111" i="40" s="1"/>
  <c r="BJ112" i="40"/>
  <c r="CD112" i="40" s="1"/>
  <c r="BJ113" i="40"/>
  <c r="CD113" i="40" s="1"/>
  <c r="BJ114" i="40"/>
  <c r="CD114" i="40" s="1"/>
  <c r="BJ115" i="40"/>
  <c r="CD115" i="40" s="1"/>
  <c r="BJ116" i="40"/>
  <c r="CD116" i="40" s="1"/>
  <c r="BJ117" i="40"/>
  <c r="CD117" i="40" s="1"/>
  <c r="BJ118" i="40"/>
  <c r="CD118" i="40" s="1"/>
  <c r="BJ119" i="40"/>
  <c r="CD119" i="40" s="1"/>
  <c r="BJ120" i="40"/>
  <c r="CD120" i="40" s="1"/>
  <c r="BJ121" i="40"/>
  <c r="CD121" i="40" s="1"/>
  <c r="BJ122" i="40"/>
  <c r="CD122" i="40" s="1"/>
  <c r="BJ123" i="40"/>
  <c r="CD123" i="40" s="1"/>
  <c r="BJ124" i="40"/>
  <c r="CD124" i="40" s="1"/>
  <c r="BJ125" i="40"/>
  <c r="CD125" i="40" s="1"/>
  <c r="BJ126" i="40"/>
  <c r="CD126" i="40" s="1"/>
  <c r="BJ127" i="40"/>
  <c r="CD127" i="40" s="1"/>
  <c r="BJ128" i="40"/>
  <c r="CD128" i="40" s="1"/>
  <c r="BJ129" i="40"/>
  <c r="CD129" i="40" s="1"/>
  <c r="BJ130" i="40"/>
  <c r="CD130" i="40" s="1"/>
  <c r="BJ131" i="40"/>
  <c r="CD131" i="40" s="1"/>
  <c r="BJ132" i="40"/>
  <c r="CD132" i="40" s="1"/>
  <c r="BJ133" i="40"/>
  <c r="CD133" i="40" s="1"/>
  <c r="BJ134" i="40"/>
  <c r="CD134" i="40" s="1"/>
  <c r="BJ135" i="40"/>
  <c r="CD135" i="40" s="1"/>
  <c r="BJ136" i="40"/>
  <c r="CD136" i="40" s="1"/>
  <c r="BJ137" i="40"/>
  <c r="CD137" i="40" s="1"/>
  <c r="BJ138" i="40"/>
  <c r="CD138" i="40" s="1"/>
  <c r="BJ139" i="40"/>
  <c r="CD139" i="40" s="1"/>
  <c r="BJ140" i="40"/>
  <c r="CD140" i="40" s="1"/>
  <c r="BJ141" i="40"/>
  <c r="CD141" i="40" s="1"/>
  <c r="BJ142" i="40"/>
  <c r="CD142" i="40" s="1"/>
  <c r="BJ143" i="40"/>
  <c r="CD143" i="40" s="1"/>
  <c r="BJ144" i="40"/>
  <c r="CD144" i="40" s="1"/>
  <c r="BJ145" i="40"/>
  <c r="CD145" i="40" s="1"/>
  <c r="BJ146" i="40"/>
  <c r="CD146" i="40" s="1"/>
  <c r="BJ147" i="40"/>
  <c r="CD147" i="40" s="1"/>
  <c r="BJ148" i="40"/>
  <c r="CD148" i="40" s="1"/>
  <c r="BJ149" i="40"/>
  <c r="CD149" i="40" s="1"/>
  <c r="BJ150" i="40"/>
  <c r="CD150" i="40" s="1"/>
  <c r="BJ151" i="40"/>
  <c r="CD151" i="40" s="1"/>
  <c r="BJ152" i="40"/>
  <c r="CD152" i="40" s="1"/>
  <c r="BJ153" i="40"/>
  <c r="CD153" i="40" s="1"/>
  <c r="BJ154" i="40"/>
  <c r="CD154" i="40" s="1"/>
  <c r="BJ155" i="40"/>
  <c r="CD155" i="40" s="1"/>
  <c r="BJ156" i="40"/>
  <c r="CD156" i="40" s="1"/>
  <c r="BJ157" i="40"/>
  <c r="CD157" i="40" s="1"/>
  <c r="BJ158" i="40"/>
  <c r="CD158" i="40" s="1"/>
  <c r="BJ159" i="40"/>
  <c r="CD159" i="40" s="1"/>
  <c r="BJ160" i="40"/>
  <c r="CD160" i="40" s="1"/>
  <c r="BJ161" i="40"/>
  <c r="CD161" i="40" s="1"/>
  <c r="BJ162" i="40"/>
  <c r="CD162" i="40" s="1"/>
  <c r="BJ163" i="40"/>
  <c r="CD163" i="40" s="1"/>
  <c r="BJ164" i="40"/>
  <c r="CD164" i="40" s="1"/>
  <c r="BJ165" i="40"/>
  <c r="CD165" i="40" s="1"/>
  <c r="BJ166" i="40"/>
  <c r="CD166" i="40" s="1"/>
  <c r="BJ167" i="40"/>
  <c r="CD167" i="40" s="1"/>
  <c r="BJ168" i="40"/>
  <c r="CD168" i="40" s="1"/>
  <c r="BJ169" i="40"/>
  <c r="CD169" i="40" s="1"/>
  <c r="BJ170" i="40"/>
  <c r="CD170" i="40" s="1"/>
  <c r="BJ171" i="40"/>
  <c r="CD171" i="40" s="1"/>
  <c r="BJ172" i="40"/>
  <c r="CD172" i="40" s="1"/>
  <c r="BJ173" i="40"/>
  <c r="CD173" i="40" s="1"/>
  <c r="BJ174" i="40"/>
  <c r="CD174" i="40" s="1"/>
  <c r="BJ175" i="40"/>
  <c r="CD175" i="40" s="1"/>
  <c r="BJ176" i="40"/>
  <c r="CD176" i="40" s="1"/>
  <c r="BJ177" i="40"/>
  <c r="CD177" i="40" s="1"/>
  <c r="BJ178" i="40"/>
  <c r="CD178" i="40" s="1"/>
  <c r="BJ179" i="40"/>
  <c r="CD179" i="40" s="1"/>
  <c r="BJ180" i="40"/>
  <c r="CD180" i="40" s="1"/>
  <c r="BJ181" i="40"/>
  <c r="CD181" i="40" s="1"/>
  <c r="BJ182" i="40"/>
  <c r="CD182" i="40" s="1"/>
  <c r="BJ183" i="40"/>
  <c r="CD183" i="40" s="1"/>
  <c r="BJ184" i="40"/>
  <c r="CD184" i="40" s="1"/>
  <c r="BJ185" i="40"/>
  <c r="CD185" i="40" s="1"/>
  <c r="BJ186" i="40"/>
  <c r="CD186" i="40" s="1"/>
  <c r="BJ187" i="40"/>
  <c r="CD187" i="40" s="1"/>
  <c r="BJ188" i="40"/>
  <c r="CD188" i="40" s="1"/>
  <c r="BJ189" i="40"/>
  <c r="CD189" i="40" s="1"/>
  <c r="BJ190" i="40"/>
  <c r="CD190" i="40" s="1"/>
  <c r="BJ191" i="40"/>
  <c r="CD191" i="40" s="1"/>
  <c r="BJ192" i="40"/>
  <c r="CD192" i="40" s="1"/>
  <c r="BJ193" i="40"/>
  <c r="CD193" i="40" s="1"/>
  <c r="BJ194" i="40"/>
  <c r="CD194" i="40" s="1"/>
  <c r="BJ195" i="40"/>
  <c r="CD195" i="40" s="1"/>
  <c r="BJ196" i="40"/>
  <c r="CD196" i="40" s="1"/>
  <c r="BJ197" i="40"/>
  <c r="CD197" i="40" s="1"/>
  <c r="BJ198" i="40"/>
  <c r="CD198" i="40" s="1"/>
  <c r="BJ199" i="40"/>
  <c r="CD199" i="40" s="1"/>
  <c r="BJ200" i="40"/>
  <c r="CD200" i="40" s="1"/>
  <c r="BJ201" i="40"/>
  <c r="CD201" i="40" s="1"/>
  <c r="BJ202" i="40"/>
  <c r="CD202" i="40" s="1"/>
  <c r="BJ203" i="40"/>
  <c r="CD203" i="40" s="1"/>
  <c r="BJ204" i="40"/>
  <c r="CD204" i="40" s="1"/>
  <c r="BJ205" i="40"/>
  <c r="CD205" i="40" s="1"/>
  <c r="BJ206" i="40"/>
  <c r="CD206" i="40" s="1"/>
  <c r="BJ207" i="40"/>
  <c r="CD207" i="40" s="1"/>
  <c r="BJ208" i="40"/>
  <c r="CD208" i="40" s="1"/>
  <c r="BJ209" i="40"/>
  <c r="CD209" i="40" s="1"/>
  <c r="BJ210" i="40"/>
  <c r="CD210" i="40" s="1"/>
  <c r="BJ211" i="40"/>
  <c r="CD211" i="40" s="1"/>
  <c r="BJ212" i="40"/>
  <c r="CD212" i="40" s="1"/>
  <c r="BJ213" i="40"/>
  <c r="CD213" i="40" s="1"/>
  <c r="BJ214" i="40"/>
  <c r="CD214" i="40" s="1"/>
  <c r="BJ215" i="40"/>
  <c r="CD215" i="40" s="1"/>
  <c r="BJ216" i="40"/>
  <c r="CD216" i="40" s="1"/>
  <c r="BJ217" i="40"/>
  <c r="CD217" i="40" s="1"/>
  <c r="BJ218" i="40"/>
  <c r="CD218" i="40" s="1"/>
  <c r="BJ219" i="40"/>
  <c r="CD219" i="40" s="1"/>
  <c r="BJ220" i="40"/>
  <c r="CD220" i="40" s="1"/>
  <c r="BJ221" i="40"/>
  <c r="CD221" i="40" s="1"/>
  <c r="BJ222" i="40"/>
  <c r="CD222" i="40" s="1"/>
  <c r="BJ223" i="40"/>
  <c r="CD223" i="40" s="1"/>
  <c r="BJ224" i="40"/>
  <c r="CD224" i="40" s="1"/>
  <c r="BJ225" i="40"/>
  <c r="CD225" i="40" s="1"/>
  <c r="BJ226" i="40"/>
  <c r="CD226" i="40" s="1"/>
  <c r="BJ227" i="40"/>
  <c r="CD227" i="40" s="1"/>
  <c r="BJ228" i="40"/>
  <c r="CD228" i="40" s="1"/>
  <c r="BJ229" i="40"/>
  <c r="CD229" i="40" s="1"/>
  <c r="BJ230" i="40"/>
  <c r="CD230" i="40" s="1"/>
  <c r="BJ231" i="40"/>
  <c r="CD231" i="40" s="1"/>
  <c r="BJ232" i="40"/>
  <c r="CD232" i="40" s="1"/>
  <c r="BJ233" i="40"/>
  <c r="CD233" i="40" s="1"/>
  <c r="BJ234" i="40"/>
  <c r="CD234" i="40" s="1"/>
  <c r="BJ235" i="40"/>
  <c r="CD235" i="40" s="1"/>
  <c r="BJ236" i="40"/>
  <c r="CD236" i="40" s="1"/>
  <c r="BJ237" i="40"/>
  <c r="CD237" i="40" s="1"/>
  <c r="BJ238" i="40"/>
  <c r="CD238" i="40" s="1"/>
  <c r="BJ239" i="40"/>
  <c r="CD239" i="40" s="1"/>
  <c r="BJ240" i="40"/>
  <c r="CD240" i="40" s="1"/>
  <c r="BJ241" i="40"/>
  <c r="CD241" i="40" s="1"/>
  <c r="BJ242" i="40"/>
  <c r="CD242" i="40" s="1"/>
  <c r="BJ243" i="40"/>
  <c r="CD243" i="40" s="1"/>
  <c r="BJ244" i="40"/>
  <c r="CD244" i="40" s="1"/>
  <c r="BJ245" i="40"/>
  <c r="CD245" i="40" s="1"/>
  <c r="BJ246" i="40"/>
  <c r="CD246" i="40" s="1"/>
  <c r="BJ247" i="40"/>
  <c r="CD247" i="40" s="1"/>
  <c r="BJ248" i="40"/>
  <c r="CD248" i="40" s="1"/>
  <c r="BJ249" i="40"/>
  <c r="CD249" i="40" s="1"/>
  <c r="BJ250" i="40"/>
  <c r="CD250" i="40" s="1"/>
  <c r="BJ251" i="40"/>
  <c r="CD251" i="40" s="1"/>
  <c r="BJ252" i="40"/>
  <c r="CD252" i="40" s="1"/>
  <c r="BJ253" i="40"/>
  <c r="CD253" i="40" s="1"/>
  <c r="BJ254" i="40"/>
  <c r="CD254" i="40" s="1"/>
  <c r="BJ255" i="40"/>
  <c r="CD255" i="40" s="1"/>
  <c r="BJ256" i="40"/>
  <c r="CD256" i="40" s="1"/>
  <c r="BJ257" i="40"/>
  <c r="CD257" i="40" s="1"/>
  <c r="BJ258" i="40"/>
  <c r="CD258" i="40" s="1"/>
  <c r="BJ259" i="40"/>
  <c r="CD259" i="40" s="1"/>
  <c r="BJ260" i="40"/>
  <c r="CD260" i="40" s="1"/>
  <c r="BJ261" i="40"/>
  <c r="CD261" i="40" s="1"/>
  <c r="BJ262" i="40"/>
  <c r="CD262" i="40" s="1"/>
  <c r="BJ263" i="40"/>
  <c r="CD263" i="40" s="1"/>
  <c r="BJ264" i="40"/>
  <c r="CD264" i="40" s="1"/>
  <c r="BJ265" i="40"/>
  <c r="CD265" i="40" s="1"/>
  <c r="BJ266" i="40"/>
  <c r="CD266" i="40" s="1"/>
  <c r="BJ267" i="40"/>
  <c r="CD267" i="40" s="1"/>
  <c r="BJ268" i="40"/>
  <c r="CD268" i="40" s="1"/>
  <c r="BJ269" i="40"/>
  <c r="CD269" i="40" s="1"/>
  <c r="BJ270" i="40"/>
  <c r="CD270" i="40" s="1"/>
  <c r="BJ271" i="40"/>
  <c r="CD271" i="40" s="1"/>
  <c r="BJ272" i="40"/>
  <c r="CD272" i="40" s="1"/>
  <c r="BJ273" i="40"/>
  <c r="CD273" i="40" s="1"/>
  <c r="BJ274" i="40"/>
  <c r="CD274" i="40" s="1"/>
  <c r="BJ275" i="40"/>
  <c r="CD275" i="40" s="1"/>
  <c r="BJ276" i="40"/>
  <c r="CD276" i="40" s="1"/>
  <c r="BJ277" i="40"/>
  <c r="CD277" i="40" s="1"/>
  <c r="BJ278" i="40"/>
  <c r="CD278" i="40" s="1"/>
  <c r="BJ279" i="40"/>
  <c r="CD279" i="40" s="1"/>
  <c r="BJ280" i="40"/>
  <c r="CD280" i="40" s="1"/>
  <c r="BJ281" i="40"/>
  <c r="CD281" i="40" s="1"/>
  <c r="BJ282" i="40"/>
  <c r="CD282" i="40" s="1"/>
  <c r="BJ283" i="40"/>
  <c r="CD283" i="40" s="1"/>
  <c r="BJ284" i="40"/>
  <c r="CD284" i="40" s="1"/>
  <c r="BJ285" i="40"/>
  <c r="CD285" i="40" s="1"/>
  <c r="BJ286" i="40"/>
  <c r="CD286" i="40" s="1"/>
  <c r="BJ287" i="40"/>
  <c r="CD287" i="40" s="1"/>
  <c r="BJ288" i="40"/>
  <c r="CD288" i="40" s="1"/>
  <c r="BJ289" i="40"/>
  <c r="CD289" i="40" s="1"/>
  <c r="BJ290" i="40"/>
  <c r="CD290" i="40" s="1"/>
  <c r="BJ291" i="40"/>
  <c r="CD291" i="40" s="1"/>
  <c r="BJ292" i="40"/>
  <c r="CD292" i="40" s="1"/>
  <c r="BJ293" i="40"/>
  <c r="CD293" i="40" s="1"/>
  <c r="BJ294" i="40"/>
  <c r="CD294" i="40" s="1"/>
  <c r="BJ295" i="40"/>
  <c r="CD295" i="40" s="1"/>
  <c r="BJ296" i="40"/>
  <c r="CD296" i="40" s="1"/>
  <c r="BJ297" i="40"/>
  <c r="CD297" i="40" s="1"/>
  <c r="BJ298" i="40"/>
  <c r="CD298" i="40" s="1"/>
  <c r="BJ299" i="40"/>
  <c r="CD299" i="40" s="1"/>
  <c r="BJ300" i="40"/>
  <c r="CD300" i="40" s="1"/>
  <c r="BJ301" i="40"/>
  <c r="CD301" i="40" s="1"/>
  <c r="BJ302" i="40"/>
  <c r="CD302" i="40" s="1"/>
  <c r="BJ303" i="40"/>
  <c r="CD303" i="40" s="1"/>
  <c r="BJ304" i="40"/>
  <c r="CD304" i="40" s="1"/>
  <c r="BJ305" i="40"/>
  <c r="CD305" i="40" s="1"/>
  <c r="BJ306" i="40"/>
  <c r="CD306" i="40" s="1"/>
  <c r="BJ307" i="40"/>
  <c r="CD307" i="40" s="1"/>
  <c r="BJ308" i="40"/>
  <c r="CD308" i="40" s="1"/>
  <c r="BJ309" i="40"/>
  <c r="CD309" i="40" s="1"/>
  <c r="BJ310" i="40"/>
  <c r="CD310" i="40" s="1"/>
  <c r="BJ311" i="40"/>
  <c r="CD311" i="40" s="1"/>
  <c r="BJ312" i="40"/>
  <c r="CD312" i="40" s="1"/>
  <c r="BJ313" i="40"/>
  <c r="CD313" i="40" s="1"/>
  <c r="BJ314" i="40"/>
  <c r="CD314" i="40" s="1"/>
  <c r="BJ315" i="40"/>
  <c r="CD315" i="40" s="1"/>
  <c r="BJ316" i="40"/>
  <c r="CD316" i="40" s="1"/>
  <c r="BJ317" i="40"/>
  <c r="CD317" i="40" s="1"/>
  <c r="BJ318" i="40"/>
  <c r="CD318" i="40" s="1"/>
  <c r="BJ319" i="40"/>
  <c r="CD319" i="40" s="1"/>
  <c r="BJ320" i="40"/>
  <c r="CD320" i="40" s="1"/>
  <c r="BJ321" i="40"/>
  <c r="CD321" i="40" s="1"/>
  <c r="BJ322" i="40"/>
  <c r="CD322" i="40" s="1"/>
  <c r="BJ323" i="40"/>
  <c r="CD323" i="40" s="1"/>
  <c r="BJ324" i="40"/>
  <c r="CD324" i="40" s="1"/>
  <c r="BJ325" i="40"/>
  <c r="CD325" i="40" s="1"/>
  <c r="BJ326" i="40"/>
  <c r="CD326" i="40" s="1"/>
  <c r="BJ327" i="40"/>
  <c r="CD327" i="40" s="1"/>
  <c r="BJ328" i="40"/>
  <c r="CD328" i="40" s="1"/>
  <c r="BJ329" i="40"/>
  <c r="CD329" i="40" s="1"/>
  <c r="BJ330" i="40"/>
  <c r="CD330" i="40" s="1"/>
  <c r="BJ331" i="40"/>
  <c r="CD331" i="40" s="1"/>
  <c r="BJ332" i="40"/>
  <c r="CD332" i="40" s="1"/>
  <c r="BJ333" i="40"/>
  <c r="CD333" i="40" s="1"/>
  <c r="BJ334" i="40"/>
  <c r="CD334" i="40" s="1"/>
  <c r="BJ335" i="40"/>
  <c r="CD335" i="40" s="1"/>
  <c r="BJ336" i="40"/>
  <c r="CD336" i="40" s="1"/>
  <c r="BJ337" i="40"/>
  <c r="CD337" i="40" s="1"/>
  <c r="BJ338" i="40"/>
  <c r="CD338" i="40" s="1"/>
  <c r="BJ339" i="40"/>
  <c r="CD339" i="40" s="1"/>
  <c r="BJ340" i="40"/>
  <c r="CD340" i="40" s="1"/>
  <c r="BJ341" i="40"/>
  <c r="CD341" i="40" s="1"/>
  <c r="BJ342" i="40"/>
  <c r="CD342" i="40" s="1"/>
  <c r="BJ343" i="40"/>
  <c r="CD343" i="40" s="1"/>
  <c r="BJ344" i="40"/>
  <c r="CD344" i="40" s="1"/>
  <c r="BJ345" i="40"/>
  <c r="CD345" i="40" s="1"/>
  <c r="BJ346" i="40"/>
  <c r="CD346" i="40" s="1"/>
  <c r="BJ347" i="40"/>
  <c r="CD347" i="40" s="1"/>
  <c r="BJ348" i="40"/>
  <c r="CD348" i="40" s="1"/>
  <c r="BJ349" i="40"/>
  <c r="CD349" i="40" s="1"/>
  <c r="BJ350" i="40"/>
  <c r="CD350" i="40" s="1"/>
  <c r="BJ351" i="40"/>
  <c r="CD351" i="40" s="1"/>
  <c r="BJ352" i="40"/>
  <c r="CD352" i="40" s="1"/>
  <c r="BJ353" i="40"/>
  <c r="CD353" i="40" s="1"/>
  <c r="BJ354" i="40"/>
  <c r="CD354" i="40" s="1"/>
  <c r="BJ355" i="40"/>
  <c r="CD355" i="40" s="1"/>
  <c r="BJ356" i="40"/>
  <c r="CD356" i="40" s="1"/>
  <c r="BJ357" i="40"/>
  <c r="CD357" i="40" s="1"/>
  <c r="BJ358" i="40"/>
  <c r="CD358" i="40" s="1"/>
  <c r="BJ359" i="40"/>
  <c r="CD359" i="40" s="1"/>
  <c r="BJ360" i="40"/>
  <c r="CD360" i="40" s="1"/>
  <c r="BJ361" i="40"/>
  <c r="CD361" i="40" s="1"/>
  <c r="BJ362" i="40"/>
  <c r="CD362" i="40" s="1"/>
  <c r="BJ363" i="40"/>
  <c r="CD363" i="40" s="1"/>
  <c r="BJ364" i="40"/>
  <c r="CD364" i="40" s="1"/>
  <c r="BJ365" i="40"/>
  <c r="CD365" i="40" s="1"/>
  <c r="BJ366" i="40"/>
  <c r="CD366" i="40" s="1"/>
  <c r="BJ367" i="40"/>
  <c r="CD367" i="40" s="1"/>
  <c r="BJ368" i="40"/>
  <c r="CD368" i="40" s="1"/>
  <c r="BJ369" i="40"/>
  <c r="CD369" i="40" s="1"/>
  <c r="BJ370" i="40"/>
  <c r="CD370" i="40" s="1"/>
  <c r="BJ371" i="40"/>
  <c r="CD371" i="40" s="1"/>
  <c r="BJ372" i="40"/>
  <c r="CD372" i="40" s="1"/>
  <c r="BJ373" i="40"/>
  <c r="CD373" i="40" s="1"/>
  <c r="BJ374" i="40"/>
  <c r="CD374" i="40" s="1"/>
  <c r="BJ375" i="40"/>
  <c r="CD375" i="40" s="1"/>
  <c r="BJ376" i="40"/>
  <c r="CD376" i="40" s="1"/>
  <c r="BJ377" i="40"/>
  <c r="CD377" i="40" s="1"/>
  <c r="BJ378" i="40"/>
  <c r="CD378" i="40" s="1"/>
  <c r="BJ379" i="40"/>
  <c r="CD379" i="40" s="1"/>
  <c r="BJ380" i="40"/>
  <c r="CD380" i="40" s="1"/>
  <c r="BJ381" i="40"/>
  <c r="CD381" i="40" s="1"/>
  <c r="BJ382" i="40"/>
  <c r="CD382" i="40" s="1"/>
  <c r="BJ383" i="40"/>
  <c r="CD383" i="40" s="1"/>
  <c r="BJ384" i="40"/>
  <c r="CD384" i="40" s="1"/>
  <c r="BJ385" i="40"/>
  <c r="CD385" i="40" s="1"/>
  <c r="BJ386" i="40"/>
  <c r="CD386" i="40" s="1"/>
  <c r="BJ387" i="40"/>
  <c r="CD387" i="40" s="1"/>
  <c r="BJ388" i="40"/>
  <c r="CD388" i="40" s="1"/>
  <c r="BJ389" i="40"/>
  <c r="CD389" i="40" s="1"/>
  <c r="BJ390" i="40"/>
  <c r="CD390" i="40" s="1"/>
  <c r="BJ391" i="40"/>
  <c r="CD391" i="40" s="1"/>
  <c r="BJ392" i="40"/>
  <c r="CD392" i="40" s="1"/>
  <c r="BJ393" i="40"/>
  <c r="CD393" i="40" s="1"/>
  <c r="BJ394" i="40"/>
  <c r="CD394" i="40" s="1"/>
  <c r="BJ395" i="40"/>
  <c r="CD395" i="40" s="1"/>
  <c r="BJ396" i="40"/>
  <c r="CD396" i="40" s="1"/>
  <c r="BJ397" i="40"/>
  <c r="CD397" i="40" s="1"/>
  <c r="BJ398" i="40"/>
  <c r="CD398" i="40" s="1"/>
  <c r="BJ399" i="40"/>
  <c r="CD399" i="40" s="1"/>
  <c r="BJ400" i="40"/>
  <c r="CD400" i="40" s="1"/>
  <c r="BJ401" i="40"/>
  <c r="CD401" i="40" s="1"/>
  <c r="BJ402" i="40"/>
  <c r="CD402" i="40" s="1"/>
  <c r="BJ403" i="40"/>
  <c r="CD403" i="40" s="1"/>
  <c r="BJ404" i="40"/>
  <c r="CD404" i="40" s="1"/>
  <c r="BJ405" i="40"/>
  <c r="CD405" i="40" s="1"/>
  <c r="BJ406" i="40"/>
  <c r="CD406" i="40" s="1"/>
  <c r="BJ407" i="40"/>
  <c r="CD407" i="40" s="1"/>
  <c r="BJ408" i="40"/>
  <c r="CD408" i="40" s="1"/>
  <c r="BJ409" i="40"/>
  <c r="CD409" i="40" s="1"/>
  <c r="BJ410" i="40"/>
  <c r="CD410" i="40" s="1"/>
  <c r="BJ411" i="40"/>
  <c r="CD411" i="40" s="1"/>
  <c r="BJ412" i="40"/>
  <c r="CD412" i="40" s="1"/>
  <c r="BJ413" i="40"/>
  <c r="CD413" i="40" s="1"/>
  <c r="BJ414" i="40"/>
  <c r="CD414" i="40" s="1"/>
  <c r="BJ415" i="40"/>
  <c r="CD415" i="40" s="1"/>
  <c r="BJ416" i="40"/>
  <c r="CD416" i="40" s="1"/>
  <c r="BJ417" i="40"/>
  <c r="CD417" i="40" s="1"/>
  <c r="BJ418" i="40"/>
  <c r="CD418" i="40" s="1"/>
  <c r="BJ419" i="40"/>
  <c r="CD419" i="40" s="1"/>
  <c r="BJ420" i="40"/>
  <c r="CD420" i="40" s="1"/>
  <c r="BJ421" i="40"/>
  <c r="CD421" i="40" s="1"/>
  <c r="BJ422" i="40"/>
  <c r="CD422" i="40" s="1"/>
  <c r="BJ423" i="40"/>
  <c r="CD423" i="40" s="1"/>
  <c r="BJ424" i="40"/>
  <c r="CD424" i="40" s="1"/>
  <c r="BJ425" i="40"/>
  <c r="CD425" i="40" s="1"/>
  <c r="BJ426" i="40"/>
  <c r="CD426" i="40" s="1"/>
  <c r="BJ427" i="40"/>
  <c r="CD427" i="40" s="1"/>
  <c r="BJ428" i="40"/>
  <c r="CD428" i="40" s="1"/>
  <c r="BJ429" i="40"/>
  <c r="CD429" i="40" s="1"/>
  <c r="BJ430" i="40"/>
  <c r="CD430" i="40" s="1"/>
  <c r="BJ431" i="40"/>
  <c r="CD431" i="40" s="1"/>
  <c r="BJ432" i="40"/>
  <c r="CD432" i="40" s="1"/>
  <c r="BJ433" i="40"/>
  <c r="CD433" i="40" s="1"/>
  <c r="BJ434" i="40"/>
  <c r="CD434" i="40" s="1"/>
  <c r="BJ435" i="40"/>
  <c r="CD435" i="40" s="1"/>
  <c r="BJ436" i="40"/>
  <c r="CD436" i="40" s="1"/>
  <c r="BJ437" i="40"/>
  <c r="CD437" i="40" s="1"/>
  <c r="BJ438" i="40"/>
  <c r="CD438" i="40" s="1"/>
  <c r="BJ439" i="40"/>
  <c r="CD439" i="40" s="1"/>
  <c r="BJ440" i="40"/>
  <c r="CD440" i="40" s="1"/>
  <c r="BJ441" i="40"/>
  <c r="CD441" i="40" s="1"/>
  <c r="BJ442" i="40"/>
  <c r="CD442" i="40" s="1"/>
  <c r="BJ443" i="40"/>
  <c r="CD443" i="40" s="1"/>
  <c r="BJ444" i="40"/>
  <c r="CD444" i="40" s="1"/>
  <c r="BJ445" i="40"/>
  <c r="CD445" i="40" s="1"/>
  <c r="BJ446" i="40"/>
  <c r="CD446" i="40" s="1"/>
  <c r="BJ447" i="40"/>
  <c r="CD447" i="40" s="1"/>
  <c r="BJ448" i="40"/>
  <c r="CD448" i="40" s="1"/>
  <c r="BJ449" i="40"/>
  <c r="CD449" i="40" s="1"/>
  <c r="BJ450" i="40"/>
  <c r="CD450" i="40" s="1"/>
  <c r="BJ451" i="40"/>
  <c r="CD451" i="40" s="1"/>
  <c r="BJ452" i="40"/>
  <c r="CD452" i="40" s="1"/>
  <c r="BJ453" i="40"/>
  <c r="CD453" i="40" s="1"/>
  <c r="BJ454" i="40"/>
  <c r="CD454" i="40" s="1"/>
  <c r="BJ455" i="40"/>
  <c r="CD455" i="40" s="1"/>
  <c r="BJ456" i="40"/>
  <c r="CD456" i="40" s="1"/>
  <c r="BJ457" i="40"/>
  <c r="CD457" i="40" s="1"/>
  <c r="BJ458" i="40"/>
  <c r="CD458" i="40" s="1"/>
  <c r="BJ459" i="40"/>
  <c r="CD459" i="40" s="1"/>
  <c r="BJ460" i="40"/>
  <c r="CD460" i="40" s="1"/>
  <c r="BJ461" i="40"/>
  <c r="CD461" i="40" s="1"/>
  <c r="BJ462" i="40"/>
  <c r="CD462" i="40" s="1"/>
  <c r="BJ463" i="40"/>
  <c r="CD463" i="40" s="1"/>
  <c r="BJ464" i="40"/>
  <c r="CD464" i="40" s="1"/>
  <c r="BJ465" i="40"/>
  <c r="CD465" i="40" s="1"/>
  <c r="BJ466" i="40"/>
  <c r="CD466" i="40" s="1"/>
  <c r="BJ467" i="40"/>
  <c r="CD467" i="40" s="1"/>
  <c r="BJ468" i="40"/>
  <c r="CD468" i="40" s="1"/>
  <c r="BJ469" i="40"/>
  <c r="CD469" i="40" s="1"/>
  <c r="BJ470" i="40"/>
  <c r="CD470" i="40" s="1"/>
  <c r="BJ471" i="40"/>
  <c r="CD471" i="40" s="1"/>
  <c r="BJ472" i="40"/>
  <c r="CD472" i="40" s="1"/>
  <c r="BJ473" i="40"/>
  <c r="CD473" i="40" s="1"/>
  <c r="BJ474" i="40"/>
  <c r="CD474" i="40" s="1"/>
  <c r="BJ475" i="40"/>
  <c r="CD475" i="40" s="1"/>
  <c r="BJ476" i="40"/>
  <c r="CD476" i="40" s="1"/>
  <c r="BJ477" i="40"/>
  <c r="CD477" i="40" s="1"/>
  <c r="BJ478" i="40"/>
  <c r="CD478" i="40" s="1"/>
  <c r="BJ479" i="40"/>
  <c r="CD479" i="40" s="1"/>
  <c r="BJ480" i="40"/>
  <c r="CD480" i="40" s="1"/>
  <c r="BJ481" i="40"/>
  <c r="CD481" i="40" s="1"/>
  <c r="BJ482" i="40"/>
  <c r="CD482" i="40" s="1"/>
  <c r="BJ483" i="40"/>
  <c r="CD483" i="40" s="1"/>
  <c r="BJ484" i="40"/>
  <c r="CD484" i="40" s="1"/>
  <c r="BJ485" i="40"/>
  <c r="CD485" i="40" s="1"/>
  <c r="BJ486" i="40"/>
  <c r="CD486" i="40" s="1"/>
  <c r="BJ487" i="40"/>
  <c r="CD487" i="40" s="1"/>
  <c r="BJ488" i="40"/>
  <c r="CD488" i="40" s="1"/>
  <c r="BJ489" i="40"/>
  <c r="CD489" i="40" s="1"/>
  <c r="BJ490" i="40"/>
  <c r="CD490" i="40" s="1"/>
  <c r="BJ491" i="40"/>
  <c r="CD491" i="40" s="1"/>
  <c r="BJ492" i="40"/>
  <c r="CD492" i="40" s="1"/>
  <c r="BJ493" i="40"/>
  <c r="CD493" i="40" s="1"/>
  <c r="BJ494" i="40"/>
  <c r="CD494" i="40" s="1"/>
  <c r="BJ495" i="40"/>
  <c r="CD495" i="40" s="1"/>
  <c r="BJ496" i="40"/>
  <c r="CD496" i="40" s="1"/>
  <c r="BJ497" i="40"/>
  <c r="CD497" i="40" s="1"/>
  <c r="BJ498" i="40"/>
  <c r="CD498" i="40" s="1"/>
  <c r="BJ499" i="40"/>
  <c r="CD499" i="40" s="1"/>
  <c r="BJ500" i="40"/>
  <c r="CD500" i="40" s="1"/>
  <c r="BJ501" i="40"/>
  <c r="CD501" i="40" s="1"/>
  <c r="BJ502" i="40"/>
  <c r="CD502" i="40" s="1"/>
  <c r="BJ503" i="40"/>
  <c r="CD503" i="40" s="1"/>
  <c r="BJ504" i="40"/>
  <c r="CD504" i="40" s="1"/>
  <c r="CV6" i="40" l="1"/>
  <c r="CV7" i="40"/>
  <c r="CV8" i="40"/>
  <c r="CV9" i="40"/>
  <c r="CV10" i="40"/>
  <c r="CV11" i="40"/>
  <c r="CV12" i="40"/>
  <c r="CV13" i="40"/>
  <c r="CV14" i="40"/>
  <c r="CV15" i="40"/>
  <c r="CV16" i="40"/>
  <c r="CV17" i="40"/>
  <c r="CV18" i="40"/>
  <c r="CV19" i="40"/>
  <c r="CV20" i="40"/>
  <c r="CV21" i="40"/>
  <c r="CV22" i="40"/>
  <c r="CV23" i="40"/>
  <c r="CV24" i="40"/>
  <c r="CV25" i="40"/>
  <c r="CV26" i="40"/>
  <c r="CV27" i="40"/>
  <c r="CV28" i="40"/>
  <c r="CV29" i="40"/>
  <c r="CV30" i="40"/>
  <c r="CV31" i="40"/>
  <c r="CV32" i="40"/>
  <c r="CV33" i="40"/>
  <c r="CV34" i="40"/>
  <c r="CV35" i="40"/>
  <c r="CV36" i="40"/>
  <c r="CV37" i="40"/>
  <c r="CV38" i="40"/>
  <c r="CV39" i="40"/>
  <c r="CV40" i="40"/>
  <c r="CV41" i="40"/>
  <c r="CV42" i="40"/>
  <c r="CV43" i="40"/>
  <c r="CV44" i="40"/>
  <c r="CV45" i="40"/>
  <c r="CV46" i="40"/>
  <c r="CV47" i="40"/>
  <c r="CV48" i="40"/>
  <c r="CV49" i="40"/>
  <c r="CV50" i="40"/>
  <c r="CV51" i="40"/>
  <c r="CV52" i="40"/>
  <c r="CV53" i="40"/>
  <c r="CV54" i="40"/>
  <c r="CV55" i="40"/>
  <c r="CV56" i="40"/>
  <c r="CV57" i="40"/>
  <c r="CV58" i="40"/>
  <c r="CV59" i="40"/>
  <c r="CV60" i="40"/>
  <c r="CV61" i="40"/>
  <c r="CV62" i="40"/>
  <c r="CV63" i="40"/>
  <c r="CV64" i="40"/>
  <c r="CV65" i="40"/>
  <c r="CV66" i="40"/>
  <c r="CV67" i="40"/>
  <c r="CV68" i="40"/>
  <c r="CV69" i="40"/>
  <c r="CV70" i="40"/>
  <c r="CV71" i="40"/>
  <c r="CV72" i="40"/>
  <c r="CV73" i="40"/>
  <c r="CV74" i="40"/>
  <c r="CV75" i="40"/>
  <c r="CV76" i="40"/>
  <c r="CV77" i="40"/>
  <c r="CV78" i="40"/>
  <c r="CV79" i="40"/>
  <c r="CV80" i="40"/>
  <c r="CV81" i="40"/>
  <c r="CV82" i="40"/>
  <c r="CV83" i="40"/>
  <c r="CV84" i="40"/>
  <c r="CV85" i="40"/>
  <c r="CV86" i="40"/>
  <c r="CV87" i="40"/>
  <c r="CV88" i="40"/>
  <c r="CV89" i="40"/>
  <c r="CV90" i="40"/>
  <c r="CV91" i="40"/>
  <c r="CV92" i="40"/>
  <c r="CV93" i="40"/>
  <c r="CV94" i="40"/>
  <c r="CV95" i="40"/>
  <c r="CV96" i="40"/>
  <c r="CV97" i="40"/>
  <c r="CV98" i="40"/>
  <c r="CV99" i="40"/>
  <c r="CV100" i="40"/>
  <c r="CV101" i="40"/>
  <c r="CV102" i="40"/>
  <c r="CV103" i="40"/>
  <c r="CV104" i="40"/>
  <c r="CV105" i="40"/>
  <c r="CV106" i="40"/>
  <c r="CV107" i="40"/>
  <c r="CV108" i="40"/>
  <c r="CV109" i="40"/>
  <c r="CV110" i="40"/>
  <c r="CV111" i="40"/>
  <c r="CV112" i="40"/>
  <c r="CV113" i="40"/>
  <c r="CV114" i="40"/>
  <c r="CV115" i="40"/>
  <c r="CV116" i="40"/>
  <c r="CV117" i="40"/>
  <c r="CV118" i="40"/>
  <c r="CV119" i="40"/>
  <c r="CV120" i="40"/>
  <c r="CV121" i="40"/>
  <c r="CV122" i="40"/>
  <c r="CV123" i="40"/>
  <c r="CV124" i="40"/>
  <c r="CV125" i="40"/>
  <c r="CV126" i="40"/>
  <c r="CV127" i="40"/>
  <c r="CV128" i="40"/>
  <c r="CV129" i="40"/>
  <c r="CV130" i="40"/>
  <c r="CV131" i="40"/>
  <c r="CV132" i="40"/>
  <c r="CV133" i="40"/>
  <c r="CV134" i="40"/>
  <c r="CV135" i="40"/>
  <c r="CV136" i="40"/>
  <c r="CV137" i="40"/>
  <c r="CV138" i="40"/>
  <c r="CV139" i="40"/>
  <c r="CV140" i="40"/>
  <c r="CV141" i="40"/>
  <c r="CV142" i="40"/>
  <c r="CV143" i="40"/>
  <c r="CV144" i="40"/>
  <c r="CV145" i="40"/>
  <c r="CV146" i="40"/>
  <c r="CV147" i="40"/>
  <c r="CV148" i="40"/>
  <c r="CV149" i="40"/>
  <c r="CV150" i="40"/>
  <c r="CV151" i="40"/>
  <c r="CV152" i="40"/>
  <c r="CV153" i="40"/>
  <c r="CV154" i="40"/>
  <c r="CV155" i="40"/>
  <c r="CV156" i="40"/>
  <c r="CV157" i="40"/>
  <c r="CV158" i="40"/>
  <c r="CV159" i="40"/>
  <c r="CV160" i="40"/>
  <c r="CV161" i="40"/>
  <c r="CV162" i="40"/>
  <c r="CV163" i="40"/>
  <c r="CV164" i="40"/>
  <c r="CV165" i="40"/>
  <c r="CV166" i="40"/>
  <c r="CV167" i="40"/>
  <c r="CV168" i="40"/>
  <c r="CV169" i="40"/>
  <c r="CV170" i="40"/>
  <c r="CV171" i="40"/>
  <c r="CV172" i="40"/>
  <c r="CV173" i="40"/>
  <c r="CV174" i="40"/>
  <c r="CV175" i="40"/>
  <c r="CV176" i="40"/>
  <c r="CV177" i="40"/>
  <c r="CV178" i="40"/>
  <c r="CV179" i="40"/>
  <c r="CV180" i="40"/>
  <c r="CV181" i="40"/>
  <c r="CV182" i="40"/>
  <c r="CV183" i="40"/>
  <c r="CV184" i="40"/>
  <c r="CV185" i="40"/>
  <c r="CV186" i="40"/>
  <c r="CV187" i="40"/>
  <c r="CV188" i="40"/>
  <c r="CV189" i="40"/>
  <c r="CV190" i="40"/>
  <c r="CV191" i="40"/>
  <c r="CV192" i="40"/>
  <c r="CV193" i="40"/>
  <c r="CV194" i="40"/>
  <c r="CV195" i="40"/>
  <c r="CV196" i="40"/>
  <c r="CV197" i="40"/>
  <c r="CV198" i="40"/>
  <c r="CV199" i="40"/>
  <c r="CV200" i="40"/>
  <c r="CV201" i="40"/>
  <c r="CV202" i="40"/>
  <c r="CV203" i="40"/>
  <c r="CV204" i="40"/>
  <c r="CV205" i="40"/>
  <c r="CV206" i="40"/>
  <c r="CV207" i="40"/>
  <c r="CV208" i="40"/>
  <c r="CV209" i="40"/>
  <c r="CV210" i="40"/>
  <c r="CV211" i="40"/>
  <c r="CV212" i="40"/>
  <c r="CV213" i="40"/>
  <c r="CV214" i="40"/>
  <c r="CV215" i="40"/>
  <c r="CV216" i="40"/>
  <c r="CV217" i="40"/>
  <c r="CV218" i="40"/>
  <c r="CV219" i="40"/>
  <c r="CV220" i="40"/>
  <c r="CV221" i="40"/>
  <c r="CV222" i="40"/>
  <c r="CV223" i="40"/>
  <c r="CV224" i="40"/>
  <c r="CV225" i="40"/>
  <c r="CV226" i="40"/>
  <c r="CV227" i="40"/>
  <c r="CV228" i="40"/>
  <c r="CV229" i="40"/>
  <c r="CV230" i="40"/>
  <c r="CV231" i="40"/>
  <c r="CV232" i="40"/>
  <c r="CV233" i="40"/>
  <c r="CV234" i="40"/>
  <c r="CV235" i="40"/>
  <c r="CV236" i="40"/>
  <c r="CV237" i="40"/>
  <c r="CV238" i="40"/>
  <c r="CV239" i="40"/>
  <c r="CV240" i="40"/>
  <c r="CV241" i="40"/>
  <c r="CV242" i="40"/>
  <c r="CV243" i="40"/>
  <c r="CV244" i="40"/>
  <c r="CV245" i="40"/>
  <c r="CV246" i="40"/>
  <c r="CV247" i="40"/>
  <c r="CV248" i="40"/>
  <c r="CV249" i="40"/>
  <c r="CV250" i="40"/>
  <c r="CV251" i="40"/>
  <c r="CV252" i="40"/>
  <c r="CV253" i="40"/>
  <c r="CV254" i="40"/>
  <c r="CV255" i="40"/>
  <c r="CV256" i="40"/>
  <c r="CV257" i="40"/>
  <c r="CV258" i="40"/>
  <c r="CV259" i="40"/>
  <c r="CV260" i="40"/>
  <c r="CV261" i="40"/>
  <c r="CV262" i="40"/>
  <c r="CV263" i="40"/>
  <c r="CV264" i="40"/>
  <c r="CV265" i="40"/>
  <c r="CV266" i="40"/>
  <c r="CV267" i="40"/>
  <c r="CV268" i="40"/>
  <c r="CV269" i="40"/>
  <c r="CV270" i="40"/>
  <c r="CV271" i="40"/>
  <c r="CV272" i="40"/>
  <c r="CV273" i="40"/>
  <c r="CV274" i="40"/>
  <c r="CV275" i="40"/>
  <c r="CV276" i="40"/>
  <c r="CV277" i="40"/>
  <c r="CV278" i="40"/>
  <c r="CV279" i="40"/>
  <c r="CV280" i="40"/>
  <c r="CV281" i="40"/>
  <c r="CV282" i="40"/>
  <c r="CV283" i="40"/>
  <c r="CV284" i="40"/>
  <c r="CV285" i="40"/>
  <c r="CV286" i="40"/>
  <c r="CV287" i="40"/>
  <c r="CV288" i="40"/>
  <c r="CV289" i="40"/>
  <c r="CV290" i="40"/>
  <c r="CV291" i="40"/>
  <c r="CV292" i="40"/>
  <c r="CV293" i="40"/>
  <c r="CV294" i="40"/>
  <c r="CV295" i="40"/>
  <c r="CV296" i="40"/>
  <c r="CV297" i="40"/>
  <c r="CV298" i="40"/>
  <c r="CV299" i="40"/>
  <c r="CV300" i="40"/>
  <c r="CV301" i="40"/>
  <c r="CV302" i="40"/>
  <c r="CV303" i="40"/>
  <c r="CV304" i="40"/>
  <c r="CV305" i="40"/>
  <c r="CV306" i="40"/>
  <c r="CV307" i="40"/>
  <c r="CV308" i="40"/>
  <c r="CV309" i="40"/>
  <c r="CV310" i="40"/>
  <c r="CV311" i="40"/>
  <c r="CV312" i="40"/>
  <c r="CV313" i="40"/>
  <c r="CV314" i="40"/>
  <c r="CV315" i="40"/>
  <c r="CV316" i="40"/>
  <c r="CV317" i="40"/>
  <c r="CV318" i="40"/>
  <c r="CV319" i="40"/>
  <c r="CV320" i="40"/>
  <c r="CV321" i="40"/>
  <c r="CV322" i="40"/>
  <c r="CV323" i="40"/>
  <c r="CV324" i="40"/>
  <c r="CV325" i="40"/>
  <c r="CV326" i="40"/>
  <c r="CV327" i="40"/>
  <c r="CV328" i="40"/>
  <c r="CV329" i="40"/>
  <c r="CV330" i="40"/>
  <c r="CV331" i="40"/>
  <c r="CV332" i="40"/>
  <c r="CV333" i="40"/>
  <c r="CV334" i="40"/>
  <c r="CV335" i="40"/>
  <c r="CV336" i="40"/>
  <c r="CV337" i="40"/>
  <c r="CV338" i="40"/>
  <c r="CV339" i="40"/>
  <c r="CV340" i="40"/>
  <c r="CV341" i="40"/>
  <c r="CV342" i="40"/>
  <c r="CV343" i="40"/>
  <c r="CV344" i="40"/>
  <c r="CV345" i="40"/>
  <c r="CV346" i="40"/>
  <c r="CV347" i="40"/>
  <c r="CV348" i="40"/>
  <c r="CV349" i="40"/>
  <c r="CV350" i="40"/>
  <c r="CV351" i="40"/>
  <c r="CV352" i="40"/>
  <c r="CV353" i="40"/>
  <c r="CV354" i="40"/>
  <c r="CV355" i="40"/>
  <c r="CV356" i="40"/>
  <c r="CV357" i="40"/>
  <c r="CV358" i="40"/>
  <c r="CV359" i="40"/>
  <c r="CV360" i="40"/>
  <c r="CV361" i="40"/>
  <c r="CV362" i="40"/>
  <c r="CV363" i="40"/>
  <c r="CV364" i="40"/>
  <c r="CV365" i="40"/>
  <c r="CV366" i="40"/>
  <c r="CV367" i="40"/>
  <c r="CV368" i="40"/>
  <c r="CV369" i="40"/>
  <c r="CV370" i="40"/>
  <c r="CV371" i="40"/>
  <c r="CV372" i="40"/>
  <c r="CV373" i="40"/>
  <c r="CV374" i="40"/>
  <c r="CV375" i="40"/>
  <c r="CV376" i="40"/>
  <c r="CV377" i="40"/>
  <c r="CV378" i="40"/>
  <c r="CV379" i="40"/>
  <c r="CV380" i="40"/>
  <c r="CV381" i="40"/>
  <c r="CV382" i="40"/>
  <c r="CV383" i="40"/>
  <c r="CV384" i="40"/>
  <c r="CV385" i="40"/>
  <c r="CV386" i="40"/>
  <c r="CV387" i="40"/>
  <c r="CV388" i="40"/>
  <c r="CV389" i="40"/>
  <c r="CV390" i="40"/>
  <c r="CV391" i="40"/>
  <c r="CV392" i="40"/>
  <c r="CV393" i="40"/>
  <c r="CV394" i="40"/>
  <c r="CV395" i="40"/>
  <c r="CV396" i="40"/>
  <c r="CV397" i="40"/>
  <c r="CV398" i="40"/>
  <c r="CV399" i="40"/>
  <c r="CV400" i="40"/>
  <c r="CV401" i="40"/>
  <c r="CV402" i="40"/>
  <c r="CV403" i="40"/>
  <c r="CV404" i="40"/>
  <c r="CV405" i="40"/>
  <c r="CV406" i="40"/>
  <c r="CV407" i="40"/>
  <c r="CV408" i="40"/>
  <c r="CV409" i="40"/>
  <c r="CV410" i="40"/>
  <c r="CV411" i="40"/>
  <c r="CV412" i="40"/>
  <c r="CV413" i="40"/>
  <c r="CV414" i="40"/>
  <c r="CV415" i="40"/>
  <c r="CV416" i="40"/>
  <c r="CV417" i="40"/>
  <c r="CV418" i="40"/>
  <c r="CV419" i="40"/>
  <c r="CV420" i="40"/>
  <c r="CV421" i="40"/>
  <c r="CV422" i="40"/>
  <c r="CV423" i="40"/>
  <c r="CV424" i="40"/>
  <c r="CV425" i="40"/>
  <c r="CV426" i="40"/>
  <c r="CV427" i="40"/>
  <c r="CV428" i="40"/>
  <c r="CV429" i="40"/>
  <c r="CV430" i="40"/>
  <c r="CV431" i="40"/>
  <c r="CV432" i="40"/>
  <c r="CV433" i="40"/>
  <c r="CV434" i="40"/>
  <c r="CV435" i="40"/>
  <c r="CV436" i="40"/>
  <c r="CV437" i="40"/>
  <c r="CV438" i="40"/>
  <c r="CV439" i="40"/>
  <c r="CV440" i="40"/>
  <c r="CV441" i="40"/>
  <c r="CV442" i="40"/>
  <c r="CV443" i="40"/>
  <c r="CV444" i="40"/>
  <c r="CV445" i="40"/>
  <c r="CV446" i="40"/>
  <c r="CV447" i="40"/>
  <c r="CV448" i="40"/>
  <c r="CV449" i="40"/>
  <c r="CV450" i="40"/>
  <c r="CV451" i="40"/>
  <c r="CV452" i="40"/>
  <c r="CV453" i="40"/>
  <c r="CV454" i="40"/>
  <c r="CV455" i="40"/>
  <c r="CV456" i="40"/>
  <c r="CV457" i="40"/>
  <c r="CV458" i="40"/>
  <c r="CV459" i="40"/>
  <c r="CV460" i="40"/>
  <c r="CV461" i="40"/>
  <c r="CV462" i="40"/>
  <c r="CV463" i="40"/>
  <c r="CV464" i="40"/>
  <c r="CV465" i="40"/>
  <c r="CV466" i="40"/>
  <c r="CV467" i="40"/>
  <c r="CV468" i="40"/>
  <c r="CV469" i="40"/>
  <c r="CV470" i="40"/>
  <c r="CV471" i="40"/>
  <c r="CV472" i="40"/>
  <c r="CV473" i="40"/>
  <c r="CV474" i="40"/>
  <c r="CV475" i="40"/>
  <c r="CV476" i="40"/>
  <c r="CV477" i="40"/>
  <c r="CV478" i="40"/>
  <c r="CV479" i="40"/>
  <c r="CV480" i="40"/>
  <c r="CV481" i="40"/>
  <c r="CV482" i="40"/>
  <c r="CV483" i="40"/>
  <c r="CV484" i="40"/>
  <c r="CV485" i="40"/>
  <c r="CV486" i="40"/>
  <c r="CV487" i="40"/>
  <c r="CV488" i="40"/>
  <c r="CV489" i="40"/>
  <c r="CV490" i="40"/>
  <c r="CV491" i="40"/>
  <c r="CV492" i="40"/>
  <c r="CV493" i="40"/>
  <c r="CV494" i="40"/>
  <c r="CV495" i="40"/>
  <c r="CV496" i="40"/>
  <c r="CV497" i="40"/>
  <c r="CV498" i="40"/>
  <c r="CV499" i="40"/>
  <c r="CV500" i="40"/>
  <c r="CV501" i="40"/>
  <c r="CV502" i="40"/>
  <c r="CV503" i="40"/>
  <c r="CV504" i="40"/>
  <c r="CU6" i="40"/>
  <c r="CU7" i="40"/>
  <c r="CU8" i="40"/>
  <c r="CU9" i="40"/>
  <c r="CU10" i="40"/>
  <c r="CU11" i="40"/>
  <c r="CU12" i="40"/>
  <c r="CU13" i="40"/>
  <c r="CU14" i="40"/>
  <c r="CU15" i="40"/>
  <c r="CU16" i="40"/>
  <c r="CU17" i="40"/>
  <c r="CU18" i="40"/>
  <c r="CU19" i="40"/>
  <c r="CU20" i="40"/>
  <c r="CU21" i="40"/>
  <c r="CU22" i="40"/>
  <c r="CU23" i="40"/>
  <c r="CU24" i="40"/>
  <c r="CU25" i="40"/>
  <c r="CU26" i="40"/>
  <c r="CU27" i="40"/>
  <c r="CU28" i="40"/>
  <c r="CU29" i="40"/>
  <c r="CU30" i="40"/>
  <c r="CU31" i="40"/>
  <c r="CU32" i="40"/>
  <c r="CU33" i="40"/>
  <c r="CU34" i="40"/>
  <c r="CU35" i="40"/>
  <c r="CU36" i="40"/>
  <c r="CU37" i="40"/>
  <c r="CU38" i="40"/>
  <c r="CU39" i="40"/>
  <c r="CU40" i="40"/>
  <c r="CU41" i="40"/>
  <c r="CU42" i="40"/>
  <c r="CU43" i="40"/>
  <c r="CU44" i="40"/>
  <c r="CU45" i="40"/>
  <c r="CU46" i="40"/>
  <c r="CU47" i="40"/>
  <c r="CU48" i="40"/>
  <c r="CU49" i="40"/>
  <c r="CU50" i="40"/>
  <c r="CU51" i="40"/>
  <c r="CU52" i="40"/>
  <c r="CU53" i="40"/>
  <c r="CU54" i="40"/>
  <c r="CU55" i="40"/>
  <c r="CU56" i="40"/>
  <c r="CU57" i="40"/>
  <c r="CU58" i="40"/>
  <c r="CU59" i="40"/>
  <c r="CU60" i="40"/>
  <c r="CU61" i="40"/>
  <c r="CU62" i="40"/>
  <c r="CU63" i="40"/>
  <c r="CU64" i="40"/>
  <c r="CU65" i="40"/>
  <c r="CU66" i="40"/>
  <c r="CU67" i="40"/>
  <c r="CU68" i="40"/>
  <c r="CU69" i="40"/>
  <c r="CU70" i="40"/>
  <c r="CU71" i="40"/>
  <c r="CU72" i="40"/>
  <c r="CU73" i="40"/>
  <c r="CU74" i="40"/>
  <c r="CU75" i="40"/>
  <c r="CU76" i="40"/>
  <c r="CU77" i="40"/>
  <c r="CU78" i="40"/>
  <c r="CU79" i="40"/>
  <c r="CU80" i="40"/>
  <c r="CU81" i="40"/>
  <c r="CU82" i="40"/>
  <c r="CU83" i="40"/>
  <c r="CU84" i="40"/>
  <c r="CU85" i="40"/>
  <c r="CU86" i="40"/>
  <c r="CU87" i="40"/>
  <c r="CU88" i="40"/>
  <c r="CU89" i="40"/>
  <c r="CU90" i="40"/>
  <c r="CU91" i="40"/>
  <c r="CU92" i="40"/>
  <c r="CU93" i="40"/>
  <c r="CU94" i="40"/>
  <c r="CU95" i="40"/>
  <c r="CU96" i="40"/>
  <c r="CU97" i="40"/>
  <c r="CU98" i="40"/>
  <c r="CU99" i="40"/>
  <c r="CU100" i="40"/>
  <c r="CU101" i="40"/>
  <c r="CU102" i="40"/>
  <c r="CU103" i="40"/>
  <c r="CU104" i="40"/>
  <c r="CU105" i="40"/>
  <c r="CU106" i="40"/>
  <c r="CU107" i="40"/>
  <c r="CU108" i="40"/>
  <c r="CU109" i="40"/>
  <c r="CU110" i="40"/>
  <c r="CU111" i="40"/>
  <c r="CU112" i="40"/>
  <c r="CU113" i="40"/>
  <c r="CU114" i="40"/>
  <c r="CU115" i="40"/>
  <c r="CU116" i="40"/>
  <c r="CU117" i="40"/>
  <c r="CU118" i="40"/>
  <c r="CU119" i="40"/>
  <c r="CU120" i="40"/>
  <c r="CU121" i="40"/>
  <c r="CU122" i="40"/>
  <c r="CU123" i="40"/>
  <c r="CU124" i="40"/>
  <c r="CU125" i="40"/>
  <c r="CU126" i="40"/>
  <c r="CU127" i="40"/>
  <c r="CU128" i="40"/>
  <c r="CU129" i="40"/>
  <c r="CU130" i="40"/>
  <c r="CU131" i="40"/>
  <c r="CU132" i="40"/>
  <c r="CU133" i="40"/>
  <c r="CU134" i="40"/>
  <c r="CU135" i="40"/>
  <c r="CU136" i="40"/>
  <c r="CU137" i="40"/>
  <c r="CU138" i="40"/>
  <c r="CU139" i="40"/>
  <c r="CU140" i="40"/>
  <c r="CU141" i="40"/>
  <c r="CU142" i="40"/>
  <c r="CU143" i="40"/>
  <c r="CU144" i="40"/>
  <c r="CU145" i="40"/>
  <c r="CU146" i="40"/>
  <c r="CU147" i="40"/>
  <c r="CU148" i="40"/>
  <c r="CU149" i="40"/>
  <c r="CU150" i="40"/>
  <c r="CU151" i="40"/>
  <c r="CU152" i="40"/>
  <c r="CU153" i="40"/>
  <c r="CU154" i="40"/>
  <c r="CU155" i="40"/>
  <c r="CU156" i="40"/>
  <c r="CU157" i="40"/>
  <c r="CU158" i="40"/>
  <c r="CU159" i="40"/>
  <c r="CU160" i="40"/>
  <c r="CU161" i="40"/>
  <c r="CU162" i="40"/>
  <c r="CU163" i="40"/>
  <c r="CU164" i="40"/>
  <c r="CU165" i="40"/>
  <c r="CU166" i="40"/>
  <c r="CU167" i="40"/>
  <c r="CU168" i="40"/>
  <c r="CU169" i="40"/>
  <c r="CU170" i="40"/>
  <c r="CU171" i="40"/>
  <c r="CU172" i="40"/>
  <c r="CU173" i="40"/>
  <c r="CU174" i="40"/>
  <c r="CU175" i="40"/>
  <c r="CU176" i="40"/>
  <c r="CU177" i="40"/>
  <c r="CU178" i="40"/>
  <c r="CU179" i="40"/>
  <c r="CU180" i="40"/>
  <c r="CU181" i="40"/>
  <c r="CU182" i="40"/>
  <c r="CU183" i="40"/>
  <c r="CU184" i="40"/>
  <c r="CU185" i="40"/>
  <c r="CU186" i="40"/>
  <c r="CU187" i="40"/>
  <c r="CU188" i="40"/>
  <c r="CU189" i="40"/>
  <c r="CU190" i="40"/>
  <c r="CU191" i="40"/>
  <c r="CU192" i="40"/>
  <c r="CU193" i="40"/>
  <c r="CU194" i="40"/>
  <c r="CU195" i="40"/>
  <c r="CU196" i="40"/>
  <c r="CU197" i="40"/>
  <c r="CU198" i="40"/>
  <c r="CU199" i="40"/>
  <c r="CU200" i="40"/>
  <c r="CU201" i="40"/>
  <c r="CU202" i="40"/>
  <c r="CU203" i="40"/>
  <c r="CU204" i="40"/>
  <c r="CU205" i="40"/>
  <c r="CU206" i="40"/>
  <c r="CU207" i="40"/>
  <c r="CU208" i="40"/>
  <c r="CU209" i="40"/>
  <c r="CU210" i="40"/>
  <c r="CU211" i="40"/>
  <c r="CU212" i="40"/>
  <c r="CU213" i="40"/>
  <c r="CU214" i="40"/>
  <c r="CU215" i="40"/>
  <c r="CU216" i="40"/>
  <c r="CU217" i="40"/>
  <c r="CU218" i="40"/>
  <c r="CU219" i="40"/>
  <c r="CU220" i="40"/>
  <c r="CU221" i="40"/>
  <c r="CU222" i="40"/>
  <c r="CU223" i="40"/>
  <c r="CU224" i="40"/>
  <c r="CU225" i="40"/>
  <c r="CU226" i="40"/>
  <c r="CU227" i="40"/>
  <c r="CU228" i="40"/>
  <c r="CU229" i="40"/>
  <c r="CU230" i="40"/>
  <c r="CU231" i="40"/>
  <c r="CU232" i="40"/>
  <c r="CU233" i="40"/>
  <c r="CU234" i="40"/>
  <c r="CU235" i="40"/>
  <c r="CU236" i="40"/>
  <c r="CU237" i="40"/>
  <c r="CU238" i="40"/>
  <c r="CU239" i="40"/>
  <c r="CU240" i="40"/>
  <c r="CU241" i="40"/>
  <c r="CU242" i="40"/>
  <c r="CU243" i="40"/>
  <c r="CU244" i="40"/>
  <c r="CU245" i="40"/>
  <c r="CU246" i="40"/>
  <c r="CU247" i="40"/>
  <c r="CU248" i="40"/>
  <c r="CU249" i="40"/>
  <c r="CU250" i="40"/>
  <c r="CU251" i="40"/>
  <c r="CU252" i="40"/>
  <c r="CU253" i="40"/>
  <c r="CU254" i="40"/>
  <c r="CU255" i="40"/>
  <c r="CU256" i="40"/>
  <c r="CU257" i="40"/>
  <c r="CU258" i="40"/>
  <c r="CU259" i="40"/>
  <c r="CU260" i="40"/>
  <c r="CU261" i="40"/>
  <c r="CU262" i="40"/>
  <c r="CU263" i="40"/>
  <c r="CU264" i="40"/>
  <c r="CU265" i="40"/>
  <c r="CU266" i="40"/>
  <c r="CU267" i="40"/>
  <c r="CU268" i="40"/>
  <c r="CU269" i="40"/>
  <c r="CU270" i="40"/>
  <c r="CU271" i="40"/>
  <c r="CU272" i="40"/>
  <c r="CU273" i="40"/>
  <c r="CU274" i="40"/>
  <c r="CU275" i="40"/>
  <c r="CU276" i="40"/>
  <c r="CU277" i="40"/>
  <c r="CU278" i="40"/>
  <c r="CU279" i="40"/>
  <c r="CU280" i="40"/>
  <c r="CU281" i="40"/>
  <c r="CU282" i="40"/>
  <c r="CU283" i="40"/>
  <c r="CU284" i="40"/>
  <c r="CU285" i="40"/>
  <c r="CU286" i="40"/>
  <c r="CU287" i="40"/>
  <c r="CU288" i="40"/>
  <c r="CU289" i="40"/>
  <c r="CU290" i="40"/>
  <c r="CU291" i="40"/>
  <c r="CU292" i="40"/>
  <c r="CU293" i="40"/>
  <c r="CU294" i="40"/>
  <c r="CU295" i="40"/>
  <c r="CU296" i="40"/>
  <c r="CU297" i="40"/>
  <c r="CU298" i="40"/>
  <c r="CU299" i="40"/>
  <c r="CU300" i="40"/>
  <c r="CU301" i="40"/>
  <c r="CU302" i="40"/>
  <c r="CU303" i="40"/>
  <c r="CU304" i="40"/>
  <c r="CU305" i="40"/>
  <c r="CU306" i="40"/>
  <c r="CU307" i="40"/>
  <c r="CU308" i="40"/>
  <c r="CU309" i="40"/>
  <c r="CU310" i="40"/>
  <c r="CU311" i="40"/>
  <c r="CU312" i="40"/>
  <c r="CU313" i="40"/>
  <c r="CU314" i="40"/>
  <c r="CU315" i="40"/>
  <c r="CU316" i="40"/>
  <c r="CU317" i="40"/>
  <c r="CU318" i="40"/>
  <c r="CU319" i="40"/>
  <c r="CU320" i="40"/>
  <c r="CU321" i="40"/>
  <c r="CU322" i="40"/>
  <c r="CU323" i="40"/>
  <c r="CU324" i="40"/>
  <c r="CU325" i="40"/>
  <c r="CU326" i="40"/>
  <c r="CU327" i="40"/>
  <c r="CU328" i="40"/>
  <c r="CU329" i="40"/>
  <c r="CU330" i="40"/>
  <c r="CU331" i="40"/>
  <c r="CU332" i="40"/>
  <c r="CU333" i="40"/>
  <c r="CU334" i="40"/>
  <c r="CU335" i="40"/>
  <c r="CU336" i="40"/>
  <c r="CU337" i="40"/>
  <c r="CU338" i="40"/>
  <c r="CU339" i="40"/>
  <c r="CU340" i="40"/>
  <c r="CU341" i="40"/>
  <c r="CU342" i="40"/>
  <c r="CU343" i="40"/>
  <c r="CU344" i="40"/>
  <c r="CU345" i="40"/>
  <c r="CU346" i="40"/>
  <c r="CU347" i="40"/>
  <c r="CU348" i="40"/>
  <c r="CU349" i="40"/>
  <c r="CU350" i="40"/>
  <c r="CU351" i="40"/>
  <c r="CU352" i="40"/>
  <c r="CU353" i="40"/>
  <c r="CU354" i="40"/>
  <c r="CU355" i="40"/>
  <c r="CU356" i="40"/>
  <c r="CU357" i="40"/>
  <c r="CU358" i="40"/>
  <c r="CU359" i="40"/>
  <c r="CU360" i="40"/>
  <c r="CU361" i="40"/>
  <c r="CU362" i="40"/>
  <c r="CU363" i="40"/>
  <c r="CU364" i="40"/>
  <c r="CU365" i="40"/>
  <c r="CU366" i="40"/>
  <c r="CU367" i="40"/>
  <c r="CU368" i="40"/>
  <c r="CU369" i="40"/>
  <c r="CU370" i="40"/>
  <c r="CU371" i="40"/>
  <c r="CU372" i="40"/>
  <c r="CU373" i="40"/>
  <c r="CU374" i="40"/>
  <c r="CU375" i="40"/>
  <c r="CU376" i="40"/>
  <c r="CU377" i="40"/>
  <c r="CU378" i="40"/>
  <c r="CU379" i="40"/>
  <c r="CU380" i="40"/>
  <c r="CU381" i="40"/>
  <c r="CU382" i="40"/>
  <c r="CU383" i="40"/>
  <c r="CU384" i="40"/>
  <c r="CU385" i="40"/>
  <c r="CU386" i="40"/>
  <c r="CU387" i="40"/>
  <c r="CU388" i="40"/>
  <c r="CU389" i="40"/>
  <c r="CU390" i="40"/>
  <c r="CU391" i="40"/>
  <c r="CU392" i="40"/>
  <c r="CU393" i="40"/>
  <c r="CU394" i="40"/>
  <c r="CU395" i="40"/>
  <c r="CU396" i="40"/>
  <c r="CU397" i="40"/>
  <c r="CU398" i="40"/>
  <c r="CU399" i="40"/>
  <c r="CU400" i="40"/>
  <c r="CU401" i="40"/>
  <c r="CU402" i="40"/>
  <c r="CU403" i="40"/>
  <c r="CU404" i="40"/>
  <c r="CU405" i="40"/>
  <c r="CU406" i="40"/>
  <c r="CU407" i="40"/>
  <c r="CU408" i="40"/>
  <c r="CU409" i="40"/>
  <c r="CU410" i="40"/>
  <c r="CU411" i="40"/>
  <c r="CU412" i="40"/>
  <c r="CU413" i="40"/>
  <c r="CU414" i="40"/>
  <c r="CU415" i="40"/>
  <c r="CU416" i="40"/>
  <c r="CU417" i="40"/>
  <c r="CU418" i="40"/>
  <c r="CU419" i="40"/>
  <c r="CU420" i="40"/>
  <c r="CU421" i="40"/>
  <c r="CU422" i="40"/>
  <c r="CU423" i="40"/>
  <c r="CU424" i="40"/>
  <c r="CU425" i="40"/>
  <c r="CU426" i="40"/>
  <c r="CU427" i="40"/>
  <c r="CU428" i="40"/>
  <c r="CU429" i="40"/>
  <c r="CU430" i="40"/>
  <c r="CU431" i="40"/>
  <c r="CU432" i="40"/>
  <c r="CU433" i="40"/>
  <c r="CU434" i="40"/>
  <c r="CU435" i="40"/>
  <c r="CU436" i="40"/>
  <c r="CU437" i="40"/>
  <c r="CU438" i="40"/>
  <c r="CU439" i="40"/>
  <c r="CU440" i="40"/>
  <c r="CU441" i="40"/>
  <c r="CU442" i="40"/>
  <c r="CU443" i="40"/>
  <c r="CU444" i="40"/>
  <c r="CU445" i="40"/>
  <c r="CU446" i="40"/>
  <c r="CU447" i="40"/>
  <c r="CU448" i="40"/>
  <c r="CU449" i="40"/>
  <c r="CU450" i="40"/>
  <c r="CU451" i="40"/>
  <c r="CU452" i="40"/>
  <c r="CU453" i="40"/>
  <c r="CU454" i="40"/>
  <c r="CU455" i="40"/>
  <c r="CU456" i="40"/>
  <c r="CU457" i="40"/>
  <c r="CU458" i="40"/>
  <c r="CU459" i="40"/>
  <c r="CU460" i="40"/>
  <c r="CU461" i="40"/>
  <c r="CU462" i="40"/>
  <c r="CU463" i="40"/>
  <c r="CU464" i="40"/>
  <c r="CU465" i="40"/>
  <c r="CU466" i="40"/>
  <c r="CU467" i="40"/>
  <c r="CU468" i="40"/>
  <c r="CU469" i="40"/>
  <c r="CU470" i="40"/>
  <c r="CU471" i="40"/>
  <c r="CU472" i="40"/>
  <c r="CU473" i="40"/>
  <c r="CU474" i="40"/>
  <c r="CU475" i="40"/>
  <c r="CU476" i="40"/>
  <c r="CU477" i="40"/>
  <c r="CU478" i="40"/>
  <c r="CU479" i="40"/>
  <c r="CU480" i="40"/>
  <c r="CU481" i="40"/>
  <c r="CU482" i="40"/>
  <c r="CU483" i="40"/>
  <c r="CU484" i="40"/>
  <c r="CU485" i="40"/>
  <c r="CU486" i="40"/>
  <c r="CU487" i="40"/>
  <c r="CU488" i="40"/>
  <c r="CU489" i="40"/>
  <c r="CU490" i="40"/>
  <c r="CU491" i="40"/>
  <c r="CU492" i="40"/>
  <c r="CU493" i="40"/>
  <c r="CU494" i="40"/>
  <c r="CU495" i="40"/>
  <c r="CU496" i="40"/>
  <c r="CU497" i="40"/>
  <c r="CU498" i="40"/>
  <c r="CU499" i="40"/>
  <c r="CU500" i="40"/>
  <c r="CU501" i="40"/>
  <c r="CU502" i="40"/>
  <c r="CU503" i="40"/>
  <c r="CU504" i="40"/>
  <c r="CI6" i="40"/>
  <c r="CI7" i="40"/>
  <c r="CI8" i="40"/>
  <c r="CI9" i="40"/>
  <c r="CI10" i="40"/>
  <c r="CI11" i="40"/>
  <c r="CI12" i="40"/>
  <c r="CI13" i="40"/>
  <c r="CI14" i="40"/>
  <c r="CI15" i="40"/>
  <c r="CI16" i="40"/>
  <c r="CI17" i="40"/>
  <c r="CI18" i="40"/>
  <c r="CI19" i="40"/>
  <c r="CI20" i="40"/>
  <c r="CI21" i="40"/>
  <c r="CI22" i="40"/>
  <c r="CI23" i="40"/>
  <c r="CI24" i="40"/>
  <c r="CI25" i="40"/>
  <c r="CI26" i="40"/>
  <c r="CI27" i="40"/>
  <c r="CI28" i="40"/>
  <c r="CI29" i="40"/>
  <c r="CI30" i="40"/>
  <c r="CI31" i="40"/>
  <c r="CI32" i="40"/>
  <c r="CI33" i="40"/>
  <c r="CI34" i="40"/>
  <c r="CI35" i="40"/>
  <c r="CI36" i="40"/>
  <c r="CI37" i="40"/>
  <c r="CI38" i="40"/>
  <c r="CI39" i="40"/>
  <c r="CI40" i="40"/>
  <c r="CI41" i="40"/>
  <c r="CI42" i="40"/>
  <c r="CI43" i="40"/>
  <c r="CI44" i="40"/>
  <c r="CI45" i="40"/>
  <c r="CI46" i="40"/>
  <c r="CI47" i="40"/>
  <c r="CI48" i="40"/>
  <c r="CI49" i="40"/>
  <c r="CI50" i="40"/>
  <c r="CI51" i="40"/>
  <c r="CI52" i="40"/>
  <c r="CI53" i="40"/>
  <c r="CI54" i="40"/>
  <c r="CI55" i="40"/>
  <c r="CI56" i="40"/>
  <c r="CI57" i="40"/>
  <c r="CI58" i="40"/>
  <c r="CI59" i="40"/>
  <c r="CI60" i="40"/>
  <c r="CI61" i="40"/>
  <c r="CI62" i="40"/>
  <c r="CI63" i="40"/>
  <c r="CI64" i="40"/>
  <c r="CI65" i="40"/>
  <c r="CI66" i="40"/>
  <c r="CI67" i="40"/>
  <c r="CI68" i="40"/>
  <c r="CI69" i="40"/>
  <c r="CI70" i="40"/>
  <c r="CI71" i="40"/>
  <c r="CI72" i="40"/>
  <c r="CI73" i="40"/>
  <c r="CI74" i="40"/>
  <c r="CI75" i="40"/>
  <c r="CI76" i="40"/>
  <c r="CI77" i="40"/>
  <c r="CI78" i="40"/>
  <c r="CI79" i="40"/>
  <c r="CI80" i="40"/>
  <c r="CI81" i="40"/>
  <c r="CI82" i="40"/>
  <c r="CI83" i="40"/>
  <c r="CI84" i="40"/>
  <c r="CI85" i="40"/>
  <c r="CI86" i="40"/>
  <c r="CI87" i="40"/>
  <c r="CI88" i="40"/>
  <c r="CI89" i="40"/>
  <c r="CI90" i="40"/>
  <c r="CI91" i="40"/>
  <c r="CI92" i="40"/>
  <c r="CI93" i="40"/>
  <c r="CI94" i="40"/>
  <c r="CI95" i="40"/>
  <c r="CI96" i="40"/>
  <c r="CI97" i="40"/>
  <c r="CI98" i="40"/>
  <c r="CI99" i="40"/>
  <c r="CI100" i="40"/>
  <c r="CI101" i="40"/>
  <c r="CI102" i="40"/>
  <c r="CI103" i="40"/>
  <c r="CI104" i="40"/>
  <c r="CI105" i="40"/>
  <c r="CI106" i="40"/>
  <c r="CI107" i="40"/>
  <c r="CI108" i="40"/>
  <c r="CI109" i="40"/>
  <c r="CI110" i="40"/>
  <c r="CI111" i="40"/>
  <c r="CI112" i="40"/>
  <c r="CI113" i="40"/>
  <c r="CI114" i="40"/>
  <c r="CI115" i="40"/>
  <c r="CI116" i="40"/>
  <c r="CI117" i="40"/>
  <c r="CI118" i="40"/>
  <c r="CI119" i="40"/>
  <c r="CI120" i="40"/>
  <c r="CI121" i="40"/>
  <c r="CI122" i="40"/>
  <c r="CI123" i="40"/>
  <c r="CI124" i="40"/>
  <c r="CI125" i="40"/>
  <c r="CI126" i="40"/>
  <c r="CI127" i="40"/>
  <c r="CI128" i="40"/>
  <c r="CI129" i="40"/>
  <c r="CI130" i="40"/>
  <c r="CI131" i="40"/>
  <c r="CI132" i="40"/>
  <c r="CI133" i="40"/>
  <c r="CI134" i="40"/>
  <c r="CI135" i="40"/>
  <c r="CI136" i="40"/>
  <c r="CI137" i="40"/>
  <c r="CI138" i="40"/>
  <c r="CI139" i="40"/>
  <c r="CI140" i="40"/>
  <c r="CI141" i="40"/>
  <c r="CI142" i="40"/>
  <c r="CI143" i="40"/>
  <c r="CI144" i="40"/>
  <c r="CI145" i="40"/>
  <c r="CI146" i="40"/>
  <c r="CI147" i="40"/>
  <c r="CI148" i="40"/>
  <c r="CI149" i="40"/>
  <c r="CI150" i="40"/>
  <c r="CI151" i="40"/>
  <c r="CI152" i="40"/>
  <c r="CI153" i="40"/>
  <c r="CI154" i="40"/>
  <c r="CI155" i="40"/>
  <c r="CI156" i="40"/>
  <c r="CI157" i="40"/>
  <c r="CI158" i="40"/>
  <c r="CI159" i="40"/>
  <c r="CI160" i="40"/>
  <c r="CI161" i="40"/>
  <c r="CI162" i="40"/>
  <c r="CI163" i="40"/>
  <c r="CI164" i="40"/>
  <c r="CI165" i="40"/>
  <c r="CI166" i="40"/>
  <c r="CI167" i="40"/>
  <c r="CI168" i="40"/>
  <c r="CI169" i="40"/>
  <c r="CI170" i="40"/>
  <c r="CI171" i="40"/>
  <c r="CI172" i="40"/>
  <c r="CI173" i="40"/>
  <c r="CI174" i="40"/>
  <c r="CI175" i="40"/>
  <c r="CI176" i="40"/>
  <c r="CI177" i="40"/>
  <c r="CI178" i="40"/>
  <c r="CI179" i="40"/>
  <c r="CI180" i="40"/>
  <c r="CI181" i="40"/>
  <c r="CI182" i="40"/>
  <c r="CI183" i="40"/>
  <c r="CI184" i="40"/>
  <c r="CI185" i="40"/>
  <c r="CI186" i="40"/>
  <c r="CI187" i="40"/>
  <c r="CI188" i="40"/>
  <c r="CI189" i="40"/>
  <c r="CI190" i="40"/>
  <c r="CI191" i="40"/>
  <c r="CI192" i="40"/>
  <c r="CI193" i="40"/>
  <c r="CI194" i="40"/>
  <c r="CI195" i="40"/>
  <c r="CI196" i="40"/>
  <c r="CI197" i="40"/>
  <c r="CI198" i="40"/>
  <c r="CI199" i="40"/>
  <c r="CI200" i="40"/>
  <c r="CI201" i="40"/>
  <c r="CI202" i="40"/>
  <c r="CI203" i="40"/>
  <c r="CI204" i="40"/>
  <c r="CI205" i="40"/>
  <c r="CI206" i="40"/>
  <c r="CI207" i="40"/>
  <c r="CI208" i="40"/>
  <c r="CI209" i="40"/>
  <c r="CI210" i="40"/>
  <c r="CI211" i="40"/>
  <c r="CI212" i="40"/>
  <c r="CI213" i="40"/>
  <c r="CI214" i="40"/>
  <c r="CI215" i="40"/>
  <c r="CI216" i="40"/>
  <c r="CI217" i="40"/>
  <c r="CI218" i="40"/>
  <c r="CI219" i="40"/>
  <c r="CI220" i="40"/>
  <c r="CI221" i="40"/>
  <c r="CI222" i="40"/>
  <c r="CI223" i="40"/>
  <c r="CI224" i="40"/>
  <c r="CI225" i="40"/>
  <c r="CI226" i="40"/>
  <c r="CI227" i="40"/>
  <c r="CI228" i="40"/>
  <c r="CI229" i="40"/>
  <c r="CI230" i="40"/>
  <c r="CI231" i="40"/>
  <c r="CI232" i="40"/>
  <c r="CI233" i="40"/>
  <c r="CI234" i="40"/>
  <c r="CI235" i="40"/>
  <c r="CI236" i="40"/>
  <c r="CI237" i="40"/>
  <c r="CI238" i="40"/>
  <c r="CI239" i="40"/>
  <c r="CI240" i="40"/>
  <c r="CI241" i="40"/>
  <c r="CI242" i="40"/>
  <c r="CI243" i="40"/>
  <c r="CI244" i="40"/>
  <c r="CI245" i="40"/>
  <c r="CI246" i="40"/>
  <c r="CI247" i="40"/>
  <c r="CI248" i="40"/>
  <c r="CI249" i="40"/>
  <c r="CI250" i="40"/>
  <c r="CI251" i="40"/>
  <c r="CI252" i="40"/>
  <c r="CI253" i="40"/>
  <c r="CI254" i="40"/>
  <c r="CI255" i="40"/>
  <c r="CI256" i="40"/>
  <c r="CI257" i="40"/>
  <c r="CI258" i="40"/>
  <c r="CI259" i="40"/>
  <c r="CI260" i="40"/>
  <c r="CI261" i="40"/>
  <c r="CI262" i="40"/>
  <c r="CI263" i="40"/>
  <c r="CI264" i="40"/>
  <c r="CI265" i="40"/>
  <c r="CI266" i="40"/>
  <c r="CI267" i="40"/>
  <c r="CI268" i="40"/>
  <c r="CI269" i="40"/>
  <c r="CI270" i="40"/>
  <c r="CI271" i="40"/>
  <c r="CI272" i="40"/>
  <c r="CI273" i="40"/>
  <c r="CI274" i="40"/>
  <c r="CI275" i="40"/>
  <c r="CI276" i="40"/>
  <c r="CI277" i="40"/>
  <c r="CI278" i="40"/>
  <c r="CI279" i="40"/>
  <c r="CI280" i="40"/>
  <c r="CI281" i="40"/>
  <c r="CI282" i="40"/>
  <c r="CI283" i="40"/>
  <c r="CI284" i="40"/>
  <c r="CI285" i="40"/>
  <c r="CI286" i="40"/>
  <c r="CI287" i="40"/>
  <c r="CI288" i="40"/>
  <c r="CI289" i="40"/>
  <c r="CI290" i="40"/>
  <c r="CI291" i="40"/>
  <c r="CI292" i="40"/>
  <c r="CI293" i="40"/>
  <c r="CI294" i="40"/>
  <c r="CI295" i="40"/>
  <c r="CI296" i="40"/>
  <c r="CI297" i="40"/>
  <c r="CI298" i="40"/>
  <c r="CI299" i="40"/>
  <c r="CI300" i="40"/>
  <c r="CI301" i="40"/>
  <c r="CI302" i="40"/>
  <c r="CI303" i="40"/>
  <c r="CI304" i="40"/>
  <c r="CI305" i="40"/>
  <c r="CI306" i="40"/>
  <c r="CI307" i="40"/>
  <c r="CI308" i="40"/>
  <c r="CI309" i="40"/>
  <c r="CI310" i="40"/>
  <c r="CI311" i="40"/>
  <c r="CI312" i="40"/>
  <c r="CI313" i="40"/>
  <c r="CI314" i="40"/>
  <c r="CI315" i="40"/>
  <c r="CI316" i="40"/>
  <c r="CI317" i="40"/>
  <c r="CI318" i="40"/>
  <c r="CI319" i="40"/>
  <c r="CI320" i="40"/>
  <c r="CI321" i="40"/>
  <c r="CI322" i="40"/>
  <c r="CI323" i="40"/>
  <c r="CI324" i="40"/>
  <c r="CI325" i="40"/>
  <c r="CI326" i="40"/>
  <c r="CI327" i="40"/>
  <c r="CI328" i="40"/>
  <c r="CI329" i="40"/>
  <c r="CI330" i="40"/>
  <c r="CI331" i="40"/>
  <c r="CI332" i="40"/>
  <c r="CI333" i="40"/>
  <c r="CI334" i="40"/>
  <c r="CI335" i="40"/>
  <c r="CI336" i="40"/>
  <c r="CI337" i="40"/>
  <c r="CI338" i="40"/>
  <c r="CI339" i="40"/>
  <c r="CI340" i="40"/>
  <c r="CI341" i="40"/>
  <c r="CI342" i="40"/>
  <c r="CI343" i="40"/>
  <c r="CI344" i="40"/>
  <c r="CI345" i="40"/>
  <c r="CI346" i="40"/>
  <c r="CI347" i="40"/>
  <c r="CI348" i="40"/>
  <c r="CI349" i="40"/>
  <c r="CI350" i="40"/>
  <c r="CI351" i="40"/>
  <c r="CI352" i="40"/>
  <c r="CI353" i="40"/>
  <c r="CI354" i="40"/>
  <c r="CI355" i="40"/>
  <c r="CI356" i="40"/>
  <c r="CI357" i="40"/>
  <c r="CI358" i="40"/>
  <c r="CI359" i="40"/>
  <c r="CI360" i="40"/>
  <c r="CI361" i="40"/>
  <c r="CI362" i="40"/>
  <c r="CI363" i="40"/>
  <c r="CI364" i="40"/>
  <c r="CI365" i="40"/>
  <c r="CI366" i="40"/>
  <c r="CI367" i="40"/>
  <c r="CI368" i="40"/>
  <c r="CI369" i="40"/>
  <c r="CI370" i="40"/>
  <c r="CI371" i="40"/>
  <c r="CI372" i="40"/>
  <c r="CI373" i="40"/>
  <c r="CI374" i="40"/>
  <c r="CI375" i="40"/>
  <c r="CI376" i="40"/>
  <c r="CI377" i="40"/>
  <c r="CI378" i="40"/>
  <c r="CI379" i="40"/>
  <c r="CI380" i="40"/>
  <c r="CI381" i="40"/>
  <c r="CI382" i="40"/>
  <c r="CI383" i="40"/>
  <c r="CI384" i="40"/>
  <c r="CI385" i="40"/>
  <c r="CI386" i="40"/>
  <c r="CI387" i="40"/>
  <c r="CI388" i="40"/>
  <c r="CI389" i="40"/>
  <c r="CI390" i="40"/>
  <c r="CI391" i="40"/>
  <c r="CI392" i="40"/>
  <c r="CI393" i="40"/>
  <c r="CI394" i="40"/>
  <c r="CI395" i="40"/>
  <c r="CI396" i="40"/>
  <c r="CI397" i="40"/>
  <c r="CI398" i="40"/>
  <c r="CI399" i="40"/>
  <c r="CI400" i="40"/>
  <c r="CI401" i="40"/>
  <c r="CI402" i="40"/>
  <c r="CI403" i="40"/>
  <c r="CI404" i="40"/>
  <c r="CI405" i="40"/>
  <c r="CI406" i="40"/>
  <c r="CI407" i="40"/>
  <c r="CI408" i="40"/>
  <c r="CI409" i="40"/>
  <c r="CI410" i="40"/>
  <c r="CI411" i="40"/>
  <c r="CI412" i="40"/>
  <c r="CI413" i="40"/>
  <c r="CI414" i="40"/>
  <c r="CI415" i="40"/>
  <c r="CI416" i="40"/>
  <c r="CI417" i="40"/>
  <c r="CI418" i="40"/>
  <c r="CI419" i="40"/>
  <c r="CI420" i="40"/>
  <c r="CI421" i="40"/>
  <c r="CI422" i="40"/>
  <c r="CI423" i="40"/>
  <c r="CI424" i="40"/>
  <c r="CI425" i="40"/>
  <c r="CI426" i="40"/>
  <c r="CI427" i="40"/>
  <c r="CI428" i="40"/>
  <c r="CI429" i="40"/>
  <c r="CI430" i="40"/>
  <c r="CI431" i="40"/>
  <c r="CI432" i="40"/>
  <c r="CI433" i="40"/>
  <c r="CI434" i="40"/>
  <c r="CI435" i="40"/>
  <c r="CI436" i="40"/>
  <c r="CI437" i="40"/>
  <c r="CI438" i="40"/>
  <c r="CI439" i="40"/>
  <c r="CI440" i="40"/>
  <c r="CI441" i="40"/>
  <c r="CI442" i="40"/>
  <c r="CI443" i="40"/>
  <c r="CI444" i="40"/>
  <c r="CI445" i="40"/>
  <c r="CI446" i="40"/>
  <c r="CI447" i="40"/>
  <c r="CI448" i="40"/>
  <c r="CI449" i="40"/>
  <c r="CI450" i="40"/>
  <c r="CI451" i="40"/>
  <c r="CI452" i="40"/>
  <c r="CI453" i="40"/>
  <c r="CI454" i="40"/>
  <c r="CI455" i="40"/>
  <c r="CI456" i="40"/>
  <c r="CI457" i="40"/>
  <c r="CI458" i="40"/>
  <c r="CI459" i="40"/>
  <c r="CI460" i="40"/>
  <c r="CI461" i="40"/>
  <c r="CI462" i="40"/>
  <c r="CI463" i="40"/>
  <c r="CI464" i="40"/>
  <c r="CI465" i="40"/>
  <c r="CI466" i="40"/>
  <c r="CI467" i="40"/>
  <c r="CI468" i="40"/>
  <c r="CI469" i="40"/>
  <c r="CI470" i="40"/>
  <c r="CI471" i="40"/>
  <c r="CI472" i="40"/>
  <c r="CI473" i="40"/>
  <c r="CI474" i="40"/>
  <c r="CI475" i="40"/>
  <c r="CI476" i="40"/>
  <c r="CI477" i="40"/>
  <c r="CI478" i="40"/>
  <c r="CI479" i="40"/>
  <c r="CI480" i="40"/>
  <c r="CI481" i="40"/>
  <c r="CI482" i="40"/>
  <c r="CI483" i="40"/>
  <c r="CI484" i="40"/>
  <c r="CI485" i="40"/>
  <c r="CI486" i="40"/>
  <c r="CI487" i="40"/>
  <c r="CI488" i="40"/>
  <c r="CI489" i="40"/>
  <c r="CI490" i="40"/>
  <c r="CI491" i="40"/>
  <c r="CI492" i="40"/>
  <c r="CI493" i="40"/>
  <c r="CI494" i="40"/>
  <c r="CI495" i="40"/>
  <c r="CI496" i="40"/>
  <c r="CI497" i="40"/>
  <c r="CI498" i="40"/>
  <c r="CI499" i="40"/>
  <c r="CI500" i="40"/>
  <c r="CI501" i="40"/>
  <c r="CI502" i="40"/>
  <c r="CI503" i="40"/>
  <c r="CI504" i="40"/>
  <c r="CG6" i="40"/>
  <c r="CG7" i="40"/>
  <c r="CG8" i="40"/>
  <c r="CG9" i="40"/>
  <c r="CG10" i="40"/>
  <c r="CG11" i="40"/>
  <c r="CG12" i="40"/>
  <c r="CG13" i="40"/>
  <c r="CG14" i="40"/>
  <c r="CG15" i="40"/>
  <c r="CG16" i="40"/>
  <c r="CG17" i="40"/>
  <c r="CG18" i="40"/>
  <c r="CG19" i="40"/>
  <c r="CG20" i="40"/>
  <c r="CG21" i="40"/>
  <c r="CG22" i="40"/>
  <c r="CG23" i="40"/>
  <c r="CG24" i="40"/>
  <c r="CG25" i="40"/>
  <c r="CG26" i="40"/>
  <c r="CG27" i="40"/>
  <c r="CG28" i="40"/>
  <c r="CG29" i="40"/>
  <c r="CG30" i="40"/>
  <c r="CG31" i="40"/>
  <c r="CG32" i="40"/>
  <c r="CG33" i="40"/>
  <c r="CG34" i="40"/>
  <c r="CG35" i="40"/>
  <c r="CG36" i="40"/>
  <c r="CG37" i="40"/>
  <c r="CG38" i="40"/>
  <c r="CG39" i="40"/>
  <c r="CG40" i="40"/>
  <c r="CG41" i="40"/>
  <c r="CG42" i="40"/>
  <c r="CG43" i="40"/>
  <c r="CG44" i="40"/>
  <c r="CG45" i="40"/>
  <c r="CG46" i="40"/>
  <c r="CG47" i="40"/>
  <c r="CG48" i="40"/>
  <c r="CG49" i="40"/>
  <c r="CG50" i="40"/>
  <c r="CG51" i="40"/>
  <c r="CG52" i="40"/>
  <c r="CG53" i="40"/>
  <c r="CG54" i="40"/>
  <c r="CG55" i="40"/>
  <c r="CG56" i="40"/>
  <c r="CG57" i="40"/>
  <c r="CG58" i="40"/>
  <c r="CG59" i="40"/>
  <c r="CG60" i="40"/>
  <c r="CG61" i="40"/>
  <c r="CG62" i="40"/>
  <c r="CG63" i="40"/>
  <c r="CG64" i="40"/>
  <c r="CG65" i="40"/>
  <c r="CG66" i="40"/>
  <c r="CG67" i="40"/>
  <c r="CG68" i="40"/>
  <c r="CG69" i="40"/>
  <c r="CG70" i="40"/>
  <c r="CG71" i="40"/>
  <c r="CG72" i="40"/>
  <c r="CG73" i="40"/>
  <c r="CG74" i="40"/>
  <c r="CG75" i="40"/>
  <c r="CG76" i="40"/>
  <c r="CG77" i="40"/>
  <c r="CG78" i="40"/>
  <c r="CG79" i="40"/>
  <c r="CG80" i="40"/>
  <c r="CG81" i="40"/>
  <c r="CG82" i="40"/>
  <c r="CG83" i="40"/>
  <c r="CG84" i="40"/>
  <c r="CG85" i="40"/>
  <c r="CG86" i="40"/>
  <c r="CG87" i="40"/>
  <c r="CG88" i="40"/>
  <c r="CG89" i="40"/>
  <c r="CG90" i="40"/>
  <c r="CG91" i="40"/>
  <c r="CG92" i="40"/>
  <c r="CG93" i="40"/>
  <c r="CG94" i="40"/>
  <c r="CG95" i="40"/>
  <c r="CG96" i="40"/>
  <c r="CG97" i="40"/>
  <c r="CG98" i="40"/>
  <c r="CG99" i="40"/>
  <c r="CG100" i="40"/>
  <c r="CG101" i="40"/>
  <c r="CG102" i="40"/>
  <c r="CG103" i="40"/>
  <c r="CG104" i="40"/>
  <c r="CG105" i="40"/>
  <c r="CG106" i="40"/>
  <c r="CG107" i="40"/>
  <c r="CG108" i="40"/>
  <c r="CG109" i="40"/>
  <c r="CG110" i="40"/>
  <c r="CG111" i="40"/>
  <c r="CG112" i="40"/>
  <c r="CG113" i="40"/>
  <c r="CG114" i="40"/>
  <c r="CG115" i="40"/>
  <c r="CG116" i="40"/>
  <c r="CG117" i="40"/>
  <c r="CG118" i="40"/>
  <c r="CG119" i="40"/>
  <c r="CG120" i="40"/>
  <c r="CG121" i="40"/>
  <c r="CG122" i="40"/>
  <c r="CG123" i="40"/>
  <c r="CG124" i="40"/>
  <c r="CG125" i="40"/>
  <c r="CG126" i="40"/>
  <c r="CG127" i="40"/>
  <c r="CG128" i="40"/>
  <c r="CG129" i="40"/>
  <c r="CG130" i="40"/>
  <c r="CG131" i="40"/>
  <c r="CG132" i="40"/>
  <c r="CG133" i="40"/>
  <c r="CG134" i="40"/>
  <c r="CG135" i="40"/>
  <c r="CG136" i="40"/>
  <c r="CG137" i="40"/>
  <c r="CG138" i="40"/>
  <c r="CG139" i="40"/>
  <c r="CG140" i="40"/>
  <c r="CG141" i="40"/>
  <c r="CG142" i="40"/>
  <c r="CG143" i="40"/>
  <c r="CG144" i="40"/>
  <c r="CG145" i="40"/>
  <c r="CG146" i="40"/>
  <c r="CG147" i="40"/>
  <c r="CG148" i="40"/>
  <c r="CG149" i="40"/>
  <c r="CG150" i="40"/>
  <c r="CG151" i="40"/>
  <c r="CG152" i="40"/>
  <c r="CG153" i="40"/>
  <c r="CG154" i="40"/>
  <c r="CG155" i="40"/>
  <c r="CG156" i="40"/>
  <c r="CG157" i="40"/>
  <c r="CG158" i="40"/>
  <c r="CG159" i="40"/>
  <c r="CG160" i="40"/>
  <c r="CG161" i="40"/>
  <c r="CG162" i="40"/>
  <c r="CG163" i="40"/>
  <c r="CG164" i="40"/>
  <c r="CG165" i="40"/>
  <c r="CG166" i="40"/>
  <c r="CG167" i="40"/>
  <c r="CG168" i="40"/>
  <c r="CG169" i="40"/>
  <c r="CG170" i="40"/>
  <c r="CG171" i="40"/>
  <c r="CG172" i="40"/>
  <c r="CG173" i="40"/>
  <c r="CG174" i="40"/>
  <c r="CG175" i="40"/>
  <c r="CG176" i="40"/>
  <c r="CG177" i="40"/>
  <c r="CG178" i="40"/>
  <c r="CG179" i="40"/>
  <c r="CG180" i="40"/>
  <c r="CG181" i="40"/>
  <c r="CG182" i="40"/>
  <c r="CG183" i="40"/>
  <c r="CG184" i="40"/>
  <c r="CG185" i="40"/>
  <c r="CG186" i="40"/>
  <c r="CG187" i="40"/>
  <c r="CG188" i="40"/>
  <c r="CG189" i="40"/>
  <c r="CG190" i="40"/>
  <c r="CG191" i="40"/>
  <c r="CG192" i="40"/>
  <c r="CG193" i="40"/>
  <c r="CG194" i="40"/>
  <c r="CG195" i="40"/>
  <c r="CG196" i="40"/>
  <c r="CG197" i="40"/>
  <c r="CG198" i="40"/>
  <c r="CG199" i="40"/>
  <c r="CG200" i="40"/>
  <c r="CG201" i="40"/>
  <c r="CG202" i="40"/>
  <c r="CG203" i="40"/>
  <c r="CG204" i="40"/>
  <c r="CG205" i="40"/>
  <c r="CG206" i="40"/>
  <c r="CG207" i="40"/>
  <c r="CG208" i="40"/>
  <c r="CG209" i="40"/>
  <c r="CG210" i="40"/>
  <c r="CG211" i="40"/>
  <c r="CG212" i="40"/>
  <c r="CG213" i="40"/>
  <c r="CG214" i="40"/>
  <c r="CG215" i="40"/>
  <c r="CG216" i="40"/>
  <c r="CG217" i="40"/>
  <c r="CG218" i="40"/>
  <c r="CG219" i="40"/>
  <c r="CG220" i="40"/>
  <c r="CG221" i="40"/>
  <c r="CG222" i="40"/>
  <c r="CG223" i="40"/>
  <c r="CG224" i="40"/>
  <c r="CG225" i="40"/>
  <c r="CG226" i="40"/>
  <c r="CG227" i="40"/>
  <c r="CG228" i="40"/>
  <c r="CG229" i="40"/>
  <c r="CG230" i="40"/>
  <c r="CG231" i="40"/>
  <c r="CG232" i="40"/>
  <c r="CG233" i="40"/>
  <c r="CG234" i="40"/>
  <c r="CG235" i="40"/>
  <c r="CG236" i="40"/>
  <c r="CG237" i="40"/>
  <c r="CG238" i="40"/>
  <c r="CG239" i="40"/>
  <c r="CG240" i="40"/>
  <c r="CG241" i="40"/>
  <c r="CG242" i="40"/>
  <c r="CG243" i="40"/>
  <c r="CG244" i="40"/>
  <c r="CG245" i="40"/>
  <c r="CG246" i="40"/>
  <c r="CG247" i="40"/>
  <c r="CG248" i="40"/>
  <c r="CG249" i="40"/>
  <c r="CG250" i="40"/>
  <c r="CG251" i="40"/>
  <c r="CG252" i="40"/>
  <c r="CG253" i="40"/>
  <c r="CG254" i="40"/>
  <c r="CG255" i="40"/>
  <c r="CG256" i="40"/>
  <c r="CG257" i="40"/>
  <c r="CG258" i="40"/>
  <c r="CG259" i="40"/>
  <c r="CG260" i="40"/>
  <c r="CG261" i="40"/>
  <c r="CG262" i="40"/>
  <c r="CG263" i="40"/>
  <c r="CG264" i="40"/>
  <c r="CG265" i="40"/>
  <c r="CG266" i="40"/>
  <c r="CG267" i="40"/>
  <c r="CG268" i="40"/>
  <c r="CG269" i="40"/>
  <c r="CG270" i="40"/>
  <c r="CG271" i="40"/>
  <c r="CG272" i="40"/>
  <c r="CG273" i="40"/>
  <c r="CG274" i="40"/>
  <c r="CG275" i="40"/>
  <c r="CG276" i="40"/>
  <c r="CG277" i="40"/>
  <c r="CG278" i="40"/>
  <c r="CG279" i="40"/>
  <c r="CG280" i="40"/>
  <c r="CG281" i="40"/>
  <c r="CG282" i="40"/>
  <c r="CG283" i="40"/>
  <c r="CG284" i="40"/>
  <c r="CG285" i="40"/>
  <c r="CG286" i="40"/>
  <c r="CG287" i="40"/>
  <c r="CG288" i="40"/>
  <c r="CG289" i="40"/>
  <c r="CG290" i="40"/>
  <c r="CG291" i="40"/>
  <c r="CG292" i="40"/>
  <c r="CG293" i="40"/>
  <c r="CG294" i="40"/>
  <c r="CG295" i="40"/>
  <c r="CG296" i="40"/>
  <c r="CG297" i="40"/>
  <c r="CG298" i="40"/>
  <c r="CG299" i="40"/>
  <c r="CG300" i="40"/>
  <c r="CG301" i="40"/>
  <c r="CG302" i="40"/>
  <c r="CG303" i="40"/>
  <c r="CG304" i="40"/>
  <c r="CG305" i="40"/>
  <c r="CG306" i="40"/>
  <c r="CG307" i="40"/>
  <c r="CG308" i="40"/>
  <c r="CG309" i="40"/>
  <c r="CG310" i="40"/>
  <c r="CG311" i="40"/>
  <c r="CG312" i="40"/>
  <c r="CG313" i="40"/>
  <c r="CG314" i="40"/>
  <c r="CG315" i="40"/>
  <c r="CG316" i="40"/>
  <c r="CG317" i="40"/>
  <c r="CG318" i="40"/>
  <c r="CG319" i="40"/>
  <c r="CG320" i="40"/>
  <c r="CG321" i="40"/>
  <c r="CG322" i="40"/>
  <c r="CG323" i="40"/>
  <c r="CG324" i="40"/>
  <c r="CG325" i="40"/>
  <c r="CG326" i="40"/>
  <c r="CG327" i="40"/>
  <c r="CG328" i="40"/>
  <c r="CG329" i="40"/>
  <c r="CG330" i="40"/>
  <c r="CG331" i="40"/>
  <c r="CG332" i="40"/>
  <c r="CG333" i="40"/>
  <c r="CG334" i="40"/>
  <c r="CG335" i="40"/>
  <c r="CG336" i="40"/>
  <c r="CG337" i="40"/>
  <c r="CG338" i="40"/>
  <c r="CG339" i="40"/>
  <c r="CG340" i="40"/>
  <c r="CG341" i="40"/>
  <c r="CG342" i="40"/>
  <c r="CG343" i="40"/>
  <c r="CG344" i="40"/>
  <c r="CG345" i="40"/>
  <c r="CG346" i="40"/>
  <c r="CG347" i="40"/>
  <c r="CG348" i="40"/>
  <c r="CG349" i="40"/>
  <c r="CG350" i="40"/>
  <c r="CG351" i="40"/>
  <c r="CG352" i="40"/>
  <c r="CG353" i="40"/>
  <c r="CG354" i="40"/>
  <c r="CG355" i="40"/>
  <c r="CG356" i="40"/>
  <c r="CG357" i="40"/>
  <c r="CG358" i="40"/>
  <c r="CG359" i="40"/>
  <c r="CG360" i="40"/>
  <c r="CG361" i="40"/>
  <c r="CG362" i="40"/>
  <c r="CG363" i="40"/>
  <c r="CG364" i="40"/>
  <c r="CG365" i="40"/>
  <c r="CG366" i="40"/>
  <c r="CG367" i="40"/>
  <c r="CG368" i="40"/>
  <c r="CG369" i="40"/>
  <c r="CG370" i="40"/>
  <c r="CG371" i="40"/>
  <c r="CG372" i="40"/>
  <c r="CG373" i="40"/>
  <c r="CG374" i="40"/>
  <c r="CG375" i="40"/>
  <c r="CG376" i="40"/>
  <c r="CG377" i="40"/>
  <c r="CG378" i="40"/>
  <c r="CG379" i="40"/>
  <c r="CG380" i="40"/>
  <c r="CG381" i="40"/>
  <c r="CG382" i="40"/>
  <c r="CG383" i="40"/>
  <c r="CG384" i="40"/>
  <c r="CG385" i="40"/>
  <c r="CG386" i="40"/>
  <c r="CG387" i="40"/>
  <c r="CG388" i="40"/>
  <c r="CG389" i="40"/>
  <c r="CG390" i="40"/>
  <c r="CG391" i="40"/>
  <c r="CG392" i="40"/>
  <c r="CG393" i="40"/>
  <c r="CG394" i="40"/>
  <c r="CG395" i="40"/>
  <c r="CG396" i="40"/>
  <c r="CG397" i="40"/>
  <c r="CG398" i="40"/>
  <c r="CG399" i="40"/>
  <c r="CG400" i="40"/>
  <c r="CG401" i="40"/>
  <c r="CG402" i="40"/>
  <c r="CG403" i="40"/>
  <c r="CG404" i="40"/>
  <c r="CG405" i="40"/>
  <c r="CG406" i="40"/>
  <c r="CG407" i="40"/>
  <c r="CG408" i="40"/>
  <c r="CG409" i="40"/>
  <c r="CG410" i="40"/>
  <c r="CG411" i="40"/>
  <c r="CG412" i="40"/>
  <c r="CG413" i="40"/>
  <c r="CG414" i="40"/>
  <c r="CG415" i="40"/>
  <c r="CG416" i="40"/>
  <c r="CG417" i="40"/>
  <c r="CG418" i="40"/>
  <c r="CG419" i="40"/>
  <c r="CG420" i="40"/>
  <c r="CG421" i="40"/>
  <c r="CG422" i="40"/>
  <c r="CG423" i="40"/>
  <c r="CG424" i="40"/>
  <c r="CG425" i="40"/>
  <c r="CG426" i="40"/>
  <c r="CG427" i="40"/>
  <c r="CG428" i="40"/>
  <c r="CG429" i="40"/>
  <c r="CG430" i="40"/>
  <c r="CG431" i="40"/>
  <c r="CG432" i="40"/>
  <c r="CG433" i="40"/>
  <c r="CG434" i="40"/>
  <c r="CG435" i="40"/>
  <c r="CG436" i="40"/>
  <c r="CG437" i="40"/>
  <c r="CG438" i="40"/>
  <c r="CG439" i="40"/>
  <c r="CG440" i="40"/>
  <c r="CG441" i="40"/>
  <c r="CG442" i="40"/>
  <c r="CG443" i="40"/>
  <c r="CG444" i="40"/>
  <c r="CG445" i="40"/>
  <c r="CG446" i="40"/>
  <c r="CG447" i="40"/>
  <c r="CG448" i="40"/>
  <c r="CG449" i="40"/>
  <c r="CG450" i="40"/>
  <c r="CG451" i="40"/>
  <c r="CG452" i="40"/>
  <c r="CG453" i="40"/>
  <c r="CG454" i="40"/>
  <c r="CG455" i="40"/>
  <c r="CG456" i="40"/>
  <c r="CG457" i="40"/>
  <c r="CG458" i="40"/>
  <c r="CG459" i="40"/>
  <c r="CG460" i="40"/>
  <c r="CG461" i="40"/>
  <c r="CG462" i="40"/>
  <c r="CG463" i="40"/>
  <c r="CG464" i="40"/>
  <c r="CG465" i="40"/>
  <c r="CG466" i="40"/>
  <c r="CG467" i="40"/>
  <c r="CG468" i="40"/>
  <c r="CG469" i="40"/>
  <c r="CG470" i="40"/>
  <c r="CG471" i="40"/>
  <c r="CG472" i="40"/>
  <c r="CG473" i="40"/>
  <c r="CG474" i="40"/>
  <c r="CG475" i="40"/>
  <c r="CG476" i="40"/>
  <c r="CG477" i="40"/>
  <c r="CG478" i="40"/>
  <c r="CG479" i="40"/>
  <c r="CG480" i="40"/>
  <c r="CG481" i="40"/>
  <c r="CG482" i="40"/>
  <c r="CG483" i="40"/>
  <c r="CG484" i="40"/>
  <c r="CG485" i="40"/>
  <c r="CG486" i="40"/>
  <c r="CG487" i="40"/>
  <c r="CG488" i="40"/>
  <c r="CG489" i="40"/>
  <c r="CG490" i="40"/>
  <c r="CG491" i="40"/>
  <c r="CG492" i="40"/>
  <c r="CG493" i="40"/>
  <c r="CG494" i="40"/>
  <c r="CG495" i="40"/>
  <c r="CG496" i="40"/>
  <c r="CG497" i="40"/>
  <c r="CG498" i="40"/>
  <c r="CG499" i="40"/>
  <c r="CG500" i="40"/>
  <c r="CG501" i="40"/>
  <c r="CG502" i="40"/>
  <c r="CG503" i="40"/>
  <c r="CG504" i="40"/>
  <c r="CF6" i="40"/>
  <c r="CF7" i="40"/>
  <c r="CF8" i="40"/>
  <c r="CF9" i="40"/>
  <c r="CF10" i="40"/>
  <c r="CF11" i="40"/>
  <c r="CF12" i="40"/>
  <c r="CF13" i="40"/>
  <c r="CF14" i="40"/>
  <c r="CF15" i="40"/>
  <c r="CF16" i="40"/>
  <c r="CF17" i="40"/>
  <c r="CF18" i="40"/>
  <c r="CF19" i="40"/>
  <c r="CF20" i="40"/>
  <c r="CF21" i="40"/>
  <c r="CF22" i="40"/>
  <c r="CF23" i="40"/>
  <c r="CF24" i="40"/>
  <c r="CF25" i="40"/>
  <c r="CF26" i="40"/>
  <c r="CF27" i="40"/>
  <c r="CF28" i="40"/>
  <c r="CF29" i="40"/>
  <c r="CF30" i="40"/>
  <c r="CF31" i="40"/>
  <c r="CF32" i="40"/>
  <c r="CF33" i="40"/>
  <c r="CF34" i="40"/>
  <c r="CF35" i="40"/>
  <c r="CF36" i="40"/>
  <c r="CF37" i="40"/>
  <c r="CF38" i="40"/>
  <c r="CF39" i="40"/>
  <c r="CF40" i="40"/>
  <c r="CF41" i="40"/>
  <c r="CF42" i="40"/>
  <c r="CF43" i="40"/>
  <c r="CF44" i="40"/>
  <c r="CF45" i="40"/>
  <c r="CF46" i="40"/>
  <c r="CF47" i="40"/>
  <c r="CF48" i="40"/>
  <c r="CF49" i="40"/>
  <c r="CF50" i="40"/>
  <c r="CF51" i="40"/>
  <c r="CF52" i="40"/>
  <c r="CF53" i="40"/>
  <c r="CF54" i="40"/>
  <c r="CF55" i="40"/>
  <c r="CF56" i="40"/>
  <c r="CF57" i="40"/>
  <c r="CF58" i="40"/>
  <c r="CF59" i="40"/>
  <c r="CF60" i="40"/>
  <c r="CF61" i="40"/>
  <c r="CF62" i="40"/>
  <c r="CF63" i="40"/>
  <c r="CF64" i="40"/>
  <c r="CF65" i="40"/>
  <c r="CF66" i="40"/>
  <c r="CF67" i="40"/>
  <c r="CF68" i="40"/>
  <c r="CF69" i="40"/>
  <c r="CF70" i="40"/>
  <c r="CF71" i="40"/>
  <c r="CF72" i="40"/>
  <c r="CF73" i="40"/>
  <c r="CF74" i="40"/>
  <c r="CF75" i="40"/>
  <c r="CF76" i="40"/>
  <c r="CF77" i="40"/>
  <c r="CF78" i="40"/>
  <c r="CF79" i="40"/>
  <c r="CF80" i="40"/>
  <c r="CF81" i="40"/>
  <c r="CF82" i="40"/>
  <c r="CF83" i="40"/>
  <c r="CF84" i="40"/>
  <c r="CF85" i="40"/>
  <c r="CF86" i="40"/>
  <c r="CF87" i="40"/>
  <c r="CF88" i="40"/>
  <c r="CF89" i="40"/>
  <c r="CF90" i="40"/>
  <c r="CF91" i="40"/>
  <c r="CF92" i="40"/>
  <c r="CF93" i="40"/>
  <c r="CF94" i="40"/>
  <c r="CF95" i="40"/>
  <c r="CF96" i="40"/>
  <c r="CF97" i="40"/>
  <c r="CF98" i="40"/>
  <c r="CF99" i="40"/>
  <c r="CF100" i="40"/>
  <c r="CF101" i="40"/>
  <c r="CF102" i="40"/>
  <c r="CF103" i="40"/>
  <c r="CF104" i="40"/>
  <c r="CF105" i="40"/>
  <c r="CF106" i="40"/>
  <c r="CF107" i="40"/>
  <c r="CF108" i="40"/>
  <c r="CF109" i="40"/>
  <c r="CF110" i="40"/>
  <c r="CF111" i="40"/>
  <c r="CF112" i="40"/>
  <c r="CF113" i="40"/>
  <c r="CF114" i="40"/>
  <c r="CF115" i="40"/>
  <c r="CF116" i="40"/>
  <c r="CF117" i="40"/>
  <c r="CF118" i="40"/>
  <c r="CF119" i="40"/>
  <c r="CF120" i="40"/>
  <c r="CF121" i="40"/>
  <c r="CF122" i="40"/>
  <c r="CF123" i="40"/>
  <c r="CF124" i="40"/>
  <c r="CF125" i="40"/>
  <c r="CF126" i="40"/>
  <c r="CF127" i="40"/>
  <c r="CF128" i="40"/>
  <c r="CF129" i="40"/>
  <c r="CF130" i="40"/>
  <c r="CF131" i="40"/>
  <c r="CF132" i="40"/>
  <c r="CF133" i="40"/>
  <c r="CF134" i="40"/>
  <c r="CF135" i="40"/>
  <c r="CF136" i="40"/>
  <c r="CF137" i="40"/>
  <c r="CF138" i="40"/>
  <c r="CF139" i="40"/>
  <c r="CF140" i="40"/>
  <c r="CF141" i="40"/>
  <c r="CF142" i="40"/>
  <c r="CF143" i="40"/>
  <c r="CF144" i="40"/>
  <c r="CF145" i="40"/>
  <c r="CF146" i="40"/>
  <c r="CF147" i="40"/>
  <c r="CF148" i="40"/>
  <c r="CF149" i="40"/>
  <c r="CF150" i="40"/>
  <c r="CF151" i="40"/>
  <c r="CF152" i="40"/>
  <c r="CF153" i="40"/>
  <c r="CF154" i="40"/>
  <c r="CF155" i="40"/>
  <c r="CF156" i="40"/>
  <c r="CF157" i="40"/>
  <c r="CF158" i="40"/>
  <c r="CF159" i="40"/>
  <c r="CF160" i="40"/>
  <c r="CF161" i="40"/>
  <c r="CF162" i="40"/>
  <c r="CF163" i="40"/>
  <c r="CF164" i="40"/>
  <c r="CF165" i="40"/>
  <c r="CF166" i="40"/>
  <c r="CF167" i="40"/>
  <c r="CF168" i="40"/>
  <c r="CF169" i="40"/>
  <c r="CF170" i="40"/>
  <c r="CF171" i="40"/>
  <c r="CF172" i="40"/>
  <c r="CF173" i="40"/>
  <c r="CF174" i="40"/>
  <c r="CF175" i="40"/>
  <c r="CF176" i="40"/>
  <c r="CF177" i="40"/>
  <c r="CF178" i="40"/>
  <c r="CF179" i="40"/>
  <c r="CF180" i="40"/>
  <c r="CF181" i="40"/>
  <c r="CF182" i="40"/>
  <c r="CF183" i="40"/>
  <c r="CF184" i="40"/>
  <c r="CF185" i="40"/>
  <c r="CF186" i="40"/>
  <c r="CF187" i="40"/>
  <c r="CF188" i="40"/>
  <c r="CF189" i="40"/>
  <c r="CF190" i="40"/>
  <c r="CF191" i="40"/>
  <c r="CF192" i="40"/>
  <c r="CF193" i="40"/>
  <c r="CF194" i="40"/>
  <c r="CF195" i="40"/>
  <c r="CF196" i="40"/>
  <c r="CF197" i="40"/>
  <c r="CF198" i="40"/>
  <c r="CF199" i="40"/>
  <c r="CF200" i="40"/>
  <c r="CF201" i="40"/>
  <c r="CF202" i="40"/>
  <c r="CF203" i="40"/>
  <c r="CF204" i="40"/>
  <c r="CF205" i="40"/>
  <c r="CF206" i="40"/>
  <c r="CF207" i="40"/>
  <c r="CF208" i="40"/>
  <c r="CF209" i="40"/>
  <c r="CF210" i="40"/>
  <c r="CF211" i="40"/>
  <c r="CF212" i="40"/>
  <c r="CF213" i="40"/>
  <c r="CF214" i="40"/>
  <c r="CF215" i="40"/>
  <c r="CF216" i="40"/>
  <c r="CF217" i="40"/>
  <c r="CF218" i="40"/>
  <c r="CF219" i="40"/>
  <c r="CF220" i="40"/>
  <c r="CF221" i="40"/>
  <c r="CF222" i="40"/>
  <c r="CF223" i="40"/>
  <c r="CF224" i="40"/>
  <c r="CF225" i="40"/>
  <c r="CF226" i="40"/>
  <c r="CF227" i="40"/>
  <c r="CF228" i="40"/>
  <c r="CF229" i="40"/>
  <c r="CF230" i="40"/>
  <c r="CF231" i="40"/>
  <c r="CF232" i="40"/>
  <c r="CF233" i="40"/>
  <c r="CF234" i="40"/>
  <c r="CF235" i="40"/>
  <c r="CF236" i="40"/>
  <c r="CF237" i="40"/>
  <c r="CF238" i="40"/>
  <c r="CF239" i="40"/>
  <c r="CF240" i="40"/>
  <c r="CF241" i="40"/>
  <c r="CF242" i="40"/>
  <c r="CF243" i="40"/>
  <c r="CF244" i="40"/>
  <c r="CF245" i="40"/>
  <c r="CF246" i="40"/>
  <c r="CF247" i="40"/>
  <c r="CF248" i="40"/>
  <c r="CF249" i="40"/>
  <c r="CF250" i="40"/>
  <c r="CF251" i="40"/>
  <c r="CF252" i="40"/>
  <c r="CF253" i="40"/>
  <c r="CF254" i="40"/>
  <c r="CF255" i="40"/>
  <c r="CF256" i="40"/>
  <c r="CF257" i="40"/>
  <c r="CF258" i="40"/>
  <c r="CF259" i="40"/>
  <c r="CF260" i="40"/>
  <c r="CF261" i="40"/>
  <c r="CF262" i="40"/>
  <c r="CF263" i="40"/>
  <c r="CF264" i="40"/>
  <c r="CF265" i="40"/>
  <c r="CF266" i="40"/>
  <c r="CF267" i="40"/>
  <c r="CF268" i="40"/>
  <c r="CF269" i="40"/>
  <c r="CF270" i="40"/>
  <c r="CF271" i="40"/>
  <c r="CF272" i="40"/>
  <c r="CF273" i="40"/>
  <c r="CF274" i="40"/>
  <c r="CF275" i="40"/>
  <c r="CF276" i="40"/>
  <c r="CF277" i="40"/>
  <c r="CF278" i="40"/>
  <c r="CF279" i="40"/>
  <c r="CF280" i="40"/>
  <c r="CF281" i="40"/>
  <c r="CF282" i="40"/>
  <c r="CF283" i="40"/>
  <c r="CF284" i="40"/>
  <c r="CF285" i="40"/>
  <c r="CF286" i="40"/>
  <c r="CF287" i="40"/>
  <c r="CF288" i="40"/>
  <c r="CF289" i="40"/>
  <c r="CF290" i="40"/>
  <c r="CF291" i="40"/>
  <c r="CF292" i="40"/>
  <c r="CF293" i="40"/>
  <c r="CF294" i="40"/>
  <c r="CF295" i="40"/>
  <c r="CF296" i="40"/>
  <c r="CF297" i="40"/>
  <c r="CF298" i="40"/>
  <c r="CF299" i="40"/>
  <c r="CF300" i="40"/>
  <c r="CF301" i="40"/>
  <c r="CF302" i="40"/>
  <c r="CF303" i="40"/>
  <c r="CF304" i="40"/>
  <c r="CF305" i="40"/>
  <c r="CF306" i="40"/>
  <c r="CF307" i="40"/>
  <c r="CF308" i="40"/>
  <c r="CF309" i="40"/>
  <c r="CF310" i="40"/>
  <c r="CF311" i="40"/>
  <c r="CF312" i="40"/>
  <c r="CF313" i="40"/>
  <c r="CF314" i="40"/>
  <c r="CF315" i="40"/>
  <c r="CF316" i="40"/>
  <c r="CF317" i="40"/>
  <c r="CF318" i="40"/>
  <c r="CF319" i="40"/>
  <c r="CF320" i="40"/>
  <c r="CF321" i="40"/>
  <c r="CF322" i="40"/>
  <c r="CF323" i="40"/>
  <c r="CF324" i="40"/>
  <c r="CF325" i="40"/>
  <c r="CF326" i="40"/>
  <c r="CF327" i="40"/>
  <c r="CF328" i="40"/>
  <c r="CF329" i="40"/>
  <c r="CF330" i="40"/>
  <c r="CF331" i="40"/>
  <c r="CF332" i="40"/>
  <c r="CF333" i="40"/>
  <c r="CF334" i="40"/>
  <c r="CF335" i="40"/>
  <c r="CF336" i="40"/>
  <c r="CF337" i="40"/>
  <c r="CF338" i="40"/>
  <c r="CF339" i="40"/>
  <c r="CF340" i="40"/>
  <c r="CF341" i="40"/>
  <c r="CF342" i="40"/>
  <c r="CF343" i="40"/>
  <c r="CF344" i="40"/>
  <c r="CF345" i="40"/>
  <c r="CF346" i="40"/>
  <c r="CF347" i="40"/>
  <c r="CF348" i="40"/>
  <c r="CF349" i="40"/>
  <c r="CF350" i="40"/>
  <c r="CF351" i="40"/>
  <c r="CF352" i="40"/>
  <c r="CF353" i="40"/>
  <c r="CF354" i="40"/>
  <c r="CF355" i="40"/>
  <c r="CF356" i="40"/>
  <c r="CF357" i="40"/>
  <c r="CF358" i="40"/>
  <c r="CF359" i="40"/>
  <c r="CF360" i="40"/>
  <c r="CF361" i="40"/>
  <c r="CF362" i="40"/>
  <c r="CF363" i="40"/>
  <c r="CF364" i="40"/>
  <c r="CF365" i="40"/>
  <c r="CF366" i="40"/>
  <c r="CF367" i="40"/>
  <c r="CF368" i="40"/>
  <c r="CF369" i="40"/>
  <c r="CF370" i="40"/>
  <c r="CF371" i="40"/>
  <c r="CF372" i="40"/>
  <c r="CF373" i="40"/>
  <c r="CF374" i="40"/>
  <c r="CF375" i="40"/>
  <c r="CF376" i="40"/>
  <c r="CF377" i="40"/>
  <c r="CF378" i="40"/>
  <c r="CF379" i="40"/>
  <c r="CF380" i="40"/>
  <c r="CF381" i="40"/>
  <c r="CF382" i="40"/>
  <c r="CF383" i="40"/>
  <c r="CF384" i="40"/>
  <c r="CF385" i="40"/>
  <c r="CF386" i="40"/>
  <c r="CF387" i="40"/>
  <c r="CF388" i="40"/>
  <c r="CF389" i="40"/>
  <c r="CF390" i="40"/>
  <c r="CF391" i="40"/>
  <c r="CF392" i="40"/>
  <c r="CF393" i="40"/>
  <c r="CF394" i="40"/>
  <c r="CF395" i="40"/>
  <c r="CF396" i="40"/>
  <c r="CF397" i="40"/>
  <c r="CF398" i="40"/>
  <c r="CF399" i="40"/>
  <c r="CF400" i="40"/>
  <c r="CF401" i="40"/>
  <c r="CF402" i="40"/>
  <c r="CF403" i="40"/>
  <c r="CF404" i="40"/>
  <c r="CF405" i="40"/>
  <c r="CF406" i="40"/>
  <c r="CF407" i="40"/>
  <c r="CF408" i="40"/>
  <c r="CF409" i="40"/>
  <c r="CF410" i="40"/>
  <c r="CF411" i="40"/>
  <c r="CF412" i="40"/>
  <c r="CF413" i="40"/>
  <c r="CF414" i="40"/>
  <c r="CF415" i="40"/>
  <c r="CF416" i="40"/>
  <c r="CF417" i="40"/>
  <c r="CF418" i="40"/>
  <c r="CF419" i="40"/>
  <c r="CF420" i="40"/>
  <c r="CF421" i="40"/>
  <c r="CF422" i="40"/>
  <c r="CF423" i="40"/>
  <c r="CF424" i="40"/>
  <c r="CF425" i="40"/>
  <c r="CF426" i="40"/>
  <c r="CF427" i="40"/>
  <c r="CF428" i="40"/>
  <c r="CF429" i="40"/>
  <c r="CF430" i="40"/>
  <c r="CF431" i="40"/>
  <c r="CF432" i="40"/>
  <c r="CF433" i="40"/>
  <c r="CF434" i="40"/>
  <c r="CF435" i="40"/>
  <c r="CF436" i="40"/>
  <c r="CF437" i="40"/>
  <c r="CF438" i="40"/>
  <c r="CF439" i="40"/>
  <c r="CF440" i="40"/>
  <c r="CF441" i="40"/>
  <c r="CF442" i="40"/>
  <c r="CF443" i="40"/>
  <c r="CF444" i="40"/>
  <c r="CF445" i="40"/>
  <c r="CF446" i="40"/>
  <c r="CF447" i="40"/>
  <c r="CF448" i="40"/>
  <c r="CF449" i="40"/>
  <c r="CF450" i="40"/>
  <c r="CF451" i="40"/>
  <c r="CF452" i="40"/>
  <c r="CF453" i="40"/>
  <c r="CF454" i="40"/>
  <c r="CF455" i="40"/>
  <c r="CF456" i="40"/>
  <c r="CF457" i="40"/>
  <c r="CF458" i="40"/>
  <c r="CF459" i="40"/>
  <c r="CF460" i="40"/>
  <c r="CF461" i="40"/>
  <c r="CF462" i="40"/>
  <c r="CF463" i="40"/>
  <c r="CF464" i="40"/>
  <c r="CF465" i="40"/>
  <c r="CF466" i="40"/>
  <c r="CF467" i="40"/>
  <c r="CF468" i="40"/>
  <c r="CF469" i="40"/>
  <c r="CF470" i="40"/>
  <c r="CF471" i="40"/>
  <c r="CF472" i="40"/>
  <c r="CF473" i="40"/>
  <c r="CF474" i="40"/>
  <c r="CF475" i="40"/>
  <c r="CF476" i="40"/>
  <c r="CF477" i="40"/>
  <c r="CF478" i="40"/>
  <c r="CF479" i="40"/>
  <c r="CF480" i="40"/>
  <c r="CF481" i="40"/>
  <c r="CF482" i="40"/>
  <c r="CF483" i="40"/>
  <c r="CF484" i="40"/>
  <c r="CF485" i="40"/>
  <c r="CF486" i="40"/>
  <c r="CF487" i="40"/>
  <c r="CF488" i="40"/>
  <c r="CF489" i="40"/>
  <c r="CF490" i="40"/>
  <c r="CF491" i="40"/>
  <c r="CF492" i="40"/>
  <c r="CF493" i="40"/>
  <c r="CF494" i="40"/>
  <c r="CF495" i="40"/>
  <c r="CF496" i="40"/>
  <c r="CF497" i="40"/>
  <c r="CF498" i="40"/>
  <c r="CF499" i="40"/>
  <c r="CF500" i="40"/>
  <c r="CF501" i="40"/>
  <c r="CF502" i="40"/>
  <c r="CF503" i="40"/>
  <c r="CF504" i="40"/>
  <c r="Q458" i="40" l="1"/>
  <c r="Q277" i="40"/>
  <c r="Q169" i="40"/>
  <c r="Q175" i="40"/>
  <c r="Q289" i="40"/>
  <c r="Q470" i="40"/>
  <c r="Q193" i="40"/>
  <c r="Q500" i="40"/>
  <c r="Q485" i="40"/>
  <c r="Q436" i="40"/>
  <c r="Q391" i="40"/>
  <c r="Q248" i="40"/>
  <c r="Q422" i="40"/>
  <c r="Q32" i="40"/>
  <c r="Q313" i="40"/>
  <c r="Q483" i="40"/>
  <c r="Q442" i="40"/>
  <c r="Q475" i="40"/>
  <c r="Q217" i="40"/>
  <c r="Q56" i="40"/>
  <c r="Q176" i="40"/>
  <c r="Q238" i="40"/>
  <c r="Q183" i="40"/>
  <c r="Q229" i="40"/>
  <c r="Q375" i="40"/>
  <c r="Q94" i="40"/>
  <c r="Q298" i="40"/>
  <c r="Q137" i="40"/>
  <c r="Q453" i="40"/>
  <c r="Q64" i="40"/>
  <c r="Q432" i="40"/>
  <c r="Q446" i="40"/>
  <c r="Q242" i="40"/>
  <c r="Q411" i="40"/>
  <c r="Q196" i="40"/>
  <c r="Q484" i="40"/>
  <c r="Q439" i="40"/>
  <c r="Q212" i="40"/>
  <c r="Q492" i="40"/>
  <c r="Q272" i="40"/>
  <c r="Q233" i="40"/>
  <c r="Q223" i="40"/>
  <c r="Q138" i="40"/>
  <c r="Q489" i="40"/>
  <c r="Q309" i="40"/>
  <c r="Q286" i="40"/>
  <c r="Q319" i="40"/>
  <c r="Q427" i="40"/>
  <c r="Q158" i="40"/>
  <c r="Q370" i="40"/>
  <c r="Q393" i="40"/>
  <c r="Q421" i="40"/>
  <c r="Q216" i="40"/>
  <c r="Q162" i="40"/>
  <c r="Q293" i="40"/>
  <c r="Q429" i="40"/>
  <c r="Q66" i="40"/>
  <c r="Q330" i="40"/>
  <c r="Q139" i="40"/>
  <c r="Q361" i="40"/>
  <c r="Q259" i="40"/>
  <c r="Q237" i="40"/>
  <c r="Q197" i="40"/>
  <c r="Q199" i="40"/>
  <c r="Q400" i="40"/>
  <c r="Q455" i="40"/>
  <c r="Q290" i="40"/>
  <c r="Q467" i="40"/>
  <c r="Q405" i="40"/>
  <c r="Q161" i="40"/>
  <c r="Q46" i="40"/>
  <c r="Q184" i="40"/>
  <c r="Q497" i="40"/>
  <c r="Q324" i="40"/>
  <c r="Q491" i="40"/>
  <c r="Q125" i="40"/>
  <c r="Q315" i="40"/>
  <c r="Q73" i="40"/>
  <c r="Q141" i="40"/>
  <c r="Q88" i="40"/>
  <c r="Q38" i="40"/>
  <c r="Q93" i="40"/>
  <c r="Q274" i="40"/>
  <c r="Q380" i="40"/>
  <c r="Q255" i="40"/>
  <c r="Q433" i="40"/>
  <c r="Q98" i="40"/>
  <c r="Q20" i="40"/>
  <c r="Q386" i="40"/>
  <c r="Q108" i="40"/>
  <c r="Q390" i="40"/>
  <c r="Q270" i="40"/>
  <c r="Q132" i="40"/>
  <c r="Q243" i="40"/>
  <c r="Q486" i="40"/>
  <c r="Q43" i="40"/>
  <c r="Q18" i="40"/>
  <c r="Q39" i="40"/>
  <c r="Q208" i="40"/>
  <c r="Q477" i="40"/>
  <c r="Q306" i="40"/>
  <c r="Q159" i="40"/>
  <c r="Q37" i="40"/>
  <c r="Q314" i="40"/>
  <c r="Q232" i="40"/>
  <c r="Q297" i="40"/>
  <c r="Q444" i="40"/>
  <c r="Q256" i="40"/>
  <c r="Q457" i="40"/>
  <c r="Q381" i="40"/>
  <c r="Q26" i="40"/>
  <c r="Q285" i="40"/>
  <c r="Q438" i="40"/>
  <c r="Q328" i="40"/>
  <c r="Q202" i="40"/>
  <c r="Q231" i="40"/>
  <c r="Q89" i="40"/>
  <c r="Q114" i="40"/>
  <c r="Q17" i="40"/>
  <c r="Q80" i="40"/>
  <c r="Q63" i="40"/>
  <c r="Q335" i="40"/>
  <c r="Q220" i="40"/>
  <c r="Q374" i="40"/>
  <c r="Q24" i="40"/>
  <c r="Q404" i="40"/>
  <c r="Q474" i="40"/>
  <c r="Q341" i="40"/>
  <c r="Q271" i="40"/>
  <c r="Q147" i="40"/>
  <c r="Q51" i="40"/>
  <c r="Q14" i="40"/>
  <c r="Q82" i="40"/>
  <c r="Q435" i="40"/>
  <c r="Q461" i="40"/>
  <c r="Q451" i="40"/>
  <c r="Q372" i="40"/>
  <c r="Q365" i="40"/>
  <c r="Q33" i="40"/>
  <c r="Q129" i="40"/>
  <c r="Q355" i="40"/>
  <c r="Q264" i="40"/>
  <c r="Q408" i="40"/>
  <c r="Q27" i="40"/>
  <c r="Q305" i="40"/>
  <c r="Q349" i="40"/>
  <c r="Q44" i="40"/>
  <c r="Q59" i="40"/>
  <c r="Q218" i="40"/>
  <c r="Q211" i="40"/>
  <c r="Q99" i="40"/>
  <c r="Q163" i="40"/>
  <c r="Q336" i="40"/>
  <c r="Q302" i="40"/>
  <c r="Q109" i="40"/>
  <c r="Q282" i="40"/>
  <c r="Q226" i="40"/>
  <c r="Q77" i="40"/>
  <c r="Q447" i="40"/>
  <c r="Q403" i="40"/>
  <c r="Q415" i="40"/>
  <c r="Q340" i="40"/>
  <c r="Q301" i="40"/>
  <c r="Q58" i="40"/>
  <c r="Q45" i="40"/>
  <c r="Q209" i="40"/>
  <c r="Q189" i="40"/>
  <c r="Q34" i="40"/>
  <c r="Q460" i="40"/>
  <c r="Q168" i="40"/>
  <c r="Q252" i="40"/>
  <c r="Q110" i="40"/>
  <c r="Q399" i="40"/>
  <c r="Q478" i="40"/>
  <c r="Q174" i="40"/>
  <c r="Q284" i="40"/>
  <c r="Q140" i="40"/>
  <c r="Q466" i="40"/>
  <c r="Q65" i="40"/>
  <c r="Q249" i="40"/>
  <c r="Q53" i="40"/>
  <c r="Q19" i="40"/>
  <c r="Q79" i="40"/>
  <c r="Q83" i="40"/>
  <c r="Q203" i="40"/>
  <c r="Q503" i="40"/>
  <c r="Q263" i="40"/>
  <c r="Q443" i="40"/>
  <c r="Q100" i="40"/>
  <c r="Q275" i="40"/>
  <c r="Q424" i="40"/>
  <c r="Q70" i="40"/>
  <c r="Q182" i="40"/>
  <c r="Q150" i="40"/>
  <c r="Q502" i="40"/>
  <c r="Q371" i="40"/>
  <c r="Q430" i="40"/>
  <c r="Q144" i="40"/>
  <c r="Q344" i="40"/>
  <c r="Q414" i="40"/>
  <c r="Q329" i="40"/>
  <c r="Q57" i="40"/>
  <c r="Q120" i="40"/>
  <c r="Q299" i="40"/>
  <c r="Q67" i="40"/>
  <c r="Q90" i="40"/>
  <c r="Q317" i="40"/>
  <c r="Q356" i="40"/>
  <c r="Q397" i="40"/>
  <c r="Q245" i="40"/>
  <c r="Q377" i="40"/>
  <c r="Q62" i="40"/>
  <c r="Q490" i="40"/>
  <c r="Q224" i="40"/>
  <c r="Q205" i="40"/>
  <c r="Q103" i="40"/>
  <c r="Q97" i="40"/>
  <c r="Q173" i="40"/>
  <c r="Q153" i="40"/>
  <c r="Q87" i="40"/>
  <c r="Q96" i="40"/>
  <c r="Q351" i="40"/>
  <c r="Q215" i="40"/>
  <c r="Q54" i="40"/>
  <c r="Q387" i="40"/>
  <c r="Q221" i="40"/>
  <c r="Q124" i="40"/>
  <c r="Q362" i="40"/>
  <c r="Q23" i="40"/>
  <c r="Q50" i="40"/>
  <c r="Q454" i="40"/>
  <c r="Q78" i="40"/>
  <c r="Q148" i="40"/>
  <c r="Q494" i="40"/>
  <c r="Q239" i="40"/>
  <c r="Q265" i="40"/>
  <c r="Q166" i="40"/>
  <c r="Q190" i="40"/>
  <c r="Q130" i="40"/>
  <c r="Q333" i="40"/>
  <c r="Q113" i="40"/>
  <c r="Q394" i="40"/>
  <c r="Q384" i="40"/>
  <c r="Q352" i="40"/>
  <c r="Q450" i="40"/>
  <c r="Q407" i="40"/>
  <c r="Q194" i="40"/>
  <c r="Q185" i="40"/>
  <c r="Q102" i="40"/>
  <c r="Q452" i="40"/>
  <c r="Q241" i="40"/>
  <c r="Q200" i="40"/>
  <c r="Q119" i="40"/>
  <c r="Q115" i="40"/>
  <c r="Q345" i="40"/>
  <c r="Q177" i="40"/>
  <c r="Q111" i="40"/>
  <c r="Q320" i="40"/>
  <c r="Q258" i="40"/>
  <c r="Q21" i="40"/>
  <c r="Q440" i="40"/>
  <c r="Q323" i="40"/>
  <c r="Q385" i="40"/>
  <c r="Q292" i="40"/>
  <c r="Q350" i="40"/>
  <c r="Q273" i="40"/>
  <c r="Q337" i="40"/>
  <c r="Q419" i="40"/>
  <c r="Q358" i="40"/>
  <c r="Q279" i="40"/>
  <c r="Q464" i="40"/>
  <c r="Q16" i="40"/>
  <c r="Q145" i="40"/>
  <c r="Q425" i="40"/>
  <c r="Q35" i="40"/>
  <c r="Q354" i="40"/>
  <c r="Q389" i="40"/>
  <c r="Q379" i="40"/>
  <c r="Q359" i="40"/>
  <c r="Q41" i="40"/>
  <c r="Q49" i="40"/>
  <c r="Q367" i="40"/>
  <c r="Q198" i="40"/>
  <c r="Q468" i="40"/>
  <c r="Q316" i="40"/>
  <c r="Q36" i="40"/>
  <c r="Q8" i="40"/>
  <c r="Q281" i="40"/>
  <c r="Q42" i="40"/>
  <c r="Q164" i="40"/>
  <c r="Q228" i="40"/>
  <c r="Q406" i="40"/>
  <c r="Q188" i="40"/>
  <c r="Q348" i="40"/>
  <c r="Q192" i="40"/>
  <c r="Q495" i="40"/>
  <c r="Q151" i="40"/>
  <c r="Q294" i="40"/>
  <c r="Q121" i="40"/>
  <c r="Q318" i="40"/>
  <c r="Q278" i="40"/>
  <c r="Q219" i="40"/>
  <c r="Q339" i="40"/>
  <c r="Q127" i="40"/>
  <c r="Q428" i="40"/>
  <c r="Q437" i="40"/>
  <c r="Q246" i="40"/>
  <c r="Q321" i="40"/>
  <c r="Q409" i="40"/>
  <c r="Q257" i="40"/>
  <c r="Q338" i="40"/>
  <c r="Q378" i="40"/>
  <c r="Q10" i="40"/>
  <c r="Q473" i="40"/>
  <c r="Q117" i="40"/>
  <c r="Q40" i="40"/>
  <c r="Q60" i="40"/>
  <c r="Q401" i="40"/>
  <c r="Q300" i="40"/>
  <c r="Q30" i="40"/>
  <c r="Q47" i="40"/>
  <c r="Q131" i="40"/>
  <c r="Q307" i="40"/>
  <c r="Q487" i="40"/>
  <c r="Q107" i="40"/>
  <c r="Q412" i="40"/>
  <c r="Q240" i="40"/>
  <c r="Q178" i="40"/>
  <c r="Q420" i="40"/>
  <c r="Q480" i="40"/>
  <c r="Q122" i="40"/>
  <c r="Q160" i="40"/>
  <c r="Q261" i="40"/>
  <c r="Q410" i="40"/>
  <c r="Q448" i="40"/>
  <c r="Q347" i="40"/>
  <c r="Q76" i="40"/>
  <c r="Q310" i="40"/>
  <c r="Q311" i="40"/>
  <c r="Q253" i="40"/>
  <c r="Q269" i="40"/>
  <c r="Q322" i="40"/>
  <c r="Q295" i="40"/>
  <c r="Q423" i="40"/>
  <c r="Q369" i="40"/>
  <c r="Q187" i="40"/>
  <c r="Q251" i="40"/>
  <c r="Q172" i="40"/>
  <c r="Q91" i="40"/>
  <c r="Q22" i="40"/>
  <c r="Q74" i="40"/>
  <c r="Q326" i="40"/>
  <c r="Q373" i="40"/>
  <c r="Q304" i="40"/>
  <c r="Q179" i="40"/>
  <c r="Q280" i="40"/>
  <c r="Q266" i="40"/>
  <c r="Q346" i="40"/>
  <c r="Q382" i="40"/>
  <c r="Q235" i="40"/>
  <c r="Q363" i="40"/>
  <c r="Q434" i="40"/>
  <c r="Q230" i="40"/>
  <c r="Q476" i="40"/>
  <c r="Q283" i="40"/>
  <c r="Q459" i="40"/>
  <c r="Q95" i="40"/>
  <c r="Q331" i="40"/>
  <c r="Q154" i="40"/>
  <c r="Q106" i="40"/>
  <c r="Q143" i="40"/>
  <c r="Q471" i="40"/>
  <c r="Q149" i="40"/>
  <c r="Q392" i="40"/>
  <c r="Q75" i="40"/>
  <c r="Q463" i="40"/>
  <c r="Q413" i="40"/>
  <c r="Q201" i="40"/>
  <c r="Q402" i="40"/>
  <c r="Q157" i="40"/>
  <c r="Q191" i="40"/>
  <c r="Q167" i="40"/>
  <c r="Q366" i="40"/>
  <c r="Q68" i="40"/>
  <c r="Q357" i="40"/>
  <c r="Q112" i="40"/>
  <c r="Q225" i="40"/>
  <c r="Q418" i="40"/>
  <c r="Q69" i="40"/>
  <c r="Q7" i="40"/>
  <c r="Q222" i="40"/>
  <c r="Q28" i="40"/>
  <c r="Q105" i="40"/>
  <c r="Q186" i="40"/>
  <c r="Q6" i="40"/>
  <c r="Q71" i="40"/>
  <c r="Q92" i="40"/>
  <c r="Q244" i="40"/>
  <c r="Q426" i="40"/>
  <c r="Q449" i="40"/>
  <c r="Q398" i="40"/>
  <c r="Q101" i="40"/>
  <c r="Q481" i="40"/>
  <c r="Q81" i="40"/>
  <c r="Q116" i="40"/>
  <c r="Q206" i="40"/>
  <c r="Q268" i="40"/>
  <c r="Q227" i="40"/>
  <c r="Q85" i="40"/>
  <c r="Q462" i="40"/>
  <c r="Q376" i="40"/>
  <c r="Q343" i="40"/>
  <c r="Q104" i="40"/>
  <c r="Q128" i="40"/>
  <c r="Q383" i="40"/>
  <c r="Q416" i="40"/>
  <c r="Q308" i="40"/>
  <c r="Q504" i="40"/>
  <c r="Q353" i="40"/>
  <c r="Q496" i="40"/>
  <c r="Q13" i="40"/>
  <c r="Q312" i="40"/>
  <c r="Q493" i="40"/>
  <c r="Q61" i="40"/>
  <c r="Q501" i="40"/>
  <c r="Q123" i="40"/>
  <c r="Q9" i="40"/>
  <c r="Q465" i="40"/>
  <c r="Q181" i="40"/>
  <c r="Q146" i="40"/>
  <c r="Q247" i="40"/>
  <c r="Q234" i="40"/>
  <c r="Q288" i="40"/>
  <c r="Q152" i="40"/>
  <c r="Q262" i="40"/>
  <c r="Q204" i="40"/>
  <c r="Q52" i="40"/>
  <c r="Q364" i="40"/>
  <c r="Q136" i="40"/>
  <c r="Q29" i="40"/>
  <c r="Q260" i="40"/>
  <c r="Q180" i="40"/>
  <c r="Q55" i="40"/>
  <c r="Q296" i="40"/>
  <c r="Q254" i="40"/>
  <c r="Q25" i="40"/>
  <c r="Q456" i="40"/>
  <c r="Q276" i="40"/>
  <c r="Q48" i="40"/>
  <c r="Q31" i="40"/>
  <c r="Q171" i="40"/>
  <c r="Q488" i="40"/>
  <c r="Q126" i="40"/>
  <c r="Q334" i="40"/>
  <c r="Q165" i="40"/>
  <c r="Q395" i="40"/>
  <c r="Q287" i="40"/>
  <c r="Q135" i="40"/>
  <c r="Q142" i="40"/>
  <c r="Q15" i="40"/>
  <c r="Q170" i="40"/>
  <c r="Q214" i="40"/>
  <c r="Q431" i="40"/>
  <c r="Q236" i="40"/>
  <c r="Q325" i="40"/>
  <c r="Q482" i="40"/>
  <c r="Q498" i="40"/>
  <c r="Q360" i="40"/>
  <c r="Q327" i="40"/>
  <c r="Q210" i="40"/>
  <c r="Q12" i="40"/>
  <c r="Q388" i="40"/>
  <c r="Q213" i="40"/>
  <c r="Q396" i="40"/>
  <c r="Q86" i="40"/>
  <c r="Q207" i="40"/>
  <c r="Q291" i="40"/>
  <c r="Q267" i="40"/>
  <c r="Q441" i="40"/>
  <c r="Q195" i="40"/>
  <c r="Q332" i="40"/>
  <c r="Q155" i="40"/>
  <c r="Q250" i="40"/>
  <c r="Q445" i="40"/>
  <c r="Q303" i="40"/>
  <c r="Q72" i="40"/>
  <c r="Q342" i="40"/>
  <c r="Q417" i="40"/>
  <c r="Q156" i="40"/>
  <c r="Q368" i="40"/>
  <c r="Q479" i="40"/>
  <c r="Q469" i="40"/>
  <c r="Q84" i="40"/>
  <c r="Q133" i="40"/>
  <c r="Q134" i="40"/>
  <c r="Q472" i="40"/>
  <c r="Q118" i="40"/>
  <c r="Q499" i="40"/>
  <c r="Q11" i="40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Wesselhoeft, Robert Alexander</author>
    <author>Alex Wesselhoeft</author>
  </authors>
  <commentList>
    <comment ref="A1" authorId="0" shapeId="0" xr:uid="{86D90680-1AB6-4A39-8954-FE40A5CDFDCC}">
      <text>
        <r>
          <rPr>
            <sz val="9"/>
            <color indexed="81"/>
            <rFont val="Tahoma"/>
            <family val="2"/>
          </rPr>
          <t xml:space="preserve">Enter shipping information. Include suite/room number as applicable. Yellow boxes throughout the form are required, green are optional. </t>
        </r>
      </text>
    </comment>
    <comment ref="E1" authorId="0" shapeId="0" xr:uid="{D2F7F3AF-9369-4D1C-9048-6C7543442589}">
      <text>
        <r>
          <rPr>
            <sz val="9"/>
            <color indexed="81"/>
            <rFont val="Tahoma"/>
            <family val="2"/>
          </rPr>
          <t>Street, Number</t>
        </r>
      </text>
    </comment>
    <comment ref="F1" authorId="0" shapeId="0" xr:uid="{2FBFE59C-5DE7-4832-B3A5-E91EF3BEA937}">
      <text>
        <r>
          <rPr>
            <sz val="9"/>
            <color indexed="81"/>
            <rFont val="Tahoma"/>
            <family val="2"/>
          </rPr>
          <t>Floor, suite, other</t>
        </r>
      </text>
    </comment>
    <comment ref="M1" authorId="1" shapeId="0" xr:uid="{1ACDA939-91DF-433C-B2E9-CA8410A72216}">
      <text>
        <r>
          <rPr>
            <sz val="9"/>
            <color indexed="81"/>
            <rFont val="Tahoma"/>
            <family val="2"/>
          </rPr>
          <t>Enter the affiliation associated with funding source for an accurate quote</t>
        </r>
      </text>
    </comment>
    <comment ref="P1" authorId="1" shapeId="0" xr:uid="{430CE870-1F1F-427C-89DB-70DE326D4E60}">
      <text>
        <r>
          <rPr>
            <b/>
            <sz val="9"/>
            <color indexed="81"/>
            <rFont val="Tahoma"/>
            <family val="2"/>
          </rPr>
          <t>Delivery:</t>
        </r>
        <r>
          <rPr>
            <sz val="9"/>
            <color indexed="81"/>
            <rFont val="Tahoma"/>
            <family val="2"/>
          </rPr>
          <t xml:space="preserve"> Items will be shipped by Fedex 3-day, M-W. Delivery cost will be added to invoice.
</t>
        </r>
        <r>
          <rPr>
            <b/>
            <sz val="9"/>
            <color indexed="81"/>
            <rFont val="Tahoma"/>
            <family val="2"/>
          </rPr>
          <t>Pickup:</t>
        </r>
        <r>
          <rPr>
            <sz val="9"/>
            <color indexed="81"/>
            <rFont val="Tahoma"/>
            <family val="2"/>
          </rPr>
          <t xml:space="preserve"> Please contact the core at rnatherapeutics@mgb.org to schedule pickup after receiving a notification that your order is complete. 
</t>
        </r>
        <r>
          <rPr>
            <u/>
            <sz val="9"/>
            <color indexed="81"/>
            <rFont val="Tahoma"/>
            <family val="2"/>
          </rPr>
          <t>Pickup location:</t>
        </r>
        <r>
          <rPr>
            <sz val="9"/>
            <color indexed="81"/>
            <rFont val="Tahoma"/>
            <family val="2"/>
          </rPr>
          <t xml:space="preserve">
65 Landsdowne St Suite 142
Cambridge, MA, 02139</t>
        </r>
      </text>
    </comment>
    <comment ref="B4" authorId="1" shapeId="0" xr:uid="{B1CAE6C5-3923-4982-A0BD-1F3409E9B776}">
      <text>
        <r>
          <rPr>
            <sz val="9"/>
            <color indexed="81"/>
            <rFont val="Tahoma"/>
            <family val="2"/>
          </rPr>
          <t>Select service. If HT Custom RNA is selected, all line items in the order must be HT Custom RNA.</t>
        </r>
      </text>
    </comment>
    <comment ref="C4" authorId="1" shapeId="0" xr:uid="{D46A7A27-A7E6-465C-AC71-4D64731A398B}">
      <text>
        <r>
          <rPr>
            <sz val="9"/>
            <color indexed="81"/>
            <rFont val="Tahoma"/>
            <family val="2"/>
          </rPr>
          <t>Enter Quantity from 0.1mg-100mg in minimum 0.1mg increments. Formulation minimum quantity is 0.2mg.
HT Custom RNA quantity generally yields 40-200ug and target yields are not available for this service.</t>
        </r>
      </text>
    </comment>
    <comment ref="H4" authorId="1" shapeId="0" xr:uid="{EFEAD3B5-1AFE-4DA9-97C1-B66534EE3659}">
      <text>
        <r>
          <rPr>
            <sz val="9"/>
            <color indexed="81"/>
            <rFont val="Tahoma"/>
            <family val="2"/>
          </rPr>
          <t>Enter Bank ID (RTC#######) or ACGT sequence only; no RNA or Protein</t>
        </r>
      </text>
    </comment>
    <comment ref="K4" authorId="1" shapeId="0" xr:uid="{0B992DDA-8B7B-422D-847B-6A0E5327B502}">
      <text>
        <r>
          <rPr>
            <sz val="9"/>
            <color indexed="81"/>
            <rFont val="Tahoma"/>
            <family val="2"/>
          </rPr>
          <t>Basic analytics package is included automatically with each line item at no extra cost. No analytics are currently offered for HT RNA Synthesis.</t>
        </r>
      </text>
    </comment>
    <comment ref="M4" authorId="1" shapeId="0" xr:uid="{50FCB7AC-1829-4A63-93FB-99A85E2B8D0A}">
      <text>
        <r>
          <rPr>
            <sz val="9"/>
            <color indexed="81"/>
            <rFont val="Tahoma"/>
            <family val="2"/>
          </rPr>
          <t>Enter the RNA that should be formulated. Usually "This Line Item", unless you would like to get a single RNA line item formulated into multiple different LNPs.
If low yields are obtained, unformulated RNA will be prioritized followed by formulated RNA in order of line item.</t>
        </r>
      </text>
    </comment>
    <comment ref="O4" authorId="1" shapeId="0" xr:uid="{06AF4DC6-CC1B-4BD3-BDE3-2965AAD535BB}">
      <text>
        <r>
          <rPr>
            <sz val="9"/>
            <color indexed="81"/>
            <rFont val="Tahoma"/>
            <family val="2"/>
          </rPr>
          <t xml:space="preserve">Enter a number of aliquots, for formulated material only (unformulated circRNA is stable through multiple freeze-thaws). Minimum aliquot volume is 50uL. 
If no number is entered materials will generally be delivered in one aliquot or at Core discretion. Standard target concentration is 1mg/mL. Aliquot number may change in the event of low yield. Stock materials are always aliquoted at standard sizes of 0.1mg, 1mg, or 10mg unless otherwise specified.
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<sst xmlns="http://schemas.openxmlformats.org/spreadsheetml/2006/main" count="253" uniqueCount="134">
  <si>
    <t>Formulation</t>
  </si>
  <si>
    <t>Service</t>
  </si>
  <si>
    <t>Number</t>
  </si>
  <si>
    <t>Quantity (mg)</t>
  </si>
  <si>
    <t>Custom RNA</t>
  </si>
  <si>
    <t>Yes</t>
  </si>
  <si>
    <t>No</t>
  </si>
  <si>
    <t>Comments</t>
  </si>
  <si>
    <t>Stock RNA</t>
  </si>
  <si>
    <t>Formulation Analytics</t>
  </si>
  <si>
    <t>circRNA EGFP</t>
  </si>
  <si>
    <t>circRNA Gluc</t>
  </si>
  <si>
    <t>circRNA hEpo</t>
  </si>
  <si>
    <t>circRNA Fluc</t>
  </si>
  <si>
    <t>circRNA Cas9</t>
  </si>
  <si>
    <t>circRNA Cre</t>
  </si>
  <si>
    <t>RTC mRNA</t>
  </si>
  <si>
    <t>RTC coding circRNA</t>
  </si>
  <si>
    <t>RTC noncoding circRNA</t>
  </si>
  <si>
    <t>RTC Other RNA</t>
  </si>
  <si>
    <t>RNA Analytics</t>
  </si>
  <si>
    <t>Synthesis Type</t>
  </si>
  <si>
    <t>Name</t>
  </si>
  <si>
    <t>None</t>
  </si>
  <si>
    <t>No Options</t>
  </si>
  <si>
    <t>circRNA</t>
  </si>
  <si>
    <t>Service Information</t>
  </si>
  <si>
    <t>Misc</t>
  </si>
  <si>
    <t>RTC Other RNA with pA</t>
  </si>
  <si>
    <t>Vector</t>
  </si>
  <si>
    <t>RTC Formulation</t>
  </si>
  <si>
    <t>XbaI</t>
  </si>
  <si>
    <t>Warnings</t>
  </si>
  <si>
    <t>TCTAGA</t>
  </si>
  <si>
    <t>Codon Optimize Capitalized?</t>
  </si>
  <si>
    <t>Problem Sequences</t>
  </si>
  <si>
    <t>Data Validation Lists</t>
  </si>
  <si>
    <t>Suggestions</t>
  </si>
  <si>
    <t>Validation</t>
  </si>
  <si>
    <t>Sequence Check</t>
  </si>
  <si>
    <t>Version</t>
  </si>
  <si>
    <t>Address 2</t>
  </si>
  <si>
    <t>Address 1</t>
  </si>
  <si>
    <t>City</t>
  </si>
  <si>
    <t>State</t>
  </si>
  <si>
    <t>Zip Code</t>
  </si>
  <si>
    <t>Contact Email</t>
  </si>
  <si>
    <t>Country</t>
  </si>
  <si>
    <t>Name/Attn</t>
  </si>
  <si>
    <t>Affiliation</t>
  </si>
  <si>
    <t>Industry</t>
  </si>
  <si>
    <t>Affiliation Tags</t>
  </si>
  <si>
    <t>MGB Affiliate</t>
  </si>
  <si>
    <t>Company/Institute</t>
  </si>
  <si>
    <t>Bank Construct?</t>
  </si>
  <si>
    <t>Custom Sequence/Bank ID</t>
  </si>
  <si>
    <t>Banked Construct</t>
  </si>
  <si>
    <t>CircRNA Vectors</t>
  </si>
  <si>
    <t>Non-circRNA Vectors</t>
  </si>
  <si>
    <t>ncRNA Vectors</t>
  </si>
  <si>
    <t>Problem Sequence Check</t>
  </si>
  <si>
    <t>Uppercase Stretch Check</t>
  </si>
  <si>
    <t>Final Warnings</t>
  </si>
  <si>
    <t>Format Check Banked Construct</t>
  </si>
  <si>
    <t>Sequence Complexity Checks</t>
  </si>
  <si>
    <t>Required Info</t>
  </si>
  <si>
    <t>Short Sequence Warning</t>
  </si>
  <si>
    <t>Filler Sequence</t>
  </si>
  <si>
    <t>GC Check</t>
  </si>
  <si>
    <t>TAATACGACTCACTATA</t>
  </si>
  <si>
    <t>Restriction Enzyme 1 Check</t>
  </si>
  <si>
    <t>Restriction Enzyme 2 Check</t>
  </si>
  <si>
    <t>Restriction Enzyme Error</t>
  </si>
  <si>
    <t>Restriction Enzyme 1 Name</t>
  </si>
  <si>
    <t>Restriction Enzyme 2 Name</t>
  </si>
  <si>
    <t>MUST BE LOWERCASE</t>
  </si>
  <si>
    <t>Codon Optimization</t>
  </si>
  <si>
    <t>RTC-CO-V1</t>
  </si>
  <si>
    <t>Non-MGB Academic/Non-Profit</t>
  </si>
  <si>
    <t>Shipping/Customer
 Information:</t>
  </si>
  <si>
    <t>CCCCCCCCCCCCC</t>
  </si>
  <si>
    <t>TTTTTTTTTTTTT</t>
  </si>
  <si>
    <t>UUUUUUUUUUUUU</t>
  </si>
  <si>
    <t>HT Custom RNA</t>
  </si>
  <si>
    <t>HT RNA Analytics</t>
  </si>
  <si>
    <t>ACGTU Check</t>
  </si>
  <si>
    <t>Len Check</t>
  </si>
  <si>
    <t>AAAAAAAA</t>
  </si>
  <si>
    <t>GGGGGGGGG</t>
  </si>
  <si>
    <t>Other RNA</t>
  </si>
  <si>
    <t>HT Check 1</t>
  </si>
  <si>
    <t>HT Check 2</t>
  </si>
  <si>
    <t>HT Check 3</t>
  </si>
  <si>
    <t>Bank Check</t>
  </si>
  <si>
    <t>AAAAAAAAAAAAA</t>
  </si>
  <si>
    <t>pA Check</t>
  </si>
  <si>
    <t>AAAAGAAAA</t>
  </si>
  <si>
    <t>Percent to Formulate</t>
  </si>
  <si>
    <t>Contact Phone</t>
  </si>
  <si>
    <t>Custom LNP Formulation</t>
  </si>
  <si>
    <t>Formulation Basic</t>
  </si>
  <si>
    <t>RNA Basic</t>
  </si>
  <si>
    <t>RNA to Formulate</t>
  </si>
  <si>
    <t>RNA Options for Formulation</t>
  </si>
  <si>
    <t>This Line Item</t>
  </si>
  <si>
    <t>Same Line Formulation</t>
  </si>
  <si>
    <t>Name Check</t>
  </si>
  <si>
    <t>circRNA mCherry</t>
  </si>
  <si>
    <t>RTC-CO-V2</t>
  </si>
  <si>
    <t>RTC-CO-V3</t>
  </si>
  <si>
    <t>Number of Aliquots</t>
  </si>
  <si>
    <t>ALC-0315 Formulation</t>
  </si>
  <si>
    <t>SM-102 Formulation</t>
  </si>
  <si>
    <t>Lipid 5 Formulation</t>
  </si>
  <si>
    <t>Fill in all yellow fields; 
green fields are optional; check warnings column</t>
  </si>
  <si>
    <t>taagtgagtagctgaaactacaacagccacaatgtgtacattatggctgacaagcagaagaatggcatcaaggtgaacttcaagatcaggcacaacatcgaggatgggagtgttcagctggcagaccactaccagcagaacactcccatcggcgatgggcctgtgctgctgcctgacaaccactacttgtccacccagagtgctctcagcaaggatccaaacgagaagcgggaccacatggtcctgctggagtttgtgaccgctgctgggatcactctgggcatggacgagctgtacaag</t>
  </si>
  <si>
    <t>CODOPT Lowercase Check</t>
  </si>
  <si>
    <t>Pickup or Delivery?</t>
  </si>
  <si>
    <t>Special Code</t>
  </si>
  <si>
    <t>Pickup</t>
  </si>
  <si>
    <t>Delivery</t>
  </si>
  <si>
    <t>RTC-001 Formulation</t>
  </si>
  <si>
    <t>AscI</t>
  </si>
  <si>
    <t>GGCGCGCC</t>
  </si>
  <si>
    <t>HT Geneblock Custom RNA</t>
  </si>
  <si>
    <t>RTC-002 Formulation</t>
  </si>
  <si>
    <t>Aliquot Check</t>
  </si>
  <si>
    <t>Aliquot Volume Check</t>
  </si>
  <si>
    <t>Formulation Quantity Check</t>
  </si>
  <si>
    <t>No Vector</t>
  </si>
  <si>
    <t>Gblock No Vector Check</t>
  </si>
  <si>
    <t>RTC-CO-V0</t>
  </si>
  <si>
    <t>ATCTGTT</t>
  </si>
  <si>
    <t>2.06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</si>
</sst>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1">
    <numFmt numFmtId="164" formatCode="0.0"/>
  </numFmts>
  <fonts count="13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sz val="11"/>
      <name val="Calibri"/>
      <family val="2"/>
      <scheme val="minor"/>
    </font>
    <font>
      <b/>
      <sz val="11"/>
      <name val="Calibri"/>
      <family val="2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b/>
      <sz val="16"/>
      <name val="Calibri"/>
      <family val="2"/>
      <scheme val="minor"/>
    </font>
    <font>
      <sz val="16"/>
      <name val="Calibri"/>
      <family val="2"/>
      <scheme val="minor"/>
    </font>
    <font>
      <b/>
      <sz val="16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b/>
      <sz val="9"/>
      <color theme="1"/>
      <name val="Calibri"/>
      <family val="2"/>
      <scheme val="minor"/>
    </font>
    <font>
      <u/>
      <sz val="9"/>
      <color indexed="81"/>
      <name val="Tahoma"/>
      <family val="2"/>
    </font>
  </fonts>
  <fills count="14">
    <fill>
      <patternFill patternType="none"/>
    </fill>
    <fill>
      <patternFill patternType="gray125"/>
    </fill>
    <fill>
      <patternFill patternType="solid">
        <fgColor theme="9" tint="0.39997558519241921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rgb="FFBA8CDC"/>
        <bgColor indexed="64"/>
      </patternFill>
    </fill>
  </fills>
  <borders count="4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0" fillId="0" borderId="0" applyNumberFormat="0" applyFill="0" applyBorder="0" applyAlignment="0" applyProtection="0"/>
  </cellStyleXfs>
  <cellXfs count="130">
    <xf numFmtId="0" fontId="0" fillId="0" borderId="0" xfId="0"/>
    <xf numFmtId="0" fontId="0" fillId="0" borderId="1" xfId="0" applyBorder="1"/>
    <xf numFmtId="0" fontId="0" fillId="0" borderId="4" xfId="0" applyBorder="1"/>
    <xf numFmtId="0" fontId="0" fillId="0" borderId="6" xfId="0" applyBorder="1"/>
    <xf numFmtId="0" fontId="0" fillId="0" borderId="14" xfId="0" applyBorder="1"/>
    <xf numFmtId="0" fontId="0" fillId="0" borderId="16" xfId="0" applyBorder="1"/>
    <xf numFmtId="0" fontId="0" fillId="0" borderId="8" xfId="0" applyBorder="1"/>
    <xf numFmtId="0" fontId="0" fillId="0" borderId="9" xfId="0" applyBorder="1"/>
    <xf numFmtId="0" fontId="0" fillId="0" borderId="10" xfId="0" applyBorder="1"/>
    <xf numFmtId="10" fontId="0" fillId="0" borderId="0" xfId="0" applyNumberFormat="1"/>
    <xf numFmtId="0" fontId="0" fillId="0" borderId="7" xfId="0" applyBorder="1"/>
    <xf numFmtId="0" fontId="0" fillId="0" borderId="21" xfId="0" applyBorder="1"/>
    <xf numFmtId="0" fontId="0" fillId="0" borderId="0" xfId="0" applyAlignment="1">
      <alignment horizontal="left"/>
    </xf>
    <xf numFmtId="0" fontId="0" fillId="5" borderId="13" xfId="0" applyFill="1" applyBorder="1"/>
    <xf numFmtId="0" fontId="0" fillId="5" borderId="32" xfId="0" applyFill="1" applyBorder="1"/>
    <xf numFmtId="0" fontId="1" fillId="0" borderId="27" xfId="0" applyFont="1" applyBorder="1" applyAlignment="1">
      <alignment horizontal="center"/>
    </xf>
    <xf numFmtId="0" fontId="1" fillId="0" borderId="25" xfId="0" applyFont="1" applyBorder="1" applyAlignment="1">
      <alignment horizontal="center"/>
    </xf>
    <xf numFmtId="0" fontId="1" fillId="0" borderId="26" xfId="0" applyFont="1" applyBorder="1" applyAlignment="1">
      <alignment horizontal="center"/>
    </xf>
    <xf numFmtId="0" fontId="0" fillId="5" borderId="24" xfId="0" quotePrefix="1" applyFill="1" applyBorder="1"/>
    <xf numFmtId="0" fontId="0" fillId="5" borderId="0" xfId="0" quotePrefix="1" applyFill="1"/>
    <xf numFmtId="0" fontId="4" fillId="6" borderId="22" xfId="0" applyFont="1" applyFill="1" applyBorder="1" applyAlignment="1">
      <alignment vertical="center"/>
    </xf>
    <xf numFmtId="0" fontId="1" fillId="6" borderId="6" xfId="0" applyFont="1" applyFill="1" applyBorder="1" applyAlignment="1">
      <alignment vertical="center"/>
    </xf>
    <xf numFmtId="0" fontId="0" fillId="6" borderId="9" xfId="0" applyFill="1" applyBorder="1" applyAlignment="1">
      <alignment vertical="center"/>
    </xf>
    <xf numFmtId="0" fontId="0" fillId="2" borderId="9" xfId="0" applyFill="1" applyBorder="1" applyAlignment="1">
      <alignment vertical="center"/>
    </xf>
    <xf numFmtId="0" fontId="4" fillId="6" borderId="9" xfId="0" applyFont="1" applyFill="1" applyBorder="1" applyAlignment="1">
      <alignment vertical="center"/>
    </xf>
    <xf numFmtId="0" fontId="4" fillId="6" borderId="1" xfId="0" applyFont="1" applyFill="1" applyBorder="1" applyAlignment="1">
      <alignment vertical="center"/>
    </xf>
    <xf numFmtId="0" fontId="0" fillId="12" borderId="18" xfId="0" applyFill="1" applyBorder="1" applyAlignment="1" applyProtection="1">
      <alignment horizontal="left" vertical="center" wrapText="1"/>
      <protection locked="0"/>
    </xf>
    <xf numFmtId="0" fontId="0" fillId="12" borderId="19" xfId="0" applyFill="1" applyBorder="1" applyAlignment="1" applyProtection="1">
      <alignment horizontal="left" vertical="center" wrapText="1"/>
      <protection locked="0"/>
    </xf>
    <xf numFmtId="0" fontId="0" fillId="7" borderId="19" xfId="0" applyFill="1" applyBorder="1" applyAlignment="1" applyProtection="1">
      <alignment horizontal="left" vertical="center" wrapText="1"/>
      <protection locked="0"/>
    </xf>
    <xf numFmtId="49" fontId="0" fillId="12" borderId="19" xfId="0" applyNumberFormat="1" applyFill="1" applyBorder="1" applyAlignment="1" applyProtection="1">
      <alignment horizontal="left" vertical="center" wrapText="1"/>
      <protection locked="0"/>
    </xf>
    <xf numFmtId="0" fontId="10" fillId="12" borderId="19" xfId="1" applyFill="1" applyBorder="1" applyAlignment="1" applyProtection="1">
      <alignment horizontal="left" vertical="center" wrapText="1"/>
      <protection locked="0"/>
    </xf>
    <xf numFmtId="0" fontId="0" fillId="12" borderId="15" xfId="0" applyFill="1" applyBorder="1" applyAlignment="1" applyProtection="1">
      <alignment horizontal="left" vertical="center" wrapText="1"/>
      <protection locked="0"/>
    </xf>
    <xf numFmtId="0" fontId="0" fillId="7" borderId="15" xfId="0" applyFill="1" applyBorder="1" applyAlignment="1" applyProtection="1">
      <alignment horizontal="left" vertical="center" wrapText="1"/>
      <protection locked="0"/>
    </xf>
    <xf numFmtId="49" fontId="0" fillId="9" borderId="2" xfId="0" applyNumberFormat="1" applyFill="1" applyBorder="1" applyAlignment="1">
      <alignment horizontal="center"/>
    </xf>
    <xf numFmtId="0" fontId="0" fillId="0" borderId="3" xfId="0" applyBorder="1" applyAlignment="1">
      <alignment horizontal="center"/>
    </xf>
    <xf numFmtId="0" fontId="3" fillId="4" borderId="1" xfId="0" applyFont="1" applyFill="1" applyBorder="1" applyAlignment="1">
      <alignment horizontal="center"/>
    </xf>
    <xf numFmtId="0" fontId="0" fillId="0" borderId="1" xfId="0" applyBorder="1" applyAlignment="1">
      <alignment horizontal="center"/>
    </xf>
    <xf numFmtId="0" fontId="0" fillId="4" borderId="1" xfId="0" applyFill="1" applyBorder="1" applyAlignment="1">
      <alignment horizontal="center"/>
    </xf>
    <xf numFmtId="0" fontId="0" fillId="4" borderId="4" xfId="0" applyFill="1" applyBorder="1" applyAlignment="1">
      <alignment horizontal="center"/>
    </xf>
    <xf numFmtId="0" fontId="0" fillId="0" borderId="5" xfId="0" applyBorder="1" applyAlignment="1">
      <alignment horizontal="center"/>
    </xf>
    <xf numFmtId="0" fontId="0" fillId="4" borderId="6" xfId="0" applyFill="1" applyBorder="1" applyAlignment="1">
      <alignment horizontal="center"/>
    </xf>
    <xf numFmtId="0" fontId="4" fillId="6" borderId="14" xfId="0" applyFont="1" applyFill="1" applyBorder="1" applyAlignment="1">
      <alignment vertical="center"/>
    </xf>
    <xf numFmtId="0" fontId="4" fillId="6" borderId="16" xfId="0" applyFont="1" applyFill="1" applyBorder="1" applyAlignment="1">
      <alignment vertical="center"/>
    </xf>
    <xf numFmtId="0" fontId="4" fillId="6" borderId="8" xfId="0" applyFont="1" applyFill="1" applyBorder="1" applyAlignment="1">
      <alignment vertical="center"/>
    </xf>
    <xf numFmtId="0" fontId="0" fillId="6" borderId="14" xfId="0" applyFill="1" applyBorder="1"/>
    <xf numFmtId="0" fontId="0" fillId="6" borderId="16" xfId="0" applyFill="1" applyBorder="1"/>
    <xf numFmtId="0" fontId="0" fillId="6" borderId="8" xfId="0" applyFill="1" applyBorder="1"/>
    <xf numFmtId="0" fontId="4" fillId="5" borderId="13" xfId="0" applyFont="1" applyFill="1" applyBorder="1" applyAlignment="1">
      <alignment horizontal="center" vertical="center"/>
    </xf>
    <xf numFmtId="0" fontId="0" fillId="0" borderId="4" xfId="0" applyBorder="1" applyAlignment="1">
      <alignment horizontal="center"/>
    </xf>
    <xf numFmtId="0" fontId="3" fillId="0" borderId="0" xfId="0" applyFont="1" applyAlignment="1">
      <alignment vertical="center"/>
    </xf>
    <xf numFmtId="0" fontId="4" fillId="6" borderId="3" xfId="0" applyFont="1" applyFill="1" applyBorder="1" applyAlignment="1">
      <alignment vertical="center"/>
    </xf>
    <xf numFmtId="0" fontId="4" fillId="6" borderId="7" xfId="0" applyFont="1" applyFill="1" applyBorder="1" applyAlignment="1">
      <alignment vertical="center"/>
    </xf>
    <xf numFmtId="0" fontId="4" fillId="6" borderId="5" xfId="0" applyFont="1" applyFill="1" applyBorder="1" applyAlignment="1">
      <alignment vertical="center"/>
    </xf>
    <xf numFmtId="0" fontId="3" fillId="6" borderId="3" xfId="0" applyFont="1" applyFill="1" applyBorder="1" applyAlignment="1">
      <alignment vertical="center"/>
    </xf>
    <xf numFmtId="0" fontId="3" fillId="6" borderId="7" xfId="0" applyFont="1" applyFill="1" applyBorder="1" applyAlignment="1">
      <alignment vertical="center"/>
    </xf>
    <xf numFmtId="0" fontId="3" fillId="6" borderId="5" xfId="0" applyFont="1" applyFill="1" applyBorder="1" applyAlignment="1">
      <alignment vertical="center"/>
    </xf>
    <xf numFmtId="0" fontId="1" fillId="5" borderId="13" xfId="0" applyFont="1" applyFill="1" applyBorder="1" applyAlignment="1">
      <alignment horizontal="center" vertical="center"/>
    </xf>
    <xf numFmtId="0" fontId="0" fillId="0" borderId="0" xfId="0" applyAlignment="1">
      <alignment horizontal="center"/>
    </xf>
    <xf numFmtId="0" fontId="0" fillId="0" borderId="2" xfId="0" applyBorder="1" applyAlignment="1">
      <alignment horizontal="center"/>
    </xf>
    <xf numFmtId="0" fontId="0" fillId="7" borderId="1" xfId="0" applyFill="1" applyBorder="1" applyProtection="1">
      <protection locked="0"/>
    </xf>
    <xf numFmtId="0" fontId="0" fillId="0" borderId="1" xfId="0" applyBorder="1" applyProtection="1">
      <protection locked="0"/>
    </xf>
    <xf numFmtId="0" fontId="0" fillId="0" borderId="1" xfId="0" applyBorder="1" applyAlignment="1" applyProtection="1">
      <alignment horizontal="center"/>
      <protection locked="0"/>
    </xf>
    <xf numFmtId="0" fontId="3" fillId="0" borderId="0" xfId="0" applyFont="1"/>
    <xf numFmtId="0" fontId="0" fillId="5" borderId="31" xfId="0" applyFill="1" applyBorder="1"/>
    <xf numFmtId="0" fontId="0" fillId="5" borderId="32" xfId="0" quotePrefix="1" applyFill="1" applyBorder="1"/>
    <xf numFmtId="0" fontId="0" fillId="5" borderId="23" xfId="0" applyFill="1" applyBorder="1"/>
    <xf numFmtId="0" fontId="0" fillId="5" borderId="21" xfId="0" applyFill="1" applyBorder="1"/>
    <xf numFmtId="0" fontId="0" fillId="5" borderId="12" xfId="0" applyFill="1" applyBorder="1"/>
    <xf numFmtId="0" fontId="0" fillId="0" borderId="32" xfId="0" applyBorder="1"/>
    <xf numFmtId="0" fontId="0" fillId="8" borderId="6" xfId="0" applyFill="1" applyBorder="1"/>
    <xf numFmtId="0" fontId="0" fillId="8" borderId="5" xfId="0" applyFill="1" applyBorder="1"/>
    <xf numFmtId="0" fontId="0" fillId="7" borderId="2" xfId="0" applyFill="1" applyBorder="1" applyProtection="1">
      <protection locked="0"/>
    </xf>
    <xf numFmtId="0" fontId="0" fillId="0" borderId="2" xfId="0" applyBorder="1" applyProtection="1">
      <protection locked="0"/>
    </xf>
    <xf numFmtId="0" fontId="1" fillId="0" borderId="28" xfId="0" applyFont="1" applyBorder="1" applyAlignment="1">
      <alignment horizontal="center" vertical="center"/>
    </xf>
    <xf numFmtId="0" fontId="1" fillId="0" borderId="25" xfId="0" applyFont="1" applyBorder="1" applyAlignment="1">
      <alignment horizontal="center" vertical="center"/>
    </xf>
    <xf numFmtId="0" fontId="0" fillId="0" borderId="25" xfId="0" applyBorder="1" applyAlignment="1">
      <alignment horizontal="center"/>
    </xf>
    <xf numFmtId="0" fontId="1" fillId="0" borderId="26" xfId="0" applyFont="1" applyBorder="1" applyAlignment="1">
      <alignment horizontal="center" vertical="center" shrinkToFit="1"/>
    </xf>
    <xf numFmtId="0" fontId="0" fillId="0" borderId="7" xfId="0" applyBorder="1" applyAlignment="1">
      <alignment horizontal="center"/>
    </xf>
    <xf numFmtId="0" fontId="10" fillId="12" borderId="15" xfId="1" applyFill="1" applyBorder="1" applyAlignment="1" applyProtection="1">
      <alignment horizontal="left" vertical="center" wrapText="1"/>
      <protection locked="0"/>
    </xf>
    <xf numFmtId="0" fontId="0" fillId="5" borderId="0" xfId="0" applyFill="1"/>
    <xf numFmtId="0" fontId="0" fillId="0" borderId="21" xfId="0" applyBorder="1" applyAlignment="1">
      <alignment horizontal="left"/>
    </xf>
    <xf numFmtId="0" fontId="0" fillId="2" borderId="1" xfId="0" applyFill="1" applyBorder="1" applyAlignment="1">
      <alignment horizontal="left" vertical="center"/>
    </xf>
    <xf numFmtId="164" fontId="0" fillId="0" borderId="3" xfId="0" applyNumberFormat="1" applyBorder="1" applyProtection="1">
      <protection locked="0"/>
    </xf>
    <xf numFmtId="164" fontId="0" fillId="0" borderId="4" xfId="0" applyNumberFormat="1" applyBorder="1" applyProtection="1">
      <protection locked="0"/>
    </xf>
    <xf numFmtId="0" fontId="0" fillId="0" borderId="35" xfId="0" quotePrefix="1" applyBorder="1" applyProtection="1">
      <protection locked="0"/>
    </xf>
    <xf numFmtId="0" fontId="0" fillId="0" borderId="20" xfId="0" applyBorder="1" applyProtection="1">
      <protection locked="0"/>
    </xf>
    <xf numFmtId="0" fontId="0" fillId="0" borderId="37" xfId="0" applyBorder="1" applyProtection="1">
      <protection locked="0"/>
    </xf>
    <xf numFmtId="0" fontId="0" fillId="0" borderId="38" xfId="0" applyBorder="1" applyProtection="1">
      <protection locked="0"/>
    </xf>
    <xf numFmtId="0" fontId="0" fillId="0" borderId="38" xfId="0" applyBorder="1" applyAlignment="1" applyProtection="1">
      <alignment horizontal="center"/>
      <protection locked="0"/>
    </xf>
    <xf numFmtId="0" fontId="0" fillId="0" borderId="39" xfId="0" applyBorder="1" applyProtection="1">
      <protection locked="0"/>
    </xf>
    <xf numFmtId="0" fontId="0" fillId="0" borderId="17" xfId="0" applyBorder="1" applyProtection="1">
      <protection locked="0"/>
    </xf>
    <xf numFmtId="0" fontId="0" fillId="0" borderId="36" xfId="0" applyBorder="1" applyProtection="1">
      <protection locked="0"/>
    </xf>
    <xf numFmtId="0" fontId="0" fillId="0" borderId="39" xfId="0" applyBorder="1" applyProtection="1">
      <protection hidden="1"/>
    </xf>
    <xf numFmtId="0" fontId="0" fillId="0" borderId="36" xfId="0" applyBorder="1" applyProtection="1">
      <protection hidden="1"/>
    </xf>
    <xf numFmtId="0" fontId="0" fillId="0" borderId="28" xfId="0" applyBorder="1" applyAlignment="1">
      <alignment horizontal="center"/>
    </xf>
    <xf numFmtId="0" fontId="0" fillId="0" borderId="26" xfId="0" applyBorder="1" applyAlignment="1">
      <alignment horizontal="center"/>
    </xf>
    <xf numFmtId="0" fontId="7" fillId="3" borderId="33" xfId="0" applyFont="1" applyFill="1" applyBorder="1" applyAlignment="1">
      <alignment horizontal="center" vertical="center"/>
    </xf>
    <xf numFmtId="0" fontId="0" fillId="0" borderId="22" xfId="0" applyBorder="1" applyAlignment="1">
      <alignment horizontal="center"/>
    </xf>
    <xf numFmtId="0" fontId="1" fillId="0" borderId="26" xfId="0" applyFont="1" applyBorder="1" applyAlignment="1">
      <alignment horizontal="center" vertical="center"/>
    </xf>
    <xf numFmtId="0" fontId="0" fillId="7" borderId="40" xfId="0" applyFill="1" applyBorder="1" applyAlignment="1" applyProtection="1">
      <alignment horizontal="left" vertical="center" wrapText="1"/>
      <protection locked="0"/>
    </xf>
    <xf numFmtId="0" fontId="1" fillId="0" borderId="40" xfId="0" applyFont="1" applyBorder="1" applyAlignment="1">
      <alignment horizontal="center"/>
    </xf>
    <xf numFmtId="0" fontId="0" fillId="0" borderId="19" xfId="0" applyBorder="1" applyAlignment="1">
      <alignment horizontal="center"/>
    </xf>
    <xf numFmtId="0" fontId="0" fillId="2" borderId="2" xfId="0" applyFill="1" applyBorder="1" applyAlignment="1">
      <alignment horizontal="left" vertical="center"/>
    </xf>
    <xf numFmtId="0" fontId="3" fillId="2" borderId="2" xfId="0" applyFont="1" applyFill="1" applyBorder="1" applyAlignment="1">
      <alignment vertical="center"/>
    </xf>
    <xf numFmtId="0" fontId="0" fillId="0" borderId="39" xfId="0" applyBorder="1" applyAlignment="1" applyProtection="1">
      <alignment horizontal="center"/>
      <protection locked="0"/>
    </xf>
    <xf numFmtId="0" fontId="0" fillId="0" borderId="36" xfId="0" applyBorder="1" applyAlignment="1" applyProtection="1">
      <alignment horizontal="center"/>
      <protection locked="0"/>
    </xf>
    <xf numFmtId="0" fontId="0" fillId="0" borderId="40" xfId="0" applyBorder="1" applyAlignment="1">
      <alignment horizontal="center"/>
    </xf>
    <xf numFmtId="0" fontId="0" fillId="0" borderId="41" xfId="0" applyBorder="1" applyProtection="1">
      <protection locked="0"/>
    </xf>
    <xf numFmtId="0" fontId="0" fillId="0" borderId="4" xfId="0" applyBorder="1" applyProtection="1">
      <protection locked="0"/>
    </xf>
    <xf numFmtId="0" fontId="1" fillId="0" borderId="27" xfId="0" applyFont="1" applyBorder="1" applyAlignment="1">
      <alignment horizontal="center" vertical="center"/>
    </xf>
    <xf numFmtId="0" fontId="0" fillId="0" borderId="42" xfId="0" applyBorder="1" applyProtection="1">
      <protection locked="0"/>
    </xf>
    <xf numFmtId="0" fontId="0" fillId="0" borderId="6" xfId="0" applyBorder="1" applyProtection="1">
      <protection locked="0"/>
    </xf>
    <xf numFmtId="0" fontId="0" fillId="0" borderId="0" xfId="0" quotePrefix="1"/>
    <xf numFmtId="0" fontId="7" fillId="13" borderId="31" xfId="0" applyFont="1" applyFill="1" applyBorder="1" applyAlignment="1">
      <alignment horizontal="center" vertical="center"/>
    </xf>
    <xf numFmtId="0" fontId="7" fillId="13" borderId="32" xfId="0" applyFont="1" applyFill="1" applyBorder="1" applyAlignment="1">
      <alignment horizontal="center" vertical="center"/>
    </xf>
    <xf numFmtId="0" fontId="7" fillId="13" borderId="23" xfId="0" applyFont="1" applyFill="1" applyBorder="1" applyAlignment="1">
      <alignment horizontal="center" vertical="center"/>
    </xf>
    <xf numFmtId="0" fontId="7" fillId="0" borderId="11" xfId="0" applyFont="1" applyBorder="1" applyAlignment="1">
      <alignment horizontal="center" vertical="center"/>
    </xf>
    <xf numFmtId="0" fontId="7" fillId="0" borderId="12" xfId="0" applyFont="1" applyBorder="1" applyAlignment="1">
      <alignment horizontal="center" vertical="center"/>
    </xf>
    <xf numFmtId="0" fontId="9" fillId="0" borderId="29" xfId="0" applyFont="1" applyBorder="1" applyAlignment="1">
      <alignment horizontal="center" vertical="center" wrapText="1"/>
    </xf>
    <xf numFmtId="0" fontId="9" fillId="0" borderId="34" xfId="0" applyFont="1" applyBorder="1" applyAlignment="1">
      <alignment horizontal="center" vertical="center" wrapText="1"/>
    </xf>
    <xf numFmtId="0" fontId="9" fillId="0" borderId="31" xfId="0" applyFont="1" applyBorder="1" applyAlignment="1">
      <alignment horizontal="center" vertical="center" wrapText="1"/>
    </xf>
    <xf numFmtId="0" fontId="9" fillId="0" borderId="23" xfId="0" applyFont="1" applyBorder="1" applyAlignment="1">
      <alignment horizontal="center" vertical="center" wrapText="1"/>
    </xf>
    <xf numFmtId="0" fontId="7" fillId="10" borderId="29" xfId="0" applyFont="1" applyFill="1" applyBorder="1" applyAlignment="1">
      <alignment horizontal="center" vertical="center"/>
    </xf>
    <xf numFmtId="0" fontId="7" fillId="10" borderId="30" xfId="0" applyFont="1" applyFill="1" applyBorder="1" applyAlignment="1">
      <alignment horizontal="center" vertical="center"/>
    </xf>
    <xf numFmtId="0" fontId="8" fillId="10" borderId="34" xfId="0" applyFont="1" applyFill="1" applyBorder="1" applyAlignment="1">
      <alignment horizontal="center" vertical="center"/>
    </xf>
    <xf numFmtId="0" fontId="7" fillId="2" borderId="29" xfId="0" applyFont="1" applyFill="1" applyBorder="1" applyAlignment="1">
      <alignment horizontal="center" vertical="center"/>
    </xf>
    <xf numFmtId="0" fontId="7" fillId="2" borderId="30" xfId="0" applyFont="1" applyFill="1" applyBorder="1" applyAlignment="1">
      <alignment horizontal="center" vertical="center"/>
    </xf>
    <xf numFmtId="0" fontId="7" fillId="2" borderId="34" xfId="0" applyFont="1" applyFill="1" applyBorder="1" applyAlignment="1">
      <alignment horizontal="center" vertical="center"/>
    </xf>
    <xf numFmtId="0" fontId="11" fillId="11" borderId="24" xfId="0" applyFont="1" applyFill="1" applyBorder="1" applyAlignment="1">
      <alignment horizontal="center" vertical="center" wrapText="1"/>
    </xf>
    <xf numFmtId="0" fontId="11" fillId="11" borderId="31" xfId="0" applyFont="1" applyFill="1" applyBorder="1" applyAlignment="1">
      <alignment horizontal="center" vertical="center"/>
    </xf>
  </cellXfs>
  <cellStyles count="2">
    <cellStyle name="Hyperlink" xfId="1" builtinId="8"/>
    <cellStyle name="Normal" xfId="0" builtinId="0"/>
  </cellStyles>
  <dxfs count="231"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theme="9"/>
        </patternFill>
      </fill>
    </dxf>
    <dxf>
      <fill>
        <patternFill patternType="solid">
          <bgColor theme="9" tint="0.79998168889431442"/>
        </patternFill>
      </fill>
    </dxf>
    <dxf>
      <fill>
        <patternFill>
          <bgColor theme="5"/>
        </patternFill>
      </fill>
    </dxf>
    <dxf>
      <fill>
        <patternFill>
          <bgColor theme="9" tint="0.79998168889431442"/>
        </patternFill>
      </fill>
    </dxf>
    <dxf>
      <fill>
        <patternFill patternType="darkUp"/>
      </fill>
    </dxf>
    <dxf>
      <fill>
        <patternFill>
          <bgColor theme="7" tint="0.79998168889431442"/>
        </patternFill>
      </fill>
    </dxf>
    <dxf>
      <fill>
        <patternFill>
          <bgColor theme="9" tint="0.79998168889431442"/>
        </patternFill>
      </fill>
    </dxf>
    <dxf>
      <fill>
        <patternFill patternType="solid"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 patternType="darkUp">
          <bgColor auto="1"/>
        </patternFill>
      </fill>
    </dxf>
    <dxf>
      <fill>
        <patternFill>
          <bgColor theme="7" tint="0.79998168889431442"/>
        </patternFill>
      </fill>
    </dxf>
    <dxf>
      <fill>
        <patternFill patternType="darkUp">
          <bgColor auto="1"/>
        </patternFill>
      </fill>
    </dxf>
    <dxf>
      <fill>
        <patternFill patternType="darkUp"/>
      </fill>
    </dxf>
    <dxf>
      <fill>
        <patternFill patternType="darkUp"/>
      </fill>
    </dxf>
    <dxf>
      <fill>
        <patternFill patternType="solid">
          <bgColor theme="7" tint="0.79998168889431442"/>
        </patternFill>
      </fill>
    </dxf>
    <dxf>
      <fill>
        <patternFill patternType="darkUp"/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border diagonalUp="0" diagonalDown="0">
        <left/>
        <right/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top style="thin">
          <color indexed="64"/>
        </top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bottom style="thin">
          <color indexed="64"/>
        </bottom>
      </border>
    </dxf>
    <dxf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 style="thin">
          <color indexed="64"/>
        </horizontal>
      </border>
    </dxf>
    <dxf>
      <fill>
        <patternFill patternType="none">
          <fgColor indexed="64"/>
          <bgColor auto="1"/>
        </patternFill>
      </fill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</border>
      <protection hidden="0"/>
    </dxf>
    <dxf>
      <border>
        <top style="thin">
          <color rgb="FF000000"/>
        </top>
      </border>
    </dxf>
    <dxf>
      <border diagonalUp="0" diagonalDown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ill>
        <patternFill patternType="none">
          <fgColor indexed="64"/>
          <bgColor auto="1"/>
        </patternFill>
      </fill>
      <protection hidden="0"/>
    </dxf>
    <dxf>
      <border>
        <bottom style="thin">
          <color indexed="64"/>
        </bottom>
      </border>
    </dxf>
    <dxf>
      <alignment horizontal="center" textRotation="0" wrapText="0" indent="0" justifyLastLine="0" shrinkToFit="0" readingOrder="0"/>
      <border diagonalUp="0" diagonalDown="0">
        <left/>
        <right/>
        <top/>
        <bottom/>
      </border>
      <protection hidden="0"/>
    </dxf>
    <dxf>
      <border diagonalUp="0" diagonalDown="0">
        <left/>
        <right/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top style="thin">
          <color indexed="64"/>
        </top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bottom style="thin">
          <color indexed="64"/>
        </bottom>
      </border>
    </dxf>
    <dxf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 style="thin">
          <color indexed="64"/>
        </horizontal>
      </border>
    </dxf>
    <dxf>
      <fill>
        <patternFill patternType="none">
          <fgColor indexed="64"/>
          <bgColor auto="1"/>
        </patternFill>
      </fill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</border>
      <protection hidden="0"/>
    </dxf>
    <dxf>
      <border>
        <top style="thin">
          <color rgb="FF000000"/>
        </top>
      </border>
    </dxf>
    <dxf>
      <border diagonalUp="0" diagonalDown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ill>
        <patternFill patternType="none">
          <fgColor indexed="64"/>
          <bgColor auto="1"/>
        </patternFill>
      </fill>
      <protection hidden="0"/>
    </dxf>
    <dxf>
      <border>
        <bottom style="thin">
          <color indexed="64"/>
        </bottom>
      </border>
    </dxf>
    <dxf>
      <alignment horizontal="center" textRotation="0" wrapText="0" indent="0" justifyLastLine="0" shrinkToFit="0" readingOrder="0"/>
      <border diagonalUp="0" diagonalDown="0">
        <left/>
        <right/>
        <top/>
        <bottom/>
      </border>
      <protection hidden="0"/>
    </dxf>
    <dxf>
      <fill>
        <patternFill patternType="none">
          <fgColor indexed="64"/>
          <bgColor auto="1"/>
        </patternFill>
      </fill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</border>
      <protection hidden="0"/>
    </dxf>
    <dxf>
      <border>
        <top style="thin">
          <color rgb="FF000000"/>
        </top>
      </border>
    </dxf>
    <dxf>
      <border diagonalUp="0" diagonalDown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ill>
        <patternFill patternType="none">
          <fgColor indexed="64"/>
          <bgColor auto="1"/>
        </patternFill>
      </fill>
      <protection hidden="0"/>
    </dxf>
    <dxf>
      <border>
        <bottom style="thin">
          <color indexed="64"/>
        </bottom>
      </border>
    </dxf>
    <dxf>
      <alignment horizontal="center" textRotation="0" wrapText="0" indent="0" justifyLastLine="0" shrinkToFit="0" readingOrder="0"/>
      <border diagonalUp="0" diagonalDown="0">
        <left/>
        <right/>
        <top/>
        <bottom/>
      </border>
      <protection hidden="0"/>
    </dxf>
    <dxf>
      <numFmt numFmtId="0" formatCode="General"/>
      <fill>
        <patternFill patternType="none">
          <fgColor indexed="64"/>
          <bgColor auto="1"/>
        </patternFill>
      </fill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hidden="0"/>
    </dxf>
    <dxf>
      <numFmt numFmtId="0" formatCode="General"/>
      <fill>
        <patternFill patternType="none">
          <fgColor indexed="64"/>
          <bgColor auto="1"/>
        </patternFill>
      </fill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hidden="0"/>
    </dxf>
    <dxf>
      <border>
        <top style="thin">
          <color indexed="64"/>
        </top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fgColor indexed="64"/>
          <bgColor auto="1"/>
        </patternFill>
      </fill>
      <protection hidden="0"/>
    </dxf>
    <dxf>
      <border>
        <bottom style="thin">
          <color indexed="64"/>
        </bottom>
      </border>
    </dxf>
    <dxf>
      <alignment horizont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 style="thin">
          <color indexed="64"/>
        </horizontal>
      </border>
      <protection hidden="0"/>
    </dxf>
    <dxf>
      <fill>
        <patternFill patternType="none">
          <fgColor indexed="64"/>
          <bgColor auto="1"/>
        </patternFill>
      </fill>
      <border diagonalUp="0" diagonalDown="0">
        <left/>
        <right/>
        <top style="thin">
          <color indexed="64"/>
        </top>
        <bottom style="thin">
          <color indexed="64"/>
        </bottom>
      </border>
      <protection hidden="0"/>
    </dxf>
    <dxf>
      <border>
        <top style="thin">
          <color rgb="FF000000"/>
        </top>
      </border>
    </dxf>
    <dxf>
      <border diagonalUp="0" diagonalDown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ill>
        <patternFill patternType="none">
          <fgColor indexed="64"/>
          <bgColor auto="1"/>
        </patternFill>
      </fill>
      <protection hidden="0"/>
    </dxf>
    <dxf>
      <border>
        <bottom style="thin">
          <color indexed="64"/>
        </bottom>
      </border>
    </dxf>
    <dxf>
      <alignment horizontal="center" textRotation="0" wrapText="0" indent="0" justifyLastLine="0" shrinkToFit="0" readingOrder="0"/>
      <border diagonalUp="0" diagonalDown="0">
        <left/>
        <right/>
        <top/>
        <bottom/>
      </border>
      <protection hidden="0"/>
    </dxf>
    <dxf>
      <numFmt numFmtId="0" formatCode="General"/>
      <fill>
        <patternFill patternType="none">
          <fgColor indexed="64"/>
          <bgColor auto="1"/>
        </patternFill>
      </fill>
      <border diagonalUp="0" diagonalDown="0">
        <left/>
        <right/>
        <top style="thin">
          <color indexed="64"/>
        </top>
        <bottom style="thin">
          <color indexed="64"/>
        </bottom>
      </border>
      <protection hidden="0"/>
    </dxf>
    <dxf>
      <border>
        <top style="thin">
          <color rgb="FF000000"/>
        </top>
      </border>
    </dxf>
    <dxf>
      <border diagonalUp="0" diagonalDown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ill>
        <patternFill patternType="none">
          <fgColor indexed="64"/>
          <bgColor auto="1"/>
        </patternFill>
      </fill>
      <protection hidden="0"/>
    </dxf>
    <dxf>
      <border>
        <bottom style="thin">
          <color indexed="64"/>
        </bottom>
      </border>
    </dxf>
    <dxf>
      <alignment horizontal="center" textRotation="0" wrapText="0" indent="0" justifyLastLine="0" shrinkToFit="0" readingOrder="0"/>
      <border diagonalUp="0" diagonalDown="0">
        <left/>
        <right/>
        <top/>
        <bottom/>
      </border>
      <protection hidden="0"/>
    </dxf>
    <dxf>
      <numFmt numFmtId="0" formatCode="General"/>
      <fill>
        <patternFill patternType="none">
          <fgColor indexed="64"/>
          <bgColor auto="1"/>
        </patternFill>
      </fill>
      <border diagonalUp="0" diagonalDown="0">
        <left/>
        <right/>
        <top style="thin">
          <color indexed="64"/>
        </top>
        <bottom style="thin">
          <color indexed="64"/>
        </bottom>
      </border>
      <protection hidden="0"/>
    </dxf>
    <dxf>
      <border>
        <top style="thin">
          <color rgb="FF000000"/>
        </top>
      </border>
    </dxf>
    <dxf>
      <border diagonalUp="0" diagonalDown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ill>
        <patternFill patternType="none">
          <fgColor indexed="64"/>
          <bgColor auto="1"/>
        </patternFill>
      </fill>
      <protection hidden="0"/>
    </dxf>
    <dxf>
      <border>
        <bottom style="thin">
          <color indexed="64"/>
        </bottom>
      </border>
    </dxf>
    <dxf>
      <alignment horizontal="center" textRotation="0" wrapText="0" indent="0" justifyLastLine="0" shrinkToFit="0" readingOrder="0"/>
      <border diagonalUp="0" diagonalDown="0">
        <left/>
        <right/>
        <top/>
        <bottom/>
      </border>
      <protection hidden="0"/>
    </dxf>
    <dxf>
      <fill>
        <patternFill patternType="none">
          <fgColor indexed="64"/>
          <bgColor auto="1"/>
        </patternFill>
      </fill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</border>
      <protection hidden="0"/>
    </dxf>
    <dxf>
      <border>
        <top style="thin">
          <color rgb="FF000000"/>
        </top>
      </border>
    </dxf>
    <dxf>
      <border diagonalUp="0" diagonalDown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ill>
        <patternFill patternType="none">
          <fgColor indexed="64"/>
          <bgColor auto="1"/>
        </patternFill>
      </fill>
      <protection hidden="0"/>
    </dxf>
    <dxf>
      <border>
        <bottom style="thin">
          <color indexed="64"/>
        </bottom>
      </border>
    </dxf>
    <dxf>
      <alignment horizontal="center" textRotation="0" wrapText="0" indent="0" justifyLastLine="0" shrinkToFit="0" readingOrder="0"/>
      <border diagonalUp="0" diagonalDown="0">
        <left/>
        <right/>
        <top/>
        <bottom/>
      </border>
      <protection hidden="0"/>
    </dxf>
    <dxf>
      <fill>
        <patternFill patternType="none">
          <fgColor indexed="64"/>
          <bgColor auto="1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hidden="0"/>
    </dxf>
    <dxf>
      <border>
        <top style="thin">
          <color rgb="FF000000"/>
        </top>
      </border>
    </dxf>
    <dxf>
      <border diagonalUp="0" diagonalDown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ill>
        <patternFill patternType="none">
          <fgColor indexed="64"/>
          <bgColor auto="1"/>
        </patternFill>
      </fill>
      <protection hidden="0"/>
    </dxf>
    <dxf>
      <border>
        <bottom style="thin">
          <color indexed="64"/>
        </bottom>
      </border>
    </dxf>
    <dxf>
      <alignment horizontal="center" textRotation="0" wrapText="0" indent="0" justifyLastLine="0" shrinkToFit="0" readingOrder="0"/>
      <border diagonalUp="0" diagonalDown="0">
        <left/>
        <right/>
        <top/>
        <bottom/>
      </border>
      <protection hidden="0"/>
    </dxf>
    <dxf>
      <fill>
        <patternFill patternType="none">
          <fgColor indexed="64"/>
          <bgColor auto="1"/>
        </patternFill>
      </fill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</border>
      <protection hidden="0"/>
    </dxf>
    <dxf>
      <border>
        <top style="thin">
          <color rgb="FF000000"/>
        </top>
      </border>
    </dxf>
    <dxf>
      <border diagonalUp="0" diagonalDown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ill>
        <patternFill patternType="none">
          <fgColor indexed="64"/>
          <bgColor auto="1"/>
        </patternFill>
      </fill>
      <protection hidden="0"/>
    </dxf>
    <dxf>
      <border>
        <bottom style="thin">
          <color indexed="64"/>
        </bottom>
      </border>
    </dxf>
    <dxf>
      <alignment horizontal="center" textRotation="0" wrapText="0" indent="0" justifyLastLine="0" shrinkToFit="0" readingOrder="0"/>
      <border diagonalUp="0" diagonalDown="0">
        <left/>
        <right/>
        <top/>
        <bottom/>
      </border>
      <protection hidden="0"/>
    </dxf>
    <dxf>
      <fill>
        <patternFill patternType="none">
          <fgColor indexed="64"/>
          <bgColor auto="1"/>
        </patternFill>
      </fill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</border>
      <protection hidden="0"/>
    </dxf>
    <dxf>
      <border>
        <top style="thin">
          <color rgb="FF000000"/>
        </top>
      </border>
    </dxf>
    <dxf>
      <border diagonalUp="0" diagonalDown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ill>
        <patternFill patternType="none">
          <fgColor indexed="64"/>
          <bgColor auto="1"/>
        </patternFill>
      </fill>
      <protection hidden="0"/>
    </dxf>
    <dxf>
      <border>
        <bottom style="thin">
          <color indexed="64"/>
        </bottom>
      </border>
    </dxf>
    <dxf>
      <alignment horizontal="center" textRotation="0" wrapText="0" indent="0" justifyLastLine="0" shrinkToFit="0" readingOrder="0"/>
      <border diagonalUp="0" diagonalDown="0">
        <left/>
        <right/>
        <top/>
        <bottom/>
      </border>
      <protection hidden="0"/>
    </dxf>
    <dxf>
      <fill>
        <patternFill patternType="none">
          <fgColor indexed="64"/>
          <bgColor auto="1"/>
        </patternFill>
      </fill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</border>
      <protection hidden="0"/>
    </dxf>
    <dxf>
      <border>
        <top style="thin">
          <color rgb="FF000000"/>
        </top>
      </border>
    </dxf>
    <dxf>
      <border diagonalUp="0" diagonalDown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ill>
        <patternFill patternType="none">
          <fgColor indexed="64"/>
          <bgColor auto="1"/>
        </patternFill>
      </fill>
      <protection hidden="0"/>
    </dxf>
    <dxf>
      <border>
        <bottom style="thin">
          <color indexed="64"/>
        </bottom>
      </border>
    </dxf>
    <dxf>
      <alignment horizontal="center" textRotation="0" wrapText="0" indent="0" justifyLastLine="0" shrinkToFit="0" readingOrder="0"/>
      <border diagonalUp="0" diagonalDown="0">
        <left/>
        <right/>
        <top/>
        <bottom/>
      </border>
      <protection hidden="0"/>
    </dxf>
    <dxf>
      <fill>
        <patternFill patternType="none">
          <fgColor indexed="64"/>
          <bgColor auto="1"/>
        </patternFill>
      </fill>
      <border diagonalUp="0" diagonalDown="0">
        <left/>
        <right/>
        <top style="thin">
          <color indexed="64"/>
        </top>
        <bottom style="thin">
          <color indexed="64"/>
        </bottom>
      </border>
      <protection hidden="0"/>
    </dxf>
    <dxf>
      <border>
        <top style="thin">
          <color indexed="64"/>
        </top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fgColor indexed="64"/>
          <bgColor auto="1"/>
        </patternFill>
      </fill>
      <protection hidden="0"/>
    </dxf>
    <dxf>
      <border>
        <bottom style="thin">
          <color indexed="64"/>
        </bottom>
      </border>
    </dxf>
    <dxf>
      <alignment horizontal="center" textRotation="0" wrapText="0" indent="0" justifyLastLine="0" shrinkToFit="0" readingOrder="0"/>
      <border diagonalUp="0" diagonalDown="0">
        <left/>
        <right/>
        <top/>
        <bottom/>
      </border>
      <protection hidden="0"/>
    </dxf>
    <dxf>
      <numFmt numFmtId="0" formatCode="General"/>
      <fill>
        <patternFill patternType="none">
          <fgColor indexed="64"/>
          <bgColor auto="1"/>
        </patternFill>
      </fill>
      <border diagonalUp="0" diagonalDown="0">
        <left/>
        <right/>
        <top style="thin">
          <color indexed="64"/>
        </top>
        <bottom style="thin">
          <color indexed="64"/>
        </bottom>
      </border>
      <protection hidden="0"/>
    </dxf>
    <dxf>
      <border>
        <top style="thin">
          <color rgb="FF000000"/>
        </top>
      </border>
    </dxf>
    <dxf>
      <border diagonalUp="0" diagonalDown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ill>
        <patternFill patternType="none">
          <fgColor indexed="64"/>
          <bgColor auto="1"/>
        </patternFill>
      </fill>
      <protection hidden="0"/>
    </dxf>
    <dxf>
      <border>
        <bottom style="thin">
          <color indexed="64"/>
        </bottom>
      </border>
    </dxf>
    <dxf>
      <alignment horizontal="center" textRotation="0" wrapText="0" indent="0" justifyLastLine="0" shrinkToFit="0" readingOrder="0"/>
      <border diagonalUp="0" diagonalDown="0">
        <left/>
        <right/>
        <top/>
        <bottom/>
      </border>
      <protection hidden="0"/>
    </dxf>
    <dxf>
      <fill>
        <patternFill patternType="none">
          <fgColor indexed="64"/>
          <bgColor auto="1"/>
        </patternFill>
      </fill>
      <border diagonalUp="0" diagonalDown="0">
        <left/>
        <right/>
        <top style="thin">
          <color indexed="64"/>
        </top>
        <bottom style="thin">
          <color indexed="64"/>
        </bottom>
      </border>
      <protection hidden="0"/>
    </dxf>
    <dxf>
      <border>
        <top style="thin">
          <color rgb="FF000000"/>
        </top>
      </border>
    </dxf>
    <dxf>
      <border diagonalUp="0" diagonalDown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ill>
        <patternFill patternType="none">
          <fgColor indexed="64"/>
          <bgColor auto="1"/>
        </patternFill>
      </fill>
      <protection hidden="0"/>
    </dxf>
    <dxf>
      <border>
        <bottom style="thin">
          <color indexed="64"/>
        </bottom>
      </border>
    </dxf>
    <dxf>
      <alignment horizontal="center" textRotation="0" wrapText="0" indent="0" justifyLastLine="0" shrinkToFit="0" readingOrder="0"/>
      <border diagonalUp="0" diagonalDown="0">
        <left/>
        <right/>
        <top/>
        <bottom/>
      </border>
      <protection hidden="0"/>
    </dxf>
    <dxf>
      <fill>
        <patternFill patternType="none">
          <fgColor indexed="64"/>
          <bgColor auto="1"/>
        </patternFill>
      </fill>
      <border diagonalUp="0" diagonalDown="0">
        <left/>
        <right/>
        <top style="thin">
          <color indexed="64"/>
        </top>
        <bottom style="thin">
          <color indexed="64"/>
        </bottom>
      </border>
      <protection hidden="0"/>
    </dxf>
    <dxf>
      <border>
        <top style="thin">
          <color indexed="64"/>
        </top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fgColor indexed="64"/>
          <bgColor auto="1"/>
        </patternFill>
      </fill>
      <protection hidden="0"/>
    </dxf>
    <dxf>
      <border>
        <bottom style="thin">
          <color indexed="64"/>
        </bottom>
      </border>
    </dxf>
    <dxf>
      <alignment horizontal="center" textRotation="0" wrapText="0" indent="0" justifyLastLine="0" shrinkToFit="0" readingOrder="0"/>
      <border diagonalUp="0" diagonalDown="0">
        <left/>
        <right/>
        <top/>
        <bottom/>
      </border>
      <protection hidden="0"/>
    </dxf>
    <dxf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hidden="0"/>
    </dxf>
    <dxf>
      <border>
        <top style="thin">
          <color rgb="FF000000"/>
        </top>
      </border>
    </dxf>
    <dxf>
      <border diagonalUp="0" diagonalDown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protection hidden="0"/>
    </dxf>
    <dxf>
      <border>
        <bottom style="thin">
          <color rgb="FF000000"/>
        </bottom>
      </border>
    </dxf>
    <dxf>
      <alignment horizont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</border>
      <protection hidden="0"/>
    </dxf>
    <dxf>
      <numFmt numFmtId="0" formatCode="General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hidden="0"/>
    </dxf>
    <dxf>
      <numFmt numFmtId="0" formatCode="General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hidden="0"/>
    </dxf>
    <dxf>
      <numFmt numFmtId="0" formatCode="General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numFmt numFmtId="0" formatCode="General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numFmt numFmtId="0" formatCode="General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numFmt numFmtId="0" formatCode="General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numFmt numFmtId="0" formatCode="General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hidden="0"/>
    </dxf>
    <dxf>
      <numFmt numFmtId="0" formatCode="General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hidden="0"/>
    </dxf>
    <dxf>
      <numFmt numFmtId="0" formatCode="General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hidden="0"/>
    </dxf>
    <dxf>
      <numFmt numFmtId="0" formatCode="General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hidden="0"/>
    </dxf>
    <dxf>
      <numFmt numFmtId="0" formatCode="General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hidden="0"/>
    </dxf>
    <dxf>
      <numFmt numFmtId="0" formatCode="General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hidden="0"/>
    </dxf>
    <dxf>
      <numFmt numFmtId="0" formatCode="General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hidden="0"/>
    </dxf>
    <dxf>
      <numFmt numFmtId="0" formatCode="General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hidden="0"/>
    </dxf>
    <dxf>
      <numFmt numFmtId="0" formatCode="General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hidden="0"/>
    </dxf>
    <dxf>
      <numFmt numFmtId="0" formatCode="General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hidden="0"/>
    </dxf>
    <dxf>
      <numFmt numFmtId="0" formatCode="General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hidden="0"/>
    </dxf>
    <dxf>
      <border>
        <top style="thin">
          <color indexed="64"/>
        </top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protection hidden="0"/>
    </dxf>
    <dxf>
      <border>
        <bottom style="thin">
          <color indexed="64"/>
        </bottom>
      </border>
    </dxf>
    <dxf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 style="thin">
          <color indexed="64"/>
        </horizontal>
      </border>
      <protection hidden="0"/>
    </dxf>
    <dxf>
      <numFmt numFmtId="0" formatCode="General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hidden="0"/>
    </dxf>
    <dxf>
      <numFmt numFmtId="0" formatCode="General"/>
      <border diagonalUp="0" diagonalDown="0">
        <left style="thin">
          <color indexed="64"/>
        </left>
        <right/>
        <top style="thin">
          <color indexed="64"/>
        </top>
        <bottom/>
        <vertical/>
        <horizontal/>
      </border>
    </dxf>
    <dxf>
      <numFmt numFmtId="0" formatCode="General"/>
      <border diagonalUp="0" diagonalDown="0">
        <left style="thin">
          <color indexed="64"/>
        </left>
        <right/>
        <top style="thin">
          <color indexed="64"/>
        </top>
        <bottom/>
        <vertical/>
        <horizontal/>
      </border>
    </dxf>
    <dxf>
      <numFmt numFmtId="0" formatCode="General"/>
      <border diagonalUp="0" diagonalDown="0">
        <left style="thin">
          <color indexed="64"/>
        </left>
        <right/>
        <top style="thin">
          <color indexed="64"/>
        </top>
        <bottom/>
        <vertical/>
        <horizontal/>
      </border>
    </dxf>
    <dxf>
      <numFmt numFmtId="0" formatCode="General"/>
      <border diagonalUp="0" diagonalDown="0">
        <left style="thin">
          <color indexed="64"/>
        </left>
        <right/>
        <top style="thin">
          <color indexed="64"/>
        </top>
        <bottom/>
        <vertical/>
        <horizontal/>
      </border>
    </dxf>
    <dxf>
      <numFmt numFmtId="0" formatCode="General"/>
      <border diagonalUp="0" diagonalDown="0">
        <left style="thin">
          <color indexed="64"/>
        </left>
        <right/>
        <top style="thin">
          <color indexed="64"/>
        </top>
        <bottom/>
        <vertical/>
        <horizontal/>
      </border>
    </dxf>
    <dxf>
      <numFmt numFmtId="0" formatCode="General"/>
      <border diagonalUp="0" diagonalDown="0">
        <left style="thin">
          <color indexed="64"/>
        </left>
        <right/>
        <top style="thin">
          <color indexed="64"/>
        </top>
        <bottom/>
        <vertical/>
        <horizontal/>
      </border>
    </dxf>
    <dxf>
      <numFmt numFmtId="0" formatCode="General"/>
      <border diagonalUp="0" diagonalDown="0">
        <left style="thin">
          <color indexed="64"/>
        </left>
        <right/>
        <top style="thin">
          <color indexed="64"/>
        </top>
        <bottom/>
        <vertical/>
        <horizontal/>
      </border>
    </dxf>
    <dxf>
      <numFmt numFmtId="0" formatCode="General"/>
      <border diagonalUp="0" diagonalDown="0">
        <left style="thin">
          <color indexed="64"/>
        </left>
        <right/>
        <top style="thin">
          <color indexed="64"/>
        </top>
        <bottom/>
        <vertical/>
        <horizontal/>
      </border>
    </dxf>
    <dxf>
      <numFmt numFmtId="0" formatCode="General"/>
      <border diagonalUp="0" diagonalDown="0">
        <left style="thin">
          <color indexed="64"/>
        </left>
        <right/>
        <top style="thin">
          <color indexed="64"/>
        </top>
        <bottom/>
        <vertical/>
        <horizontal/>
      </border>
    </dxf>
    <dxf>
      <numFmt numFmtId="0" formatCode="General"/>
      <border diagonalUp="0" diagonalDown="0">
        <left style="thin">
          <color indexed="64"/>
        </left>
        <right/>
        <top style="thin">
          <color indexed="64"/>
        </top>
        <bottom/>
        <vertical/>
        <horizontal/>
      </border>
    </dxf>
    <dxf>
      <numFmt numFmtId="0" formatCode="General"/>
      <border diagonalUp="0" diagonalDown="0">
        <left style="thin">
          <color indexed="64"/>
        </left>
        <right/>
        <top style="thin">
          <color indexed="64"/>
        </top>
        <bottom/>
        <vertical/>
        <horizontal/>
      </border>
    </dxf>
    <dxf>
      <numFmt numFmtId="0" formatCode="General"/>
      <border diagonalUp="0" diagonalDown="0">
        <left style="thin">
          <color indexed="64"/>
        </left>
        <right/>
        <top style="thin">
          <color indexed="64"/>
        </top>
        <bottom/>
        <vertical/>
        <horizontal/>
      </border>
      <protection hidden="0"/>
    </dxf>
    <dxf>
      <numFmt numFmtId="0" formatCode="General"/>
      <border diagonalUp="0" diagonalDown="0">
        <left style="thin">
          <color indexed="64"/>
        </left>
        <right/>
        <top style="thin">
          <color indexed="64"/>
        </top>
        <bottom/>
        <vertical/>
        <horizontal/>
      </border>
      <protection hidden="0"/>
    </dxf>
    <dxf>
      <numFmt numFmtId="0" formatCode="General"/>
      <border diagonalUp="0" diagonalDown="0">
        <left style="thin">
          <color indexed="64"/>
        </left>
        <right/>
        <top style="thin">
          <color indexed="64"/>
        </top>
        <bottom/>
        <vertical/>
        <horizontal/>
      </border>
      <protection hidden="0"/>
    </dxf>
    <dxf>
      <numFmt numFmtId="0" formatCode="General"/>
      <border diagonalUp="0" diagonalDown="0">
        <left style="thin">
          <color indexed="64"/>
        </left>
        <right/>
        <top style="thin">
          <color indexed="64"/>
        </top>
        <bottom/>
        <vertical/>
        <horizontal/>
      </border>
      <protection hidden="0"/>
    </dxf>
    <dxf>
      <numFmt numFmtId="0" formatCode="General"/>
      <border diagonalUp="0" diagonalDown="0">
        <left style="thin">
          <color indexed="64"/>
        </left>
        <right/>
        <top style="thin">
          <color indexed="64"/>
        </top>
        <bottom/>
        <vertical/>
        <horizontal/>
      </border>
      <protection hidden="0"/>
    </dxf>
    <dxf>
      <numFmt numFmtId="0" formatCode="General"/>
      <border diagonalUp="0" diagonalDown="0">
        <left style="thin">
          <color indexed="64"/>
        </left>
        <right/>
        <top style="thin">
          <color indexed="64"/>
        </top>
        <bottom/>
        <vertical/>
        <horizontal/>
      </border>
      <protection hidden="0"/>
    </dxf>
    <dxf>
      <numFmt numFmtId="0" formatCode="General"/>
      <border diagonalUp="0" diagonalDown="0">
        <left style="thin">
          <color indexed="64"/>
        </left>
        <right/>
        <top style="thin">
          <color indexed="64"/>
        </top>
        <bottom/>
        <vertical/>
        <horizontal/>
      </border>
    </dxf>
    <dxf>
      <numFmt numFmtId="0" formatCode="General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hidden="0"/>
    </dxf>
    <dxf>
      <numFmt numFmtId="0" formatCode="General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hidden="0"/>
    </dxf>
    <dxf>
      <numFmt numFmtId="0" formatCode="General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hidden="0"/>
    </dxf>
    <dxf>
      <numFmt numFmtId="0" formatCode="General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hidden="0"/>
    </dxf>
    <dxf>
      <numFmt numFmtId="0" formatCode="General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hidden="0"/>
    </dxf>
    <dxf>
      <border>
        <top style="thin">
          <color indexed="64"/>
        </top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protection hidden="0"/>
    </dxf>
    <dxf>
      <border>
        <bottom style="thin">
          <color indexed="64"/>
        </bottom>
      </border>
    </dxf>
    <dxf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 style="thin">
          <color indexed="64"/>
        </horizontal>
      </border>
      <protection hidden="0"/>
    </dxf>
    <dxf>
      <fill>
        <patternFill patternType="solid">
          <fgColor indexed="64"/>
          <bgColor theme="9" tint="0.79998168889431442"/>
        </patternFill>
      </fill>
      <alignment horizontal="left" vertical="center" textRotation="0" wrapText="1" indent="0" justifyLastLine="0" shrinkToFit="0" readingOrder="0"/>
      <border diagonalUp="0" diagonalDown="0">
        <left style="thin">
          <color indexed="64"/>
        </left>
        <right/>
        <top/>
        <bottom/>
        <vertical/>
        <horizontal/>
      </border>
      <protection locked="0" hidden="0"/>
    </dxf>
    <dxf>
      <fill>
        <patternFill patternType="solid">
          <fgColor indexed="64"/>
          <bgColor theme="9" tint="0.79998168889431442"/>
        </patternFill>
      </fill>
      <alignment horizontal="left" vertical="center" textRotation="0" wrapText="1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/>
        <vertical/>
        <horizontal/>
      </border>
      <protection locked="0" hidden="0"/>
    </dxf>
    <dxf>
      <fill>
        <patternFill patternType="solid">
          <fgColor indexed="64"/>
          <bgColor theme="7" tint="0.79998168889431442"/>
        </patternFill>
      </fill>
      <alignment horizontal="left" vertical="center" textRotation="0" wrapText="1" indent="0" justifyLastLine="0" shrinkToFit="0" readingOrder="0"/>
      <border diagonalUp="0" diagonalDown="0">
        <left style="thin">
          <color indexed="64"/>
        </left>
        <right/>
        <top/>
        <bottom/>
      </border>
      <protection locked="0" hidden="0"/>
    </dxf>
    <dxf>
      <fill>
        <patternFill patternType="solid">
          <fgColor indexed="64"/>
          <bgColor theme="7" tint="0.79998168889431442"/>
        </patternFill>
      </fill>
      <alignment horizontal="left" vertical="center" textRotation="0" wrapText="1" indent="0" justifyLastLine="0" shrinkToFit="0" readingOrder="0"/>
      <border diagonalUp="0" diagonalDown="0">
        <left style="thin">
          <color indexed="64"/>
        </left>
        <right/>
        <top/>
        <bottom/>
      </border>
      <protection locked="0" hidden="0"/>
    </dxf>
    <dxf>
      <fill>
        <patternFill patternType="solid">
          <fgColor indexed="64"/>
          <bgColor theme="7" tint="0.79998168889431442"/>
        </patternFill>
      </fill>
      <alignment horizontal="left" vertical="center" textRotation="0" wrapText="1" indent="0" justifyLastLine="0" shrinkToFit="0" readingOrder="0"/>
      <border diagonalUp="0" diagonalDown="0">
        <left style="thin">
          <color indexed="64"/>
        </left>
        <right/>
        <top/>
        <bottom/>
        <vertical/>
        <horizontal/>
      </border>
      <protection locked="0" hidden="0"/>
    </dxf>
    <dxf>
      <fill>
        <patternFill patternType="solid">
          <fgColor indexed="64"/>
          <bgColor theme="7" tint="0.79998168889431442"/>
        </patternFill>
      </fill>
      <alignment horizontal="left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ill>
        <patternFill patternType="solid">
          <fgColor indexed="64"/>
          <bgColor theme="7" tint="0.79998168889431442"/>
        </patternFill>
      </fill>
      <alignment horizontal="left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numFmt numFmtId="30" formatCode="@"/>
      <fill>
        <patternFill patternType="solid">
          <fgColor indexed="64"/>
          <bgColor theme="7" tint="0.79998168889431442"/>
        </patternFill>
      </fill>
      <alignment horizontal="left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ill>
        <patternFill patternType="solid">
          <fgColor indexed="64"/>
          <bgColor theme="9" tint="0.79998168889431442"/>
        </patternFill>
      </fill>
      <alignment horizontal="left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ill>
        <patternFill patternType="solid">
          <fgColor indexed="64"/>
          <bgColor theme="7" tint="0.79998168889431442"/>
        </patternFill>
      </fill>
      <alignment horizontal="left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ill>
        <patternFill patternType="solid">
          <fgColor indexed="64"/>
          <bgColor theme="9" tint="0.79998168889431442"/>
        </patternFill>
      </fill>
      <alignment horizontal="left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ill>
        <patternFill patternType="solid">
          <fgColor indexed="64"/>
          <bgColor theme="7" tint="0.79998168889431442"/>
        </patternFill>
      </fill>
      <alignment horizontal="left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ill>
        <patternFill patternType="solid">
          <fgColor indexed="64"/>
          <bgColor theme="7" tint="0.79998168889431442"/>
        </patternFill>
      </fill>
      <alignment horizontal="left" vertical="center" textRotation="0" wrapText="1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border>
        <top style="thin">
          <color indexed="64"/>
        </top>
      </border>
    </dxf>
    <dxf>
      <border diagonalUp="0" diagonalDown="0"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fill>
        <patternFill patternType="solid">
          <fgColor indexed="64"/>
          <bgColor theme="9" tint="0.79998168889431442"/>
        </patternFill>
      </fill>
      <alignment horizontal="left" vertical="center" textRotation="0" wrapText="1" indent="0" justifyLastLine="0" shrinkToFit="0" readingOrder="0"/>
      <protection locked="0" hidden="0"/>
    </dxf>
    <dxf>
      <border>
        <bottom style="medium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/>
      </border>
      <protection hidden="0"/>
    </dxf>
    <dxf>
      <numFmt numFmtId="0" formatCode="General"/>
      <fill>
        <patternFill patternType="none">
          <fgColor indexed="64"/>
          <bgColor auto="1"/>
        </patternFill>
      </fill>
      <alignment horizontal="general" vertical="bottom" textRotation="0" wrapText="0" indent="0" justifyLastLine="0" shrinkToFit="0" readingOrder="0"/>
      <border diagonalUp="0" diagonalDown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1"/>
    </dxf>
    <dxf>
      <fill>
        <patternFill patternType="none">
          <fgColor indexed="64"/>
          <bgColor auto="1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0" hidden="0"/>
    </dxf>
    <dxf>
      <border diagonalUp="0" diagonalDown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  <vertical/>
        <horizontal style="thin">
          <color indexed="64"/>
        </horizontal>
      </border>
      <protection locked="0" hidden="0"/>
    </dxf>
    <dxf>
      <border diagonalUp="0" diagonalDown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0" hidden="0"/>
    </dxf>
    <dxf>
      <numFmt numFmtId="0" formatCode="General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0" hidden="0"/>
    </dxf>
    <dxf>
      <border diagonalUp="0" diagonalDown="0" outline="0">
        <left style="medium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ill>
        <patternFill patternType="none">
          <fgColor indexed="64"/>
          <bgColor auto="1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ill>
        <patternFill patternType="none">
          <fgColor indexed="64"/>
          <bgColor auto="1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ill>
        <patternFill patternType="none">
          <fgColor indexed="64"/>
          <bgColor auto="1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0" hidden="0"/>
    </dxf>
    <dxf>
      <numFmt numFmtId="0" formatCode="General"/>
      <fill>
        <patternFill patternType="none">
          <fgColor indexed="64"/>
          <bgColor auto="1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0" hidden="0"/>
    </dxf>
    <dxf>
      <fill>
        <patternFill patternType="none">
          <fgColor indexed="64"/>
          <bgColor auto="1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0" hidden="0"/>
    </dxf>
    <dxf>
      <fill>
        <patternFill patternType="none">
          <fgColor indexed="64"/>
          <bgColor auto="1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0" hidden="0"/>
    </dxf>
    <dxf>
      <numFmt numFmtId="164" formatCode="0.0"/>
      <fill>
        <patternFill patternType="none">
          <fgColor indexed="64"/>
          <bgColor auto="1"/>
        </patternFill>
      </fill>
      <border diagonalUp="0" diagonalDown="0">
        <left style="medium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0" hidden="0"/>
    </dxf>
    <dxf>
      <numFmt numFmtId="164" formatCode="0.0"/>
      <fill>
        <patternFill patternType="none">
          <fgColor indexed="64"/>
          <bgColor auto="1"/>
        </patternFill>
      </fill>
      <border diagonalUp="0" diagonalDown="0">
        <left style="medium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  <vertical/>
        <horizontal style="thin">
          <color indexed="64"/>
        </horizontal>
      </border>
      <protection locked="0" hidden="0"/>
    </dxf>
    <dxf>
      <numFmt numFmtId="164" formatCode="0.0"/>
      <fill>
        <patternFill patternType="none">
          <fgColor indexed="64"/>
          <bgColor auto="1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0" hidden="0"/>
    </dxf>
    <dxf>
      <fill>
        <patternFill patternType="solid">
          <fgColor indexed="64"/>
          <bgColor theme="9" tint="0.79998168889431442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0" hidden="0"/>
    </dxf>
    <dxf>
      <fill>
        <patternFill patternType="solid">
          <fgColor indexed="64"/>
          <bgColor theme="6" tint="0.79998168889431442"/>
        </patternFill>
      </fill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hidden="0"/>
    </dxf>
    <dxf>
      <border>
        <top style="thin">
          <color indexed="64"/>
        </top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protection hidden="0"/>
    </dxf>
    <dxf>
      <border>
        <bottom style="medium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solid">
          <fgColor indexed="64"/>
          <bgColor theme="8" tint="0.39997558519241921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/>
      </border>
      <protection hidden="0"/>
    </dxf>
    <dxf>
      <fill>
        <patternFill patternType="solid">
          <fgColor theme="4" tint="0.79998168889431442"/>
          <bgColor theme="4" tint="0.79998168889431442"/>
        </patternFill>
      </fill>
      <border diagonalUp="0" diagonalDown="0">
        <left/>
        <right/>
        <top/>
        <bottom/>
        <vertical/>
        <horizontal/>
      </border>
    </dxf>
    <dxf>
      <fill>
        <patternFill patternType="solid">
          <fgColor theme="4" tint="0.79998168889431442"/>
          <bgColor theme="4" tint="0.79998168889431442"/>
        </patternFill>
      </fill>
      <border diagonalUp="0" diagonalDown="0">
        <left/>
        <right/>
        <top/>
        <bottom/>
        <vertical/>
        <horizontal/>
      </border>
    </dxf>
    <dxf>
      <font>
        <b/>
        <color theme="1"/>
      </font>
    </dxf>
    <dxf>
      <font>
        <b/>
        <color theme="1"/>
      </font>
    </dxf>
    <dxf>
      <font>
        <b/>
        <color theme="1"/>
      </font>
      <border>
        <top style="double">
          <color theme="4"/>
        </top>
      </border>
    </dxf>
    <dxf>
      <font>
        <b/>
        <color theme="0"/>
      </font>
      <fill>
        <patternFill patternType="solid">
          <fgColor theme="4"/>
          <bgColor theme="4"/>
        </patternFill>
      </fill>
      <border diagonalUp="0" diagonalDown="0">
        <left/>
        <right/>
        <top/>
        <bottom/>
        <vertical/>
        <horizontal/>
      </border>
    </dxf>
    <dxf>
      <font>
        <color theme="1"/>
      </font>
      <border diagonalUp="0" diagonalDown="0">
        <left/>
        <right/>
        <top/>
        <bottom/>
        <vertical/>
        <horizontal/>
      </border>
    </dxf>
  </dxfs>
  <tableStyles count="1" defaultTableStyle="TableStyleMedium2" defaultPivotStyle="PivotStyleLight16">
    <tableStyle name="TableStyleMedium2 2" pivot="0" count="7" xr9:uid="{754958A7-A786-4B0A-AE12-A8108639AF4C}">
      <tableStyleElement type="wholeTable" dxfId="230"/>
      <tableStyleElement type="headerRow" dxfId="229"/>
      <tableStyleElement type="totalRow" dxfId="228"/>
      <tableStyleElement type="firstColumn" dxfId="227"/>
      <tableStyleElement type="lastColumn" dxfId="226"/>
      <tableStyleElement type="firstRowStripe" dxfId="225"/>
      <tableStyleElement type="firstColumnStripe" dxfId="224"/>
    </tableStyle>
  </tableStyles>
  <colors>
    <mruColors>
      <color rgb="FFBA8CDC"/>
      <color rgb="FF9BC2E6"/>
      <color rgb="FFB929F3"/>
      <color rgb="FFCF59C4"/>
      <color rgb="FFFFD966"/>
      <color rgb="FFA5A5A5"/>
      <color rgb="FFFFFFFF"/>
      <color rgb="FFFF8BB2"/>
      <color rgb="FFB0EEF6"/>
      <color rgb="FFFFE89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2" xr:uid="{22BD4133-2A9D-4C3C-A823-9CBC01DF9986}" name="Table65" displayName="Table65" ref="A4:Q504" totalsRowShown="0" headerRowDxfId="223" dataDxfId="221" headerRowBorderDxfId="222" tableBorderDxfId="220" totalsRowBorderDxfId="219">
  <autoFilter ref="A4:Q504" xr:uid="{DE3A5D49-DE2D-434C-9638-C8E12CF78DFB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  <filterColumn colId="10" hiddenButton="1"/>
    <filterColumn colId="11" hiddenButton="1"/>
    <filterColumn colId="12" hiddenButton="1"/>
    <filterColumn colId="13" hiddenButton="1"/>
    <filterColumn colId="14" hiddenButton="1"/>
    <filterColumn colId="15" hiddenButton="1"/>
    <filterColumn colId="16" hiddenButton="1"/>
  </autoFilter>
  <tableColumns count="17">
    <tableColumn id="1" xr3:uid="{CF7A5E4E-07AE-4C8F-A9A4-E4145C3FC9B5}" name="Number" dataDxfId="218"/>
    <tableColumn id="8" xr3:uid="{67DDA425-AC9E-4023-880F-406B7DA9951D}" name="Service" dataDxfId="217"/>
    <tableColumn id="2" xr3:uid="{90C38C23-406F-49A0-87E1-793A21D38744}" name="Quantity (mg)" dataDxfId="216"/>
    <tableColumn id="5" xr3:uid="{A3E8B26D-74FA-4045-A4E3-3E108EEDEE8C}" name="Stock RNA" dataDxfId="215"/>
    <tableColumn id="22" xr3:uid="{6A3472CF-B766-47C1-9818-C91A8FF47288}" name="Name" dataDxfId="214"/>
    <tableColumn id="3" xr3:uid="{FC72DD04-57E2-45E2-9772-F8D9771689B2}" name="Synthesis Type" dataDxfId="213"/>
    <tableColumn id="4" xr3:uid="{E1129FC1-0626-4604-85FA-CB863D33044F}" name="Vector" dataDxfId="212"/>
    <tableColumn id="21" xr3:uid="{56DC805A-F126-425C-AEDA-00CCD57355E4}" name="Custom Sequence/Bank ID" dataDxfId="211"/>
    <tableColumn id="24" xr3:uid="{B16869D8-72B9-4D5F-94FA-D90D54BF2C2C}" name="Codon Optimize Capitalized?" dataDxfId="210"/>
    <tableColumn id="6" xr3:uid="{EF562D91-F4C6-46B5-86F9-75131AF3BD2F}" name="Bank Construct?" dataDxfId="209"/>
    <tableColumn id="9" xr3:uid="{E60FC827-3E3B-4397-AE9C-164C324A1911}" name="RNA Analytics" dataDxfId="208"/>
    <tableColumn id="11" xr3:uid="{D9B687B5-FED9-498F-8401-052626836E35}" name="Formulation" dataDxfId="207"/>
    <tableColumn id="7" xr3:uid="{58C34DE0-E079-4FBD-A6FB-A0F43F43BE76}" name="RNA to Formulate" dataDxfId="206"/>
    <tableColumn id="10" xr3:uid="{E60B76DC-7923-483E-A872-E6DBACF36A17}" name="Formulation Analytics" dataDxfId="205"/>
    <tableColumn id="12" xr3:uid="{2A666620-7220-4715-9BA6-211FAAEE9F70}" name="Number of Aliquots" dataDxfId="204"/>
    <tableColumn id="16" xr3:uid="{7015C694-A704-40FC-A5C0-453709C3AD92}" name="Comments" dataDxfId="203"/>
    <tableColumn id="23" xr3:uid="{12FD3DE4-DFD8-48CD-8A58-3DEC310593C0}" name="Warnings" dataDxfId="202">
      <calculatedColumnFormula>Table_Sequence_Check[[#This Row],[Final Warnings]]</calculatedColumnFormula>
    </tableColumn>
  </tableColumns>
  <tableStyleInfo name="TableStyleMedium2" showFirstColumn="0" showLastColumn="0" showRowStripes="1" showColumnStripes="0"/>
</table>
</file>

<file path=xl/tables/table10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5" xr:uid="{CAF5AD74-2932-45EA-89C2-7002E499C922}" name="VTable_Service16" displayName="VTable_Service16" ref="Y2:Y7" totalsRowShown="0" headerRowDxfId="102" dataDxfId="100" headerRowBorderDxfId="101" tableBorderDxfId="99" totalsRowBorderDxfId="98">
  <autoFilter ref="Y2:Y7" xr:uid="{CAF5AD74-2932-45EA-89C2-7002E499C922}"/>
  <tableColumns count="1">
    <tableColumn id="1" xr3:uid="{00582753-1D64-4228-8269-6D4284DEBA08}" name="Service" dataDxfId="97"/>
  </tableColumns>
  <tableStyleInfo name="TableStyleMedium2" showFirstColumn="0" showLastColumn="0" showRowStripes="1" showColumnStripes="0"/>
</table>
</file>

<file path=xl/tables/table1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2" xr:uid="{5C376AB9-04B3-45C3-91B5-C7E23C1D7447}" name="VTable_SynthesisType33" displayName="VTable_SynthesisType33" ref="AA2:AA4" totalsRowShown="0" headerRowDxfId="96" dataDxfId="94" headerRowBorderDxfId="95" tableBorderDxfId="93" totalsRowBorderDxfId="92">
  <autoFilter ref="AA2:AA4" xr:uid="{5C376AB9-04B3-45C3-91B5-C7E23C1D7447}"/>
  <tableColumns count="1">
    <tableColumn id="1" xr3:uid="{736BE8A9-BACA-4D51-BDF5-00FDFC3F4A51}" name="Synthesis Type" dataDxfId="91"/>
  </tableColumns>
  <tableStyleInfo name="TableStyleMedium2" showFirstColumn="0" showLastColumn="0" showRowStripes="1" showColumnStripes="0"/>
</table>
</file>

<file path=xl/tables/table1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4" xr:uid="{8D7F8659-FF23-4517-B3C1-3ABBCC492652}" name="VTable_RNAAnalytics35" displayName="VTable_RNAAnalytics35" ref="AC2:AC3" totalsRowShown="0" headerRowDxfId="90" dataDxfId="88" headerRowBorderDxfId="89" tableBorderDxfId="87" totalsRowBorderDxfId="86">
  <autoFilter ref="AC2:AC3" xr:uid="{8D7F8659-FF23-4517-B3C1-3ABBCC492652}"/>
  <tableColumns count="1">
    <tableColumn id="1" xr3:uid="{F5E95864-2224-4674-A07D-ECDE147EF361}" name="RNA Analytics" dataDxfId="85"/>
  </tableColumns>
  <tableStyleInfo name="TableStyleMedium2" showFirstColumn="0" showLastColumn="0" showRowStripes="1" showColumnStripes="0"/>
</table>
</file>

<file path=xl/tables/table1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5" xr:uid="{6E82861B-CED1-4430-AFC6-3BD525422A59}" name="VTable_RTCFormulation36" displayName="VTable_RTCFormulation36" ref="AH2:AH9" totalsRowShown="0" headerRowDxfId="84" dataDxfId="82" headerRowBorderDxfId="83" tableBorderDxfId="81" totalsRowBorderDxfId="80">
  <autoFilter ref="AH2:AH9" xr:uid="{6E82861B-CED1-4430-AFC6-3BD525422A59}"/>
  <tableColumns count="1">
    <tableColumn id="1" xr3:uid="{8B0A0DAB-530E-4D79-84DC-380C27DB14BD}" name="RTC Formulation" dataDxfId="79"/>
  </tableColumns>
  <tableStyleInfo name="TableStyleMedium2" showFirstColumn="0" showLastColumn="0" showRowStripes="1" showColumnStripes="0"/>
</table>
</file>

<file path=xl/tables/table1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8" xr:uid="{6E7567B6-8851-45F4-906D-F872E960AD17}" name="VTable_FormulationAnalytics39" displayName="VTable_FormulationAnalytics39" ref="AJ2:AJ3" totalsRowShown="0" headerRowDxfId="78" dataDxfId="76" headerRowBorderDxfId="77" tableBorderDxfId="75" totalsRowBorderDxfId="74">
  <autoFilter ref="AJ2:AJ3" xr:uid="{6E7567B6-8851-45F4-906D-F872E960AD17}"/>
  <tableColumns count="1">
    <tableColumn id="1" xr3:uid="{0EBE1F7F-18D7-49F5-A924-DB6C12553646}" name="Formulation Analytics" dataDxfId="73"/>
  </tableColumns>
  <tableStyleInfo name="TableStyleMedium2" showFirstColumn="0" showLastColumn="0" showRowStripes="1" showColumnStripes="0"/>
</table>
</file>

<file path=xl/tables/table1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9" xr:uid="{FEB1618A-AC62-4574-B254-D58E155E182D}" name="Table_Problem_Sequences" displayName="Table_Problem_Sequences" ref="AV2:AV9" totalsRowShown="0" headerRowDxfId="72" dataDxfId="70" headerRowBorderDxfId="71" tableBorderDxfId="69" totalsRowBorderDxfId="68">
  <autoFilter ref="AV2:AV9" xr:uid="{FEB1618A-AC62-4574-B254-D58E155E182D}"/>
  <tableColumns count="1">
    <tableColumn id="1" xr3:uid="{895534AF-3BA1-4C75-9C61-BEF87D43EE64}" name="Problem Sequences" dataDxfId="67"/>
  </tableColumns>
  <tableStyleInfo name="TableStyleMedium2" showFirstColumn="0" showLastColumn="0" showRowStripes="1" showColumnStripes="0"/>
</table>
</file>

<file path=xl/tables/table1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0" xr:uid="{0B2077D2-C0BA-4DDA-A466-6757BF886303}" name="VTable_StockmRNA4641" displayName="VTable_StockmRNA4641" ref="BB2:BB5" totalsRowShown="0" headerRowDxfId="66" dataDxfId="64" headerRowBorderDxfId="65" tableBorderDxfId="63" totalsRowBorderDxfId="62">
  <autoFilter ref="BB2:BB5" xr:uid="{0B2077D2-C0BA-4DDA-A466-6757BF886303}"/>
  <tableColumns count="1">
    <tableColumn id="1" xr3:uid="{8CB88B8A-31ED-48F9-B3D4-FA5741627740}" name="Affiliation" dataDxfId="61"/>
  </tableColumns>
  <tableStyleInfo name="TableStyleMedium2" showFirstColumn="0" showLastColumn="0" showRowStripes="1" showColumnStripes="0"/>
</table>
</file>

<file path=xl/tables/table1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1" xr:uid="{81CE6958-91C3-4142-B6F9-34922F1C2411}" name="VTable_NoncircRNAIVTVectors2242" displayName="VTable_NoncircRNAIVTVectors2242" ref="AR2:AR4" totalsRowShown="0" headerRowDxfId="60" dataDxfId="58" headerRowBorderDxfId="59" tableBorderDxfId="57" totalsRowBorderDxfId="56">
  <autoFilter ref="AR2:AR4" xr:uid="{81CE6958-91C3-4142-B6F9-34922F1C2411}"/>
  <tableColumns count="1">
    <tableColumn id="1" xr3:uid="{EB8D7F3B-7F50-424C-8089-4ECF96DEC314}" name="Non-circRNA Vectors" dataDxfId="55"/>
  </tableColumns>
  <tableStyleInfo name="TableStyleMedium2" showFirstColumn="0" showLastColumn="0" showRowStripes="1" showColumnStripes="0"/>
</table>
</file>

<file path=xl/tables/table18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6" xr:uid="{8ACF30A1-3578-401E-87EB-4D2020A400AF}" name="Table_Restriction_Enzymes" displayName="Table_Restriction_Enzymes" ref="AY2:AZ4" totalsRowShown="0" headerRowDxfId="54" dataDxfId="52" headerRowBorderDxfId="53" tableBorderDxfId="51" totalsRowBorderDxfId="50">
  <autoFilter ref="AY2:AZ4" xr:uid="{8ACF30A1-3578-401E-87EB-4D2020A400AF}"/>
  <tableColumns count="2">
    <tableColumn id="1" xr3:uid="{AAD4B89D-E07A-49CD-B364-BE9CA69AD8B9}" name="XbaI" dataDxfId="49"/>
    <tableColumn id="2" xr3:uid="{67FB79E6-7040-4EC5-9025-5A1BCD1EFB65}" name="AscI" dataDxfId="48"/>
  </tableColumns>
  <tableStyleInfo name="TableStyleMedium2" showFirstColumn="0" showLastColumn="0" showRowStripes="1" showColumnStripes="0"/>
</table>
</file>

<file path=xl/tables/table19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7" xr:uid="{9A584D41-FC97-473A-B338-589410508590}" name="VTable_SynthesisType5448" displayName="VTable_SynthesisType5448" ref="AF2:AF7" totalsRowShown="0" headerRowDxfId="47" dataDxfId="45" headerRowBorderDxfId="46" tableBorderDxfId="44" totalsRowBorderDxfId="43">
  <autoFilter ref="AF2:AF7" xr:uid="{9A584D41-FC97-473A-B338-589410508590}"/>
  <tableColumns count="1">
    <tableColumn id="1" xr3:uid="{54BA88E0-65FE-48AD-B19D-48E1F5BD242D}" name="Codon Optimization" dataDxfId="42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2" xr:uid="{F384D45C-597C-4BC2-92DB-8F9AEE80D517}" name="Table52" displayName="Table52" ref="D1:P2" totalsRowShown="0" headerRowDxfId="201" dataDxfId="199" headerRowBorderDxfId="200" tableBorderDxfId="198" totalsRowBorderDxfId="197">
  <autoFilter ref="D1:P2" xr:uid="{F384D45C-597C-4BC2-92DB-8F9AEE80D517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  <filterColumn colId="10" hiddenButton="1"/>
    <filterColumn colId="11" hiddenButton="1"/>
    <filterColumn colId="12" hiddenButton="1"/>
  </autoFilter>
  <tableColumns count="13">
    <tableColumn id="1" xr3:uid="{520E3081-C53F-480C-8BD2-330AB289077C}" name="Name/Attn" dataDxfId="196"/>
    <tableColumn id="2" xr3:uid="{C3B2E4A2-E6DF-4575-8722-0759C33FD2CA}" name="Address 1" dataDxfId="195"/>
    <tableColumn id="3" xr3:uid="{A00F5DC9-BDD2-45D0-BD4C-18F96F2B71ED}" name="Address 2" dataDxfId="194"/>
    <tableColumn id="4" xr3:uid="{E56C6A6E-B301-48E0-ACC7-4FEC9D1331D5}" name="City" dataDxfId="193"/>
    <tableColumn id="5" xr3:uid="{F0AB228A-8FCF-436C-A3DB-CFD7357E54F0}" name="State" dataDxfId="192"/>
    <tableColumn id="6" xr3:uid="{34F4C515-F19E-46C8-8E04-0088A623A91B}" name="Zip Code" dataDxfId="191"/>
    <tableColumn id="7" xr3:uid="{B7E6AC4D-3AE8-43B6-A804-5D8FAF1DC2F1}" name="Country" dataDxfId="190"/>
    <tableColumn id="8" xr3:uid="{78D779E6-242F-49E2-9619-B0F9E21AA89B}" name="Contact Email" dataDxfId="189" dataCellStyle="Hyperlink"/>
    <tableColumn id="13" xr3:uid="{FA6308E6-486F-409B-A784-AA1BAF1B23E6}" name="Contact Phone" dataDxfId="188" dataCellStyle="Hyperlink"/>
    <tableColumn id="9" xr3:uid="{6B3CF89F-052E-4004-8300-5D6E0C46DC51}" name="Affiliation" dataDxfId="187"/>
    <tableColumn id="10" xr3:uid="{1CE4CC4A-CE0D-4854-AEB4-D4C263DA3144}" name="Company/Institute" dataDxfId="186"/>
    <tableColumn id="11" xr3:uid="{E48B50C8-94D9-4FCC-A476-FC33F5D0F83C}" name="Special Code" dataDxfId="185"/>
    <tableColumn id="12" xr3:uid="{0B7B2578-EFB4-4B8D-A097-3B32AD754A6E}" name="Pickup or Delivery?" dataDxfId="184"/>
  </tableColumns>
  <tableStyleInfo name="TableStyleMedium2" showFirstColumn="0" showLastColumn="0" showRowStripes="1" showColumnStripes="0"/>
</table>
</file>

<file path=xl/tables/table20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0" xr:uid="{17BA1C4D-6139-42DF-8D1D-C753636ADCAB}" name="VTable_RNAAnalytics5551" displayName="VTable_RNAAnalytics5551" ref="AD2:AD3" totalsRowShown="0" headerRowDxfId="41" dataDxfId="39" headerRowBorderDxfId="40" tableBorderDxfId="38" totalsRowBorderDxfId="37">
  <autoFilter ref="AD2:AD3" xr:uid="{17BA1C4D-6139-42DF-8D1D-C753636ADCAB}"/>
  <tableColumns count="1">
    <tableColumn id="1" xr3:uid="{E01C5BDF-DF11-4A4C-8BA9-4506D8FFE920}" name="HT RNA Analytics" dataDxfId="36"/>
  </tableColumns>
  <tableStyleInfo name="TableStyleMedium2" showFirstColumn="0" showLastColumn="0" showRowStripes="1" showColumnStripes="0"/>
</table>
</file>

<file path=xl/tables/table2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1" xr:uid="{A1AC5BE2-505B-471C-A8CF-B9887E42AE86}" name="Table_pA_Check" displayName="Table_pA_Check" ref="AX2:AX4" totalsRowShown="0" headerRowDxfId="35" headerRowBorderDxfId="34" tableBorderDxfId="33" totalsRowBorderDxfId="32">
  <autoFilter ref="AX2:AX4" xr:uid="{A1AC5BE2-505B-471C-A8CF-B9887E42AE86}"/>
  <tableColumns count="1">
    <tableColumn id="1" xr3:uid="{8B66E2A7-1474-4B06-9C53-897D8096961B}" name="pA Check" dataDxfId="31"/>
  </tableColumns>
  <tableStyleInfo name="TableStyleMedium2" showFirstColumn="0" showLastColumn="0" showRowStripes="1" showColumnStripes="0"/>
</table>
</file>

<file path=xl/tables/table2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9" xr:uid="{066FB9A1-C086-44DC-9F76-9DF0722192F5}" name="VTable_FormulationAnalytics3920" displayName="VTable_FormulationAnalytics3920" ref="BC2:BC3" totalsRowShown="0" headerRowDxfId="30" dataDxfId="28" headerRowBorderDxfId="29" tableBorderDxfId="27" totalsRowBorderDxfId="26">
  <autoFilter ref="BC2:BC3" xr:uid="{066FB9A1-C086-44DC-9F76-9DF0722192F5}"/>
  <tableColumns count="1">
    <tableColumn id="1" xr3:uid="{9F556F85-AA1D-4145-AA55-B44A9FCFD048}" name="Same Line Formulation" dataDxfId="25"/>
  </tableColumns>
  <tableStyleInfo name="TableStyleMedium2" showFirstColumn="0" showLastColumn="0" showRowStripes="1" showColumnStripes="0"/>
</table>
</file>

<file path=xl/tables/table2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0" xr:uid="{E3FBB79A-4BEB-4A1B-88E6-00EBF55ADC82}" name="Table20" displayName="Table20" ref="W5:W7" totalsRowShown="0" headerRowDxfId="24" headerRowBorderDxfId="23" tableBorderDxfId="22" totalsRowBorderDxfId="21">
  <autoFilter ref="W5:W7" xr:uid="{E3FBB79A-4BEB-4A1B-88E6-00EBF55ADC82}"/>
  <tableColumns count="1">
    <tableColumn id="1" xr3:uid="{2CE5A7AA-47E5-431E-8743-42A567C5E929}" name="Pickup or Delivery?" dataDxfId="20"/>
  </tableColumns>
  <tableStyleInfo name="TableStyleMedium2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7" xr:uid="{E55C50E2-BE26-477A-8F1D-9174432E37E1}" name="Table_Sequence_Check" displayName="Table_Sequence_Check" ref="BG4:CD504" totalsRowShown="0" headerRowDxfId="183" dataDxfId="181" headerRowBorderDxfId="182" tableBorderDxfId="180" totalsRowBorderDxfId="179">
  <autoFilter ref="BG4:CD504" xr:uid="{E55C50E2-BE26-477A-8F1D-9174432E37E1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  <filterColumn colId="10" hiddenButton="1"/>
    <filterColumn colId="11" hiddenButton="1"/>
    <filterColumn colId="12" hiddenButton="1"/>
    <filterColumn colId="13" hiddenButton="1"/>
    <filterColumn colId="14" hiddenButton="1"/>
    <filterColumn colId="15" hiddenButton="1"/>
    <filterColumn colId="16" hiddenButton="1"/>
    <filterColumn colId="17" hiddenButton="1"/>
    <filterColumn colId="18" hiddenButton="1"/>
    <filterColumn colId="19" hiddenButton="1"/>
    <filterColumn colId="20" hiddenButton="1"/>
    <filterColumn colId="21" hiddenButton="1"/>
    <filterColumn colId="22" hiddenButton="1"/>
    <filterColumn colId="23" hiddenButton="1"/>
  </autoFilter>
  <tableColumns count="24">
    <tableColumn id="1" xr3:uid="{F2C84144-DB79-4B07-B0FC-B19703837328}" name="Problem Sequence Check" dataDxfId="178">
      <calculatedColumnFormula array="1">_xlfn.LET(
    _xlpm.ProblemFound, _xlfn.TEXTJOIN(", ", TRUE, IF(OR(Table65[[#This Row],[Codon Optimize Capitalized?]]="No", Table65[[#This Row],[Codon Optimize Capitalized?]]=""), IF((ISNUMBER(SEARCH(Table_Problem_Sequences[Problem Sequences], Table65[[#This Row],[Custom Sequence/Bank ID]]))), Table_Problem_Sequences[Problem Sequences], ""),IF((ISNUMBER(FIND(LOWER(Table_Problem_Sequences[Problem Sequences]), Table65[[#This Row],[Custom Sequence/Bank ID]]))), Table_Problem_Sequences[Problem Sequences], ""))),
    IF(_xlpm.ProblemFound="", "", "Warning 1: Problem sequences found (" &amp; _xlpm.ProblemFound &amp; ")"))</calculatedColumnFormula>
    </tableColumn>
    <tableColumn id="6" xr3:uid="{9C48A156-97BD-43FE-AFFC-CDD2CC0FA94E}" name="Short Sequence Warning" dataDxfId="177">
      <calculatedColumnFormula>IF(AND(Table65[[#This Row],[Vector]] &lt;&gt; "Banked Construct",Table65[[#This Row],[Service]]&lt;&gt;"Stock RNA", LEN(Table65[[#This Row],[Custom Sequence/Bank ID]])&lt;300, Table65[[#This Row],[Custom Sequence/Bank ID]]&lt;&gt;""),"Comment: Sequence is less than 300nt. A spacer sequence will be added to bring the length up to 300nt","")</calculatedColumnFormula>
    </tableColumn>
    <tableColumn id="2" xr3:uid="{76BA0DBC-6B6F-46A9-BEE9-899E22ADFF96}" name="Uppercase Stretch Check" dataDxfId="176">
      <calculatedColumnFormula>IF(AND(Table65[[#This Row],[Custom Sequence/Bank ID]]&lt;&gt;"", Table65[[#This Row],[Codon Optimize Capitalized?]]&lt;&gt; "No", Table65[[#This Row],[Codon Optimize Capitalized?]]&lt;&gt; "", Table65[[#This Row],[Codon Optimize Capitalized?]]&lt;&gt; "No Options"),
    IF(MOD(LEN(SUBSTITUTE(SUBSTITUTE(SUBSTITUTE(SUBSTITUTE(SUBSTITUTE(Table65[[#This Row],[Custom Sequence/Bank ID]], "a", ""), "c", ""), "g", ""), "u", ""), "t", "")), 3) = 0,
        "",
        "Error 3: Optimization regions not divisible by 3"),
    "")</calculatedColumnFormula>
    </tableColumn>
    <tableColumn id="3" xr3:uid="{0B7E1E55-4796-4413-8823-E8A22996AAFD}" name="Format Check Banked Construct" dataDxfId="175">
      <calculatedColumnFormula>IF(
    Table65[[#This Row],[Vector]]="Banked Construct",
    IF(
        AND(
            LEFT(Table65[[#This Row],[Custom Sequence/Bank ID]], 3)="RTC",
            ISNUMBER(VALUE(MID(Table65[[#This Row],[Custom Sequence/Bank ID]], 4, 7))),
            LEN(Table65[[#This Row],[Custom Sequence/Bank ID]])=10
        ),
        "",
        "Error 4: Incorrect Bank ID"
    ),
    ""
)</calculatedColumnFormula>
    </tableColumn>
    <tableColumn id="4" xr3:uid="{8DA4530E-1DAF-40CB-9A0D-9EB900B269CB}" name="ACGTU Check" dataDxfId="174">
      <calculatedColumnFormula>IF(
   AND(Table65[[#This Row],[Vector]]&lt;&gt;"Banked Construct", LEN(Table65[[#This Row],[Custom Sequence/Bank ID]])&gt;0),
   IF(
      LEN(
         SUBSTITUTE(
            SUBSTITUTE(
               SUBSTITUTE(
                  SUBSTITUTE(UPPER(Table65[[#This Row],[Custom Sequence/Bank ID]]),"A",""),
               "C",""),
            "T",""),
         "G","")
      )&gt;0,
      "Error 5: Non-ACGT characters present",
      ""
   ),
   ""
)</calculatedColumnFormula>
    </tableColumn>
    <tableColumn id="8" xr3:uid="{EFB53DB0-02E7-4210-9B8B-BECEC028D2E6}" name="Len Check" dataDxfId="173">
      <calculatedColumnFormula>IF(AND(Table65[[#This Row],[Vector]] &lt;&gt; "Banked Construct",Table65[[#This Row],[Service]]="Custom RNA", LEN(Table65[[#This Row],[Custom Sequence/Bank ID]])&gt;10000),"Error 6: Maximum sequence length is 10,000nt",IF(AND(Table65[[#This Row],[Vector]] &lt;&gt; "Banked Construct",Table65[[#This Row],[Service]]="HT Custom RNA", LEN(Table65[[#This Row],[Custom Sequence/Bank ID]])&gt;5000),"Error 6: Maximum sequence length for HT is 5,000nt", IF(Table65[[#This Row],[Service]]="HT Geneblock Custom RNA", IF(AND(Table65[[#This Row],[Vector]]="RTC coding circRNA", LEN(Table65[[#This Row],[Custom Sequence/Bank ID]])&gt;3793),"Error 6: Maximum sequence length for Coding CircRNA Geneblock is 3,793nt", IF(AND(Table65[[#This Row],[Vector]]="RTC noncoding circRNA", LEN(Table65[[#This Row],[Custom Sequence/Bank ID]])&gt;4493),"Error 6: Maximum sequence length for Noncoding CircRNA Geneblock is 4,493nt", IF(AND(Table65[[#This Row],[Vector]]="RTC Other RNA", LEN(Table65[[#This Row],[Custom Sequence/Bank ID]])&gt;4913),"Error 6: Maximum sequence length for Other RNA Geneblock is 4,913nt",""))),"")))</calculatedColumnFormula>
    </tableColumn>
    <tableColumn id="9" xr3:uid="{FF7F223F-25AF-4C89-9A6D-6192BFAAAD94}" name="GC Check" dataDxfId="172">
      <calculatedColumnFormula>IF(AND(Table65[[#This Row],[Vector]] &lt;&gt; "Banked Construct", Table65[[#This Row],[Service]]&lt;&gt;"Stock RNA", Table65[[#This Row],[Custom Sequence/Bank ID]]&lt;&gt;""),
    _xlfn.LET(
        _xlpm.Sequence, Table65[[#This Row],[Custom Sequence/Bank ID]],
        _xlpm.OriginalLength, IF(AND(Table65[[#This Row],[Codon Optimize Capitalized?]] &lt;&gt; "No", Table65[[#This Row],[Codon Optimize Capitalized?]] &lt;&gt; ""),
                           LEN(SUBSTITUTE(SUBSTITUTE(SUBSTITUTE(SUBSTITUTE(SUBSTITUTE(_xlpm.Sequence, "A", ""), "C", ""), "G", ""), "T", ""), "U", "")),
                           LEN(_xlpm.Sequence)),
        _xlpm.NoGCLength, IF(AND(Table65[[#This Row],[Codon Optimize Capitalized?]] &lt;&gt; "No", Table65[[#This Row],[Codon Optimize Capitalized?]] &lt;&gt; ""),
                       LEN((SUBSTITUTE(SUBSTITUTE(SUBSTITUTE(SUBSTITUTE(SUBSTITUTE(SUBSTITUTE(SUBSTITUTE(_xlpm.Sequence, "A", ""), "C", ""), "G", ""), "T", ""), "U", ""), "g", ""), "c", ""))),
                       LEN(SUBSTITUTE(SUBSTITUTE(UPPER(_xlpm.Sequence), "G", ""), "C", ""))),
        _xlpm.GCLength, _xlpm.OriginalLength - _xlpm.NoGCLength,
        _xlpm.GCPercentage, IF(_xlpm.OriginalLength &gt; 15, _xlpm.GCLength / _xlpm.OriginalLength, 0.5),
                IF(OR(_xlpm.GCPercentage &gt; 0.65, _xlpm.GCPercentage &lt; 0.25), "Warning 7: Unoptimized region GC is not between 25-65%", "")
    ),
    ""
)</calculatedColumnFormula>
    </tableColumn>
    <tableColumn id="10" xr3:uid="{62AB55B4-0502-4D3C-BE7F-AB750C115AE0}" name="Restriction Enzyme 1 Check" dataDxfId="171">
      <calculatedColumnFormula array="1">_xlfn.LET(
    _xlpm.ProblemFound, _xlfn.TEXTJOIN(", ", TRUE, IF(OR(Table65[[#This Row],[Codon Optimize Capitalized?]]="No", Table65[[#This Row],[Codon Optimize Capitalized?]]=""), IF((ISNUMBER(SEARCH(Table_Restriction_Enzymes[XbaI], Table65[[#This Row],[Custom Sequence/Bank ID]]))), Table_Restriction_Enzymes[XbaI], ""),IF((ISNUMBER(FIND(LOWER(Table_Restriction_Enzymes[XbaI]), Table65[[#This Row],[Custom Sequence/Bank ID]]))), Table_Restriction_Enzymes[XbaI], ""))),
    IF(_xlpm.ProblemFound="", "", "[" &amp; _xlpm.ProblemFound &amp; "]"))</calculatedColumnFormula>
    </tableColumn>
    <tableColumn id="12" xr3:uid="{26BCF841-A844-454C-835F-29B8A09C41C9}" name="Restriction Enzyme 1 Name" dataDxfId="170">
      <calculatedColumnFormula>IF(Table_Sequence_Check[[#This Row],[Restriction Enzyme 1 Check]]&lt;&gt;"", Table_Restriction_Enzymes[[#Headers],[XbaI]],"")</calculatedColumnFormula>
    </tableColumn>
    <tableColumn id="7" xr3:uid="{01C8CCE0-E087-43AD-B85E-5C09C42A6E4F}" name="Restriction Enzyme 2 Check" dataDxfId="169">
      <calculatedColumnFormula array="1">_xlfn.LET(
    _xlpm.ProblemFound, _xlfn.TEXTJOIN(", ", TRUE, IF(OR(Table65[[#This Row],[Codon Optimize Capitalized?]]="No", Table65[[#This Row],[Codon Optimize Capitalized?]]=""), IF((ISNUMBER(SEARCH(Table_Restriction_Enzymes[AscI], Table65[[#This Row],[Custom Sequence/Bank ID]]))), Table_Restriction_Enzymes[AscI], ""),IF((ISNUMBER(FIND(LOWER(Table_Restriction_Enzymes[AscI]), Table65[[#This Row],[Custom Sequence/Bank ID]]))), Table_Restriction_Enzymes[AscI], ""))),
    IF(_xlpm.ProblemFound="", "", "[" &amp; _xlpm.ProblemFound &amp; "]"))</calculatedColumnFormula>
    </tableColumn>
    <tableColumn id="13" xr3:uid="{825D06E6-4B8A-4DF6-BDFA-56EAA6CFCC91}" name="Restriction Enzyme 2 Name" dataDxfId="168">
      <calculatedColumnFormula>IF(Table_Sequence_Check[[#This Row],[Restriction Enzyme 2 Check]]&lt;&gt;"", Table_Restriction_Enzymes[[#Headers],[AscI]],"")</calculatedColumnFormula>
    </tableColumn>
    <tableColumn id="11" xr3:uid="{C7FA922E-BD68-49E3-AA59-6EDF5ABF743A}" name="Restriction Enzyme Error" dataDxfId="167">
      <calculatedColumnFormula>IF(AND(Table65[[#This Row],[Vector]] &lt;&gt; "Banked Construct",Table65[[#This Row],[Service]]&lt;&gt;"Stock RNA", Table65[[#This Row],[Service]]&lt;&gt;"HT Geneblock Custom RNA", Table_Sequence_Check[[#This Row],[Restriction Enzyme 1 Check]]&lt;&gt;"", Table_Sequence_Check[[#This Row],[Restriction Enzyme 2 Check]]&lt;&gt; ""),"Error 8: Remove instances of one of the following: " &amp; _xlfn.CONCAT(Table_Sequence_Check[[#This Row],[Restriction Enzyme 1 Check]],Table_Sequence_Check[[#This Row],[Restriction Enzyme 2 Check]]),"")</calculatedColumnFormula>
    </tableColumn>
    <tableColumn id="15" xr3:uid="{B966AB5D-030C-4BDD-8339-B59FC756F580}" name="HT Check 1" dataDxfId="166">
      <calculatedColumnFormula array="1">IF(
   AND(
      Table65[[#This Row],[Service]] &lt;&gt; "",
      OR(
         COUNTIF(Table65[Service], "HT Custom RNA") &gt; 0,
         COUNTIF(Table65[Service], "HT Geneblock Custom RNA") &gt; 0
      ),
      COUNTA(_xlfn.UNIQUE(_xlfn._xlws.FILTER(Table65[Service], Table65[Service] &lt;&gt; ""))) &gt; 1
   ),
   "Error 9: If selecting HT Custom RNA or HT Geneblock Custom RNA, all items must match the selected HT service",
   ""
)</calculatedColumnFormula>
    </tableColumn>
    <tableColumn id="14" xr3:uid="{AC45F2CF-6CE8-4E24-8194-09144990A902}" name="HT Check 2" dataDxfId="165">
      <calculatedColumnFormula array="1">IF(
   AND(
      Table65[[#This Row],[Service]] &lt;&gt; "",
      OR(COUNTIF(Table65[Service], "*HT Custom RNA*") &gt; 0, COUNTIF(Table65[Service], "*HT Geneblock Custom RNA*") &gt; 0),
      OR(
         COUNTA(_xlfn.UNIQUE(_xlfn._xlws.FILTER(Table65[RNA Analytics], (Table65[Service] &lt;&gt; "")))) &gt; 1,
         COUNTA(_xlfn.UNIQUE(_xlfn._xlws.FILTER(Table65[Bank Construct?], (Table65[Service] &lt;&gt; "")))) &gt; 1,
         COUNTA(_xlfn.UNIQUE(_xlfn._xlws.FILTER(Table65[Synthesis Type], (Table65[Service] &lt;&gt; "")))) &gt; 1
      )
   ),
   "Error 10: If submitting HT Custom RNA or HT Geneblock Custom RNA service request, all items must have the same Synthesis Type, Banking, and Analytics",
   ""
)</calculatedColumnFormula>
    </tableColumn>
    <tableColumn id="16" xr3:uid="{070AD204-4838-438F-8C49-35215729C8F4}" name="HT Check 3" dataDxfId="164">
      <calculatedColumnFormula>IF(AND(OR(Table65[[#This Row],[Service]] = "HT Custom RNA",Table65[[#This Row],[Service]] = "HT Geneblock Custom RNA"), Table65[[#This Row],[Vector]]="Banked Construct"),"Error 11: Banked constructs cannot be submitted for HT/Geneblock Custom RNA service. Contact the core if you'd like to resynthesize an entire banked plate","")</calculatedColumnFormula>
    </tableColumn>
    <tableColumn id="18" xr3:uid="{1DCBB7BA-E61A-4140-A978-E50FACF6E47C}" name="Bank Check" dataDxfId="163">
      <calculatedColumnFormula>IF(AND(Table65[[#This Row],[Service]] &lt;&gt; "", Table65[[#This Row],[Vector]]="Banked Construct", Table65[[#This Row],[Bank Construct?]]="Yes"),"Error 12: Cannot bank constructs that are already banked","")</calculatedColumnFormula>
    </tableColumn>
    <tableColumn id="17" xr3:uid="{3A58833E-5D2A-4E5F-AF0C-A9B24E9F2BC7}" name="pA Check" dataDxfId="162">
      <calculatedColumnFormula array="1">_xlfn.LET(
    _xlpm.ProblemFound, _xlfn.TEXTJOIN(", ", TRUE, IF(AND(Table65[[#This Row],[Synthesis Type]]="Other RNA", OR(Table65[[#This Row],[Codon Optimize Capitalized?]]="No", Table65[[#This Row],[Codon Optimize Capitalized?]]="")), IF((ISNUMBER(SEARCH(Table_pA_Check[pA Check], Table65[[#This Row],[Custom Sequence/Bank ID]]))), Table_pA_Check[pA Check], ""),IF((ISNUMBER(FIND(LOWER(Table_pA_Check[pA Check]), Table65[[#This Row],[Custom Sequence/Bank ID]]))), Table_pA_Check[pA Check], ""))),
    IF(_xlpm.ProblemFound="", "", "Error 13: Problem sequences found (" &amp; _xlpm.ProblemFound &amp; ")"))</calculatedColumnFormula>
    </tableColumn>
    <tableColumn id="19" xr3:uid="{54FA7B49-45AC-4CD2-B63F-750E541B471A}" name="CODOPT Lowercase Check" dataDxfId="161">
      <calculatedColumnFormula>IF(AND(Table65[[#This Row],[Service]] &lt;&gt; "", Table65[[#This Row],[Codon Optimize Capitalized?]]&lt;&gt; "No", Table65[[#This Row],[Codon Optimize Capitalized?]]&lt;&gt; "", Table65[[#This Row],[Codon Optimize Capitalized?]]&lt;&gt; "No Options", EXACT(Table65[[#This Row],[Custom Sequence/Bank ID]],LOWER(Table65[[#This Row],[Custom Sequence/Bank ID]]))),"Error 14: Codon optimization is selected, but sequence is lowercase. Change regions for optimization to uppercase","")</calculatedColumnFormula>
    </tableColumn>
    <tableColumn id="20" xr3:uid="{A9DC1B98-F4D3-4462-9FED-A4415B1A4040}" name="Name Check" dataDxfId="160">
      <calculatedColumnFormula>IF(COUNTIF(Table65[Name], Table65[[#This Row],[Name]]) &gt; 1, "Error 15: Duplicate name", "")</calculatedColumnFormula>
    </tableColumn>
    <tableColumn id="21" xr3:uid="{0F708F2D-FD73-427F-B165-1B183815084A}" name="Aliquot Check" dataDxfId="159">
      <calculatedColumnFormula>IF(
   Table65[[#This Row],[Service]]&lt;&gt;"",
   IF(
      AND(Table65[[#This Row],[Formulation]]="", Table65[[#This Row],[Number of Aliquots]]&gt;1),
      "Error 16: The RTC can only aliquot formulated circRNA; unformulated circRNA is stable through many freeze-thaw cycles",
      ""
   ),
   ""
)</calculatedColumnFormula>
    </tableColumn>
    <tableColumn id="22" xr3:uid="{6F4A7602-CD42-45DC-8B3E-2C1E32EEB510}" name="Aliquot Volume Check" dataDxfId="158">
      <calculatedColumnFormula>IF(
   Table65[[#This Row],[Service]]&lt;&gt;"",
   IF(
      Table65[[#This Row],[Number of Aliquots]] &gt; (Table65[[#This Row],[Quantity (mg)]]*20),
      "Error 17: Too many aliquots. Maximum aliquots for Quantity requested = " &amp; (Table65[[#This Row],[Quantity (mg)]]*20),
      ""
   ),
   ""
)</calculatedColumnFormula>
    </tableColumn>
    <tableColumn id="23" xr3:uid="{937C19D9-3103-4C1B-BDDA-0A343AED8C10}" name="Formulation Quantity Check" dataDxfId="157">
      <calculatedColumnFormula>IF(
   AND(Table65[[#This Row],[Service]]&lt;&gt;"", Table65[[#This Row],[Quantity (mg)]]&lt;0.2, Table65[[#This Row],[Formulation]]&lt;&gt;"", Table65[[#This Row],[Formulation]]&lt;&gt;"None"),
   "Error 18: Quantity too low. Minimum is 0.2mg for formulations",
   ""
)</calculatedColumnFormula>
    </tableColumn>
    <tableColumn id="24" xr3:uid="{01991CE0-04D7-4E62-ABFD-F6093993507E}" name="Gblock No Vector Check" dataDxfId="156">
      <calculatedColumnFormula>IF(
   AND(Table65[[#This Row],[Service]]&lt;&gt;"", Table65[[#This Row],[Vector]]="No Vector", Table65[[#This Row],[Service]]&lt;&gt;"HT Geneblock Custom RNA"),
   "Error 19: [No Vector] can only be used for Geneblock service",
   ""
)</calculatedColumnFormula>
    </tableColumn>
    <tableColumn id="5" xr3:uid="{E3A2000B-82A4-4FB3-A5E2-042E80271E6E}" name="Final Warnings" dataDxfId="155">
      <calculatedColumnFormula>_xlfn.LET(
    _xlpm.errorList, _xlfn.TEXTJOIN(". ", TRUE, Table_Sequence_Check[[#This Row],[Problem Sequence Check]:[GC Check]],Table_Sequence_Check[[#This Row],[Restriction Enzyme Error]:[Gblock No Vector Check]]),
    IF(AND(Table65[[#This Row],[Service]]&lt;&gt;"", Table65[[#This Row],[Custom Sequence/Bank ID]]&lt;&gt;"SPECIAL",_xlpm.errorList&lt;&gt;""), _xlpm.errorList &amp; ".", "")
)</calculatedColumnFormula>
    </tableColumn>
  </tableColumns>
  <tableStyleInfo name="TableStyleMedium2"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1" xr:uid="{F1D78589-C70E-44FC-99A8-A062C748EFE3}" name="Table_Information_Required" displayName="Table_Information_Required" ref="CF4:CV504" totalsRowShown="0" headerRowDxfId="154" dataDxfId="152" headerRowBorderDxfId="153" tableBorderDxfId="151" totalsRowBorderDxfId="150">
  <autoFilter ref="CF4:CV504" xr:uid="{F1D78589-C70E-44FC-99A8-A062C748EFE3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  <filterColumn colId="10" hiddenButton="1"/>
    <filterColumn colId="11" hiddenButton="1"/>
    <filterColumn colId="12" hiddenButton="1"/>
    <filterColumn colId="13" hiddenButton="1"/>
    <filterColumn colId="14" hiddenButton="1"/>
    <filterColumn colId="15" hiddenButton="1"/>
    <filterColumn colId="16" hiddenButton="1"/>
  </autoFilter>
  <tableColumns count="17">
    <tableColumn id="1" xr3:uid="{4BB0154F-38DF-4700-BA12-4C5697D969F0}" name="Number" dataDxfId="149">
      <calculatedColumnFormula>"Required"</calculatedColumnFormula>
    </tableColumn>
    <tableColumn id="2" xr3:uid="{AE1FE926-A330-4B0B-ABC0-15F6BB12D151}" name="Service" dataDxfId="148">
      <calculatedColumnFormula>"Optional"</calculatedColumnFormula>
    </tableColumn>
    <tableColumn id="3" xr3:uid="{6D0918DD-FFEB-4372-A1F2-B960EBDC7EAA}" name="Quantity (mg)" dataDxfId="147">
      <calculatedColumnFormula>IF(Table65[[#This Row],[Service]]&lt;&gt;"",IF((Table65[[#This Row],[Service]]="HT Custom RNA") + (Table65[[#This Row],[Service]]="HT Geneblock Custom RNA"), "Empty","Required"),"Empty")</calculatedColumnFormula>
    </tableColumn>
    <tableColumn id="4" xr3:uid="{43FCB2FC-E4D4-42C8-AFD2-C7C58344AF19}" name="Stock RNA" dataDxfId="146">
      <calculatedColumnFormula>IF(Table65[[#This Row],[Service]] = "Stock RNA", "Required","Empty")</calculatedColumnFormula>
    </tableColumn>
    <tableColumn id="5" xr3:uid="{6F2C4F56-5A7A-4497-BD77-31AD0D6F7D8F}" name="Name" dataDxfId="145">
      <calculatedColumnFormula>IF(OR(Table65[[#This Row],[Service]] = "Custom RNA", Table65[[#This Row],[Service]] = "HT Custom RNA", Table65[[#This Row],[Service]] = "HT Geneblock Custom RNA", Table65[[#This Row],[Service]] = "Formulation"), "Required", "Empty")</calculatedColumnFormula>
    </tableColumn>
    <tableColumn id="6" xr3:uid="{E20DA315-7D27-4EEA-B5EA-1AD8B8E666B4}" name="Synthesis Type" dataDxfId="144">
      <calculatedColumnFormula>IF(OR(Table65[[#This Row],[Service]] = "Custom RNA", Table65[[#This Row],[Service]] = "HT Custom RNA", Table65[[#This Row],[Service]] = "HT Geneblock Custom RNA"), "Required", "Empty")</calculatedColumnFormula>
    </tableColumn>
    <tableColumn id="7" xr3:uid="{1E58679C-7366-4A59-B80D-1CC36C9119BE}" name="Vector" dataDxfId="143">
      <calculatedColumnFormula>IF(OR(Table65[[#This Row],[Service]] = "Custom RNA", Table65[[#This Row],[Service]] = "HT Custom RNA", Table65[[#This Row],[Service]] = "HT Geneblock Custom RNA"), "Required", "Empty")</calculatedColumnFormula>
    </tableColumn>
    <tableColumn id="8" xr3:uid="{63173AE4-E98C-471C-9476-E0CE95BDF8AA}" name="Custom Sequence/Bank ID" dataDxfId="142">
      <calculatedColumnFormula>IF(OR(Table65[[#This Row],[Service]] = "Custom RNA", Table65[[#This Row],[Service]] = "HT Custom RNA", Table65[[#This Row],[Service]] = "HT Geneblock Custom RNA"), "Required", "Empty")</calculatedColumnFormula>
    </tableColumn>
    <tableColumn id="9" xr3:uid="{74FE1CFB-4D41-437B-A7D3-239D9FF5BD42}" name="Codon Optimize Capitalized?" dataDxfId="141">
      <calculatedColumnFormula>IF(AND(Table65[[#This Row],[Vector]]&lt;&gt;"Banked Construct", OR(Table65[[#This Row],[Service]] = "Custom RNA", Table65[[#This Row],[Service]] = "HT Custom RNA",Table65[[#This Row],[Service]] = "HT Geneblock Custom RNA",)), "Optional", "Empty")</calculatedColumnFormula>
    </tableColumn>
    <tableColumn id="10" xr3:uid="{8702D35D-E115-40B4-AF15-6AA9EADB246A}" name="Bank Construct?" dataDxfId="140">
      <calculatedColumnFormula>IF(OR(Table65[[#This Row],[Service]] = "Custom RNA", Table65[[#This Row],[Service]] = "HT Custom RNA"), "Optional", "Empty")</calculatedColumnFormula>
    </tableColumn>
    <tableColumn id="11" xr3:uid="{B7F327CF-A3B7-429E-8997-1AB9CFF0F408}" name="RNA Analytics" dataDxfId="139">
      <calculatedColumnFormula>IF(OR(Table65[[#This Row],[Service]] = "Custom RNA", Table65[[#This Row],[Service]] = "HT Custom RNA", Table65[[#This Row],[Service]] = "HT Custom Geneblock RNA"), "Optional", "Empty")</calculatedColumnFormula>
    </tableColumn>
    <tableColumn id="16" xr3:uid="{A03C7671-8243-4A79-B347-71BE8065DB92}" name="Formulation" dataDxfId="138">
      <calculatedColumnFormula>IF(Table65[[#This Row],[Service]]&lt;&gt;"",IF(OR(Table65[[#This Row],[Service]]="HT Custom RNA", Table65[[#This Row],[Service]]="HT Geneblock Custom RNA"), "Empty","Optional"),"Empty")</calculatedColumnFormula>
    </tableColumn>
    <tableColumn id="15" xr3:uid="{86CEBCFC-B6C7-4FAB-85FF-CA1601FD9F6F}" name="Percent to Formulate" dataDxfId="137">
      <calculatedColumnFormula>IF(AND(Table65[[#This Row],[Formulation]]&lt;&gt;"",Table65[[#This Row],[Formulation]]&lt;&gt;"None",Table65[[#This Row],[Formulation]]&lt;&gt;"No Options"), "Required","Empty")</calculatedColumnFormula>
    </tableColumn>
    <tableColumn id="14" xr3:uid="{7BA60BFA-0643-4F8C-B486-C8E4DA5DC9C5}" name="Formulation Analytics" dataDxfId="136">
      <calculatedColumnFormula>IF(AND(Table65[[#This Row],[Formulation]]&lt;&gt;"",Table65[[#This Row],[Formulation]]&lt;&gt;"None",Table65[[#This Row],[Formulation]]&lt;&gt;"No Options"), "Optional","Empty")</calculatedColumnFormula>
    </tableColumn>
    <tableColumn id="17" xr3:uid="{13CB794C-C1D0-4002-8FB8-10A1CA439469}" name="Number of Aliquots" dataDxfId="135">
      <calculatedColumnFormula>"Optional"</calculatedColumnFormula>
    </tableColumn>
    <tableColumn id="12" xr3:uid="{BCCFDFE2-97ED-4247-8D1C-1C94A5EAC07D}" name="Comments" dataDxfId="134">
      <calculatedColumnFormula>"Optional"</calculatedColumnFormula>
    </tableColumn>
    <tableColumn id="13" xr3:uid="{D7CC276B-633B-47E6-9C58-8694F1452E21}" name="Warnings" dataDxfId="133">
      <calculatedColumnFormula>"Optional"</calculatedColumnFormula>
    </tableColumn>
  </tableColumns>
  <tableStyleInfo name="TableStyleMedium2" showFirstColumn="0" showLastColumn="0" showRowStripes="1" showColumnStripes="0"/>
</table>
</file>

<file path=xl/tables/table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6" xr:uid="{63DA04E0-4E8B-47C2-8CA7-736F8A7226DB}" name="VTable_NoOptions7" displayName="VTable_NoOptions7" ref="W2:W3" totalsRowShown="0" headerRowDxfId="132" dataDxfId="130" headerRowBorderDxfId="131" tableBorderDxfId="129" totalsRowBorderDxfId="128">
  <autoFilter ref="W2:W3" xr:uid="{63DA04E0-4E8B-47C2-8CA7-736F8A7226DB}"/>
  <tableColumns count="1">
    <tableColumn id="1" xr3:uid="{1A16A848-C066-4EF7-BAC4-946A388580E6}" name="No Options" dataDxfId="127"/>
  </tableColumns>
  <tableStyleInfo name="TableStyleMedium2" showFirstColumn="0" showLastColumn="0" showRowStripes="1" showColumnStripes="0"/>
</table>
</file>

<file path=xl/tables/table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0" xr:uid="{8951E84C-7E63-4777-8844-8BFE858DB0B9}" name="VTable_CircRNAIVTVectors11" displayName="VTable_CircRNAIVTVectors11" ref="AN2:AN6" totalsRowShown="0" headerRowDxfId="126" dataDxfId="124" headerRowBorderDxfId="125" tableBorderDxfId="123" totalsRowBorderDxfId="122">
  <autoFilter ref="AN2:AN6" xr:uid="{8951E84C-7E63-4777-8844-8BFE858DB0B9}"/>
  <tableColumns count="1">
    <tableColumn id="1" xr3:uid="{37632F0E-C801-430A-8DEE-A5A73173CF2A}" name="CircRNA Vectors" dataDxfId="121"/>
  </tableColumns>
  <tableStyleInfo name="TableStyleMedium2" showFirstColumn="0" showLastColumn="0" showRowStripes="1" showColumnStripes="0"/>
</table>
</file>

<file path=xl/tables/table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1" xr:uid="{3CFCF6B8-B045-4FDE-AAEC-ECEBFEAACBAF}" name="VTable_NoncircRNAIVTVectors12" displayName="VTable_NoncircRNAIVTVectors12" ref="AP2:AP7" totalsRowShown="0" headerRowDxfId="120" dataDxfId="118" headerRowBorderDxfId="119" tableBorderDxfId="117" totalsRowBorderDxfId="116">
  <autoFilter ref="AP2:AP7" xr:uid="{3CFCF6B8-B045-4FDE-AAEC-ECEBFEAACBAF}"/>
  <tableColumns count="1">
    <tableColumn id="1" xr3:uid="{4F44E293-4892-47CD-AB53-5025F1FF2F37}" name="Non-circRNA Vectors" dataDxfId="115"/>
  </tableColumns>
  <tableStyleInfo name="TableStyleMedium2" showFirstColumn="0" showLastColumn="0" showRowStripes="1" showColumnStripes="0"/>
</table>
</file>

<file path=xl/tables/table8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3" xr:uid="{A5E772FC-9AD1-41A2-904E-4449D53AC383}" name="VTable_StockcircRNA" displayName="VTable_StockcircRNA" ref="AT2:AT9" totalsRowShown="0" headerRowDxfId="114" dataDxfId="112" headerRowBorderDxfId="113" tableBorderDxfId="111" totalsRowBorderDxfId="110">
  <autoFilter ref="AT2:AT9" xr:uid="{A5E772FC-9AD1-41A2-904E-4449D53AC383}"/>
  <tableColumns count="1">
    <tableColumn id="1" xr3:uid="{306DC897-80DC-418D-AAF6-6ECE082A5018}" name="Stock RNA" dataDxfId="109"/>
  </tableColumns>
  <tableStyleInfo name="TableStyleMedium2" showFirstColumn="0" showLastColumn="0" showRowStripes="1" showColumnStripes="0"/>
</table>
</file>

<file path=xl/tables/table9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4" xr:uid="{2DE85698-4F64-46E7-970E-E8F032358E9E}" name="VTable_FormulationChoice15" displayName="VTable_FormulationChoice15" ref="AL2:AL4" totalsRowShown="0" headerRowDxfId="108" dataDxfId="106" headerRowBorderDxfId="107" tableBorderDxfId="105" totalsRowBorderDxfId="104">
  <autoFilter ref="AL2:AL4" xr:uid="{2DE85698-4F64-46E7-970E-E8F032358E9E}"/>
  <tableColumns count="1">
    <tableColumn id="1" xr3:uid="{D6E2AF5F-7D56-4D4B-8120-F2CDDE8B97E2}" name="Formulation" dataDxfId="103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table" Target="../tables/table6.xml"/><Relationship Id="rId13" Type="http://schemas.openxmlformats.org/officeDocument/2006/relationships/table" Target="../tables/table11.xml"/><Relationship Id="rId18" Type="http://schemas.openxmlformats.org/officeDocument/2006/relationships/table" Target="../tables/table16.xml"/><Relationship Id="rId26" Type="http://schemas.openxmlformats.org/officeDocument/2006/relationships/comments" Target="../comments1.xml"/><Relationship Id="rId3" Type="http://schemas.openxmlformats.org/officeDocument/2006/relationships/table" Target="../tables/table1.xml"/><Relationship Id="rId21" Type="http://schemas.openxmlformats.org/officeDocument/2006/relationships/table" Target="../tables/table19.xml"/><Relationship Id="rId7" Type="http://schemas.openxmlformats.org/officeDocument/2006/relationships/table" Target="../tables/table5.xml"/><Relationship Id="rId12" Type="http://schemas.openxmlformats.org/officeDocument/2006/relationships/table" Target="../tables/table10.xml"/><Relationship Id="rId17" Type="http://schemas.openxmlformats.org/officeDocument/2006/relationships/table" Target="../tables/table15.xml"/><Relationship Id="rId25" Type="http://schemas.openxmlformats.org/officeDocument/2006/relationships/table" Target="../tables/table23.xml"/><Relationship Id="rId2" Type="http://schemas.openxmlformats.org/officeDocument/2006/relationships/vmlDrawing" Target="../drawings/vmlDrawing1.vml"/><Relationship Id="rId16" Type="http://schemas.openxmlformats.org/officeDocument/2006/relationships/table" Target="../tables/table14.xml"/><Relationship Id="rId20" Type="http://schemas.openxmlformats.org/officeDocument/2006/relationships/table" Target="../tables/table18.xml"/><Relationship Id="rId1" Type="http://schemas.openxmlformats.org/officeDocument/2006/relationships/printerSettings" Target="../printerSettings/printerSettings1.bin"/><Relationship Id="rId6" Type="http://schemas.openxmlformats.org/officeDocument/2006/relationships/table" Target="../tables/table4.xml"/><Relationship Id="rId11" Type="http://schemas.openxmlformats.org/officeDocument/2006/relationships/table" Target="../tables/table9.xml"/><Relationship Id="rId24" Type="http://schemas.openxmlformats.org/officeDocument/2006/relationships/table" Target="../tables/table22.xml"/><Relationship Id="rId5" Type="http://schemas.openxmlformats.org/officeDocument/2006/relationships/table" Target="../tables/table3.xml"/><Relationship Id="rId15" Type="http://schemas.openxmlformats.org/officeDocument/2006/relationships/table" Target="../tables/table13.xml"/><Relationship Id="rId23" Type="http://schemas.openxmlformats.org/officeDocument/2006/relationships/table" Target="../tables/table21.xml"/><Relationship Id="rId10" Type="http://schemas.openxmlformats.org/officeDocument/2006/relationships/table" Target="../tables/table8.xml"/><Relationship Id="rId19" Type="http://schemas.openxmlformats.org/officeDocument/2006/relationships/table" Target="../tables/table17.xml"/><Relationship Id="rId4" Type="http://schemas.openxmlformats.org/officeDocument/2006/relationships/table" Target="../tables/table2.xml"/><Relationship Id="rId9" Type="http://schemas.openxmlformats.org/officeDocument/2006/relationships/table" Target="../tables/table7.xml"/><Relationship Id="rId14" Type="http://schemas.openxmlformats.org/officeDocument/2006/relationships/table" Target="../tables/table12.xml"/><Relationship Id="rId22" Type="http://schemas.openxmlformats.org/officeDocument/2006/relationships/table" Target="../tables/table20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D0F404C-AE5D-4E1A-856B-510239F9C900}">
  <sheetPr codeName="Sheet12"/>
  <dimension ref="A1:DA1007"/>
  <sheetViews>
    <sheetView tabSelected="1" zoomScaleNormal="100" workbookViewId="0">
      <selection activeCell="D2" sqref="D2"/>
    </sheetView>
  </sheetViews>
  <sheetFormatPr defaultColWidth="8.7265625" defaultRowHeight="14.5" zeroHeight="1" x14ac:dyDescent="0.35"/>
  <cols>
    <col min="1" max="1" width="14" customWidth="1"/>
    <col min="2" max="2" width="18.7265625" customWidth="1"/>
    <col min="3" max="3" width="18.26953125" customWidth="1"/>
    <col min="4" max="4" width="18.453125" customWidth="1"/>
    <col min="5" max="5" width="20.7265625" customWidth="1"/>
    <col min="6" max="6" width="19.54296875" customWidth="1"/>
    <col min="7" max="7" width="21.26953125" customWidth="1"/>
    <col min="8" max="8" width="25.7265625" customWidth="1"/>
    <col min="9" max="9" width="26.54296875" customWidth="1"/>
    <col min="10" max="14" width="25.26953125" customWidth="1"/>
    <col min="15" max="15" width="22.26953125" customWidth="1"/>
    <col min="16" max="16" width="36.54296875" customWidth="1"/>
    <col min="17" max="17" width="68.7265625" customWidth="1"/>
    <col min="18" max="20" width="28.54296875" customWidth="1"/>
    <col min="21" max="21" width="8.6328125" style="13"/>
    <col min="22" max="55" width="8.7265625" hidden="1" customWidth="1"/>
    <col min="56" max="57" width="8.7265625" style="12" hidden="1" customWidth="1"/>
    <col min="58" max="58" width="8.7265625" hidden="1" customWidth="1"/>
    <col min="59" max="16381" width="0" hidden="1" customWidth="1"/>
  </cols>
  <sheetData>
    <row r="1" spans="1:105" ht="15" customHeight="1" thickBot="1" x14ac:dyDescent="0.4">
      <c r="A1" s="118" t="s">
        <v>79</v>
      </c>
      <c r="B1" s="119"/>
      <c r="C1" s="128" t="s">
        <v>114</v>
      </c>
      <c r="D1" s="15" t="s">
        <v>48</v>
      </c>
      <c r="E1" s="16" t="s">
        <v>42</v>
      </c>
      <c r="F1" s="16" t="s">
        <v>41</v>
      </c>
      <c r="G1" s="16" t="s">
        <v>43</v>
      </c>
      <c r="H1" s="16" t="s">
        <v>44</v>
      </c>
      <c r="I1" s="16" t="s">
        <v>45</v>
      </c>
      <c r="J1" s="16" t="s">
        <v>47</v>
      </c>
      <c r="K1" s="16" t="s">
        <v>46</v>
      </c>
      <c r="L1" s="16" t="s">
        <v>98</v>
      </c>
      <c r="M1" s="16" t="s">
        <v>49</v>
      </c>
      <c r="N1" s="16" t="s">
        <v>53</v>
      </c>
      <c r="O1" s="100" t="s">
        <v>118</v>
      </c>
      <c r="P1" s="17" t="s">
        <v>117</v>
      </c>
      <c r="Q1" s="79"/>
      <c r="R1" s="18"/>
      <c r="S1" s="19"/>
      <c r="T1" s="19"/>
      <c r="V1" s="20" t="s">
        <v>40</v>
      </c>
      <c r="W1" s="21" t="s">
        <v>36</v>
      </c>
      <c r="X1" s="22" t="s">
        <v>37</v>
      </c>
      <c r="Y1" s="23" t="s">
        <v>38</v>
      </c>
      <c r="Z1" s="22" t="s">
        <v>37</v>
      </c>
      <c r="AA1" s="23" t="s">
        <v>38</v>
      </c>
      <c r="AB1" s="22" t="s">
        <v>37</v>
      </c>
      <c r="AC1" s="23" t="s">
        <v>38</v>
      </c>
      <c r="AD1" s="23" t="s">
        <v>38</v>
      </c>
      <c r="AE1" s="22" t="s">
        <v>37</v>
      </c>
      <c r="AF1" s="23" t="s">
        <v>38</v>
      </c>
      <c r="AG1" s="22" t="s">
        <v>37</v>
      </c>
      <c r="AH1" s="23" t="s">
        <v>38</v>
      </c>
      <c r="AI1" s="22" t="s">
        <v>37</v>
      </c>
      <c r="AJ1" s="23" t="s">
        <v>38</v>
      </c>
      <c r="AK1" s="22" t="s">
        <v>37</v>
      </c>
      <c r="AL1" s="23" t="s">
        <v>38</v>
      </c>
      <c r="AM1" s="22" t="s">
        <v>37</v>
      </c>
      <c r="AN1" s="23" t="s">
        <v>38</v>
      </c>
      <c r="AO1" s="22" t="s">
        <v>37</v>
      </c>
      <c r="AP1" s="23" t="s">
        <v>38</v>
      </c>
      <c r="AQ1" s="22" t="s">
        <v>37</v>
      </c>
      <c r="AR1" s="23" t="s">
        <v>38</v>
      </c>
      <c r="AS1" s="22" t="s">
        <v>37</v>
      </c>
      <c r="AT1" s="23" t="s">
        <v>38</v>
      </c>
      <c r="AU1" s="22" t="s">
        <v>37</v>
      </c>
      <c r="AV1" s="23" t="s">
        <v>39</v>
      </c>
      <c r="AW1" s="22" t="s">
        <v>37</v>
      </c>
      <c r="AX1" s="22"/>
      <c r="AY1" s="23" t="s">
        <v>39</v>
      </c>
      <c r="AZ1" s="23" t="s">
        <v>39</v>
      </c>
      <c r="BA1" s="22" t="s">
        <v>37</v>
      </c>
      <c r="BB1" s="23" t="s">
        <v>38</v>
      </c>
      <c r="BC1" s="81" t="s">
        <v>103</v>
      </c>
      <c r="BD1" s="81" t="s">
        <v>103</v>
      </c>
      <c r="BE1" s="102"/>
      <c r="BF1" s="103"/>
      <c r="BG1" s="24" t="s">
        <v>64</v>
      </c>
      <c r="BH1" s="24" t="s">
        <v>64</v>
      </c>
      <c r="BI1" s="24" t="s">
        <v>64</v>
      </c>
      <c r="BJ1" s="24" t="s">
        <v>64</v>
      </c>
      <c r="BK1" s="24" t="s">
        <v>64</v>
      </c>
      <c r="BL1" s="24" t="s">
        <v>64</v>
      </c>
      <c r="BM1" s="24" t="s">
        <v>64</v>
      </c>
      <c r="BN1" s="24" t="s">
        <v>64</v>
      </c>
      <c r="BO1" s="24" t="s">
        <v>64</v>
      </c>
      <c r="BP1" s="24" t="s">
        <v>64</v>
      </c>
      <c r="BQ1" s="24" t="s">
        <v>64</v>
      </c>
      <c r="BR1" s="24" t="s">
        <v>64</v>
      </c>
      <c r="BS1" s="24" t="s">
        <v>64</v>
      </c>
      <c r="BT1" s="24" t="s">
        <v>64</v>
      </c>
      <c r="BU1" s="24" t="s">
        <v>64</v>
      </c>
      <c r="BV1" s="24" t="s">
        <v>64</v>
      </c>
      <c r="BW1" s="24" t="s">
        <v>64</v>
      </c>
      <c r="BX1" s="24" t="s">
        <v>64</v>
      </c>
      <c r="BY1" s="24" t="s">
        <v>64</v>
      </c>
      <c r="BZ1" s="24" t="s">
        <v>64</v>
      </c>
      <c r="CA1" s="24" t="s">
        <v>64</v>
      </c>
      <c r="CB1" s="24" t="s">
        <v>64</v>
      </c>
      <c r="CC1" s="24" t="s">
        <v>64</v>
      </c>
      <c r="CD1" s="24" t="s">
        <v>64</v>
      </c>
      <c r="CF1" s="25" t="s">
        <v>65</v>
      </c>
      <c r="CG1" s="25" t="s">
        <v>65</v>
      </c>
      <c r="CH1" s="25" t="s">
        <v>65</v>
      </c>
      <c r="CI1" s="25" t="s">
        <v>65</v>
      </c>
      <c r="CJ1" s="25" t="s">
        <v>65</v>
      </c>
      <c r="CK1" s="25" t="s">
        <v>65</v>
      </c>
      <c r="CL1" s="25" t="s">
        <v>65</v>
      </c>
      <c r="CM1" s="25" t="s">
        <v>65</v>
      </c>
      <c r="CN1" s="25" t="s">
        <v>65</v>
      </c>
      <c r="CO1" s="25" t="s">
        <v>65</v>
      </c>
      <c r="CP1" s="25" t="s">
        <v>65</v>
      </c>
      <c r="CQ1" s="25" t="s">
        <v>65</v>
      </c>
      <c r="CR1" s="25" t="s">
        <v>65</v>
      </c>
      <c r="CS1" s="25" t="s">
        <v>65</v>
      </c>
      <c r="CT1" s="25" t="s">
        <v>65</v>
      </c>
      <c r="CU1" s="25" t="s">
        <v>65</v>
      </c>
      <c r="CV1" s="25" t="s">
        <v>65</v>
      </c>
      <c r="CX1" s="25" t="s">
        <v>67</v>
      </c>
      <c r="CY1" s="25" t="s">
        <v>75</v>
      </c>
    </row>
    <row r="2" spans="1:105" ht="31" customHeight="1" thickBot="1" x14ac:dyDescent="0.4">
      <c r="A2" s="120"/>
      <c r="B2" s="121"/>
      <c r="C2" s="129"/>
      <c r="D2" s="26"/>
      <c r="E2" s="27"/>
      <c r="F2" s="28"/>
      <c r="G2" s="27"/>
      <c r="H2" s="28"/>
      <c r="I2" s="29"/>
      <c r="J2" s="27"/>
      <c r="K2" s="30"/>
      <c r="L2" s="78"/>
      <c r="M2" s="31"/>
      <c r="N2" s="31"/>
      <c r="O2" s="32"/>
      <c r="P2" s="99"/>
      <c r="Q2" s="79"/>
      <c r="R2" s="18"/>
      <c r="S2" s="19"/>
      <c r="T2" s="19"/>
      <c r="V2" s="33" t="s">
        <v>133</v>
      </c>
      <c r="W2" s="34" t="s">
        <v>24</v>
      </c>
      <c r="X2" s="35" t="s">
        <v>1</v>
      </c>
      <c r="Y2" s="36" t="s">
        <v>1</v>
      </c>
      <c r="Z2" s="35" t="s">
        <v>21</v>
      </c>
      <c r="AA2" s="36" t="s">
        <v>21</v>
      </c>
      <c r="AB2" s="35" t="s">
        <v>20</v>
      </c>
      <c r="AC2" s="36" t="s">
        <v>20</v>
      </c>
      <c r="AD2" s="36" t="s">
        <v>84</v>
      </c>
      <c r="AE2" s="37" t="s">
        <v>23</v>
      </c>
      <c r="AF2" s="36" t="s">
        <v>76</v>
      </c>
      <c r="AG2" s="35" t="s">
        <v>30</v>
      </c>
      <c r="AH2" s="36" t="s">
        <v>30</v>
      </c>
      <c r="AI2" s="35" t="s">
        <v>9</v>
      </c>
      <c r="AJ2" s="36" t="s">
        <v>9</v>
      </c>
      <c r="AK2" s="37" t="s">
        <v>0</v>
      </c>
      <c r="AL2" s="36" t="s">
        <v>0</v>
      </c>
      <c r="AM2" s="37" t="s">
        <v>57</v>
      </c>
      <c r="AN2" s="36" t="s">
        <v>57</v>
      </c>
      <c r="AO2" s="37" t="s">
        <v>58</v>
      </c>
      <c r="AP2" s="36" t="s">
        <v>58</v>
      </c>
      <c r="AQ2" s="37" t="s">
        <v>59</v>
      </c>
      <c r="AR2" s="36" t="s">
        <v>58</v>
      </c>
      <c r="AS2" s="37" t="s">
        <v>8</v>
      </c>
      <c r="AT2" s="36" t="s">
        <v>8</v>
      </c>
      <c r="AU2" s="37" t="s">
        <v>35</v>
      </c>
      <c r="AV2" s="36" t="s">
        <v>35</v>
      </c>
      <c r="AW2" s="38" t="s">
        <v>35</v>
      </c>
      <c r="AX2" s="77" t="s">
        <v>95</v>
      </c>
      <c r="AY2" s="39" t="s">
        <v>31</v>
      </c>
      <c r="AZ2" s="34" t="s">
        <v>122</v>
      </c>
      <c r="BA2" s="40" t="s">
        <v>51</v>
      </c>
      <c r="BB2" s="36" t="s">
        <v>49</v>
      </c>
      <c r="BC2" s="36" t="s">
        <v>105</v>
      </c>
      <c r="BD2" s="12" t="str" cm="1">
        <f t="array" ref="BD2">_xlfn._xlws.FILTER(Table65[Name], (Table65[Name]&lt;&gt;"")*((Table65[Service]="Custom RNA")+(Table65[Service]="Stock RNA")),"")</f>
        <v/>
      </c>
      <c r="BE2" s="12" t="str" cm="1">
        <f t="array" ref="BE2">_xlfn.LET(
    _xlpm.spillRange,_xlfn.ANCHORARRAY( BD2),
    _xlpm.isEmpty, AND(ROWS(_xlpm.spillRange)=1, _xlpm.spillRange=""),
    IF(_xlpm.isEmpty, {"Customer RNA"}, IF(_xlfn.SEQUENCE(ROWS(_xlpm.spillRange)+1,,1,1) &lt;= ROWS(_xlpm.spillRange), INDEX(_xlpm.spillRange, _xlfn.SEQUENCE(ROWS(_xlpm.spillRange)+1,,1,1)), "Customer RNA"))
)</f>
        <v>Customer RNA</v>
      </c>
      <c r="BF2" s="49"/>
      <c r="BG2" s="41"/>
      <c r="BH2" s="42"/>
      <c r="BI2" s="42"/>
      <c r="BJ2" s="42"/>
      <c r="BK2" s="42"/>
      <c r="BL2" s="42"/>
      <c r="BM2" s="42"/>
      <c r="BN2" s="42"/>
      <c r="BO2" s="42"/>
      <c r="BP2" s="42"/>
      <c r="BQ2" s="42"/>
      <c r="BR2" s="42"/>
      <c r="BS2" s="42"/>
      <c r="BT2" s="42"/>
      <c r="BU2" s="42"/>
      <c r="BV2" s="42"/>
      <c r="BW2" s="42"/>
      <c r="BX2" s="42"/>
      <c r="BY2" s="42"/>
      <c r="BZ2" s="42"/>
      <c r="CA2" s="42"/>
      <c r="CB2" s="42"/>
      <c r="CC2" s="42"/>
      <c r="CD2" s="43"/>
      <c r="CF2" s="44"/>
      <c r="CG2" s="45"/>
      <c r="CH2" s="45"/>
      <c r="CI2" s="45"/>
      <c r="CJ2" s="45"/>
      <c r="CK2" s="45"/>
      <c r="CL2" s="45"/>
      <c r="CM2" s="45"/>
      <c r="CN2" s="45"/>
      <c r="CO2" s="45"/>
      <c r="CP2" s="45"/>
      <c r="CQ2" s="45"/>
      <c r="CR2" s="45"/>
      <c r="CS2" s="45"/>
      <c r="CT2" s="45"/>
      <c r="CU2" s="45"/>
      <c r="CV2" s="46"/>
      <c r="CX2" t="s">
        <v>115</v>
      </c>
    </row>
    <row r="3" spans="1:105" s="49" customFormat="1" ht="23.25" customHeight="1" thickBot="1" x14ac:dyDescent="0.4">
      <c r="A3" s="122" t="s">
        <v>26</v>
      </c>
      <c r="B3" s="123"/>
      <c r="C3" s="124"/>
      <c r="D3" s="96" t="s">
        <v>8</v>
      </c>
      <c r="E3" s="125" t="s">
        <v>4</v>
      </c>
      <c r="F3" s="126"/>
      <c r="G3" s="126"/>
      <c r="H3" s="126"/>
      <c r="I3" s="126"/>
      <c r="J3" s="126"/>
      <c r="K3" s="127"/>
      <c r="L3" s="113" t="s">
        <v>0</v>
      </c>
      <c r="M3" s="114"/>
      <c r="N3" s="114"/>
      <c r="O3" s="115"/>
      <c r="P3" s="116" t="s">
        <v>27</v>
      </c>
      <c r="Q3" s="117"/>
      <c r="R3" s="18"/>
      <c r="S3" s="19"/>
      <c r="T3" s="19"/>
      <c r="U3" s="47"/>
      <c r="V3"/>
      <c r="W3" s="4" t="s">
        <v>24</v>
      </c>
      <c r="X3" s="5"/>
      <c r="Y3" s="5" t="s">
        <v>4</v>
      </c>
      <c r="Z3" s="5"/>
      <c r="AA3" s="5" t="s">
        <v>25</v>
      </c>
      <c r="AB3" s="5"/>
      <c r="AC3" s="5" t="s">
        <v>101</v>
      </c>
      <c r="AD3" s="5" t="s">
        <v>24</v>
      </c>
      <c r="AE3" s="5"/>
      <c r="AF3" s="48" t="s">
        <v>6</v>
      </c>
      <c r="AG3" s="5" t="e" cm="1">
        <f t="array" ref="AG3">_xlfn._xlws.FILTER(#REF!,#REF!&lt;&gt;0)</f>
        <v>#REF!</v>
      </c>
      <c r="AH3" s="1" t="s">
        <v>23</v>
      </c>
      <c r="AI3" s="5"/>
      <c r="AJ3" s="5" t="s">
        <v>100</v>
      </c>
      <c r="AK3" t="s">
        <v>6</v>
      </c>
      <c r="AL3" s="3" t="s">
        <v>6</v>
      </c>
      <c r="AM3" s="49" t="e" cm="1">
        <f t="array" ref="AM3">_xlfn._xlws.FILTER(#REF!, (#REF! = "CircRNA Vector") + (#REF! = "Flexible Vector"))</f>
        <v>#REF!</v>
      </c>
      <c r="AN3" s="10" t="s">
        <v>17</v>
      </c>
      <c r="AO3" s="49" t="e" cm="1">
        <f t="array" ref="AO3">_xlfn._xlws.FILTER(#REF!, (#REF! = "Non-circRNA Vector") + (#REF! = "Flexible Vector"))</f>
        <v>#REF!</v>
      </c>
      <c r="AP3" s="8" t="s">
        <v>16</v>
      </c>
      <c r="AQ3" s="49" t="e" cm="1">
        <f t="array" ref="AQ3">_xlfn._xlws.FILTER(#REF!, (#REF! = "Flexible Vector"))</f>
        <v>#REF!</v>
      </c>
      <c r="AR3" s="49" t="s">
        <v>19</v>
      </c>
      <c r="AS3" t="e" cm="1">
        <f t="array" ref="AS3">_xlfn._xlws.FILTER(#REF!, (#REF! = "Stock CircRNA") + (#REF! = "Stock mRNA"))</f>
        <v>#REF!</v>
      </c>
      <c r="AT3" s="8" t="s">
        <v>107</v>
      </c>
      <c r="AU3" t="e" cm="1">
        <f t="array" ref="AU3">#REF!</f>
        <v>#REF!</v>
      </c>
      <c r="AV3" s="8" t="s">
        <v>94</v>
      </c>
      <c r="AW3" t="e" cm="1">
        <f t="array" ref="AW3">#REF!</f>
        <v>#REF!</v>
      </c>
      <c r="AX3" s="8" t="s">
        <v>87</v>
      </c>
      <c r="AY3" s="3" t="s">
        <v>33</v>
      </c>
      <c r="AZ3" s="2" t="s">
        <v>123</v>
      </c>
      <c r="BA3" s="9" t="e" cm="1">
        <f t="array" ref="BA3">#REF!</f>
        <v>#REF!</v>
      </c>
      <c r="BB3" s="8" t="s">
        <v>52</v>
      </c>
      <c r="BC3" s="5" t="s">
        <v>104</v>
      </c>
      <c r="BE3" s="12"/>
      <c r="BG3" s="50"/>
      <c r="BH3" s="51"/>
      <c r="BI3" s="51"/>
      <c r="BJ3" s="51"/>
      <c r="BK3" s="51"/>
      <c r="BL3" s="51"/>
      <c r="BM3" s="51"/>
      <c r="BN3" s="51"/>
      <c r="BO3" s="51"/>
      <c r="BP3" s="51"/>
      <c r="BQ3" s="51"/>
      <c r="BR3" s="51"/>
      <c r="BS3" s="51"/>
      <c r="BT3" s="51"/>
      <c r="BU3" s="51"/>
      <c r="BV3" s="51"/>
      <c r="BW3" s="51"/>
      <c r="BX3" s="51"/>
      <c r="BY3" s="51"/>
      <c r="BZ3" s="51"/>
      <c r="CA3" s="51"/>
      <c r="CB3" s="51"/>
      <c r="CC3" s="51"/>
      <c r="CD3" s="52"/>
      <c r="CF3" s="53"/>
      <c r="CG3" s="54"/>
      <c r="CH3" s="54"/>
      <c r="CI3" s="54"/>
      <c r="CJ3" s="54"/>
      <c r="CK3" s="54"/>
      <c r="CL3" s="54"/>
      <c r="CM3" s="54"/>
      <c r="CN3" s="54"/>
      <c r="CO3" s="54"/>
      <c r="CP3" s="54"/>
      <c r="CQ3" s="54"/>
      <c r="CR3" s="54"/>
      <c r="CS3" s="54"/>
      <c r="CT3" s="54"/>
      <c r="CU3" s="54"/>
      <c r="CV3" s="55"/>
      <c r="CY3"/>
    </row>
    <row r="4" spans="1:105" s="57" customFormat="1" ht="15" thickBot="1" x14ac:dyDescent="0.4">
      <c r="A4" s="73" t="s">
        <v>2</v>
      </c>
      <c r="B4" s="74" t="s">
        <v>1</v>
      </c>
      <c r="C4" s="98" t="s">
        <v>3</v>
      </c>
      <c r="D4" s="97" t="s">
        <v>8</v>
      </c>
      <c r="E4" s="94" t="s">
        <v>22</v>
      </c>
      <c r="F4" s="75" t="s">
        <v>21</v>
      </c>
      <c r="G4" s="75" t="s">
        <v>29</v>
      </c>
      <c r="H4" s="75" t="s">
        <v>55</v>
      </c>
      <c r="I4" s="75" t="s">
        <v>34</v>
      </c>
      <c r="J4" s="75" t="s">
        <v>54</v>
      </c>
      <c r="K4" s="95" t="s">
        <v>20</v>
      </c>
      <c r="L4" s="94" t="s">
        <v>0</v>
      </c>
      <c r="M4" s="75" t="s">
        <v>102</v>
      </c>
      <c r="N4" s="106" t="s">
        <v>9</v>
      </c>
      <c r="O4" s="95" t="s">
        <v>110</v>
      </c>
      <c r="P4" s="109" t="s">
        <v>7</v>
      </c>
      <c r="Q4" s="76" t="s">
        <v>32</v>
      </c>
      <c r="R4" s="19"/>
      <c r="S4" s="19"/>
      <c r="T4" s="19"/>
      <c r="U4" s="56"/>
      <c r="V4"/>
      <c r="W4"/>
      <c r="X4"/>
      <c r="Y4" s="2" t="s">
        <v>83</v>
      </c>
      <c r="Z4"/>
      <c r="AA4" s="2" t="s">
        <v>89</v>
      </c>
      <c r="AB4"/>
      <c r="AC4"/>
      <c r="AD4"/>
      <c r="AE4"/>
      <c r="AF4" s="5" t="s">
        <v>131</v>
      </c>
      <c r="AG4"/>
      <c r="AH4" s="1" t="s">
        <v>111</v>
      </c>
      <c r="AI4"/>
      <c r="AJ4"/>
      <c r="AK4" t="s">
        <v>5</v>
      </c>
      <c r="AL4" s="3" t="s">
        <v>5</v>
      </c>
      <c r="AM4"/>
      <c r="AN4" s="8" t="s">
        <v>18</v>
      </c>
      <c r="AO4"/>
      <c r="AP4" s="8" t="s">
        <v>19</v>
      </c>
      <c r="AQ4"/>
      <c r="AR4" t="s">
        <v>56</v>
      </c>
      <c r="AS4"/>
      <c r="AT4" s="8" t="s">
        <v>10</v>
      </c>
      <c r="AU4"/>
      <c r="AV4" s="8" t="s">
        <v>88</v>
      </c>
      <c r="AW4"/>
      <c r="AX4" s="5" t="s">
        <v>96</v>
      </c>
      <c r="AY4" s="6" t="b">
        <v>0</v>
      </c>
      <c r="AZ4" s="4" t="b">
        <v>0</v>
      </c>
      <c r="BA4"/>
      <c r="BB4" s="8" t="s">
        <v>78</v>
      </c>
      <c r="BC4"/>
      <c r="BD4" s="12"/>
      <c r="BE4" s="12"/>
      <c r="BF4" s="49"/>
      <c r="BG4" s="39" t="s">
        <v>60</v>
      </c>
      <c r="BH4" s="39" t="s">
        <v>66</v>
      </c>
      <c r="BI4" s="58" t="s">
        <v>61</v>
      </c>
      <c r="BJ4" s="58" t="s">
        <v>63</v>
      </c>
      <c r="BK4" s="58" t="s">
        <v>85</v>
      </c>
      <c r="BL4" s="34" t="s">
        <v>86</v>
      </c>
      <c r="BM4" s="34" t="s">
        <v>68</v>
      </c>
      <c r="BN4" s="34" t="s">
        <v>70</v>
      </c>
      <c r="BO4" s="34" t="s">
        <v>73</v>
      </c>
      <c r="BP4" s="34" t="s">
        <v>71</v>
      </c>
      <c r="BQ4" s="34" t="s">
        <v>74</v>
      </c>
      <c r="BR4" s="34" t="s">
        <v>72</v>
      </c>
      <c r="BS4" s="34" t="s">
        <v>90</v>
      </c>
      <c r="BT4" s="34" t="s">
        <v>91</v>
      </c>
      <c r="BU4" s="34" t="s">
        <v>92</v>
      </c>
      <c r="BV4" s="34" t="s">
        <v>93</v>
      </c>
      <c r="BW4" s="34" t="s">
        <v>95</v>
      </c>
      <c r="BX4" s="34" t="s">
        <v>116</v>
      </c>
      <c r="BY4" s="34" t="s">
        <v>106</v>
      </c>
      <c r="BZ4" s="34" t="s">
        <v>126</v>
      </c>
      <c r="CA4" s="34" t="s">
        <v>127</v>
      </c>
      <c r="CB4" s="34" t="s">
        <v>128</v>
      </c>
      <c r="CC4" s="34" t="s">
        <v>130</v>
      </c>
      <c r="CD4" s="34" t="s">
        <v>62</v>
      </c>
      <c r="CF4" s="39" t="s">
        <v>2</v>
      </c>
      <c r="CG4" s="58" t="s">
        <v>1</v>
      </c>
      <c r="CH4" s="58" t="s">
        <v>3</v>
      </c>
      <c r="CI4" s="58" t="s">
        <v>8</v>
      </c>
      <c r="CJ4" s="58" t="s">
        <v>22</v>
      </c>
      <c r="CK4" s="58" t="s">
        <v>21</v>
      </c>
      <c r="CL4" s="58" t="s">
        <v>29</v>
      </c>
      <c r="CM4" s="58" t="s">
        <v>55</v>
      </c>
      <c r="CN4" s="58" t="s">
        <v>34</v>
      </c>
      <c r="CO4" s="58" t="s">
        <v>54</v>
      </c>
      <c r="CP4" s="58" t="s">
        <v>20</v>
      </c>
      <c r="CQ4" s="75" t="s">
        <v>0</v>
      </c>
      <c r="CR4" s="75" t="s">
        <v>97</v>
      </c>
      <c r="CS4" s="75" t="s">
        <v>9</v>
      </c>
      <c r="CT4" s="101" t="s">
        <v>110</v>
      </c>
      <c r="CU4" s="58" t="s">
        <v>7</v>
      </c>
      <c r="CV4" s="34" t="s">
        <v>32</v>
      </c>
      <c r="CX4" s="12"/>
      <c r="CY4"/>
    </row>
    <row r="5" spans="1:105" x14ac:dyDescent="0.35">
      <c r="A5" s="70">
        <v>1</v>
      </c>
      <c r="B5" s="71"/>
      <c r="C5" s="82"/>
      <c r="D5" s="84"/>
      <c r="E5" s="86"/>
      <c r="F5" s="87"/>
      <c r="G5" s="87"/>
      <c r="H5" s="87"/>
      <c r="I5" s="88"/>
      <c r="J5" s="88"/>
      <c r="K5" s="104"/>
      <c r="L5" s="86"/>
      <c r="M5" s="87"/>
      <c r="N5" s="107"/>
      <c r="O5" s="89"/>
      <c r="P5" s="110"/>
      <c r="Q5" s="92" t="str">
        <f>Table_Sequence_Check[[#This Row],[Final Warnings]]</f>
        <v/>
      </c>
      <c r="R5" s="19"/>
      <c r="S5" s="19"/>
      <c r="T5" s="19"/>
      <c r="W5" s="10" t="s">
        <v>117</v>
      </c>
      <c r="Y5" s="2" t="s">
        <v>124</v>
      </c>
      <c r="AF5" s="5" t="s">
        <v>77</v>
      </c>
      <c r="AH5" s="1" t="s">
        <v>112</v>
      </c>
      <c r="AN5" s="5" t="s">
        <v>56</v>
      </c>
      <c r="AP5" s="8" t="s">
        <v>28</v>
      </c>
      <c r="AT5" s="8" t="s">
        <v>12</v>
      </c>
      <c r="AV5" s="8" t="s">
        <v>80</v>
      </c>
      <c r="BB5" s="8" t="s">
        <v>50</v>
      </c>
      <c r="BF5" s="49"/>
      <c r="BG5" s="3" t="str" cm="1">
        <f t="array" ref="BG5">_xlfn.LET(
    _xlpm.ProblemFound, _xlfn.TEXTJOIN(", ", TRUE, IF(OR(Table65[[#This Row],[Codon Optimize Capitalized?]]="No", Table65[[#This Row],[Codon Optimize Capitalized?]]=""), IF((ISNUMBER(SEARCH(Table_Problem_Sequences[Problem Sequences], Table65[[#This Row],[Custom Sequence/Bank ID]]))), Table_Problem_Sequences[Problem Sequences], ""),IF((ISNUMBER(FIND(LOWER(Table_Problem_Sequences[Problem Sequences]), Table65[[#This Row],[Custom Sequence/Bank ID]]))), Table_Problem_Sequences[Problem Sequences], ""))),
    IF(_xlpm.ProblemFound="", "", "Warning 1: Problem sequences found (" &amp; _xlpm.ProblemFound &amp; ")"))</f>
        <v/>
      </c>
      <c r="BH5" s="3" t="str">
        <f>IF(AND(Table65[[#This Row],[Vector]] &lt;&gt; "Banked Construct",Table65[[#This Row],[Service]]&lt;&gt;"Stock RNA", LEN(Table65[[#This Row],[Custom Sequence/Bank ID]])&lt;300, Table65[[#This Row],[Custom Sequence/Bank ID]]&lt;&gt;""),"Comment: Sequence is less than 300nt. A spacer sequence will be added to bring the length up to 300nt","")</f>
        <v/>
      </c>
      <c r="BI5" s="1" t="str">
        <f>IF(AND(Table65[[#This Row],[Custom Sequence/Bank ID]]&lt;&gt;"", Table65[[#This Row],[Codon Optimize Capitalized?]]&lt;&gt; "No", Table65[[#This Row],[Codon Optimize Capitalized?]]&lt;&gt; "", Table65[[#This Row],[Codon Optimize Capitalized?]]&lt;&gt; "No Options"),
    IF(MOD(LEN(SUBSTITUTE(SUBSTITUTE(SUBSTITUTE(SUBSTITUTE(SUBSTITUTE(Table65[[#This Row],[Custom Sequence/Bank ID]], "a", ""), "c", ""), "g", ""), "u", ""), "t", "")), 3) = 0,
        "",
        "Error 3: Optimization regions not divisible by 3"),
    "")</f>
        <v/>
      </c>
      <c r="BJ5" s="1" t="str">
        <f>IF(
    Table65[[#This Row],[Vector]]="Banked Construct",
    IF(
        AND(
            LEFT(Table65[[#This Row],[Custom Sequence/Bank ID]], 3)="RTC",
            ISNUMBER(VALUE(MID(Table65[[#This Row],[Custom Sequence/Bank ID]], 4, 7))),
            LEN(Table65[[#This Row],[Custom Sequence/Bank ID]])=10
        ),
        "",
        "Error 4: Incorrect Bank ID"
    ),
    ""
)</f>
        <v/>
      </c>
      <c r="BK5" s="1" t="str">
        <f>IF(
   AND(Table65[[#This Row],[Vector]]&lt;&gt;"Banked Construct", LEN(Table65[[#This Row],[Custom Sequence/Bank ID]])&gt;0),
   IF(
      LEN(
         SUBSTITUTE(
            SUBSTITUTE(
               SUBSTITUTE(
                  SUBSTITUTE(UPPER(Table65[[#This Row],[Custom Sequence/Bank ID]]),"A",""),
               "C",""),
            "T",""),
         "G","")
      )&gt;0,
      "Error 5: Non-ACGT characters present",
      ""
   ),
   ""
)</f>
        <v/>
      </c>
      <c r="BL5" s="2" t="str">
        <f>IF(AND(Table65[[#This Row],[Vector]] &lt;&gt; "Banked Construct",Table65[[#This Row],[Service]]="Custom RNA", LEN(Table65[[#This Row],[Custom Sequence/Bank ID]])&gt;10000),"Error 6: Maximum sequence length is 10,000nt",IF(AND(Table65[[#This Row],[Vector]] &lt;&gt; "Banked Construct",Table65[[#This Row],[Service]]="HT Custom RNA", LEN(Table65[[#This Row],[Custom Sequence/Bank ID]])&gt;5000),"Error 6: Maximum sequence length for HT is 5,000nt", IF(Table65[[#This Row],[Service]]="HT Geneblock Custom RNA", IF(AND(Table65[[#This Row],[Vector]]="RTC coding circRNA", LEN(Table65[[#This Row],[Custom Sequence/Bank ID]])&gt;3793),"Error 6: Maximum sequence length for Coding CircRNA Geneblock is 3,793nt", IF(AND(Table65[[#This Row],[Vector]]="RTC noncoding circRNA", LEN(Table65[[#This Row],[Custom Sequence/Bank ID]])&gt;4493),"Error 6: Maximum sequence length for Noncoding CircRNA Geneblock is 4,493nt", IF(AND(Table65[[#This Row],[Vector]]="RTC Other RNA", LEN(Table65[[#This Row],[Custom Sequence/Bank ID]])&gt;4913),"Error 6: Maximum sequence length for Other RNA Geneblock is 4,913nt",""))),"")))</f>
        <v/>
      </c>
      <c r="BM5" s="2" t="str">
        <f>IF(AND(Table65[[#This Row],[Vector]] &lt;&gt; "Banked Construct", Table65[[#This Row],[Service]]&lt;&gt;"Stock RNA", Table65[[#This Row],[Custom Sequence/Bank ID]]&lt;&gt;""),
    _xlfn.LET(
        _xlpm.Sequence, Table65[[#This Row],[Custom Sequence/Bank ID]],
        _xlpm.OriginalLength, IF(AND(Table65[[#This Row],[Codon Optimize Capitalized?]] &lt;&gt; "No", Table65[[#This Row],[Codon Optimize Capitalized?]] &lt;&gt; ""),
                           LEN(SUBSTITUTE(SUBSTITUTE(SUBSTITUTE(SUBSTITUTE(SUBSTITUTE(_xlpm.Sequence, "A", ""), "C", ""), "G", ""), "T", ""), "U", "")),
                           LEN(_xlpm.Sequence)),
        _xlpm.NoGCLength, IF(AND(Table65[[#This Row],[Codon Optimize Capitalized?]] &lt;&gt; "No", Table65[[#This Row],[Codon Optimize Capitalized?]] &lt;&gt; ""),
                       LEN((SUBSTITUTE(SUBSTITUTE(SUBSTITUTE(SUBSTITUTE(SUBSTITUTE(SUBSTITUTE(SUBSTITUTE(_xlpm.Sequence, "A", ""), "C", ""), "G", ""), "T", ""), "U", ""), "g", ""), "c", ""))),
                       LEN(SUBSTITUTE(SUBSTITUTE(UPPER(_xlpm.Sequence), "G", ""), "C", ""))),
        _xlpm.GCLength, _xlpm.OriginalLength - _xlpm.NoGCLength,
        _xlpm.GCPercentage, IF(_xlpm.OriginalLength &gt; 15, _xlpm.GCLength / _xlpm.OriginalLength, 0.5),
                IF(OR(_xlpm.GCPercentage &gt; 0.65, _xlpm.GCPercentage &lt; 0.25), "Warning 7: Unoptimized region GC is not between 25-65%", "")
    ),
    ""
)</f>
        <v/>
      </c>
      <c r="BN5" s="2" t="str" cm="1">
        <f t="array" ref="BN5">_xlfn.LET(
    _xlpm.ProblemFound, _xlfn.TEXTJOIN(", ", TRUE, IF(OR(Table65[[#This Row],[Codon Optimize Capitalized?]]="No", Table65[[#This Row],[Codon Optimize Capitalized?]]=""), IF((ISNUMBER(SEARCH(Table_Restriction_Enzymes[XbaI], Table65[[#This Row],[Custom Sequence/Bank ID]]))), Table_Restriction_Enzymes[XbaI], ""),IF((ISNUMBER(FIND(LOWER(Table_Restriction_Enzymes[XbaI]), Table65[[#This Row],[Custom Sequence/Bank ID]]))), Table_Restriction_Enzymes[XbaI], ""))),
    IF(_xlpm.ProblemFound="", "", "[" &amp; _xlpm.ProblemFound &amp; "]"))</f>
        <v/>
      </c>
      <c r="BO5" s="2" t="str">
        <f>IF(Table_Sequence_Check[[#This Row],[Restriction Enzyme 1 Check]]&lt;&gt;"", Table_Restriction_Enzymes[[#Headers],[XbaI]],"")</f>
        <v/>
      </c>
      <c r="BP5" s="2" t="str" cm="1">
        <f t="array" ref="BP5">_xlfn.LET(
    _xlpm.ProblemFound, _xlfn.TEXTJOIN(", ", TRUE, IF(OR(Table65[[#This Row],[Codon Optimize Capitalized?]]="No", Table65[[#This Row],[Codon Optimize Capitalized?]]=""), IF((ISNUMBER(SEARCH(Table_Restriction_Enzymes[AscI], Table65[[#This Row],[Custom Sequence/Bank ID]]))), Table_Restriction_Enzymes[AscI], ""),IF((ISNUMBER(FIND(LOWER(Table_Restriction_Enzymes[AscI]), Table65[[#This Row],[Custom Sequence/Bank ID]]))), Table_Restriction_Enzymes[AscI], ""))),
    IF(_xlpm.ProblemFound="", "", "[" &amp; _xlpm.ProblemFound &amp; "]"))</f>
        <v/>
      </c>
      <c r="BQ5" s="2" t="str">
        <f>IF(Table_Sequence_Check[[#This Row],[Restriction Enzyme 2 Check]]&lt;&gt;"", Table_Restriction_Enzymes[[#Headers],[AscI]],"")</f>
        <v/>
      </c>
      <c r="BR5" s="2" t="str">
        <f>IF(AND(Table65[[#This Row],[Vector]] &lt;&gt; "Banked Construct",Table65[[#This Row],[Service]]&lt;&gt;"Stock RNA", Table65[[#This Row],[Service]]&lt;&gt;"HT Geneblock Custom RNA", Table_Sequence_Check[[#This Row],[Restriction Enzyme 1 Check]]&lt;&gt;"", Table_Sequence_Check[[#This Row],[Restriction Enzyme 2 Check]]&lt;&gt; ""),"Error 8: Remove instances of one of the following: " &amp; _xlfn.CONCAT(Table_Sequence_Check[[#This Row],[Restriction Enzyme 1 Check]],Table_Sequence_Check[[#This Row],[Restriction Enzyme 2 Check]]),"")</f>
        <v/>
      </c>
      <c r="BS5" s="2" t="str" cm="1">
        <f t="array" ref="BS5">IF(
   AND(
      Table65[[#This Row],[Service]] &lt;&gt; "",
      OR(
         COUNTIF(Table65[Service], "HT Custom RNA") &gt; 0,
         COUNTIF(Table65[Service], "HT Geneblock Custom RNA") &gt; 0
      ),
      COUNTA(_xlfn.UNIQUE(_xlfn._xlws.FILTER(Table65[Service], Table65[Service] &lt;&gt; ""))) &gt; 1
   ),
   "Error 9: If selecting HT Custom RNA or HT Geneblock Custom RNA, all items must match the selected HT service",
   ""
)</f>
        <v/>
      </c>
      <c r="BT5" s="2" t="str" cm="1">
        <f t="array" ref="BT5">IF(
   AND(
      Table65[[#This Row],[Service]] &lt;&gt; "",
      OR(COUNTIF(Table65[Service], "*HT Custom RNA*") &gt; 0, COUNTIF(Table65[Service], "*HT Geneblock Custom RNA*") &gt; 0),
      OR(
         COUNTA(_xlfn.UNIQUE(_xlfn._xlws.FILTER(Table65[RNA Analytics], (Table65[Service] &lt;&gt; "")))) &gt; 1,
         COUNTA(_xlfn.UNIQUE(_xlfn._xlws.FILTER(Table65[Bank Construct?], (Table65[Service] &lt;&gt; "")))) &gt; 1,
         COUNTA(_xlfn.UNIQUE(_xlfn._xlws.FILTER(Table65[Synthesis Type], (Table65[Service] &lt;&gt; "")))) &gt; 1
      )
   ),
   "Error 10: If submitting HT Custom RNA or HT Geneblock Custom RNA service request, all items must have the same Synthesis Type, Banking, and Analytics",
   ""
)</f>
        <v/>
      </c>
      <c r="BU5" s="2" t="str">
        <f>IF(AND(OR(Table65[[#This Row],[Service]] = "HT Custom RNA",Table65[[#This Row],[Service]] = "HT Geneblock Custom RNA"), Table65[[#This Row],[Vector]]="Banked Construct"),"Error 11: Banked constructs cannot be submitted for HT/Geneblock Custom RNA service. Contact the core if you'd like to resynthesize an entire banked plate","")</f>
        <v/>
      </c>
      <c r="BV5" s="2" t="str">
        <f>IF(AND(Table65[[#This Row],[Service]] &lt;&gt; "", Table65[[#This Row],[Vector]]="Banked Construct", Table65[[#This Row],[Bank Construct?]]="Yes"),"Error 12: Cannot bank constructs that are already banked","")</f>
        <v/>
      </c>
      <c r="BW5" s="2" t="str" cm="1">
        <f t="array" ref="BW5">_xlfn.LET(
    _xlpm.ProblemFound, _xlfn.TEXTJOIN(", ", TRUE, IF(AND(Table65[[#This Row],[Synthesis Type]]="Other RNA", OR(Table65[[#This Row],[Codon Optimize Capitalized?]]="No", Table65[[#This Row],[Codon Optimize Capitalized?]]="")), IF((ISNUMBER(SEARCH(Table_pA_Check[pA Check], Table65[[#This Row],[Custom Sequence/Bank ID]]))), Table_pA_Check[pA Check], ""),IF((ISNUMBER(FIND(LOWER(Table_pA_Check[pA Check]), Table65[[#This Row],[Custom Sequence/Bank ID]]))), Table_pA_Check[pA Check], ""))),
    IF(_xlpm.ProblemFound="", "", "Error 13: Problem sequences found (" &amp; _xlpm.ProblemFound &amp; ")"))</f>
        <v/>
      </c>
      <c r="BX5" s="2" t="str">
        <f>IF(AND(Table65[[#This Row],[Service]] &lt;&gt; "", Table65[[#This Row],[Codon Optimize Capitalized?]]&lt;&gt; "No", Table65[[#This Row],[Codon Optimize Capitalized?]]&lt;&gt; "", Table65[[#This Row],[Codon Optimize Capitalized?]]&lt;&gt; "No Options", EXACT(Table65[[#This Row],[Custom Sequence/Bank ID]],LOWER(Table65[[#This Row],[Custom Sequence/Bank ID]]))),"Error 14: Codon optimization is selected, but sequence is lowercase. Change regions for optimization to uppercase","")</f>
        <v/>
      </c>
      <c r="BY5" s="2" t="str">
        <f>IF(COUNTIF(Table65[Name], Table65[[#This Row],[Name]]) &gt; 1, "Error 15: Duplicate name", "")</f>
        <v/>
      </c>
      <c r="BZ5" s="2" t="str">
        <f>IF(
   Table65[[#This Row],[Service]]&lt;&gt;"",
   IF(
      AND(Table65[[#This Row],[Formulation]]="", Table65[[#This Row],[Number of Aliquots]]&gt;1),
      "Error 16: The RTC can only aliquot formulated circRNA; unformulated circRNA is stable through many freeze-thaw cycles",
      ""
   ),
   ""
)</f>
        <v/>
      </c>
      <c r="CA5" s="2" t="str">
        <f>IF(
   Table65[[#This Row],[Service]]&lt;&gt;"",
   IF(
      Table65[[#This Row],[Number of Aliquots]] &gt; (Table65[[#This Row],[Quantity (mg)]]*20),
      "Error 17: Too many aliquots. Maximum aliquots for Quantity requested = " &amp; (Table65[[#This Row],[Quantity (mg)]]*20),
      ""
   ),
   ""
)</f>
        <v/>
      </c>
      <c r="CB5" s="2" t="str">
        <f>IF(
   AND(Table65[[#This Row],[Service]]&lt;&gt;"", Table65[[#This Row],[Quantity (mg)]]&lt;0.2, Table65[[#This Row],[Formulation]]&lt;&gt;"", Table65[[#This Row],[Formulation]]&lt;&gt;"None"),
   "Error 18: Quantity too low. Minimum is 0.2mg for formulations",
   ""
)</f>
        <v/>
      </c>
      <c r="CC5" s="2" t="str">
        <f>IF(
   AND(Table65[[#This Row],[Service]]&lt;&gt;"", Table65[[#This Row],[Vector]]="No Vector", Table65[[#This Row],[Service]]&lt;&gt;"HT Geneblock Custom RNA"),
   "Error 19: [No Vector] can only be used for Geneblock service",
   ""
)</f>
        <v/>
      </c>
      <c r="CD5" s="2" t="str">
        <f>_xlfn.LET(
    _xlpm.errorList, _xlfn.TEXTJOIN(". ", TRUE, Table_Sequence_Check[[#This Row],[Problem Sequence Check]:[GC Check]],Table_Sequence_Check[[#This Row],[Restriction Enzyme Error]:[Gblock No Vector Check]]),
    IF(AND(Table65[[#This Row],[Service]]&lt;&gt;"", Table65[[#This Row],[Custom Sequence/Bank ID]]&lt;&gt;"SPECIAL",_xlpm.errorList&lt;&gt;""), _xlpm.errorList &amp; ".", "")
)</f>
        <v/>
      </c>
      <c r="CF5" s="3" t="str">
        <f>"Required"</f>
        <v>Required</v>
      </c>
      <c r="CG5" s="1" t="str">
        <f>"Optional"</f>
        <v>Optional</v>
      </c>
      <c r="CH5" s="1" t="str">
        <f>IF(Table65[[#This Row],[Service]]&lt;&gt;"",IF((Table65[[#This Row],[Service]]="HT Custom RNA") + (Table65[[#This Row],[Service]]="HT Geneblock Custom RNA"), "Empty","Required"),"Empty")</f>
        <v>Empty</v>
      </c>
      <c r="CI5" s="1" t="str">
        <f>IF(Table65[[#This Row],[Service]] = "Stock RNA", "Required","Empty")</f>
        <v>Empty</v>
      </c>
      <c r="CJ5" s="1" t="str">
        <f>IF(OR(Table65[[#This Row],[Service]] = "Custom RNA", Table65[[#This Row],[Service]] = "HT Custom RNA", Table65[[#This Row],[Service]] = "HT Geneblock Custom RNA", Table65[[#This Row],[Service]] = "Formulation"), "Required", "Empty")</f>
        <v>Empty</v>
      </c>
      <c r="CK5" s="1" t="str">
        <f>IF(OR(Table65[[#This Row],[Service]] = "Custom RNA", Table65[[#This Row],[Service]] = "HT Custom RNA", Table65[[#This Row],[Service]] = "HT Geneblock Custom RNA"), "Required", "Empty")</f>
        <v>Empty</v>
      </c>
      <c r="CL5" s="1" t="str">
        <f>IF(OR(Table65[[#This Row],[Service]] = "Custom RNA", Table65[[#This Row],[Service]] = "HT Custom RNA", Table65[[#This Row],[Service]] = "HT Geneblock Custom RNA"), "Required", "Empty")</f>
        <v>Empty</v>
      </c>
      <c r="CM5" s="1" t="str">
        <f>IF(OR(Table65[[#This Row],[Service]] = "Custom RNA", Table65[[#This Row],[Service]] = "HT Custom RNA", Table65[[#This Row],[Service]] = "HT Geneblock Custom RNA"), "Required", "Empty")</f>
        <v>Empty</v>
      </c>
      <c r="CN5" s="1" t="str">
        <f>IF(AND(Table65[[#This Row],[Vector]]&lt;&gt;"Banked Construct", OR(Table65[[#This Row],[Service]] = "Custom RNA", Table65[[#This Row],[Service]] = "HT Custom RNA",Table65[[#This Row],[Service]] = "HT Geneblock Custom RNA",)), "Optional", "Empty")</f>
        <v>Empty</v>
      </c>
      <c r="CO5" s="1" t="str">
        <f>IF(OR(Table65[[#This Row],[Service]] = "Custom RNA", Table65[[#This Row],[Service]] = "HT Custom RNA"), "Optional", "Empty")</f>
        <v>Empty</v>
      </c>
      <c r="CP5" s="1" t="str">
        <f>IF(OR(Table65[[#This Row],[Service]] = "Custom RNA", Table65[[#This Row],[Service]] = "HT Custom RNA", Table65[[#This Row],[Service]] = "HT Custom Geneblock RNA"), "Optional", "Empty")</f>
        <v>Empty</v>
      </c>
      <c r="CQ5" s="1" t="str">
        <f>IF(Table65[[#This Row],[Service]]&lt;&gt;"",IF(OR(Table65[[#This Row],[Service]]="HT Custom RNA", Table65[[#This Row],[Service]]="HT Geneblock Custom RNA"), "Empty","Optional"),"Empty")</f>
        <v>Empty</v>
      </c>
      <c r="CR5" s="1" t="str">
        <f>IF(AND(Table65[[#This Row],[Formulation]]&lt;&gt;"",Table65[[#This Row],[Formulation]]&lt;&gt;"None",Table65[[#This Row],[Formulation]]&lt;&gt;"No Options"), "Required","Empty")</f>
        <v>Empty</v>
      </c>
      <c r="CS5" s="1" t="str">
        <f>IF(AND(Table65[[#This Row],[Formulation]]&lt;&gt;"",Table65[[#This Row],[Formulation]]&lt;&gt;"None",Table65[[#This Row],[Formulation]]&lt;&gt;"No Options"), "Optional","Empty")</f>
        <v>Empty</v>
      </c>
      <c r="CT5" s="1" t="str">
        <f>"Optional"</f>
        <v>Optional</v>
      </c>
      <c r="CU5" s="1" t="str">
        <f>"Optional"</f>
        <v>Optional</v>
      </c>
      <c r="CV5" s="1" t="str">
        <f>"Optional"</f>
        <v>Optional</v>
      </c>
      <c r="DA5" t="str" cm="1">
        <f t="array" ref="DA5">IF(OR(Table65[RNA to Formulate]="",Table65[RNA to Formulate]="This Line Item"),"",_xlfn.XLOOKUP(Table65[RNA to Formulate],Table65[Name],Table65[Quantity (mg)]))</f>
        <v/>
      </c>
    </row>
    <row r="6" spans="1:105" x14ac:dyDescent="0.35">
      <c r="A6" s="69">
        <v>2</v>
      </c>
      <c r="B6" s="59"/>
      <c r="C6" s="83"/>
      <c r="D6" s="85"/>
      <c r="E6" s="90"/>
      <c r="F6" s="60"/>
      <c r="G6" s="60"/>
      <c r="H6" s="60"/>
      <c r="I6" s="61"/>
      <c r="J6" s="61"/>
      <c r="K6" s="105"/>
      <c r="L6" s="90"/>
      <c r="M6" s="60"/>
      <c r="N6" s="108"/>
      <c r="O6" s="91"/>
      <c r="P6" s="111"/>
      <c r="Q6" s="93" t="str">
        <f>Table_Sequence_Check[[#This Row],[Final Warnings]]</f>
        <v/>
      </c>
      <c r="R6" s="19"/>
      <c r="S6" s="19"/>
      <c r="T6" s="19"/>
      <c r="W6" s="8" t="s">
        <v>120</v>
      </c>
      <c r="Y6" s="2" t="s">
        <v>8</v>
      </c>
      <c r="AF6" s="2" t="s">
        <v>108</v>
      </c>
      <c r="AH6" s="1" t="s">
        <v>113</v>
      </c>
      <c r="AN6" s="5" t="s">
        <v>129</v>
      </c>
      <c r="AP6" s="5" t="s">
        <v>56</v>
      </c>
      <c r="AT6" s="8" t="s">
        <v>13</v>
      </c>
      <c r="AV6" s="8" t="s">
        <v>132</v>
      </c>
      <c r="BF6" s="49"/>
      <c r="BG6" s="3" t="str" cm="1">
        <f t="array" ref="BG6">_xlfn.LET(
    _xlpm.ProblemFound, _xlfn.TEXTJOIN(", ", TRUE, IF(OR(Table65[[#This Row],[Codon Optimize Capitalized?]]="No", Table65[[#This Row],[Codon Optimize Capitalized?]]=""), IF((ISNUMBER(SEARCH(Table_Problem_Sequences[Problem Sequences], Table65[[#This Row],[Custom Sequence/Bank ID]]))), Table_Problem_Sequences[Problem Sequences], ""),IF((ISNUMBER(FIND(LOWER(Table_Problem_Sequences[Problem Sequences]), Table65[[#This Row],[Custom Sequence/Bank ID]]))), Table_Problem_Sequences[Problem Sequences], ""))),
    IF(_xlpm.ProblemFound="", "", "Warning 1: Problem sequences found (" &amp; _xlpm.ProblemFound &amp; ")"))</f>
        <v/>
      </c>
      <c r="BH6" s="3" t="str">
        <f>IF(AND(Table65[[#This Row],[Vector]] &lt;&gt; "Banked Construct",Table65[[#This Row],[Service]]&lt;&gt;"Stock RNA", LEN(Table65[[#This Row],[Custom Sequence/Bank ID]])&lt;300, Table65[[#This Row],[Custom Sequence/Bank ID]]&lt;&gt;""),"Comment: Sequence is less than 300nt. A spacer sequence will be added to bring the length up to 300nt","")</f>
        <v/>
      </c>
      <c r="BI6" s="1" t="str">
        <f>IF(AND(Table65[[#This Row],[Custom Sequence/Bank ID]]&lt;&gt;"", Table65[[#This Row],[Codon Optimize Capitalized?]]&lt;&gt; "No", Table65[[#This Row],[Codon Optimize Capitalized?]]&lt;&gt; "", Table65[[#This Row],[Codon Optimize Capitalized?]]&lt;&gt; "No Options"),
    IF(MOD(LEN(SUBSTITUTE(SUBSTITUTE(SUBSTITUTE(SUBSTITUTE(SUBSTITUTE(Table65[[#This Row],[Custom Sequence/Bank ID]], "a", ""), "c", ""), "g", ""), "u", ""), "t", "")), 3) = 0,
        "",
        "Error 3: Optimization regions not divisible by 3"),
    "")</f>
        <v/>
      </c>
      <c r="BJ6" s="1" t="str">
        <f>IF(
    Table65[[#This Row],[Vector]]="Banked Construct",
    IF(
        AND(
            LEFT(Table65[[#This Row],[Custom Sequence/Bank ID]], 3)="RTC",
            ISNUMBER(VALUE(MID(Table65[[#This Row],[Custom Sequence/Bank ID]], 4, 7))),
            LEN(Table65[[#This Row],[Custom Sequence/Bank ID]])=10
        ),
        "",
        "Error 4: Incorrect Bank ID"
    ),
    ""
)</f>
        <v/>
      </c>
      <c r="BK6" s="1" t="str">
        <f>IF(
   AND(Table65[[#This Row],[Vector]]&lt;&gt;"Banked Construct", LEN(Table65[[#This Row],[Custom Sequence/Bank ID]])&gt;0),
   IF(
      LEN(
         SUBSTITUTE(
            SUBSTITUTE(
               SUBSTITUTE(
                  SUBSTITUTE(UPPER(Table65[[#This Row],[Custom Sequence/Bank ID]]),"A",""),
               "C",""),
            "T",""),
         "G","")
      )&gt;0,
      "Error 5: Non-ACGT characters present",
      ""
   ),
   ""
)</f>
        <v/>
      </c>
      <c r="BL6" s="2" t="str">
        <f>IF(AND(Table65[[#This Row],[Vector]] &lt;&gt; "Banked Construct",Table65[[#This Row],[Service]]="Custom RNA", LEN(Table65[[#This Row],[Custom Sequence/Bank ID]])&gt;10000),"Error 6: Maximum sequence length is 10,000nt",IF(AND(Table65[[#This Row],[Vector]] &lt;&gt; "Banked Construct",Table65[[#This Row],[Service]]="HT Custom RNA", LEN(Table65[[#This Row],[Custom Sequence/Bank ID]])&gt;5000),"Error 6: Maximum sequence length for HT is 5,000nt", IF(Table65[[#This Row],[Service]]="HT Geneblock Custom RNA", IF(AND(Table65[[#This Row],[Vector]]="RTC coding circRNA", LEN(Table65[[#This Row],[Custom Sequence/Bank ID]])&gt;3793),"Error 6: Maximum sequence length for Coding CircRNA Geneblock is 3,793nt", IF(AND(Table65[[#This Row],[Vector]]="RTC noncoding circRNA", LEN(Table65[[#This Row],[Custom Sequence/Bank ID]])&gt;4493),"Error 6: Maximum sequence length for Noncoding CircRNA Geneblock is 4,493nt", IF(AND(Table65[[#This Row],[Vector]]="RTC Other RNA", LEN(Table65[[#This Row],[Custom Sequence/Bank ID]])&gt;4913),"Error 6: Maximum sequence length for Other RNA Geneblock is 4,913nt",""))),"")))</f>
        <v/>
      </c>
      <c r="BM6" s="2" t="str">
        <f>IF(AND(Table65[[#This Row],[Vector]] &lt;&gt; "Banked Construct", Table65[[#This Row],[Service]]&lt;&gt;"Stock RNA", Table65[[#This Row],[Custom Sequence/Bank ID]]&lt;&gt;""),
    _xlfn.LET(
        _xlpm.Sequence, Table65[[#This Row],[Custom Sequence/Bank ID]],
        _xlpm.OriginalLength, IF(AND(Table65[[#This Row],[Codon Optimize Capitalized?]] &lt;&gt; "No", Table65[[#This Row],[Codon Optimize Capitalized?]] &lt;&gt; ""),
                           LEN(SUBSTITUTE(SUBSTITUTE(SUBSTITUTE(SUBSTITUTE(SUBSTITUTE(_xlpm.Sequence, "A", ""), "C", ""), "G", ""), "T", ""), "U", "")),
                           LEN(_xlpm.Sequence)),
        _xlpm.NoGCLength, IF(AND(Table65[[#This Row],[Codon Optimize Capitalized?]] &lt;&gt; "No", Table65[[#This Row],[Codon Optimize Capitalized?]] &lt;&gt; ""),
                       LEN((SUBSTITUTE(SUBSTITUTE(SUBSTITUTE(SUBSTITUTE(SUBSTITUTE(SUBSTITUTE(SUBSTITUTE(_xlpm.Sequence, "A", ""), "C", ""), "G", ""), "T", ""), "U", ""), "g", ""), "c", ""))),
                       LEN(SUBSTITUTE(SUBSTITUTE(UPPER(_xlpm.Sequence), "G", ""), "C", ""))),
        _xlpm.GCLength, _xlpm.OriginalLength - _xlpm.NoGCLength,
        _xlpm.GCPercentage, IF(_xlpm.OriginalLength &gt; 15, _xlpm.GCLength / _xlpm.OriginalLength, 0.5),
                IF(OR(_xlpm.GCPercentage &gt; 0.65, _xlpm.GCPercentage &lt; 0.25), "Warning 7: Unoptimized region GC is not between 25-65%", "")
    ),
    ""
)</f>
        <v/>
      </c>
      <c r="BN6" s="2" t="str" cm="1">
        <f t="array" ref="BN6">_xlfn.LET(
    _xlpm.ProblemFound, _xlfn.TEXTJOIN(", ", TRUE, IF(OR(Table65[[#This Row],[Codon Optimize Capitalized?]]="No", Table65[[#This Row],[Codon Optimize Capitalized?]]=""), IF((ISNUMBER(SEARCH(Table_Restriction_Enzymes[XbaI], Table65[[#This Row],[Custom Sequence/Bank ID]]))), Table_Restriction_Enzymes[XbaI], ""),IF((ISNUMBER(FIND(LOWER(Table_Restriction_Enzymes[XbaI]), Table65[[#This Row],[Custom Sequence/Bank ID]]))), Table_Restriction_Enzymes[XbaI], ""))),
    IF(_xlpm.ProblemFound="", "", "[" &amp; _xlpm.ProblemFound &amp; "]"))</f>
        <v/>
      </c>
      <c r="BO6" s="2" t="str">
        <f>IF(Table_Sequence_Check[[#This Row],[Restriction Enzyme 1 Check]]&lt;&gt;"", Table_Restriction_Enzymes[[#Headers],[XbaI]],"")</f>
        <v/>
      </c>
      <c r="BP6" s="2" t="str" cm="1">
        <f t="array" ref="BP6">_xlfn.LET(
    _xlpm.ProblemFound, _xlfn.TEXTJOIN(", ", TRUE, IF(OR(Table65[[#This Row],[Codon Optimize Capitalized?]]="No", Table65[[#This Row],[Codon Optimize Capitalized?]]=""), IF((ISNUMBER(SEARCH(Table_Restriction_Enzymes[AscI], Table65[[#This Row],[Custom Sequence/Bank ID]]))), Table_Restriction_Enzymes[AscI], ""),IF((ISNUMBER(FIND(LOWER(Table_Restriction_Enzymes[AscI]), Table65[[#This Row],[Custom Sequence/Bank ID]]))), Table_Restriction_Enzymes[AscI], ""))),
    IF(_xlpm.ProblemFound="", "", "[" &amp; _xlpm.ProblemFound &amp; "]"))</f>
        <v/>
      </c>
      <c r="BQ6" s="2" t="str">
        <f>IF(Table_Sequence_Check[[#This Row],[Restriction Enzyme 2 Check]]&lt;&gt;"", Table_Restriction_Enzymes[[#Headers],[AscI]],"")</f>
        <v/>
      </c>
      <c r="BR6" s="2" t="str">
        <f>IF(AND(Table65[[#This Row],[Vector]] &lt;&gt; "Banked Construct",Table65[[#This Row],[Service]]&lt;&gt;"Stock RNA", Table65[[#This Row],[Service]]&lt;&gt;"HT Geneblock Custom RNA", Table_Sequence_Check[[#This Row],[Restriction Enzyme 1 Check]]&lt;&gt;"", Table_Sequence_Check[[#This Row],[Restriction Enzyme 2 Check]]&lt;&gt; ""),"Error 8: Remove instances of one of the following: " &amp; _xlfn.CONCAT(Table_Sequence_Check[[#This Row],[Restriction Enzyme 1 Check]],Table_Sequence_Check[[#This Row],[Restriction Enzyme 2 Check]]),"")</f>
        <v/>
      </c>
      <c r="BS6" s="2" t="str" cm="1">
        <f t="array" ref="BS6">IF(
   AND(
      Table65[[#This Row],[Service]] &lt;&gt; "",
      OR(
         COUNTIF(Table65[Service], "HT Custom RNA") &gt; 0,
         COUNTIF(Table65[Service], "HT Geneblock Custom RNA") &gt; 0
      ),
      COUNTA(_xlfn.UNIQUE(_xlfn._xlws.FILTER(Table65[Service], Table65[Service] &lt;&gt; ""))) &gt; 1
   ),
   "Error 9: If selecting HT Custom RNA or HT Geneblock Custom RNA, all items must match the selected HT service",
   ""
)</f>
        <v/>
      </c>
      <c r="BT6" s="2" t="str" cm="1">
        <f t="array" ref="BT6">IF(
   AND(
      Table65[[#This Row],[Service]] &lt;&gt; "",
      OR(COUNTIF(Table65[Service], "*HT Custom RNA*") &gt; 0, COUNTIF(Table65[Service], "*HT Geneblock Custom RNA*") &gt; 0),
      OR(
         COUNTA(_xlfn.UNIQUE(_xlfn._xlws.FILTER(Table65[RNA Analytics], (Table65[Service] &lt;&gt; "")))) &gt; 1,
         COUNTA(_xlfn.UNIQUE(_xlfn._xlws.FILTER(Table65[Bank Construct?], (Table65[Service] &lt;&gt; "")))) &gt; 1,
         COUNTA(_xlfn.UNIQUE(_xlfn._xlws.FILTER(Table65[Synthesis Type], (Table65[Service] &lt;&gt; "")))) &gt; 1
      )
   ),
   "Error 10: If submitting HT Custom RNA or HT Geneblock Custom RNA service request, all items must have the same Synthesis Type, Banking, and Analytics",
   ""
)</f>
        <v/>
      </c>
      <c r="BU6" s="2" t="str">
        <f>IF(AND(OR(Table65[[#This Row],[Service]] = "HT Custom RNA",Table65[[#This Row],[Service]] = "HT Geneblock Custom RNA"), Table65[[#This Row],[Vector]]="Banked Construct"),"Error 11: Banked constructs cannot be submitted for HT/Geneblock Custom RNA service. Contact the core if you'd like to resynthesize an entire banked plate","")</f>
        <v/>
      </c>
      <c r="BV6" s="2" t="str">
        <f>IF(AND(Table65[[#This Row],[Service]] &lt;&gt; "", Table65[[#This Row],[Vector]]="Banked Construct", Table65[[#This Row],[Bank Construct?]]="Yes"),"Error 12: Cannot bank constructs that are already banked","")</f>
        <v/>
      </c>
      <c r="BW6" s="2" t="str" cm="1">
        <f t="array" ref="BW6">_xlfn.LET(
    _xlpm.ProblemFound, _xlfn.TEXTJOIN(", ", TRUE, IF(AND(Table65[[#This Row],[Synthesis Type]]="Other RNA", OR(Table65[[#This Row],[Codon Optimize Capitalized?]]="No", Table65[[#This Row],[Codon Optimize Capitalized?]]="")), IF((ISNUMBER(SEARCH(Table_pA_Check[pA Check], Table65[[#This Row],[Custom Sequence/Bank ID]]))), Table_pA_Check[pA Check], ""),IF((ISNUMBER(FIND(LOWER(Table_pA_Check[pA Check]), Table65[[#This Row],[Custom Sequence/Bank ID]]))), Table_pA_Check[pA Check], ""))),
    IF(_xlpm.ProblemFound="", "", "Error 13: Problem sequences found (" &amp; _xlpm.ProblemFound &amp; ")"))</f>
        <v/>
      </c>
      <c r="BX6" s="2" t="str">
        <f>IF(AND(Table65[[#This Row],[Service]] &lt;&gt; "", Table65[[#This Row],[Codon Optimize Capitalized?]]&lt;&gt; "No", Table65[[#This Row],[Codon Optimize Capitalized?]]&lt;&gt; "", Table65[[#This Row],[Codon Optimize Capitalized?]]&lt;&gt; "No Options", EXACT(Table65[[#This Row],[Custom Sequence/Bank ID]],LOWER(Table65[[#This Row],[Custom Sequence/Bank ID]]))),"Error 14: Codon optimization is selected, but sequence is lowercase. Change regions for optimization to uppercase","")</f>
        <v/>
      </c>
      <c r="BY6" s="2" t="str">
        <f>IF(COUNTIF(Table65[Name], Table65[[#This Row],[Name]]) &gt; 1, "Error 15: Duplicate name", "")</f>
        <v/>
      </c>
      <c r="BZ6" s="2" t="str">
        <f>IF(
   Table65[[#This Row],[Service]]&lt;&gt;"",
   IF(
      AND(Table65[[#This Row],[Formulation]]="", Table65[[#This Row],[Number of Aliquots]]&gt;1),
      "Error 16: The RTC can only aliquot formulated circRNA; unformulated circRNA is stable through many freeze-thaw cycles",
      ""
   ),
   ""
)</f>
        <v/>
      </c>
      <c r="CA6" s="2" t="str">
        <f>IF(
   Table65[[#This Row],[Service]]&lt;&gt;"",
   IF(
      Table65[[#This Row],[Number of Aliquots]] &gt; (Table65[[#This Row],[Quantity (mg)]]*20),
      "Error 17: Too many aliquots. Maximum aliquots for Quantity requested = " &amp; (Table65[[#This Row],[Quantity (mg)]]*20),
      ""
   ),
   ""
)</f>
        <v/>
      </c>
      <c r="CB6" s="2" t="str">
        <f>IF(
   AND(Table65[[#This Row],[Service]]&lt;&gt;"", Table65[[#This Row],[Quantity (mg)]]&lt;0.2, Table65[[#This Row],[Formulation]]&lt;&gt;"", Table65[[#This Row],[Formulation]]&lt;&gt;"None"),
   "Error 18: Quantity too low. Minimum is 0.2mg for formulations",
   ""
)</f>
        <v/>
      </c>
      <c r="CC6" s="2" t="str">
        <f>IF(
   AND(Table65[[#This Row],[Service]]&lt;&gt;"", Table65[[#This Row],[Vector]]="No Vector", Table65[[#This Row],[Service]]&lt;&gt;"HT Geneblock Custom RNA"),
   "Error 19: [No Vector] can only be used for Geneblock service",
   ""
)</f>
        <v/>
      </c>
      <c r="CD6" s="2" t="str">
        <f>_xlfn.LET(
    _xlpm.errorList, _xlfn.TEXTJOIN(". ", TRUE, Table_Sequence_Check[[#This Row],[Problem Sequence Check]:[GC Check]],Table_Sequence_Check[[#This Row],[Restriction Enzyme Error]:[Gblock No Vector Check]]),
    IF(AND(Table65[[#This Row],[Service]]&lt;&gt;"", Table65[[#This Row],[Custom Sequence/Bank ID]]&lt;&gt;"SPECIAL",_xlpm.errorList&lt;&gt;""), _xlpm.errorList &amp; ".", "")
)</f>
        <v/>
      </c>
      <c r="CF6" s="3" t="str">
        <f t="shared" ref="CF6:CF68" si="0">"Required"</f>
        <v>Required</v>
      </c>
      <c r="CG6" s="1" t="str">
        <f t="shared" ref="CG6:CG68" si="1">"Optional"</f>
        <v>Optional</v>
      </c>
      <c r="CH6" s="1" t="str">
        <f>IF(Table65[[#This Row],[Service]]&lt;&gt;"",IF((Table65[[#This Row],[Service]]="HT Custom RNA") + (Table65[[#This Row],[Service]]="HT Geneblock Custom RNA"), "Empty","Required"),"Empty")</f>
        <v>Empty</v>
      </c>
      <c r="CI6" s="1" t="str">
        <f>IF(Table65[[#This Row],[Service]] = "Stock RNA", "Required","Empty")</f>
        <v>Empty</v>
      </c>
      <c r="CJ6" s="1" t="str">
        <f>IF(OR(Table65[[#This Row],[Service]] = "Custom RNA", Table65[[#This Row],[Service]] = "HT Custom RNA", Table65[[#This Row],[Service]] = "HT Geneblock Custom RNA", Table65[[#This Row],[Service]] = "Formulation"), "Required", "Empty")</f>
        <v>Empty</v>
      </c>
      <c r="CK6" s="1" t="str">
        <f>IF(OR(Table65[[#This Row],[Service]] = "Custom RNA", Table65[[#This Row],[Service]] = "HT Custom RNA", Table65[[#This Row],[Service]] = "HT Geneblock Custom RNA"), "Required", "Empty")</f>
        <v>Empty</v>
      </c>
      <c r="CL6" s="1" t="str">
        <f>IF(OR(Table65[[#This Row],[Service]] = "Custom RNA", Table65[[#This Row],[Service]] = "HT Custom RNA", Table65[[#This Row],[Service]] = "HT Geneblock Custom RNA"), "Required", "Empty")</f>
        <v>Empty</v>
      </c>
      <c r="CM6" s="1" t="str">
        <f>IF(OR(Table65[[#This Row],[Service]] = "Custom RNA", Table65[[#This Row],[Service]] = "HT Custom RNA", Table65[[#This Row],[Service]] = "HT Geneblock Custom RNA"), "Required", "Empty")</f>
        <v>Empty</v>
      </c>
      <c r="CN6" s="1" t="str">
        <f>IF(AND(Table65[[#This Row],[Vector]]&lt;&gt;"Banked Construct", OR(Table65[[#This Row],[Service]] = "Custom RNA", Table65[[#This Row],[Service]] = "HT Custom RNA",Table65[[#This Row],[Service]] = "HT Geneblock Custom RNA",)), "Optional", "Empty")</f>
        <v>Empty</v>
      </c>
      <c r="CO6" s="1" t="str">
        <f>IF(OR(Table65[[#This Row],[Service]] = "Custom RNA", Table65[[#This Row],[Service]] = "HT Custom RNA"), "Optional", "Empty")</f>
        <v>Empty</v>
      </c>
      <c r="CP6" s="1" t="str">
        <f>IF(OR(Table65[[#This Row],[Service]] = "Custom RNA", Table65[[#This Row],[Service]] = "HT Custom RNA", Table65[[#This Row],[Service]] = "HT Custom Geneblock RNA"), "Optional", "Empty")</f>
        <v>Empty</v>
      </c>
      <c r="CQ6" s="1" t="str">
        <f>IF(Table65[[#This Row],[Service]]&lt;&gt;"",IF(OR(Table65[[#This Row],[Service]]="HT Custom RNA", Table65[[#This Row],[Service]]="HT Geneblock Custom RNA"), "Empty","Optional"),"Empty")</f>
        <v>Empty</v>
      </c>
      <c r="CR6" s="1" t="str">
        <f>IF(AND(Table65[[#This Row],[Formulation]]&lt;&gt;"",Table65[[#This Row],[Formulation]]&lt;&gt;"None",Table65[[#This Row],[Formulation]]&lt;&gt;"No Options"), "Required","Empty")</f>
        <v>Empty</v>
      </c>
      <c r="CS6" s="1" t="str">
        <f>IF(AND(Table65[[#This Row],[Formulation]]&lt;&gt;"",Table65[[#This Row],[Formulation]]&lt;&gt;"None",Table65[[#This Row],[Formulation]]&lt;&gt;"No Options"), "Optional","Empty")</f>
        <v>Empty</v>
      </c>
      <c r="CT6" s="1" t="str">
        <f t="shared" ref="CT6:CT68" si="2">"Optional"</f>
        <v>Optional</v>
      </c>
      <c r="CU6" s="1" t="str">
        <f t="shared" ref="CU6:CU68" si="3">"Optional"</f>
        <v>Optional</v>
      </c>
      <c r="CV6" s="2" t="str">
        <f t="shared" ref="CV6:CV68" si="4">"Optional"</f>
        <v>Optional</v>
      </c>
    </row>
    <row r="7" spans="1:105" x14ac:dyDescent="0.35">
      <c r="A7" s="69">
        <v>3</v>
      </c>
      <c r="B7" s="59"/>
      <c r="C7" s="83"/>
      <c r="D7" s="85"/>
      <c r="E7" s="90"/>
      <c r="F7" s="60"/>
      <c r="G7" s="60"/>
      <c r="H7" s="72"/>
      <c r="I7" s="61"/>
      <c r="J7" s="61"/>
      <c r="K7" s="105"/>
      <c r="L7" s="90"/>
      <c r="M7" s="60"/>
      <c r="N7" s="108"/>
      <c r="O7" s="91"/>
      <c r="P7" s="111"/>
      <c r="Q7" s="93" t="str">
        <f>Table_Sequence_Check[[#This Row],[Final Warnings]]</f>
        <v/>
      </c>
      <c r="R7" s="19"/>
      <c r="S7" s="19"/>
      <c r="T7" s="19"/>
      <c r="W7" s="5" t="s">
        <v>119</v>
      </c>
      <c r="Y7" s="2" t="s">
        <v>0</v>
      </c>
      <c r="AF7" s="2" t="s">
        <v>109</v>
      </c>
      <c r="AH7" s="1" t="s">
        <v>121</v>
      </c>
      <c r="AP7" s="5" t="s">
        <v>129</v>
      </c>
      <c r="AT7" s="8" t="s">
        <v>11</v>
      </c>
      <c r="AV7" s="8" t="s">
        <v>81</v>
      </c>
      <c r="BF7" s="49"/>
      <c r="BG7" s="3" t="str" cm="1">
        <f t="array" ref="BG7">_xlfn.LET(
    _xlpm.ProblemFound, _xlfn.TEXTJOIN(", ", TRUE, IF(OR(Table65[[#This Row],[Codon Optimize Capitalized?]]="No", Table65[[#This Row],[Codon Optimize Capitalized?]]=""), IF((ISNUMBER(SEARCH(Table_Problem_Sequences[Problem Sequences], Table65[[#This Row],[Custom Sequence/Bank ID]]))), Table_Problem_Sequences[Problem Sequences], ""),IF((ISNUMBER(FIND(LOWER(Table_Problem_Sequences[Problem Sequences]), Table65[[#This Row],[Custom Sequence/Bank ID]]))), Table_Problem_Sequences[Problem Sequences], ""))),
    IF(_xlpm.ProblemFound="", "", "Warning 1: Problem sequences found (" &amp; _xlpm.ProblemFound &amp; ")"))</f>
        <v/>
      </c>
      <c r="BH7" s="3" t="str">
        <f>IF(AND(Table65[[#This Row],[Vector]] &lt;&gt; "Banked Construct",Table65[[#This Row],[Service]]&lt;&gt;"Stock RNA", LEN(Table65[[#This Row],[Custom Sequence/Bank ID]])&lt;300, Table65[[#This Row],[Custom Sequence/Bank ID]]&lt;&gt;""),"Comment: Sequence is less than 300nt. A spacer sequence will be added to bring the length up to 300nt","")</f>
        <v/>
      </c>
      <c r="BI7" s="1" t="str">
        <f>IF(AND(Table65[[#This Row],[Custom Sequence/Bank ID]]&lt;&gt;"", Table65[[#This Row],[Codon Optimize Capitalized?]]&lt;&gt; "No", Table65[[#This Row],[Codon Optimize Capitalized?]]&lt;&gt; "", Table65[[#This Row],[Codon Optimize Capitalized?]]&lt;&gt; "No Options"),
    IF(MOD(LEN(SUBSTITUTE(SUBSTITUTE(SUBSTITUTE(SUBSTITUTE(SUBSTITUTE(Table65[[#This Row],[Custom Sequence/Bank ID]], "a", ""), "c", ""), "g", ""), "u", ""), "t", "")), 3) = 0,
        "",
        "Error 3: Optimization regions not divisible by 3"),
    "")</f>
        <v/>
      </c>
      <c r="BJ7" s="1" t="str">
        <f>IF(
    Table65[[#This Row],[Vector]]="Banked Construct",
    IF(
        AND(
            LEFT(Table65[[#This Row],[Custom Sequence/Bank ID]], 3)="RTC",
            ISNUMBER(VALUE(MID(Table65[[#This Row],[Custom Sequence/Bank ID]], 4, 7))),
            LEN(Table65[[#This Row],[Custom Sequence/Bank ID]])=10
        ),
        "",
        "Error 4: Incorrect Bank ID"
    ),
    ""
)</f>
        <v/>
      </c>
      <c r="BK7" s="1" t="str">
        <f>IF(
   AND(Table65[[#This Row],[Vector]]&lt;&gt;"Banked Construct", LEN(Table65[[#This Row],[Custom Sequence/Bank ID]])&gt;0),
   IF(
      LEN(
         SUBSTITUTE(
            SUBSTITUTE(
               SUBSTITUTE(
                  SUBSTITUTE(UPPER(Table65[[#This Row],[Custom Sequence/Bank ID]]),"A",""),
               "C",""),
            "T",""),
         "G","")
      )&gt;0,
      "Error 5: Non-ACGT characters present",
      ""
   ),
   ""
)</f>
        <v/>
      </c>
      <c r="BL7" s="2" t="str">
        <f>IF(AND(Table65[[#This Row],[Vector]] &lt;&gt; "Banked Construct",Table65[[#This Row],[Service]]="Custom RNA", LEN(Table65[[#This Row],[Custom Sequence/Bank ID]])&gt;10000),"Error 6: Maximum sequence length is 10,000nt",IF(AND(Table65[[#This Row],[Vector]] &lt;&gt; "Banked Construct",Table65[[#This Row],[Service]]="HT Custom RNA", LEN(Table65[[#This Row],[Custom Sequence/Bank ID]])&gt;5000),"Error 6: Maximum sequence length for HT is 5,000nt", IF(Table65[[#This Row],[Service]]="HT Geneblock Custom RNA", IF(AND(Table65[[#This Row],[Vector]]="RTC coding circRNA", LEN(Table65[[#This Row],[Custom Sequence/Bank ID]])&gt;3793),"Error 6: Maximum sequence length for Coding CircRNA Geneblock is 3,793nt", IF(AND(Table65[[#This Row],[Vector]]="RTC noncoding circRNA", LEN(Table65[[#This Row],[Custom Sequence/Bank ID]])&gt;4493),"Error 6: Maximum sequence length for Noncoding CircRNA Geneblock is 4,493nt", IF(AND(Table65[[#This Row],[Vector]]="RTC Other RNA", LEN(Table65[[#This Row],[Custom Sequence/Bank ID]])&gt;4913),"Error 6: Maximum sequence length for Other RNA Geneblock is 4,913nt",""))),"")))</f>
        <v/>
      </c>
      <c r="BM7" s="2" t="str">
        <f>IF(AND(Table65[[#This Row],[Vector]] &lt;&gt; "Banked Construct", Table65[[#This Row],[Service]]&lt;&gt;"Stock RNA", Table65[[#This Row],[Custom Sequence/Bank ID]]&lt;&gt;""),
    _xlfn.LET(
        _xlpm.Sequence, Table65[[#This Row],[Custom Sequence/Bank ID]],
        _xlpm.OriginalLength, IF(AND(Table65[[#This Row],[Codon Optimize Capitalized?]] &lt;&gt; "No", Table65[[#This Row],[Codon Optimize Capitalized?]] &lt;&gt; ""),
                           LEN(SUBSTITUTE(SUBSTITUTE(SUBSTITUTE(SUBSTITUTE(SUBSTITUTE(_xlpm.Sequence, "A", ""), "C", ""), "G", ""), "T", ""), "U", "")),
                           LEN(_xlpm.Sequence)),
        _xlpm.NoGCLength, IF(AND(Table65[[#This Row],[Codon Optimize Capitalized?]] &lt;&gt; "No", Table65[[#This Row],[Codon Optimize Capitalized?]] &lt;&gt; ""),
                       LEN((SUBSTITUTE(SUBSTITUTE(SUBSTITUTE(SUBSTITUTE(SUBSTITUTE(SUBSTITUTE(SUBSTITUTE(_xlpm.Sequence, "A", ""), "C", ""), "G", ""), "T", ""), "U", ""), "g", ""), "c", ""))),
                       LEN(SUBSTITUTE(SUBSTITUTE(UPPER(_xlpm.Sequence), "G", ""), "C", ""))),
        _xlpm.GCLength, _xlpm.OriginalLength - _xlpm.NoGCLength,
        _xlpm.GCPercentage, IF(_xlpm.OriginalLength &gt; 15, _xlpm.GCLength / _xlpm.OriginalLength, 0.5),
                IF(OR(_xlpm.GCPercentage &gt; 0.65, _xlpm.GCPercentage &lt; 0.25), "Warning 7: Unoptimized region GC is not between 25-65%", "")
    ),
    ""
)</f>
        <v/>
      </c>
      <c r="BN7" s="2" t="str" cm="1">
        <f t="array" ref="BN7">_xlfn.LET(
    _xlpm.ProblemFound, _xlfn.TEXTJOIN(", ", TRUE, IF(OR(Table65[[#This Row],[Codon Optimize Capitalized?]]="No", Table65[[#This Row],[Codon Optimize Capitalized?]]=""), IF((ISNUMBER(SEARCH(Table_Restriction_Enzymes[XbaI], Table65[[#This Row],[Custom Sequence/Bank ID]]))), Table_Restriction_Enzymes[XbaI], ""),IF((ISNUMBER(FIND(LOWER(Table_Restriction_Enzymes[XbaI]), Table65[[#This Row],[Custom Sequence/Bank ID]]))), Table_Restriction_Enzymes[XbaI], ""))),
    IF(_xlpm.ProblemFound="", "", "[" &amp; _xlpm.ProblemFound &amp; "]"))</f>
        <v/>
      </c>
      <c r="BO7" s="2" t="str">
        <f>IF(Table_Sequence_Check[[#This Row],[Restriction Enzyme 1 Check]]&lt;&gt;"", Table_Restriction_Enzymes[[#Headers],[XbaI]],"")</f>
        <v/>
      </c>
      <c r="BP7" s="2" t="str" cm="1">
        <f t="array" ref="BP7">_xlfn.LET(
    _xlpm.ProblemFound, _xlfn.TEXTJOIN(", ", TRUE, IF(OR(Table65[[#This Row],[Codon Optimize Capitalized?]]="No", Table65[[#This Row],[Codon Optimize Capitalized?]]=""), IF((ISNUMBER(SEARCH(Table_Restriction_Enzymes[AscI], Table65[[#This Row],[Custom Sequence/Bank ID]]))), Table_Restriction_Enzymes[AscI], ""),IF((ISNUMBER(FIND(LOWER(Table_Restriction_Enzymes[AscI]), Table65[[#This Row],[Custom Sequence/Bank ID]]))), Table_Restriction_Enzymes[AscI], ""))),
    IF(_xlpm.ProblemFound="", "", "[" &amp; _xlpm.ProblemFound &amp; "]"))</f>
        <v/>
      </c>
      <c r="BQ7" s="2" t="str">
        <f>IF(Table_Sequence_Check[[#This Row],[Restriction Enzyme 2 Check]]&lt;&gt;"", Table_Restriction_Enzymes[[#Headers],[AscI]],"")</f>
        <v/>
      </c>
      <c r="BR7" s="2" t="str">
        <f>IF(AND(Table65[[#This Row],[Vector]] &lt;&gt; "Banked Construct",Table65[[#This Row],[Service]]&lt;&gt;"Stock RNA", Table65[[#This Row],[Service]]&lt;&gt;"HT Geneblock Custom RNA", Table_Sequence_Check[[#This Row],[Restriction Enzyme 1 Check]]&lt;&gt;"", Table_Sequence_Check[[#This Row],[Restriction Enzyme 2 Check]]&lt;&gt; ""),"Error 8: Remove instances of one of the following: " &amp; _xlfn.CONCAT(Table_Sequence_Check[[#This Row],[Restriction Enzyme 1 Check]],Table_Sequence_Check[[#This Row],[Restriction Enzyme 2 Check]]),"")</f>
        <v/>
      </c>
      <c r="BS7" s="2" t="str" cm="1">
        <f t="array" ref="BS7">IF(
   AND(
      Table65[[#This Row],[Service]] &lt;&gt; "",
      OR(
         COUNTIF(Table65[Service], "HT Custom RNA") &gt; 0,
         COUNTIF(Table65[Service], "HT Geneblock Custom RNA") &gt; 0
      ),
      COUNTA(_xlfn.UNIQUE(_xlfn._xlws.FILTER(Table65[Service], Table65[Service] &lt;&gt; ""))) &gt; 1
   ),
   "Error 9: If selecting HT Custom RNA or HT Geneblock Custom RNA, all items must match the selected HT service",
   ""
)</f>
        <v/>
      </c>
      <c r="BT7" s="2" t="str" cm="1">
        <f t="array" ref="BT7">IF(
   AND(
      Table65[[#This Row],[Service]] &lt;&gt; "",
      OR(COUNTIF(Table65[Service], "*HT Custom RNA*") &gt; 0, COUNTIF(Table65[Service], "*HT Geneblock Custom RNA*") &gt; 0),
      OR(
         COUNTA(_xlfn.UNIQUE(_xlfn._xlws.FILTER(Table65[RNA Analytics], (Table65[Service] &lt;&gt; "")))) &gt; 1,
         COUNTA(_xlfn.UNIQUE(_xlfn._xlws.FILTER(Table65[Bank Construct?], (Table65[Service] &lt;&gt; "")))) &gt; 1,
         COUNTA(_xlfn.UNIQUE(_xlfn._xlws.FILTER(Table65[Synthesis Type], (Table65[Service] &lt;&gt; "")))) &gt; 1
      )
   ),
   "Error 10: If submitting HT Custom RNA or HT Geneblock Custom RNA service request, all items must have the same Synthesis Type, Banking, and Analytics",
   ""
)</f>
        <v/>
      </c>
      <c r="BU7" s="2" t="str">
        <f>IF(AND(OR(Table65[[#This Row],[Service]] = "HT Custom RNA",Table65[[#This Row],[Service]] = "HT Geneblock Custom RNA"), Table65[[#This Row],[Vector]]="Banked Construct"),"Error 11: Banked constructs cannot be submitted for HT/Geneblock Custom RNA service. Contact the core if you'd like to resynthesize an entire banked plate","")</f>
        <v/>
      </c>
      <c r="BV7" s="2" t="str">
        <f>IF(AND(Table65[[#This Row],[Service]] &lt;&gt; "", Table65[[#This Row],[Vector]]="Banked Construct", Table65[[#This Row],[Bank Construct?]]="Yes"),"Error 12: Cannot bank constructs that are already banked","")</f>
        <v/>
      </c>
      <c r="BW7" s="2" t="str" cm="1">
        <f t="array" ref="BW7">_xlfn.LET(
    _xlpm.ProblemFound, _xlfn.TEXTJOIN(", ", TRUE, IF(AND(Table65[[#This Row],[Synthesis Type]]="Other RNA", OR(Table65[[#This Row],[Codon Optimize Capitalized?]]="No", Table65[[#This Row],[Codon Optimize Capitalized?]]="")), IF((ISNUMBER(SEARCH(Table_pA_Check[pA Check], Table65[[#This Row],[Custom Sequence/Bank ID]]))), Table_pA_Check[pA Check], ""),IF((ISNUMBER(FIND(LOWER(Table_pA_Check[pA Check]), Table65[[#This Row],[Custom Sequence/Bank ID]]))), Table_pA_Check[pA Check], ""))),
    IF(_xlpm.ProblemFound="", "", "Error 13: Problem sequences found (" &amp; _xlpm.ProblemFound &amp; ")"))</f>
        <v/>
      </c>
      <c r="BX7" s="2" t="str">
        <f>IF(AND(Table65[[#This Row],[Service]] &lt;&gt; "", Table65[[#This Row],[Codon Optimize Capitalized?]]&lt;&gt; "No", Table65[[#This Row],[Codon Optimize Capitalized?]]&lt;&gt; "", Table65[[#This Row],[Codon Optimize Capitalized?]]&lt;&gt; "No Options", EXACT(Table65[[#This Row],[Custom Sequence/Bank ID]],LOWER(Table65[[#This Row],[Custom Sequence/Bank ID]]))),"Error 14: Codon optimization is selected, but sequence is lowercase. Change regions for optimization to uppercase","")</f>
        <v/>
      </c>
      <c r="BY7" s="2" t="str">
        <f>IF(COUNTIF(Table65[Name], Table65[[#This Row],[Name]]) &gt; 1, "Error 15: Duplicate name", "")</f>
        <v/>
      </c>
      <c r="BZ7" s="2" t="str">
        <f>IF(
   Table65[[#This Row],[Service]]&lt;&gt;"",
   IF(
      AND(Table65[[#This Row],[Formulation]]="", Table65[[#This Row],[Number of Aliquots]]&gt;1),
      "Error 16: The RTC can only aliquot formulated circRNA; unformulated circRNA is stable through many freeze-thaw cycles",
      ""
   ),
   ""
)</f>
        <v/>
      </c>
      <c r="CA7" s="2" t="str">
        <f>IF(
   Table65[[#This Row],[Service]]&lt;&gt;"",
   IF(
      Table65[[#This Row],[Number of Aliquots]] &gt; (Table65[[#This Row],[Quantity (mg)]]*20),
      "Error 17: Too many aliquots. Maximum aliquots for Quantity requested = " &amp; (Table65[[#This Row],[Quantity (mg)]]*20),
      ""
   ),
   ""
)</f>
        <v/>
      </c>
      <c r="CB7" s="2" t="str">
        <f>IF(
   AND(Table65[[#This Row],[Service]]&lt;&gt;"", Table65[[#This Row],[Quantity (mg)]]&lt;0.2, Table65[[#This Row],[Formulation]]&lt;&gt;"", Table65[[#This Row],[Formulation]]&lt;&gt;"None"),
   "Error 18: Quantity too low. Minimum is 0.2mg for formulations",
   ""
)</f>
        <v/>
      </c>
      <c r="CC7" s="2" t="str">
        <f>IF(
   AND(Table65[[#This Row],[Service]]&lt;&gt;"", Table65[[#This Row],[Vector]]="No Vector", Table65[[#This Row],[Service]]&lt;&gt;"HT Geneblock Custom RNA"),
   "Error 19: [No Vector] can only be used for Geneblock service",
   ""
)</f>
        <v/>
      </c>
      <c r="CD7" s="2" t="str">
        <f>_xlfn.LET(
    _xlpm.errorList, _xlfn.TEXTJOIN(". ", TRUE, Table_Sequence_Check[[#This Row],[Problem Sequence Check]:[GC Check]],Table_Sequence_Check[[#This Row],[Restriction Enzyme Error]:[Gblock No Vector Check]]),
    IF(AND(Table65[[#This Row],[Service]]&lt;&gt;"", Table65[[#This Row],[Custom Sequence/Bank ID]]&lt;&gt;"SPECIAL",_xlpm.errorList&lt;&gt;""), _xlpm.errorList &amp; ".", "")
)</f>
        <v/>
      </c>
      <c r="CF7" s="3" t="str">
        <f t="shared" si="0"/>
        <v>Required</v>
      </c>
      <c r="CG7" s="1" t="str">
        <f t="shared" si="1"/>
        <v>Optional</v>
      </c>
      <c r="CH7" s="1" t="str">
        <f>IF(Table65[[#This Row],[Service]]&lt;&gt;"",IF((Table65[[#This Row],[Service]]="HT Custom RNA") + (Table65[[#This Row],[Service]]="HT Geneblock Custom RNA"), "Empty","Required"),"Empty")</f>
        <v>Empty</v>
      </c>
      <c r="CI7" s="1" t="str">
        <f>IF(Table65[[#This Row],[Service]] = "Stock RNA", "Required","Empty")</f>
        <v>Empty</v>
      </c>
      <c r="CJ7" s="1" t="str">
        <f>IF(OR(Table65[[#This Row],[Service]] = "Custom RNA", Table65[[#This Row],[Service]] = "HT Custom RNA", Table65[[#This Row],[Service]] = "HT Geneblock Custom RNA", Table65[[#This Row],[Service]] = "Formulation"), "Required", "Empty")</f>
        <v>Empty</v>
      </c>
      <c r="CK7" s="1" t="str">
        <f>IF(OR(Table65[[#This Row],[Service]] = "Custom RNA", Table65[[#This Row],[Service]] = "HT Custom RNA", Table65[[#This Row],[Service]] = "HT Geneblock Custom RNA"), "Required", "Empty")</f>
        <v>Empty</v>
      </c>
      <c r="CL7" s="1" t="str">
        <f>IF(OR(Table65[[#This Row],[Service]] = "Custom RNA", Table65[[#This Row],[Service]] = "HT Custom RNA", Table65[[#This Row],[Service]] = "HT Geneblock Custom RNA"), "Required", "Empty")</f>
        <v>Empty</v>
      </c>
      <c r="CM7" s="1" t="str">
        <f>IF(OR(Table65[[#This Row],[Service]] = "Custom RNA", Table65[[#This Row],[Service]] = "HT Custom RNA", Table65[[#This Row],[Service]] = "HT Geneblock Custom RNA"), "Required", "Empty")</f>
        <v>Empty</v>
      </c>
      <c r="CN7" s="1" t="str">
        <f>IF(AND(Table65[[#This Row],[Vector]]&lt;&gt;"Banked Construct", OR(Table65[[#This Row],[Service]] = "Custom RNA", Table65[[#This Row],[Service]] = "HT Custom RNA",Table65[[#This Row],[Service]] = "HT Geneblock Custom RNA",)), "Optional", "Empty")</f>
        <v>Empty</v>
      </c>
      <c r="CO7" s="1" t="str">
        <f>IF(OR(Table65[[#This Row],[Service]] = "Custom RNA", Table65[[#This Row],[Service]] = "HT Custom RNA"), "Optional", "Empty")</f>
        <v>Empty</v>
      </c>
      <c r="CP7" s="1" t="str">
        <f>IF(OR(Table65[[#This Row],[Service]] = "Custom RNA", Table65[[#This Row],[Service]] = "HT Custom RNA", Table65[[#This Row],[Service]] = "HT Custom Geneblock RNA"), "Optional", "Empty")</f>
        <v>Empty</v>
      </c>
      <c r="CQ7" s="1" t="str">
        <f>IF(Table65[[#This Row],[Service]]&lt;&gt;"",IF(OR(Table65[[#This Row],[Service]]="HT Custom RNA", Table65[[#This Row],[Service]]="HT Geneblock Custom RNA"), "Empty","Optional"),"Empty")</f>
        <v>Empty</v>
      </c>
      <c r="CR7" s="1" t="str">
        <f>IF(AND(Table65[[#This Row],[Formulation]]&lt;&gt;"",Table65[[#This Row],[Formulation]]&lt;&gt;"None",Table65[[#This Row],[Formulation]]&lt;&gt;"No Options"), "Required","Empty")</f>
        <v>Empty</v>
      </c>
      <c r="CS7" s="1" t="str">
        <f>IF(AND(Table65[[#This Row],[Formulation]]&lt;&gt;"",Table65[[#This Row],[Formulation]]&lt;&gt;"None",Table65[[#This Row],[Formulation]]&lt;&gt;"No Options"), "Optional","Empty")</f>
        <v>Empty</v>
      </c>
      <c r="CT7" s="1" t="str">
        <f t="shared" si="2"/>
        <v>Optional</v>
      </c>
      <c r="CU7" s="1" t="str">
        <f t="shared" si="3"/>
        <v>Optional</v>
      </c>
      <c r="CV7" s="2" t="str">
        <f t="shared" si="4"/>
        <v>Optional</v>
      </c>
    </row>
    <row r="8" spans="1:105" x14ac:dyDescent="0.35">
      <c r="A8" s="69">
        <v>4</v>
      </c>
      <c r="B8" s="59"/>
      <c r="C8" s="83"/>
      <c r="D8" s="85"/>
      <c r="E8" s="90"/>
      <c r="F8" s="72"/>
      <c r="G8" s="72"/>
      <c r="H8" s="72"/>
      <c r="I8" s="61"/>
      <c r="J8" s="61"/>
      <c r="K8" s="105"/>
      <c r="L8" s="90"/>
      <c r="M8" s="60"/>
      <c r="N8" s="108"/>
      <c r="O8" s="91"/>
      <c r="P8" s="111"/>
      <c r="Q8" s="93" t="str">
        <f>Table_Sequence_Check[[#This Row],[Final Warnings]]</f>
        <v/>
      </c>
      <c r="R8" s="19"/>
      <c r="S8" s="19"/>
      <c r="T8" s="19"/>
      <c r="AH8" s="1" t="s">
        <v>125</v>
      </c>
      <c r="AR8" s="62"/>
      <c r="AT8" s="8" t="s">
        <v>14</v>
      </c>
      <c r="AV8" s="5" t="s">
        <v>82</v>
      </c>
      <c r="BF8" s="49"/>
      <c r="BG8" s="3" t="str" cm="1">
        <f t="array" ref="BG8">_xlfn.LET(
    _xlpm.ProblemFound, _xlfn.TEXTJOIN(", ", TRUE, IF(OR(Table65[[#This Row],[Codon Optimize Capitalized?]]="No", Table65[[#This Row],[Codon Optimize Capitalized?]]=""), IF((ISNUMBER(SEARCH(Table_Problem_Sequences[Problem Sequences], Table65[[#This Row],[Custom Sequence/Bank ID]]))), Table_Problem_Sequences[Problem Sequences], ""),IF((ISNUMBER(FIND(LOWER(Table_Problem_Sequences[Problem Sequences]), Table65[[#This Row],[Custom Sequence/Bank ID]]))), Table_Problem_Sequences[Problem Sequences], ""))),
    IF(_xlpm.ProblemFound="", "", "Warning 1: Problem sequences found (" &amp; _xlpm.ProblemFound &amp; ")"))</f>
        <v/>
      </c>
      <c r="BH8" s="3" t="str">
        <f>IF(AND(Table65[[#This Row],[Vector]] &lt;&gt; "Banked Construct",Table65[[#This Row],[Service]]&lt;&gt;"Stock RNA", LEN(Table65[[#This Row],[Custom Sequence/Bank ID]])&lt;300, Table65[[#This Row],[Custom Sequence/Bank ID]]&lt;&gt;""),"Comment: Sequence is less than 300nt. A spacer sequence will be added to bring the length up to 300nt","")</f>
        <v/>
      </c>
      <c r="BI8" s="1" t="str">
        <f>IF(AND(Table65[[#This Row],[Custom Sequence/Bank ID]]&lt;&gt;"", Table65[[#This Row],[Codon Optimize Capitalized?]]&lt;&gt; "No", Table65[[#This Row],[Codon Optimize Capitalized?]]&lt;&gt; "", Table65[[#This Row],[Codon Optimize Capitalized?]]&lt;&gt; "No Options"),
    IF(MOD(LEN(SUBSTITUTE(SUBSTITUTE(SUBSTITUTE(SUBSTITUTE(SUBSTITUTE(Table65[[#This Row],[Custom Sequence/Bank ID]], "a", ""), "c", ""), "g", ""), "u", ""), "t", "")), 3) = 0,
        "",
        "Error 3: Optimization regions not divisible by 3"),
    "")</f>
        <v/>
      </c>
      <c r="BJ8" s="1" t="str">
        <f>IF(
    Table65[[#This Row],[Vector]]="Banked Construct",
    IF(
        AND(
            LEFT(Table65[[#This Row],[Custom Sequence/Bank ID]], 3)="RTC",
            ISNUMBER(VALUE(MID(Table65[[#This Row],[Custom Sequence/Bank ID]], 4, 7))),
            LEN(Table65[[#This Row],[Custom Sequence/Bank ID]])=10
        ),
        "",
        "Error 4: Incorrect Bank ID"
    ),
    ""
)</f>
        <v/>
      </c>
      <c r="BK8" s="1" t="str">
        <f>IF(
   AND(Table65[[#This Row],[Vector]]&lt;&gt;"Banked Construct", LEN(Table65[[#This Row],[Custom Sequence/Bank ID]])&gt;0),
   IF(
      LEN(
         SUBSTITUTE(
            SUBSTITUTE(
               SUBSTITUTE(
                  SUBSTITUTE(UPPER(Table65[[#This Row],[Custom Sequence/Bank ID]]),"A",""),
               "C",""),
            "T",""),
         "G","")
      )&gt;0,
      "Error 5: Non-ACGT characters present",
      ""
   ),
   ""
)</f>
        <v/>
      </c>
      <c r="BL8" s="2" t="str">
        <f>IF(AND(Table65[[#This Row],[Vector]] &lt;&gt; "Banked Construct",Table65[[#This Row],[Service]]="Custom RNA", LEN(Table65[[#This Row],[Custom Sequence/Bank ID]])&gt;10000),"Error 6: Maximum sequence length is 10,000nt",IF(AND(Table65[[#This Row],[Vector]] &lt;&gt; "Banked Construct",Table65[[#This Row],[Service]]="HT Custom RNA", LEN(Table65[[#This Row],[Custom Sequence/Bank ID]])&gt;5000),"Error 6: Maximum sequence length for HT is 5,000nt", IF(Table65[[#This Row],[Service]]="HT Geneblock Custom RNA", IF(AND(Table65[[#This Row],[Vector]]="RTC coding circRNA", LEN(Table65[[#This Row],[Custom Sequence/Bank ID]])&gt;3793),"Error 6: Maximum sequence length for Coding CircRNA Geneblock is 3,793nt", IF(AND(Table65[[#This Row],[Vector]]="RTC noncoding circRNA", LEN(Table65[[#This Row],[Custom Sequence/Bank ID]])&gt;4493),"Error 6: Maximum sequence length for Noncoding CircRNA Geneblock is 4,493nt", IF(AND(Table65[[#This Row],[Vector]]="RTC Other RNA", LEN(Table65[[#This Row],[Custom Sequence/Bank ID]])&gt;4913),"Error 6: Maximum sequence length for Other RNA Geneblock is 4,913nt",""))),"")))</f>
        <v/>
      </c>
      <c r="BM8" s="2" t="str">
        <f>IF(AND(Table65[[#This Row],[Vector]] &lt;&gt; "Banked Construct", Table65[[#This Row],[Service]]&lt;&gt;"Stock RNA", Table65[[#This Row],[Custom Sequence/Bank ID]]&lt;&gt;""),
    _xlfn.LET(
        _xlpm.Sequence, Table65[[#This Row],[Custom Sequence/Bank ID]],
        _xlpm.OriginalLength, IF(AND(Table65[[#This Row],[Codon Optimize Capitalized?]] &lt;&gt; "No", Table65[[#This Row],[Codon Optimize Capitalized?]] &lt;&gt; ""),
                           LEN(SUBSTITUTE(SUBSTITUTE(SUBSTITUTE(SUBSTITUTE(SUBSTITUTE(_xlpm.Sequence, "A", ""), "C", ""), "G", ""), "T", ""), "U", "")),
                           LEN(_xlpm.Sequence)),
        _xlpm.NoGCLength, IF(AND(Table65[[#This Row],[Codon Optimize Capitalized?]] &lt;&gt; "No", Table65[[#This Row],[Codon Optimize Capitalized?]] &lt;&gt; ""),
                       LEN((SUBSTITUTE(SUBSTITUTE(SUBSTITUTE(SUBSTITUTE(SUBSTITUTE(SUBSTITUTE(SUBSTITUTE(_xlpm.Sequence, "A", ""), "C", ""), "G", ""), "T", ""), "U", ""), "g", ""), "c", ""))),
                       LEN(SUBSTITUTE(SUBSTITUTE(UPPER(_xlpm.Sequence), "G", ""), "C", ""))),
        _xlpm.GCLength, _xlpm.OriginalLength - _xlpm.NoGCLength,
        _xlpm.GCPercentage, IF(_xlpm.OriginalLength &gt; 15, _xlpm.GCLength / _xlpm.OriginalLength, 0.5),
                IF(OR(_xlpm.GCPercentage &gt; 0.65, _xlpm.GCPercentage &lt; 0.25), "Warning 7: Unoptimized region GC is not between 25-65%", "")
    ),
    ""
)</f>
        <v/>
      </c>
      <c r="BN8" s="2" t="str" cm="1">
        <f t="array" ref="BN8">_xlfn.LET(
    _xlpm.ProblemFound, _xlfn.TEXTJOIN(", ", TRUE, IF(OR(Table65[[#This Row],[Codon Optimize Capitalized?]]="No", Table65[[#This Row],[Codon Optimize Capitalized?]]=""), IF((ISNUMBER(SEARCH(Table_Restriction_Enzymes[XbaI], Table65[[#This Row],[Custom Sequence/Bank ID]]))), Table_Restriction_Enzymes[XbaI], ""),IF((ISNUMBER(FIND(LOWER(Table_Restriction_Enzymes[XbaI]), Table65[[#This Row],[Custom Sequence/Bank ID]]))), Table_Restriction_Enzymes[XbaI], ""))),
    IF(_xlpm.ProblemFound="", "", "[" &amp; _xlpm.ProblemFound &amp; "]"))</f>
        <v/>
      </c>
      <c r="BO8" s="2" t="str">
        <f>IF(Table_Sequence_Check[[#This Row],[Restriction Enzyme 1 Check]]&lt;&gt;"", Table_Restriction_Enzymes[[#Headers],[XbaI]],"")</f>
        <v/>
      </c>
      <c r="BP8" s="2" t="str" cm="1">
        <f t="array" ref="BP8">_xlfn.LET(
    _xlpm.ProblemFound, _xlfn.TEXTJOIN(", ", TRUE, IF(OR(Table65[[#This Row],[Codon Optimize Capitalized?]]="No", Table65[[#This Row],[Codon Optimize Capitalized?]]=""), IF((ISNUMBER(SEARCH(Table_Restriction_Enzymes[AscI], Table65[[#This Row],[Custom Sequence/Bank ID]]))), Table_Restriction_Enzymes[AscI], ""),IF((ISNUMBER(FIND(LOWER(Table_Restriction_Enzymes[AscI]), Table65[[#This Row],[Custom Sequence/Bank ID]]))), Table_Restriction_Enzymes[AscI], ""))),
    IF(_xlpm.ProblemFound="", "", "[" &amp; _xlpm.ProblemFound &amp; "]"))</f>
        <v/>
      </c>
      <c r="BQ8" s="2" t="str">
        <f>IF(Table_Sequence_Check[[#This Row],[Restriction Enzyme 2 Check]]&lt;&gt;"", Table_Restriction_Enzymes[[#Headers],[AscI]],"")</f>
        <v/>
      </c>
      <c r="BR8" s="2" t="str">
        <f>IF(AND(Table65[[#This Row],[Vector]] &lt;&gt; "Banked Construct",Table65[[#This Row],[Service]]&lt;&gt;"Stock RNA", Table65[[#This Row],[Service]]&lt;&gt;"HT Geneblock Custom RNA", Table_Sequence_Check[[#This Row],[Restriction Enzyme 1 Check]]&lt;&gt;"", Table_Sequence_Check[[#This Row],[Restriction Enzyme 2 Check]]&lt;&gt; ""),"Error 8: Remove instances of one of the following: " &amp; _xlfn.CONCAT(Table_Sequence_Check[[#This Row],[Restriction Enzyme 1 Check]],Table_Sequence_Check[[#This Row],[Restriction Enzyme 2 Check]]),"")</f>
        <v/>
      </c>
      <c r="BS8" s="2" t="str" cm="1">
        <f t="array" ref="BS8">IF(
   AND(
      Table65[[#This Row],[Service]] &lt;&gt; "",
      OR(
         COUNTIF(Table65[Service], "HT Custom RNA") &gt; 0,
         COUNTIF(Table65[Service], "HT Geneblock Custom RNA") &gt; 0
      ),
      COUNTA(_xlfn.UNIQUE(_xlfn._xlws.FILTER(Table65[Service], Table65[Service] &lt;&gt; ""))) &gt; 1
   ),
   "Error 9: If selecting HT Custom RNA or HT Geneblock Custom RNA, all items must match the selected HT service",
   ""
)</f>
        <v/>
      </c>
      <c r="BT8" s="2" t="str" cm="1">
        <f t="array" ref="BT8">IF(
   AND(
      Table65[[#This Row],[Service]] &lt;&gt; "",
      OR(COUNTIF(Table65[Service], "*HT Custom RNA*") &gt; 0, COUNTIF(Table65[Service], "*HT Geneblock Custom RNA*") &gt; 0),
      OR(
         COUNTA(_xlfn.UNIQUE(_xlfn._xlws.FILTER(Table65[RNA Analytics], (Table65[Service] &lt;&gt; "")))) &gt; 1,
         COUNTA(_xlfn.UNIQUE(_xlfn._xlws.FILTER(Table65[Bank Construct?], (Table65[Service] &lt;&gt; "")))) &gt; 1,
         COUNTA(_xlfn.UNIQUE(_xlfn._xlws.FILTER(Table65[Synthesis Type], (Table65[Service] &lt;&gt; "")))) &gt; 1
      )
   ),
   "Error 10: If submitting HT Custom RNA or HT Geneblock Custom RNA service request, all items must have the same Synthesis Type, Banking, and Analytics",
   ""
)</f>
        <v/>
      </c>
      <c r="BU8" s="2" t="str">
        <f>IF(AND(OR(Table65[[#This Row],[Service]] = "HT Custom RNA",Table65[[#This Row],[Service]] = "HT Geneblock Custom RNA"), Table65[[#This Row],[Vector]]="Banked Construct"),"Error 11: Banked constructs cannot be submitted for HT/Geneblock Custom RNA service. Contact the core if you'd like to resynthesize an entire banked plate","")</f>
        <v/>
      </c>
      <c r="BV8" s="2" t="str">
        <f>IF(AND(Table65[[#This Row],[Service]] &lt;&gt; "", Table65[[#This Row],[Vector]]="Banked Construct", Table65[[#This Row],[Bank Construct?]]="Yes"),"Error 12: Cannot bank constructs that are already banked","")</f>
        <v/>
      </c>
      <c r="BW8" s="2" t="str" cm="1">
        <f t="array" ref="BW8">_xlfn.LET(
    _xlpm.ProblemFound, _xlfn.TEXTJOIN(", ", TRUE, IF(AND(Table65[[#This Row],[Synthesis Type]]="Other RNA", OR(Table65[[#This Row],[Codon Optimize Capitalized?]]="No", Table65[[#This Row],[Codon Optimize Capitalized?]]="")), IF((ISNUMBER(SEARCH(Table_pA_Check[pA Check], Table65[[#This Row],[Custom Sequence/Bank ID]]))), Table_pA_Check[pA Check], ""),IF((ISNUMBER(FIND(LOWER(Table_pA_Check[pA Check]), Table65[[#This Row],[Custom Sequence/Bank ID]]))), Table_pA_Check[pA Check], ""))),
    IF(_xlpm.ProblemFound="", "", "Error 13: Problem sequences found (" &amp; _xlpm.ProblemFound &amp; ")"))</f>
        <v/>
      </c>
      <c r="BX8" s="2" t="str">
        <f>IF(AND(Table65[[#This Row],[Service]] &lt;&gt; "", Table65[[#This Row],[Codon Optimize Capitalized?]]&lt;&gt; "No", Table65[[#This Row],[Codon Optimize Capitalized?]]&lt;&gt; "", Table65[[#This Row],[Codon Optimize Capitalized?]]&lt;&gt; "No Options", EXACT(Table65[[#This Row],[Custom Sequence/Bank ID]],LOWER(Table65[[#This Row],[Custom Sequence/Bank ID]]))),"Error 14: Codon optimization is selected, but sequence is lowercase. Change regions for optimization to uppercase","")</f>
        <v/>
      </c>
      <c r="BY8" s="2" t="str">
        <f>IF(COUNTIF(Table65[Name], Table65[[#This Row],[Name]]) &gt; 1, "Error 15: Duplicate name", "")</f>
        <v/>
      </c>
      <c r="BZ8" s="2" t="str">
        <f>IF(
   Table65[[#This Row],[Service]]&lt;&gt;"",
   IF(
      AND(Table65[[#This Row],[Formulation]]="", Table65[[#This Row],[Number of Aliquots]]&gt;1),
      "Error 16: The RTC can only aliquot formulated circRNA; unformulated circRNA is stable through many freeze-thaw cycles",
      ""
   ),
   ""
)</f>
        <v/>
      </c>
      <c r="CA8" s="2" t="str">
        <f>IF(
   Table65[[#This Row],[Service]]&lt;&gt;"",
   IF(
      Table65[[#This Row],[Number of Aliquots]] &gt; (Table65[[#This Row],[Quantity (mg)]]*20),
      "Error 17: Too many aliquots. Maximum aliquots for Quantity requested = " &amp; (Table65[[#This Row],[Quantity (mg)]]*20),
      ""
   ),
   ""
)</f>
        <v/>
      </c>
      <c r="CB8" s="2" t="str">
        <f>IF(
   AND(Table65[[#This Row],[Service]]&lt;&gt;"", Table65[[#This Row],[Quantity (mg)]]&lt;0.2, Table65[[#This Row],[Formulation]]&lt;&gt;"", Table65[[#This Row],[Formulation]]&lt;&gt;"None"),
   "Error 18: Quantity too low. Minimum is 0.2mg for formulations",
   ""
)</f>
        <v/>
      </c>
      <c r="CC8" s="2" t="str">
        <f>IF(
   AND(Table65[[#This Row],[Service]]&lt;&gt;"", Table65[[#This Row],[Vector]]="No Vector", Table65[[#This Row],[Service]]&lt;&gt;"HT Geneblock Custom RNA"),
   "Error 19: [No Vector] can only be used for Geneblock service",
   ""
)</f>
        <v/>
      </c>
      <c r="CD8" s="2" t="str">
        <f>_xlfn.LET(
    _xlpm.errorList, _xlfn.TEXTJOIN(". ", TRUE, Table_Sequence_Check[[#This Row],[Problem Sequence Check]:[GC Check]],Table_Sequence_Check[[#This Row],[Restriction Enzyme Error]:[Gblock No Vector Check]]),
    IF(AND(Table65[[#This Row],[Service]]&lt;&gt;"", Table65[[#This Row],[Custom Sequence/Bank ID]]&lt;&gt;"SPECIAL",_xlpm.errorList&lt;&gt;""), _xlpm.errorList &amp; ".", "")
)</f>
        <v/>
      </c>
      <c r="CF8" s="3" t="str">
        <f t="shared" si="0"/>
        <v>Required</v>
      </c>
      <c r="CG8" s="1" t="str">
        <f t="shared" si="1"/>
        <v>Optional</v>
      </c>
      <c r="CH8" s="1" t="str">
        <f>IF(Table65[[#This Row],[Service]]&lt;&gt;"",IF((Table65[[#This Row],[Service]]="HT Custom RNA") + (Table65[[#This Row],[Service]]="HT Geneblock Custom RNA"), "Empty","Required"),"Empty")</f>
        <v>Empty</v>
      </c>
      <c r="CI8" s="1" t="str">
        <f>IF(Table65[[#This Row],[Service]] = "Stock RNA", "Required","Empty")</f>
        <v>Empty</v>
      </c>
      <c r="CJ8" s="1" t="str">
        <f>IF(OR(Table65[[#This Row],[Service]] = "Custom RNA", Table65[[#This Row],[Service]] = "HT Custom RNA", Table65[[#This Row],[Service]] = "HT Geneblock Custom RNA", Table65[[#This Row],[Service]] = "Formulation"), "Required", "Empty")</f>
        <v>Empty</v>
      </c>
      <c r="CK8" s="1" t="str">
        <f>IF(OR(Table65[[#This Row],[Service]] = "Custom RNA", Table65[[#This Row],[Service]] = "HT Custom RNA", Table65[[#This Row],[Service]] = "HT Geneblock Custom RNA"), "Required", "Empty")</f>
        <v>Empty</v>
      </c>
      <c r="CL8" s="1" t="str">
        <f>IF(OR(Table65[[#This Row],[Service]] = "Custom RNA", Table65[[#This Row],[Service]] = "HT Custom RNA", Table65[[#This Row],[Service]] = "HT Geneblock Custom RNA"), "Required", "Empty")</f>
        <v>Empty</v>
      </c>
      <c r="CM8" s="1" t="str">
        <f>IF(OR(Table65[[#This Row],[Service]] = "Custom RNA", Table65[[#This Row],[Service]] = "HT Custom RNA", Table65[[#This Row],[Service]] = "HT Geneblock Custom RNA"), "Required", "Empty")</f>
        <v>Empty</v>
      </c>
      <c r="CN8" s="1" t="str">
        <f>IF(AND(Table65[[#This Row],[Vector]]&lt;&gt;"Banked Construct", OR(Table65[[#This Row],[Service]] = "Custom RNA", Table65[[#This Row],[Service]] = "HT Custom RNA",Table65[[#This Row],[Service]] = "HT Geneblock Custom RNA",)), "Optional", "Empty")</f>
        <v>Empty</v>
      </c>
      <c r="CO8" s="1" t="str">
        <f>IF(OR(Table65[[#This Row],[Service]] = "Custom RNA", Table65[[#This Row],[Service]] = "HT Custom RNA"), "Optional", "Empty")</f>
        <v>Empty</v>
      </c>
      <c r="CP8" s="1" t="str">
        <f>IF(OR(Table65[[#This Row],[Service]] = "Custom RNA", Table65[[#This Row],[Service]] = "HT Custom RNA", Table65[[#This Row],[Service]] = "HT Custom Geneblock RNA"), "Optional", "Empty")</f>
        <v>Empty</v>
      </c>
      <c r="CQ8" s="1" t="str">
        <f>IF(Table65[[#This Row],[Service]]&lt;&gt;"",IF(OR(Table65[[#This Row],[Service]]="HT Custom RNA", Table65[[#This Row],[Service]]="HT Geneblock Custom RNA"), "Empty","Optional"),"Empty")</f>
        <v>Empty</v>
      </c>
      <c r="CR8" s="1" t="str">
        <f>IF(AND(Table65[[#This Row],[Formulation]]&lt;&gt;"",Table65[[#This Row],[Formulation]]&lt;&gt;"None",Table65[[#This Row],[Formulation]]&lt;&gt;"No Options"), "Required","Empty")</f>
        <v>Empty</v>
      </c>
      <c r="CS8" s="1" t="str">
        <f>IF(AND(Table65[[#This Row],[Formulation]]&lt;&gt;"",Table65[[#This Row],[Formulation]]&lt;&gt;"None",Table65[[#This Row],[Formulation]]&lt;&gt;"No Options"), "Optional","Empty")</f>
        <v>Empty</v>
      </c>
      <c r="CT8" s="1" t="str">
        <f t="shared" si="2"/>
        <v>Optional</v>
      </c>
      <c r="CU8" s="1" t="str">
        <f t="shared" si="3"/>
        <v>Optional</v>
      </c>
      <c r="CV8" s="2" t="str">
        <f t="shared" si="4"/>
        <v>Optional</v>
      </c>
    </row>
    <row r="9" spans="1:105" x14ac:dyDescent="0.35">
      <c r="A9" s="69">
        <v>5</v>
      </c>
      <c r="B9" s="59"/>
      <c r="C9" s="83"/>
      <c r="D9" s="85"/>
      <c r="E9" s="90"/>
      <c r="F9" s="72"/>
      <c r="G9" s="72"/>
      <c r="H9" s="72"/>
      <c r="I9" s="61"/>
      <c r="J9" s="61"/>
      <c r="K9" s="105"/>
      <c r="L9" s="90"/>
      <c r="M9" s="60"/>
      <c r="N9" s="108"/>
      <c r="O9" s="91"/>
      <c r="P9" s="111"/>
      <c r="Q9" s="93" t="str">
        <f>Table_Sequence_Check[[#This Row],[Final Warnings]]</f>
        <v/>
      </c>
      <c r="R9" s="19"/>
      <c r="S9" s="19"/>
      <c r="T9" s="19"/>
      <c r="AH9" s="1" t="s">
        <v>99</v>
      </c>
      <c r="AN9" s="62"/>
      <c r="AR9" s="62"/>
      <c r="AT9" s="8" t="s">
        <v>15</v>
      </c>
      <c r="AV9" s="8" t="s">
        <v>69</v>
      </c>
      <c r="BF9" s="49"/>
      <c r="BG9" s="3" t="str" cm="1">
        <f t="array" ref="BG9">_xlfn.LET(
    _xlpm.ProblemFound, _xlfn.TEXTJOIN(", ", TRUE, IF(OR(Table65[[#This Row],[Codon Optimize Capitalized?]]="No", Table65[[#This Row],[Codon Optimize Capitalized?]]=""), IF((ISNUMBER(SEARCH(Table_Problem_Sequences[Problem Sequences], Table65[[#This Row],[Custom Sequence/Bank ID]]))), Table_Problem_Sequences[Problem Sequences], ""),IF((ISNUMBER(FIND(LOWER(Table_Problem_Sequences[Problem Sequences]), Table65[[#This Row],[Custom Sequence/Bank ID]]))), Table_Problem_Sequences[Problem Sequences], ""))),
    IF(_xlpm.ProblemFound="", "", "Warning 1: Problem sequences found (" &amp; _xlpm.ProblemFound &amp; ")"))</f>
        <v/>
      </c>
      <c r="BH9" s="3" t="str">
        <f>IF(AND(Table65[[#This Row],[Vector]] &lt;&gt; "Banked Construct",Table65[[#This Row],[Service]]&lt;&gt;"Stock RNA", LEN(Table65[[#This Row],[Custom Sequence/Bank ID]])&lt;300, Table65[[#This Row],[Custom Sequence/Bank ID]]&lt;&gt;""),"Comment: Sequence is less than 300nt. A spacer sequence will be added to bring the length up to 300nt","")</f>
        <v/>
      </c>
      <c r="BI9" s="1" t="str">
        <f>IF(AND(Table65[[#This Row],[Custom Sequence/Bank ID]]&lt;&gt;"", Table65[[#This Row],[Codon Optimize Capitalized?]]&lt;&gt; "No", Table65[[#This Row],[Codon Optimize Capitalized?]]&lt;&gt; "", Table65[[#This Row],[Codon Optimize Capitalized?]]&lt;&gt; "No Options"),
    IF(MOD(LEN(SUBSTITUTE(SUBSTITUTE(SUBSTITUTE(SUBSTITUTE(SUBSTITUTE(Table65[[#This Row],[Custom Sequence/Bank ID]], "a", ""), "c", ""), "g", ""), "u", ""), "t", "")), 3) = 0,
        "",
        "Error 3: Optimization regions not divisible by 3"),
    "")</f>
        <v/>
      </c>
      <c r="BJ9" s="1" t="str">
        <f>IF(
    Table65[[#This Row],[Vector]]="Banked Construct",
    IF(
        AND(
            LEFT(Table65[[#This Row],[Custom Sequence/Bank ID]], 3)="RTC",
            ISNUMBER(VALUE(MID(Table65[[#This Row],[Custom Sequence/Bank ID]], 4, 7))),
            LEN(Table65[[#This Row],[Custom Sequence/Bank ID]])=10
        ),
        "",
        "Error 4: Incorrect Bank ID"
    ),
    ""
)</f>
        <v/>
      </c>
      <c r="BK9" s="1" t="str">
        <f>IF(
   AND(Table65[[#This Row],[Vector]]&lt;&gt;"Banked Construct", LEN(Table65[[#This Row],[Custom Sequence/Bank ID]])&gt;0),
   IF(
      LEN(
         SUBSTITUTE(
            SUBSTITUTE(
               SUBSTITUTE(
                  SUBSTITUTE(UPPER(Table65[[#This Row],[Custom Sequence/Bank ID]]),"A",""),
               "C",""),
            "T",""),
         "G","")
      )&gt;0,
      "Error 5: Non-ACGT characters present",
      ""
   ),
   ""
)</f>
        <v/>
      </c>
      <c r="BL9" s="2" t="str">
        <f>IF(AND(Table65[[#This Row],[Vector]] &lt;&gt; "Banked Construct",Table65[[#This Row],[Service]]="Custom RNA", LEN(Table65[[#This Row],[Custom Sequence/Bank ID]])&gt;10000),"Error 6: Maximum sequence length is 10,000nt",IF(AND(Table65[[#This Row],[Vector]] &lt;&gt; "Banked Construct",Table65[[#This Row],[Service]]="HT Custom RNA", LEN(Table65[[#This Row],[Custom Sequence/Bank ID]])&gt;5000),"Error 6: Maximum sequence length for HT is 5,000nt", IF(Table65[[#This Row],[Service]]="HT Geneblock Custom RNA", IF(AND(Table65[[#This Row],[Vector]]="RTC coding circRNA", LEN(Table65[[#This Row],[Custom Sequence/Bank ID]])&gt;3793),"Error 6: Maximum sequence length for Coding CircRNA Geneblock is 3,793nt", IF(AND(Table65[[#This Row],[Vector]]="RTC noncoding circRNA", LEN(Table65[[#This Row],[Custom Sequence/Bank ID]])&gt;4493),"Error 6: Maximum sequence length for Noncoding CircRNA Geneblock is 4,493nt", IF(AND(Table65[[#This Row],[Vector]]="RTC Other RNA", LEN(Table65[[#This Row],[Custom Sequence/Bank ID]])&gt;4913),"Error 6: Maximum sequence length for Other RNA Geneblock is 4,913nt",""))),"")))</f>
        <v/>
      </c>
      <c r="BM9" s="2" t="str">
        <f>IF(AND(Table65[[#This Row],[Vector]] &lt;&gt; "Banked Construct", Table65[[#This Row],[Service]]&lt;&gt;"Stock RNA", Table65[[#This Row],[Custom Sequence/Bank ID]]&lt;&gt;""),
    _xlfn.LET(
        _xlpm.Sequence, Table65[[#This Row],[Custom Sequence/Bank ID]],
        _xlpm.OriginalLength, IF(AND(Table65[[#This Row],[Codon Optimize Capitalized?]] &lt;&gt; "No", Table65[[#This Row],[Codon Optimize Capitalized?]] &lt;&gt; ""),
                           LEN(SUBSTITUTE(SUBSTITUTE(SUBSTITUTE(SUBSTITUTE(SUBSTITUTE(_xlpm.Sequence, "A", ""), "C", ""), "G", ""), "T", ""), "U", "")),
                           LEN(_xlpm.Sequence)),
        _xlpm.NoGCLength, IF(AND(Table65[[#This Row],[Codon Optimize Capitalized?]] &lt;&gt; "No", Table65[[#This Row],[Codon Optimize Capitalized?]] &lt;&gt; ""),
                       LEN((SUBSTITUTE(SUBSTITUTE(SUBSTITUTE(SUBSTITUTE(SUBSTITUTE(SUBSTITUTE(SUBSTITUTE(_xlpm.Sequence, "A", ""), "C", ""), "G", ""), "T", ""), "U", ""), "g", ""), "c", ""))),
                       LEN(SUBSTITUTE(SUBSTITUTE(UPPER(_xlpm.Sequence), "G", ""), "C", ""))),
        _xlpm.GCLength, _xlpm.OriginalLength - _xlpm.NoGCLength,
        _xlpm.GCPercentage, IF(_xlpm.OriginalLength &gt; 15, _xlpm.GCLength / _xlpm.OriginalLength, 0.5),
                IF(OR(_xlpm.GCPercentage &gt; 0.65, _xlpm.GCPercentage &lt; 0.25), "Warning 7: Unoptimized region GC is not between 25-65%", "")
    ),
    ""
)</f>
        <v/>
      </c>
      <c r="BN9" s="2" t="str" cm="1">
        <f t="array" ref="BN9">_xlfn.LET(
    _xlpm.ProblemFound, _xlfn.TEXTJOIN(", ", TRUE, IF(OR(Table65[[#This Row],[Codon Optimize Capitalized?]]="No", Table65[[#This Row],[Codon Optimize Capitalized?]]=""), IF((ISNUMBER(SEARCH(Table_Restriction_Enzymes[XbaI], Table65[[#This Row],[Custom Sequence/Bank ID]]))), Table_Restriction_Enzymes[XbaI], ""),IF((ISNUMBER(FIND(LOWER(Table_Restriction_Enzymes[XbaI]), Table65[[#This Row],[Custom Sequence/Bank ID]]))), Table_Restriction_Enzymes[XbaI], ""))),
    IF(_xlpm.ProblemFound="", "", "[" &amp; _xlpm.ProblemFound &amp; "]"))</f>
        <v/>
      </c>
      <c r="BO9" s="2" t="str">
        <f>IF(Table_Sequence_Check[[#This Row],[Restriction Enzyme 1 Check]]&lt;&gt;"", Table_Restriction_Enzymes[[#Headers],[XbaI]],"")</f>
        <v/>
      </c>
      <c r="BP9" s="2" t="str" cm="1">
        <f t="array" ref="BP9">_xlfn.LET(
    _xlpm.ProblemFound, _xlfn.TEXTJOIN(", ", TRUE, IF(OR(Table65[[#This Row],[Codon Optimize Capitalized?]]="No", Table65[[#This Row],[Codon Optimize Capitalized?]]=""), IF((ISNUMBER(SEARCH(Table_Restriction_Enzymes[AscI], Table65[[#This Row],[Custom Sequence/Bank ID]]))), Table_Restriction_Enzymes[AscI], ""),IF((ISNUMBER(FIND(LOWER(Table_Restriction_Enzymes[AscI]), Table65[[#This Row],[Custom Sequence/Bank ID]]))), Table_Restriction_Enzymes[AscI], ""))),
    IF(_xlpm.ProblemFound="", "", "[" &amp; _xlpm.ProblemFound &amp; "]"))</f>
        <v/>
      </c>
      <c r="BQ9" s="2" t="str">
        <f>IF(Table_Sequence_Check[[#This Row],[Restriction Enzyme 2 Check]]&lt;&gt;"", Table_Restriction_Enzymes[[#Headers],[AscI]],"")</f>
        <v/>
      </c>
      <c r="BR9" s="2" t="str">
        <f>IF(AND(Table65[[#This Row],[Vector]] &lt;&gt; "Banked Construct",Table65[[#This Row],[Service]]&lt;&gt;"Stock RNA", Table65[[#This Row],[Service]]&lt;&gt;"HT Geneblock Custom RNA", Table_Sequence_Check[[#This Row],[Restriction Enzyme 1 Check]]&lt;&gt;"", Table_Sequence_Check[[#This Row],[Restriction Enzyme 2 Check]]&lt;&gt; ""),"Error 8: Remove instances of one of the following: " &amp; _xlfn.CONCAT(Table_Sequence_Check[[#This Row],[Restriction Enzyme 1 Check]],Table_Sequence_Check[[#This Row],[Restriction Enzyme 2 Check]]),"")</f>
        <v/>
      </c>
      <c r="BS9" s="2" t="str" cm="1">
        <f t="array" ref="BS9">IF(
   AND(
      Table65[[#This Row],[Service]] &lt;&gt; "",
      OR(
         COUNTIF(Table65[Service], "HT Custom RNA") &gt; 0,
         COUNTIF(Table65[Service], "HT Geneblock Custom RNA") &gt; 0
      ),
      COUNTA(_xlfn.UNIQUE(_xlfn._xlws.FILTER(Table65[Service], Table65[Service] &lt;&gt; ""))) &gt; 1
   ),
   "Error 9: If selecting HT Custom RNA or HT Geneblock Custom RNA, all items must match the selected HT service",
   ""
)</f>
        <v/>
      </c>
      <c r="BT9" s="2" t="str" cm="1">
        <f t="array" ref="BT9">IF(
   AND(
      Table65[[#This Row],[Service]] &lt;&gt; "",
      OR(COUNTIF(Table65[Service], "*HT Custom RNA*") &gt; 0, COUNTIF(Table65[Service], "*HT Geneblock Custom RNA*") &gt; 0),
      OR(
         COUNTA(_xlfn.UNIQUE(_xlfn._xlws.FILTER(Table65[RNA Analytics], (Table65[Service] &lt;&gt; "")))) &gt; 1,
         COUNTA(_xlfn.UNIQUE(_xlfn._xlws.FILTER(Table65[Bank Construct?], (Table65[Service] &lt;&gt; "")))) &gt; 1,
         COUNTA(_xlfn.UNIQUE(_xlfn._xlws.FILTER(Table65[Synthesis Type], (Table65[Service] &lt;&gt; "")))) &gt; 1
      )
   ),
   "Error 10: If submitting HT Custom RNA or HT Geneblock Custom RNA service request, all items must have the same Synthesis Type, Banking, and Analytics",
   ""
)</f>
        <v/>
      </c>
      <c r="BU9" s="2" t="str">
        <f>IF(AND(OR(Table65[[#This Row],[Service]] = "HT Custom RNA",Table65[[#This Row],[Service]] = "HT Geneblock Custom RNA"), Table65[[#This Row],[Vector]]="Banked Construct"),"Error 11: Banked constructs cannot be submitted for HT/Geneblock Custom RNA service. Contact the core if you'd like to resynthesize an entire banked plate","")</f>
        <v/>
      </c>
      <c r="BV9" s="2" t="str">
        <f>IF(AND(Table65[[#This Row],[Service]] &lt;&gt; "", Table65[[#This Row],[Vector]]="Banked Construct", Table65[[#This Row],[Bank Construct?]]="Yes"),"Error 12: Cannot bank constructs that are already banked","")</f>
        <v/>
      </c>
      <c r="BW9" s="2" t="str" cm="1">
        <f t="array" ref="BW9">_xlfn.LET(
    _xlpm.ProblemFound, _xlfn.TEXTJOIN(", ", TRUE, IF(AND(Table65[[#This Row],[Synthesis Type]]="Other RNA", OR(Table65[[#This Row],[Codon Optimize Capitalized?]]="No", Table65[[#This Row],[Codon Optimize Capitalized?]]="")), IF((ISNUMBER(SEARCH(Table_pA_Check[pA Check], Table65[[#This Row],[Custom Sequence/Bank ID]]))), Table_pA_Check[pA Check], ""),IF((ISNUMBER(FIND(LOWER(Table_pA_Check[pA Check]), Table65[[#This Row],[Custom Sequence/Bank ID]]))), Table_pA_Check[pA Check], ""))),
    IF(_xlpm.ProblemFound="", "", "Error 13: Problem sequences found (" &amp; _xlpm.ProblemFound &amp; ")"))</f>
        <v/>
      </c>
      <c r="BX9" s="2" t="str">
        <f>IF(AND(Table65[[#This Row],[Service]] &lt;&gt; "", Table65[[#This Row],[Codon Optimize Capitalized?]]&lt;&gt; "No", Table65[[#This Row],[Codon Optimize Capitalized?]]&lt;&gt; "", Table65[[#This Row],[Codon Optimize Capitalized?]]&lt;&gt; "No Options", EXACT(Table65[[#This Row],[Custom Sequence/Bank ID]],LOWER(Table65[[#This Row],[Custom Sequence/Bank ID]]))),"Error 14: Codon optimization is selected, but sequence is lowercase. Change regions for optimization to uppercase","")</f>
        <v/>
      </c>
      <c r="BY9" s="2" t="str">
        <f>IF(COUNTIF(Table65[Name], Table65[[#This Row],[Name]]) &gt; 1, "Error 15: Duplicate name", "")</f>
        <v/>
      </c>
      <c r="BZ9" s="2" t="str">
        <f>IF(
   Table65[[#This Row],[Service]]&lt;&gt;"",
   IF(
      AND(Table65[[#This Row],[Formulation]]="", Table65[[#This Row],[Number of Aliquots]]&gt;1),
      "Error 16: The RTC can only aliquot formulated circRNA; unformulated circRNA is stable through many freeze-thaw cycles",
      ""
   ),
   ""
)</f>
        <v/>
      </c>
      <c r="CA9" s="2" t="str">
        <f>IF(
   Table65[[#This Row],[Service]]&lt;&gt;"",
   IF(
      Table65[[#This Row],[Number of Aliquots]] &gt; (Table65[[#This Row],[Quantity (mg)]]*20),
      "Error 17: Too many aliquots. Maximum aliquots for Quantity requested = " &amp; (Table65[[#This Row],[Quantity (mg)]]*20),
      ""
   ),
   ""
)</f>
        <v/>
      </c>
      <c r="CB9" s="2" t="str">
        <f>IF(
   AND(Table65[[#This Row],[Service]]&lt;&gt;"", Table65[[#This Row],[Quantity (mg)]]&lt;0.2, Table65[[#This Row],[Formulation]]&lt;&gt;"", Table65[[#This Row],[Formulation]]&lt;&gt;"None"),
   "Error 18: Quantity too low. Minimum is 0.2mg for formulations",
   ""
)</f>
        <v/>
      </c>
      <c r="CC9" s="2" t="str">
        <f>IF(
   AND(Table65[[#This Row],[Service]]&lt;&gt;"", Table65[[#This Row],[Vector]]="No Vector", Table65[[#This Row],[Service]]&lt;&gt;"HT Geneblock Custom RNA"),
   "Error 19: [No Vector] can only be used for Geneblock service",
   ""
)</f>
        <v/>
      </c>
      <c r="CD9" s="2" t="str">
        <f>_xlfn.LET(
    _xlpm.errorList, _xlfn.TEXTJOIN(". ", TRUE, Table_Sequence_Check[[#This Row],[Problem Sequence Check]:[GC Check]],Table_Sequence_Check[[#This Row],[Restriction Enzyme Error]:[Gblock No Vector Check]]),
    IF(AND(Table65[[#This Row],[Service]]&lt;&gt;"", Table65[[#This Row],[Custom Sequence/Bank ID]]&lt;&gt;"SPECIAL",_xlpm.errorList&lt;&gt;""), _xlpm.errorList &amp; ".", "")
)</f>
        <v/>
      </c>
      <c r="CF9" s="3" t="str">
        <f t="shared" si="0"/>
        <v>Required</v>
      </c>
      <c r="CG9" s="1" t="str">
        <f t="shared" si="1"/>
        <v>Optional</v>
      </c>
      <c r="CH9" s="1" t="str">
        <f>IF(Table65[[#This Row],[Service]]&lt;&gt;"",IF((Table65[[#This Row],[Service]]="HT Custom RNA") + (Table65[[#This Row],[Service]]="HT Geneblock Custom RNA"), "Empty","Required"),"Empty")</f>
        <v>Empty</v>
      </c>
      <c r="CI9" s="1" t="str">
        <f>IF(Table65[[#This Row],[Service]] = "Stock RNA", "Required","Empty")</f>
        <v>Empty</v>
      </c>
      <c r="CJ9" s="1" t="str">
        <f>IF(OR(Table65[[#This Row],[Service]] = "Custom RNA", Table65[[#This Row],[Service]] = "HT Custom RNA", Table65[[#This Row],[Service]] = "HT Geneblock Custom RNA", Table65[[#This Row],[Service]] = "Formulation"), "Required", "Empty")</f>
        <v>Empty</v>
      </c>
      <c r="CK9" s="1" t="str">
        <f>IF(OR(Table65[[#This Row],[Service]] = "Custom RNA", Table65[[#This Row],[Service]] = "HT Custom RNA", Table65[[#This Row],[Service]] = "HT Geneblock Custom RNA"), "Required", "Empty")</f>
        <v>Empty</v>
      </c>
      <c r="CL9" s="1" t="str">
        <f>IF(OR(Table65[[#This Row],[Service]] = "Custom RNA", Table65[[#This Row],[Service]] = "HT Custom RNA", Table65[[#This Row],[Service]] = "HT Geneblock Custom RNA"), "Required", "Empty")</f>
        <v>Empty</v>
      </c>
      <c r="CM9" s="1" t="str">
        <f>IF(OR(Table65[[#This Row],[Service]] = "Custom RNA", Table65[[#This Row],[Service]] = "HT Custom RNA", Table65[[#This Row],[Service]] = "HT Geneblock Custom RNA"), "Required", "Empty")</f>
        <v>Empty</v>
      </c>
      <c r="CN9" s="1" t="str">
        <f>IF(AND(Table65[[#This Row],[Vector]]&lt;&gt;"Banked Construct", OR(Table65[[#This Row],[Service]] = "Custom RNA", Table65[[#This Row],[Service]] = "HT Custom RNA",Table65[[#This Row],[Service]] = "HT Geneblock Custom RNA",)), "Optional", "Empty")</f>
        <v>Empty</v>
      </c>
      <c r="CO9" s="1" t="str">
        <f>IF(OR(Table65[[#This Row],[Service]] = "Custom RNA", Table65[[#This Row],[Service]] = "HT Custom RNA"), "Optional", "Empty")</f>
        <v>Empty</v>
      </c>
      <c r="CP9" s="1" t="str">
        <f>IF(OR(Table65[[#This Row],[Service]] = "Custom RNA", Table65[[#This Row],[Service]] = "HT Custom RNA", Table65[[#This Row],[Service]] = "HT Custom Geneblock RNA"), "Optional", "Empty")</f>
        <v>Empty</v>
      </c>
      <c r="CQ9" s="1" t="str">
        <f>IF(Table65[[#This Row],[Service]]&lt;&gt;"",IF(OR(Table65[[#This Row],[Service]]="HT Custom RNA", Table65[[#This Row],[Service]]="HT Geneblock Custom RNA"), "Empty","Optional"),"Empty")</f>
        <v>Empty</v>
      </c>
      <c r="CR9" s="1" t="str">
        <f>IF(AND(Table65[[#This Row],[Formulation]]&lt;&gt;"",Table65[[#This Row],[Formulation]]&lt;&gt;"None",Table65[[#This Row],[Formulation]]&lt;&gt;"No Options"), "Required","Empty")</f>
        <v>Empty</v>
      </c>
      <c r="CS9" s="1" t="str">
        <f>IF(AND(Table65[[#This Row],[Formulation]]&lt;&gt;"",Table65[[#This Row],[Formulation]]&lt;&gt;"None",Table65[[#This Row],[Formulation]]&lt;&gt;"No Options"), "Optional","Empty")</f>
        <v>Empty</v>
      </c>
      <c r="CT9" s="1" t="str">
        <f t="shared" si="2"/>
        <v>Optional</v>
      </c>
      <c r="CU9" s="1" t="str">
        <f t="shared" si="3"/>
        <v>Optional</v>
      </c>
      <c r="CV9" s="2" t="str">
        <f t="shared" si="4"/>
        <v>Optional</v>
      </c>
    </row>
    <row r="10" spans="1:105" x14ac:dyDescent="0.35">
      <c r="A10" s="69">
        <v>6</v>
      </c>
      <c r="B10" s="59"/>
      <c r="C10" s="83"/>
      <c r="D10" s="85"/>
      <c r="E10" s="90"/>
      <c r="F10" s="60"/>
      <c r="G10" s="60"/>
      <c r="H10" s="60"/>
      <c r="I10" s="61"/>
      <c r="J10" s="61"/>
      <c r="K10" s="105"/>
      <c r="L10" s="90"/>
      <c r="M10" s="60"/>
      <c r="N10" s="108"/>
      <c r="O10" s="91"/>
      <c r="P10" s="111"/>
      <c r="Q10" s="93" t="str">
        <f>Table_Sequence_Check[[#This Row],[Final Warnings]]</f>
        <v/>
      </c>
      <c r="R10" s="19"/>
      <c r="S10" s="19"/>
      <c r="T10" s="19"/>
      <c r="AN10" s="62"/>
      <c r="AP10" s="62"/>
      <c r="AQ10" s="62"/>
      <c r="AR10" s="62"/>
      <c r="BF10" s="49"/>
      <c r="BG10" s="6" t="str" cm="1">
        <f t="array" ref="BG10">_xlfn.LET(
    _xlpm.ProblemFound, _xlfn.TEXTJOIN(", ", TRUE, IF(OR(Table65[[#This Row],[Codon Optimize Capitalized?]]="No", Table65[[#This Row],[Codon Optimize Capitalized?]]=""), IF((ISNUMBER(SEARCH(Table_Problem_Sequences[Problem Sequences], Table65[[#This Row],[Custom Sequence/Bank ID]]))), Table_Problem_Sequences[Problem Sequences], ""),IF((ISNUMBER(FIND(LOWER(Table_Problem_Sequences[Problem Sequences]), Table65[[#This Row],[Custom Sequence/Bank ID]]))), Table_Problem_Sequences[Problem Sequences], ""))),
    IF(_xlpm.ProblemFound="", "", "Warning 1: Problem sequences found (" &amp; _xlpm.ProblemFound &amp; ")"))</f>
        <v/>
      </c>
      <c r="BH10" s="6" t="str">
        <f>IF(AND(Table65[[#This Row],[Vector]] &lt;&gt; "Banked Construct",Table65[[#This Row],[Service]]&lt;&gt;"Stock RNA", LEN(Table65[[#This Row],[Custom Sequence/Bank ID]])&lt;300, Table65[[#This Row],[Custom Sequence/Bank ID]]&lt;&gt;""),"Comment: Sequence is less than 300nt. A spacer sequence will be added to bring the length up to 300nt","")</f>
        <v/>
      </c>
      <c r="BI10" s="7" t="str">
        <f>IF(AND(Table65[[#This Row],[Custom Sequence/Bank ID]]&lt;&gt;"", Table65[[#This Row],[Codon Optimize Capitalized?]]&lt;&gt; "No", Table65[[#This Row],[Codon Optimize Capitalized?]]&lt;&gt; "", Table65[[#This Row],[Codon Optimize Capitalized?]]&lt;&gt; "No Options"),
    IF(MOD(LEN(SUBSTITUTE(SUBSTITUTE(SUBSTITUTE(SUBSTITUTE(SUBSTITUTE(Table65[[#This Row],[Custom Sequence/Bank ID]], "a", ""), "c", ""), "g", ""), "u", ""), "t", "")), 3) = 0,
        "",
        "Error 3: Optimization regions not divisible by 3"),
    "")</f>
        <v/>
      </c>
      <c r="BJ10" s="7" t="str">
        <f>IF(
    Table65[[#This Row],[Vector]]="Banked Construct",
    IF(
        AND(
            LEFT(Table65[[#This Row],[Custom Sequence/Bank ID]], 3)="RTC",
            ISNUMBER(VALUE(MID(Table65[[#This Row],[Custom Sequence/Bank ID]], 4, 7))),
            LEN(Table65[[#This Row],[Custom Sequence/Bank ID]])=10
        ),
        "",
        "Error 4: Incorrect Bank ID"
    ),
    ""
)</f>
        <v/>
      </c>
      <c r="BK10" s="7" t="str">
        <f>IF(
   AND(Table65[[#This Row],[Vector]]&lt;&gt;"Banked Construct", LEN(Table65[[#This Row],[Custom Sequence/Bank ID]])&gt;0),
   IF(
      LEN(
         SUBSTITUTE(
            SUBSTITUTE(
               SUBSTITUTE(
                  SUBSTITUTE(UPPER(Table65[[#This Row],[Custom Sequence/Bank ID]]),"A",""),
               "C",""),
            "T",""),
         "G","")
      )&gt;0,
      "Error 5: Non-ACGT characters present",
      ""
   ),
   ""
)</f>
        <v/>
      </c>
      <c r="BL10" s="4" t="str">
        <f>IF(AND(Table65[[#This Row],[Vector]] &lt;&gt; "Banked Construct",Table65[[#This Row],[Service]]="Custom RNA", LEN(Table65[[#This Row],[Custom Sequence/Bank ID]])&gt;10000),"Error 6: Maximum sequence length is 10,000nt",IF(AND(Table65[[#This Row],[Vector]] &lt;&gt; "Banked Construct",Table65[[#This Row],[Service]]="HT Custom RNA", LEN(Table65[[#This Row],[Custom Sequence/Bank ID]])&gt;5000),"Error 6: Maximum sequence length for HT is 5,000nt", IF(Table65[[#This Row],[Service]]="HT Geneblock Custom RNA", IF(AND(Table65[[#This Row],[Vector]]="RTC coding circRNA", LEN(Table65[[#This Row],[Custom Sequence/Bank ID]])&gt;3793),"Error 6: Maximum sequence length for Coding CircRNA Geneblock is 3,793nt", IF(AND(Table65[[#This Row],[Vector]]="RTC noncoding circRNA", LEN(Table65[[#This Row],[Custom Sequence/Bank ID]])&gt;4493),"Error 6: Maximum sequence length for Noncoding CircRNA Geneblock is 4,493nt", IF(AND(Table65[[#This Row],[Vector]]="RTC Other RNA", LEN(Table65[[#This Row],[Custom Sequence/Bank ID]])&gt;4913),"Error 6: Maximum sequence length for Other RNA Geneblock is 4,913nt",""))),"")))</f>
        <v/>
      </c>
      <c r="BM10" s="4" t="str">
        <f>IF(AND(Table65[[#This Row],[Vector]] &lt;&gt; "Banked Construct", Table65[[#This Row],[Service]]&lt;&gt;"Stock RNA", Table65[[#This Row],[Custom Sequence/Bank ID]]&lt;&gt;""),
    _xlfn.LET(
        _xlpm.Sequence, Table65[[#This Row],[Custom Sequence/Bank ID]],
        _xlpm.OriginalLength, IF(AND(Table65[[#This Row],[Codon Optimize Capitalized?]] &lt;&gt; "No", Table65[[#This Row],[Codon Optimize Capitalized?]] &lt;&gt; ""),
                           LEN(SUBSTITUTE(SUBSTITUTE(SUBSTITUTE(SUBSTITUTE(SUBSTITUTE(_xlpm.Sequence, "A", ""), "C", ""), "G", ""), "T", ""), "U", "")),
                           LEN(_xlpm.Sequence)),
        _xlpm.NoGCLength, IF(AND(Table65[[#This Row],[Codon Optimize Capitalized?]] &lt;&gt; "No", Table65[[#This Row],[Codon Optimize Capitalized?]] &lt;&gt; ""),
                       LEN((SUBSTITUTE(SUBSTITUTE(SUBSTITUTE(SUBSTITUTE(SUBSTITUTE(SUBSTITUTE(SUBSTITUTE(_xlpm.Sequence, "A", ""), "C", ""), "G", ""), "T", ""), "U", ""), "g", ""), "c", ""))),
                       LEN(SUBSTITUTE(SUBSTITUTE(UPPER(_xlpm.Sequence), "G", ""), "C", ""))),
        _xlpm.GCLength, _xlpm.OriginalLength - _xlpm.NoGCLength,
        _xlpm.GCPercentage, IF(_xlpm.OriginalLength &gt; 15, _xlpm.GCLength / _xlpm.OriginalLength, 0.5),
                IF(OR(_xlpm.GCPercentage &gt; 0.65, _xlpm.GCPercentage &lt; 0.25), "Warning 7: Unoptimized region GC is not between 25-65%", "")
    ),
    ""
)</f>
        <v/>
      </c>
      <c r="BN10" s="4" t="str" cm="1">
        <f t="array" ref="BN10">_xlfn.LET(
    _xlpm.ProblemFound, _xlfn.TEXTJOIN(", ", TRUE, IF(OR(Table65[[#This Row],[Codon Optimize Capitalized?]]="No", Table65[[#This Row],[Codon Optimize Capitalized?]]=""), IF((ISNUMBER(SEARCH(Table_Restriction_Enzymes[XbaI], Table65[[#This Row],[Custom Sequence/Bank ID]]))), Table_Restriction_Enzymes[XbaI], ""),IF((ISNUMBER(FIND(LOWER(Table_Restriction_Enzymes[XbaI]), Table65[[#This Row],[Custom Sequence/Bank ID]]))), Table_Restriction_Enzymes[XbaI], ""))),
    IF(_xlpm.ProblemFound="", "", "[" &amp; _xlpm.ProblemFound &amp; "]"))</f>
        <v/>
      </c>
      <c r="BO10" s="4" t="str">
        <f>IF(Table_Sequence_Check[[#This Row],[Restriction Enzyme 1 Check]]&lt;&gt;"", Table_Restriction_Enzymes[[#Headers],[XbaI]],"")</f>
        <v/>
      </c>
      <c r="BP10" s="4" t="str" cm="1">
        <f t="array" ref="BP10">_xlfn.LET(
    _xlpm.ProblemFound, _xlfn.TEXTJOIN(", ", TRUE, IF(OR(Table65[[#This Row],[Codon Optimize Capitalized?]]="No", Table65[[#This Row],[Codon Optimize Capitalized?]]=""), IF((ISNUMBER(SEARCH(Table_Restriction_Enzymes[AscI], Table65[[#This Row],[Custom Sequence/Bank ID]]))), Table_Restriction_Enzymes[AscI], ""),IF((ISNUMBER(FIND(LOWER(Table_Restriction_Enzymes[AscI]), Table65[[#This Row],[Custom Sequence/Bank ID]]))), Table_Restriction_Enzymes[AscI], ""))),
    IF(_xlpm.ProblemFound="", "", "[" &amp; _xlpm.ProblemFound &amp; "]"))</f>
        <v/>
      </c>
      <c r="BQ10" s="4" t="str">
        <f>IF(Table_Sequence_Check[[#This Row],[Restriction Enzyme 2 Check]]&lt;&gt;"", Table_Restriction_Enzymes[[#Headers],[AscI]],"")</f>
        <v/>
      </c>
      <c r="BR10" s="4" t="str">
        <f>IF(AND(Table65[[#This Row],[Vector]] &lt;&gt; "Banked Construct",Table65[[#This Row],[Service]]&lt;&gt;"Stock RNA", Table65[[#This Row],[Service]]&lt;&gt;"HT Geneblock Custom RNA", Table_Sequence_Check[[#This Row],[Restriction Enzyme 1 Check]]&lt;&gt;"", Table_Sequence_Check[[#This Row],[Restriction Enzyme 2 Check]]&lt;&gt; ""),"Error 8: Remove instances of one of the following: " &amp; _xlfn.CONCAT(Table_Sequence_Check[[#This Row],[Restriction Enzyme 1 Check]],Table_Sequence_Check[[#This Row],[Restriction Enzyme 2 Check]]),"")</f>
        <v/>
      </c>
      <c r="BS10" s="4" t="str" cm="1">
        <f t="array" ref="BS10">IF(
   AND(
      Table65[[#This Row],[Service]] &lt;&gt; "",
      OR(
         COUNTIF(Table65[Service], "HT Custom RNA") &gt; 0,
         COUNTIF(Table65[Service], "HT Geneblock Custom RNA") &gt; 0
      ),
      COUNTA(_xlfn.UNIQUE(_xlfn._xlws.FILTER(Table65[Service], Table65[Service] &lt;&gt; ""))) &gt; 1
   ),
   "Error 9: If selecting HT Custom RNA or HT Geneblock Custom RNA, all items must match the selected HT service",
   ""
)</f>
        <v/>
      </c>
      <c r="BT10" s="4" t="str" cm="1">
        <f t="array" ref="BT10">IF(
   AND(
      Table65[[#This Row],[Service]] &lt;&gt; "",
      OR(COUNTIF(Table65[Service], "*HT Custom RNA*") &gt; 0, COUNTIF(Table65[Service], "*HT Geneblock Custom RNA*") &gt; 0),
      OR(
         COUNTA(_xlfn.UNIQUE(_xlfn._xlws.FILTER(Table65[RNA Analytics], (Table65[Service] &lt;&gt; "")))) &gt; 1,
         COUNTA(_xlfn.UNIQUE(_xlfn._xlws.FILTER(Table65[Bank Construct?], (Table65[Service] &lt;&gt; "")))) &gt; 1,
         COUNTA(_xlfn.UNIQUE(_xlfn._xlws.FILTER(Table65[Synthesis Type], (Table65[Service] &lt;&gt; "")))) &gt; 1
      )
   ),
   "Error 10: If submitting HT Custom RNA or HT Geneblock Custom RNA service request, all items must have the same Synthesis Type, Banking, and Analytics",
   ""
)</f>
        <v/>
      </c>
      <c r="BU10" s="4" t="str">
        <f>IF(AND(OR(Table65[[#This Row],[Service]] = "HT Custom RNA",Table65[[#This Row],[Service]] = "HT Geneblock Custom RNA"), Table65[[#This Row],[Vector]]="Banked Construct"),"Error 11: Banked constructs cannot be submitted for HT/Geneblock Custom RNA service. Contact the core if you'd like to resynthesize an entire banked plate","")</f>
        <v/>
      </c>
      <c r="BV10" s="4" t="str">
        <f>IF(AND(Table65[[#This Row],[Service]] &lt;&gt; "", Table65[[#This Row],[Vector]]="Banked Construct", Table65[[#This Row],[Bank Construct?]]="Yes"),"Error 12: Cannot bank constructs that are already banked","")</f>
        <v/>
      </c>
      <c r="BW10" s="4" t="str" cm="1">
        <f t="array" ref="BW10">_xlfn.LET(
    _xlpm.ProblemFound, _xlfn.TEXTJOIN(", ", TRUE, IF(AND(Table65[[#This Row],[Synthesis Type]]="Other RNA", OR(Table65[[#This Row],[Codon Optimize Capitalized?]]="No", Table65[[#This Row],[Codon Optimize Capitalized?]]="")), IF((ISNUMBER(SEARCH(Table_pA_Check[pA Check], Table65[[#This Row],[Custom Sequence/Bank ID]]))), Table_pA_Check[pA Check], ""),IF((ISNUMBER(FIND(LOWER(Table_pA_Check[pA Check]), Table65[[#This Row],[Custom Sequence/Bank ID]]))), Table_pA_Check[pA Check], ""))),
    IF(_xlpm.ProblemFound="", "", "Error 13: Problem sequences found (" &amp; _xlpm.ProblemFound &amp; ")"))</f>
        <v/>
      </c>
      <c r="BX10" s="4" t="str">
        <f>IF(AND(Table65[[#This Row],[Service]] &lt;&gt; "", Table65[[#This Row],[Codon Optimize Capitalized?]]&lt;&gt; "No", Table65[[#This Row],[Codon Optimize Capitalized?]]&lt;&gt; "", Table65[[#This Row],[Codon Optimize Capitalized?]]&lt;&gt; "No Options", EXACT(Table65[[#This Row],[Custom Sequence/Bank ID]],LOWER(Table65[[#This Row],[Custom Sequence/Bank ID]]))),"Error 14: Codon optimization is selected, but sequence is lowercase. Change regions for optimization to uppercase","")</f>
        <v/>
      </c>
      <c r="BY10" s="4" t="str">
        <f>IF(COUNTIF(Table65[Name], Table65[[#This Row],[Name]]) &gt; 1, "Error 15: Duplicate name", "")</f>
        <v/>
      </c>
      <c r="BZ10" s="4" t="str">
        <f>IF(
   Table65[[#This Row],[Service]]&lt;&gt;"",
   IF(
      AND(Table65[[#This Row],[Formulation]]="", Table65[[#This Row],[Number of Aliquots]]&gt;1),
      "Error 16: The RTC can only aliquot formulated circRNA; unformulated circRNA is stable through many freeze-thaw cycles",
      ""
   ),
   ""
)</f>
        <v/>
      </c>
      <c r="CA10" s="4" t="str">
        <f>IF(
   Table65[[#This Row],[Service]]&lt;&gt;"",
   IF(
      Table65[[#This Row],[Number of Aliquots]] &gt; (Table65[[#This Row],[Quantity (mg)]]*20),
      "Error 17: Too many aliquots. Maximum aliquots for Quantity requested = " &amp; (Table65[[#This Row],[Quantity (mg)]]*20),
      ""
   ),
   ""
)</f>
        <v/>
      </c>
      <c r="CB10" s="4" t="str">
        <f>IF(
   AND(Table65[[#This Row],[Service]]&lt;&gt;"", Table65[[#This Row],[Quantity (mg)]]&lt;0.2, Table65[[#This Row],[Formulation]]&lt;&gt;"", Table65[[#This Row],[Formulation]]&lt;&gt;"None"),
   "Error 18: Quantity too low. Minimum is 0.2mg for formulations",
   ""
)</f>
        <v/>
      </c>
      <c r="CC10" s="4" t="str">
        <f>IF(
   AND(Table65[[#This Row],[Service]]&lt;&gt;"", Table65[[#This Row],[Vector]]="No Vector", Table65[[#This Row],[Service]]&lt;&gt;"HT Geneblock Custom RNA"),
   "Error 19: [No Vector] can only be used for Geneblock service",
   ""
)</f>
        <v/>
      </c>
      <c r="CD10" s="4" t="str">
        <f>_xlfn.LET(
    _xlpm.errorList, _xlfn.TEXTJOIN(". ", TRUE, Table_Sequence_Check[[#This Row],[Problem Sequence Check]:[GC Check]],Table_Sequence_Check[[#This Row],[Restriction Enzyme Error]:[Gblock No Vector Check]]),
    IF(AND(Table65[[#This Row],[Service]]&lt;&gt;"", Table65[[#This Row],[Custom Sequence/Bank ID]]&lt;&gt;"SPECIAL",_xlpm.errorList&lt;&gt;""), _xlpm.errorList &amp; ".", "")
)</f>
        <v/>
      </c>
      <c r="CF10" s="3" t="str">
        <f t="shared" si="0"/>
        <v>Required</v>
      </c>
      <c r="CG10" s="1" t="str">
        <f t="shared" si="1"/>
        <v>Optional</v>
      </c>
      <c r="CH10" s="1" t="str">
        <f>IF(Table65[[#This Row],[Service]]&lt;&gt;"",IF((Table65[[#This Row],[Service]]="HT Custom RNA") + (Table65[[#This Row],[Service]]="HT Geneblock Custom RNA"), "Empty","Required"),"Empty")</f>
        <v>Empty</v>
      </c>
      <c r="CI10" s="1" t="str">
        <f>IF(Table65[[#This Row],[Service]] = "Stock RNA", "Required","Empty")</f>
        <v>Empty</v>
      </c>
      <c r="CJ10" s="1" t="str">
        <f>IF(OR(Table65[[#This Row],[Service]] = "Custom RNA", Table65[[#This Row],[Service]] = "HT Custom RNA", Table65[[#This Row],[Service]] = "HT Geneblock Custom RNA", Table65[[#This Row],[Service]] = "Formulation"), "Required", "Empty")</f>
        <v>Empty</v>
      </c>
      <c r="CK10" s="1" t="str">
        <f>IF(OR(Table65[[#This Row],[Service]] = "Custom RNA", Table65[[#This Row],[Service]] = "HT Custom RNA", Table65[[#This Row],[Service]] = "HT Geneblock Custom RNA"), "Required", "Empty")</f>
        <v>Empty</v>
      </c>
      <c r="CL10" s="1" t="str">
        <f>IF(OR(Table65[[#This Row],[Service]] = "Custom RNA", Table65[[#This Row],[Service]] = "HT Custom RNA", Table65[[#This Row],[Service]] = "HT Geneblock Custom RNA"), "Required", "Empty")</f>
        <v>Empty</v>
      </c>
      <c r="CM10" s="1" t="str">
        <f>IF(OR(Table65[[#This Row],[Service]] = "Custom RNA", Table65[[#This Row],[Service]] = "HT Custom RNA", Table65[[#This Row],[Service]] = "HT Geneblock Custom RNA"), "Required", "Empty")</f>
        <v>Empty</v>
      </c>
      <c r="CN10" s="1" t="str">
        <f>IF(AND(Table65[[#This Row],[Vector]]&lt;&gt;"Banked Construct", OR(Table65[[#This Row],[Service]] = "Custom RNA", Table65[[#This Row],[Service]] = "HT Custom RNA",Table65[[#This Row],[Service]] = "HT Geneblock Custom RNA",)), "Optional", "Empty")</f>
        <v>Empty</v>
      </c>
      <c r="CO10" s="1" t="str">
        <f>IF(OR(Table65[[#This Row],[Service]] = "Custom RNA", Table65[[#This Row],[Service]] = "HT Custom RNA"), "Optional", "Empty")</f>
        <v>Empty</v>
      </c>
      <c r="CP10" s="1" t="str">
        <f>IF(OR(Table65[[#This Row],[Service]] = "Custom RNA", Table65[[#This Row],[Service]] = "HT Custom RNA", Table65[[#This Row],[Service]] = "HT Custom Geneblock RNA"), "Optional", "Empty")</f>
        <v>Empty</v>
      </c>
      <c r="CQ10" s="1" t="str">
        <f>IF(Table65[[#This Row],[Service]]&lt;&gt;"",IF(OR(Table65[[#This Row],[Service]]="HT Custom RNA", Table65[[#This Row],[Service]]="HT Geneblock Custom RNA"), "Empty","Optional"),"Empty")</f>
        <v>Empty</v>
      </c>
      <c r="CR10" s="1" t="str">
        <f>IF(AND(Table65[[#This Row],[Formulation]]&lt;&gt;"",Table65[[#This Row],[Formulation]]&lt;&gt;"None",Table65[[#This Row],[Formulation]]&lt;&gt;"No Options"), "Required","Empty")</f>
        <v>Empty</v>
      </c>
      <c r="CS10" s="1" t="str">
        <f>IF(AND(Table65[[#This Row],[Formulation]]&lt;&gt;"",Table65[[#This Row],[Formulation]]&lt;&gt;"None",Table65[[#This Row],[Formulation]]&lt;&gt;"No Options"), "Optional","Empty")</f>
        <v>Empty</v>
      </c>
      <c r="CT10" s="1" t="str">
        <f t="shared" si="2"/>
        <v>Optional</v>
      </c>
      <c r="CU10" s="1" t="str">
        <f t="shared" si="3"/>
        <v>Optional</v>
      </c>
      <c r="CV10" s="2" t="str">
        <f t="shared" si="4"/>
        <v>Optional</v>
      </c>
    </row>
    <row r="11" spans="1:105" x14ac:dyDescent="0.35">
      <c r="A11" s="69">
        <v>7</v>
      </c>
      <c r="B11" s="59"/>
      <c r="C11" s="83"/>
      <c r="D11" s="85"/>
      <c r="E11" s="90"/>
      <c r="F11" s="60"/>
      <c r="G11" s="60"/>
      <c r="H11" s="60"/>
      <c r="I11" s="61"/>
      <c r="J11" s="61"/>
      <c r="K11" s="105"/>
      <c r="L11" s="90"/>
      <c r="M11" s="60"/>
      <c r="N11" s="108"/>
      <c r="O11" s="91"/>
      <c r="P11" s="111"/>
      <c r="Q11" s="93" t="str">
        <f>Table_Sequence_Check[[#This Row],[Final Warnings]]</f>
        <v/>
      </c>
      <c r="R11" s="19"/>
      <c r="S11" s="19"/>
      <c r="T11" s="19"/>
      <c r="AN11" s="62"/>
      <c r="AP11" s="62"/>
      <c r="AQ11" s="62"/>
      <c r="BF11" s="49"/>
      <c r="BG11" s="3" t="str" cm="1">
        <f t="array" ref="BG11">_xlfn.LET(
    _xlpm.ProblemFound, _xlfn.TEXTJOIN(", ", TRUE, IF(OR(Table65[[#This Row],[Codon Optimize Capitalized?]]="No", Table65[[#This Row],[Codon Optimize Capitalized?]]=""), IF((ISNUMBER(SEARCH(Table_Problem_Sequences[Problem Sequences], Table65[[#This Row],[Custom Sequence/Bank ID]]))), Table_Problem_Sequences[Problem Sequences], ""),IF((ISNUMBER(FIND(LOWER(Table_Problem_Sequences[Problem Sequences]), Table65[[#This Row],[Custom Sequence/Bank ID]]))), Table_Problem_Sequences[Problem Sequences], ""))),
    IF(_xlpm.ProblemFound="", "", "Warning 1: Problem sequences found (" &amp; _xlpm.ProblemFound &amp; ")"))</f>
        <v/>
      </c>
      <c r="BH11" s="3" t="str">
        <f>IF(AND(Table65[[#This Row],[Vector]] &lt;&gt; "Banked Construct",Table65[[#This Row],[Service]]&lt;&gt;"Stock RNA", LEN(Table65[[#This Row],[Custom Sequence/Bank ID]])&lt;300, Table65[[#This Row],[Custom Sequence/Bank ID]]&lt;&gt;""),"Comment: Sequence is less than 300nt. A spacer sequence will be added to bring the length up to 300nt","")</f>
        <v/>
      </c>
      <c r="BI11" s="1" t="str">
        <f>IF(AND(Table65[[#This Row],[Custom Sequence/Bank ID]]&lt;&gt;"", Table65[[#This Row],[Codon Optimize Capitalized?]]&lt;&gt; "No", Table65[[#This Row],[Codon Optimize Capitalized?]]&lt;&gt; "", Table65[[#This Row],[Codon Optimize Capitalized?]]&lt;&gt; "No Options"),
    IF(MOD(LEN(SUBSTITUTE(SUBSTITUTE(SUBSTITUTE(SUBSTITUTE(SUBSTITUTE(Table65[[#This Row],[Custom Sequence/Bank ID]], "a", ""), "c", ""), "g", ""), "u", ""), "t", "")), 3) = 0,
        "",
        "Error 3: Optimization regions not divisible by 3"),
    "")</f>
        <v/>
      </c>
      <c r="BJ11" s="1" t="str">
        <f>IF(
    Table65[[#This Row],[Vector]]="Banked Construct",
    IF(
        AND(
            LEFT(Table65[[#This Row],[Custom Sequence/Bank ID]], 3)="RTC",
            ISNUMBER(VALUE(MID(Table65[[#This Row],[Custom Sequence/Bank ID]], 4, 7))),
            LEN(Table65[[#This Row],[Custom Sequence/Bank ID]])=10
        ),
        "",
        "Error 4: Incorrect Bank ID"
    ),
    ""
)</f>
        <v/>
      </c>
      <c r="BK11" s="1" t="str">
        <f>IF(
   AND(Table65[[#This Row],[Vector]]&lt;&gt;"Banked Construct", LEN(Table65[[#This Row],[Custom Sequence/Bank ID]])&gt;0),
   IF(
      LEN(
         SUBSTITUTE(
            SUBSTITUTE(
               SUBSTITUTE(
                  SUBSTITUTE(UPPER(Table65[[#This Row],[Custom Sequence/Bank ID]]),"A",""),
               "C",""),
            "T",""),
         "G","")
      )&gt;0,
      "Error 5: Non-ACGT characters present",
      ""
   ),
   ""
)</f>
        <v/>
      </c>
      <c r="BL11" s="4" t="str">
        <f>IF(AND(Table65[[#This Row],[Vector]] &lt;&gt; "Banked Construct",Table65[[#This Row],[Service]]="Custom RNA", LEN(Table65[[#This Row],[Custom Sequence/Bank ID]])&gt;10000),"Error 6: Maximum sequence length is 10,000nt",IF(AND(Table65[[#This Row],[Vector]] &lt;&gt; "Banked Construct",Table65[[#This Row],[Service]]="HT Custom RNA", LEN(Table65[[#This Row],[Custom Sequence/Bank ID]])&gt;5000),"Error 6: Maximum sequence length for HT is 5,000nt", IF(Table65[[#This Row],[Service]]="HT Geneblock Custom RNA", IF(AND(Table65[[#This Row],[Vector]]="RTC coding circRNA", LEN(Table65[[#This Row],[Custom Sequence/Bank ID]])&gt;3793),"Error 6: Maximum sequence length for Coding CircRNA Geneblock is 3,793nt", IF(AND(Table65[[#This Row],[Vector]]="RTC noncoding circRNA", LEN(Table65[[#This Row],[Custom Sequence/Bank ID]])&gt;4493),"Error 6: Maximum sequence length for Noncoding CircRNA Geneblock is 4,493nt", IF(AND(Table65[[#This Row],[Vector]]="RTC Other RNA", LEN(Table65[[#This Row],[Custom Sequence/Bank ID]])&gt;4913),"Error 6: Maximum sequence length for Other RNA Geneblock is 4,913nt",""))),"")))</f>
        <v/>
      </c>
      <c r="BM11" s="4" t="str">
        <f>IF(AND(Table65[[#This Row],[Vector]] &lt;&gt; "Banked Construct", Table65[[#This Row],[Service]]&lt;&gt;"Stock RNA", Table65[[#This Row],[Custom Sequence/Bank ID]]&lt;&gt;""),
    _xlfn.LET(
        _xlpm.Sequence, Table65[[#This Row],[Custom Sequence/Bank ID]],
        _xlpm.OriginalLength, IF(AND(Table65[[#This Row],[Codon Optimize Capitalized?]] &lt;&gt; "No", Table65[[#This Row],[Codon Optimize Capitalized?]] &lt;&gt; ""),
                           LEN(SUBSTITUTE(SUBSTITUTE(SUBSTITUTE(SUBSTITUTE(SUBSTITUTE(_xlpm.Sequence, "A", ""), "C", ""), "G", ""), "T", ""), "U", "")),
                           LEN(_xlpm.Sequence)),
        _xlpm.NoGCLength, IF(AND(Table65[[#This Row],[Codon Optimize Capitalized?]] &lt;&gt; "No", Table65[[#This Row],[Codon Optimize Capitalized?]] &lt;&gt; ""),
                       LEN((SUBSTITUTE(SUBSTITUTE(SUBSTITUTE(SUBSTITUTE(SUBSTITUTE(SUBSTITUTE(SUBSTITUTE(_xlpm.Sequence, "A", ""), "C", ""), "G", ""), "T", ""), "U", ""), "g", ""), "c", ""))),
                       LEN(SUBSTITUTE(SUBSTITUTE(UPPER(_xlpm.Sequence), "G", ""), "C", ""))),
        _xlpm.GCLength, _xlpm.OriginalLength - _xlpm.NoGCLength,
        _xlpm.GCPercentage, IF(_xlpm.OriginalLength &gt; 15, _xlpm.GCLength / _xlpm.OriginalLength, 0.5),
                IF(OR(_xlpm.GCPercentage &gt; 0.65, _xlpm.GCPercentage &lt; 0.25), "Warning 7: Unoptimized region GC is not between 25-65%", "")
    ),
    ""
)</f>
        <v/>
      </c>
      <c r="BN11" s="4" t="str" cm="1">
        <f t="array" ref="BN11">_xlfn.LET(
    _xlpm.ProblemFound, _xlfn.TEXTJOIN(", ", TRUE, IF(OR(Table65[[#This Row],[Codon Optimize Capitalized?]]="No", Table65[[#This Row],[Codon Optimize Capitalized?]]=""), IF((ISNUMBER(SEARCH(Table_Restriction_Enzymes[XbaI], Table65[[#This Row],[Custom Sequence/Bank ID]]))), Table_Restriction_Enzymes[XbaI], ""),IF((ISNUMBER(FIND(LOWER(Table_Restriction_Enzymes[XbaI]), Table65[[#This Row],[Custom Sequence/Bank ID]]))), Table_Restriction_Enzymes[XbaI], ""))),
    IF(_xlpm.ProblemFound="", "", "[" &amp; _xlpm.ProblemFound &amp; "]"))</f>
        <v/>
      </c>
      <c r="BO11" s="4" t="str">
        <f>IF(Table_Sequence_Check[[#This Row],[Restriction Enzyme 1 Check]]&lt;&gt;"", Table_Restriction_Enzymes[[#Headers],[XbaI]],"")</f>
        <v/>
      </c>
      <c r="BP11" s="4" t="str" cm="1">
        <f t="array" ref="BP11">_xlfn.LET(
    _xlpm.ProblemFound, _xlfn.TEXTJOIN(", ", TRUE, IF(OR(Table65[[#This Row],[Codon Optimize Capitalized?]]="No", Table65[[#This Row],[Codon Optimize Capitalized?]]=""), IF((ISNUMBER(SEARCH(Table_Restriction_Enzymes[AscI], Table65[[#This Row],[Custom Sequence/Bank ID]]))), Table_Restriction_Enzymes[AscI], ""),IF((ISNUMBER(FIND(LOWER(Table_Restriction_Enzymes[AscI]), Table65[[#This Row],[Custom Sequence/Bank ID]]))), Table_Restriction_Enzymes[AscI], ""))),
    IF(_xlpm.ProblemFound="", "", "[" &amp; _xlpm.ProblemFound &amp; "]"))</f>
        <v/>
      </c>
      <c r="BQ11" s="4" t="str">
        <f>IF(Table_Sequence_Check[[#This Row],[Restriction Enzyme 2 Check]]&lt;&gt;"", Table_Restriction_Enzymes[[#Headers],[AscI]],"")</f>
        <v/>
      </c>
      <c r="BR11" s="4" t="str">
        <f>IF(AND(Table65[[#This Row],[Vector]] &lt;&gt; "Banked Construct",Table65[[#This Row],[Service]]&lt;&gt;"Stock RNA", Table65[[#This Row],[Service]]&lt;&gt;"HT Geneblock Custom RNA", Table_Sequence_Check[[#This Row],[Restriction Enzyme 1 Check]]&lt;&gt;"", Table_Sequence_Check[[#This Row],[Restriction Enzyme 2 Check]]&lt;&gt; ""),"Error 8: Remove instances of one of the following: " &amp; _xlfn.CONCAT(Table_Sequence_Check[[#This Row],[Restriction Enzyme 1 Check]],Table_Sequence_Check[[#This Row],[Restriction Enzyme 2 Check]]),"")</f>
        <v/>
      </c>
      <c r="BS11" s="4" t="str" cm="1">
        <f t="array" ref="BS11">IF(
   AND(
      Table65[[#This Row],[Service]] &lt;&gt; "",
      OR(
         COUNTIF(Table65[Service], "HT Custom RNA") &gt; 0,
         COUNTIF(Table65[Service], "HT Geneblock Custom RNA") &gt; 0
      ),
      COUNTA(_xlfn.UNIQUE(_xlfn._xlws.FILTER(Table65[Service], Table65[Service] &lt;&gt; ""))) &gt; 1
   ),
   "Error 9: If selecting HT Custom RNA or HT Geneblock Custom RNA, all items must match the selected HT service",
   ""
)</f>
        <v/>
      </c>
      <c r="BT11" s="4" t="str" cm="1">
        <f t="array" ref="BT11">IF(
   AND(
      Table65[[#This Row],[Service]] &lt;&gt; "",
      OR(COUNTIF(Table65[Service], "*HT Custom RNA*") &gt; 0, COUNTIF(Table65[Service], "*HT Geneblock Custom RNA*") &gt; 0),
      OR(
         COUNTA(_xlfn.UNIQUE(_xlfn._xlws.FILTER(Table65[RNA Analytics], (Table65[Service] &lt;&gt; "")))) &gt; 1,
         COUNTA(_xlfn.UNIQUE(_xlfn._xlws.FILTER(Table65[Bank Construct?], (Table65[Service] &lt;&gt; "")))) &gt; 1,
         COUNTA(_xlfn.UNIQUE(_xlfn._xlws.FILTER(Table65[Synthesis Type], (Table65[Service] &lt;&gt; "")))) &gt; 1
      )
   ),
   "Error 10: If submitting HT Custom RNA or HT Geneblock Custom RNA service request, all items must have the same Synthesis Type, Banking, and Analytics",
   ""
)</f>
        <v/>
      </c>
      <c r="BU11" s="4" t="str">
        <f>IF(AND(OR(Table65[[#This Row],[Service]] = "HT Custom RNA",Table65[[#This Row],[Service]] = "HT Geneblock Custom RNA"), Table65[[#This Row],[Vector]]="Banked Construct"),"Error 11: Banked constructs cannot be submitted for HT/Geneblock Custom RNA service. Contact the core if you'd like to resynthesize an entire banked plate","")</f>
        <v/>
      </c>
      <c r="BV11" s="4" t="str">
        <f>IF(AND(Table65[[#This Row],[Service]] &lt;&gt; "", Table65[[#This Row],[Vector]]="Banked Construct", Table65[[#This Row],[Bank Construct?]]="Yes"),"Error 12: Cannot bank constructs that are already banked","")</f>
        <v/>
      </c>
      <c r="BW11" s="4" t="str" cm="1">
        <f t="array" ref="BW11">_xlfn.LET(
    _xlpm.ProblemFound, _xlfn.TEXTJOIN(", ", TRUE, IF(AND(Table65[[#This Row],[Synthesis Type]]="Other RNA", OR(Table65[[#This Row],[Codon Optimize Capitalized?]]="No", Table65[[#This Row],[Codon Optimize Capitalized?]]="")), IF((ISNUMBER(SEARCH(Table_pA_Check[pA Check], Table65[[#This Row],[Custom Sequence/Bank ID]]))), Table_pA_Check[pA Check], ""),IF((ISNUMBER(FIND(LOWER(Table_pA_Check[pA Check]), Table65[[#This Row],[Custom Sequence/Bank ID]]))), Table_pA_Check[pA Check], ""))),
    IF(_xlpm.ProblemFound="", "", "Error 13: Problem sequences found (" &amp; _xlpm.ProblemFound &amp; ")"))</f>
        <v/>
      </c>
      <c r="BX11" s="4" t="str">
        <f>IF(AND(Table65[[#This Row],[Service]] &lt;&gt; "", Table65[[#This Row],[Codon Optimize Capitalized?]]&lt;&gt; "No", Table65[[#This Row],[Codon Optimize Capitalized?]]&lt;&gt; "", Table65[[#This Row],[Codon Optimize Capitalized?]]&lt;&gt; "No Options", EXACT(Table65[[#This Row],[Custom Sequence/Bank ID]],LOWER(Table65[[#This Row],[Custom Sequence/Bank ID]]))),"Error 14: Codon optimization is selected, but sequence is lowercase. Change regions for optimization to uppercase","")</f>
        <v/>
      </c>
      <c r="BY11" s="4" t="str">
        <f>IF(COUNTIF(Table65[Name], Table65[[#This Row],[Name]]) &gt; 1, "Error 15: Duplicate name", "")</f>
        <v/>
      </c>
      <c r="BZ11" s="4" t="str">
        <f>IF(
   Table65[[#This Row],[Service]]&lt;&gt;"",
   IF(
      AND(Table65[[#This Row],[Formulation]]="", Table65[[#This Row],[Number of Aliquots]]&gt;1),
      "Error 16: The RTC can only aliquot formulated circRNA; unformulated circRNA is stable through many freeze-thaw cycles",
      ""
   ),
   ""
)</f>
        <v/>
      </c>
      <c r="CA11" s="4" t="str">
        <f>IF(
   Table65[[#This Row],[Service]]&lt;&gt;"",
   IF(
      Table65[[#This Row],[Number of Aliquots]] &gt; (Table65[[#This Row],[Quantity (mg)]]*20),
      "Error 17: Too many aliquots. Maximum aliquots for Quantity requested = " &amp; (Table65[[#This Row],[Quantity (mg)]]*20),
      ""
   ),
   ""
)</f>
        <v/>
      </c>
      <c r="CB11" s="4" t="str">
        <f>IF(
   AND(Table65[[#This Row],[Service]]&lt;&gt;"", Table65[[#This Row],[Quantity (mg)]]&lt;0.2, Table65[[#This Row],[Formulation]]&lt;&gt;"", Table65[[#This Row],[Formulation]]&lt;&gt;"None"),
   "Error 18: Quantity too low. Minimum is 0.2mg for formulations",
   ""
)</f>
        <v/>
      </c>
      <c r="CC11" s="4" t="str">
        <f>IF(
   AND(Table65[[#This Row],[Service]]&lt;&gt;"", Table65[[#This Row],[Vector]]="No Vector", Table65[[#This Row],[Service]]&lt;&gt;"HT Geneblock Custom RNA"),
   "Error 19: [No Vector] can only be used for Geneblock service",
   ""
)</f>
        <v/>
      </c>
      <c r="CD11" s="4" t="str">
        <f>_xlfn.LET(
    _xlpm.errorList, _xlfn.TEXTJOIN(". ", TRUE, Table_Sequence_Check[[#This Row],[Problem Sequence Check]:[GC Check]],Table_Sequence_Check[[#This Row],[Restriction Enzyme Error]:[Gblock No Vector Check]]),
    IF(AND(Table65[[#This Row],[Service]]&lt;&gt;"", Table65[[#This Row],[Custom Sequence/Bank ID]]&lt;&gt;"SPECIAL",_xlpm.errorList&lt;&gt;""), _xlpm.errorList &amp; ".", "")
)</f>
        <v/>
      </c>
      <c r="CF11" s="3" t="str">
        <f t="shared" si="0"/>
        <v>Required</v>
      </c>
      <c r="CG11" s="1" t="str">
        <f t="shared" si="1"/>
        <v>Optional</v>
      </c>
      <c r="CH11" s="1" t="str">
        <f>IF(Table65[[#This Row],[Service]]&lt;&gt;"",IF((Table65[[#This Row],[Service]]="HT Custom RNA") + (Table65[[#This Row],[Service]]="HT Geneblock Custom RNA"), "Empty","Required"),"Empty")</f>
        <v>Empty</v>
      </c>
      <c r="CI11" s="1" t="str">
        <f>IF(Table65[[#This Row],[Service]] = "Stock RNA", "Required","Empty")</f>
        <v>Empty</v>
      </c>
      <c r="CJ11" s="1" t="str">
        <f>IF(OR(Table65[[#This Row],[Service]] = "Custom RNA", Table65[[#This Row],[Service]] = "HT Custom RNA", Table65[[#This Row],[Service]] = "HT Geneblock Custom RNA", Table65[[#This Row],[Service]] = "Formulation"), "Required", "Empty")</f>
        <v>Empty</v>
      </c>
      <c r="CK11" s="1" t="str">
        <f>IF(OR(Table65[[#This Row],[Service]] = "Custom RNA", Table65[[#This Row],[Service]] = "HT Custom RNA", Table65[[#This Row],[Service]] = "HT Geneblock Custom RNA"), "Required", "Empty")</f>
        <v>Empty</v>
      </c>
      <c r="CL11" s="1" t="str">
        <f>IF(OR(Table65[[#This Row],[Service]] = "Custom RNA", Table65[[#This Row],[Service]] = "HT Custom RNA", Table65[[#This Row],[Service]] = "HT Geneblock Custom RNA"), "Required", "Empty")</f>
        <v>Empty</v>
      </c>
      <c r="CM11" s="1" t="str">
        <f>IF(OR(Table65[[#This Row],[Service]] = "Custom RNA", Table65[[#This Row],[Service]] = "HT Custom RNA", Table65[[#This Row],[Service]] = "HT Geneblock Custom RNA"), "Required", "Empty")</f>
        <v>Empty</v>
      </c>
      <c r="CN11" s="1" t="str">
        <f>IF(AND(Table65[[#This Row],[Vector]]&lt;&gt;"Banked Construct", OR(Table65[[#This Row],[Service]] = "Custom RNA", Table65[[#This Row],[Service]] = "HT Custom RNA",Table65[[#This Row],[Service]] = "HT Geneblock Custom RNA",)), "Optional", "Empty")</f>
        <v>Empty</v>
      </c>
      <c r="CO11" s="1" t="str">
        <f>IF(OR(Table65[[#This Row],[Service]] = "Custom RNA", Table65[[#This Row],[Service]] = "HT Custom RNA"), "Optional", "Empty")</f>
        <v>Empty</v>
      </c>
      <c r="CP11" s="1" t="str">
        <f>IF(OR(Table65[[#This Row],[Service]] = "Custom RNA", Table65[[#This Row],[Service]] = "HT Custom RNA", Table65[[#This Row],[Service]] = "HT Custom Geneblock RNA"), "Optional", "Empty")</f>
        <v>Empty</v>
      </c>
      <c r="CQ11" s="1" t="str">
        <f>IF(Table65[[#This Row],[Service]]&lt;&gt;"",IF(OR(Table65[[#This Row],[Service]]="HT Custom RNA", Table65[[#This Row],[Service]]="HT Geneblock Custom RNA"), "Empty","Optional"),"Empty")</f>
        <v>Empty</v>
      </c>
      <c r="CR11" s="1" t="str">
        <f>IF(AND(Table65[[#This Row],[Formulation]]&lt;&gt;"",Table65[[#This Row],[Formulation]]&lt;&gt;"None",Table65[[#This Row],[Formulation]]&lt;&gt;"No Options"), "Required","Empty")</f>
        <v>Empty</v>
      </c>
      <c r="CS11" s="1" t="str">
        <f>IF(AND(Table65[[#This Row],[Formulation]]&lt;&gt;"",Table65[[#This Row],[Formulation]]&lt;&gt;"None",Table65[[#This Row],[Formulation]]&lt;&gt;"No Options"), "Optional","Empty")</f>
        <v>Empty</v>
      </c>
      <c r="CT11" s="1" t="str">
        <f t="shared" si="2"/>
        <v>Optional</v>
      </c>
      <c r="CU11" s="1" t="str">
        <f t="shared" si="3"/>
        <v>Optional</v>
      </c>
      <c r="CV11" s="2" t="str">
        <f t="shared" si="4"/>
        <v>Optional</v>
      </c>
    </row>
    <row r="12" spans="1:105" x14ac:dyDescent="0.35">
      <c r="A12" s="69">
        <v>8</v>
      </c>
      <c r="B12" s="59"/>
      <c r="C12" s="83"/>
      <c r="D12" s="85"/>
      <c r="E12" s="90"/>
      <c r="F12" s="60"/>
      <c r="G12" s="60"/>
      <c r="H12" s="60"/>
      <c r="I12" s="61"/>
      <c r="J12" s="61"/>
      <c r="K12" s="105"/>
      <c r="L12" s="90"/>
      <c r="M12" s="60"/>
      <c r="N12" s="108"/>
      <c r="O12" s="91"/>
      <c r="P12" s="111"/>
      <c r="Q12" s="93" t="str">
        <f>Table_Sequence_Check[[#This Row],[Final Warnings]]</f>
        <v/>
      </c>
      <c r="R12" s="19"/>
      <c r="S12" s="19"/>
      <c r="T12" s="19"/>
      <c r="AO12" s="112"/>
      <c r="AP12" s="62"/>
      <c r="AQ12" s="62"/>
      <c r="BF12" s="49"/>
      <c r="BG12" s="3" t="str" cm="1">
        <f t="array" ref="BG12">_xlfn.LET(
    _xlpm.ProblemFound, _xlfn.TEXTJOIN(", ", TRUE, IF(OR(Table65[[#This Row],[Codon Optimize Capitalized?]]="No", Table65[[#This Row],[Codon Optimize Capitalized?]]=""), IF((ISNUMBER(SEARCH(Table_Problem_Sequences[Problem Sequences], Table65[[#This Row],[Custom Sequence/Bank ID]]))), Table_Problem_Sequences[Problem Sequences], ""),IF((ISNUMBER(FIND(LOWER(Table_Problem_Sequences[Problem Sequences]), Table65[[#This Row],[Custom Sequence/Bank ID]]))), Table_Problem_Sequences[Problem Sequences], ""))),
    IF(_xlpm.ProblemFound="", "", "Warning 1: Problem sequences found (" &amp; _xlpm.ProblemFound &amp; ")"))</f>
        <v/>
      </c>
      <c r="BH12" s="3" t="str">
        <f>IF(AND(Table65[[#This Row],[Vector]] &lt;&gt; "Banked Construct",Table65[[#This Row],[Service]]&lt;&gt;"Stock RNA", LEN(Table65[[#This Row],[Custom Sequence/Bank ID]])&lt;300, Table65[[#This Row],[Custom Sequence/Bank ID]]&lt;&gt;""),"Comment: Sequence is less than 300nt. A spacer sequence will be added to bring the length up to 300nt","")</f>
        <v/>
      </c>
      <c r="BI12" s="1" t="str">
        <f>IF(AND(Table65[[#This Row],[Custom Sequence/Bank ID]]&lt;&gt;"", Table65[[#This Row],[Codon Optimize Capitalized?]]&lt;&gt; "No", Table65[[#This Row],[Codon Optimize Capitalized?]]&lt;&gt; "", Table65[[#This Row],[Codon Optimize Capitalized?]]&lt;&gt; "No Options"),
    IF(MOD(LEN(SUBSTITUTE(SUBSTITUTE(SUBSTITUTE(SUBSTITUTE(SUBSTITUTE(Table65[[#This Row],[Custom Sequence/Bank ID]], "a", ""), "c", ""), "g", ""), "u", ""), "t", "")), 3) = 0,
        "",
        "Error 3: Optimization regions not divisible by 3"),
    "")</f>
        <v/>
      </c>
      <c r="BJ12" s="1" t="str">
        <f>IF(
    Table65[[#This Row],[Vector]]="Banked Construct",
    IF(
        AND(
            LEFT(Table65[[#This Row],[Custom Sequence/Bank ID]], 3)="RTC",
            ISNUMBER(VALUE(MID(Table65[[#This Row],[Custom Sequence/Bank ID]], 4, 7))),
            LEN(Table65[[#This Row],[Custom Sequence/Bank ID]])=10
        ),
        "",
        "Error 4: Incorrect Bank ID"
    ),
    ""
)</f>
        <v/>
      </c>
      <c r="BK12" s="1" t="str">
        <f>IF(
   AND(Table65[[#This Row],[Vector]]&lt;&gt;"Banked Construct", LEN(Table65[[#This Row],[Custom Sequence/Bank ID]])&gt;0),
   IF(
      LEN(
         SUBSTITUTE(
            SUBSTITUTE(
               SUBSTITUTE(
                  SUBSTITUTE(UPPER(Table65[[#This Row],[Custom Sequence/Bank ID]]),"A",""),
               "C",""),
            "T",""),
         "G","")
      )&gt;0,
      "Error 5: Non-ACGT characters present",
      ""
   ),
   ""
)</f>
        <v/>
      </c>
      <c r="BL12" s="4" t="str">
        <f>IF(AND(Table65[[#This Row],[Vector]] &lt;&gt; "Banked Construct",Table65[[#This Row],[Service]]="Custom RNA", LEN(Table65[[#This Row],[Custom Sequence/Bank ID]])&gt;10000),"Error 6: Maximum sequence length is 10,000nt",IF(AND(Table65[[#This Row],[Vector]] &lt;&gt; "Banked Construct",Table65[[#This Row],[Service]]="HT Custom RNA", LEN(Table65[[#This Row],[Custom Sequence/Bank ID]])&gt;5000),"Error 6: Maximum sequence length for HT is 5,000nt", IF(Table65[[#This Row],[Service]]="HT Geneblock Custom RNA", IF(AND(Table65[[#This Row],[Vector]]="RTC coding circRNA", LEN(Table65[[#This Row],[Custom Sequence/Bank ID]])&gt;3793),"Error 6: Maximum sequence length for Coding CircRNA Geneblock is 3,793nt", IF(AND(Table65[[#This Row],[Vector]]="RTC noncoding circRNA", LEN(Table65[[#This Row],[Custom Sequence/Bank ID]])&gt;4493),"Error 6: Maximum sequence length for Noncoding CircRNA Geneblock is 4,493nt", IF(AND(Table65[[#This Row],[Vector]]="RTC Other RNA", LEN(Table65[[#This Row],[Custom Sequence/Bank ID]])&gt;4913),"Error 6: Maximum sequence length for Other RNA Geneblock is 4,913nt",""))),"")))</f>
        <v/>
      </c>
      <c r="BM12" s="4" t="str">
        <f>IF(AND(Table65[[#This Row],[Vector]] &lt;&gt; "Banked Construct", Table65[[#This Row],[Service]]&lt;&gt;"Stock RNA", Table65[[#This Row],[Custom Sequence/Bank ID]]&lt;&gt;""),
    _xlfn.LET(
        _xlpm.Sequence, Table65[[#This Row],[Custom Sequence/Bank ID]],
        _xlpm.OriginalLength, IF(AND(Table65[[#This Row],[Codon Optimize Capitalized?]] &lt;&gt; "No", Table65[[#This Row],[Codon Optimize Capitalized?]] &lt;&gt; ""),
                           LEN(SUBSTITUTE(SUBSTITUTE(SUBSTITUTE(SUBSTITUTE(SUBSTITUTE(_xlpm.Sequence, "A", ""), "C", ""), "G", ""), "T", ""), "U", "")),
                           LEN(_xlpm.Sequence)),
        _xlpm.NoGCLength, IF(AND(Table65[[#This Row],[Codon Optimize Capitalized?]] &lt;&gt; "No", Table65[[#This Row],[Codon Optimize Capitalized?]] &lt;&gt; ""),
                       LEN((SUBSTITUTE(SUBSTITUTE(SUBSTITUTE(SUBSTITUTE(SUBSTITUTE(SUBSTITUTE(SUBSTITUTE(_xlpm.Sequence, "A", ""), "C", ""), "G", ""), "T", ""), "U", ""), "g", ""), "c", ""))),
                       LEN(SUBSTITUTE(SUBSTITUTE(UPPER(_xlpm.Sequence), "G", ""), "C", ""))),
        _xlpm.GCLength, _xlpm.OriginalLength - _xlpm.NoGCLength,
        _xlpm.GCPercentage, IF(_xlpm.OriginalLength &gt; 15, _xlpm.GCLength / _xlpm.OriginalLength, 0.5),
                IF(OR(_xlpm.GCPercentage &gt; 0.65, _xlpm.GCPercentage &lt; 0.25), "Warning 7: Unoptimized region GC is not between 25-65%", "")
    ),
    ""
)</f>
        <v/>
      </c>
      <c r="BN12" s="4" t="str" cm="1">
        <f t="array" ref="BN12">_xlfn.LET(
    _xlpm.ProblemFound, _xlfn.TEXTJOIN(", ", TRUE, IF(OR(Table65[[#This Row],[Codon Optimize Capitalized?]]="No", Table65[[#This Row],[Codon Optimize Capitalized?]]=""), IF((ISNUMBER(SEARCH(Table_Restriction_Enzymes[XbaI], Table65[[#This Row],[Custom Sequence/Bank ID]]))), Table_Restriction_Enzymes[XbaI], ""),IF((ISNUMBER(FIND(LOWER(Table_Restriction_Enzymes[XbaI]), Table65[[#This Row],[Custom Sequence/Bank ID]]))), Table_Restriction_Enzymes[XbaI], ""))),
    IF(_xlpm.ProblemFound="", "", "[" &amp; _xlpm.ProblemFound &amp; "]"))</f>
        <v/>
      </c>
      <c r="BO12" s="4" t="str">
        <f>IF(Table_Sequence_Check[[#This Row],[Restriction Enzyme 1 Check]]&lt;&gt;"", Table_Restriction_Enzymes[[#Headers],[XbaI]],"")</f>
        <v/>
      </c>
      <c r="BP12" s="4" t="str" cm="1">
        <f t="array" ref="BP12">_xlfn.LET(
    _xlpm.ProblemFound, _xlfn.TEXTJOIN(", ", TRUE, IF(OR(Table65[[#This Row],[Codon Optimize Capitalized?]]="No", Table65[[#This Row],[Codon Optimize Capitalized?]]=""), IF((ISNUMBER(SEARCH(Table_Restriction_Enzymes[AscI], Table65[[#This Row],[Custom Sequence/Bank ID]]))), Table_Restriction_Enzymes[AscI], ""),IF((ISNUMBER(FIND(LOWER(Table_Restriction_Enzymes[AscI]), Table65[[#This Row],[Custom Sequence/Bank ID]]))), Table_Restriction_Enzymes[AscI], ""))),
    IF(_xlpm.ProblemFound="", "", "[" &amp; _xlpm.ProblemFound &amp; "]"))</f>
        <v/>
      </c>
      <c r="BQ12" s="4" t="str">
        <f>IF(Table_Sequence_Check[[#This Row],[Restriction Enzyme 2 Check]]&lt;&gt;"", Table_Restriction_Enzymes[[#Headers],[AscI]],"")</f>
        <v/>
      </c>
      <c r="BR12" s="4" t="str">
        <f>IF(AND(Table65[[#This Row],[Vector]] &lt;&gt; "Banked Construct",Table65[[#This Row],[Service]]&lt;&gt;"Stock RNA", Table65[[#This Row],[Service]]&lt;&gt;"HT Geneblock Custom RNA", Table_Sequence_Check[[#This Row],[Restriction Enzyme 1 Check]]&lt;&gt;"", Table_Sequence_Check[[#This Row],[Restriction Enzyme 2 Check]]&lt;&gt; ""),"Error 8: Remove instances of one of the following: " &amp; _xlfn.CONCAT(Table_Sequence_Check[[#This Row],[Restriction Enzyme 1 Check]],Table_Sequence_Check[[#This Row],[Restriction Enzyme 2 Check]]),"")</f>
        <v/>
      </c>
      <c r="BS12" s="4" t="str" cm="1">
        <f t="array" ref="BS12">IF(
   AND(
      Table65[[#This Row],[Service]] &lt;&gt; "",
      OR(
         COUNTIF(Table65[Service], "HT Custom RNA") &gt; 0,
         COUNTIF(Table65[Service], "HT Geneblock Custom RNA") &gt; 0
      ),
      COUNTA(_xlfn.UNIQUE(_xlfn._xlws.FILTER(Table65[Service], Table65[Service] &lt;&gt; ""))) &gt; 1
   ),
   "Error 9: If selecting HT Custom RNA or HT Geneblock Custom RNA, all items must match the selected HT service",
   ""
)</f>
        <v/>
      </c>
      <c r="BT12" s="4" t="str" cm="1">
        <f t="array" ref="BT12">IF(
   AND(
      Table65[[#This Row],[Service]] &lt;&gt; "",
      OR(COUNTIF(Table65[Service], "*HT Custom RNA*") &gt; 0, COUNTIF(Table65[Service], "*HT Geneblock Custom RNA*") &gt; 0),
      OR(
         COUNTA(_xlfn.UNIQUE(_xlfn._xlws.FILTER(Table65[RNA Analytics], (Table65[Service] &lt;&gt; "")))) &gt; 1,
         COUNTA(_xlfn.UNIQUE(_xlfn._xlws.FILTER(Table65[Bank Construct?], (Table65[Service] &lt;&gt; "")))) &gt; 1,
         COUNTA(_xlfn.UNIQUE(_xlfn._xlws.FILTER(Table65[Synthesis Type], (Table65[Service] &lt;&gt; "")))) &gt; 1
      )
   ),
   "Error 10: If submitting HT Custom RNA or HT Geneblock Custom RNA service request, all items must have the same Synthesis Type, Banking, and Analytics",
   ""
)</f>
        <v/>
      </c>
      <c r="BU12" s="4" t="str">
        <f>IF(AND(OR(Table65[[#This Row],[Service]] = "HT Custom RNA",Table65[[#This Row],[Service]] = "HT Geneblock Custom RNA"), Table65[[#This Row],[Vector]]="Banked Construct"),"Error 11: Banked constructs cannot be submitted for HT/Geneblock Custom RNA service. Contact the core if you'd like to resynthesize an entire banked plate","")</f>
        <v/>
      </c>
      <c r="BV12" s="4" t="str">
        <f>IF(AND(Table65[[#This Row],[Service]] &lt;&gt; "", Table65[[#This Row],[Vector]]="Banked Construct", Table65[[#This Row],[Bank Construct?]]="Yes"),"Error 12: Cannot bank constructs that are already banked","")</f>
        <v/>
      </c>
      <c r="BW12" s="4" t="str" cm="1">
        <f t="array" ref="BW12">_xlfn.LET(
    _xlpm.ProblemFound, _xlfn.TEXTJOIN(", ", TRUE, IF(AND(Table65[[#This Row],[Synthesis Type]]="Other RNA", OR(Table65[[#This Row],[Codon Optimize Capitalized?]]="No", Table65[[#This Row],[Codon Optimize Capitalized?]]="")), IF((ISNUMBER(SEARCH(Table_pA_Check[pA Check], Table65[[#This Row],[Custom Sequence/Bank ID]]))), Table_pA_Check[pA Check], ""),IF((ISNUMBER(FIND(LOWER(Table_pA_Check[pA Check]), Table65[[#This Row],[Custom Sequence/Bank ID]]))), Table_pA_Check[pA Check], ""))),
    IF(_xlpm.ProblemFound="", "", "Error 13: Problem sequences found (" &amp; _xlpm.ProblemFound &amp; ")"))</f>
        <v/>
      </c>
      <c r="BX12" s="4" t="str">
        <f>IF(AND(Table65[[#This Row],[Service]] &lt;&gt; "", Table65[[#This Row],[Codon Optimize Capitalized?]]&lt;&gt; "No", Table65[[#This Row],[Codon Optimize Capitalized?]]&lt;&gt; "", Table65[[#This Row],[Codon Optimize Capitalized?]]&lt;&gt; "No Options", EXACT(Table65[[#This Row],[Custom Sequence/Bank ID]],LOWER(Table65[[#This Row],[Custom Sequence/Bank ID]]))),"Error 14: Codon optimization is selected, but sequence is lowercase. Change regions for optimization to uppercase","")</f>
        <v/>
      </c>
      <c r="BY12" s="4" t="str">
        <f>IF(COUNTIF(Table65[Name], Table65[[#This Row],[Name]]) &gt; 1, "Error 15: Duplicate name", "")</f>
        <v/>
      </c>
      <c r="BZ12" s="4" t="str">
        <f>IF(
   Table65[[#This Row],[Service]]&lt;&gt;"",
   IF(
      AND(Table65[[#This Row],[Formulation]]="", Table65[[#This Row],[Number of Aliquots]]&gt;1),
      "Error 16: The RTC can only aliquot formulated circRNA; unformulated circRNA is stable through many freeze-thaw cycles",
      ""
   ),
   ""
)</f>
        <v/>
      </c>
      <c r="CA12" s="4" t="str">
        <f>IF(
   Table65[[#This Row],[Service]]&lt;&gt;"",
   IF(
      Table65[[#This Row],[Number of Aliquots]] &gt; (Table65[[#This Row],[Quantity (mg)]]*20),
      "Error 17: Too many aliquots. Maximum aliquots for Quantity requested = " &amp; (Table65[[#This Row],[Quantity (mg)]]*20),
      ""
   ),
   ""
)</f>
        <v/>
      </c>
      <c r="CB12" s="4" t="str">
        <f>IF(
   AND(Table65[[#This Row],[Service]]&lt;&gt;"", Table65[[#This Row],[Quantity (mg)]]&lt;0.2, Table65[[#This Row],[Formulation]]&lt;&gt;"", Table65[[#This Row],[Formulation]]&lt;&gt;"None"),
   "Error 18: Quantity too low. Minimum is 0.2mg for formulations",
   ""
)</f>
        <v/>
      </c>
      <c r="CC12" s="4" t="str">
        <f>IF(
   AND(Table65[[#This Row],[Service]]&lt;&gt;"", Table65[[#This Row],[Vector]]="No Vector", Table65[[#This Row],[Service]]&lt;&gt;"HT Geneblock Custom RNA"),
   "Error 19: [No Vector] can only be used for Geneblock service",
   ""
)</f>
        <v/>
      </c>
      <c r="CD12" s="4" t="str">
        <f>_xlfn.LET(
    _xlpm.errorList, _xlfn.TEXTJOIN(". ", TRUE, Table_Sequence_Check[[#This Row],[Problem Sequence Check]:[GC Check]],Table_Sequence_Check[[#This Row],[Restriction Enzyme Error]:[Gblock No Vector Check]]),
    IF(AND(Table65[[#This Row],[Service]]&lt;&gt;"", Table65[[#This Row],[Custom Sequence/Bank ID]]&lt;&gt;"SPECIAL",_xlpm.errorList&lt;&gt;""), _xlpm.errorList &amp; ".", "")
)</f>
        <v/>
      </c>
      <c r="CF12" s="3" t="str">
        <f t="shared" si="0"/>
        <v>Required</v>
      </c>
      <c r="CG12" s="1" t="str">
        <f t="shared" si="1"/>
        <v>Optional</v>
      </c>
      <c r="CH12" s="1" t="str">
        <f>IF(Table65[[#This Row],[Service]]&lt;&gt;"",IF((Table65[[#This Row],[Service]]="HT Custom RNA") + (Table65[[#This Row],[Service]]="HT Geneblock Custom RNA"), "Empty","Required"),"Empty")</f>
        <v>Empty</v>
      </c>
      <c r="CI12" s="1" t="str">
        <f>IF(Table65[[#This Row],[Service]] = "Stock RNA", "Required","Empty")</f>
        <v>Empty</v>
      </c>
      <c r="CJ12" s="1" t="str">
        <f>IF(OR(Table65[[#This Row],[Service]] = "Custom RNA", Table65[[#This Row],[Service]] = "HT Custom RNA", Table65[[#This Row],[Service]] = "HT Geneblock Custom RNA", Table65[[#This Row],[Service]] = "Formulation"), "Required", "Empty")</f>
        <v>Empty</v>
      </c>
      <c r="CK12" s="1" t="str">
        <f>IF(OR(Table65[[#This Row],[Service]] = "Custom RNA", Table65[[#This Row],[Service]] = "HT Custom RNA", Table65[[#This Row],[Service]] = "HT Geneblock Custom RNA"), "Required", "Empty")</f>
        <v>Empty</v>
      </c>
      <c r="CL12" s="1" t="str">
        <f>IF(OR(Table65[[#This Row],[Service]] = "Custom RNA", Table65[[#This Row],[Service]] = "HT Custom RNA", Table65[[#This Row],[Service]] = "HT Geneblock Custom RNA"), "Required", "Empty")</f>
        <v>Empty</v>
      </c>
      <c r="CM12" s="1" t="str">
        <f>IF(OR(Table65[[#This Row],[Service]] = "Custom RNA", Table65[[#This Row],[Service]] = "HT Custom RNA", Table65[[#This Row],[Service]] = "HT Geneblock Custom RNA"), "Required", "Empty")</f>
        <v>Empty</v>
      </c>
      <c r="CN12" s="1" t="str">
        <f>IF(AND(Table65[[#This Row],[Vector]]&lt;&gt;"Banked Construct", OR(Table65[[#This Row],[Service]] = "Custom RNA", Table65[[#This Row],[Service]] = "HT Custom RNA",Table65[[#This Row],[Service]] = "HT Geneblock Custom RNA",)), "Optional", "Empty")</f>
        <v>Empty</v>
      </c>
      <c r="CO12" s="1" t="str">
        <f>IF(OR(Table65[[#This Row],[Service]] = "Custom RNA", Table65[[#This Row],[Service]] = "HT Custom RNA"), "Optional", "Empty")</f>
        <v>Empty</v>
      </c>
      <c r="CP12" s="1" t="str">
        <f>IF(OR(Table65[[#This Row],[Service]] = "Custom RNA", Table65[[#This Row],[Service]] = "HT Custom RNA", Table65[[#This Row],[Service]] = "HT Custom Geneblock RNA"), "Optional", "Empty")</f>
        <v>Empty</v>
      </c>
      <c r="CQ12" s="1" t="str">
        <f>IF(Table65[[#This Row],[Service]]&lt;&gt;"",IF(OR(Table65[[#This Row],[Service]]="HT Custom RNA", Table65[[#This Row],[Service]]="HT Geneblock Custom RNA"), "Empty","Optional"),"Empty")</f>
        <v>Empty</v>
      </c>
      <c r="CR12" s="1" t="str">
        <f>IF(AND(Table65[[#This Row],[Formulation]]&lt;&gt;"",Table65[[#This Row],[Formulation]]&lt;&gt;"None",Table65[[#This Row],[Formulation]]&lt;&gt;"No Options"), "Required","Empty")</f>
        <v>Empty</v>
      </c>
      <c r="CS12" s="1" t="str">
        <f>IF(AND(Table65[[#This Row],[Formulation]]&lt;&gt;"",Table65[[#This Row],[Formulation]]&lt;&gt;"None",Table65[[#This Row],[Formulation]]&lt;&gt;"No Options"), "Optional","Empty")</f>
        <v>Empty</v>
      </c>
      <c r="CT12" s="1" t="str">
        <f t="shared" si="2"/>
        <v>Optional</v>
      </c>
      <c r="CU12" s="1" t="str">
        <f t="shared" si="3"/>
        <v>Optional</v>
      </c>
      <c r="CV12" s="2" t="str">
        <f t="shared" si="4"/>
        <v>Optional</v>
      </c>
    </row>
    <row r="13" spans="1:105" x14ac:dyDescent="0.35">
      <c r="A13" s="69">
        <v>9</v>
      </c>
      <c r="B13" s="59"/>
      <c r="C13" s="83"/>
      <c r="D13" s="85"/>
      <c r="E13" s="90"/>
      <c r="F13" s="60"/>
      <c r="G13" s="60"/>
      <c r="H13" s="60"/>
      <c r="I13" s="61"/>
      <c r="J13" s="61"/>
      <c r="K13" s="105"/>
      <c r="L13" s="90"/>
      <c r="M13" s="60"/>
      <c r="N13" s="108"/>
      <c r="O13" s="91"/>
      <c r="P13" s="111"/>
      <c r="Q13" s="93" t="str">
        <f>Table_Sequence_Check[[#This Row],[Final Warnings]]</f>
        <v/>
      </c>
      <c r="R13" s="19"/>
      <c r="S13" s="19"/>
      <c r="T13" s="19"/>
      <c r="BF13" s="49"/>
      <c r="BG13" s="3" t="str" cm="1">
        <f t="array" ref="BG13">_xlfn.LET(
    _xlpm.ProblemFound, _xlfn.TEXTJOIN(", ", TRUE, IF(OR(Table65[[#This Row],[Codon Optimize Capitalized?]]="No", Table65[[#This Row],[Codon Optimize Capitalized?]]=""), IF((ISNUMBER(SEARCH(Table_Problem_Sequences[Problem Sequences], Table65[[#This Row],[Custom Sequence/Bank ID]]))), Table_Problem_Sequences[Problem Sequences], ""),IF((ISNUMBER(FIND(LOWER(Table_Problem_Sequences[Problem Sequences]), Table65[[#This Row],[Custom Sequence/Bank ID]]))), Table_Problem_Sequences[Problem Sequences], ""))),
    IF(_xlpm.ProblemFound="", "", "Warning 1: Problem sequences found (" &amp; _xlpm.ProblemFound &amp; ")"))</f>
        <v/>
      </c>
      <c r="BH13" s="3" t="str">
        <f>IF(AND(Table65[[#This Row],[Vector]] &lt;&gt; "Banked Construct",Table65[[#This Row],[Service]]&lt;&gt;"Stock RNA", LEN(Table65[[#This Row],[Custom Sequence/Bank ID]])&lt;300, Table65[[#This Row],[Custom Sequence/Bank ID]]&lt;&gt;""),"Comment: Sequence is less than 300nt. A spacer sequence will be added to bring the length up to 300nt","")</f>
        <v/>
      </c>
      <c r="BI13" s="1" t="str">
        <f>IF(AND(Table65[[#This Row],[Custom Sequence/Bank ID]]&lt;&gt;"", Table65[[#This Row],[Codon Optimize Capitalized?]]&lt;&gt; "No", Table65[[#This Row],[Codon Optimize Capitalized?]]&lt;&gt; "", Table65[[#This Row],[Codon Optimize Capitalized?]]&lt;&gt; "No Options"),
    IF(MOD(LEN(SUBSTITUTE(SUBSTITUTE(SUBSTITUTE(SUBSTITUTE(SUBSTITUTE(Table65[[#This Row],[Custom Sequence/Bank ID]], "a", ""), "c", ""), "g", ""), "u", ""), "t", "")), 3) = 0,
        "",
        "Error 3: Optimization regions not divisible by 3"),
    "")</f>
        <v/>
      </c>
      <c r="BJ13" s="1" t="str">
        <f>IF(
    Table65[[#This Row],[Vector]]="Banked Construct",
    IF(
        AND(
            LEFT(Table65[[#This Row],[Custom Sequence/Bank ID]], 3)="RTC",
            ISNUMBER(VALUE(MID(Table65[[#This Row],[Custom Sequence/Bank ID]], 4, 7))),
            LEN(Table65[[#This Row],[Custom Sequence/Bank ID]])=10
        ),
        "",
        "Error 4: Incorrect Bank ID"
    ),
    ""
)</f>
        <v/>
      </c>
      <c r="BK13" s="1" t="str">
        <f>IF(
   AND(Table65[[#This Row],[Vector]]&lt;&gt;"Banked Construct", LEN(Table65[[#This Row],[Custom Sequence/Bank ID]])&gt;0),
   IF(
      LEN(
         SUBSTITUTE(
            SUBSTITUTE(
               SUBSTITUTE(
                  SUBSTITUTE(UPPER(Table65[[#This Row],[Custom Sequence/Bank ID]]),"A",""),
               "C",""),
            "T",""),
         "G","")
      )&gt;0,
      "Error 5: Non-ACGT characters present",
      ""
   ),
   ""
)</f>
        <v/>
      </c>
      <c r="BL13" s="4" t="str">
        <f>IF(AND(Table65[[#This Row],[Vector]] &lt;&gt; "Banked Construct",Table65[[#This Row],[Service]]="Custom RNA", LEN(Table65[[#This Row],[Custom Sequence/Bank ID]])&gt;10000),"Error 6: Maximum sequence length is 10,000nt",IF(AND(Table65[[#This Row],[Vector]] &lt;&gt; "Banked Construct",Table65[[#This Row],[Service]]="HT Custom RNA", LEN(Table65[[#This Row],[Custom Sequence/Bank ID]])&gt;5000),"Error 6: Maximum sequence length for HT is 5,000nt", IF(Table65[[#This Row],[Service]]="HT Geneblock Custom RNA", IF(AND(Table65[[#This Row],[Vector]]="RTC coding circRNA", LEN(Table65[[#This Row],[Custom Sequence/Bank ID]])&gt;3793),"Error 6: Maximum sequence length for Coding CircRNA Geneblock is 3,793nt", IF(AND(Table65[[#This Row],[Vector]]="RTC noncoding circRNA", LEN(Table65[[#This Row],[Custom Sequence/Bank ID]])&gt;4493),"Error 6: Maximum sequence length for Noncoding CircRNA Geneblock is 4,493nt", IF(AND(Table65[[#This Row],[Vector]]="RTC Other RNA", LEN(Table65[[#This Row],[Custom Sequence/Bank ID]])&gt;4913),"Error 6: Maximum sequence length for Other RNA Geneblock is 4,913nt",""))),"")))</f>
        <v/>
      </c>
      <c r="BM13" s="4" t="str">
        <f>IF(AND(Table65[[#This Row],[Vector]] &lt;&gt; "Banked Construct", Table65[[#This Row],[Service]]&lt;&gt;"Stock RNA", Table65[[#This Row],[Custom Sequence/Bank ID]]&lt;&gt;""),
    _xlfn.LET(
        _xlpm.Sequence, Table65[[#This Row],[Custom Sequence/Bank ID]],
        _xlpm.OriginalLength, IF(AND(Table65[[#This Row],[Codon Optimize Capitalized?]] &lt;&gt; "No", Table65[[#This Row],[Codon Optimize Capitalized?]] &lt;&gt; ""),
                           LEN(SUBSTITUTE(SUBSTITUTE(SUBSTITUTE(SUBSTITUTE(SUBSTITUTE(_xlpm.Sequence, "A", ""), "C", ""), "G", ""), "T", ""), "U", "")),
                           LEN(_xlpm.Sequence)),
        _xlpm.NoGCLength, IF(AND(Table65[[#This Row],[Codon Optimize Capitalized?]] &lt;&gt; "No", Table65[[#This Row],[Codon Optimize Capitalized?]] &lt;&gt; ""),
                       LEN((SUBSTITUTE(SUBSTITUTE(SUBSTITUTE(SUBSTITUTE(SUBSTITUTE(SUBSTITUTE(SUBSTITUTE(_xlpm.Sequence, "A", ""), "C", ""), "G", ""), "T", ""), "U", ""), "g", ""), "c", ""))),
                       LEN(SUBSTITUTE(SUBSTITUTE(UPPER(_xlpm.Sequence), "G", ""), "C", ""))),
        _xlpm.GCLength, _xlpm.OriginalLength - _xlpm.NoGCLength,
        _xlpm.GCPercentage, IF(_xlpm.OriginalLength &gt; 15, _xlpm.GCLength / _xlpm.OriginalLength, 0.5),
                IF(OR(_xlpm.GCPercentage &gt; 0.65, _xlpm.GCPercentage &lt; 0.25), "Warning 7: Unoptimized region GC is not between 25-65%", "")
    ),
    ""
)</f>
        <v/>
      </c>
      <c r="BN13" s="4" t="str" cm="1">
        <f t="array" ref="BN13">_xlfn.LET(
    _xlpm.ProblemFound, _xlfn.TEXTJOIN(", ", TRUE, IF(OR(Table65[[#This Row],[Codon Optimize Capitalized?]]="No", Table65[[#This Row],[Codon Optimize Capitalized?]]=""), IF((ISNUMBER(SEARCH(Table_Restriction_Enzymes[XbaI], Table65[[#This Row],[Custom Sequence/Bank ID]]))), Table_Restriction_Enzymes[XbaI], ""),IF((ISNUMBER(FIND(LOWER(Table_Restriction_Enzymes[XbaI]), Table65[[#This Row],[Custom Sequence/Bank ID]]))), Table_Restriction_Enzymes[XbaI], ""))),
    IF(_xlpm.ProblemFound="", "", "[" &amp; _xlpm.ProblemFound &amp; "]"))</f>
        <v/>
      </c>
      <c r="BO13" s="4" t="str">
        <f>IF(Table_Sequence_Check[[#This Row],[Restriction Enzyme 1 Check]]&lt;&gt;"", Table_Restriction_Enzymes[[#Headers],[XbaI]],"")</f>
        <v/>
      </c>
      <c r="BP13" s="4" t="str" cm="1">
        <f t="array" ref="BP13">_xlfn.LET(
    _xlpm.ProblemFound, _xlfn.TEXTJOIN(", ", TRUE, IF(OR(Table65[[#This Row],[Codon Optimize Capitalized?]]="No", Table65[[#This Row],[Codon Optimize Capitalized?]]=""), IF((ISNUMBER(SEARCH(Table_Restriction_Enzymes[AscI], Table65[[#This Row],[Custom Sequence/Bank ID]]))), Table_Restriction_Enzymes[AscI], ""),IF((ISNUMBER(FIND(LOWER(Table_Restriction_Enzymes[AscI]), Table65[[#This Row],[Custom Sequence/Bank ID]]))), Table_Restriction_Enzymes[AscI], ""))),
    IF(_xlpm.ProblemFound="", "", "[" &amp; _xlpm.ProblemFound &amp; "]"))</f>
        <v/>
      </c>
      <c r="BQ13" s="4" t="str">
        <f>IF(Table_Sequence_Check[[#This Row],[Restriction Enzyme 2 Check]]&lt;&gt;"", Table_Restriction_Enzymes[[#Headers],[AscI]],"")</f>
        <v/>
      </c>
      <c r="BR13" s="4" t="str">
        <f>IF(AND(Table65[[#This Row],[Vector]] &lt;&gt; "Banked Construct",Table65[[#This Row],[Service]]&lt;&gt;"Stock RNA", Table65[[#This Row],[Service]]&lt;&gt;"HT Geneblock Custom RNA", Table_Sequence_Check[[#This Row],[Restriction Enzyme 1 Check]]&lt;&gt;"", Table_Sequence_Check[[#This Row],[Restriction Enzyme 2 Check]]&lt;&gt; ""),"Error 8: Remove instances of one of the following: " &amp; _xlfn.CONCAT(Table_Sequence_Check[[#This Row],[Restriction Enzyme 1 Check]],Table_Sequence_Check[[#This Row],[Restriction Enzyme 2 Check]]),"")</f>
        <v/>
      </c>
      <c r="BS13" s="4" t="str" cm="1">
        <f t="array" ref="BS13">IF(
   AND(
      Table65[[#This Row],[Service]] &lt;&gt; "",
      OR(
         COUNTIF(Table65[Service], "HT Custom RNA") &gt; 0,
         COUNTIF(Table65[Service], "HT Geneblock Custom RNA") &gt; 0
      ),
      COUNTA(_xlfn.UNIQUE(_xlfn._xlws.FILTER(Table65[Service], Table65[Service] &lt;&gt; ""))) &gt; 1
   ),
   "Error 9: If selecting HT Custom RNA or HT Geneblock Custom RNA, all items must match the selected HT service",
   ""
)</f>
        <v/>
      </c>
      <c r="BT13" s="4" t="str" cm="1">
        <f t="array" ref="BT13">IF(
   AND(
      Table65[[#This Row],[Service]] &lt;&gt; "",
      OR(COUNTIF(Table65[Service], "*HT Custom RNA*") &gt; 0, COUNTIF(Table65[Service], "*HT Geneblock Custom RNA*") &gt; 0),
      OR(
         COUNTA(_xlfn.UNIQUE(_xlfn._xlws.FILTER(Table65[RNA Analytics], (Table65[Service] &lt;&gt; "")))) &gt; 1,
         COUNTA(_xlfn.UNIQUE(_xlfn._xlws.FILTER(Table65[Bank Construct?], (Table65[Service] &lt;&gt; "")))) &gt; 1,
         COUNTA(_xlfn.UNIQUE(_xlfn._xlws.FILTER(Table65[Synthesis Type], (Table65[Service] &lt;&gt; "")))) &gt; 1
      )
   ),
   "Error 10: If submitting HT Custom RNA or HT Geneblock Custom RNA service request, all items must have the same Synthesis Type, Banking, and Analytics",
   ""
)</f>
        <v/>
      </c>
      <c r="BU13" s="4" t="str">
        <f>IF(AND(OR(Table65[[#This Row],[Service]] = "HT Custom RNA",Table65[[#This Row],[Service]] = "HT Geneblock Custom RNA"), Table65[[#This Row],[Vector]]="Banked Construct"),"Error 11: Banked constructs cannot be submitted for HT/Geneblock Custom RNA service. Contact the core if you'd like to resynthesize an entire banked plate","")</f>
        <v/>
      </c>
      <c r="BV13" s="4" t="str">
        <f>IF(AND(Table65[[#This Row],[Service]] &lt;&gt; "", Table65[[#This Row],[Vector]]="Banked Construct", Table65[[#This Row],[Bank Construct?]]="Yes"),"Error 12: Cannot bank constructs that are already banked","")</f>
        <v/>
      </c>
      <c r="BW13" s="4" t="str" cm="1">
        <f t="array" ref="BW13">_xlfn.LET(
    _xlpm.ProblemFound, _xlfn.TEXTJOIN(", ", TRUE, IF(AND(Table65[[#This Row],[Synthesis Type]]="Other RNA", OR(Table65[[#This Row],[Codon Optimize Capitalized?]]="No", Table65[[#This Row],[Codon Optimize Capitalized?]]="")), IF((ISNUMBER(SEARCH(Table_pA_Check[pA Check], Table65[[#This Row],[Custom Sequence/Bank ID]]))), Table_pA_Check[pA Check], ""),IF((ISNUMBER(FIND(LOWER(Table_pA_Check[pA Check]), Table65[[#This Row],[Custom Sequence/Bank ID]]))), Table_pA_Check[pA Check], ""))),
    IF(_xlpm.ProblemFound="", "", "Error 13: Problem sequences found (" &amp; _xlpm.ProblemFound &amp; ")"))</f>
        <v/>
      </c>
      <c r="BX13" s="4" t="str">
        <f>IF(AND(Table65[[#This Row],[Service]] &lt;&gt; "", Table65[[#This Row],[Codon Optimize Capitalized?]]&lt;&gt; "No", Table65[[#This Row],[Codon Optimize Capitalized?]]&lt;&gt; "", Table65[[#This Row],[Codon Optimize Capitalized?]]&lt;&gt; "No Options", EXACT(Table65[[#This Row],[Custom Sequence/Bank ID]],LOWER(Table65[[#This Row],[Custom Sequence/Bank ID]]))),"Error 14: Codon optimization is selected, but sequence is lowercase. Change regions for optimization to uppercase","")</f>
        <v/>
      </c>
      <c r="BY13" s="4" t="str">
        <f>IF(COUNTIF(Table65[Name], Table65[[#This Row],[Name]]) &gt; 1, "Error 15: Duplicate name", "")</f>
        <v/>
      </c>
      <c r="BZ13" s="4" t="str">
        <f>IF(
   Table65[[#This Row],[Service]]&lt;&gt;"",
   IF(
      AND(Table65[[#This Row],[Formulation]]="", Table65[[#This Row],[Number of Aliquots]]&gt;1),
      "Error 16: The RTC can only aliquot formulated circRNA; unformulated circRNA is stable through many freeze-thaw cycles",
      ""
   ),
   ""
)</f>
        <v/>
      </c>
      <c r="CA13" s="4" t="str">
        <f>IF(
   Table65[[#This Row],[Service]]&lt;&gt;"",
   IF(
      Table65[[#This Row],[Number of Aliquots]] &gt; (Table65[[#This Row],[Quantity (mg)]]*20),
      "Error 17: Too many aliquots. Maximum aliquots for Quantity requested = " &amp; (Table65[[#This Row],[Quantity (mg)]]*20),
      ""
   ),
   ""
)</f>
        <v/>
      </c>
      <c r="CB13" s="4" t="str">
        <f>IF(
   AND(Table65[[#This Row],[Service]]&lt;&gt;"", Table65[[#This Row],[Quantity (mg)]]&lt;0.2, Table65[[#This Row],[Formulation]]&lt;&gt;"", Table65[[#This Row],[Formulation]]&lt;&gt;"None"),
   "Error 18: Quantity too low. Minimum is 0.2mg for formulations",
   ""
)</f>
        <v/>
      </c>
      <c r="CC13" s="4" t="str">
        <f>IF(
   AND(Table65[[#This Row],[Service]]&lt;&gt;"", Table65[[#This Row],[Vector]]="No Vector", Table65[[#This Row],[Service]]&lt;&gt;"HT Geneblock Custom RNA"),
   "Error 19: [No Vector] can only be used for Geneblock service",
   ""
)</f>
        <v/>
      </c>
      <c r="CD13" s="4" t="str">
        <f>_xlfn.LET(
    _xlpm.errorList, _xlfn.TEXTJOIN(". ", TRUE, Table_Sequence_Check[[#This Row],[Problem Sequence Check]:[GC Check]],Table_Sequence_Check[[#This Row],[Restriction Enzyme Error]:[Gblock No Vector Check]]),
    IF(AND(Table65[[#This Row],[Service]]&lt;&gt;"", Table65[[#This Row],[Custom Sequence/Bank ID]]&lt;&gt;"SPECIAL",_xlpm.errorList&lt;&gt;""), _xlpm.errorList &amp; ".", "")
)</f>
        <v/>
      </c>
      <c r="CF13" s="3" t="str">
        <f t="shared" si="0"/>
        <v>Required</v>
      </c>
      <c r="CG13" s="1" t="str">
        <f t="shared" si="1"/>
        <v>Optional</v>
      </c>
      <c r="CH13" s="1" t="str">
        <f>IF(Table65[[#This Row],[Service]]&lt;&gt;"",IF((Table65[[#This Row],[Service]]="HT Custom RNA") + (Table65[[#This Row],[Service]]="HT Geneblock Custom RNA"), "Empty","Required"),"Empty")</f>
        <v>Empty</v>
      </c>
      <c r="CI13" s="1" t="str">
        <f>IF(Table65[[#This Row],[Service]] = "Stock RNA", "Required","Empty")</f>
        <v>Empty</v>
      </c>
      <c r="CJ13" s="1" t="str">
        <f>IF(OR(Table65[[#This Row],[Service]] = "Custom RNA", Table65[[#This Row],[Service]] = "HT Custom RNA", Table65[[#This Row],[Service]] = "HT Geneblock Custom RNA", Table65[[#This Row],[Service]] = "Formulation"), "Required", "Empty")</f>
        <v>Empty</v>
      </c>
      <c r="CK13" s="1" t="str">
        <f>IF(OR(Table65[[#This Row],[Service]] = "Custom RNA", Table65[[#This Row],[Service]] = "HT Custom RNA", Table65[[#This Row],[Service]] = "HT Geneblock Custom RNA"), "Required", "Empty")</f>
        <v>Empty</v>
      </c>
      <c r="CL13" s="1" t="str">
        <f>IF(OR(Table65[[#This Row],[Service]] = "Custom RNA", Table65[[#This Row],[Service]] = "HT Custom RNA", Table65[[#This Row],[Service]] = "HT Geneblock Custom RNA"), "Required", "Empty")</f>
        <v>Empty</v>
      </c>
      <c r="CM13" s="1" t="str">
        <f>IF(OR(Table65[[#This Row],[Service]] = "Custom RNA", Table65[[#This Row],[Service]] = "HT Custom RNA", Table65[[#This Row],[Service]] = "HT Geneblock Custom RNA"), "Required", "Empty")</f>
        <v>Empty</v>
      </c>
      <c r="CN13" s="1" t="str">
        <f>IF(AND(Table65[[#This Row],[Vector]]&lt;&gt;"Banked Construct", OR(Table65[[#This Row],[Service]] = "Custom RNA", Table65[[#This Row],[Service]] = "HT Custom RNA",Table65[[#This Row],[Service]] = "HT Geneblock Custom RNA",)), "Optional", "Empty")</f>
        <v>Empty</v>
      </c>
      <c r="CO13" s="1" t="str">
        <f>IF(OR(Table65[[#This Row],[Service]] = "Custom RNA", Table65[[#This Row],[Service]] = "HT Custom RNA"), "Optional", "Empty")</f>
        <v>Empty</v>
      </c>
      <c r="CP13" s="1" t="str">
        <f>IF(OR(Table65[[#This Row],[Service]] = "Custom RNA", Table65[[#This Row],[Service]] = "HT Custom RNA", Table65[[#This Row],[Service]] = "HT Custom Geneblock RNA"), "Optional", "Empty")</f>
        <v>Empty</v>
      </c>
      <c r="CQ13" s="1" t="str">
        <f>IF(Table65[[#This Row],[Service]]&lt;&gt;"",IF(OR(Table65[[#This Row],[Service]]="HT Custom RNA", Table65[[#This Row],[Service]]="HT Geneblock Custom RNA"), "Empty","Optional"),"Empty")</f>
        <v>Empty</v>
      </c>
      <c r="CR13" s="1" t="str">
        <f>IF(AND(Table65[[#This Row],[Formulation]]&lt;&gt;"",Table65[[#This Row],[Formulation]]&lt;&gt;"None",Table65[[#This Row],[Formulation]]&lt;&gt;"No Options"), "Required","Empty")</f>
        <v>Empty</v>
      </c>
      <c r="CS13" s="1" t="str">
        <f>IF(AND(Table65[[#This Row],[Formulation]]&lt;&gt;"",Table65[[#This Row],[Formulation]]&lt;&gt;"None",Table65[[#This Row],[Formulation]]&lt;&gt;"No Options"), "Optional","Empty")</f>
        <v>Empty</v>
      </c>
      <c r="CT13" s="1" t="str">
        <f t="shared" si="2"/>
        <v>Optional</v>
      </c>
      <c r="CU13" s="1" t="str">
        <f t="shared" si="3"/>
        <v>Optional</v>
      </c>
      <c r="CV13" s="2" t="str">
        <f t="shared" si="4"/>
        <v>Optional</v>
      </c>
    </row>
    <row r="14" spans="1:105" x14ac:dyDescent="0.35">
      <c r="A14" s="69">
        <v>10</v>
      </c>
      <c r="B14" s="59"/>
      <c r="C14" s="83"/>
      <c r="D14" s="85"/>
      <c r="E14" s="90"/>
      <c r="F14" s="60"/>
      <c r="G14" s="60"/>
      <c r="H14" s="60"/>
      <c r="I14" s="61"/>
      <c r="J14" s="61"/>
      <c r="K14" s="105"/>
      <c r="L14" s="90"/>
      <c r="M14" s="60"/>
      <c r="N14" s="108"/>
      <c r="O14" s="91"/>
      <c r="P14" s="111"/>
      <c r="Q14" s="93" t="str">
        <f>Table_Sequence_Check[[#This Row],[Final Warnings]]</f>
        <v/>
      </c>
      <c r="R14" s="19"/>
      <c r="S14" s="19"/>
      <c r="T14" s="19"/>
      <c r="BF14" s="49"/>
      <c r="BG14" s="3" t="str" cm="1">
        <f t="array" ref="BG14">_xlfn.LET(
    _xlpm.ProblemFound, _xlfn.TEXTJOIN(", ", TRUE, IF(OR(Table65[[#This Row],[Codon Optimize Capitalized?]]="No", Table65[[#This Row],[Codon Optimize Capitalized?]]=""), IF((ISNUMBER(SEARCH(Table_Problem_Sequences[Problem Sequences], Table65[[#This Row],[Custom Sequence/Bank ID]]))), Table_Problem_Sequences[Problem Sequences], ""),IF((ISNUMBER(FIND(LOWER(Table_Problem_Sequences[Problem Sequences]), Table65[[#This Row],[Custom Sequence/Bank ID]]))), Table_Problem_Sequences[Problem Sequences], ""))),
    IF(_xlpm.ProblemFound="", "", "Warning 1: Problem sequences found (" &amp; _xlpm.ProblemFound &amp; ")"))</f>
        <v/>
      </c>
      <c r="BH14" s="3" t="str">
        <f>IF(AND(Table65[[#This Row],[Vector]] &lt;&gt; "Banked Construct",Table65[[#This Row],[Service]]&lt;&gt;"Stock RNA", LEN(Table65[[#This Row],[Custom Sequence/Bank ID]])&lt;300, Table65[[#This Row],[Custom Sequence/Bank ID]]&lt;&gt;""),"Comment: Sequence is less than 300nt. A spacer sequence will be added to bring the length up to 300nt","")</f>
        <v/>
      </c>
      <c r="BI14" s="1" t="str">
        <f>IF(AND(Table65[[#This Row],[Custom Sequence/Bank ID]]&lt;&gt;"", Table65[[#This Row],[Codon Optimize Capitalized?]]&lt;&gt; "No", Table65[[#This Row],[Codon Optimize Capitalized?]]&lt;&gt; "", Table65[[#This Row],[Codon Optimize Capitalized?]]&lt;&gt; "No Options"),
    IF(MOD(LEN(SUBSTITUTE(SUBSTITUTE(SUBSTITUTE(SUBSTITUTE(SUBSTITUTE(Table65[[#This Row],[Custom Sequence/Bank ID]], "a", ""), "c", ""), "g", ""), "u", ""), "t", "")), 3) = 0,
        "",
        "Error 3: Optimization regions not divisible by 3"),
    "")</f>
        <v/>
      </c>
      <c r="BJ14" s="1" t="str">
        <f>IF(
    Table65[[#This Row],[Vector]]="Banked Construct",
    IF(
        AND(
            LEFT(Table65[[#This Row],[Custom Sequence/Bank ID]], 3)="RTC",
            ISNUMBER(VALUE(MID(Table65[[#This Row],[Custom Sequence/Bank ID]], 4, 7))),
            LEN(Table65[[#This Row],[Custom Sequence/Bank ID]])=10
        ),
        "",
        "Error 4: Incorrect Bank ID"
    ),
    ""
)</f>
        <v/>
      </c>
      <c r="BK14" s="1" t="str">
        <f>IF(
   AND(Table65[[#This Row],[Vector]]&lt;&gt;"Banked Construct", LEN(Table65[[#This Row],[Custom Sequence/Bank ID]])&gt;0),
   IF(
      LEN(
         SUBSTITUTE(
            SUBSTITUTE(
               SUBSTITUTE(
                  SUBSTITUTE(UPPER(Table65[[#This Row],[Custom Sequence/Bank ID]]),"A",""),
               "C",""),
            "T",""),
         "G","")
      )&gt;0,
      "Error 5: Non-ACGT characters present",
      ""
   ),
   ""
)</f>
        <v/>
      </c>
      <c r="BL14" s="4" t="str">
        <f>IF(AND(Table65[[#This Row],[Vector]] &lt;&gt; "Banked Construct",Table65[[#This Row],[Service]]="Custom RNA", LEN(Table65[[#This Row],[Custom Sequence/Bank ID]])&gt;10000),"Error 6: Maximum sequence length is 10,000nt",IF(AND(Table65[[#This Row],[Vector]] &lt;&gt; "Banked Construct",Table65[[#This Row],[Service]]="HT Custom RNA", LEN(Table65[[#This Row],[Custom Sequence/Bank ID]])&gt;5000),"Error 6: Maximum sequence length for HT is 5,000nt", IF(Table65[[#This Row],[Service]]="HT Geneblock Custom RNA", IF(AND(Table65[[#This Row],[Vector]]="RTC coding circRNA", LEN(Table65[[#This Row],[Custom Sequence/Bank ID]])&gt;3793),"Error 6: Maximum sequence length for Coding CircRNA Geneblock is 3,793nt", IF(AND(Table65[[#This Row],[Vector]]="RTC noncoding circRNA", LEN(Table65[[#This Row],[Custom Sequence/Bank ID]])&gt;4493),"Error 6: Maximum sequence length for Noncoding CircRNA Geneblock is 4,493nt", IF(AND(Table65[[#This Row],[Vector]]="RTC Other RNA", LEN(Table65[[#This Row],[Custom Sequence/Bank ID]])&gt;4913),"Error 6: Maximum sequence length for Other RNA Geneblock is 4,913nt",""))),"")))</f>
        <v/>
      </c>
      <c r="BM14" s="4" t="str">
        <f>IF(AND(Table65[[#This Row],[Vector]] &lt;&gt; "Banked Construct", Table65[[#This Row],[Service]]&lt;&gt;"Stock RNA", Table65[[#This Row],[Custom Sequence/Bank ID]]&lt;&gt;""),
    _xlfn.LET(
        _xlpm.Sequence, Table65[[#This Row],[Custom Sequence/Bank ID]],
        _xlpm.OriginalLength, IF(AND(Table65[[#This Row],[Codon Optimize Capitalized?]] &lt;&gt; "No", Table65[[#This Row],[Codon Optimize Capitalized?]] &lt;&gt; ""),
                           LEN(SUBSTITUTE(SUBSTITUTE(SUBSTITUTE(SUBSTITUTE(SUBSTITUTE(_xlpm.Sequence, "A", ""), "C", ""), "G", ""), "T", ""), "U", "")),
                           LEN(_xlpm.Sequence)),
        _xlpm.NoGCLength, IF(AND(Table65[[#This Row],[Codon Optimize Capitalized?]] &lt;&gt; "No", Table65[[#This Row],[Codon Optimize Capitalized?]] &lt;&gt; ""),
                       LEN((SUBSTITUTE(SUBSTITUTE(SUBSTITUTE(SUBSTITUTE(SUBSTITUTE(SUBSTITUTE(SUBSTITUTE(_xlpm.Sequence, "A", ""), "C", ""), "G", ""), "T", ""), "U", ""), "g", ""), "c", ""))),
                       LEN(SUBSTITUTE(SUBSTITUTE(UPPER(_xlpm.Sequence), "G", ""), "C", ""))),
        _xlpm.GCLength, _xlpm.OriginalLength - _xlpm.NoGCLength,
        _xlpm.GCPercentage, IF(_xlpm.OriginalLength &gt; 15, _xlpm.GCLength / _xlpm.OriginalLength, 0.5),
                IF(OR(_xlpm.GCPercentage &gt; 0.65, _xlpm.GCPercentage &lt; 0.25), "Warning 7: Unoptimized region GC is not between 25-65%", "")
    ),
    ""
)</f>
        <v/>
      </c>
      <c r="BN14" s="4" t="str" cm="1">
        <f t="array" ref="BN14">_xlfn.LET(
    _xlpm.ProblemFound, _xlfn.TEXTJOIN(", ", TRUE, IF(OR(Table65[[#This Row],[Codon Optimize Capitalized?]]="No", Table65[[#This Row],[Codon Optimize Capitalized?]]=""), IF((ISNUMBER(SEARCH(Table_Restriction_Enzymes[XbaI], Table65[[#This Row],[Custom Sequence/Bank ID]]))), Table_Restriction_Enzymes[XbaI], ""),IF((ISNUMBER(FIND(LOWER(Table_Restriction_Enzymes[XbaI]), Table65[[#This Row],[Custom Sequence/Bank ID]]))), Table_Restriction_Enzymes[XbaI], ""))),
    IF(_xlpm.ProblemFound="", "", "[" &amp; _xlpm.ProblemFound &amp; "]"))</f>
        <v/>
      </c>
      <c r="BO14" s="4" t="str">
        <f>IF(Table_Sequence_Check[[#This Row],[Restriction Enzyme 1 Check]]&lt;&gt;"", Table_Restriction_Enzymes[[#Headers],[XbaI]],"")</f>
        <v/>
      </c>
      <c r="BP14" s="4" t="str" cm="1">
        <f t="array" ref="BP14">_xlfn.LET(
    _xlpm.ProblemFound, _xlfn.TEXTJOIN(", ", TRUE, IF(OR(Table65[[#This Row],[Codon Optimize Capitalized?]]="No", Table65[[#This Row],[Codon Optimize Capitalized?]]=""), IF((ISNUMBER(SEARCH(Table_Restriction_Enzymes[AscI], Table65[[#This Row],[Custom Sequence/Bank ID]]))), Table_Restriction_Enzymes[AscI], ""),IF((ISNUMBER(FIND(LOWER(Table_Restriction_Enzymes[AscI]), Table65[[#This Row],[Custom Sequence/Bank ID]]))), Table_Restriction_Enzymes[AscI], ""))),
    IF(_xlpm.ProblemFound="", "", "[" &amp; _xlpm.ProblemFound &amp; "]"))</f>
        <v/>
      </c>
      <c r="BQ14" s="4" t="str">
        <f>IF(Table_Sequence_Check[[#This Row],[Restriction Enzyme 2 Check]]&lt;&gt;"", Table_Restriction_Enzymes[[#Headers],[AscI]],"")</f>
        <v/>
      </c>
      <c r="BR14" s="4" t="str">
        <f>IF(AND(Table65[[#This Row],[Vector]] &lt;&gt; "Banked Construct",Table65[[#This Row],[Service]]&lt;&gt;"Stock RNA", Table65[[#This Row],[Service]]&lt;&gt;"HT Geneblock Custom RNA", Table_Sequence_Check[[#This Row],[Restriction Enzyme 1 Check]]&lt;&gt;"", Table_Sequence_Check[[#This Row],[Restriction Enzyme 2 Check]]&lt;&gt; ""),"Error 8: Remove instances of one of the following: " &amp; _xlfn.CONCAT(Table_Sequence_Check[[#This Row],[Restriction Enzyme 1 Check]],Table_Sequence_Check[[#This Row],[Restriction Enzyme 2 Check]]),"")</f>
        <v/>
      </c>
      <c r="BS14" s="4" t="str" cm="1">
        <f t="array" ref="BS14">IF(
   AND(
      Table65[[#This Row],[Service]] &lt;&gt; "",
      OR(
         COUNTIF(Table65[Service], "HT Custom RNA") &gt; 0,
         COUNTIF(Table65[Service], "HT Geneblock Custom RNA") &gt; 0
      ),
      COUNTA(_xlfn.UNIQUE(_xlfn._xlws.FILTER(Table65[Service], Table65[Service] &lt;&gt; ""))) &gt; 1
   ),
   "Error 9: If selecting HT Custom RNA or HT Geneblock Custom RNA, all items must match the selected HT service",
   ""
)</f>
        <v/>
      </c>
      <c r="BT14" s="4" t="str" cm="1">
        <f t="array" ref="BT14">IF(
   AND(
      Table65[[#This Row],[Service]] &lt;&gt; "",
      OR(COUNTIF(Table65[Service], "*HT Custom RNA*") &gt; 0, COUNTIF(Table65[Service], "*HT Geneblock Custom RNA*") &gt; 0),
      OR(
         COUNTA(_xlfn.UNIQUE(_xlfn._xlws.FILTER(Table65[RNA Analytics], (Table65[Service] &lt;&gt; "")))) &gt; 1,
         COUNTA(_xlfn.UNIQUE(_xlfn._xlws.FILTER(Table65[Bank Construct?], (Table65[Service] &lt;&gt; "")))) &gt; 1,
         COUNTA(_xlfn.UNIQUE(_xlfn._xlws.FILTER(Table65[Synthesis Type], (Table65[Service] &lt;&gt; "")))) &gt; 1
      )
   ),
   "Error 10: If submitting HT Custom RNA or HT Geneblock Custom RNA service request, all items must have the same Synthesis Type, Banking, and Analytics",
   ""
)</f>
        <v/>
      </c>
      <c r="BU14" s="4" t="str">
        <f>IF(AND(OR(Table65[[#This Row],[Service]] = "HT Custom RNA",Table65[[#This Row],[Service]] = "HT Geneblock Custom RNA"), Table65[[#This Row],[Vector]]="Banked Construct"),"Error 11: Banked constructs cannot be submitted for HT/Geneblock Custom RNA service. Contact the core if you'd like to resynthesize an entire banked plate","")</f>
        <v/>
      </c>
      <c r="BV14" s="4" t="str">
        <f>IF(AND(Table65[[#This Row],[Service]] &lt;&gt; "", Table65[[#This Row],[Vector]]="Banked Construct", Table65[[#This Row],[Bank Construct?]]="Yes"),"Error 12: Cannot bank constructs that are already banked","")</f>
        <v/>
      </c>
      <c r="BW14" s="4" t="str" cm="1">
        <f t="array" ref="BW14">_xlfn.LET(
    _xlpm.ProblemFound, _xlfn.TEXTJOIN(", ", TRUE, IF(AND(Table65[[#This Row],[Synthesis Type]]="Other RNA", OR(Table65[[#This Row],[Codon Optimize Capitalized?]]="No", Table65[[#This Row],[Codon Optimize Capitalized?]]="")), IF((ISNUMBER(SEARCH(Table_pA_Check[pA Check], Table65[[#This Row],[Custom Sequence/Bank ID]]))), Table_pA_Check[pA Check], ""),IF((ISNUMBER(FIND(LOWER(Table_pA_Check[pA Check]), Table65[[#This Row],[Custom Sequence/Bank ID]]))), Table_pA_Check[pA Check], ""))),
    IF(_xlpm.ProblemFound="", "", "Error 13: Problem sequences found (" &amp; _xlpm.ProblemFound &amp; ")"))</f>
        <v/>
      </c>
      <c r="BX14" s="4" t="str">
        <f>IF(AND(Table65[[#This Row],[Service]] &lt;&gt; "", Table65[[#This Row],[Codon Optimize Capitalized?]]&lt;&gt; "No", Table65[[#This Row],[Codon Optimize Capitalized?]]&lt;&gt; "", Table65[[#This Row],[Codon Optimize Capitalized?]]&lt;&gt; "No Options", EXACT(Table65[[#This Row],[Custom Sequence/Bank ID]],LOWER(Table65[[#This Row],[Custom Sequence/Bank ID]]))),"Error 14: Codon optimization is selected, but sequence is lowercase. Change regions for optimization to uppercase","")</f>
        <v/>
      </c>
      <c r="BY14" s="4" t="str">
        <f>IF(COUNTIF(Table65[Name], Table65[[#This Row],[Name]]) &gt; 1, "Error 15: Duplicate name", "")</f>
        <v/>
      </c>
      <c r="BZ14" s="4" t="str">
        <f>IF(
   Table65[[#This Row],[Service]]&lt;&gt;"",
   IF(
      AND(Table65[[#This Row],[Formulation]]="", Table65[[#This Row],[Number of Aliquots]]&gt;1),
      "Error 16: The RTC can only aliquot formulated circRNA; unformulated circRNA is stable through many freeze-thaw cycles",
      ""
   ),
   ""
)</f>
        <v/>
      </c>
      <c r="CA14" s="4" t="str">
        <f>IF(
   Table65[[#This Row],[Service]]&lt;&gt;"",
   IF(
      Table65[[#This Row],[Number of Aliquots]] &gt; (Table65[[#This Row],[Quantity (mg)]]*20),
      "Error 17: Too many aliquots. Maximum aliquots for Quantity requested = " &amp; (Table65[[#This Row],[Quantity (mg)]]*20),
      ""
   ),
   ""
)</f>
        <v/>
      </c>
      <c r="CB14" s="4" t="str">
        <f>IF(
   AND(Table65[[#This Row],[Service]]&lt;&gt;"", Table65[[#This Row],[Quantity (mg)]]&lt;0.2, Table65[[#This Row],[Formulation]]&lt;&gt;"", Table65[[#This Row],[Formulation]]&lt;&gt;"None"),
   "Error 18: Quantity too low. Minimum is 0.2mg for formulations",
   ""
)</f>
        <v/>
      </c>
      <c r="CC14" s="4" t="str">
        <f>IF(
   AND(Table65[[#This Row],[Service]]&lt;&gt;"", Table65[[#This Row],[Vector]]="No Vector", Table65[[#This Row],[Service]]&lt;&gt;"HT Geneblock Custom RNA"),
   "Error 19: [No Vector] can only be used for Geneblock service",
   ""
)</f>
        <v/>
      </c>
      <c r="CD14" s="4" t="str">
        <f>_xlfn.LET(
    _xlpm.errorList, _xlfn.TEXTJOIN(". ", TRUE, Table_Sequence_Check[[#This Row],[Problem Sequence Check]:[GC Check]],Table_Sequence_Check[[#This Row],[Restriction Enzyme Error]:[Gblock No Vector Check]]),
    IF(AND(Table65[[#This Row],[Service]]&lt;&gt;"", Table65[[#This Row],[Custom Sequence/Bank ID]]&lt;&gt;"SPECIAL",_xlpm.errorList&lt;&gt;""), _xlpm.errorList &amp; ".", "")
)</f>
        <v/>
      </c>
      <c r="CF14" s="3" t="str">
        <f t="shared" si="0"/>
        <v>Required</v>
      </c>
      <c r="CG14" s="1" t="str">
        <f t="shared" si="1"/>
        <v>Optional</v>
      </c>
      <c r="CH14" s="1" t="str">
        <f>IF(Table65[[#This Row],[Service]]&lt;&gt;"",IF((Table65[[#This Row],[Service]]="HT Custom RNA") + (Table65[[#This Row],[Service]]="HT Geneblock Custom RNA"), "Empty","Required"),"Empty")</f>
        <v>Empty</v>
      </c>
      <c r="CI14" s="1" t="str">
        <f>IF(Table65[[#This Row],[Service]] = "Stock RNA", "Required","Empty")</f>
        <v>Empty</v>
      </c>
      <c r="CJ14" s="1" t="str">
        <f>IF(OR(Table65[[#This Row],[Service]] = "Custom RNA", Table65[[#This Row],[Service]] = "HT Custom RNA", Table65[[#This Row],[Service]] = "HT Geneblock Custom RNA", Table65[[#This Row],[Service]] = "Formulation"), "Required", "Empty")</f>
        <v>Empty</v>
      </c>
      <c r="CK14" s="1" t="str">
        <f>IF(OR(Table65[[#This Row],[Service]] = "Custom RNA", Table65[[#This Row],[Service]] = "HT Custom RNA", Table65[[#This Row],[Service]] = "HT Geneblock Custom RNA"), "Required", "Empty")</f>
        <v>Empty</v>
      </c>
      <c r="CL14" s="1" t="str">
        <f>IF(OR(Table65[[#This Row],[Service]] = "Custom RNA", Table65[[#This Row],[Service]] = "HT Custom RNA", Table65[[#This Row],[Service]] = "HT Geneblock Custom RNA"), "Required", "Empty")</f>
        <v>Empty</v>
      </c>
      <c r="CM14" s="1" t="str">
        <f>IF(OR(Table65[[#This Row],[Service]] = "Custom RNA", Table65[[#This Row],[Service]] = "HT Custom RNA", Table65[[#This Row],[Service]] = "HT Geneblock Custom RNA"), "Required", "Empty")</f>
        <v>Empty</v>
      </c>
      <c r="CN14" s="1" t="str">
        <f>IF(AND(Table65[[#This Row],[Vector]]&lt;&gt;"Banked Construct", OR(Table65[[#This Row],[Service]] = "Custom RNA", Table65[[#This Row],[Service]] = "HT Custom RNA",Table65[[#This Row],[Service]] = "HT Geneblock Custom RNA",)), "Optional", "Empty")</f>
        <v>Empty</v>
      </c>
      <c r="CO14" s="1" t="str">
        <f>IF(OR(Table65[[#This Row],[Service]] = "Custom RNA", Table65[[#This Row],[Service]] = "HT Custom RNA"), "Optional", "Empty")</f>
        <v>Empty</v>
      </c>
      <c r="CP14" s="1" t="str">
        <f>IF(OR(Table65[[#This Row],[Service]] = "Custom RNA", Table65[[#This Row],[Service]] = "HT Custom RNA", Table65[[#This Row],[Service]] = "HT Custom Geneblock RNA"), "Optional", "Empty")</f>
        <v>Empty</v>
      </c>
      <c r="CQ14" s="1" t="str">
        <f>IF(Table65[[#This Row],[Service]]&lt;&gt;"",IF(OR(Table65[[#This Row],[Service]]="HT Custom RNA", Table65[[#This Row],[Service]]="HT Geneblock Custom RNA"), "Empty","Optional"),"Empty")</f>
        <v>Empty</v>
      </c>
      <c r="CR14" s="1" t="str">
        <f>IF(AND(Table65[[#This Row],[Formulation]]&lt;&gt;"",Table65[[#This Row],[Formulation]]&lt;&gt;"None",Table65[[#This Row],[Formulation]]&lt;&gt;"No Options"), "Required","Empty")</f>
        <v>Empty</v>
      </c>
      <c r="CS14" s="1" t="str">
        <f>IF(AND(Table65[[#This Row],[Formulation]]&lt;&gt;"",Table65[[#This Row],[Formulation]]&lt;&gt;"None",Table65[[#This Row],[Formulation]]&lt;&gt;"No Options"), "Optional","Empty")</f>
        <v>Empty</v>
      </c>
      <c r="CT14" s="1" t="str">
        <f t="shared" si="2"/>
        <v>Optional</v>
      </c>
      <c r="CU14" s="1" t="str">
        <f t="shared" si="3"/>
        <v>Optional</v>
      </c>
      <c r="CV14" s="2" t="str">
        <f t="shared" si="4"/>
        <v>Optional</v>
      </c>
    </row>
    <row r="15" spans="1:105" x14ac:dyDescent="0.35">
      <c r="A15" s="69">
        <v>11</v>
      </c>
      <c r="B15" s="59"/>
      <c r="C15" s="83"/>
      <c r="D15" s="85"/>
      <c r="E15" s="90"/>
      <c r="F15" s="60"/>
      <c r="G15" s="60"/>
      <c r="H15" s="60"/>
      <c r="I15" s="61"/>
      <c r="J15" s="61"/>
      <c r="K15" s="105"/>
      <c r="L15" s="90"/>
      <c r="M15" s="60"/>
      <c r="N15" s="108"/>
      <c r="O15" s="91"/>
      <c r="P15" s="111"/>
      <c r="Q15" s="93" t="str">
        <f>Table_Sequence_Check[[#This Row],[Final Warnings]]</f>
        <v/>
      </c>
      <c r="R15" s="19"/>
      <c r="S15" s="19"/>
      <c r="T15" s="19"/>
      <c r="BF15" s="49"/>
      <c r="BG15" s="3" t="str" cm="1">
        <f t="array" ref="BG15">_xlfn.LET(
    _xlpm.ProblemFound, _xlfn.TEXTJOIN(", ", TRUE, IF(OR(Table65[[#This Row],[Codon Optimize Capitalized?]]="No", Table65[[#This Row],[Codon Optimize Capitalized?]]=""), IF((ISNUMBER(SEARCH(Table_Problem_Sequences[Problem Sequences], Table65[[#This Row],[Custom Sequence/Bank ID]]))), Table_Problem_Sequences[Problem Sequences], ""),IF((ISNUMBER(FIND(LOWER(Table_Problem_Sequences[Problem Sequences]), Table65[[#This Row],[Custom Sequence/Bank ID]]))), Table_Problem_Sequences[Problem Sequences], ""))),
    IF(_xlpm.ProblemFound="", "", "Warning 1: Problem sequences found (" &amp; _xlpm.ProblemFound &amp; ")"))</f>
        <v/>
      </c>
      <c r="BH15" s="3" t="str">
        <f>IF(AND(Table65[[#This Row],[Vector]] &lt;&gt; "Banked Construct",Table65[[#This Row],[Service]]&lt;&gt;"Stock RNA", LEN(Table65[[#This Row],[Custom Sequence/Bank ID]])&lt;300, Table65[[#This Row],[Custom Sequence/Bank ID]]&lt;&gt;""),"Comment: Sequence is less than 300nt. A spacer sequence will be added to bring the length up to 300nt","")</f>
        <v/>
      </c>
      <c r="BI15" s="1" t="str">
        <f>IF(AND(Table65[[#This Row],[Custom Sequence/Bank ID]]&lt;&gt;"", Table65[[#This Row],[Codon Optimize Capitalized?]]&lt;&gt; "No", Table65[[#This Row],[Codon Optimize Capitalized?]]&lt;&gt; "", Table65[[#This Row],[Codon Optimize Capitalized?]]&lt;&gt; "No Options"),
    IF(MOD(LEN(SUBSTITUTE(SUBSTITUTE(SUBSTITUTE(SUBSTITUTE(SUBSTITUTE(Table65[[#This Row],[Custom Sequence/Bank ID]], "a", ""), "c", ""), "g", ""), "u", ""), "t", "")), 3) = 0,
        "",
        "Error 3: Optimization regions not divisible by 3"),
    "")</f>
        <v/>
      </c>
      <c r="BJ15" s="1" t="str">
        <f>IF(
    Table65[[#This Row],[Vector]]="Banked Construct",
    IF(
        AND(
            LEFT(Table65[[#This Row],[Custom Sequence/Bank ID]], 3)="RTC",
            ISNUMBER(VALUE(MID(Table65[[#This Row],[Custom Sequence/Bank ID]], 4, 7))),
            LEN(Table65[[#This Row],[Custom Sequence/Bank ID]])=10
        ),
        "",
        "Error 4: Incorrect Bank ID"
    ),
    ""
)</f>
        <v/>
      </c>
      <c r="BK15" s="1" t="str">
        <f>IF(
   AND(Table65[[#This Row],[Vector]]&lt;&gt;"Banked Construct", LEN(Table65[[#This Row],[Custom Sequence/Bank ID]])&gt;0),
   IF(
      LEN(
         SUBSTITUTE(
            SUBSTITUTE(
               SUBSTITUTE(
                  SUBSTITUTE(UPPER(Table65[[#This Row],[Custom Sequence/Bank ID]]),"A",""),
               "C",""),
            "T",""),
         "G","")
      )&gt;0,
      "Error 5: Non-ACGT characters present",
      ""
   ),
   ""
)</f>
        <v/>
      </c>
      <c r="BL15" s="4" t="str">
        <f>IF(AND(Table65[[#This Row],[Vector]] &lt;&gt; "Banked Construct",Table65[[#This Row],[Service]]="Custom RNA", LEN(Table65[[#This Row],[Custom Sequence/Bank ID]])&gt;10000),"Error 6: Maximum sequence length is 10,000nt",IF(AND(Table65[[#This Row],[Vector]] &lt;&gt; "Banked Construct",Table65[[#This Row],[Service]]="HT Custom RNA", LEN(Table65[[#This Row],[Custom Sequence/Bank ID]])&gt;5000),"Error 6: Maximum sequence length for HT is 5,000nt", IF(Table65[[#This Row],[Service]]="HT Geneblock Custom RNA", IF(AND(Table65[[#This Row],[Vector]]="RTC coding circRNA", LEN(Table65[[#This Row],[Custom Sequence/Bank ID]])&gt;3793),"Error 6: Maximum sequence length for Coding CircRNA Geneblock is 3,793nt", IF(AND(Table65[[#This Row],[Vector]]="RTC noncoding circRNA", LEN(Table65[[#This Row],[Custom Sequence/Bank ID]])&gt;4493),"Error 6: Maximum sequence length for Noncoding CircRNA Geneblock is 4,493nt", IF(AND(Table65[[#This Row],[Vector]]="RTC Other RNA", LEN(Table65[[#This Row],[Custom Sequence/Bank ID]])&gt;4913),"Error 6: Maximum sequence length for Other RNA Geneblock is 4,913nt",""))),"")))</f>
        <v/>
      </c>
      <c r="BM15" s="4" t="str">
        <f>IF(AND(Table65[[#This Row],[Vector]] &lt;&gt; "Banked Construct", Table65[[#This Row],[Service]]&lt;&gt;"Stock RNA", Table65[[#This Row],[Custom Sequence/Bank ID]]&lt;&gt;""),
    _xlfn.LET(
        _xlpm.Sequence, Table65[[#This Row],[Custom Sequence/Bank ID]],
        _xlpm.OriginalLength, IF(AND(Table65[[#This Row],[Codon Optimize Capitalized?]] &lt;&gt; "No", Table65[[#This Row],[Codon Optimize Capitalized?]] &lt;&gt; ""),
                           LEN(SUBSTITUTE(SUBSTITUTE(SUBSTITUTE(SUBSTITUTE(SUBSTITUTE(_xlpm.Sequence, "A", ""), "C", ""), "G", ""), "T", ""), "U", "")),
                           LEN(_xlpm.Sequence)),
        _xlpm.NoGCLength, IF(AND(Table65[[#This Row],[Codon Optimize Capitalized?]] &lt;&gt; "No", Table65[[#This Row],[Codon Optimize Capitalized?]] &lt;&gt; ""),
                       LEN((SUBSTITUTE(SUBSTITUTE(SUBSTITUTE(SUBSTITUTE(SUBSTITUTE(SUBSTITUTE(SUBSTITUTE(_xlpm.Sequence, "A", ""), "C", ""), "G", ""), "T", ""), "U", ""), "g", ""), "c", ""))),
                       LEN(SUBSTITUTE(SUBSTITUTE(UPPER(_xlpm.Sequence), "G", ""), "C", ""))),
        _xlpm.GCLength, _xlpm.OriginalLength - _xlpm.NoGCLength,
        _xlpm.GCPercentage, IF(_xlpm.OriginalLength &gt; 15, _xlpm.GCLength / _xlpm.OriginalLength, 0.5),
                IF(OR(_xlpm.GCPercentage &gt; 0.65, _xlpm.GCPercentage &lt; 0.25), "Warning 7: Unoptimized region GC is not between 25-65%", "")
    ),
    ""
)</f>
        <v/>
      </c>
      <c r="BN15" s="4" t="str" cm="1">
        <f t="array" ref="BN15">_xlfn.LET(
    _xlpm.ProblemFound, _xlfn.TEXTJOIN(", ", TRUE, IF(OR(Table65[[#This Row],[Codon Optimize Capitalized?]]="No", Table65[[#This Row],[Codon Optimize Capitalized?]]=""), IF((ISNUMBER(SEARCH(Table_Restriction_Enzymes[XbaI], Table65[[#This Row],[Custom Sequence/Bank ID]]))), Table_Restriction_Enzymes[XbaI], ""),IF((ISNUMBER(FIND(LOWER(Table_Restriction_Enzymes[XbaI]), Table65[[#This Row],[Custom Sequence/Bank ID]]))), Table_Restriction_Enzymes[XbaI], ""))),
    IF(_xlpm.ProblemFound="", "", "[" &amp; _xlpm.ProblemFound &amp; "]"))</f>
        <v/>
      </c>
      <c r="BO15" s="4" t="str">
        <f>IF(Table_Sequence_Check[[#This Row],[Restriction Enzyme 1 Check]]&lt;&gt;"", Table_Restriction_Enzymes[[#Headers],[XbaI]],"")</f>
        <v/>
      </c>
      <c r="BP15" s="4" t="str" cm="1">
        <f t="array" ref="BP15">_xlfn.LET(
    _xlpm.ProblemFound, _xlfn.TEXTJOIN(", ", TRUE, IF(OR(Table65[[#This Row],[Codon Optimize Capitalized?]]="No", Table65[[#This Row],[Codon Optimize Capitalized?]]=""), IF((ISNUMBER(SEARCH(Table_Restriction_Enzymes[AscI], Table65[[#This Row],[Custom Sequence/Bank ID]]))), Table_Restriction_Enzymes[AscI], ""),IF((ISNUMBER(FIND(LOWER(Table_Restriction_Enzymes[AscI]), Table65[[#This Row],[Custom Sequence/Bank ID]]))), Table_Restriction_Enzymes[AscI], ""))),
    IF(_xlpm.ProblemFound="", "", "[" &amp; _xlpm.ProblemFound &amp; "]"))</f>
        <v/>
      </c>
      <c r="BQ15" s="4" t="str">
        <f>IF(Table_Sequence_Check[[#This Row],[Restriction Enzyme 2 Check]]&lt;&gt;"", Table_Restriction_Enzymes[[#Headers],[AscI]],"")</f>
        <v/>
      </c>
      <c r="BR15" s="4" t="str">
        <f>IF(AND(Table65[[#This Row],[Vector]] &lt;&gt; "Banked Construct",Table65[[#This Row],[Service]]&lt;&gt;"Stock RNA", Table65[[#This Row],[Service]]&lt;&gt;"HT Geneblock Custom RNA", Table_Sequence_Check[[#This Row],[Restriction Enzyme 1 Check]]&lt;&gt;"", Table_Sequence_Check[[#This Row],[Restriction Enzyme 2 Check]]&lt;&gt; ""),"Error 8: Remove instances of one of the following: " &amp; _xlfn.CONCAT(Table_Sequence_Check[[#This Row],[Restriction Enzyme 1 Check]],Table_Sequence_Check[[#This Row],[Restriction Enzyme 2 Check]]),"")</f>
        <v/>
      </c>
      <c r="BS15" s="4" t="str" cm="1">
        <f t="array" ref="BS15">IF(
   AND(
      Table65[[#This Row],[Service]] &lt;&gt; "",
      OR(
         COUNTIF(Table65[Service], "HT Custom RNA") &gt; 0,
         COUNTIF(Table65[Service], "HT Geneblock Custom RNA") &gt; 0
      ),
      COUNTA(_xlfn.UNIQUE(_xlfn._xlws.FILTER(Table65[Service], Table65[Service] &lt;&gt; ""))) &gt; 1
   ),
   "Error 9: If selecting HT Custom RNA or HT Geneblock Custom RNA, all items must match the selected HT service",
   ""
)</f>
        <v/>
      </c>
      <c r="BT15" s="4" t="str" cm="1">
        <f t="array" ref="BT15">IF(
   AND(
      Table65[[#This Row],[Service]] &lt;&gt; "",
      OR(COUNTIF(Table65[Service], "*HT Custom RNA*") &gt; 0, COUNTIF(Table65[Service], "*HT Geneblock Custom RNA*") &gt; 0),
      OR(
         COUNTA(_xlfn.UNIQUE(_xlfn._xlws.FILTER(Table65[RNA Analytics], (Table65[Service] &lt;&gt; "")))) &gt; 1,
         COUNTA(_xlfn.UNIQUE(_xlfn._xlws.FILTER(Table65[Bank Construct?], (Table65[Service] &lt;&gt; "")))) &gt; 1,
         COUNTA(_xlfn.UNIQUE(_xlfn._xlws.FILTER(Table65[Synthesis Type], (Table65[Service] &lt;&gt; "")))) &gt; 1
      )
   ),
   "Error 10: If submitting HT Custom RNA or HT Geneblock Custom RNA service request, all items must have the same Synthesis Type, Banking, and Analytics",
   ""
)</f>
        <v/>
      </c>
      <c r="BU15" s="4" t="str">
        <f>IF(AND(OR(Table65[[#This Row],[Service]] = "HT Custom RNA",Table65[[#This Row],[Service]] = "HT Geneblock Custom RNA"), Table65[[#This Row],[Vector]]="Banked Construct"),"Error 11: Banked constructs cannot be submitted for HT/Geneblock Custom RNA service. Contact the core if you'd like to resynthesize an entire banked plate","")</f>
        <v/>
      </c>
      <c r="BV15" s="4" t="str">
        <f>IF(AND(Table65[[#This Row],[Service]] &lt;&gt; "", Table65[[#This Row],[Vector]]="Banked Construct", Table65[[#This Row],[Bank Construct?]]="Yes"),"Error 12: Cannot bank constructs that are already banked","")</f>
        <v/>
      </c>
      <c r="BW15" s="4" t="str" cm="1">
        <f t="array" ref="BW15">_xlfn.LET(
    _xlpm.ProblemFound, _xlfn.TEXTJOIN(", ", TRUE, IF(AND(Table65[[#This Row],[Synthesis Type]]="Other RNA", OR(Table65[[#This Row],[Codon Optimize Capitalized?]]="No", Table65[[#This Row],[Codon Optimize Capitalized?]]="")), IF((ISNUMBER(SEARCH(Table_pA_Check[pA Check], Table65[[#This Row],[Custom Sequence/Bank ID]]))), Table_pA_Check[pA Check], ""),IF((ISNUMBER(FIND(LOWER(Table_pA_Check[pA Check]), Table65[[#This Row],[Custom Sequence/Bank ID]]))), Table_pA_Check[pA Check], ""))),
    IF(_xlpm.ProblemFound="", "", "Error 13: Problem sequences found (" &amp; _xlpm.ProblemFound &amp; ")"))</f>
        <v/>
      </c>
      <c r="BX15" s="4" t="str">
        <f>IF(AND(Table65[[#This Row],[Service]] &lt;&gt; "", Table65[[#This Row],[Codon Optimize Capitalized?]]&lt;&gt; "No", Table65[[#This Row],[Codon Optimize Capitalized?]]&lt;&gt; "", Table65[[#This Row],[Codon Optimize Capitalized?]]&lt;&gt; "No Options", EXACT(Table65[[#This Row],[Custom Sequence/Bank ID]],LOWER(Table65[[#This Row],[Custom Sequence/Bank ID]]))),"Error 14: Codon optimization is selected, but sequence is lowercase. Change regions for optimization to uppercase","")</f>
        <v/>
      </c>
      <c r="BY15" s="4" t="str">
        <f>IF(COUNTIF(Table65[Name], Table65[[#This Row],[Name]]) &gt; 1, "Error 15: Duplicate name", "")</f>
        <v/>
      </c>
      <c r="BZ15" s="4" t="str">
        <f>IF(
   Table65[[#This Row],[Service]]&lt;&gt;"",
   IF(
      AND(Table65[[#This Row],[Formulation]]="", Table65[[#This Row],[Number of Aliquots]]&gt;1),
      "Error 16: The RTC can only aliquot formulated circRNA; unformulated circRNA is stable through many freeze-thaw cycles",
      ""
   ),
   ""
)</f>
        <v/>
      </c>
      <c r="CA15" s="4" t="str">
        <f>IF(
   Table65[[#This Row],[Service]]&lt;&gt;"",
   IF(
      Table65[[#This Row],[Number of Aliquots]] &gt; (Table65[[#This Row],[Quantity (mg)]]*20),
      "Error 17: Too many aliquots. Maximum aliquots for Quantity requested = " &amp; (Table65[[#This Row],[Quantity (mg)]]*20),
      ""
   ),
   ""
)</f>
        <v/>
      </c>
      <c r="CB15" s="4" t="str">
        <f>IF(
   AND(Table65[[#This Row],[Service]]&lt;&gt;"", Table65[[#This Row],[Quantity (mg)]]&lt;0.2, Table65[[#This Row],[Formulation]]&lt;&gt;"", Table65[[#This Row],[Formulation]]&lt;&gt;"None"),
   "Error 18: Quantity too low. Minimum is 0.2mg for formulations",
   ""
)</f>
        <v/>
      </c>
      <c r="CC15" s="4" t="str">
        <f>IF(
   AND(Table65[[#This Row],[Service]]&lt;&gt;"", Table65[[#This Row],[Vector]]="No Vector", Table65[[#This Row],[Service]]&lt;&gt;"HT Geneblock Custom RNA"),
   "Error 19: [No Vector] can only be used for Geneblock service",
   ""
)</f>
        <v/>
      </c>
      <c r="CD15" s="4" t="str">
        <f>_xlfn.LET(
    _xlpm.errorList, _xlfn.TEXTJOIN(". ", TRUE, Table_Sequence_Check[[#This Row],[Problem Sequence Check]:[GC Check]],Table_Sequence_Check[[#This Row],[Restriction Enzyme Error]:[Gblock No Vector Check]]),
    IF(AND(Table65[[#This Row],[Service]]&lt;&gt;"", Table65[[#This Row],[Custom Sequence/Bank ID]]&lt;&gt;"SPECIAL",_xlpm.errorList&lt;&gt;""), _xlpm.errorList &amp; ".", "")
)</f>
        <v/>
      </c>
      <c r="CF15" s="3" t="str">
        <f t="shared" si="0"/>
        <v>Required</v>
      </c>
      <c r="CG15" s="1" t="str">
        <f t="shared" si="1"/>
        <v>Optional</v>
      </c>
      <c r="CH15" s="1" t="str">
        <f>IF(Table65[[#This Row],[Service]]&lt;&gt;"",IF((Table65[[#This Row],[Service]]="HT Custom RNA") + (Table65[[#This Row],[Service]]="HT Geneblock Custom RNA"), "Empty","Required"),"Empty")</f>
        <v>Empty</v>
      </c>
      <c r="CI15" s="1" t="str">
        <f>IF(Table65[[#This Row],[Service]] = "Stock RNA", "Required","Empty")</f>
        <v>Empty</v>
      </c>
      <c r="CJ15" s="1" t="str">
        <f>IF(OR(Table65[[#This Row],[Service]] = "Custom RNA", Table65[[#This Row],[Service]] = "HT Custom RNA", Table65[[#This Row],[Service]] = "HT Geneblock Custom RNA", Table65[[#This Row],[Service]] = "Formulation"), "Required", "Empty")</f>
        <v>Empty</v>
      </c>
      <c r="CK15" s="1" t="str">
        <f>IF(OR(Table65[[#This Row],[Service]] = "Custom RNA", Table65[[#This Row],[Service]] = "HT Custom RNA", Table65[[#This Row],[Service]] = "HT Geneblock Custom RNA"), "Required", "Empty")</f>
        <v>Empty</v>
      </c>
      <c r="CL15" s="1" t="str">
        <f>IF(OR(Table65[[#This Row],[Service]] = "Custom RNA", Table65[[#This Row],[Service]] = "HT Custom RNA", Table65[[#This Row],[Service]] = "HT Geneblock Custom RNA"), "Required", "Empty")</f>
        <v>Empty</v>
      </c>
      <c r="CM15" s="1" t="str">
        <f>IF(OR(Table65[[#This Row],[Service]] = "Custom RNA", Table65[[#This Row],[Service]] = "HT Custom RNA", Table65[[#This Row],[Service]] = "HT Geneblock Custom RNA"), "Required", "Empty")</f>
        <v>Empty</v>
      </c>
      <c r="CN15" s="1" t="str">
        <f>IF(AND(Table65[[#This Row],[Vector]]&lt;&gt;"Banked Construct", OR(Table65[[#This Row],[Service]] = "Custom RNA", Table65[[#This Row],[Service]] = "HT Custom RNA",Table65[[#This Row],[Service]] = "HT Geneblock Custom RNA",)), "Optional", "Empty")</f>
        <v>Empty</v>
      </c>
      <c r="CO15" s="1" t="str">
        <f>IF(OR(Table65[[#This Row],[Service]] = "Custom RNA", Table65[[#This Row],[Service]] = "HT Custom RNA"), "Optional", "Empty")</f>
        <v>Empty</v>
      </c>
      <c r="CP15" s="1" t="str">
        <f>IF(OR(Table65[[#This Row],[Service]] = "Custom RNA", Table65[[#This Row],[Service]] = "HT Custom RNA", Table65[[#This Row],[Service]] = "HT Custom Geneblock RNA"), "Optional", "Empty")</f>
        <v>Empty</v>
      </c>
      <c r="CQ15" s="1" t="str">
        <f>IF(Table65[[#This Row],[Service]]&lt;&gt;"",IF(OR(Table65[[#This Row],[Service]]="HT Custom RNA", Table65[[#This Row],[Service]]="HT Geneblock Custom RNA"), "Empty","Optional"),"Empty")</f>
        <v>Empty</v>
      </c>
      <c r="CR15" s="1" t="str">
        <f>IF(AND(Table65[[#This Row],[Formulation]]&lt;&gt;"",Table65[[#This Row],[Formulation]]&lt;&gt;"None",Table65[[#This Row],[Formulation]]&lt;&gt;"No Options"), "Required","Empty")</f>
        <v>Empty</v>
      </c>
      <c r="CS15" s="1" t="str">
        <f>IF(AND(Table65[[#This Row],[Formulation]]&lt;&gt;"",Table65[[#This Row],[Formulation]]&lt;&gt;"None",Table65[[#This Row],[Formulation]]&lt;&gt;"No Options"), "Optional","Empty")</f>
        <v>Empty</v>
      </c>
      <c r="CT15" s="1" t="str">
        <f t="shared" si="2"/>
        <v>Optional</v>
      </c>
      <c r="CU15" s="1" t="str">
        <f t="shared" si="3"/>
        <v>Optional</v>
      </c>
      <c r="CV15" s="2" t="str">
        <f t="shared" si="4"/>
        <v>Optional</v>
      </c>
    </row>
    <row r="16" spans="1:105" x14ac:dyDescent="0.35">
      <c r="A16" s="69">
        <v>12</v>
      </c>
      <c r="B16" s="59"/>
      <c r="C16" s="83"/>
      <c r="D16" s="85"/>
      <c r="E16" s="90"/>
      <c r="F16" s="60"/>
      <c r="G16" s="60"/>
      <c r="H16" s="60"/>
      <c r="I16" s="61"/>
      <c r="J16" s="61"/>
      <c r="K16" s="105"/>
      <c r="L16" s="90"/>
      <c r="M16" s="60"/>
      <c r="N16" s="108"/>
      <c r="O16" s="91"/>
      <c r="P16" s="111"/>
      <c r="Q16" s="93" t="str">
        <f>Table_Sequence_Check[[#This Row],[Final Warnings]]</f>
        <v/>
      </c>
      <c r="R16" s="19"/>
      <c r="S16" s="19"/>
      <c r="T16" s="19"/>
      <c r="BF16" s="49"/>
      <c r="BG16" s="3" t="str" cm="1">
        <f t="array" ref="BG16">_xlfn.LET(
    _xlpm.ProblemFound, _xlfn.TEXTJOIN(", ", TRUE, IF(OR(Table65[[#This Row],[Codon Optimize Capitalized?]]="No", Table65[[#This Row],[Codon Optimize Capitalized?]]=""), IF((ISNUMBER(SEARCH(Table_Problem_Sequences[Problem Sequences], Table65[[#This Row],[Custom Sequence/Bank ID]]))), Table_Problem_Sequences[Problem Sequences], ""),IF((ISNUMBER(FIND(LOWER(Table_Problem_Sequences[Problem Sequences]), Table65[[#This Row],[Custom Sequence/Bank ID]]))), Table_Problem_Sequences[Problem Sequences], ""))),
    IF(_xlpm.ProblemFound="", "", "Warning 1: Problem sequences found (" &amp; _xlpm.ProblemFound &amp; ")"))</f>
        <v/>
      </c>
      <c r="BH16" s="3" t="str">
        <f>IF(AND(Table65[[#This Row],[Vector]] &lt;&gt; "Banked Construct",Table65[[#This Row],[Service]]&lt;&gt;"Stock RNA", LEN(Table65[[#This Row],[Custom Sequence/Bank ID]])&lt;300, Table65[[#This Row],[Custom Sequence/Bank ID]]&lt;&gt;""),"Comment: Sequence is less than 300nt. A spacer sequence will be added to bring the length up to 300nt","")</f>
        <v/>
      </c>
      <c r="BI16" s="1" t="str">
        <f>IF(AND(Table65[[#This Row],[Custom Sequence/Bank ID]]&lt;&gt;"", Table65[[#This Row],[Codon Optimize Capitalized?]]&lt;&gt; "No", Table65[[#This Row],[Codon Optimize Capitalized?]]&lt;&gt; "", Table65[[#This Row],[Codon Optimize Capitalized?]]&lt;&gt; "No Options"),
    IF(MOD(LEN(SUBSTITUTE(SUBSTITUTE(SUBSTITUTE(SUBSTITUTE(SUBSTITUTE(Table65[[#This Row],[Custom Sequence/Bank ID]], "a", ""), "c", ""), "g", ""), "u", ""), "t", "")), 3) = 0,
        "",
        "Error 3: Optimization regions not divisible by 3"),
    "")</f>
        <v/>
      </c>
      <c r="BJ16" s="1" t="str">
        <f>IF(
    Table65[[#This Row],[Vector]]="Banked Construct",
    IF(
        AND(
            LEFT(Table65[[#This Row],[Custom Sequence/Bank ID]], 3)="RTC",
            ISNUMBER(VALUE(MID(Table65[[#This Row],[Custom Sequence/Bank ID]], 4, 7))),
            LEN(Table65[[#This Row],[Custom Sequence/Bank ID]])=10
        ),
        "",
        "Error 4: Incorrect Bank ID"
    ),
    ""
)</f>
        <v/>
      </c>
      <c r="BK16" s="1" t="str">
        <f>IF(
   AND(Table65[[#This Row],[Vector]]&lt;&gt;"Banked Construct", LEN(Table65[[#This Row],[Custom Sequence/Bank ID]])&gt;0),
   IF(
      LEN(
         SUBSTITUTE(
            SUBSTITUTE(
               SUBSTITUTE(
                  SUBSTITUTE(UPPER(Table65[[#This Row],[Custom Sequence/Bank ID]]),"A",""),
               "C",""),
            "T",""),
         "G","")
      )&gt;0,
      "Error 5: Non-ACGT characters present",
      ""
   ),
   ""
)</f>
        <v/>
      </c>
      <c r="BL16" s="4" t="str">
        <f>IF(AND(Table65[[#This Row],[Vector]] &lt;&gt; "Banked Construct",Table65[[#This Row],[Service]]="Custom RNA", LEN(Table65[[#This Row],[Custom Sequence/Bank ID]])&gt;10000),"Error 6: Maximum sequence length is 10,000nt",IF(AND(Table65[[#This Row],[Vector]] &lt;&gt; "Banked Construct",Table65[[#This Row],[Service]]="HT Custom RNA", LEN(Table65[[#This Row],[Custom Sequence/Bank ID]])&gt;5000),"Error 6: Maximum sequence length for HT is 5,000nt", IF(Table65[[#This Row],[Service]]="HT Geneblock Custom RNA", IF(AND(Table65[[#This Row],[Vector]]="RTC coding circRNA", LEN(Table65[[#This Row],[Custom Sequence/Bank ID]])&gt;3793),"Error 6: Maximum sequence length for Coding CircRNA Geneblock is 3,793nt", IF(AND(Table65[[#This Row],[Vector]]="RTC noncoding circRNA", LEN(Table65[[#This Row],[Custom Sequence/Bank ID]])&gt;4493),"Error 6: Maximum sequence length for Noncoding CircRNA Geneblock is 4,493nt", IF(AND(Table65[[#This Row],[Vector]]="RTC Other RNA", LEN(Table65[[#This Row],[Custom Sequence/Bank ID]])&gt;4913),"Error 6: Maximum sequence length for Other RNA Geneblock is 4,913nt",""))),"")))</f>
        <v/>
      </c>
      <c r="BM16" s="4" t="str">
        <f>IF(AND(Table65[[#This Row],[Vector]] &lt;&gt; "Banked Construct", Table65[[#This Row],[Service]]&lt;&gt;"Stock RNA", Table65[[#This Row],[Custom Sequence/Bank ID]]&lt;&gt;""),
    _xlfn.LET(
        _xlpm.Sequence, Table65[[#This Row],[Custom Sequence/Bank ID]],
        _xlpm.OriginalLength, IF(AND(Table65[[#This Row],[Codon Optimize Capitalized?]] &lt;&gt; "No", Table65[[#This Row],[Codon Optimize Capitalized?]] &lt;&gt; ""),
                           LEN(SUBSTITUTE(SUBSTITUTE(SUBSTITUTE(SUBSTITUTE(SUBSTITUTE(_xlpm.Sequence, "A", ""), "C", ""), "G", ""), "T", ""), "U", "")),
                           LEN(_xlpm.Sequence)),
        _xlpm.NoGCLength, IF(AND(Table65[[#This Row],[Codon Optimize Capitalized?]] &lt;&gt; "No", Table65[[#This Row],[Codon Optimize Capitalized?]] &lt;&gt; ""),
                       LEN((SUBSTITUTE(SUBSTITUTE(SUBSTITUTE(SUBSTITUTE(SUBSTITUTE(SUBSTITUTE(SUBSTITUTE(_xlpm.Sequence, "A", ""), "C", ""), "G", ""), "T", ""), "U", ""), "g", ""), "c", ""))),
                       LEN(SUBSTITUTE(SUBSTITUTE(UPPER(_xlpm.Sequence), "G", ""), "C", ""))),
        _xlpm.GCLength, _xlpm.OriginalLength - _xlpm.NoGCLength,
        _xlpm.GCPercentage, IF(_xlpm.OriginalLength &gt; 15, _xlpm.GCLength / _xlpm.OriginalLength, 0.5),
                IF(OR(_xlpm.GCPercentage &gt; 0.65, _xlpm.GCPercentage &lt; 0.25), "Warning 7: Unoptimized region GC is not between 25-65%", "")
    ),
    ""
)</f>
        <v/>
      </c>
      <c r="BN16" s="4" t="str" cm="1">
        <f t="array" ref="BN16">_xlfn.LET(
    _xlpm.ProblemFound, _xlfn.TEXTJOIN(", ", TRUE, IF(OR(Table65[[#This Row],[Codon Optimize Capitalized?]]="No", Table65[[#This Row],[Codon Optimize Capitalized?]]=""), IF((ISNUMBER(SEARCH(Table_Restriction_Enzymes[XbaI], Table65[[#This Row],[Custom Sequence/Bank ID]]))), Table_Restriction_Enzymes[XbaI], ""),IF((ISNUMBER(FIND(LOWER(Table_Restriction_Enzymes[XbaI]), Table65[[#This Row],[Custom Sequence/Bank ID]]))), Table_Restriction_Enzymes[XbaI], ""))),
    IF(_xlpm.ProblemFound="", "", "[" &amp; _xlpm.ProblemFound &amp; "]"))</f>
        <v/>
      </c>
      <c r="BO16" s="4" t="str">
        <f>IF(Table_Sequence_Check[[#This Row],[Restriction Enzyme 1 Check]]&lt;&gt;"", Table_Restriction_Enzymes[[#Headers],[XbaI]],"")</f>
        <v/>
      </c>
      <c r="BP16" s="4" t="str" cm="1">
        <f t="array" ref="BP16">_xlfn.LET(
    _xlpm.ProblemFound, _xlfn.TEXTJOIN(", ", TRUE, IF(OR(Table65[[#This Row],[Codon Optimize Capitalized?]]="No", Table65[[#This Row],[Codon Optimize Capitalized?]]=""), IF((ISNUMBER(SEARCH(Table_Restriction_Enzymes[AscI], Table65[[#This Row],[Custom Sequence/Bank ID]]))), Table_Restriction_Enzymes[AscI], ""),IF((ISNUMBER(FIND(LOWER(Table_Restriction_Enzymes[AscI]), Table65[[#This Row],[Custom Sequence/Bank ID]]))), Table_Restriction_Enzymes[AscI], ""))),
    IF(_xlpm.ProblemFound="", "", "[" &amp; _xlpm.ProblemFound &amp; "]"))</f>
        <v/>
      </c>
      <c r="BQ16" s="4" t="str">
        <f>IF(Table_Sequence_Check[[#This Row],[Restriction Enzyme 2 Check]]&lt;&gt;"", Table_Restriction_Enzymes[[#Headers],[AscI]],"")</f>
        <v/>
      </c>
      <c r="BR16" s="4" t="str">
        <f>IF(AND(Table65[[#This Row],[Vector]] &lt;&gt; "Banked Construct",Table65[[#This Row],[Service]]&lt;&gt;"Stock RNA", Table65[[#This Row],[Service]]&lt;&gt;"HT Geneblock Custom RNA", Table_Sequence_Check[[#This Row],[Restriction Enzyme 1 Check]]&lt;&gt;"", Table_Sequence_Check[[#This Row],[Restriction Enzyme 2 Check]]&lt;&gt; ""),"Error 8: Remove instances of one of the following: " &amp; _xlfn.CONCAT(Table_Sequence_Check[[#This Row],[Restriction Enzyme 1 Check]],Table_Sequence_Check[[#This Row],[Restriction Enzyme 2 Check]]),"")</f>
        <v/>
      </c>
      <c r="BS16" s="4" t="str" cm="1">
        <f t="array" ref="BS16">IF(
   AND(
      Table65[[#This Row],[Service]] &lt;&gt; "",
      OR(
         COUNTIF(Table65[Service], "HT Custom RNA") &gt; 0,
         COUNTIF(Table65[Service], "HT Geneblock Custom RNA") &gt; 0
      ),
      COUNTA(_xlfn.UNIQUE(_xlfn._xlws.FILTER(Table65[Service], Table65[Service] &lt;&gt; ""))) &gt; 1
   ),
   "Error 9: If selecting HT Custom RNA or HT Geneblock Custom RNA, all items must match the selected HT service",
   ""
)</f>
        <v/>
      </c>
      <c r="BT16" s="4" t="str" cm="1">
        <f t="array" ref="BT16">IF(
   AND(
      Table65[[#This Row],[Service]] &lt;&gt; "",
      OR(COUNTIF(Table65[Service], "*HT Custom RNA*") &gt; 0, COUNTIF(Table65[Service], "*HT Geneblock Custom RNA*") &gt; 0),
      OR(
         COUNTA(_xlfn.UNIQUE(_xlfn._xlws.FILTER(Table65[RNA Analytics], (Table65[Service] &lt;&gt; "")))) &gt; 1,
         COUNTA(_xlfn.UNIQUE(_xlfn._xlws.FILTER(Table65[Bank Construct?], (Table65[Service] &lt;&gt; "")))) &gt; 1,
         COUNTA(_xlfn.UNIQUE(_xlfn._xlws.FILTER(Table65[Synthesis Type], (Table65[Service] &lt;&gt; "")))) &gt; 1
      )
   ),
   "Error 10: If submitting HT Custom RNA or HT Geneblock Custom RNA service request, all items must have the same Synthesis Type, Banking, and Analytics",
   ""
)</f>
        <v/>
      </c>
      <c r="BU16" s="4" t="str">
        <f>IF(AND(OR(Table65[[#This Row],[Service]] = "HT Custom RNA",Table65[[#This Row],[Service]] = "HT Geneblock Custom RNA"), Table65[[#This Row],[Vector]]="Banked Construct"),"Error 11: Banked constructs cannot be submitted for HT/Geneblock Custom RNA service. Contact the core if you'd like to resynthesize an entire banked plate","")</f>
        <v/>
      </c>
      <c r="BV16" s="4" t="str">
        <f>IF(AND(Table65[[#This Row],[Service]] &lt;&gt; "", Table65[[#This Row],[Vector]]="Banked Construct", Table65[[#This Row],[Bank Construct?]]="Yes"),"Error 12: Cannot bank constructs that are already banked","")</f>
        <v/>
      </c>
      <c r="BW16" s="4" t="str" cm="1">
        <f t="array" ref="BW16">_xlfn.LET(
    _xlpm.ProblemFound, _xlfn.TEXTJOIN(", ", TRUE, IF(AND(Table65[[#This Row],[Synthesis Type]]="Other RNA", OR(Table65[[#This Row],[Codon Optimize Capitalized?]]="No", Table65[[#This Row],[Codon Optimize Capitalized?]]="")), IF((ISNUMBER(SEARCH(Table_pA_Check[pA Check], Table65[[#This Row],[Custom Sequence/Bank ID]]))), Table_pA_Check[pA Check], ""),IF((ISNUMBER(FIND(LOWER(Table_pA_Check[pA Check]), Table65[[#This Row],[Custom Sequence/Bank ID]]))), Table_pA_Check[pA Check], ""))),
    IF(_xlpm.ProblemFound="", "", "Error 13: Problem sequences found (" &amp; _xlpm.ProblemFound &amp; ")"))</f>
        <v/>
      </c>
      <c r="BX16" s="4" t="str">
        <f>IF(AND(Table65[[#This Row],[Service]] &lt;&gt; "", Table65[[#This Row],[Codon Optimize Capitalized?]]&lt;&gt; "No", Table65[[#This Row],[Codon Optimize Capitalized?]]&lt;&gt; "", Table65[[#This Row],[Codon Optimize Capitalized?]]&lt;&gt; "No Options", EXACT(Table65[[#This Row],[Custom Sequence/Bank ID]],LOWER(Table65[[#This Row],[Custom Sequence/Bank ID]]))),"Error 14: Codon optimization is selected, but sequence is lowercase. Change regions for optimization to uppercase","")</f>
        <v/>
      </c>
      <c r="BY16" s="4" t="str">
        <f>IF(COUNTIF(Table65[Name], Table65[[#This Row],[Name]]) &gt; 1, "Error 15: Duplicate name", "")</f>
        <v/>
      </c>
      <c r="BZ16" s="4" t="str">
        <f>IF(
   Table65[[#This Row],[Service]]&lt;&gt;"",
   IF(
      AND(Table65[[#This Row],[Formulation]]="", Table65[[#This Row],[Number of Aliquots]]&gt;1),
      "Error 16: The RTC can only aliquot formulated circRNA; unformulated circRNA is stable through many freeze-thaw cycles",
      ""
   ),
   ""
)</f>
        <v/>
      </c>
      <c r="CA16" s="4" t="str">
        <f>IF(
   Table65[[#This Row],[Service]]&lt;&gt;"",
   IF(
      Table65[[#This Row],[Number of Aliquots]] &gt; (Table65[[#This Row],[Quantity (mg)]]*20),
      "Error 17: Too many aliquots. Maximum aliquots for Quantity requested = " &amp; (Table65[[#This Row],[Quantity (mg)]]*20),
      ""
   ),
   ""
)</f>
        <v/>
      </c>
      <c r="CB16" s="4" t="str">
        <f>IF(
   AND(Table65[[#This Row],[Service]]&lt;&gt;"", Table65[[#This Row],[Quantity (mg)]]&lt;0.2, Table65[[#This Row],[Formulation]]&lt;&gt;"", Table65[[#This Row],[Formulation]]&lt;&gt;"None"),
   "Error 18: Quantity too low. Minimum is 0.2mg for formulations",
   ""
)</f>
        <v/>
      </c>
      <c r="CC16" s="4" t="str">
        <f>IF(
   AND(Table65[[#This Row],[Service]]&lt;&gt;"", Table65[[#This Row],[Vector]]="No Vector", Table65[[#This Row],[Service]]&lt;&gt;"HT Geneblock Custom RNA"),
   "Error 19: [No Vector] can only be used for Geneblock service",
   ""
)</f>
        <v/>
      </c>
      <c r="CD16" s="4" t="str">
        <f>_xlfn.LET(
    _xlpm.errorList, _xlfn.TEXTJOIN(". ", TRUE, Table_Sequence_Check[[#This Row],[Problem Sequence Check]:[GC Check]],Table_Sequence_Check[[#This Row],[Restriction Enzyme Error]:[Gblock No Vector Check]]),
    IF(AND(Table65[[#This Row],[Service]]&lt;&gt;"", Table65[[#This Row],[Custom Sequence/Bank ID]]&lt;&gt;"SPECIAL",_xlpm.errorList&lt;&gt;""), _xlpm.errorList &amp; ".", "")
)</f>
        <v/>
      </c>
      <c r="CF16" s="3" t="str">
        <f t="shared" si="0"/>
        <v>Required</v>
      </c>
      <c r="CG16" s="1" t="str">
        <f t="shared" si="1"/>
        <v>Optional</v>
      </c>
      <c r="CH16" s="1" t="str">
        <f>IF(Table65[[#This Row],[Service]]&lt;&gt;"",IF((Table65[[#This Row],[Service]]="HT Custom RNA") + (Table65[[#This Row],[Service]]="HT Geneblock Custom RNA"), "Empty","Required"),"Empty")</f>
        <v>Empty</v>
      </c>
      <c r="CI16" s="1" t="str">
        <f>IF(Table65[[#This Row],[Service]] = "Stock RNA", "Required","Empty")</f>
        <v>Empty</v>
      </c>
      <c r="CJ16" s="1" t="str">
        <f>IF(OR(Table65[[#This Row],[Service]] = "Custom RNA", Table65[[#This Row],[Service]] = "HT Custom RNA", Table65[[#This Row],[Service]] = "HT Geneblock Custom RNA", Table65[[#This Row],[Service]] = "Formulation"), "Required", "Empty")</f>
        <v>Empty</v>
      </c>
      <c r="CK16" s="1" t="str">
        <f>IF(OR(Table65[[#This Row],[Service]] = "Custom RNA", Table65[[#This Row],[Service]] = "HT Custom RNA", Table65[[#This Row],[Service]] = "HT Geneblock Custom RNA"), "Required", "Empty")</f>
        <v>Empty</v>
      </c>
      <c r="CL16" s="1" t="str">
        <f>IF(OR(Table65[[#This Row],[Service]] = "Custom RNA", Table65[[#This Row],[Service]] = "HT Custom RNA", Table65[[#This Row],[Service]] = "HT Geneblock Custom RNA"), "Required", "Empty")</f>
        <v>Empty</v>
      </c>
      <c r="CM16" s="1" t="str">
        <f>IF(OR(Table65[[#This Row],[Service]] = "Custom RNA", Table65[[#This Row],[Service]] = "HT Custom RNA", Table65[[#This Row],[Service]] = "HT Geneblock Custom RNA"), "Required", "Empty")</f>
        <v>Empty</v>
      </c>
      <c r="CN16" s="1" t="str">
        <f>IF(AND(Table65[[#This Row],[Vector]]&lt;&gt;"Banked Construct", OR(Table65[[#This Row],[Service]] = "Custom RNA", Table65[[#This Row],[Service]] = "HT Custom RNA",Table65[[#This Row],[Service]] = "HT Geneblock Custom RNA",)), "Optional", "Empty")</f>
        <v>Empty</v>
      </c>
      <c r="CO16" s="1" t="str">
        <f>IF(OR(Table65[[#This Row],[Service]] = "Custom RNA", Table65[[#This Row],[Service]] = "HT Custom RNA"), "Optional", "Empty")</f>
        <v>Empty</v>
      </c>
      <c r="CP16" s="1" t="str">
        <f>IF(OR(Table65[[#This Row],[Service]] = "Custom RNA", Table65[[#This Row],[Service]] = "HT Custom RNA", Table65[[#This Row],[Service]] = "HT Custom Geneblock RNA"), "Optional", "Empty")</f>
        <v>Empty</v>
      </c>
      <c r="CQ16" s="1" t="str">
        <f>IF(Table65[[#This Row],[Service]]&lt;&gt;"",IF(OR(Table65[[#This Row],[Service]]="HT Custom RNA", Table65[[#This Row],[Service]]="HT Geneblock Custom RNA"), "Empty","Optional"),"Empty")</f>
        <v>Empty</v>
      </c>
      <c r="CR16" s="1" t="str">
        <f>IF(AND(Table65[[#This Row],[Formulation]]&lt;&gt;"",Table65[[#This Row],[Formulation]]&lt;&gt;"None",Table65[[#This Row],[Formulation]]&lt;&gt;"No Options"), "Required","Empty")</f>
        <v>Empty</v>
      </c>
      <c r="CS16" s="1" t="str">
        <f>IF(AND(Table65[[#This Row],[Formulation]]&lt;&gt;"",Table65[[#This Row],[Formulation]]&lt;&gt;"None",Table65[[#This Row],[Formulation]]&lt;&gt;"No Options"), "Optional","Empty")</f>
        <v>Empty</v>
      </c>
      <c r="CT16" s="1" t="str">
        <f t="shared" si="2"/>
        <v>Optional</v>
      </c>
      <c r="CU16" s="1" t="str">
        <f t="shared" si="3"/>
        <v>Optional</v>
      </c>
      <c r="CV16" s="2" t="str">
        <f t="shared" si="4"/>
        <v>Optional</v>
      </c>
    </row>
    <row r="17" spans="1:100" x14ac:dyDescent="0.35">
      <c r="A17" s="69">
        <v>13</v>
      </c>
      <c r="B17" s="59"/>
      <c r="C17" s="83"/>
      <c r="D17" s="85"/>
      <c r="E17" s="90"/>
      <c r="F17" s="60"/>
      <c r="G17" s="60"/>
      <c r="H17" s="60"/>
      <c r="I17" s="61"/>
      <c r="J17" s="61"/>
      <c r="K17" s="105"/>
      <c r="L17" s="90"/>
      <c r="M17" s="60"/>
      <c r="N17" s="108"/>
      <c r="O17" s="91"/>
      <c r="P17" s="111"/>
      <c r="Q17" s="93" t="str">
        <f>Table_Sequence_Check[[#This Row],[Final Warnings]]</f>
        <v/>
      </c>
      <c r="R17" s="19"/>
      <c r="S17" s="19"/>
      <c r="T17" s="19"/>
      <c r="BF17" s="49"/>
      <c r="BG17" s="3" t="str" cm="1">
        <f t="array" ref="BG17">_xlfn.LET(
    _xlpm.ProblemFound, _xlfn.TEXTJOIN(", ", TRUE, IF(OR(Table65[[#This Row],[Codon Optimize Capitalized?]]="No", Table65[[#This Row],[Codon Optimize Capitalized?]]=""), IF((ISNUMBER(SEARCH(Table_Problem_Sequences[Problem Sequences], Table65[[#This Row],[Custom Sequence/Bank ID]]))), Table_Problem_Sequences[Problem Sequences], ""),IF((ISNUMBER(FIND(LOWER(Table_Problem_Sequences[Problem Sequences]), Table65[[#This Row],[Custom Sequence/Bank ID]]))), Table_Problem_Sequences[Problem Sequences], ""))),
    IF(_xlpm.ProblemFound="", "", "Warning 1: Problem sequences found (" &amp; _xlpm.ProblemFound &amp; ")"))</f>
        <v/>
      </c>
      <c r="BH17" s="3" t="str">
        <f>IF(AND(Table65[[#This Row],[Vector]] &lt;&gt; "Banked Construct",Table65[[#This Row],[Service]]&lt;&gt;"Stock RNA", LEN(Table65[[#This Row],[Custom Sequence/Bank ID]])&lt;300, Table65[[#This Row],[Custom Sequence/Bank ID]]&lt;&gt;""),"Comment: Sequence is less than 300nt. A spacer sequence will be added to bring the length up to 300nt","")</f>
        <v/>
      </c>
      <c r="BI17" s="1" t="str">
        <f>IF(AND(Table65[[#This Row],[Custom Sequence/Bank ID]]&lt;&gt;"", Table65[[#This Row],[Codon Optimize Capitalized?]]&lt;&gt; "No", Table65[[#This Row],[Codon Optimize Capitalized?]]&lt;&gt; "", Table65[[#This Row],[Codon Optimize Capitalized?]]&lt;&gt; "No Options"),
    IF(MOD(LEN(SUBSTITUTE(SUBSTITUTE(SUBSTITUTE(SUBSTITUTE(SUBSTITUTE(Table65[[#This Row],[Custom Sequence/Bank ID]], "a", ""), "c", ""), "g", ""), "u", ""), "t", "")), 3) = 0,
        "",
        "Error 3: Optimization regions not divisible by 3"),
    "")</f>
        <v/>
      </c>
      <c r="BJ17" s="1" t="str">
        <f>IF(
    Table65[[#This Row],[Vector]]="Banked Construct",
    IF(
        AND(
            LEFT(Table65[[#This Row],[Custom Sequence/Bank ID]], 3)="RTC",
            ISNUMBER(VALUE(MID(Table65[[#This Row],[Custom Sequence/Bank ID]], 4, 7))),
            LEN(Table65[[#This Row],[Custom Sequence/Bank ID]])=10
        ),
        "",
        "Error 4: Incorrect Bank ID"
    ),
    ""
)</f>
        <v/>
      </c>
      <c r="BK17" s="1" t="str">
        <f>IF(
   AND(Table65[[#This Row],[Vector]]&lt;&gt;"Banked Construct", LEN(Table65[[#This Row],[Custom Sequence/Bank ID]])&gt;0),
   IF(
      LEN(
         SUBSTITUTE(
            SUBSTITUTE(
               SUBSTITUTE(
                  SUBSTITUTE(UPPER(Table65[[#This Row],[Custom Sequence/Bank ID]]),"A",""),
               "C",""),
            "T",""),
         "G","")
      )&gt;0,
      "Error 5: Non-ACGT characters present",
      ""
   ),
   ""
)</f>
        <v/>
      </c>
      <c r="BL17" s="4" t="str">
        <f>IF(AND(Table65[[#This Row],[Vector]] &lt;&gt; "Banked Construct",Table65[[#This Row],[Service]]="Custom RNA", LEN(Table65[[#This Row],[Custom Sequence/Bank ID]])&gt;10000),"Error 6: Maximum sequence length is 10,000nt",IF(AND(Table65[[#This Row],[Vector]] &lt;&gt; "Banked Construct",Table65[[#This Row],[Service]]="HT Custom RNA", LEN(Table65[[#This Row],[Custom Sequence/Bank ID]])&gt;5000),"Error 6: Maximum sequence length for HT is 5,000nt", IF(Table65[[#This Row],[Service]]="HT Geneblock Custom RNA", IF(AND(Table65[[#This Row],[Vector]]="RTC coding circRNA", LEN(Table65[[#This Row],[Custom Sequence/Bank ID]])&gt;3793),"Error 6: Maximum sequence length for Coding CircRNA Geneblock is 3,793nt", IF(AND(Table65[[#This Row],[Vector]]="RTC noncoding circRNA", LEN(Table65[[#This Row],[Custom Sequence/Bank ID]])&gt;4493),"Error 6: Maximum sequence length for Noncoding CircRNA Geneblock is 4,493nt", IF(AND(Table65[[#This Row],[Vector]]="RTC Other RNA", LEN(Table65[[#This Row],[Custom Sequence/Bank ID]])&gt;4913),"Error 6: Maximum sequence length for Other RNA Geneblock is 4,913nt",""))),"")))</f>
        <v/>
      </c>
      <c r="BM17" s="4" t="str">
        <f>IF(AND(Table65[[#This Row],[Vector]] &lt;&gt; "Banked Construct", Table65[[#This Row],[Service]]&lt;&gt;"Stock RNA", Table65[[#This Row],[Custom Sequence/Bank ID]]&lt;&gt;""),
    _xlfn.LET(
        _xlpm.Sequence, Table65[[#This Row],[Custom Sequence/Bank ID]],
        _xlpm.OriginalLength, IF(AND(Table65[[#This Row],[Codon Optimize Capitalized?]] &lt;&gt; "No", Table65[[#This Row],[Codon Optimize Capitalized?]] &lt;&gt; ""),
                           LEN(SUBSTITUTE(SUBSTITUTE(SUBSTITUTE(SUBSTITUTE(SUBSTITUTE(_xlpm.Sequence, "A", ""), "C", ""), "G", ""), "T", ""), "U", "")),
                           LEN(_xlpm.Sequence)),
        _xlpm.NoGCLength, IF(AND(Table65[[#This Row],[Codon Optimize Capitalized?]] &lt;&gt; "No", Table65[[#This Row],[Codon Optimize Capitalized?]] &lt;&gt; ""),
                       LEN((SUBSTITUTE(SUBSTITUTE(SUBSTITUTE(SUBSTITUTE(SUBSTITUTE(SUBSTITUTE(SUBSTITUTE(_xlpm.Sequence, "A", ""), "C", ""), "G", ""), "T", ""), "U", ""), "g", ""), "c", ""))),
                       LEN(SUBSTITUTE(SUBSTITUTE(UPPER(_xlpm.Sequence), "G", ""), "C", ""))),
        _xlpm.GCLength, _xlpm.OriginalLength - _xlpm.NoGCLength,
        _xlpm.GCPercentage, IF(_xlpm.OriginalLength &gt; 15, _xlpm.GCLength / _xlpm.OriginalLength, 0.5),
                IF(OR(_xlpm.GCPercentage &gt; 0.65, _xlpm.GCPercentage &lt; 0.25), "Warning 7: Unoptimized region GC is not between 25-65%", "")
    ),
    ""
)</f>
        <v/>
      </c>
      <c r="BN17" s="4" t="str" cm="1">
        <f t="array" ref="BN17">_xlfn.LET(
    _xlpm.ProblemFound, _xlfn.TEXTJOIN(", ", TRUE, IF(OR(Table65[[#This Row],[Codon Optimize Capitalized?]]="No", Table65[[#This Row],[Codon Optimize Capitalized?]]=""), IF((ISNUMBER(SEARCH(Table_Restriction_Enzymes[XbaI], Table65[[#This Row],[Custom Sequence/Bank ID]]))), Table_Restriction_Enzymes[XbaI], ""),IF((ISNUMBER(FIND(LOWER(Table_Restriction_Enzymes[XbaI]), Table65[[#This Row],[Custom Sequence/Bank ID]]))), Table_Restriction_Enzymes[XbaI], ""))),
    IF(_xlpm.ProblemFound="", "", "[" &amp; _xlpm.ProblemFound &amp; "]"))</f>
        <v/>
      </c>
      <c r="BO17" s="4" t="str">
        <f>IF(Table_Sequence_Check[[#This Row],[Restriction Enzyme 1 Check]]&lt;&gt;"", Table_Restriction_Enzymes[[#Headers],[XbaI]],"")</f>
        <v/>
      </c>
      <c r="BP17" s="4" t="str" cm="1">
        <f t="array" ref="BP17">_xlfn.LET(
    _xlpm.ProblemFound, _xlfn.TEXTJOIN(", ", TRUE, IF(OR(Table65[[#This Row],[Codon Optimize Capitalized?]]="No", Table65[[#This Row],[Codon Optimize Capitalized?]]=""), IF((ISNUMBER(SEARCH(Table_Restriction_Enzymes[AscI], Table65[[#This Row],[Custom Sequence/Bank ID]]))), Table_Restriction_Enzymes[AscI], ""),IF((ISNUMBER(FIND(LOWER(Table_Restriction_Enzymes[AscI]), Table65[[#This Row],[Custom Sequence/Bank ID]]))), Table_Restriction_Enzymes[AscI], ""))),
    IF(_xlpm.ProblemFound="", "", "[" &amp; _xlpm.ProblemFound &amp; "]"))</f>
        <v/>
      </c>
      <c r="BQ17" s="4" t="str">
        <f>IF(Table_Sequence_Check[[#This Row],[Restriction Enzyme 2 Check]]&lt;&gt;"", Table_Restriction_Enzymes[[#Headers],[AscI]],"")</f>
        <v/>
      </c>
      <c r="BR17" s="4" t="str">
        <f>IF(AND(Table65[[#This Row],[Vector]] &lt;&gt; "Banked Construct",Table65[[#This Row],[Service]]&lt;&gt;"Stock RNA", Table65[[#This Row],[Service]]&lt;&gt;"HT Geneblock Custom RNA", Table_Sequence_Check[[#This Row],[Restriction Enzyme 1 Check]]&lt;&gt;"", Table_Sequence_Check[[#This Row],[Restriction Enzyme 2 Check]]&lt;&gt; ""),"Error 8: Remove instances of one of the following: " &amp; _xlfn.CONCAT(Table_Sequence_Check[[#This Row],[Restriction Enzyme 1 Check]],Table_Sequence_Check[[#This Row],[Restriction Enzyme 2 Check]]),"")</f>
        <v/>
      </c>
      <c r="BS17" s="4" t="str" cm="1">
        <f t="array" ref="BS17">IF(
   AND(
      Table65[[#This Row],[Service]] &lt;&gt; "",
      OR(
         COUNTIF(Table65[Service], "HT Custom RNA") &gt; 0,
         COUNTIF(Table65[Service], "HT Geneblock Custom RNA") &gt; 0
      ),
      COUNTA(_xlfn.UNIQUE(_xlfn._xlws.FILTER(Table65[Service], Table65[Service] &lt;&gt; ""))) &gt; 1
   ),
   "Error 9: If selecting HT Custom RNA or HT Geneblock Custom RNA, all items must match the selected HT service",
   ""
)</f>
        <v/>
      </c>
      <c r="BT17" s="4" t="str" cm="1">
        <f t="array" ref="BT17">IF(
   AND(
      Table65[[#This Row],[Service]] &lt;&gt; "",
      OR(COUNTIF(Table65[Service], "*HT Custom RNA*") &gt; 0, COUNTIF(Table65[Service], "*HT Geneblock Custom RNA*") &gt; 0),
      OR(
         COUNTA(_xlfn.UNIQUE(_xlfn._xlws.FILTER(Table65[RNA Analytics], (Table65[Service] &lt;&gt; "")))) &gt; 1,
         COUNTA(_xlfn.UNIQUE(_xlfn._xlws.FILTER(Table65[Bank Construct?], (Table65[Service] &lt;&gt; "")))) &gt; 1,
         COUNTA(_xlfn.UNIQUE(_xlfn._xlws.FILTER(Table65[Synthesis Type], (Table65[Service] &lt;&gt; "")))) &gt; 1
      )
   ),
   "Error 10: If submitting HT Custom RNA or HT Geneblock Custom RNA service request, all items must have the same Synthesis Type, Banking, and Analytics",
   ""
)</f>
        <v/>
      </c>
      <c r="BU17" s="4" t="str">
        <f>IF(AND(OR(Table65[[#This Row],[Service]] = "HT Custom RNA",Table65[[#This Row],[Service]] = "HT Geneblock Custom RNA"), Table65[[#This Row],[Vector]]="Banked Construct"),"Error 11: Banked constructs cannot be submitted for HT/Geneblock Custom RNA service. Contact the core if you'd like to resynthesize an entire banked plate","")</f>
        <v/>
      </c>
      <c r="BV17" s="4" t="str">
        <f>IF(AND(Table65[[#This Row],[Service]] &lt;&gt; "", Table65[[#This Row],[Vector]]="Banked Construct", Table65[[#This Row],[Bank Construct?]]="Yes"),"Error 12: Cannot bank constructs that are already banked","")</f>
        <v/>
      </c>
      <c r="BW17" s="4" t="str" cm="1">
        <f t="array" ref="BW17">_xlfn.LET(
    _xlpm.ProblemFound, _xlfn.TEXTJOIN(", ", TRUE, IF(AND(Table65[[#This Row],[Synthesis Type]]="Other RNA", OR(Table65[[#This Row],[Codon Optimize Capitalized?]]="No", Table65[[#This Row],[Codon Optimize Capitalized?]]="")), IF((ISNUMBER(SEARCH(Table_pA_Check[pA Check], Table65[[#This Row],[Custom Sequence/Bank ID]]))), Table_pA_Check[pA Check], ""),IF((ISNUMBER(FIND(LOWER(Table_pA_Check[pA Check]), Table65[[#This Row],[Custom Sequence/Bank ID]]))), Table_pA_Check[pA Check], ""))),
    IF(_xlpm.ProblemFound="", "", "Error 13: Problem sequences found (" &amp; _xlpm.ProblemFound &amp; ")"))</f>
        <v/>
      </c>
      <c r="BX17" s="4" t="str">
        <f>IF(AND(Table65[[#This Row],[Service]] &lt;&gt; "", Table65[[#This Row],[Codon Optimize Capitalized?]]&lt;&gt; "No", Table65[[#This Row],[Codon Optimize Capitalized?]]&lt;&gt; "", Table65[[#This Row],[Codon Optimize Capitalized?]]&lt;&gt; "No Options", EXACT(Table65[[#This Row],[Custom Sequence/Bank ID]],LOWER(Table65[[#This Row],[Custom Sequence/Bank ID]]))),"Error 14: Codon optimization is selected, but sequence is lowercase. Change regions for optimization to uppercase","")</f>
        <v/>
      </c>
      <c r="BY17" s="4" t="str">
        <f>IF(COUNTIF(Table65[Name], Table65[[#This Row],[Name]]) &gt; 1, "Error 15: Duplicate name", "")</f>
        <v/>
      </c>
      <c r="BZ17" s="4" t="str">
        <f>IF(
   Table65[[#This Row],[Service]]&lt;&gt;"",
   IF(
      AND(Table65[[#This Row],[Formulation]]="", Table65[[#This Row],[Number of Aliquots]]&gt;1),
      "Error 16: The RTC can only aliquot formulated circRNA; unformulated circRNA is stable through many freeze-thaw cycles",
      ""
   ),
   ""
)</f>
        <v/>
      </c>
      <c r="CA17" s="4" t="str">
        <f>IF(
   Table65[[#This Row],[Service]]&lt;&gt;"",
   IF(
      Table65[[#This Row],[Number of Aliquots]] &gt; (Table65[[#This Row],[Quantity (mg)]]*20),
      "Error 17: Too many aliquots. Maximum aliquots for Quantity requested = " &amp; (Table65[[#This Row],[Quantity (mg)]]*20),
      ""
   ),
   ""
)</f>
        <v/>
      </c>
      <c r="CB17" s="4" t="str">
        <f>IF(
   AND(Table65[[#This Row],[Service]]&lt;&gt;"", Table65[[#This Row],[Quantity (mg)]]&lt;0.2, Table65[[#This Row],[Formulation]]&lt;&gt;"", Table65[[#This Row],[Formulation]]&lt;&gt;"None"),
   "Error 18: Quantity too low. Minimum is 0.2mg for formulations",
   ""
)</f>
        <v/>
      </c>
      <c r="CC17" s="4" t="str">
        <f>IF(
   AND(Table65[[#This Row],[Service]]&lt;&gt;"", Table65[[#This Row],[Vector]]="No Vector", Table65[[#This Row],[Service]]&lt;&gt;"HT Geneblock Custom RNA"),
   "Error 19: [No Vector] can only be used for Geneblock service",
   ""
)</f>
        <v/>
      </c>
      <c r="CD17" s="4" t="str">
        <f>_xlfn.LET(
    _xlpm.errorList, _xlfn.TEXTJOIN(". ", TRUE, Table_Sequence_Check[[#This Row],[Problem Sequence Check]:[GC Check]],Table_Sequence_Check[[#This Row],[Restriction Enzyme Error]:[Gblock No Vector Check]]),
    IF(AND(Table65[[#This Row],[Service]]&lt;&gt;"", Table65[[#This Row],[Custom Sequence/Bank ID]]&lt;&gt;"SPECIAL",_xlpm.errorList&lt;&gt;""), _xlpm.errorList &amp; ".", "")
)</f>
        <v/>
      </c>
      <c r="CF17" s="3" t="str">
        <f t="shared" si="0"/>
        <v>Required</v>
      </c>
      <c r="CG17" s="1" t="str">
        <f t="shared" si="1"/>
        <v>Optional</v>
      </c>
      <c r="CH17" s="1" t="str">
        <f>IF(Table65[[#This Row],[Service]]&lt;&gt;"",IF((Table65[[#This Row],[Service]]="HT Custom RNA") + (Table65[[#This Row],[Service]]="HT Geneblock Custom RNA"), "Empty","Required"),"Empty")</f>
        <v>Empty</v>
      </c>
      <c r="CI17" s="1" t="str">
        <f>IF(Table65[[#This Row],[Service]] = "Stock RNA", "Required","Empty")</f>
        <v>Empty</v>
      </c>
      <c r="CJ17" s="1" t="str">
        <f>IF(OR(Table65[[#This Row],[Service]] = "Custom RNA", Table65[[#This Row],[Service]] = "HT Custom RNA", Table65[[#This Row],[Service]] = "HT Geneblock Custom RNA", Table65[[#This Row],[Service]] = "Formulation"), "Required", "Empty")</f>
        <v>Empty</v>
      </c>
      <c r="CK17" s="1" t="str">
        <f>IF(OR(Table65[[#This Row],[Service]] = "Custom RNA", Table65[[#This Row],[Service]] = "HT Custom RNA", Table65[[#This Row],[Service]] = "HT Geneblock Custom RNA"), "Required", "Empty")</f>
        <v>Empty</v>
      </c>
      <c r="CL17" s="1" t="str">
        <f>IF(OR(Table65[[#This Row],[Service]] = "Custom RNA", Table65[[#This Row],[Service]] = "HT Custom RNA", Table65[[#This Row],[Service]] = "HT Geneblock Custom RNA"), "Required", "Empty")</f>
        <v>Empty</v>
      </c>
      <c r="CM17" s="1" t="str">
        <f>IF(OR(Table65[[#This Row],[Service]] = "Custom RNA", Table65[[#This Row],[Service]] = "HT Custom RNA", Table65[[#This Row],[Service]] = "HT Geneblock Custom RNA"), "Required", "Empty")</f>
        <v>Empty</v>
      </c>
      <c r="CN17" s="1" t="str">
        <f>IF(AND(Table65[[#This Row],[Vector]]&lt;&gt;"Banked Construct", OR(Table65[[#This Row],[Service]] = "Custom RNA", Table65[[#This Row],[Service]] = "HT Custom RNA",Table65[[#This Row],[Service]] = "HT Geneblock Custom RNA",)), "Optional", "Empty")</f>
        <v>Empty</v>
      </c>
      <c r="CO17" s="1" t="str">
        <f>IF(OR(Table65[[#This Row],[Service]] = "Custom RNA", Table65[[#This Row],[Service]] = "HT Custom RNA"), "Optional", "Empty")</f>
        <v>Empty</v>
      </c>
      <c r="CP17" s="1" t="str">
        <f>IF(OR(Table65[[#This Row],[Service]] = "Custom RNA", Table65[[#This Row],[Service]] = "HT Custom RNA", Table65[[#This Row],[Service]] = "HT Custom Geneblock RNA"), "Optional", "Empty")</f>
        <v>Empty</v>
      </c>
      <c r="CQ17" s="1" t="str">
        <f>IF(Table65[[#This Row],[Service]]&lt;&gt;"",IF(OR(Table65[[#This Row],[Service]]="HT Custom RNA", Table65[[#This Row],[Service]]="HT Geneblock Custom RNA"), "Empty","Optional"),"Empty")</f>
        <v>Empty</v>
      </c>
      <c r="CR17" s="1" t="str">
        <f>IF(AND(Table65[[#This Row],[Formulation]]&lt;&gt;"",Table65[[#This Row],[Formulation]]&lt;&gt;"None",Table65[[#This Row],[Formulation]]&lt;&gt;"No Options"), "Required","Empty")</f>
        <v>Empty</v>
      </c>
      <c r="CS17" s="1" t="str">
        <f>IF(AND(Table65[[#This Row],[Formulation]]&lt;&gt;"",Table65[[#This Row],[Formulation]]&lt;&gt;"None",Table65[[#This Row],[Formulation]]&lt;&gt;"No Options"), "Optional","Empty")</f>
        <v>Empty</v>
      </c>
      <c r="CT17" s="1" t="str">
        <f t="shared" si="2"/>
        <v>Optional</v>
      </c>
      <c r="CU17" s="1" t="str">
        <f t="shared" si="3"/>
        <v>Optional</v>
      </c>
      <c r="CV17" s="2" t="str">
        <f t="shared" si="4"/>
        <v>Optional</v>
      </c>
    </row>
    <row r="18" spans="1:100" x14ac:dyDescent="0.35">
      <c r="A18" s="69">
        <v>14</v>
      </c>
      <c r="B18" s="59"/>
      <c r="C18" s="83"/>
      <c r="D18" s="85"/>
      <c r="E18" s="90"/>
      <c r="F18" s="60"/>
      <c r="G18" s="60"/>
      <c r="H18" s="60"/>
      <c r="I18" s="61"/>
      <c r="J18" s="61"/>
      <c r="K18" s="105"/>
      <c r="L18" s="90"/>
      <c r="M18" s="60"/>
      <c r="N18" s="108"/>
      <c r="O18" s="91"/>
      <c r="P18" s="111"/>
      <c r="Q18" s="93" t="str">
        <f>Table_Sequence_Check[[#This Row],[Final Warnings]]</f>
        <v/>
      </c>
      <c r="R18" s="19"/>
      <c r="S18" s="19"/>
      <c r="T18" s="19"/>
      <c r="BF18" s="49"/>
      <c r="BG18" s="3" t="str" cm="1">
        <f t="array" ref="BG18">_xlfn.LET(
    _xlpm.ProblemFound, _xlfn.TEXTJOIN(", ", TRUE, IF(OR(Table65[[#This Row],[Codon Optimize Capitalized?]]="No", Table65[[#This Row],[Codon Optimize Capitalized?]]=""), IF((ISNUMBER(SEARCH(Table_Problem_Sequences[Problem Sequences], Table65[[#This Row],[Custom Sequence/Bank ID]]))), Table_Problem_Sequences[Problem Sequences], ""),IF((ISNUMBER(FIND(LOWER(Table_Problem_Sequences[Problem Sequences]), Table65[[#This Row],[Custom Sequence/Bank ID]]))), Table_Problem_Sequences[Problem Sequences], ""))),
    IF(_xlpm.ProblemFound="", "", "Warning 1: Problem sequences found (" &amp; _xlpm.ProblemFound &amp; ")"))</f>
        <v/>
      </c>
      <c r="BH18" s="3" t="str">
        <f>IF(AND(Table65[[#This Row],[Vector]] &lt;&gt; "Banked Construct",Table65[[#This Row],[Service]]&lt;&gt;"Stock RNA", LEN(Table65[[#This Row],[Custom Sequence/Bank ID]])&lt;300, Table65[[#This Row],[Custom Sequence/Bank ID]]&lt;&gt;""),"Comment: Sequence is less than 300nt. A spacer sequence will be added to bring the length up to 300nt","")</f>
        <v/>
      </c>
      <c r="BI18" s="1" t="str">
        <f>IF(AND(Table65[[#This Row],[Custom Sequence/Bank ID]]&lt;&gt;"", Table65[[#This Row],[Codon Optimize Capitalized?]]&lt;&gt; "No", Table65[[#This Row],[Codon Optimize Capitalized?]]&lt;&gt; "", Table65[[#This Row],[Codon Optimize Capitalized?]]&lt;&gt; "No Options"),
    IF(MOD(LEN(SUBSTITUTE(SUBSTITUTE(SUBSTITUTE(SUBSTITUTE(SUBSTITUTE(Table65[[#This Row],[Custom Sequence/Bank ID]], "a", ""), "c", ""), "g", ""), "u", ""), "t", "")), 3) = 0,
        "",
        "Error 3: Optimization regions not divisible by 3"),
    "")</f>
        <v/>
      </c>
      <c r="BJ18" s="1" t="str">
        <f>IF(
    Table65[[#This Row],[Vector]]="Banked Construct",
    IF(
        AND(
            LEFT(Table65[[#This Row],[Custom Sequence/Bank ID]], 3)="RTC",
            ISNUMBER(VALUE(MID(Table65[[#This Row],[Custom Sequence/Bank ID]], 4, 7))),
            LEN(Table65[[#This Row],[Custom Sequence/Bank ID]])=10
        ),
        "",
        "Error 4: Incorrect Bank ID"
    ),
    ""
)</f>
        <v/>
      </c>
      <c r="BK18" s="1" t="str">
        <f>IF(
   AND(Table65[[#This Row],[Vector]]&lt;&gt;"Banked Construct", LEN(Table65[[#This Row],[Custom Sequence/Bank ID]])&gt;0),
   IF(
      LEN(
         SUBSTITUTE(
            SUBSTITUTE(
               SUBSTITUTE(
                  SUBSTITUTE(UPPER(Table65[[#This Row],[Custom Sequence/Bank ID]]),"A",""),
               "C",""),
            "T",""),
         "G","")
      )&gt;0,
      "Error 5: Non-ACGT characters present",
      ""
   ),
   ""
)</f>
        <v/>
      </c>
      <c r="BL18" s="4" t="str">
        <f>IF(AND(Table65[[#This Row],[Vector]] &lt;&gt; "Banked Construct",Table65[[#This Row],[Service]]="Custom RNA", LEN(Table65[[#This Row],[Custom Sequence/Bank ID]])&gt;10000),"Error 6: Maximum sequence length is 10,000nt",IF(AND(Table65[[#This Row],[Vector]] &lt;&gt; "Banked Construct",Table65[[#This Row],[Service]]="HT Custom RNA", LEN(Table65[[#This Row],[Custom Sequence/Bank ID]])&gt;5000),"Error 6: Maximum sequence length for HT is 5,000nt", IF(Table65[[#This Row],[Service]]="HT Geneblock Custom RNA", IF(AND(Table65[[#This Row],[Vector]]="RTC coding circRNA", LEN(Table65[[#This Row],[Custom Sequence/Bank ID]])&gt;3793),"Error 6: Maximum sequence length for Coding CircRNA Geneblock is 3,793nt", IF(AND(Table65[[#This Row],[Vector]]="RTC noncoding circRNA", LEN(Table65[[#This Row],[Custom Sequence/Bank ID]])&gt;4493),"Error 6: Maximum sequence length for Noncoding CircRNA Geneblock is 4,493nt", IF(AND(Table65[[#This Row],[Vector]]="RTC Other RNA", LEN(Table65[[#This Row],[Custom Sequence/Bank ID]])&gt;4913),"Error 6: Maximum sequence length for Other RNA Geneblock is 4,913nt",""))),"")))</f>
        <v/>
      </c>
      <c r="BM18" s="4" t="str">
        <f>IF(AND(Table65[[#This Row],[Vector]] &lt;&gt; "Banked Construct", Table65[[#This Row],[Service]]&lt;&gt;"Stock RNA", Table65[[#This Row],[Custom Sequence/Bank ID]]&lt;&gt;""),
    _xlfn.LET(
        _xlpm.Sequence, Table65[[#This Row],[Custom Sequence/Bank ID]],
        _xlpm.OriginalLength, IF(AND(Table65[[#This Row],[Codon Optimize Capitalized?]] &lt;&gt; "No", Table65[[#This Row],[Codon Optimize Capitalized?]] &lt;&gt; ""),
                           LEN(SUBSTITUTE(SUBSTITUTE(SUBSTITUTE(SUBSTITUTE(SUBSTITUTE(_xlpm.Sequence, "A", ""), "C", ""), "G", ""), "T", ""), "U", "")),
                           LEN(_xlpm.Sequence)),
        _xlpm.NoGCLength, IF(AND(Table65[[#This Row],[Codon Optimize Capitalized?]] &lt;&gt; "No", Table65[[#This Row],[Codon Optimize Capitalized?]] &lt;&gt; ""),
                       LEN((SUBSTITUTE(SUBSTITUTE(SUBSTITUTE(SUBSTITUTE(SUBSTITUTE(SUBSTITUTE(SUBSTITUTE(_xlpm.Sequence, "A", ""), "C", ""), "G", ""), "T", ""), "U", ""), "g", ""), "c", ""))),
                       LEN(SUBSTITUTE(SUBSTITUTE(UPPER(_xlpm.Sequence), "G", ""), "C", ""))),
        _xlpm.GCLength, _xlpm.OriginalLength - _xlpm.NoGCLength,
        _xlpm.GCPercentage, IF(_xlpm.OriginalLength &gt; 15, _xlpm.GCLength / _xlpm.OriginalLength, 0.5),
                IF(OR(_xlpm.GCPercentage &gt; 0.65, _xlpm.GCPercentage &lt; 0.25), "Warning 7: Unoptimized region GC is not between 25-65%", "")
    ),
    ""
)</f>
        <v/>
      </c>
      <c r="BN18" s="4" t="str" cm="1">
        <f t="array" ref="BN18">_xlfn.LET(
    _xlpm.ProblemFound, _xlfn.TEXTJOIN(", ", TRUE, IF(OR(Table65[[#This Row],[Codon Optimize Capitalized?]]="No", Table65[[#This Row],[Codon Optimize Capitalized?]]=""), IF((ISNUMBER(SEARCH(Table_Restriction_Enzymes[XbaI], Table65[[#This Row],[Custom Sequence/Bank ID]]))), Table_Restriction_Enzymes[XbaI], ""),IF((ISNUMBER(FIND(LOWER(Table_Restriction_Enzymes[XbaI]), Table65[[#This Row],[Custom Sequence/Bank ID]]))), Table_Restriction_Enzymes[XbaI], ""))),
    IF(_xlpm.ProblemFound="", "", "[" &amp; _xlpm.ProblemFound &amp; "]"))</f>
        <v/>
      </c>
      <c r="BO18" s="4" t="str">
        <f>IF(Table_Sequence_Check[[#This Row],[Restriction Enzyme 1 Check]]&lt;&gt;"", Table_Restriction_Enzymes[[#Headers],[XbaI]],"")</f>
        <v/>
      </c>
      <c r="BP18" s="4" t="str" cm="1">
        <f t="array" ref="BP18">_xlfn.LET(
    _xlpm.ProblemFound, _xlfn.TEXTJOIN(", ", TRUE, IF(OR(Table65[[#This Row],[Codon Optimize Capitalized?]]="No", Table65[[#This Row],[Codon Optimize Capitalized?]]=""), IF((ISNUMBER(SEARCH(Table_Restriction_Enzymes[AscI], Table65[[#This Row],[Custom Sequence/Bank ID]]))), Table_Restriction_Enzymes[AscI], ""),IF((ISNUMBER(FIND(LOWER(Table_Restriction_Enzymes[AscI]), Table65[[#This Row],[Custom Sequence/Bank ID]]))), Table_Restriction_Enzymes[AscI], ""))),
    IF(_xlpm.ProblemFound="", "", "[" &amp; _xlpm.ProblemFound &amp; "]"))</f>
        <v/>
      </c>
      <c r="BQ18" s="4" t="str">
        <f>IF(Table_Sequence_Check[[#This Row],[Restriction Enzyme 2 Check]]&lt;&gt;"", Table_Restriction_Enzymes[[#Headers],[AscI]],"")</f>
        <v/>
      </c>
      <c r="BR18" s="4" t="str">
        <f>IF(AND(Table65[[#This Row],[Vector]] &lt;&gt; "Banked Construct",Table65[[#This Row],[Service]]&lt;&gt;"Stock RNA", Table65[[#This Row],[Service]]&lt;&gt;"HT Geneblock Custom RNA", Table_Sequence_Check[[#This Row],[Restriction Enzyme 1 Check]]&lt;&gt;"", Table_Sequence_Check[[#This Row],[Restriction Enzyme 2 Check]]&lt;&gt; ""),"Error 8: Remove instances of one of the following: " &amp; _xlfn.CONCAT(Table_Sequence_Check[[#This Row],[Restriction Enzyme 1 Check]],Table_Sequence_Check[[#This Row],[Restriction Enzyme 2 Check]]),"")</f>
        <v/>
      </c>
      <c r="BS18" s="4" t="str" cm="1">
        <f t="array" ref="BS18">IF(
   AND(
      Table65[[#This Row],[Service]] &lt;&gt; "",
      OR(
         COUNTIF(Table65[Service], "HT Custom RNA") &gt; 0,
         COUNTIF(Table65[Service], "HT Geneblock Custom RNA") &gt; 0
      ),
      COUNTA(_xlfn.UNIQUE(_xlfn._xlws.FILTER(Table65[Service], Table65[Service] &lt;&gt; ""))) &gt; 1
   ),
   "Error 9: If selecting HT Custom RNA or HT Geneblock Custom RNA, all items must match the selected HT service",
   ""
)</f>
        <v/>
      </c>
      <c r="BT18" s="4" t="str" cm="1">
        <f t="array" ref="BT18">IF(
   AND(
      Table65[[#This Row],[Service]] &lt;&gt; "",
      OR(COUNTIF(Table65[Service], "*HT Custom RNA*") &gt; 0, COUNTIF(Table65[Service], "*HT Geneblock Custom RNA*") &gt; 0),
      OR(
         COUNTA(_xlfn.UNIQUE(_xlfn._xlws.FILTER(Table65[RNA Analytics], (Table65[Service] &lt;&gt; "")))) &gt; 1,
         COUNTA(_xlfn.UNIQUE(_xlfn._xlws.FILTER(Table65[Bank Construct?], (Table65[Service] &lt;&gt; "")))) &gt; 1,
         COUNTA(_xlfn.UNIQUE(_xlfn._xlws.FILTER(Table65[Synthesis Type], (Table65[Service] &lt;&gt; "")))) &gt; 1
      )
   ),
   "Error 10: If submitting HT Custom RNA or HT Geneblock Custom RNA service request, all items must have the same Synthesis Type, Banking, and Analytics",
   ""
)</f>
        <v/>
      </c>
      <c r="BU18" s="4" t="str">
        <f>IF(AND(OR(Table65[[#This Row],[Service]] = "HT Custom RNA",Table65[[#This Row],[Service]] = "HT Geneblock Custom RNA"), Table65[[#This Row],[Vector]]="Banked Construct"),"Error 11: Banked constructs cannot be submitted for HT/Geneblock Custom RNA service. Contact the core if you'd like to resynthesize an entire banked plate","")</f>
        <v/>
      </c>
      <c r="BV18" s="4" t="str">
        <f>IF(AND(Table65[[#This Row],[Service]] &lt;&gt; "", Table65[[#This Row],[Vector]]="Banked Construct", Table65[[#This Row],[Bank Construct?]]="Yes"),"Error 12: Cannot bank constructs that are already banked","")</f>
        <v/>
      </c>
      <c r="BW18" s="4" t="str" cm="1">
        <f t="array" ref="BW18">_xlfn.LET(
    _xlpm.ProblemFound, _xlfn.TEXTJOIN(", ", TRUE, IF(AND(Table65[[#This Row],[Synthesis Type]]="Other RNA", OR(Table65[[#This Row],[Codon Optimize Capitalized?]]="No", Table65[[#This Row],[Codon Optimize Capitalized?]]="")), IF((ISNUMBER(SEARCH(Table_pA_Check[pA Check], Table65[[#This Row],[Custom Sequence/Bank ID]]))), Table_pA_Check[pA Check], ""),IF((ISNUMBER(FIND(LOWER(Table_pA_Check[pA Check]), Table65[[#This Row],[Custom Sequence/Bank ID]]))), Table_pA_Check[pA Check], ""))),
    IF(_xlpm.ProblemFound="", "", "Error 13: Problem sequences found (" &amp; _xlpm.ProblemFound &amp; ")"))</f>
        <v/>
      </c>
      <c r="BX18" s="4" t="str">
        <f>IF(AND(Table65[[#This Row],[Service]] &lt;&gt; "", Table65[[#This Row],[Codon Optimize Capitalized?]]&lt;&gt; "No", Table65[[#This Row],[Codon Optimize Capitalized?]]&lt;&gt; "", Table65[[#This Row],[Codon Optimize Capitalized?]]&lt;&gt; "No Options", EXACT(Table65[[#This Row],[Custom Sequence/Bank ID]],LOWER(Table65[[#This Row],[Custom Sequence/Bank ID]]))),"Error 14: Codon optimization is selected, but sequence is lowercase. Change regions for optimization to uppercase","")</f>
        <v/>
      </c>
      <c r="BY18" s="4" t="str">
        <f>IF(COUNTIF(Table65[Name], Table65[[#This Row],[Name]]) &gt; 1, "Error 15: Duplicate name", "")</f>
        <v/>
      </c>
      <c r="BZ18" s="4" t="str">
        <f>IF(
   Table65[[#This Row],[Service]]&lt;&gt;"",
   IF(
      AND(Table65[[#This Row],[Formulation]]="", Table65[[#This Row],[Number of Aliquots]]&gt;1),
      "Error 16: The RTC can only aliquot formulated circRNA; unformulated circRNA is stable through many freeze-thaw cycles",
      ""
   ),
   ""
)</f>
        <v/>
      </c>
      <c r="CA18" s="4" t="str">
        <f>IF(
   Table65[[#This Row],[Service]]&lt;&gt;"",
   IF(
      Table65[[#This Row],[Number of Aliquots]] &gt; (Table65[[#This Row],[Quantity (mg)]]*20),
      "Error 17: Too many aliquots. Maximum aliquots for Quantity requested = " &amp; (Table65[[#This Row],[Quantity (mg)]]*20),
      ""
   ),
   ""
)</f>
        <v/>
      </c>
      <c r="CB18" s="4" t="str">
        <f>IF(
   AND(Table65[[#This Row],[Service]]&lt;&gt;"", Table65[[#This Row],[Quantity (mg)]]&lt;0.2, Table65[[#This Row],[Formulation]]&lt;&gt;"", Table65[[#This Row],[Formulation]]&lt;&gt;"None"),
   "Error 18: Quantity too low. Minimum is 0.2mg for formulations",
   ""
)</f>
        <v/>
      </c>
      <c r="CC18" s="4" t="str">
        <f>IF(
   AND(Table65[[#This Row],[Service]]&lt;&gt;"", Table65[[#This Row],[Vector]]="No Vector", Table65[[#This Row],[Service]]&lt;&gt;"HT Geneblock Custom RNA"),
   "Error 19: [No Vector] can only be used for Geneblock service",
   ""
)</f>
        <v/>
      </c>
      <c r="CD18" s="4" t="str">
        <f>_xlfn.LET(
    _xlpm.errorList, _xlfn.TEXTJOIN(". ", TRUE, Table_Sequence_Check[[#This Row],[Problem Sequence Check]:[GC Check]],Table_Sequence_Check[[#This Row],[Restriction Enzyme Error]:[Gblock No Vector Check]]),
    IF(AND(Table65[[#This Row],[Service]]&lt;&gt;"", Table65[[#This Row],[Custom Sequence/Bank ID]]&lt;&gt;"SPECIAL",_xlpm.errorList&lt;&gt;""), _xlpm.errorList &amp; ".", "")
)</f>
        <v/>
      </c>
      <c r="CF18" s="3" t="str">
        <f t="shared" si="0"/>
        <v>Required</v>
      </c>
      <c r="CG18" s="1" t="str">
        <f t="shared" si="1"/>
        <v>Optional</v>
      </c>
      <c r="CH18" s="1" t="str">
        <f>IF(Table65[[#This Row],[Service]]&lt;&gt;"",IF((Table65[[#This Row],[Service]]="HT Custom RNA") + (Table65[[#This Row],[Service]]="HT Geneblock Custom RNA"), "Empty","Required"),"Empty")</f>
        <v>Empty</v>
      </c>
      <c r="CI18" s="1" t="str">
        <f>IF(Table65[[#This Row],[Service]] = "Stock RNA", "Required","Empty")</f>
        <v>Empty</v>
      </c>
      <c r="CJ18" s="1" t="str">
        <f>IF(OR(Table65[[#This Row],[Service]] = "Custom RNA", Table65[[#This Row],[Service]] = "HT Custom RNA", Table65[[#This Row],[Service]] = "HT Geneblock Custom RNA", Table65[[#This Row],[Service]] = "Formulation"), "Required", "Empty")</f>
        <v>Empty</v>
      </c>
      <c r="CK18" s="1" t="str">
        <f>IF(OR(Table65[[#This Row],[Service]] = "Custom RNA", Table65[[#This Row],[Service]] = "HT Custom RNA", Table65[[#This Row],[Service]] = "HT Geneblock Custom RNA"), "Required", "Empty")</f>
        <v>Empty</v>
      </c>
      <c r="CL18" s="1" t="str">
        <f>IF(OR(Table65[[#This Row],[Service]] = "Custom RNA", Table65[[#This Row],[Service]] = "HT Custom RNA", Table65[[#This Row],[Service]] = "HT Geneblock Custom RNA"), "Required", "Empty")</f>
        <v>Empty</v>
      </c>
      <c r="CM18" s="1" t="str">
        <f>IF(OR(Table65[[#This Row],[Service]] = "Custom RNA", Table65[[#This Row],[Service]] = "HT Custom RNA", Table65[[#This Row],[Service]] = "HT Geneblock Custom RNA"), "Required", "Empty")</f>
        <v>Empty</v>
      </c>
      <c r="CN18" s="1" t="str">
        <f>IF(AND(Table65[[#This Row],[Vector]]&lt;&gt;"Banked Construct", OR(Table65[[#This Row],[Service]] = "Custom RNA", Table65[[#This Row],[Service]] = "HT Custom RNA",Table65[[#This Row],[Service]] = "HT Geneblock Custom RNA",)), "Optional", "Empty")</f>
        <v>Empty</v>
      </c>
      <c r="CO18" s="1" t="str">
        <f>IF(OR(Table65[[#This Row],[Service]] = "Custom RNA", Table65[[#This Row],[Service]] = "HT Custom RNA"), "Optional", "Empty")</f>
        <v>Empty</v>
      </c>
      <c r="CP18" s="1" t="str">
        <f>IF(OR(Table65[[#This Row],[Service]] = "Custom RNA", Table65[[#This Row],[Service]] = "HT Custom RNA", Table65[[#This Row],[Service]] = "HT Custom Geneblock RNA"), "Optional", "Empty")</f>
        <v>Empty</v>
      </c>
      <c r="CQ18" s="1" t="str">
        <f>IF(Table65[[#This Row],[Service]]&lt;&gt;"",IF(OR(Table65[[#This Row],[Service]]="HT Custom RNA", Table65[[#This Row],[Service]]="HT Geneblock Custom RNA"), "Empty","Optional"),"Empty")</f>
        <v>Empty</v>
      </c>
      <c r="CR18" s="1" t="str">
        <f>IF(AND(Table65[[#This Row],[Formulation]]&lt;&gt;"",Table65[[#This Row],[Formulation]]&lt;&gt;"None",Table65[[#This Row],[Formulation]]&lt;&gt;"No Options"), "Required","Empty")</f>
        <v>Empty</v>
      </c>
      <c r="CS18" s="1" t="str">
        <f>IF(AND(Table65[[#This Row],[Formulation]]&lt;&gt;"",Table65[[#This Row],[Formulation]]&lt;&gt;"None",Table65[[#This Row],[Formulation]]&lt;&gt;"No Options"), "Optional","Empty")</f>
        <v>Empty</v>
      </c>
      <c r="CT18" s="1" t="str">
        <f t="shared" si="2"/>
        <v>Optional</v>
      </c>
      <c r="CU18" s="1" t="str">
        <f t="shared" si="3"/>
        <v>Optional</v>
      </c>
      <c r="CV18" s="2" t="str">
        <f t="shared" si="4"/>
        <v>Optional</v>
      </c>
    </row>
    <row r="19" spans="1:100" x14ac:dyDescent="0.35">
      <c r="A19" s="69">
        <v>15</v>
      </c>
      <c r="B19" s="59"/>
      <c r="C19" s="83"/>
      <c r="D19" s="85"/>
      <c r="E19" s="90"/>
      <c r="F19" s="60"/>
      <c r="G19" s="60"/>
      <c r="H19" s="60"/>
      <c r="I19" s="61"/>
      <c r="J19" s="61"/>
      <c r="K19" s="105"/>
      <c r="L19" s="90"/>
      <c r="M19" s="60"/>
      <c r="N19" s="108"/>
      <c r="O19" s="91"/>
      <c r="P19" s="111"/>
      <c r="Q19" s="93" t="str">
        <f>Table_Sequence_Check[[#This Row],[Final Warnings]]</f>
        <v/>
      </c>
      <c r="R19" s="19"/>
      <c r="S19" s="19"/>
      <c r="T19" s="19"/>
      <c r="BF19" s="49"/>
      <c r="BG19" s="3" t="str" cm="1">
        <f t="array" ref="BG19">_xlfn.LET(
    _xlpm.ProblemFound, _xlfn.TEXTJOIN(", ", TRUE, IF(OR(Table65[[#This Row],[Codon Optimize Capitalized?]]="No", Table65[[#This Row],[Codon Optimize Capitalized?]]=""), IF((ISNUMBER(SEARCH(Table_Problem_Sequences[Problem Sequences], Table65[[#This Row],[Custom Sequence/Bank ID]]))), Table_Problem_Sequences[Problem Sequences], ""),IF((ISNUMBER(FIND(LOWER(Table_Problem_Sequences[Problem Sequences]), Table65[[#This Row],[Custom Sequence/Bank ID]]))), Table_Problem_Sequences[Problem Sequences], ""))),
    IF(_xlpm.ProblemFound="", "", "Warning 1: Problem sequences found (" &amp; _xlpm.ProblemFound &amp; ")"))</f>
        <v/>
      </c>
      <c r="BH19" s="3" t="str">
        <f>IF(AND(Table65[[#This Row],[Vector]] &lt;&gt; "Banked Construct",Table65[[#This Row],[Service]]&lt;&gt;"Stock RNA", LEN(Table65[[#This Row],[Custom Sequence/Bank ID]])&lt;300, Table65[[#This Row],[Custom Sequence/Bank ID]]&lt;&gt;""),"Comment: Sequence is less than 300nt. A spacer sequence will be added to bring the length up to 300nt","")</f>
        <v/>
      </c>
      <c r="BI19" s="1" t="str">
        <f>IF(AND(Table65[[#This Row],[Custom Sequence/Bank ID]]&lt;&gt;"", Table65[[#This Row],[Codon Optimize Capitalized?]]&lt;&gt; "No", Table65[[#This Row],[Codon Optimize Capitalized?]]&lt;&gt; "", Table65[[#This Row],[Codon Optimize Capitalized?]]&lt;&gt; "No Options"),
    IF(MOD(LEN(SUBSTITUTE(SUBSTITUTE(SUBSTITUTE(SUBSTITUTE(SUBSTITUTE(Table65[[#This Row],[Custom Sequence/Bank ID]], "a", ""), "c", ""), "g", ""), "u", ""), "t", "")), 3) = 0,
        "",
        "Error 3: Optimization regions not divisible by 3"),
    "")</f>
        <v/>
      </c>
      <c r="BJ19" s="1" t="str">
        <f>IF(
    Table65[[#This Row],[Vector]]="Banked Construct",
    IF(
        AND(
            LEFT(Table65[[#This Row],[Custom Sequence/Bank ID]], 3)="RTC",
            ISNUMBER(VALUE(MID(Table65[[#This Row],[Custom Sequence/Bank ID]], 4, 7))),
            LEN(Table65[[#This Row],[Custom Sequence/Bank ID]])=10
        ),
        "",
        "Error 4: Incorrect Bank ID"
    ),
    ""
)</f>
        <v/>
      </c>
      <c r="BK19" s="1" t="str">
        <f>IF(
   AND(Table65[[#This Row],[Vector]]&lt;&gt;"Banked Construct", LEN(Table65[[#This Row],[Custom Sequence/Bank ID]])&gt;0),
   IF(
      LEN(
         SUBSTITUTE(
            SUBSTITUTE(
               SUBSTITUTE(
                  SUBSTITUTE(UPPER(Table65[[#This Row],[Custom Sequence/Bank ID]]),"A",""),
               "C",""),
            "T",""),
         "G","")
      )&gt;0,
      "Error 5: Non-ACGT characters present",
      ""
   ),
   ""
)</f>
        <v/>
      </c>
      <c r="BL19" s="4" t="str">
        <f>IF(AND(Table65[[#This Row],[Vector]] &lt;&gt; "Banked Construct",Table65[[#This Row],[Service]]="Custom RNA", LEN(Table65[[#This Row],[Custom Sequence/Bank ID]])&gt;10000),"Error 6: Maximum sequence length is 10,000nt",IF(AND(Table65[[#This Row],[Vector]] &lt;&gt; "Banked Construct",Table65[[#This Row],[Service]]="HT Custom RNA", LEN(Table65[[#This Row],[Custom Sequence/Bank ID]])&gt;5000),"Error 6: Maximum sequence length for HT is 5,000nt", IF(Table65[[#This Row],[Service]]="HT Geneblock Custom RNA", IF(AND(Table65[[#This Row],[Vector]]="RTC coding circRNA", LEN(Table65[[#This Row],[Custom Sequence/Bank ID]])&gt;3793),"Error 6: Maximum sequence length for Coding CircRNA Geneblock is 3,793nt", IF(AND(Table65[[#This Row],[Vector]]="RTC noncoding circRNA", LEN(Table65[[#This Row],[Custom Sequence/Bank ID]])&gt;4493),"Error 6: Maximum sequence length for Noncoding CircRNA Geneblock is 4,493nt", IF(AND(Table65[[#This Row],[Vector]]="RTC Other RNA", LEN(Table65[[#This Row],[Custom Sequence/Bank ID]])&gt;4913),"Error 6: Maximum sequence length for Other RNA Geneblock is 4,913nt",""))),"")))</f>
        <v/>
      </c>
      <c r="BM19" s="4" t="str">
        <f>IF(AND(Table65[[#This Row],[Vector]] &lt;&gt; "Banked Construct", Table65[[#This Row],[Service]]&lt;&gt;"Stock RNA", Table65[[#This Row],[Custom Sequence/Bank ID]]&lt;&gt;""),
    _xlfn.LET(
        _xlpm.Sequence, Table65[[#This Row],[Custom Sequence/Bank ID]],
        _xlpm.OriginalLength, IF(AND(Table65[[#This Row],[Codon Optimize Capitalized?]] &lt;&gt; "No", Table65[[#This Row],[Codon Optimize Capitalized?]] &lt;&gt; ""),
                           LEN(SUBSTITUTE(SUBSTITUTE(SUBSTITUTE(SUBSTITUTE(SUBSTITUTE(_xlpm.Sequence, "A", ""), "C", ""), "G", ""), "T", ""), "U", "")),
                           LEN(_xlpm.Sequence)),
        _xlpm.NoGCLength, IF(AND(Table65[[#This Row],[Codon Optimize Capitalized?]] &lt;&gt; "No", Table65[[#This Row],[Codon Optimize Capitalized?]] &lt;&gt; ""),
                       LEN((SUBSTITUTE(SUBSTITUTE(SUBSTITUTE(SUBSTITUTE(SUBSTITUTE(SUBSTITUTE(SUBSTITUTE(_xlpm.Sequence, "A", ""), "C", ""), "G", ""), "T", ""), "U", ""), "g", ""), "c", ""))),
                       LEN(SUBSTITUTE(SUBSTITUTE(UPPER(_xlpm.Sequence), "G", ""), "C", ""))),
        _xlpm.GCLength, _xlpm.OriginalLength - _xlpm.NoGCLength,
        _xlpm.GCPercentage, IF(_xlpm.OriginalLength &gt; 15, _xlpm.GCLength / _xlpm.OriginalLength, 0.5),
                IF(OR(_xlpm.GCPercentage &gt; 0.65, _xlpm.GCPercentage &lt; 0.25), "Warning 7: Unoptimized region GC is not between 25-65%", "")
    ),
    ""
)</f>
        <v/>
      </c>
      <c r="BN19" s="4" t="str" cm="1">
        <f t="array" ref="BN19">_xlfn.LET(
    _xlpm.ProblemFound, _xlfn.TEXTJOIN(", ", TRUE, IF(OR(Table65[[#This Row],[Codon Optimize Capitalized?]]="No", Table65[[#This Row],[Codon Optimize Capitalized?]]=""), IF((ISNUMBER(SEARCH(Table_Restriction_Enzymes[XbaI], Table65[[#This Row],[Custom Sequence/Bank ID]]))), Table_Restriction_Enzymes[XbaI], ""),IF((ISNUMBER(FIND(LOWER(Table_Restriction_Enzymes[XbaI]), Table65[[#This Row],[Custom Sequence/Bank ID]]))), Table_Restriction_Enzymes[XbaI], ""))),
    IF(_xlpm.ProblemFound="", "", "[" &amp; _xlpm.ProblemFound &amp; "]"))</f>
        <v/>
      </c>
      <c r="BO19" s="4" t="str">
        <f>IF(Table_Sequence_Check[[#This Row],[Restriction Enzyme 1 Check]]&lt;&gt;"", Table_Restriction_Enzymes[[#Headers],[XbaI]],"")</f>
        <v/>
      </c>
      <c r="BP19" s="4" t="str" cm="1">
        <f t="array" ref="BP19">_xlfn.LET(
    _xlpm.ProblemFound, _xlfn.TEXTJOIN(", ", TRUE, IF(OR(Table65[[#This Row],[Codon Optimize Capitalized?]]="No", Table65[[#This Row],[Codon Optimize Capitalized?]]=""), IF((ISNUMBER(SEARCH(Table_Restriction_Enzymes[AscI], Table65[[#This Row],[Custom Sequence/Bank ID]]))), Table_Restriction_Enzymes[AscI], ""),IF((ISNUMBER(FIND(LOWER(Table_Restriction_Enzymes[AscI]), Table65[[#This Row],[Custom Sequence/Bank ID]]))), Table_Restriction_Enzymes[AscI], ""))),
    IF(_xlpm.ProblemFound="", "", "[" &amp; _xlpm.ProblemFound &amp; "]"))</f>
        <v/>
      </c>
      <c r="BQ19" s="4" t="str">
        <f>IF(Table_Sequence_Check[[#This Row],[Restriction Enzyme 2 Check]]&lt;&gt;"", Table_Restriction_Enzymes[[#Headers],[AscI]],"")</f>
        <v/>
      </c>
      <c r="BR19" s="4" t="str">
        <f>IF(AND(Table65[[#This Row],[Vector]] &lt;&gt; "Banked Construct",Table65[[#This Row],[Service]]&lt;&gt;"Stock RNA", Table65[[#This Row],[Service]]&lt;&gt;"HT Geneblock Custom RNA", Table_Sequence_Check[[#This Row],[Restriction Enzyme 1 Check]]&lt;&gt;"", Table_Sequence_Check[[#This Row],[Restriction Enzyme 2 Check]]&lt;&gt; ""),"Error 8: Remove instances of one of the following: " &amp; _xlfn.CONCAT(Table_Sequence_Check[[#This Row],[Restriction Enzyme 1 Check]],Table_Sequence_Check[[#This Row],[Restriction Enzyme 2 Check]]),"")</f>
        <v/>
      </c>
      <c r="BS19" s="4" t="str" cm="1">
        <f t="array" ref="BS19">IF(
   AND(
      Table65[[#This Row],[Service]] &lt;&gt; "",
      OR(
         COUNTIF(Table65[Service], "HT Custom RNA") &gt; 0,
         COUNTIF(Table65[Service], "HT Geneblock Custom RNA") &gt; 0
      ),
      COUNTA(_xlfn.UNIQUE(_xlfn._xlws.FILTER(Table65[Service], Table65[Service] &lt;&gt; ""))) &gt; 1
   ),
   "Error 9: If selecting HT Custom RNA or HT Geneblock Custom RNA, all items must match the selected HT service",
   ""
)</f>
        <v/>
      </c>
      <c r="BT19" s="4" t="str" cm="1">
        <f t="array" ref="BT19">IF(
   AND(
      Table65[[#This Row],[Service]] &lt;&gt; "",
      OR(COUNTIF(Table65[Service], "*HT Custom RNA*") &gt; 0, COUNTIF(Table65[Service], "*HT Geneblock Custom RNA*") &gt; 0),
      OR(
         COUNTA(_xlfn.UNIQUE(_xlfn._xlws.FILTER(Table65[RNA Analytics], (Table65[Service] &lt;&gt; "")))) &gt; 1,
         COUNTA(_xlfn.UNIQUE(_xlfn._xlws.FILTER(Table65[Bank Construct?], (Table65[Service] &lt;&gt; "")))) &gt; 1,
         COUNTA(_xlfn.UNIQUE(_xlfn._xlws.FILTER(Table65[Synthesis Type], (Table65[Service] &lt;&gt; "")))) &gt; 1
      )
   ),
   "Error 10: If submitting HT Custom RNA or HT Geneblock Custom RNA service request, all items must have the same Synthesis Type, Banking, and Analytics",
   ""
)</f>
        <v/>
      </c>
      <c r="BU19" s="4" t="str">
        <f>IF(AND(OR(Table65[[#This Row],[Service]] = "HT Custom RNA",Table65[[#This Row],[Service]] = "HT Geneblock Custom RNA"), Table65[[#This Row],[Vector]]="Banked Construct"),"Error 11: Banked constructs cannot be submitted for HT/Geneblock Custom RNA service. Contact the core if you'd like to resynthesize an entire banked plate","")</f>
        <v/>
      </c>
      <c r="BV19" s="4" t="str">
        <f>IF(AND(Table65[[#This Row],[Service]] &lt;&gt; "", Table65[[#This Row],[Vector]]="Banked Construct", Table65[[#This Row],[Bank Construct?]]="Yes"),"Error 12: Cannot bank constructs that are already banked","")</f>
        <v/>
      </c>
      <c r="BW19" s="4" t="str" cm="1">
        <f t="array" ref="BW19">_xlfn.LET(
    _xlpm.ProblemFound, _xlfn.TEXTJOIN(", ", TRUE, IF(AND(Table65[[#This Row],[Synthesis Type]]="Other RNA", OR(Table65[[#This Row],[Codon Optimize Capitalized?]]="No", Table65[[#This Row],[Codon Optimize Capitalized?]]="")), IF((ISNUMBER(SEARCH(Table_pA_Check[pA Check], Table65[[#This Row],[Custom Sequence/Bank ID]]))), Table_pA_Check[pA Check], ""),IF((ISNUMBER(FIND(LOWER(Table_pA_Check[pA Check]), Table65[[#This Row],[Custom Sequence/Bank ID]]))), Table_pA_Check[pA Check], ""))),
    IF(_xlpm.ProblemFound="", "", "Error 13: Problem sequences found (" &amp; _xlpm.ProblemFound &amp; ")"))</f>
        <v/>
      </c>
      <c r="BX19" s="4" t="str">
        <f>IF(AND(Table65[[#This Row],[Service]] &lt;&gt; "", Table65[[#This Row],[Codon Optimize Capitalized?]]&lt;&gt; "No", Table65[[#This Row],[Codon Optimize Capitalized?]]&lt;&gt; "", Table65[[#This Row],[Codon Optimize Capitalized?]]&lt;&gt; "No Options", EXACT(Table65[[#This Row],[Custom Sequence/Bank ID]],LOWER(Table65[[#This Row],[Custom Sequence/Bank ID]]))),"Error 14: Codon optimization is selected, but sequence is lowercase. Change regions for optimization to uppercase","")</f>
        <v/>
      </c>
      <c r="BY19" s="4" t="str">
        <f>IF(COUNTIF(Table65[Name], Table65[[#This Row],[Name]]) &gt; 1, "Error 15: Duplicate name", "")</f>
        <v/>
      </c>
      <c r="BZ19" s="4" t="str">
        <f>IF(
   Table65[[#This Row],[Service]]&lt;&gt;"",
   IF(
      AND(Table65[[#This Row],[Formulation]]="", Table65[[#This Row],[Number of Aliquots]]&gt;1),
      "Error 16: The RTC can only aliquot formulated circRNA; unformulated circRNA is stable through many freeze-thaw cycles",
      ""
   ),
   ""
)</f>
        <v/>
      </c>
      <c r="CA19" s="4" t="str">
        <f>IF(
   Table65[[#This Row],[Service]]&lt;&gt;"",
   IF(
      Table65[[#This Row],[Number of Aliquots]] &gt; (Table65[[#This Row],[Quantity (mg)]]*20),
      "Error 17: Too many aliquots. Maximum aliquots for Quantity requested = " &amp; (Table65[[#This Row],[Quantity (mg)]]*20),
      ""
   ),
   ""
)</f>
        <v/>
      </c>
      <c r="CB19" s="4" t="str">
        <f>IF(
   AND(Table65[[#This Row],[Service]]&lt;&gt;"", Table65[[#This Row],[Quantity (mg)]]&lt;0.2, Table65[[#This Row],[Formulation]]&lt;&gt;"", Table65[[#This Row],[Formulation]]&lt;&gt;"None"),
   "Error 18: Quantity too low. Minimum is 0.2mg for formulations",
   ""
)</f>
        <v/>
      </c>
      <c r="CC19" s="4" t="str">
        <f>IF(
   AND(Table65[[#This Row],[Service]]&lt;&gt;"", Table65[[#This Row],[Vector]]="No Vector", Table65[[#This Row],[Service]]&lt;&gt;"HT Geneblock Custom RNA"),
   "Error 19: [No Vector] can only be used for Geneblock service",
   ""
)</f>
        <v/>
      </c>
      <c r="CD19" s="4" t="str">
        <f>_xlfn.LET(
    _xlpm.errorList, _xlfn.TEXTJOIN(". ", TRUE, Table_Sequence_Check[[#This Row],[Problem Sequence Check]:[GC Check]],Table_Sequence_Check[[#This Row],[Restriction Enzyme Error]:[Gblock No Vector Check]]),
    IF(AND(Table65[[#This Row],[Service]]&lt;&gt;"", Table65[[#This Row],[Custom Sequence/Bank ID]]&lt;&gt;"SPECIAL",_xlpm.errorList&lt;&gt;""), _xlpm.errorList &amp; ".", "")
)</f>
        <v/>
      </c>
      <c r="CF19" s="3" t="str">
        <f t="shared" si="0"/>
        <v>Required</v>
      </c>
      <c r="CG19" s="1" t="str">
        <f t="shared" si="1"/>
        <v>Optional</v>
      </c>
      <c r="CH19" s="1" t="str">
        <f>IF(Table65[[#This Row],[Service]]&lt;&gt;"",IF((Table65[[#This Row],[Service]]="HT Custom RNA") + (Table65[[#This Row],[Service]]="HT Geneblock Custom RNA"), "Empty","Required"),"Empty")</f>
        <v>Empty</v>
      </c>
      <c r="CI19" s="1" t="str">
        <f>IF(Table65[[#This Row],[Service]] = "Stock RNA", "Required","Empty")</f>
        <v>Empty</v>
      </c>
      <c r="CJ19" s="1" t="str">
        <f>IF(OR(Table65[[#This Row],[Service]] = "Custom RNA", Table65[[#This Row],[Service]] = "HT Custom RNA", Table65[[#This Row],[Service]] = "HT Geneblock Custom RNA", Table65[[#This Row],[Service]] = "Formulation"), "Required", "Empty")</f>
        <v>Empty</v>
      </c>
      <c r="CK19" s="1" t="str">
        <f>IF(OR(Table65[[#This Row],[Service]] = "Custom RNA", Table65[[#This Row],[Service]] = "HT Custom RNA", Table65[[#This Row],[Service]] = "HT Geneblock Custom RNA"), "Required", "Empty")</f>
        <v>Empty</v>
      </c>
      <c r="CL19" s="1" t="str">
        <f>IF(OR(Table65[[#This Row],[Service]] = "Custom RNA", Table65[[#This Row],[Service]] = "HT Custom RNA", Table65[[#This Row],[Service]] = "HT Geneblock Custom RNA"), "Required", "Empty")</f>
        <v>Empty</v>
      </c>
      <c r="CM19" s="1" t="str">
        <f>IF(OR(Table65[[#This Row],[Service]] = "Custom RNA", Table65[[#This Row],[Service]] = "HT Custom RNA", Table65[[#This Row],[Service]] = "HT Geneblock Custom RNA"), "Required", "Empty")</f>
        <v>Empty</v>
      </c>
      <c r="CN19" s="1" t="str">
        <f>IF(AND(Table65[[#This Row],[Vector]]&lt;&gt;"Banked Construct", OR(Table65[[#This Row],[Service]] = "Custom RNA", Table65[[#This Row],[Service]] = "HT Custom RNA",Table65[[#This Row],[Service]] = "HT Geneblock Custom RNA",)), "Optional", "Empty")</f>
        <v>Empty</v>
      </c>
      <c r="CO19" s="1" t="str">
        <f>IF(OR(Table65[[#This Row],[Service]] = "Custom RNA", Table65[[#This Row],[Service]] = "HT Custom RNA"), "Optional", "Empty")</f>
        <v>Empty</v>
      </c>
      <c r="CP19" s="1" t="str">
        <f>IF(OR(Table65[[#This Row],[Service]] = "Custom RNA", Table65[[#This Row],[Service]] = "HT Custom RNA", Table65[[#This Row],[Service]] = "HT Custom Geneblock RNA"), "Optional", "Empty")</f>
        <v>Empty</v>
      </c>
      <c r="CQ19" s="1" t="str">
        <f>IF(Table65[[#This Row],[Service]]&lt;&gt;"",IF(OR(Table65[[#This Row],[Service]]="HT Custom RNA", Table65[[#This Row],[Service]]="HT Geneblock Custom RNA"), "Empty","Optional"),"Empty")</f>
        <v>Empty</v>
      </c>
      <c r="CR19" s="1" t="str">
        <f>IF(AND(Table65[[#This Row],[Formulation]]&lt;&gt;"",Table65[[#This Row],[Formulation]]&lt;&gt;"None",Table65[[#This Row],[Formulation]]&lt;&gt;"No Options"), "Required","Empty")</f>
        <v>Empty</v>
      </c>
      <c r="CS19" s="1" t="str">
        <f>IF(AND(Table65[[#This Row],[Formulation]]&lt;&gt;"",Table65[[#This Row],[Formulation]]&lt;&gt;"None",Table65[[#This Row],[Formulation]]&lt;&gt;"No Options"), "Optional","Empty")</f>
        <v>Empty</v>
      </c>
      <c r="CT19" s="1" t="str">
        <f t="shared" si="2"/>
        <v>Optional</v>
      </c>
      <c r="CU19" s="1" t="str">
        <f t="shared" si="3"/>
        <v>Optional</v>
      </c>
      <c r="CV19" s="2" t="str">
        <f t="shared" si="4"/>
        <v>Optional</v>
      </c>
    </row>
    <row r="20" spans="1:100" x14ac:dyDescent="0.35">
      <c r="A20" s="69">
        <v>16</v>
      </c>
      <c r="B20" s="59"/>
      <c r="C20" s="83"/>
      <c r="D20" s="85"/>
      <c r="E20" s="90"/>
      <c r="F20" s="60"/>
      <c r="G20" s="60"/>
      <c r="H20" s="60"/>
      <c r="I20" s="61"/>
      <c r="J20" s="61"/>
      <c r="K20" s="105"/>
      <c r="L20" s="90"/>
      <c r="M20" s="60"/>
      <c r="N20" s="108"/>
      <c r="O20" s="91"/>
      <c r="P20" s="111"/>
      <c r="Q20" s="93" t="str">
        <f>Table_Sequence_Check[[#This Row],[Final Warnings]]</f>
        <v/>
      </c>
      <c r="R20" s="19"/>
      <c r="S20" s="19"/>
      <c r="T20" s="19"/>
      <c r="AO20" s="62"/>
      <c r="BF20" s="49"/>
      <c r="BG20" s="3" t="str" cm="1">
        <f t="array" ref="BG20">_xlfn.LET(
    _xlpm.ProblemFound, _xlfn.TEXTJOIN(", ", TRUE, IF(OR(Table65[[#This Row],[Codon Optimize Capitalized?]]="No", Table65[[#This Row],[Codon Optimize Capitalized?]]=""), IF((ISNUMBER(SEARCH(Table_Problem_Sequences[Problem Sequences], Table65[[#This Row],[Custom Sequence/Bank ID]]))), Table_Problem_Sequences[Problem Sequences], ""),IF((ISNUMBER(FIND(LOWER(Table_Problem_Sequences[Problem Sequences]), Table65[[#This Row],[Custom Sequence/Bank ID]]))), Table_Problem_Sequences[Problem Sequences], ""))),
    IF(_xlpm.ProblemFound="", "", "Warning 1: Problem sequences found (" &amp; _xlpm.ProblemFound &amp; ")"))</f>
        <v/>
      </c>
      <c r="BH20" s="3" t="str">
        <f>IF(AND(Table65[[#This Row],[Vector]] &lt;&gt; "Banked Construct",Table65[[#This Row],[Service]]&lt;&gt;"Stock RNA", LEN(Table65[[#This Row],[Custom Sequence/Bank ID]])&lt;300, Table65[[#This Row],[Custom Sequence/Bank ID]]&lt;&gt;""),"Comment: Sequence is less than 300nt. A spacer sequence will be added to bring the length up to 300nt","")</f>
        <v/>
      </c>
      <c r="BI20" s="1" t="str">
        <f>IF(AND(Table65[[#This Row],[Custom Sequence/Bank ID]]&lt;&gt;"", Table65[[#This Row],[Codon Optimize Capitalized?]]&lt;&gt; "No", Table65[[#This Row],[Codon Optimize Capitalized?]]&lt;&gt; "", Table65[[#This Row],[Codon Optimize Capitalized?]]&lt;&gt; "No Options"),
    IF(MOD(LEN(SUBSTITUTE(SUBSTITUTE(SUBSTITUTE(SUBSTITUTE(SUBSTITUTE(Table65[[#This Row],[Custom Sequence/Bank ID]], "a", ""), "c", ""), "g", ""), "u", ""), "t", "")), 3) = 0,
        "",
        "Error 3: Optimization regions not divisible by 3"),
    "")</f>
        <v/>
      </c>
      <c r="BJ20" s="1" t="str">
        <f>IF(
    Table65[[#This Row],[Vector]]="Banked Construct",
    IF(
        AND(
            LEFT(Table65[[#This Row],[Custom Sequence/Bank ID]], 3)="RTC",
            ISNUMBER(VALUE(MID(Table65[[#This Row],[Custom Sequence/Bank ID]], 4, 7))),
            LEN(Table65[[#This Row],[Custom Sequence/Bank ID]])=10
        ),
        "",
        "Error 4: Incorrect Bank ID"
    ),
    ""
)</f>
        <v/>
      </c>
      <c r="BK20" s="1" t="str">
        <f>IF(
   AND(Table65[[#This Row],[Vector]]&lt;&gt;"Banked Construct", LEN(Table65[[#This Row],[Custom Sequence/Bank ID]])&gt;0),
   IF(
      LEN(
         SUBSTITUTE(
            SUBSTITUTE(
               SUBSTITUTE(
                  SUBSTITUTE(UPPER(Table65[[#This Row],[Custom Sequence/Bank ID]]),"A",""),
               "C",""),
            "T",""),
         "G","")
      )&gt;0,
      "Error 5: Non-ACGT characters present",
      ""
   ),
   ""
)</f>
        <v/>
      </c>
      <c r="BL20" s="4" t="str">
        <f>IF(AND(Table65[[#This Row],[Vector]] &lt;&gt; "Banked Construct",Table65[[#This Row],[Service]]="Custom RNA", LEN(Table65[[#This Row],[Custom Sequence/Bank ID]])&gt;10000),"Error 6: Maximum sequence length is 10,000nt",IF(AND(Table65[[#This Row],[Vector]] &lt;&gt; "Banked Construct",Table65[[#This Row],[Service]]="HT Custom RNA", LEN(Table65[[#This Row],[Custom Sequence/Bank ID]])&gt;5000),"Error 6: Maximum sequence length for HT is 5,000nt", IF(Table65[[#This Row],[Service]]="HT Geneblock Custom RNA", IF(AND(Table65[[#This Row],[Vector]]="RTC coding circRNA", LEN(Table65[[#This Row],[Custom Sequence/Bank ID]])&gt;3793),"Error 6: Maximum sequence length for Coding CircRNA Geneblock is 3,793nt", IF(AND(Table65[[#This Row],[Vector]]="RTC noncoding circRNA", LEN(Table65[[#This Row],[Custom Sequence/Bank ID]])&gt;4493),"Error 6: Maximum sequence length for Noncoding CircRNA Geneblock is 4,493nt", IF(AND(Table65[[#This Row],[Vector]]="RTC Other RNA", LEN(Table65[[#This Row],[Custom Sequence/Bank ID]])&gt;4913),"Error 6: Maximum sequence length for Other RNA Geneblock is 4,913nt",""))),"")))</f>
        <v/>
      </c>
      <c r="BM20" s="4" t="str">
        <f>IF(AND(Table65[[#This Row],[Vector]] &lt;&gt; "Banked Construct", Table65[[#This Row],[Service]]&lt;&gt;"Stock RNA", Table65[[#This Row],[Custom Sequence/Bank ID]]&lt;&gt;""),
    _xlfn.LET(
        _xlpm.Sequence, Table65[[#This Row],[Custom Sequence/Bank ID]],
        _xlpm.OriginalLength, IF(AND(Table65[[#This Row],[Codon Optimize Capitalized?]] &lt;&gt; "No", Table65[[#This Row],[Codon Optimize Capitalized?]] &lt;&gt; ""),
                           LEN(SUBSTITUTE(SUBSTITUTE(SUBSTITUTE(SUBSTITUTE(SUBSTITUTE(_xlpm.Sequence, "A", ""), "C", ""), "G", ""), "T", ""), "U", "")),
                           LEN(_xlpm.Sequence)),
        _xlpm.NoGCLength, IF(AND(Table65[[#This Row],[Codon Optimize Capitalized?]] &lt;&gt; "No", Table65[[#This Row],[Codon Optimize Capitalized?]] &lt;&gt; ""),
                       LEN((SUBSTITUTE(SUBSTITUTE(SUBSTITUTE(SUBSTITUTE(SUBSTITUTE(SUBSTITUTE(SUBSTITUTE(_xlpm.Sequence, "A", ""), "C", ""), "G", ""), "T", ""), "U", ""), "g", ""), "c", ""))),
                       LEN(SUBSTITUTE(SUBSTITUTE(UPPER(_xlpm.Sequence), "G", ""), "C", ""))),
        _xlpm.GCLength, _xlpm.OriginalLength - _xlpm.NoGCLength,
        _xlpm.GCPercentage, IF(_xlpm.OriginalLength &gt; 15, _xlpm.GCLength / _xlpm.OriginalLength, 0.5),
                IF(OR(_xlpm.GCPercentage &gt; 0.65, _xlpm.GCPercentage &lt; 0.25), "Warning 7: Unoptimized region GC is not between 25-65%", "")
    ),
    ""
)</f>
        <v/>
      </c>
      <c r="BN20" s="4" t="str" cm="1">
        <f t="array" ref="BN20">_xlfn.LET(
    _xlpm.ProblemFound, _xlfn.TEXTJOIN(", ", TRUE, IF(OR(Table65[[#This Row],[Codon Optimize Capitalized?]]="No", Table65[[#This Row],[Codon Optimize Capitalized?]]=""), IF((ISNUMBER(SEARCH(Table_Restriction_Enzymes[XbaI], Table65[[#This Row],[Custom Sequence/Bank ID]]))), Table_Restriction_Enzymes[XbaI], ""),IF((ISNUMBER(FIND(LOWER(Table_Restriction_Enzymes[XbaI]), Table65[[#This Row],[Custom Sequence/Bank ID]]))), Table_Restriction_Enzymes[XbaI], ""))),
    IF(_xlpm.ProblemFound="", "", "[" &amp; _xlpm.ProblemFound &amp; "]"))</f>
        <v/>
      </c>
      <c r="BO20" s="4" t="str">
        <f>IF(Table_Sequence_Check[[#This Row],[Restriction Enzyme 1 Check]]&lt;&gt;"", Table_Restriction_Enzymes[[#Headers],[XbaI]],"")</f>
        <v/>
      </c>
      <c r="BP20" s="4" t="str" cm="1">
        <f t="array" ref="BP20">_xlfn.LET(
    _xlpm.ProblemFound, _xlfn.TEXTJOIN(", ", TRUE, IF(OR(Table65[[#This Row],[Codon Optimize Capitalized?]]="No", Table65[[#This Row],[Codon Optimize Capitalized?]]=""), IF((ISNUMBER(SEARCH(Table_Restriction_Enzymes[AscI], Table65[[#This Row],[Custom Sequence/Bank ID]]))), Table_Restriction_Enzymes[AscI], ""),IF((ISNUMBER(FIND(LOWER(Table_Restriction_Enzymes[AscI]), Table65[[#This Row],[Custom Sequence/Bank ID]]))), Table_Restriction_Enzymes[AscI], ""))),
    IF(_xlpm.ProblemFound="", "", "[" &amp; _xlpm.ProblemFound &amp; "]"))</f>
        <v/>
      </c>
      <c r="BQ20" s="4" t="str">
        <f>IF(Table_Sequence_Check[[#This Row],[Restriction Enzyme 2 Check]]&lt;&gt;"", Table_Restriction_Enzymes[[#Headers],[AscI]],"")</f>
        <v/>
      </c>
      <c r="BR20" s="4" t="str">
        <f>IF(AND(Table65[[#This Row],[Vector]] &lt;&gt; "Banked Construct",Table65[[#This Row],[Service]]&lt;&gt;"Stock RNA", Table65[[#This Row],[Service]]&lt;&gt;"HT Geneblock Custom RNA", Table_Sequence_Check[[#This Row],[Restriction Enzyme 1 Check]]&lt;&gt;"", Table_Sequence_Check[[#This Row],[Restriction Enzyme 2 Check]]&lt;&gt; ""),"Error 8: Remove instances of one of the following: " &amp; _xlfn.CONCAT(Table_Sequence_Check[[#This Row],[Restriction Enzyme 1 Check]],Table_Sequence_Check[[#This Row],[Restriction Enzyme 2 Check]]),"")</f>
        <v/>
      </c>
      <c r="BS20" s="4" t="str" cm="1">
        <f t="array" ref="BS20">IF(
   AND(
      Table65[[#This Row],[Service]] &lt;&gt; "",
      OR(
         COUNTIF(Table65[Service], "HT Custom RNA") &gt; 0,
         COUNTIF(Table65[Service], "HT Geneblock Custom RNA") &gt; 0
      ),
      COUNTA(_xlfn.UNIQUE(_xlfn._xlws.FILTER(Table65[Service], Table65[Service] &lt;&gt; ""))) &gt; 1
   ),
   "Error 9: If selecting HT Custom RNA or HT Geneblock Custom RNA, all items must match the selected HT service",
   ""
)</f>
        <v/>
      </c>
      <c r="BT20" s="4" t="str" cm="1">
        <f t="array" ref="BT20">IF(
   AND(
      Table65[[#This Row],[Service]] &lt;&gt; "",
      OR(COUNTIF(Table65[Service], "*HT Custom RNA*") &gt; 0, COUNTIF(Table65[Service], "*HT Geneblock Custom RNA*") &gt; 0),
      OR(
         COUNTA(_xlfn.UNIQUE(_xlfn._xlws.FILTER(Table65[RNA Analytics], (Table65[Service] &lt;&gt; "")))) &gt; 1,
         COUNTA(_xlfn.UNIQUE(_xlfn._xlws.FILTER(Table65[Bank Construct?], (Table65[Service] &lt;&gt; "")))) &gt; 1,
         COUNTA(_xlfn.UNIQUE(_xlfn._xlws.FILTER(Table65[Synthesis Type], (Table65[Service] &lt;&gt; "")))) &gt; 1
      )
   ),
   "Error 10: If submitting HT Custom RNA or HT Geneblock Custom RNA service request, all items must have the same Synthesis Type, Banking, and Analytics",
   ""
)</f>
        <v/>
      </c>
      <c r="BU20" s="4" t="str">
        <f>IF(AND(OR(Table65[[#This Row],[Service]] = "HT Custom RNA",Table65[[#This Row],[Service]] = "HT Geneblock Custom RNA"), Table65[[#This Row],[Vector]]="Banked Construct"),"Error 11: Banked constructs cannot be submitted for HT/Geneblock Custom RNA service. Contact the core if you'd like to resynthesize an entire banked plate","")</f>
        <v/>
      </c>
      <c r="BV20" s="4" t="str">
        <f>IF(AND(Table65[[#This Row],[Service]] &lt;&gt; "", Table65[[#This Row],[Vector]]="Banked Construct", Table65[[#This Row],[Bank Construct?]]="Yes"),"Error 12: Cannot bank constructs that are already banked","")</f>
        <v/>
      </c>
      <c r="BW20" s="4" t="str" cm="1">
        <f t="array" ref="BW20">_xlfn.LET(
    _xlpm.ProblemFound, _xlfn.TEXTJOIN(", ", TRUE, IF(AND(Table65[[#This Row],[Synthesis Type]]="Other RNA", OR(Table65[[#This Row],[Codon Optimize Capitalized?]]="No", Table65[[#This Row],[Codon Optimize Capitalized?]]="")), IF((ISNUMBER(SEARCH(Table_pA_Check[pA Check], Table65[[#This Row],[Custom Sequence/Bank ID]]))), Table_pA_Check[pA Check], ""),IF((ISNUMBER(FIND(LOWER(Table_pA_Check[pA Check]), Table65[[#This Row],[Custom Sequence/Bank ID]]))), Table_pA_Check[pA Check], ""))),
    IF(_xlpm.ProblemFound="", "", "Error 13: Problem sequences found (" &amp; _xlpm.ProblemFound &amp; ")"))</f>
        <v/>
      </c>
      <c r="BX20" s="4" t="str">
        <f>IF(AND(Table65[[#This Row],[Service]] &lt;&gt; "", Table65[[#This Row],[Codon Optimize Capitalized?]]&lt;&gt; "No", Table65[[#This Row],[Codon Optimize Capitalized?]]&lt;&gt; "", Table65[[#This Row],[Codon Optimize Capitalized?]]&lt;&gt; "No Options", EXACT(Table65[[#This Row],[Custom Sequence/Bank ID]],LOWER(Table65[[#This Row],[Custom Sequence/Bank ID]]))),"Error 14: Codon optimization is selected, but sequence is lowercase. Change regions for optimization to uppercase","")</f>
        <v/>
      </c>
      <c r="BY20" s="4" t="str">
        <f>IF(COUNTIF(Table65[Name], Table65[[#This Row],[Name]]) &gt; 1, "Error 15: Duplicate name", "")</f>
        <v/>
      </c>
      <c r="BZ20" s="4" t="str">
        <f>IF(
   Table65[[#This Row],[Service]]&lt;&gt;"",
   IF(
      AND(Table65[[#This Row],[Formulation]]="", Table65[[#This Row],[Number of Aliquots]]&gt;1),
      "Error 16: The RTC can only aliquot formulated circRNA; unformulated circRNA is stable through many freeze-thaw cycles",
      ""
   ),
   ""
)</f>
        <v/>
      </c>
      <c r="CA20" s="4" t="str">
        <f>IF(
   Table65[[#This Row],[Service]]&lt;&gt;"",
   IF(
      Table65[[#This Row],[Number of Aliquots]] &gt; (Table65[[#This Row],[Quantity (mg)]]*20),
      "Error 17: Too many aliquots. Maximum aliquots for Quantity requested = " &amp; (Table65[[#This Row],[Quantity (mg)]]*20),
      ""
   ),
   ""
)</f>
        <v/>
      </c>
      <c r="CB20" s="4" t="str">
        <f>IF(
   AND(Table65[[#This Row],[Service]]&lt;&gt;"", Table65[[#This Row],[Quantity (mg)]]&lt;0.2, Table65[[#This Row],[Formulation]]&lt;&gt;"", Table65[[#This Row],[Formulation]]&lt;&gt;"None"),
   "Error 18: Quantity too low. Minimum is 0.2mg for formulations",
   ""
)</f>
        <v/>
      </c>
      <c r="CC20" s="4" t="str">
        <f>IF(
   AND(Table65[[#This Row],[Service]]&lt;&gt;"", Table65[[#This Row],[Vector]]="No Vector", Table65[[#This Row],[Service]]&lt;&gt;"HT Geneblock Custom RNA"),
   "Error 19: [No Vector] can only be used for Geneblock service",
   ""
)</f>
        <v/>
      </c>
      <c r="CD20" s="4" t="str">
        <f>_xlfn.LET(
    _xlpm.errorList, _xlfn.TEXTJOIN(". ", TRUE, Table_Sequence_Check[[#This Row],[Problem Sequence Check]:[GC Check]],Table_Sequence_Check[[#This Row],[Restriction Enzyme Error]:[Gblock No Vector Check]]),
    IF(AND(Table65[[#This Row],[Service]]&lt;&gt;"", Table65[[#This Row],[Custom Sequence/Bank ID]]&lt;&gt;"SPECIAL",_xlpm.errorList&lt;&gt;""), _xlpm.errorList &amp; ".", "")
)</f>
        <v/>
      </c>
      <c r="CF20" s="3" t="str">
        <f t="shared" si="0"/>
        <v>Required</v>
      </c>
      <c r="CG20" s="1" t="str">
        <f t="shared" si="1"/>
        <v>Optional</v>
      </c>
      <c r="CH20" s="1" t="str">
        <f>IF(Table65[[#This Row],[Service]]&lt;&gt;"",IF((Table65[[#This Row],[Service]]="HT Custom RNA") + (Table65[[#This Row],[Service]]="HT Geneblock Custom RNA"), "Empty","Required"),"Empty")</f>
        <v>Empty</v>
      </c>
      <c r="CI20" s="1" t="str">
        <f>IF(Table65[[#This Row],[Service]] = "Stock RNA", "Required","Empty")</f>
        <v>Empty</v>
      </c>
      <c r="CJ20" s="1" t="str">
        <f>IF(OR(Table65[[#This Row],[Service]] = "Custom RNA", Table65[[#This Row],[Service]] = "HT Custom RNA", Table65[[#This Row],[Service]] = "HT Geneblock Custom RNA", Table65[[#This Row],[Service]] = "Formulation"), "Required", "Empty")</f>
        <v>Empty</v>
      </c>
      <c r="CK20" s="1" t="str">
        <f>IF(OR(Table65[[#This Row],[Service]] = "Custom RNA", Table65[[#This Row],[Service]] = "HT Custom RNA", Table65[[#This Row],[Service]] = "HT Geneblock Custom RNA"), "Required", "Empty")</f>
        <v>Empty</v>
      </c>
      <c r="CL20" s="1" t="str">
        <f>IF(OR(Table65[[#This Row],[Service]] = "Custom RNA", Table65[[#This Row],[Service]] = "HT Custom RNA", Table65[[#This Row],[Service]] = "HT Geneblock Custom RNA"), "Required", "Empty")</f>
        <v>Empty</v>
      </c>
      <c r="CM20" s="1" t="str">
        <f>IF(OR(Table65[[#This Row],[Service]] = "Custom RNA", Table65[[#This Row],[Service]] = "HT Custom RNA", Table65[[#This Row],[Service]] = "HT Geneblock Custom RNA"), "Required", "Empty")</f>
        <v>Empty</v>
      </c>
      <c r="CN20" s="1" t="str">
        <f>IF(AND(Table65[[#This Row],[Vector]]&lt;&gt;"Banked Construct", OR(Table65[[#This Row],[Service]] = "Custom RNA", Table65[[#This Row],[Service]] = "HT Custom RNA",Table65[[#This Row],[Service]] = "HT Geneblock Custom RNA",)), "Optional", "Empty")</f>
        <v>Empty</v>
      </c>
      <c r="CO20" s="1" t="str">
        <f>IF(OR(Table65[[#This Row],[Service]] = "Custom RNA", Table65[[#This Row],[Service]] = "HT Custom RNA"), "Optional", "Empty")</f>
        <v>Empty</v>
      </c>
      <c r="CP20" s="1" t="str">
        <f>IF(OR(Table65[[#This Row],[Service]] = "Custom RNA", Table65[[#This Row],[Service]] = "HT Custom RNA", Table65[[#This Row],[Service]] = "HT Custom Geneblock RNA"), "Optional", "Empty")</f>
        <v>Empty</v>
      </c>
      <c r="CQ20" s="1" t="str">
        <f>IF(Table65[[#This Row],[Service]]&lt;&gt;"",IF(OR(Table65[[#This Row],[Service]]="HT Custom RNA", Table65[[#This Row],[Service]]="HT Geneblock Custom RNA"), "Empty","Optional"),"Empty")</f>
        <v>Empty</v>
      </c>
      <c r="CR20" s="1" t="str">
        <f>IF(AND(Table65[[#This Row],[Formulation]]&lt;&gt;"",Table65[[#This Row],[Formulation]]&lt;&gt;"None",Table65[[#This Row],[Formulation]]&lt;&gt;"No Options"), "Required","Empty")</f>
        <v>Empty</v>
      </c>
      <c r="CS20" s="1" t="str">
        <f>IF(AND(Table65[[#This Row],[Formulation]]&lt;&gt;"",Table65[[#This Row],[Formulation]]&lt;&gt;"None",Table65[[#This Row],[Formulation]]&lt;&gt;"No Options"), "Optional","Empty")</f>
        <v>Empty</v>
      </c>
      <c r="CT20" s="1" t="str">
        <f t="shared" si="2"/>
        <v>Optional</v>
      </c>
      <c r="CU20" s="1" t="str">
        <f t="shared" si="3"/>
        <v>Optional</v>
      </c>
      <c r="CV20" s="2" t="str">
        <f t="shared" si="4"/>
        <v>Optional</v>
      </c>
    </row>
    <row r="21" spans="1:100" x14ac:dyDescent="0.35">
      <c r="A21" s="69">
        <v>17</v>
      </c>
      <c r="B21" s="59"/>
      <c r="C21" s="83"/>
      <c r="D21" s="85"/>
      <c r="E21" s="90"/>
      <c r="F21" s="60"/>
      <c r="G21" s="60"/>
      <c r="H21" s="60"/>
      <c r="I21" s="61"/>
      <c r="J21" s="61"/>
      <c r="K21" s="105"/>
      <c r="L21" s="90"/>
      <c r="M21" s="60"/>
      <c r="N21" s="108"/>
      <c r="O21" s="91"/>
      <c r="P21" s="111"/>
      <c r="Q21" s="93" t="str">
        <f>Table_Sequence_Check[[#This Row],[Final Warnings]]</f>
        <v/>
      </c>
      <c r="R21" s="19"/>
      <c r="S21" s="19"/>
      <c r="T21" s="19"/>
      <c r="AO21" s="62"/>
      <c r="BF21" s="49"/>
      <c r="BG21" s="3" t="str" cm="1">
        <f t="array" ref="BG21">_xlfn.LET(
    _xlpm.ProblemFound, _xlfn.TEXTJOIN(", ", TRUE, IF(OR(Table65[[#This Row],[Codon Optimize Capitalized?]]="No", Table65[[#This Row],[Codon Optimize Capitalized?]]=""), IF((ISNUMBER(SEARCH(Table_Problem_Sequences[Problem Sequences], Table65[[#This Row],[Custom Sequence/Bank ID]]))), Table_Problem_Sequences[Problem Sequences], ""),IF((ISNUMBER(FIND(LOWER(Table_Problem_Sequences[Problem Sequences]), Table65[[#This Row],[Custom Sequence/Bank ID]]))), Table_Problem_Sequences[Problem Sequences], ""))),
    IF(_xlpm.ProblemFound="", "", "Warning 1: Problem sequences found (" &amp; _xlpm.ProblemFound &amp; ")"))</f>
        <v/>
      </c>
      <c r="BH21" s="3" t="str">
        <f>IF(AND(Table65[[#This Row],[Vector]] &lt;&gt; "Banked Construct",Table65[[#This Row],[Service]]&lt;&gt;"Stock RNA", LEN(Table65[[#This Row],[Custom Sequence/Bank ID]])&lt;300, Table65[[#This Row],[Custom Sequence/Bank ID]]&lt;&gt;""),"Comment: Sequence is less than 300nt. A spacer sequence will be added to bring the length up to 300nt","")</f>
        <v/>
      </c>
      <c r="BI21" s="1" t="str">
        <f>IF(AND(Table65[[#This Row],[Custom Sequence/Bank ID]]&lt;&gt;"", Table65[[#This Row],[Codon Optimize Capitalized?]]&lt;&gt; "No", Table65[[#This Row],[Codon Optimize Capitalized?]]&lt;&gt; "", Table65[[#This Row],[Codon Optimize Capitalized?]]&lt;&gt; "No Options"),
    IF(MOD(LEN(SUBSTITUTE(SUBSTITUTE(SUBSTITUTE(SUBSTITUTE(SUBSTITUTE(Table65[[#This Row],[Custom Sequence/Bank ID]], "a", ""), "c", ""), "g", ""), "u", ""), "t", "")), 3) = 0,
        "",
        "Error 3: Optimization regions not divisible by 3"),
    "")</f>
        <v/>
      </c>
      <c r="BJ21" s="1" t="str">
        <f>IF(
    Table65[[#This Row],[Vector]]="Banked Construct",
    IF(
        AND(
            LEFT(Table65[[#This Row],[Custom Sequence/Bank ID]], 3)="RTC",
            ISNUMBER(VALUE(MID(Table65[[#This Row],[Custom Sequence/Bank ID]], 4, 7))),
            LEN(Table65[[#This Row],[Custom Sequence/Bank ID]])=10
        ),
        "",
        "Error 4: Incorrect Bank ID"
    ),
    ""
)</f>
        <v/>
      </c>
      <c r="BK21" s="1" t="str">
        <f>IF(
   AND(Table65[[#This Row],[Vector]]&lt;&gt;"Banked Construct", LEN(Table65[[#This Row],[Custom Sequence/Bank ID]])&gt;0),
   IF(
      LEN(
         SUBSTITUTE(
            SUBSTITUTE(
               SUBSTITUTE(
                  SUBSTITUTE(UPPER(Table65[[#This Row],[Custom Sequence/Bank ID]]),"A",""),
               "C",""),
            "T",""),
         "G","")
      )&gt;0,
      "Error 5: Non-ACGT characters present",
      ""
   ),
   ""
)</f>
        <v/>
      </c>
      <c r="BL21" s="4" t="str">
        <f>IF(AND(Table65[[#This Row],[Vector]] &lt;&gt; "Banked Construct",Table65[[#This Row],[Service]]="Custom RNA", LEN(Table65[[#This Row],[Custom Sequence/Bank ID]])&gt;10000),"Error 6: Maximum sequence length is 10,000nt",IF(AND(Table65[[#This Row],[Vector]] &lt;&gt; "Banked Construct",Table65[[#This Row],[Service]]="HT Custom RNA", LEN(Table65[[#This Row],[Custom Sequence/Bank ID]])&gt;5000),"Error 6: Maximum sequence length for HT is 5,000nt", IF(Table65[[#This Row],[Service]]="HT Geneblock Custom RNA", IF(AND(Table65[[#This Row],[Vector]]="RTC coding circRNA", LEN(Table65[[#This Row],[Custom Sequence/Bank ID]])&gt;3793),"Error 6: Maximum sequence length for Coding CircRNA Geneblock is 3,793nt", IF(AND(Table65[[#This Row],[Vector]]="RTC noncoding circRNA", LEN(Table65[[#This Row],[Custom Sequence/Bank ID]])&gt;4493),"Error 6: Maximum sequence length for Noncoding CircRNA Geneblock is 4,493nt", IF(AND(Table65[[#This Row],[Vector]]="RTC Other RNA", LEN(Table65[[#This Row],[Custom Sequence/Bank ID]])&gt;4913),"Error 6: Maximum sequence length for Other RNA Geneblock is 4,913nt",""))),"")))</f>
        <v/>
      </c>
      <c r="BM21" s="4" t="str">
        <f>IF(AND(Table65[[#This Row],[Vector]] &lt;&gt; "Banked Construct", Table65[[#This Row],[Service]]&lt;&gt;"Stock RNA", Table65[[#This Row],[Custom Sequence/Bank ID]]&lt;&gt;""),
    _xlfn.LET(
        _xlpm.Sequence, Table65[[#This Row],[Custom Sequence/Bank ID]],
        _xlpm.OriginalLength, IF(AND(Table65[[#This Row],[Codon Optimize Capitalized?]] &lt;&gt; "No", Table65[[#This Row],[Codon Optimize Capitalized?]] &lt;&gt; ""),
                           LEN(SUBSTITUTE(SUBSTITUTE(SUBSTITUTE(SUBSTITUTE(SUBSTITUTE(_xlpm.Sequence, "A", ""), "C", ""), "G", ""), "T", ""), "U", "")),
                           LEN(_xlpm.Sequence)),
        _xlpm.NoGCLength, IF(AND(Table65[[#This Row],[Codon Optimize Capitalized?]] &lt;&gt; "No", Table65[[#This Row],[Codon Optimize Capitalized?]] &lt;&gt; ""),
                       LEN((SUBSTITUTE(SUBSTITUTE(SUBSTITUTE(SUBSTITUTE(SUBSTITUTE(SUBSTITUTE(SUBSTITUTE(_xlpm.Sequence, "A", ""), "C", ""), "G", ""), "T", ""), "U", ""), "g", ""), "c", ""))),
                       LEN(SUBSTITUTE(SUBSTITUTE(UPPER(_xlpm.Sequence), "G", ""), "C", ""))),
        _xlpm.GCLength, _xlpm.OriginalLength - _xlpm.NoGCLength,
        _xlpm.GCPercentage, IF(_xlpm.OriginalLength &gt; 15, _xlpm.GCLength / _xlpm.OriginalLength, 0.5),
                IF(OR(_xlpm.GCPercentage &gt; 0.65, _xlpm.GCPercentage &lt; 0.25), "Warning 7: Unoptimized region GC is not between 25-65%", "")
    ),
    ""
)</f>
        <v/>
      </c>
      <c r="BN21" s="4" t="str" cm="1">
        <f t="array" ref="BN21">_xlfn.LET(
    _xlpm.ProblemFound, _xlfn.TEXTJOIN(", ", TRUE, IF(OR(Table65[[#This Row],[Codon Optimize Capitalized?]]="No", Table65[[#This Row],[Codon Optimize Capitalized?]]=""), IF((ISNUMBER(SEARCH(Table_Restriction_Enzymes[XbaI], Table65[[#This Row],[Custom Sequence/Bank ID]]))), Table_Restriction_Enzymes[XbaI], ""),IF((ISNUMBER(FIND(LOWER(Table_Restriction_Enzymes[XbaI]), Table65[[#This Row],[Custom Sequence/Bank ID]]))), Table_Restriction_Enzymes[XbaI], ""))),
    IF(_xlpm.ProblemFound="", "", "[" &amp; _xlpm.ProblemFound &amp; "]"))</f>
        <v/>
      </c>
      <c r="BO21" s="4" t="str">
        <f>IF(Table_Sequence_Check[[#This Row],[Restriction Enzyme 1 Check]]&lt;&gt;"", Table_Restriction_Enzymes[[#Headers],[XbaI]],"")</f>
        <v/>
      </c>
      <c r="BP21" s="4" t="str" cm="1">
        <f t="array" ref="BP21">_xlfn.LET(
    _xlpm.ProblemFound, _xlfn.TEXTJOIN(", ", TRUE, IF(OR(Table65[[#This Row],[Codon Optimize Capitalized?]]="No", Table65[[#This Row],[Codon Optimize Capitalized?]]=""), IF((ISNUMBER(SEARCH(Table_Restriction_Enzymes[AscI], Table65[[#This Row],[Custom Sequence/Bank ID]]))), Table_Restriction_Enzymes[AscI], ""),IF((ISNUMBER(FIND(LOWER(Table_Restriction_Enzymes[AscI]), Table65[[#This Row],[Custom Sequence/Bank ID]]))), Table_Restriction_Enzymes[AscI], ""))),
    IF(_xlpm.ProblemFound="", "", "[" &amp; _xlpm.ProblemFound &amp; "]"))</f>
        <v/>
      </c>
      <c r="BQ21" s="4" t="str">
        <f>IF(Table_Sequence_Check[[#This Row],[Restriction Enzyme 2 Check]]&lt;&gt;"", Table_Restriction_Enzymes[[#Headers],[AscI]],"")</f>
        <v/>
      </c>
      <c r="BR21" s="4" t="str">
        <f>IF(AND(Table65[[#This Row],[Vector]] &lt;&gt; "Banked Construct",Table65[[#This Row],[Service]]&lt;&gt;"Stock RNA", Table65[[#This Row],[Service]]&lt;&gt;"HT Geneblock Custom RNA", Table_Sequence_Check[[#This Row],[Restriction Enzyme 1 Check]]&lt;&gt;"", Table_Sequence_Check[[#This Row],[Restriction Enzyme 2 Check]]&lt;&gt; ""),"Error 8: Remove instances of one of the following: " &amp; _xlfn.CONCAT(Table_Sequence_Check[[#This Row],[Restriction Enzyme 1 Check]],Table_Sequence_Check[[#This Row],[Restriction Enzyme 2 Check]]),"")</f>
        <v/>
      </c>
      <c r="BS21" s="4" t="str" cm="1">
        <f t="array" ref="BS21">IF(
   AND(
      Table65[[#This Row],[Service]] &lt;&gt; "",
      OR(
         COUNTIF(Table65[Service], "HT Custom RNA") &gt; 0,
         COUNTIF(Table65[Service], "HT Geneblock Custom RNA") &gt; 0
      ),
      COUNTA(_xlfn.UNIQUE(_xlfn._xlws.FILTER(Table65[Service], Table65[Service] &lt;&gt; ""))) &gt; 1
   ),
   "Error 9: If selecting HT Custom RNA or HT Geneblock Custom RNA, all items must match the selected HT service",
   ""
)</f>
        <v/>
      </c>
      <c r="BT21" s="4" t="str" cm="1">
        <f t="array" ref="BT21">IF(
   AND(
      Table65[[#This Row],[Service]] &lt;&gt; "",
      OR(COUNTIF(Table65[Service], "*HT Custom RNA*") &gt; 0, COUNTIF(Table65[Service], "*HT Geneblock Custom RNA*") &gt; 0),
      OR(
         COUNTA(_xlfn.UNIQUE(_xlfn._xlws.FILTER(Table65[RNA Analytics], (Table65[Service] &lt;&gt; "")))) &gt; 1,
         COUNTA(_xlfn.UNIQUE(_xlfn._xlws.FILTER(Table65[Bank Construct?], (Table65[Service] &lt;&gt; "")))) &gt; 1,
         COUNTA(_xlfn.UNIQUE(_xlfn._xlws.FILTER(Table65[Synthesis Type], (Table65[Service] &lt;&gt; "")))) &gt; 1
      )
   ),
   "Error 10: If submitting HT Custom RNA or HT Geneblock Custom RNA service request, all items must have the same Synthesis Type, Banking, and Analytics",
   ""
)</f>
        <v/>
      </c>
      <c r="BU21" s="4" t="str">
        <f>IF(AND(OR(Table65[[#This Row],[Service]] = "HT Custom RNA",Table65[[#This Row],[Service]] = "HT Geneblock Custom RNA"), Table65[[#This Row],[Vector]]="Banked Construct"),"Error 11: Banked constructs cannot be submitted for HT/Geneblock Custom RNA service. Contact the core if you'd like to resynthesize an entire banked plate","")</f>
        <v/>
      </c>
      <c r="BV21" s="4" t="str">
        <f>IF(AND(Table65[[#This Row],[Service]] &lt;&gt; "", Table65[[#This Row],[Vector]]="Banked Construct", Table65[[#This Row],[Bank Construct?]]="Yes"),"Error 12: Cannot bank constructs that are already banked","")</f>
        <v/>
      </c>
      <c r="BW21" s="4" t="str" cm="1">
        <f t="array" ref="BW21">_xlfn.LET(
    _xlpm.ProblemFound, _xlfn.TEXTJOIN(", ", TRUE, IF(AND(Table65[[#This Row],[Synthesis Type]]="Other RNA", OR(Table65[[#This Row],[Codon Optimize Capitalized?]]="No", Table65[[#This Row],[Codon Optimize Capitalized?]]="")), IF((ISNUMBER(SEARCH(Table_pA_Check[pA Check], Table65[[#This Row],[Custom Sequence/Bank ID]]))), Table_pA_Check[pA Check], ""),IF((ISNUMBER(FIND(LOWER(Table_pA_Check[pA Check]), Table65[[#This Row],[Custom Sequence/Bank ID]]))), Table_pA_Check[pA Check], ""))),
    IF(_xlpm.ProblemFound="", "", "Error 13: Problem sequences found (" &amp; _xlpm.ProblemFound &amp; ")"))</f>
        <v/>
      </c>
      <c r="BX21" s="4" t="str">
        <f>IF(AND(Table65[[#This Row],[Service]] &lt;&gt; "", Table65[[#This Row],[Codon Optimize Capitalized?]]&lt;&gt; "No", Table65[[#This Row],[Codon Optimize Capitalized?]]&lt;&gt; "", Table65[[#This Row],[Codon Optimize Capitalized?]]&lt;&gt; "No Options", EXACT(Table65[[#This Row],[Custom Sequence/Bank ID]],LOWER(Table65[[#This Row],[Custom Sequence/Bank ID]]))),"Error 14: Codon optimization is selected, but sequence is lowercase. Change regions for optimization to uppercase","")</f>
        <v/>
      </c>
      <c r="BY21" s="4" t="str">
        <f>IF(COUNTIF(Table65[Name], Table65[[#This Row],[Name]]) &gt; 1, "Error 15: Duplicate name", "")</f>
        <v/>
      </c>
      <c r="BZ21" s="4" t="str">
        <f>IF(
   Table65[[#This Row],[Service]]&lt;&gt;"",
   IF(
      AND(Table65[[#This Row],[Formulation]]="", Table65[[#This Row],[Number of Aliquots]]&gt;1),
      "Error 16: The RTC can only aliquot formulated circRNA; unformulated circRNA is stable through many freeze-thaw cycles",
      ""
   ),
   ""
)</f>
        <v/>
      </c>
      <c r="CA21" s="4" t="str">
        <f>IF(
   Table65[[#This Row],[Service]]&lt;&gt;"",
   IF(
      Table65[[#This Row],[Number of Aliquots]] &gt; (Table65[[#This Row],[Quantity (mg)]]*20),
      "Error 17: Too many aliquots. Maximum aliquots for Quantity requested = " &amp; (Table65[[#This Row],[Quantity (mg)]]*20),
      ""
   ),
   ""
)</f>
        <v/>
      </c>
      <c r="CB21" s="4" t="str">
        <f>IF(
   AND(Table65[[#This Row],[Service]]&lt;&gt;"", Table65[[#This Row],[Quantity (mg)]]&lt;0.2, Table65[[#This Row],[Formulation]]&lt;&gt;"", Table65[[#This Row],[Formulation]]&lt;&gt;"None"),
   "Error 18: Quantity too low. Minimum is 0.2mg for formulations",
   ""
)</f>
        <v/>
      </c>
      <c r="CC21" s="4" t="str">
        <f>IF(
   AND(Table65[[#This Row],[Service]]&lt;&gt;"", Table65[[#This Row],[Vector]]="No Vector", Table65[[#This Row],[Service]]&lt;&gt;"HT Geneblock Custom RNA"),
   "Error 19: [No Vector] can only be used for Geneblock service",
   ""
)</f>
        <v/>
      </c>
      <c r="CD21" s="4" t="str">
        <f>_xlfn.LET(
    _xlpm.errorList, _xlfn.TEXTJOIN(". ", TRUE, Table_Sequence_Check[[#This Row],[Problem Sequence Check]:[GC Check]],Table_Sequence_Check[[#This Row],[Restriction Enzyme Error]:[Gblock No Vector Check]]),
    IF(AND(Table65[[#This Row],[Service]]&lt;&gt;"", Table65[[#This Row],[Custom Sequence/Bank ID]]&lt;&gt;"SPECIAL",_xlpm.errorList&lt;&gt;""), _xlpm.errorList &amp; ".", "")
)</f>
        <v/>
      </c>
      <c r="CF21" s="3" t="str">
        <f t="shared" si="0"/>
        <v>Required</v>
      </c>
      <c r="CG21" s="1" t="str">
        <f t="shared" si="1"/>
        <v>Optional</v>
      </c>
      <c r="CH21" s="1" t="str">
        <f>IF(Table65[[#This Row],[Service]]&lt;&gt;"",IF((Table65[[#This Row],[Service]]="HT Custom RNA") + (Table65[[#This Row],[Service]]="HT Geneblock Custom RNA"), "Empty","Required"),"Empty")</f>
        <v>Empty</v>
      </c>
      <c r="CI21" s="1" t="str">
        <f>IF(Table65[[#This Row],[Service]] = "Stock RNA", "Required","Empty")</f>
        <v>Empty</v>
      </c>
      <c r="CJ21" s="1" t="str">
        <f>IF(OR(Table65[[#This Row],[Service]] = "Custom RNA", Table65[[#This Row],[Service]] = "HT Custom RNA", Table65[[#This Row],[Service]] = "HT Geneblock Custom RNA", Table65[[#This Row],[Service]] = "Formulation"), "Required", "Empty")</f>
        <v>Empty</v>
      </c>
      <c r="CK21" s="1" t="str">
        <f>IF(OR(Table65[[#This Row],[Service]] = "Custom RNA", Table65[[#This Row],[Service]] = "HT Custom RNA", Table65[[#This Row],[Service]] = "HT Geneblock Custom RNA"), "Required", "Empty")</f>
        <v>Empty</v>
      </c>
      <c r="CL21" s="1" t="str">
        <f>IF(OR(Table65[[#This Row],[Service]] = "Custom RNA", Table65[[#This Row],[Service]] = "HT Custom RNA", Table65[[#This Row],[Service]] = "HT Geneblock Custom RNA"), "Required", "Empty")</f>
        <v>Empty</v>
      </c>
      <c r="CM21" s="1" t="str">
        <f>IF(OR(Table65[[#This Row],[Service]] = "Custom RNA", Table65[[#This Row],[Service]] = "HT Custom RNA", Table65[[#This Row],[Service]] = "HT Geneblock Custom RNA"), "Required", "Empty")</f>
        <v>Empty</v>
      </c>
      <c r="CN21" s="1" t="str">
        <f>IF(AND(Table65[[#This Row],[Vector]]&lt;&gt;"Banked Construct", OR(Table65[[#This Row],[Service]] = "Custom RNA", Table65[[#This Row],[Service]] = "HT Custom RNA",Table65[[#This Row],[Service]] = "HT Geneblock Custom RNA",)), "Optional", "Empty")</f>
        <v>Empty</v>
      </c>
      <c r="CO21" s="1" t="str">
        <f>IF(OR(Table65[[#This Row],[Service]] = "Custom RNA", Table65[[#This Row],[Service]] = "HT Custom RNA"), "Optional", "Empty")</f>
        <v>Empty</v>
      </c>
      <c r="CP21" s="1" t="str">
        <f>IF(OR(Table65[[#This Row],[Service]] = "Custom RNA", Table65[[#This Row],[Service]] = "HT Custom RNA", Table65[[#This Row],[Service]] = "HT Custom Geneblock RNA"), "Optional", "Empty")</f>
        <v>Empty</v>
      </c>
      <c r="CQ21" s="1" t="str">
        <f>IF(Table65[[#This Row],[Service]]&lt;&gt;"",IF(OR(Table65[[#This Row],[Service]]="HT Custom RNA", Table65[[#This Row],[Service]]="HT Geneblock Custom RNA"), "Empty","Optional"),"Empty")</f>
        <v>Empty</v>
      </c>
      <c r="CR21" s="1" t="str">
        <f>IF(AND(Table65[[#This Row],[Formulation]]&lt;&gt;"",Table65[[#This Row],[Formulation]]&lt;&gt;"None",Table65[[#This Row],[Formulation]]&lt;&gt;"No Options"), "Required","Empty")</f>
        <v>Empty</v>
      </c>
      <c r="CS21" s="1" t="str">
        <f>IF(AND(Table65[[#This Row],[Formulation]]&lt;&gt;"",Table65[[#This Row],[Formulation]]&lt;&gt;"None",Table65[[#This Row],[Formulation]]&lt;&gt;"No Options"), "Optional","Empty")</f>
        <v>Empty</v>
      </c>
      <c r="CT21" s="1" t="str">
        <f t="shared" si="2"/>
        <v>Optional</v>
      </c>
      <c r="CU21" s="1" t="str">
        <f t="shared" si="3"/>
        <v>Optional</v>
      </c>
      <c r="CV21" s="2" t="str">
        <f t="shared" si="4"/>
        <v>Optional</v>
      </c>
    </row>
    <row r="22" spans="1:100" x14ac:dyDescent="0.35">
      <c r="A22" s="69">
        <v>18</v>
      </c>
      <c r="B22" s="59"/>
      <c r="C22" s="83"/>
      <c r="D22" s="85"/>
      <c r="E22" s="90"/>
      <c r="F22" s="60"/>
      <c r="G22" s="60"/>
      <c r="H22" s="60"/>
      <c r="I22" s="61"/>
      <c r="J22" s="61"/>
      <c r="K22" s="105"/>
      <c r="L22" s="90"/>
      <c r="M22" s="60"/>
      <c r="N22" s="108"/>
      <c r="O22" s="91"/>
      <c r="P22" s="111"/>
      <c r="Q22" s="93" t="str">
        <f>Table_Sequence_Check[[#This Row],[Final Warnings]]</f>
        <v/>
      </c>
      <c r="R22" s="19"/>
      <c r="S22" s="19"/>
      <c r="T22" s="19"/>
      <c r="AO22" s="62"/>
      <c r="BF22" s="49"/>
      <c r="BG22" s="3" t="str" cm="1">
        <f t="array" ref="BG22">_xlfn.LET(
    _xlpm.ProblemFound, _xlfn.TEXTJOIN(", ", TRUE, IF(OR(Table65[[#This Row],[Codon Optimize Capitalized?]]="No", Table65[[#This Row],[Codon Optimize Capitalized?]]=""), IF((ISNUMBER(SEARCH(Table_Problem_Sequences[Problem Sequences], Table65[[#This Row],[Custom Sequence/Bank ID]]))), Table_Problem_Sequences[Problem Sequences], ""),IF((ISNUMBER(FIND(LOWER(Table_Problem_Sequences[Problem Sequences]), Table65[[#This Row],[Custom Sequence/Bank ID]]))), Table_Problem_Sequences[Problem Sequences], ""))),
    IF(_xlpm.ProblemFound="", "", "Warning 1: Problem sequences found (" &amp; _xlpm.ProblemFound &amp; ")"))</f>
        <v/>
      </c>
      <c r="BH22" s="3" t="str">
        <f>IF(AND(Table65[[#This Row],[Vector]] &lt;&gt; "Banked Construct",Table65[[#This Row],[Service]]&lt;&gt;"Stock RNA", LEN(Table65[[#This Row],[Custom Sequence/Bank ID]])&lt;300, Table65[[#This Row],[Custom Sequence/Bank ID]]&lt;&gt;""),"Comment: Sequence is less than 300nt. A spacer sequence will be added to bring the length up to 300nt","")</f>
        <v/>
      </c>
      <c r="BI22" s="1" t="str">
        <f>IF(AND(Table65[[#This Row],[Custom Sequence/Bank ID]]&lt;&gt;"", Table65[[#This Row],[Codon Optimize Capitalized?]]&lt;&gt; "No", Table65[[#This Row],[Codon Optimize Capitalized?]]&lt;&gt; "", Table65[[#This Row],[Codon Optimize Capitalized?]]&lt;&gt; "No Options"),
    IF(MOD(LEN(SUBSTITUTE(SUBSTITUTE(SUBSTITUTE(SUBSTITUTE(SUBSTITUTE(Table65[[#This Row],[Custom Sequence/Bank ID]], "a", ""), "c", ""), "g", ""), "u", ""), "t", "")), 3) = 0,
        "",
        "Error 3: Optimization regions not divisible by 3"),
    "")</f>
        <v/>
      </c>
      <c r="BJ22" s="1" t="str">
        <f>IF(
    Table65[[#This Row],[Vector]]="Banked Construct",
    IF(
        AND(
            LEFT(Table65[[#This Row],[Custom Sequence/Bank ID]], 3)="RTC",
            ISNUMBER(VALUE(MID(Table65[[#This Row],[Custom Sequence/Bank ID]], 4, 7))),
            LEN(Table65[[#This Row],[Custom Sequence/Bank ID]])=10
        ),
        "",
        "Error 4: Incorrect Bank ID"
    ),
    ""
)</f>
        <v/>
      </c>
      <c r="BK22" s="1" t="str">
        <f>IF(
   AND(Table65[[#This Row],[Vector]]&lt;&gt;"Banked Construct", LEN(Table65[[#This Row],[Custom Sequence/Bank ID]])&gt;0),
   IF(
      LEN(
         SUBSTITUTE(
            SUBSTITUTE(
               SUBSTITUTE(
                  SUBSTITUTE(UPPER(Table65[[#This Row],[Custom Sequence/Bank ID]]),"A",""),
               "C",""),
            "T",""),
         "G","")
      )&gt;0,
      "Error 5: Non-ACGT characters present",
      ""
   ),
   ""
)</f>
        <v/>
      </c>
      <c r="BL22" s="4" t="str">
        <f>IF(AND(Table65[[#This Row],[Vector]] &lt;&gt; "Banked Construct",Table65[[#This Row],[Service]]="Custom RNA", LEN(Table65[[#This Row],[Custom Sequence/Bank ID]])&gt;10000),"Error 6: Maximum sequence length is 10,000nt",IF(AND(Table65[[#This Row],[Vector]] &lt;&gt; "Banked Construct",Table65[[#This Row],[Service]]="HT Custom RNA", LEN(Table65[[#This Row],[Custom Sequence/Bank ID]])&gt;5000),"Error 6: Maximum sequence length for HT is 5,000nt", IF(Table65[[#This Row],[Service]]="HT Geneblock Custom RNA", IF(AND(Table65[[#This Row],[Vector]]="RTC coding circRNA", LEN(Table65[[#This Row],[Custom Sequence/Bank ID]])&gt;3793),"Error 6: Maximum sequence length for Coding CircRNA Geneblock is 3,793nt", IF(AND(Table65[[#This Row],[Vector]]="RTC noncoding circRNA", LEN(Table65[[#This Row],[Custom Sequence/Bank ID]])&gt;4493),"Error 6: Maximum sequence length for Noncoding CircRNA Geneblock is 4,493nt", IF(AND(Table65[[#This Row],[Vector]]="RTC Other RNA", LEN(Table65[[#This Row],[Custom Sequence/Bank ID]])&gt;4913),"Error 6: Maximum sequence length for Other RNA Geneblock is 4,913nt",""))),"")))</f>
        <v/>
      </c>
      <c r="BM22" s="4" t="str">
        <f>IF(AND(Table65[[#This Row],[Vector]] &lt;&gt; "Banked Construct", Table65[[#This Row],[Service]]&lt;&gt;"Stock RNA", Table65[[#This Row],[Custom Sequence/Bank ID]]&lt;&gt;""),
    _xlfn.LET(
        _xlpm.Sequence, Table65[[#This Row],[Custom Sequence/Bank ID]],
        _xlpm.OriginalLength, IF(AND(Table65[[#This Row],[Codon Optimize Capitalized?]] &lt;&gt; "No", Table65[[#This Row],[Codon Optimize Capitalized?]] &lt;&gt; ""),
                           LEN(SUBSTITUTE(SUBSTITUTE(SUBSTITUTE(SUBSTITUTE(SUBSTITUTE(_xlpm.Sequence, "A", ""), "C", ""), "G", ""), "T", ""), "U", "")),
                           LEN(_xlpm.Sequence)),
        _xlpm.NoGCLength, IF(AND(Table65[[#This Row],[Codon Optimize Capitalized?]] &lt;&gt; "No", Table65[[#This Row],[Codon Optimize Capitalized?]] &lt;&gt; ""),
                       LEN((SUBSTITUTE(SUBSTITUTE(SUBSTITUTE(SUBSTITUTE(SUBSTITUTE(SUBSTITUTE(SUBSTITUTE(_xlpm.Sequence, "A", ""), "C", ""), "G", ""), "T", ""), "U", ""), "g", ""), "c", ""))),
                       LEN(SUBSTITUTE(SUBSTITUTE(UPPER(_xlpm.Sequence), "G", ""), "C", ""))),
        _xlpm.GCLength, _xlpm.OriginalLength - _xlpm.NoGCLength,
        _xlpm.GCPercentage, IF(_xlpm.OriginalLength &gt; 15, _xlpm.GCLength / _xlpm.OriginalLength, 0.5),
                IF(OR(_xlpm.GCPercentage &gt; 0.65, _xlpm.GCPercentage &lt; 0.25), "Warning 7: Unoptimized region GC is not between 25-65%", "")
    ),
    ""
)</f>
        <v/>
      </c>
      <c r="BN22" s="4" t="str" cm="1">
        <f t="array" ref="BN22">_xlfn.LET(
    _xlpm.ProblemFound, _xlfn.TEXTJOIN(", ", TRUE, IF(OR(Table65[[#This Row],[Codon Optimize Capitalized?]]="No", Table65[[#This Row],[Codon Optimize Capitalized?]]=""), IF((ISNUMBER(SEARCH(Table_Restriction_Enzymes[XbaI], Table65[[#This Row],[Custom Sequence/Bank ID]]))), Table_Restriction_Enzymes[XbaI], ""),IF((ISNUMBER(FIND(LOWER(Table_Restriction_Enzymes[XbaI]), Table65[[#This Row],[Custom Sequence/Bank ID]]))), Table_Restriction_Enzymes[XbaI], ""))),
    IF(_xlpm.ProblemFound="", "", "[" &amp; _xlpm.ProblemFound &amp; "]"))</f>
        <v/>
      </c>
      <c r="BO22" s="4" t="str">
        <f>IF(Table_Sequence_Check[[#This Row],[Restriction Enzyme 1 Check]]&lt;&gt;"", Table_Restriction_Enzymes[[#Headers],[XbaI]],"")</f>
        <v/>
      </c>
      <c r="BP22" s="4" t="str" cm="1">
        <f t="array" ref="BP22">_xlfn.LET(
    _xlpm.ProblemFound, _xlfn.TEXTJOIN(", ", TRUE, IF(OR(Table65[[#This Row],[Codon Optimize Capitalized?]]="No", Table65[[#This Row],[Codon Optimize Capitalized?]]=""), IF((ISNUMBER(SEARCH(Table_Restriction_Enzymes[AscI], Table65[[#This Row],[Custom Sequence/Bank ID]]))), Table_Restriction_Enzymes[AscI], ""),IF((ISNUMBER(FIND(LOWER(Table_Restriction_Enzymes[AscI]), Table65[[#This Row],[Custom Sequence/Bank ID]]))), Table_Restriction_Enzymes[AscI], ""))),
    IF(_xlpm.ProblemFound="", "", "[" &amp; _xlpm.ProblemFound &amp; "]"))</f>
        <v/>
      </c>
      <c r="BQ22" s="4" t="str">
        <f>IF(Table_Sequence_Check[[#This Row],[Restriction Enzyme 2 Check]]&lt;&gt;"", Table_Restriction_Enzymes[[#Headers],[AscI]],"")</f>
        <v/>
      </c>
      <c r="BR22" s="4" t="str">
        <f>IF(AND(Table65[[#This Row],[Vector]] &lt;&gt; "Banked Construct",Table65[[#This Row],[Service]]&lt;&gt;"Stock RNA", Table65[[#This Row],[Service]]&lt;&gt;"HT Geneblock Custom RNA", Table_Sequence_Check[[#This Row],[Restriction Enzyme 1 Check]]&lt;&gt;"", Table_Sequence_Check[[#This Row],[Restriction Enzyme 2 Check]]&lt;&gt; ""),"Error 8: Remove instances of one of the following: " &amp; _xlfn.CONCAT(Table_Sequence_Check[[#This Row],[Restriction Enzyme 1 Check]],Table_Sequence_Check[[#This Row],[Restriction Enzyme 2 Check]]),"")</f>
        <v/>
      </c>
      <c r="BS22" s="4" t="str" cm="1">
        <f t="array" ref="BS22">IF(
   AND(
      Table65[[#This Row],[Service]] &lt;&gt; "",
      OR(
         COUNTIF(Table65[Service], "HT Custom RNA") &gt; 0,
         COUNTIF(Table65[Service], "HT Geneblock Custom RNA") &gt; 0
      ),
      COUNTA(_xlfn.UNIQUE(_xlfn._xlws.FILTER(Table65[Service], Table65[Service] &lt;&gt; ""))) &gt; 1
   ),
   "Error 9: If selecting HT Custom RNA or HT Geneblock Custom RNA, all items must match the selected HT service",
   ""
)</f>
        <v/>
      </c>
      <c r="BT22" s="4" t="str" cm="1">
        <f t="array" ref="BT22">IF(
   AND(
      Table65[[#This Row],[Service]] &lt;&gt; "",
      OR(COUNTIF(Table65[Service], "*HT Custom RNA*") &gt; 0, COUNTIF(Table65[Service], "*HT Geneblock Custom RNA*") &gt; 0),
      OR(
         COUNTA(_xlfn.UNIQUE(_xlfn._xlws.FILTER(Table65[RNA Analytics], (Table65[Service] &lt;&gt; "")))) &gt; 1,
         COUNTA(_xlfn.UNIQUE(_xlfn._xlws.FILTER(Table65[Bank Construct?], (Table65[Service] &lt;&gt; "")))) &gt; 1,
         COUNTA(_xlfn.UNIQUE(_xlfn._xlws.FILTER(Table65[Synthesis Type], (Table65[Service] &lt;&gt; "")))) &gt; 1
      )
   ),
   "Error 10: If submitting HT Custom RNA or HT Geneblock Custom RNA service request, all items must have the same Synthesis Type, Banking, and Analytics",
   ""
)</f>
        <v/>
      </c>
      <c r="BU22" s="4" t="str">
        <f>IF(AND(OR(Table65[[#This Row],[Service]] = "HT Custom RNA",Table65[[#This Row],[Service]] = "HT Geneblock Custom RNA"), Table65[[#This Row],[Vector]]="Banked Construct"),"Error 11: Banked constructs cannot be submitted for HT/Geneblock Custom RNA service. Contact the core if you'd like to resynthesize an entire banked plate","")</f>
        <v/>
      </c>
      <c r="BV22" s="4" t="str">
        <f>IF(AND(Table65[[#This Row],[Service]] &lt;&gt; "", Table65[[#This Row],[Vector]]="Banked Construct", Table65[[#This Row],[Bank Construct?]]="Yes"),"Error 12: Cannot bank constructs that are already banked","")</f>
        <v/>
      </c>
      <c r="BW22" s="4" t="str" cm="1">
        <f t="array" ref="BW22">_xlfn.LET(
    _xlpm.ProblemFound, _xlfn.TEXTJOIN(", ", TRUE, IF(AND(Table65[[#This Row],[Synthesis Type]]="Other RNA", OR(Table65[[#This Row],[Codon Optimize Capitalized?]]="No", Table65[[#This Row],[Codon Optimize Capitalized?]]="")), IF((ISNUMBER(SEARCH(Table_pA_Check[pA Check], Table65[[#This Row],[Custom Sequence/Bank ID]]))), Table_pA_Check[pA Check], ""),IF((ISNUMBER(FIND(LOWER(Table_pA_Check[pA Check]), Table65[[#This Row],[Custom Sequence/Bank ID]]))), Table_pA_Check[pA Check], ""))),
    IF(_xlpm.ProblemFound="", "", "Error 13: Problem sequences found (" &amp; _xlpm.ProblemFound &amp; ")"))</f>
        <v/>
      </c>
      <c r="BX22" s="4" t="str">
        <f>IF(AND(Table65[[#This Row],[Service]] &lt;&gt; "", Table65[[#This Row],[Codon Optimize Capitalized?]]&lt;&gt; "No", Table65[[#This Row],[Codon Optimize Capitalized?]]&lt;&gt; "", Table65[[#This Row],[Codon Optimize Capitalized?]]&lt;&gt; "No Options", EXACT(Table65[[#This Row],[Custom Sequence/Bank ID]],LOWER(Table65[[#This Row],[Custom Sequence/Bank ID]]))),"Error 14: Codon optimization is selected, but sequence is lowercase. Change regions for optimization to uppercase","")</f>
        <v/>
      </c>
      <c r="BY22" s="4" t="str">
        <f>IF(COUNTIF(Table65[Name], Table65[[#This Row],[Name]]) &gt; 1, "Error 15: Duplicate name", "")</f>
        <v/>
      </c>
      <c r="BZ22" s="4" t="str">
        <f>IF(
   Table65[[#This Row],[Service]]&lt;&gt;"",
   IF(
      AND(Table65[[#This Row],[Formulation]]="", Table65[[#This Row],[Number of Aliquots]]&gt;1),
      "Error 16: The RTC can only aliquot formulated circRNA; unformulated circRNA is stable through many freeze-thaw cycles",
      ""
   ),
   ""
)</f>
        <v/>
      </c>
      <c r="CA22" s="4" t="str">
        <f>IF(
   Table65[[#This Row],[Service]]&lt;&gt;"",
   IF(
      Table65[[#This Row],[Number of Aliquots]] &gt; (Table65[[#This Row],[Quantity (mg)]]*20),
      "Error 17: Too many aliquots. Maximum aliquots for Quantity requested = " &amp; (Table65[[#This Row],[Quantity (mg)]]*20),
      ""
   ),
   ""
)</f>
        <v/>
      </c>
      <c r="CB22" s="4" t="str">
        <f>IF(
   AND(Table65[[#This Row],[Service]]&lt;&gt;"", Table65[[#This Row],[Quantity (mg)]]&lt;0.2, Table65[[#This Row],[Formulation]]&lt;&gt;"", Table65[[#This Row],[Formulation]]&lt;&gt;"None"),
   "Error 18: Quantity too low. Minimum is 0.2mg for formulations",
   ""
)</f>
        <v/>
      </c>
      <c r="CC22" s="4" t="str">
        <f>IF(
   AND(Table65[[#This Row],[Service]]&lt;&gt;"", Table65[[#This Row],[Vector]]="No Vector", Table65[[#This Row],[Service]]&lt;&gt;"HT Geneblock Custom RNA"),
   "Error 19: [No Vector] can only be used for Geneblock service",
   ""
)</f>
        <v/>
      </c>
      <c r="CD22" s="4" t="str">
        <f>_xlfn.LET(
    _xlpm.errorList, _xlfn.TEXTJOIN(". ", TRUE, Table_Sequence_Check[[#This Row],[Problem Sequence Check]:[GC Check]],Table_Sequence_Check[[#This Row],[Restriction Enzyme Error]:[Gblock No Vector Check]]),
    IF(AND(Table65[[#This Row],[Service]]&lt;&gt;"", Table65[[#This Row],[Custom Sequence/Bank ID]]&lt;&gt;"SPECIAL",_xlpm.errorList&lt;&gt;""), _xlpm.errorList &amp; ".", "")
)</f>
        <v/>
      </c>
      <c r="CF22" s="3" t="str">
        <f t="shared" si="0"/>
        <v>Required</v>
      </c>
      <c r="CG22" s="1" t="str">
        <f t="shared" si="1"/>
        <v>Optional</v>
      </c>
      <c r="CH22" s="1" t="str">
        <f>IF(Table65[[#This Row],[Service]]&lt;&gt;"",IF((Table65[[#This Row],[Service]]="HT Custom RNA") + (Table65[[#This Row],[Service]]="HT Geneblock Custom RNA"), "Empty","Required"),"Empty")</f>
        <v>Empty</v>
      </c>
      <c r="CI22" s="1" t="str">
        <f>IF(Table65[[#This Row],[Service]] = "Stock RNA", "Required","Empty")</f>
        <v>Empty</v>
      </c>
      <c r="CJ22" s="1" t="str">
        <f>IF(OR(Table65[[#This Row],[Service]] = "Custom RNA", Table65[[#This Row],[Service]] = "HT Custom RNA", Table65[[#This Row],[Service]] = "HT Geneblock Custom RNA", Table65[[#This Row],[Service]] = "Formulation"), "Required", "Empty")</f>
        <v>Empty</v>
      </c>
      <c r="CK22" s="1" t="str">
        <f>IF(OR(Table65[[#This Row],[Service]] = "Custom RNA", Table65[[#This Row],[Service]] = "HT Custom RNA", Table65[[#This Row],[Service]] = "HT Geneblock Custom RNA"), "Required", "Empty")</f>
        <v>Empty</v>
      </c>
      <c r="CL22" s="1" t="str">
        <f>IF(OR(Table65[[#This Row],[Service]] = "Custom RNA", Table65[[#This Row],[Service]] = "HT Custom RNA", Table65[[#This Row],[Service]] = "HT Geneblock Custom RNA"), "Required", "Empty")</f>
        <v>Empty</v>
      </c>
      <c r="CM22" s="1" t="str">
        <f>IF(OR(Table65[[#This Row],[Service]] = "Custom RNA", Table65[[#This Row],[Service]] = "HT Custom RNA", Table65[[#This Row],[Service]] = "HT Geneblock Custom RNA"), "Required", "Empty")</f>
        <v>Empty</v>
      </c>
      <c r="CN22" s="1" t="str">
        <f>IF(AND(Table65[[#This Row],[Vector]]&lt;&gt;"Banked Construct", OR(Table65[[#This Row],[Service]] = "Custom RNA", Table65[[#This Row],[Service]] = "HT Custom RNA",Table65[[#This Row],[Service]] = "HT Geneblock Custom RNA",)), "Optional", "Empty")</f>
        <v>Empty</v>
      </c>
      <c r="CO22" s="1" t="str">
        <f>IF(OR(Table65[[#This Row],[Service]] = "Custom RNA", Table65[[#This Row],[Service]] = "HT Custom RNA"), "Optional", "Empty")</f>
        <v>Empty</v>
      </c>
      <c r="CP22" s="1" t="str">
        <f>IF(OR(Table65[[#This Row],[Service]] = "Custom RNA", Table65[[#This Row],[Service]] = "HT Custom RNA", Table65[[#This Row],[Service]] = "HT Custom Geneblock RNA"), "Optional", "Empty")</f>
        <v>Empty</v>
      </c>
      <c r="CQ22" s="1" t="str">
        <f>IF(Table65[[#This Row],[Service]]&lt;&gt;"",IF(OR(Table65[[#This Row],[Service]]="HT Custom RNA", Table65[[#This Row],[Service]]="HT Geneblock Custom RNA"), "Empty","Optional"),"Empty")</f>
        <v>Empty</v>
      </c>
      <c r="CR22" s="1" t="str">
        <f>IF(AND(Table65[[#This Row],[Formulation]]&lt;&gt;"",Table65[[#This Row],[Formulation]]&lt;&gt;"None",Table65[[#This Row],[Formulation]]&lt;&gt;"No Options"), "Required","Empty")</f>
        <v>Empty</v>
      </c>
      <c r="CS22" s="1" t="str">
        <f>IF(AND(Table65[[#This Row],[Formulation]]&lt;&gt;"",Table65[[#This Row],[Formulation]]&lt;&gt;"None",Table65[[#This Row],[Formulation]]&lt;&gt;"No Options"), "Optional","Empty")</f>
        <v>Empty</v>
      </c>
      <c r="CT22" s="1" t="str">
        <f t="shared" si="2"/>
        <v>Optional</v>
      </c>
      <c r="CU22" s="1" t="str">
        <f t="shared" si="3"/>
        <v>Optional</v>
      </c>
      <c r="CV22" s="2" t="str">
        <f t="shared" si="4"/>
        <v>Optional</v>
      </c>
    </row>
    <row r="23" spans="1:100" x14ac:dyDescent="0.35">
      <c r="A23" s="69">
        <v>19</v>
      </c>
      <c r="B23" s="59"/>
      <c r="C23" s="83"/>
      <c r="D23" s="85"/>
      <c r="E23" s="90"/>
      <c r="F23" s="60"/>
      <c r="G23" s="60"/>
      <c r="H23" s="60"/>
      <c r="I23" s="61"/>
      <c r="J23" s="61"/>
      <c r="K23" s="105"/>
      <c r="L23" s="90"/>
      <c r="M23" s="60"/>
      <c r="N23" s="108"/>
      <c r="O23" s="91"/>
      <c r="P23" s="111"/>
      <c r="Q23" s="93" t="str">
        <f>Table_Sequence_Check[[#This Row],[Final Warnings]]</f>
        <v/>
      </c>
      <c r="R23" s="19"/>
      <c r="S23" s="19"/>
      <c r="T23" s="19"/>
      <c r="AO23" s="62"/>
      <c r="BF23" s="49"/>
      <c r="BG23" s="3" t="str" cm="1">
        <f t="array" ref="BG23">_xlfn.LET(
    _xlpm.ProblemFound, _xlfn.TEXTJOIN(", ", TRUE, IF(OR(Table65[[#This Row],[Codon Optimize Capitalized?]]="No", Table65[[#This Row],[Codon Optimize Capitalized?]]=""), IF((ISNUMBER(SEARCH(Table_Problem_Sequences[Problem Sequences], Table65[[#This Row],[Custom Sequence/Bank ID]]))), Table_Problem_Sequences[Problem Sequences], ""),IF((ISNUMBER(FIND(LOWER(Table_Problem_Sequences[Problem Sequences]), Table65[[#This Row],[Custom Sequence/Bank ID]]))), Table_Problem_Sequences[Problem Sequences], ""))),
    IF(_xlpm.ProblemFound="", "", "Warning 1: Problem sequences found (" &amp; _xlpm.ProblemFound &amp; ")"))</f>
        <v/>
      </c>
      <c r="BH23" s="3" t="str">
        <f>IF(AND(Table65[[#This Row],[Vector]] &lt;&gt; "Banked Construct",Table65[[#This Row],[Service]]&lt;&gt;"Stock RNA", LEN(Table65[[#This Row],[Custom Sequence/Bank ID]])&lt;300, Table65[[#This Row],[Custom Sequence/Bank ID]]&lt;&gt;""),"Comment: Sequence is less than 300nt. A spacer sequence will be added to bring the length up to 300nt","")</f>
        <v/>
      </c>
      <c r="BI23" s="1" t="str">
        <f>IF(AND(Table65[[#This Row],[Custom Sequence/Bank ID]]&lt;&gt;"", Table65[[#This Row],[Codon Optimize Capitalized?]]&lt;&gt; "No", Table65[[#This Row],[Codon Optimize Capitalized?]]&lt;&gt; "", Table65[[#This Row],[Codon Optimize Capitalized?]]&lt;&gt; "No Options"),
    IF(MOD(LEN(SUBSTITUTE(SUBSTITUTE(SUBSTITUTE(SUBSTITUTE(SUBSTITUTE(Table65[[#This Row],[Custom Sequence/Bank ID]], "a", ""), "c", ""), "g", ""), "u", ""), "t", "")), 3) = 0,
        "",
        "Error 3: Optimization regions not divisible by 3"),
    "")</f>
        <v/>
      </c>
      <c r="BJ23" s="1" t="str">
        <f>IF(
    Table65[[#This Row],[Vector]]="Banked Construct",
    IF(
        AND(
            LEFT(Table65[[#This Row],[Custom Sequence/Bank ID]], 3)="RTC",
            ISNUMBER(VALUE(MID(Table65[[#This Row],[Custom Sequence/Bank ID]], 4, 7))),
            LEN(Table65[[#This Row],[Custom Sequence/Bank ID]])=10
        ),
        "",
        "Error 4: Incorrect Bank ID"
    ),
    ""
)</f>
        <v/>
      </c>
      <c r="BK23" s="1" t="str">
        <f>IF(
   AND(Table65[[#This Row],[Vector]]&lt;&gt;"Banked Construct", LEN(Table65[[#This Row],[Custom Sequence/Bank ID]])&gt;0),
   IF(
      LEN(
         SUBSTITUTE(
            SUBSTITUTE(
               SUBSTITUTE(
                  SUBSTITUTE(UPPER(Table65[[#This Row],[Custom Sequence/Bank ID]]),"A",""),
               "C",""),
            "T",""),
         "G","")
      )&gt;0,
      "Error 5: Non-ACGT characters present",
      ""
   ),
   ""
)</f>
        <v/>
      </c>
      <c r="BL23" s="4" t="str">
        <f>IF(AND(Table65[[#This Row],[Vector]] &lt;&gt; "Banked Construct",Table65[[#This Row],[Service]]="Custom RNA", LEN(Table65[[#This Row],[Custom Sequence/Bank ID]])&gt;10000),"Error 6: Maximum sequence length is 10,000nt",IF(AND(Table65[[#This Row],[Vector]] &lt;&gt; "Banked Construct",Table65[[#This Row],[Service]]="HT Custom RNA", LEN(Table65[[#This Row],[Custom Sequence/Bank ID]])&gt;5000),"Error 6: Maximum sequence length for HT is 5,000nt", IF(Table65[[#This Row],[Service]]="HT Geneblock Custom RNA", IF(AND(Table65[[#This Row],[Vector]]="RTC coding circRNA", LEN(Table65[[#This Row],[Custom Sequence/Bank ID]])&gt;3793),"Error 6: Maximum sequence length for Coding CircRNA Geneblock is 3,793nt", IF(AND(Table65[[#This Row],[Vector]]="RTC noncoding circRNA", LEN(Table65[[#This Row],[Custom Sequence/Bank ID]])&gt;4493),"Error 6: Maximum sequence length for Noncoding CircRNA Geneblock is 4,493nt", IF(AND(Table65[[#This Row],[Vector]]="RTC Other RNA", LEN(Table65[[#This Row],[Custom Sequence/Bank ID]])&gt;4913),"Error 6: Maximum sequence length for Other RNA Geneblock is 4,913nt",""))),"")))</f>
        <v/>
      </c>
      <c r="BM23" s="4" t="str">
        <f>IF(AND(Table65[[#This Row],[Vector]] &lt;&gt; "Banked Construct", Table65[[#This Row],[Service]]&lt;&gt;"Stock RNA", Table65[[#This Row],[Custom Sequence/Bank ID]]&lt;&gt;""),
    _xlfn.LET(
        _xlpm.Sequence, Table65[[#This Row],[Custom Sequence/Bank ID]],
        _xlpm.OriginalLength, IF(AND(Table65[[#This Row],[Codon Optimize Capitalized?]] &lt;&gt; "No", Table65[[#This Row],[Codon Optimize Capitalized?]] &lt;&gt; ""),
                           LEN(SUBSTITUTE(SUBSTITUTE(SUBSTITUTE(SUBSTITUTE(SUBSTITUTE(_xlpm.Sequence, "A", ""), "C", ""), "G", ""), "T", ""), "U", "")),
                           LEN(_xlpm.Sequence)),
        _xlpm.NoGCLength, IF(AND(Table65[[#This Row],[Codon Optimize Capitalized?]] &lt;&gt; "No", Table65[[#This Row],[Codon Optimize Capitalized?]] &lt;&gt; ""),
                       LEN((SUBSTITUTE(SUBSTITUTE(SUBSTITUTE(SUBSTITUTE(SUBSTITUTE(SUBSTITUTE(SUBSTITUTE(_xlpm.Sequence, "A", ""), "C", ""), "G", ""), "T", ""), "U", ""), "g", ""), "c", ""))),
                       LEN(SUBSTITUTE(SUBSTITUTE(UPPER(_xlpm.Sequence), "G", ""), "C", ""))),
        _xlpm.GCLength, _xlpm.OriginalLength - _xlpm.NoGCLength,
        _xlpm.GCPercentage, IF(_xlpm.OriginalLength &gt; 15, _xlpm.GCLength / _xlpm.OriginalLength, 0.5),
                IF(OR(_xlpm.GCPercentage &gt; 0.65, _xlpm.GCPercentage &lt; 0.25), "Warning 7: Unoptimized region GC is not between 25-65%", "")
    ),
    ""
)</f>
        <v/>
      </c>
      <c r="BN23" s="4" t="str" cm="1">
        <f t="array" ref="BN23">_xlfn.LET(
    _xlpm.ProblemFound, _xlfn.TEXTJOIN(", ", TRUE, IF(OR(Table65[[#This Row],[Codon Optimize Capitalized?]]="No", Table65[[#This Row],[Codon Optimize Capitalized?]]=""), IF((ISNUMBER(SEARCH(Table_Restriction_Enzymes[XbaI], Table65[[#This Row],[Custom Sequence/Bank ID]]))), Table_Restriction_Enzymes[XbaI], ""),IF((ISNUMBER(FIND(LOWER(Table_Restriction_Enzymes[XbaI]), Table65[[#This Row],[Custom Sequence/Bank ID]]))), Table_Restriction_Enzymes[XbaI], ""))),
    IF(_xlpm.ProblemFound="", "", "[" &amp; _xlpm.ProblemFound &amp; "]"))</f>
        <v/>
      </c>
      <c r="BO23" s="4" t="str">
        <f>IF(Table_Sequence_Check[[#This Row],[Restriction Enzyme 1 Check]]&lt;&gt;"", Table_Restriction_Enzymes[[#Headers],[XbaI]],"")</f>
        <v/>
      </c>
      <c r="BP23" s="4" t="str" cm="1">
        <f t="array" ref="BP23">_xlfn.LET(
    _xlpm.ProblemFound, _xlfn.TEXTJOIN(", ", TRUE, IF(OR(Table65[[#This Row],[Codon Optimize Capitalized?]]="No", Table65[[#This Row],[Codon Optimize Capitalized?]]=""), IF((ISNUMBER(SEARCH(Table_Restriction_Enzymes[AscI], Table65[[#This Row],[Custom Sequence/Bank ID]]))), Table_Restriction_Enzymes[AscI], ""),IF((ISNUMBER(FIND(LOWER(Table_Restriction_Enzymes[AscI]), Table65[[#This Row],[Custom Sequence/Bank ID]]))), Table_Restriction_Enzymes[AscI], ""))),
    IF(_xlpm.ProblemFound="", "", "[" &amp; _xlpm.ProblemFound &amp; "]"))</f>
        <v/>
      </c>
      <c r="BQ23" s="4" t="str">
        <f>IF(Table_Sequence_Check[[#This Row],[Restriction Enzyme 2 Check]]&lt;&gt;"", Table_Restriction_Enzymes[[#Headers],[AscI]],"")</f>
        <v/>
      </c>
      <c r="BR23" s="4" t="str">
        <f>IF(AND(Table65[[#This Row],[Vector]] &lt;&gt; "Banked Construct",Table65[[#This Row],[Service]]&lt;&gt;"Stock RNA", Table65[[#This Row],[Service]]&lt;&gt;"HT Geneblock Custom RNA", Table_Sequence_Check[[#This Row],[Restriction Enzyme 1 Check]]&lt;&gt;"", Table_Sequence_Check[[#This Row],[Restriction Enzyme 2 Check]]&lt;&gt; ""),"Error 8: Remove instances of one of the following: " &amp; _xlfn.CONCAT(Table_Sequence_Check[[#This Row],[Restriction Enzyme 1 Check]],Table_Sequence_Check[[#This Row],[Restriction Enzyme 2 Check]]),"")</f>
        <v/>
      </c>
      <c r="BS23" s="4" t="str" cm="1">
        <f t="array" ref="BS23">IF(
   AND(
      Table65[[#This Row],[Service]] &lt;&gt; "",
      OR(
         COUNTIF(Table65[Service], "HT Custom RNA") &gt; 0,
         COUNTIF(Table65[Service], "HT Geneblock Custom RNA") &gt; 0
      ),
      COUNTA(_xlfn.UNIQUE(_xlfn._xlws.FILTER(Table65[Service], Table65[Service] &lt;&gt; ""))) &gt; 1
   ),
   "Error 9: If selecting HT Custom RNA or HT Geneblock Custom RNA, all items must match the selected HT service",
   ""
)</f>
        <v/>
      </c>
      <c r="BT23" s="4" t="str" cm="1">
        <f t="array" ref="BT23">IF(
   AND(
      Table65[[#This Row],[Service]] &lt;&gt; "",
      OR(COUNTIF(Table65[Service], "*HT Custom RNA*") &gt; 0, COUNTIF(Table65[Service], "*HT Geneblock Custom RNA*") &gt; 0),
      OR(
         COUNTA(_xlfn.UNIQUE(_xlfn._xlws.FILTER(Table65[RNA Analytics], (Table65[Service] &lt;&gt; "")))) &gt; 1,
         COUNTA(_xlfn.UNIQUE(_xlfn._xlws.FILTER(Table65[Bank Construct?], (Table65[Service] &lt;&gt; "")))) &gt; 1,
         COUNTA(_xlfn.UNIQUE(_xlfn._xlws.FILTER(Table65[Synthesis Type], (Table65[Service] &lt;&gt; "")))) &gt; 1
      )
   ),
   "Error 10: If submitting HT Custom RNA or HT Geneblock Custom RNA service request, all items must have the same Synthesis Type, Banking, and Analytics",
   ""
)</f>
        <v/>
      </c>
      <c r="BU23" s="4" t="str">
        <f>IF(AND(OR(Table65[[#This Row],[Service]] = "HT Custom RNA",Table65[[#This Row],[Service]] = "HT Geneblock Custom RNA"), Table65[[#This Row],[Vector]]="Banked Construct"),"Error 11: Banked constructs cannot be submitted for HT/Geneblock Custom RNA service. Contact the core if you'd like to resynthesize an entire banked plate","")</f>
        <v/>
      </c>
      <c r="BV23" s="4" t="str">
        <f>IF(AND(Table65[[#This Row],[Service]] &lt;&gt; "", Table65[[#This Row],[Vector]]="Banked Construct", Table65[[#This Row],[Bank Construct?]]="Yes"),"Error 12: Cannot bank constructs that are already banked","")</f>
        <v/>
      </c>
      <c r="BW23" s="4" t="str" cm="1">
        <f t="array" ref="BW23">_xlfn.LET(
    _xlpm.ProblemFound, _xlfn.TEXTJOIN(", ", TRUE, IF(AND(Table65[[#This Row],[Synthesis Type]]="Other RNA", OR(Table65[[#This Row],[Codon Optimize Capitalized?]]="No", Table65[[#This Row],[Codon Optimize Capitalized?]]="")), IF((ISNUMBER(SEARCH(Table_pA_Check[pA Check], Table65[[#This Row],[Custom Sequence/Bank ID]]))), Table_pA_Check[pA Check], ""),IF((ISNUMBER(FIND(LOWER(Table_pA_Check[pA Check]), Table65[[#This Row],[Custom Sequence/Bank ID]]))), Table_pA_Check[pA Check], ""))),
    IF(_xlpm.ProblemFound="", "", "Error 13: Problem sequences found (" &amp; _xlpm.ProblemFound &amp; ")"))</f>
        <v/>
      </c>
      <c r="BX23" s="4" t="str">
        <f>IF(AND(Table65[[#This Row],[Service]] &lt;&gt; "", Table65[[#This Row],[Codon Optimize Capitalized?]]&lt;&gt; "No", Table65[[#This Row],[Codon Optimize Capitalized?]]&lt;&gt; "", Table65[[#This Row],[Codon Optimize Capitalized?]]&lt;&gt; "No Options", EXACT(Table65[[#This Row],[Custom Sequence/Bank ID]],LOWER(Table65[[#This Row],[Custom Sequence/Bank ID]]))),"Error 14: Codon optimization is selected, but sequence is lowercase. Change regions for optimization to uppercase","")</f>
        <v/>
      </c>
      <c r="BY23" s="4" t="str">
        <f>IF(COUNTIF(Table65[Name], Table65[[#This Row],[Name]]) &gt; 1, "Error 15: Duplicate name", "")</f>
        <v/>
      </c>
      <c r="BZ23" s="4" t="str">
        <f>IF(
   Table65[[#This Row],[Service]]&lt;&gt;"",
   IF(
      AND(Table65[[#This Row],[Formulation]]="", Table65[[#This Row],[Number of Aliquots]]&gt;1),
      "Error 16: The RTC can only aliquot formulated circRNA; unformulated circRNA is stable through many freeze-thaw cycles",
      ""
   ),
   ""
)</f>
        <v/>
      </c>
      <c r="CA23" s="4" t="str">
        <f>IF(
   Table65[[#This Row],[Service]]&lt;&gt;"",
   IF(
      Table65[[#This Row],[Number of Aliquots]] &gt; (Table65[[#This Row],[Quantity (mg)]]*20),
      "Error 17: Too many aliquots. Maximum aliquots for Quantity requested = " &amp; (Table65[[#This Row],[Quantity (mg)]]*20),
      ""
   ),
   ""
)</f>
        <v/>
      </c>
      <c r="CB23" s="4" t="str">
        <f>IF(
   AND(Table65[[#This Row],[Service]]&lt;&gt;"", Table65[[#This Row],[Quantity (mg)]]&lt;0.2, Table65[[#This Row],[Formulation]]&lt;&gt;"", Table65[[#This Row],[Formulation]]&lt;&gt;"None"),
   "Error 18: Quantity too low. Minimum is 0.2mg for formulations",
   ""
)</f>
        <v/>
      </c>
      <c r="CC23" s="4" t="str">
        <f>IF(
   AND(Table65[[#This Row],[Service]]&lt;&gt;"", Table65[[#This Row],[Vector]]="No Vector", Table65[[#This Row],[Service]]&lt;&gt;"HT Geneblock Custom RNA"),
   "Error 19: [No Vector] can only be used for Geneblock service",
   ""
)</f>
        <v/>
      </c>
      <c r="CD23" s="4" t="str">
        <f>_xlfn.LET(
    _xlpm.errorList, _xlfn.TEXTJOIN(". ", TRUE, Table_Sequence_Check[[#This Row],[Problem Sequence Check]:[GC Check]],Table_Sequence_Check[[#This Row],[Restriction Enzyme Error]:[Gblock No Vector Check]]),
    IF(AND(Table65[[#This Row],[Service]]&lt;&gt;"", Table65[[#This Row],[Custom Sequence/Bank ID]]&lt;&gt;"SPECIAL",_xlpm.errorList&lt;&gt;""), _xlpm.errorList &amp; ".", "")
)</f>
        <v/>
      </c>
      <c r="CF23" s="3" t="str">
        <f t="shared" si="0"/>
        <v>Required</v>
      </c>
      <c r="CG23" s="1" t="str">
        <f t="shared" si="1"/>
        <v>Optional</v>
      </c>
      <c r="CH23" s="1" t="str">
        <f>IF(Table65[[#This Row],[Service]]&lt;&gt;"",IF((Table65[[#This Row],[Service]]="HT Custom RNA") + (Table65[[#This Row],[Service]]="HT Geneblock Custom RNA"), "Empty","Required"),"Empty")</f>
        <v>Empty</v>
      </c>
      <c r="CI23" s="1" t="str">
        <f>IF(Table65[[#This Row],[Service]] = "Stock RNA", "Required","Empty")</f>
        <v>Empty</v>
      </c>
      <c r="CJ23" s="1" t="str">
        <f>IF(OR(Table65[[#This Row],[Service]] = "Custom RNA", Table65[[#This Row],[Service]] = "HT Custom RNA", Table65[[#This Row],[Service]] = "HT Geneblock Custom RNA", Table65[[#This Row],[Service]] = "Formulation"), "Required", "Empty")</f>
        <v>Empty</v>
      </c>
      <c r="CK23" s="1" t="str">
        <f>IF(OR(Table65[[#This Row],[Service]] = "Custom RNA", Table65[[#This Row],[Service]] = "HT Custom RNA", Table65[[#This Row],[Service]] = "HT Geneblock Custom RNA"), "Required", "Empty")</f>
        <v>Empty</v>
      </c>
      <c r="CL23" s="1" t="str">
        <f>IF(OR(Table65[[#This Row],[Service]] = "Custom RNA", Table65[[#This Row],[Service]] = "HT Custom RNA", Table65[[#This Row],[Service]] = "HT Geneblock Custom RNA"), "Required", "Empty")</f>
        <v>Empty</v>
      </c>
      <c r="CM23" s="1" t="str">
        <f>IF(OR(Table65[[#This Row],[Service]] = "Custom RNA", Table65[[#This Row],[Service]] = "HT Custom RNA", Table65[[#This Row],[Service]] = "HT Geneblock Custom RNA"), "Required", "Empty")</f>
        <v>Empty</v>
      </c>
      <c r="CN23" s="1" t="str">
        <f>IF(AND(Table65[[#This Row],[Vector]]&lt;&gt;"Banked Construct", OR(Table65[[#This Row],[Service]] = "Custom RNA", Table65[[#This Row],[Service]] = "HT Custom RNA",Table65[[#This Row],[Service]] = "HT Geneblock Custom RNA",)), "Optional", "Empty")</f>
        <v>Empty</v>
      </c>
      <c r="CO23" s="1" t="str">
        <f>IF(OR(Table65[[#This Row],[Service]] = "Custom RNA", Table65[[#This Row],[Service]] = "HT Custom RNA"), "Optional", "Empty")</f>
        <v>Empty</v>
      </c>
      <c r="CP23" s="1" t="str">
        <f>IF(OR(Table65[[#This Row],[Service]] = "Custom RNA", Table65[[#This Row],[Service]] = "HT Custom RNA", Table65[[#This Row],[Service]] = "HT Custom Geneblock RNA"), "Optional", "Empty")</f>
        <v>Empty</v>
      </c>
      <c r="CQ23" s="1" t="str">
        <f>IF(Table65[[#This Row],[Service]]&lt;&gt;"",IF(OR(Table65[[#This Row],[Service]]="HT Custom RNA", Table65[[#This Row],[Service]]="HT Geneblock Custom RNA"), "Empty","Optional"),"Empty")</f>
        <v>Empty</v>
      </c>
      <c r="CR23" s="1" t="str">
        <f>IF(AND(Table65[[#This Row],[Formulation]]&lt;&gt;"",Table65[[#This Row],[Formulation]]&lt;&gt;"None",Table65[[#This Row],[Formulation]]&lt;&gt;"No Options"), "Required","Empty")</f>
        <v>Empty</v>
      </c>
      <c r="CS23" s="1" t="str">
        <f>IF(AND(Table65[[#This Row],[Formulation]]&lt;&gt;"",Table65[[#This Row],[Formulation]]&lt;&gt;"None",Table65[[#This Row],[Formulation]]&lt;&gt;"No Options"), "Optional","Empty")</f>
        <v>Empty</v>
      </c>
      <c r="CT23" s="1" t="str">
        <f t="shared" si="2"/>
        <v>Optional</v>
      </c>
      <c r="CU23" s="1" t="str">
        <f t="shared" si="3"/>
        <v>Optional</v>
      </c>
      <c r="CV23" s="2" t="str">
        <f t="shared" si="4"/>
        <v>Optional</v>
      </c>
    </row>
    <row r="24" spans="1:100" x14ac:dyDescent="0.35">
      <c r="A24" s="69">
        <v>20</v>
      </c>
      <c r="B24" s="59"/>
      <c r="C24" s="83"/>
      <c r="D24" s="85"/>
      <c r="E24" s="90"/>
      <c r="F24" s="60"/>
      <c r="G24" s="60"/>
      <c r="H24" s="60"/>
      <c r="I24" s="61"/>
      <c r="J24" s="61"/>
      <c r="K24" s="105"/>
      <c r="L24" s="90"/>
      <c r="M24" s="60"/>
      <c r="N24" s="108"/>
      <c r="O24" s="91"/>
      <c r="P24" s="111"/>
      <c r="Q24" s="93" t="str">
        <f>Table_Sequence_Check[[#This Row],[Final Warnings]]</f>
        <v/>
      </c>
      <c r="R24" s="19"/>
      <c r="S24" s="19"/>
      <c r="T24" s="19"/>
      <c r="BG24" s="3" t="str" cm="1">
        <f t="array" ref="BG24">_xlfn.LET(
    _xlpm.ProblemFound, _xlfn.TEXTJOIN(", ", TRUE, IF(OR(Table65[[#This Row],[Codon Optimize Capitalized?]]="No", Table65[[#This Row],[Codon Optimize Capitalized?]]=""), IF((ISNUMBER(SEARCH(Table_Problem_Sequences[Problem Sequences], Table65[[#This Row],[Custom Sequence/Bank ID]]))), Table_Problem_Sequences[Problem Sequences], ""),IF((ISNUMBER(FIND(LOWER(Table_Problem_Sequences[Problem Sequences]), Table65[[#This Row],[Custom Sequence/Bank ID]]))), Table_Problem_Sequences[Problem Sequences], ""))),
    IF(_xlpm.ProblemFound="", "", "Warning 1: Problem sequences found (" &amp; _xlpm.ProblemFound &amp; ")"))</f>
        <v/>
      </c>
      <c r="BH24" s="3" t="str">
        <f>IF(AND(Table65[[#This Row],[Vector]] &lt;&gt; "Banked Construct",Table65[[#This Row],[Service]]&lt;&gt;"Stock RNA", LEN(Table65[[#This Row],[Custom Sequence/Bank ID]])&lt;300, Table65[[#This Row],[Custom Sequence/Bank ID]]&lt;&gt;""),"Comment: Sequence is less than 300nt. A spacer sequence will be added to bring the length up to 300nt","")</f>
        <v/>
      </c>
      <c r="BI24" s="1" t="str">
        <f>IF(AND(Table65[[#This Row],[Custom Sequence/Bank ID]]&lt;&gt;"", Table65[[#This Row],[Codon Optimize Capitalized?]]&lt;&gt; "No", Table65[[#This Row],[Codon Optimize Capitalized?]]&lt;&gt; "", Table65[[#This Row],[Codon Optimize Capitalized?]]&lt;&gt; "No Options"),
    IF(MOD(LEN(SUBSTITUTE(SUBSTITUTE(SUBSTITUTE(SUBSTITUTE(SUBSTITUTE(Table65[[#This Row],[Custom Sequence/Bank ID]], "a", ""), "c", ""), "g", ""), "u", ""), "t", "")), 3) = 0,
        "",
        "Error 3: Optimization regions not divisible by 3"),
    "")</f>
        <v/>
      </c>
      <c r="BJ24" s="1" t="str">
        <f>IF(
    Table65[[#This Row],[Vector]]="Banked Construct",
    IF(
        AND(
            LEFT(Table65[[#This Row],[Custom Sequence/Bank ID]], 3)="RTC",
            ISNUMBER(VALUE(MID(Table65[[#This Row],[Custom Sequence/Bank ID]], 4, 7))),
            LEN(Table65[[#This Row],[Custom Sequence/Bank ID]])=10
        ),
        "",
        "Error 4: Incorrect Bank ID"
    ),
    ""
)</f>
        <v/>
      </c>
      <c r="BK24" s="1" t="str">
        <f>IF(
   AND(Table65[[#This Row],[Vector]]&lt;&gt;"Banked Construct", LEN(Table65[[#This Row],[Custom Sequence/Bank ID]])&gt;0),
   IF(
      LEN(
         SUBSTITUTE(
            SUBSTITUTE(
               SUBSTITUTE(
                  SUBSTITUTE(UPPER(Table65[[#This Row],[Custom Sequence/Bank ID]]),"A",""),
               "C",""),
            "T",""),
         "G","")
      )&gt;0,
      "Error 5: Non-ACGT characters present",
      ""
   ),
   ""
)</f>
        <v/>
      </c>
      <c r="BL24" s="4" t="str">
        <f>IF(AND(Table65[[#This Row],[Vector]] &lt;&gt; "Banked Construct",Table65[[#This Row],[Service]]="Custom RNA", LEN(Table65[[#This Row],[Custom Sequence/Bank ID]])&gt;10000),"Error 6: Maximum sequence length is 10,000nt",IF(AND(Table65[[#This Row],[Vector]] &lt;&gt; "Banked Construct",Table65[[#This Row],[Service]]="HT Custom RNA", LEN(Table65[[#This Row],[Custom Sequence/Bank ID]])&gt;5000),"Error 6: Maximum sequence length for HT is 5,000nt", IF(Table65[[#This Row],[Service]]="HT Geneblock Custom RNA", IF(AND(Table65[[#This Row],[Vector]]="RTC coding circRNA", LEN(Table65[[#This Row],[Custom Sequence/Bank ID]])&gt;3793),"Error 6: Maximum sequence length for Coding CircRNA Geneblock is 3,793nt", IF(AND(Table65[[#This Row],[Vector]]="RTC noncoding circRNA", LEN(Table65[[#This Row],[Custom Sequence/Bank ID]])&gt;4493),"Error 6: Maximum sequence length for Noncoding CircRNA Geneblock is 4,493nt", IF(AND(Table65[[#This Row],[Vector]]="RTC Other RNA", LEN(Table65[[#This Row],[Custom Sequence/Bank ID]])&gt;4913),"Error 6: Maximum sequence length for Other RNA Geneblock is 4,913nt",""))),"")))</f>
        <v/>
      </c>
      <c r="BM24" s="4" t="str">
        <f>IF(AND(Table65[[#This Row],[Vector]] &lt;&gt; "Banked Construct", Table65[[#This Row],[Service]]&lt;&gt;"Stock RNA", Table65[[#This Row],[Custom Sequence/Bank ID]]&lt;&gt;""),
    _xlfn.LET(
        _xlpm.Sequence, Table65[[#This Row],[Custom Sequence/Bank ID]],
        _xlpm.OriginalLength, IF(AND(Table65[[#This Row],[Codon Optimize Capitalized?]] &lt;&gt; "No", Table65[[#This Row],[Codon Optimize Capitalized?]] &lt;&gt; ""),
                           LEN(SUBSTITUTE(SUBSTITUTE(SUBSTITUTE(SUBSTITUTE(SUBSTITUTE(_xlpm.Sequence, "A", ""), "C", ""), "G", ""), "T", ""), "U", "")),
                           LEN(_xlpm.Sequence)),
        _xlpm.NoGCLength, IF(AND(Table65[[#This Row],[Codon Optimize Capitalized?]] &lt;&gt; "No", Table65[[#This Row],[Codon Optimize Capitalized?]] &lt;&gt; ""),
                       LEN((SUBSTITUTE(SUBSTITUTE(SUBSTITUTE(SUBSTITUTE(SUBSTITUTE(SUBSTITUTE(SUBSTITUTE(_xlpm.Sequence, "A", ""), "C", ""), "G", ""), "T", ""), "U", ""), "g", ""), "c", ""))),
                       LEN(SUBSTITUTE(SUBSTITUTE(UPPER(_xlpm.Sequence), "G", ""), "C", ""))),
        _xlpm.GCLength, _xlpm.OriginalLength - _xlpm.NoGCLength,
        _xlpm.GCPercentage, IF(_xlpm.OriginalLength &gt; 15, _xlpm.GCLength / _xlpm.OriginalLength, 0.5),
                IF(OR(_xlpm.GCPercentage &gt; 0.65, _xlpm.GCPercentage &lt; 0.25), "Warning 7: Unoptimized region GC is not between 25-65%", "")
    ),
    ""
)</f>
        <v/>
      </c>
      <c r="BN24" s="4" t="str" cm="1">
        <f t="array" ref="BN24">_xlfn.LET(
    _xlpm.ProblemFound, _xlfn.TEXTJOIN(", ", TRUE, IF(OR(Table65[[#This Row],[Codon Optimize Capitalized?]]="No", Table65[[#This Row],[Codon Optimize Capitalized?]]=""), IF((ISNUMBER(SEARCH(Table_Restriction_Enzymes[XbaI], Table65[[#This Row],[Custom Sequence/Bank ID]]))), Table_Restriction_Enzymes[XbaI], ""),IF((ISNUMBER(FIND(LOWER(Table_Restriction_Enzymes[XbaI]), Table65[[#This Row],[Custom Sequence/Bank ID]]))), Table_Restriction_Enzymes[XbaI], ""))),
    IF(_xlpm.ProblemFound="", "", "[" &amp; _xlpm.ProblemFound &amp; "]"))</f>
        <v/>
      </c>
      <c r="BO24" s="4" t="str">
        <f>IF(Table_Sequence_Check[[#This Row],[Restriction Enzyme 1 Check]]&lt;&gt;"", Table_Restriction_Enzymes[[#Headers],[XbaI]],"")</f>
        <v/>
      </c>
      <c r="BP24" s="4" t="str" cm="1">
        <f t="array" ref="BP24">_xlfn.LET(
    _xlpm.ProblemFound, _xlfn.TEXTJOIN(", ", TRUE, IF(OR(Table65[[#This Row],[Codon Optimize Capitalized?]]="No", Table65[[#This Row],[Codon Optimize Capitalized?]]=""), IF((ISNUMBER(SEARCH(Table_Restriction_Enzymes[AscI], Table65[[#This Row],[Custom Sequence/Bank ID]]))), Table_Restriction_Enzymes[AscI], ""),IF((ISNUMBER(FIND(LOWER(Table_Restriction_Enzymes[AscI]), Table65[[#This Row],[Custom Sequence/Bank ID]]))), Table_Restriction_Enzymes[AscI], ""))),
    IF(_xlpm.ProblemFound="", "", "[" &amp; _xlpm.ProblemFound &amp; "]"))</f>
        <v/>
      </c>
      <c r="BQ24" s="4" t="str">
        <f>IF(Table_Sequence_Check[[#This Row],[Restriction Enzyme 2 Check]]&lt;&gt;"", Table_Restriction_Enzymes[[#Headers],[AscI]],"")</f>
        <v/>
      </c>
      <c r="BR24" s="4" t="str">
        <f>IF(AND(Table65[[#This Row],[Vector]] &lt;&gt; "Banked Construct",Table65[[#This Row],[Service]]&lt;&gt;"Stock RNA", Table65[[#This Row],[Service]]&lt;&gt;"HT Geneblock Custom RNA", Table_Sequence_Check[[#This Row],[Restriction Enzyme 1 Check]]&lt;&gt;"", Table_Sequence_Check[[#This Row],[Restriction Enzyme 2 Check]]&lt;&gt; ""),"Error 8: Remove instances of one of the following: " &amp; _xlfn.CONCAT(Table_Sequence_Check[[#This Row],[Restriction Enzyme 1 Check]],Table_Sequence_Check[[#This Row],[Restriction Enzyme 2 Check]]),"")</f>
        <v/>
      </c>
      <c r="BS24" s="4" t="str" cm="1">
        <f t="array" ref="BS24">IF(
   AND(
      Table65[[#This Row],[Service]] &lt;&gt; "",
      OR(
         COUNTIF(Table65[Service], "HT Custom RNA") &gt; 0,
         COUNTIF(Table65[Service], "HT Geneblock Custom RNA") &gt; 0
      ),
      COUNTA(_xlfn.UNIQUE(_xlfn._xlws.FILTER(Table65[Service], Table65[Service] &lt;&gt; ""))) &gt; 1
   ),
   "Error 9: If selecting HT Custom RNA or HT Geneblock Custom RNA, all items must match the selected HT service",
   ""
)</f>
        <v/>
      </c>
      <c r="BT24" s="4" t="str" cm="1">
        <f t="array" ref="BT24">IF(
   AND(
      Table65[[#This Row],[Service]] &lt;&gt; "",
      OR(COUNTIF(Table65[Service], "*HT Custom RNA*") &gt; 0, COUNTIF(Table65[Service], "*HT Geneblock Custom RNA*") &gt; 0),
      OR(
         COUNTA(_xlfn.UNIQUE(_xlfn._xlws.FILTER(Table65[RNA Analytics], (Table65[Service] &lt;&gt; "")))) &gt; 1,
         COUNTA(_xlfn.UNIQUE(_xlfn._xlws.FILTER(Table65[Bank Construct?], (Table65[Service] &lt;&gt; "")))) &gt; 1,
         COUNTA(_xlfn.UNIQUE(_xlfn._xlws.FILTER(Table65[Synthesis Type], (Table65[Service] &lt;&gt; "")))) &gt; 1
      )
   ),
   "Error 10: If submitting HT Custom RNA or HT Geneblock Custom RNA service request, all items must have the same Synthesis Type, Banking, and Analytics",
   ""
)</f>
        <v/>
      </c>
      <c r="BU24" s="4" t="str">
        <f>IF(AND(OR(Table65[[#This Row],[Service]] = "HT Custom RNA",Table65[[#This Row],[Service]] = "HT Geneblock Custom RNA"), Table65[[#This Row],[Vector]]="Banked Construct"),"Error 11: Banked constructs cannot be submitted for HT/Geneblock Custom RNA service. Contact the core if you'd like to resynthesize an entire banked plate","")</f>
        <v/>
      </c>
      <c r="BV24" s="4" t="str">
        <f>IF(AND(Table65[[#This Row],[Service]] &lt;&gt; "", Table65[[#This Row],[Vector]]="Banked Construct", Table65[[#This Row],[Bank Construct?]]="Yes"),"Error 12: Cannot bank constructs that are already banked","")</f>
        <v/>
      </c>
      <c r="BW24" s="4" t="str" cm="1">
        <f t="array" ref="BW24">_xlfn.LET(
    _xlpm.ProblemFound, _xlfn.TEXTJOIN(", ", TRUE, IF(AND(Table65[[#This Row],[Synthesis Type]]="Other RNA", OR(Table65[[#This Row],[Codon Optimize Capitalized?]]="No", Table65[[#This Row],[Codon Optimize Capitalized?]]="")), IF((ISNUMBER(SEARCH(Table_pA_Check[pA Check], Table65[[#This Row],[Custom Sequence/Bank ID]]))), Table_pA_Check[pA Check], ""),IF((ISNUMBER(FIND(LOWER(Table_pA_Check[pA Check]), Table65[[#This Row],[Custom Sequence/Bank ID]]))), Table_pA_Check[pA Check], ""))),
    IF(_xlpm.ProblemFound="", "", "Error 13: Problem sequences found (" &amp; _xlpm.ProblemFound &amp; ")"))</f>
        <v/>
      </c>
      <c r="BX24" s="4" t="str">
        <f>IF(AND(Table65[[#This Row],[Service]] &lt;&gt; "", Table65[[#This Row],[Codon Optimize Capitalized?]]&lt;&gt; "No", Table65[[#This Row],[Codon Optimize Capitalized?]]&lt;&gt; "", Table65[[#This Row],[Codon Optimize Capitalized?]]&lt;&gt; "No Options", EXACT(Table65[[#This Row],[Custom Sequence/Bank ID]],LOWER(Table65[[#This Row],[Custom Sequence/Bank ID]]))),"Error 14: Codon optimization is selected, but sequence is lowercase. Change regions for optimization to uppercase","")</f>
        <v/>
      </c>
      <c r="BY24" s="4" t="str">
        <f>IF(COUNTIF(Table65[Name], Table65[[#This Row],[Name]]) &gt; 1, "Error 15: Duplicate name", "")</f>
        <v/>
      </c>
      <c r="BZ24" s="4" t="str">
        <f>IF(
   Table65[[#This Row],[Service]]&lt;&gt;"",
   IF(
      AND(Table65[[#This Row],[Formulation]]="", Table65[[#This Row],[Number of Aliquots]]&gt;1),
      "Error 16: The RTC can only aliquot formulated circRNA; unformulated circRNA is stable through many freeze-thaw cycles",
      ""
   ),
   ""
)</f>
        <v/>
      </c>
      <c r="CA24" s="4" t="str">
        <f>IF(
   Table65[[#This Row],[Service]]&lt;&gt;"",
   IF(
      Table65[[#This Row],[Number of Aliquots]] &gt; (Table65[[#This Row],[Quantity (mg)]]*20),
      "Error 17: Too many aliquots. Maximum aliquots for Quantity requested = " &amp; (Table65[[#This Row],[Quantity (mg)]]*20),
      ""
   ),
   ""
)</f>
        <v/>
      </c>
      <c r="CB24" s="4" t="str">
        <f>IF(
   AND(Table65[[#This Row],[Service]]&lt;&gt;"", Table65[[#This Row],[Quantity (mg)]]&lt;0.2, Table65[[#This Row],[Formulation]]&lt;&gt;"", Table65[[#This Row],[Formulation]]&lt;&gt;"None"),
   "Error 18: Quantity too low. Minimum is 0.2mg for formulations",
   ""
)</f>
        <v/>
      </c>
      <c r="CC24" s="4" t="str">
        <f>IF(
   AND(Table65[[#This Row],[Service]]&lt;&gt;"", Table65[[#This Row],[Vector]]="No Vector", Table65[[#This Row],[Service]]&lt;&gt;"HT Geneblock Custom RNA"),
   "Error 19: [No Vector] can only be used for Geneblock service",
   ""
)</f>
        <v/>
      </c>
      <c r="CD24" s="4" t="str">
        <f>_xlfn.LET(
    _xlpm.errorList, _xlfn.TEXTJOIN(". ", TRUE, Table_Sequence_Check[[#This Row],[Problem Sequence Check]:[GC Check]],Table_Sequence_Check[[#This Row],[Restriction Enzyme Error]:[Gblock No Vector Check]]),
    IF(AND(Table65[[#This Row],[Service]]&lt;&gt;"", Table65[[#This Row],[Custom Sequence/Bank ID]]&lt;&gt;"SPECIAL",_xlpm.errorList&lt;&gt;""), _xlpm.errorList &amp; ".", "")
)</f>
        <v/>
      </c>
      <c r="CF24" s="3" t="str">
        <f t="shared" si="0"/>
        <v>Required</v>
      </c>
      <c r="CG24" s="1" t="str">
        <f t="shared" si="1"/>
        <v>Optional</v>
      </c>
      <c r="CH24" s="1" t="str">
        <f>IF(Table65[[#This Row],[Service]]&lt;&gt;"",IF((Table65[[#This Row],[Service]]="HT Custom RNA") + (Table65[[#This Row],[Service]]="HT Geneblock Custom RNA"), "Empty","Required"),"Empty")</f>
        <v>Empty</v>
      </c>
      <c r="CI24" s="1" t="str">
        <f>IF(Table65[[#This Row],[Service]] = "Stock RNA", "Required","Empty")</f>
        <v>Empty</v>
      </c>
      <c r="CJ24" s="1" t="str">
        <f>IF(OR(Table65[[#This Row],[Service]] = "Custom RNA", Table65[[#This Row],[Service]] = "HT Custom RNA", Table65[[#This Row],[Service]] = "HT Geneblock Custom RNA", Table65[[#This Row],[Service]] = "Formulation"), "Required", "Empty")</f>
        <v>Empty</v>
      </c>
      <c r="CK24" s="1" t="str">
        <f>IF(OR(Table65[[#This Row],[Service]] = "Custom RNA", Table65[[#This Row],[Service]] = "HT Custom RNA", Table65[[#This Row],[Service]] = "HT Geneblock Custom RNA"), "Required", "Empty")</f>
        <v>Empty</v>
      </c>
      <c r="CL24" s="1" t="str">
        <f>IF(OR(Table65[[#This Row],[Service]] = "Custom RNA", Table65[[#This Row],[Service]] = "HT Custom RNA", Table65[[#This Row],[Service]] = "HT Geneblock Custom RNA"), "Required", "Empty")</f>
        <v>Empty</v>
      </c>
      <c r="CM24" s="1" t="str">
        <f>IF(OR(Table65[[#This Row],[Service]] = "Custom RNA", Table65[[#This Row],[Service]] = "HT Custom RNA", Table65[[#This Row],[Service]] = "HT Geneblock Custom RNA"), "Required", "Empty")</f>
        <v>Empty</v>
      </c>
      <c r="CN24" s="1" t="str">
        <f>IF(AND(Table65[[#This Row],[Vector]]&lt;&gt;"Banked Construct", OR(Table65[[#This Row],[Service]] = "Custom RNA", Table65[[#This Row],[Service]] = "HT Custom RNA",Table65[[#This Row],[Service]] = "HT Geneblock Custom RNA",)), "Optional", "Empty")</f>
        <v>Empty</v>
      </c>
      <c r="CO24" s="1" t="str">
        <f>IF(OR(Table65[[#This Row],[Service]] = "Custom RNA", Table65[[#This Row],[Service]] = "HT Custom RNA"), "Optional", "Empty")</f>
        <v>Empty</v>
      </c>
      <c r="CP24" s="1" t="str">
        <f>IF(OR(Table65[[#This Row],[Service]] = "Custom RNA", Table65[[#This Row],[Service]] = "HT Custom RNA", Table65[[#This Row],[Service]] = "HT Custom Geneblock RNA"), "Optional", "Empty")</f>
        <v>Empty</v>
      </c>
      <c r="CQ24" s="1" t="str">
        <f>IF(Table65[[#This Row],[Service]]&lt;&gt;"",IF(OR(Table65[[#This Row],[Service]]="HT Custom RNA", Table65[[#This Row],[Service]]="HT Geneblock Custom RNA"), "Empty","Optional"),"Empty")</f>
        <v>Empty</v>
      </c>
      <c r="CR24" s="1" t="str">
        <f>IF(AND(Table65[[#This Row],[Formulation]]&lt;&gt;"",Table65[[#This Row],[Formulation]]&lt;&gt;"None",Table65[[#This Row],[Formulation]]&lt;&gt;"No Options"), "Required","Empty")</f>
        <v>Empty</v>
      </c>
      <c r="CS24" s="1" t="str">
        <f>IF(AND(Table65[[#This Row],[Formulation]]&lt;&gt;"",Table65[[#This Row],[Formulation]]&lt;&gt;"None",Table65[[#This Row],[Formulation]]&lt;&gt;"No Options"), "Optional","Empty")</f>
        <v>Empty</v>
      </c>
      <c r="CT24" s="1" t="str">
        <f t="shared" si="2"/>
        <v>Optional</v>
      </c>
      <c r="CU24" s="1" t="str">
        <f t="shared" si="3"/>
        <v>Optional</v>
      </c>
      <c r="CV24" s="2" t="str">
        <f t="shared" si="4"/>
        <v>Optional</v>
      </c>
    </row>
    <row r="25" spans="1:100" x14ac:dyDescent="0.35">
      <c r="A25" s="69">
        <v>21</v>
      </c>
      <c r="B25" s="59"/>
      <c r="C25" s="83"/>
      <c r="D25" s="85"/>
      <c r="E25" s="90"/>
      <c r="F25" s="60"/>
      <c r="G25" s="60"/>
      <c r="H25" s="60"/>
      <c r="I25" s="61"/>
      <c r="J25" s="61"/>
      <c r="K25" s="105"/>
      <c r="L25" s="90"/>
      <c r="M25" s="60"/>
      <c r="N25" s="108"/>
      <c r="O25" s="91"/>
      <c r="P25" s="111"/>
      <c r="Q25" s="93" t="str">
        <f>Table_Sequence_Check[[#This Row],[Final Warnings]]</f>
        <v/>
      </c>
      <c r="R25" s="19"/>
      <c r="S25" s="19"/>
      <c r="T25" s="19"/>
      <c r="BG25" s="3" t="str" cm="1">
        <f t="array" ref="BG25">_xlfn.LET(
    _xlpm.ProblemFound, _xlfn.TEXTJOIN(", ", TRUE, IF(OR(Table65[[#This Row],[Codon Optimize Capitalized?]]="No", Table65[[#This Row],[Codon Optimize Capitalized?]]=""), IF((ISNUMBER(SEARCH(Table_Problem_Sequences[Problem Sequences], Table65[[#This Row],[Custom Sequence/Bank ID]]))), Table_Problem_Sequences[Problem Sequences], ""),IF((ISNUMBER(FIND(LOWER(Table_Problem_Sequences[Problem Sequences]), Table65[[#This Row],[Custom Sequence/Bank ID]]))), Table_Problem_Sequences[Problem Sequences], ""))),
    IF(_xlpm.ProblemFound="", "", "Warning 1: Problem sequences found (" &amp; _xlpm.ProblemFound &amp; ")"))</f>
        <v/>
      </c>
      <c r="BH25" s="3" t="str">
        <f>IF(AND(Table65[[#This Row],[Vector]] &lt;&gt; "Banked Construct",Table65[[#This Row],[Service]]&lt;&gt;"Stock RNA", LEN(Table65[[#This Row],[Custom Sequence/Bank ID]])&lt;300, Table65[[#This Row],[Custom Sequence/Bank ID]]&lt;&gt;""),"Comment: Sequence is less than 300nt. A spacer sequence will be added to bring the length up to 300nt","")</f>
        <v/>
      </c>
      <c r="BI25" s="1" t="str">
        <f>IF(AND(Table65[[#This Row],[Custom Sequence/Bank ID]]&lt;&gt;"", Table65[[#This Row],[Codon Optimize Capitalized?]]&lt;&gt; "No", Table65[[#This Row],[Codon Optimize Capitalized?]]&lt;&gt; "", Table65[[#This Row],[Codon Optimize Capitalized?]]&lt;&gt; "No Options"),
    IF(MOD(LEN(SUBSTITUTE(SUBSTITUTE(SUBSTITUTE(SUBSTITUTE(SUBSTITUTE(Table65[[#This Row],[Custom Sequence/Bank ID]], "a", ""), "c", ""), "g", ""), "u", ""), "t", "")), 3) = 0,
        "",
        "Error 3: Optimization regions not divisible by 3"),
    "")</f>
        <v/>
      </c>
      <c r="BJ25" s="1" t="str">
        <f>IF(
    Table65[[#This Row],[Vector]]="Banked Construct",
    IF(
        AND(
            LEFT(Table65[[#This Row],[Custom Sequence/Bank ID]], 3)="RTC",
            ISNUMBER(VALUE(MID(Table65[[#This Row],[Custom Sequence/Bank ID]], 4, 7))),
            LEN(Table65[[#This Row],[Custom Sequence/Bank ID]])=10
        ),
        "",
        "Error 4: Incorrect Bank ID"
    ),
    ""
)</f>
        <v/>
      </c>
      <c r="BK25" s="1" t="str">
        <f>IF(
   AND(Table65[[#This Row],[Vector]]&lt;&gt;"Banked Construct", LEN(Table65[[#This Row],[Custom Sequence/Bank ID]])&gt;0),
   IF(
      LEN(
         SUBSTITUTE(
            SUBSTITUTE(
               SUBSTITUTE(
                  SUBSTITUTE(UPPER(Table65[[#This Row],[Custom Sequence/Bank ID]]),"A",""),
               "C",""),
            "T",""),
         "G","")
      )&gt;0,
      "Error 5: Non-ACGT characters present",
      ""
   ),
   ""
)</f>
        <v/>
      </c>
      <c r="BL25" s="4" t="str">
        <f>IF(AND(Table65[[#This Row],[Vector]] &lt;&gt; "Banked Construct",Table65[[#This Row],[Service]]="Custom RNA", LEN(Table65[[#This Row],[Custom Sequence/Bank ID]])&gt;10000),"Error 6: Maximum sequence length is 10,000nt",IF(AND(Table65[[#This Row],[Vector]] &lt;&gt; "Banked Construct",Table65[[#This Row],[Service]]="HT Custom RNA", LEN(Table65[[#This Row],[Custom Sequence/Bank ID]])&gt;5000),"Error 6: Maximum sequence length for HT is 5,000nt", IF(Table65[[#This Row],[Service]]="HT Geneblock Custom RNA", IF(AND(Table65[[#This Row],[Vector]]="RTC coding circRNA", LEN(Table65[[#This Row],[Custom Sequence/Bank ID]])&gt;3793),"Error 6: Maximum sequence length for Coding CircRNA Geneblock is 3,793nt", IF(AND(Table65[[#This Row],[Vector]]="RTC noncoding circRNA", LEN(Table65[[#This Row],[Custom Sequence/Bank ID]])&gt;4493),"Error 6: Maximum sequence length for Noncoding CircRNA Geneblock is 4,493nt", IF(AND(Table65[[#This Row],[Vector]]="RTC Other RNA", LEN(Table65[[#This Row],[Custom Sequence/Bank ID]])&gt;4913),"Error 6: Maximum sequence length for Other RNA Geneblock is 4,913nt",""))),"")))</f>
        <v/>
      </c>
      <c r="BM25" s="4" t="str">
        <f>IF(AND(Table65[[#This Row],[Vector]] &lt;&gt; "Banked Construct", Table65[[#This Row],[Service]]&lt;&gt;"Stock RNA", Table65[[#This Row],[Custom Sequence/Bank ID]]&lt;&gt;""),
    _xlfn.LET(
        _xlpm.Sequence, Table65[[#This Row],[Custom Sequence/Bank ID]],
        _xlpm.OriginalLength, IF(AND(Table65[[#This Row],[Codon Optimize Capitalized?]] &lt;&gt; "No", Table65[[#This Row],[Codon Optimize Capitalized?]] &lt;&gt; ""),
                           LEN(SUBSTITUTE(SUBSTITUTE(SUBSTITUTE(SUBSTITUTE(SUBSTITUTE(_xlpm.Sequence, "A", ""), "C", ""), "G", ""), "T", ""), "U", "")),
                           LEN(_xlpm.Sequence)),
        _xlpm.NoGCLength, IF(AND(Table65[[#This Row],[Codon Optimize Capitalized?]] &lt;&gt; "No", Table65[[#This Row],[Codon Optimize Capitalized?]] &lt;&gt; ""),
                       LEN((SUBSTITUTE(SUBSTITUTE(SUBSTITUTE(SUBSTITUTE(SUBSTITUTE(SUBSTITUTE(SUBSTITUTE(_xlpm.Sequence, "A", ""), "C", ""), "G", ""), "T", ""), "U", ""), "g", ""), "c", ""))),
                       LEN(SUBSTITUTE(SUBSTITUTE(UPPER(_xlpm.Sequence), "G", ""), "C", ""))),
        _xlpm.GCLength, _xlpm.OriginalLength - _xlpm.NoGCLength,
        _xlpm.GCPercentage, IF(_xlpm.OriginalLength &gt; 15, _xlpm.GCLength / _xlpm.OriginalLength, 0.5),
                IF(OR(_xlpm.GCPercentage &gt; 0.65, _xlpm.GCPercentage &lt; 0.25), "Warning 7: Unoptimized region GC is not between 25-65%", "")
    ),
    ""
)</f>
        <v/>
      </c>
      <c r="BN25" s="4" t="str" cm="1">
        <f t="array" ref="BN25">_xlfn.LET(
    _xlpm.ProblemFound, _xlfn.TEXTJOIN(", ", TRUE, IF(OR(Table65[[#This Row],[Codon Optimize Capitalized?]]="No", Table65[[#This Row],[Codon Optimize Capitalized?]]=""), IF((ISNUMBER(SEARCH(Table_Restriction_Enzymes[XbaI], Table65[[#This Row],[Custom Sequence/Bank ID]]))), Table_Restriction_Enzymes[XbaI], ""),IF((ISNUMBER(FIND(LOWER(Table_Restriction_Enzymes[XbaI]), Table65[[#This Row],[Custom Sequence/Bank ID]]))), Table_Restriction_Enzymes[XbaI], ""))),
    IF(_xlpm.ProblemFound="", "", "[" &amp; _xlpm.ProblemFound &amp; "]"))</f>
        <v/>
      </c>
      <c r="BO25" s="4" t="str">
        <f>IF(Table_Sequence_Check[[#This Row],[Restriction Enzyme 1 Check]]&lt;&gt;"", Table_Restriction_Enzymes[[#Headers],[XbaI]],"")</f>
        <v/>
      </c>
      <c r="BP25" s="4" t="str" cm="1">
        <f t="array" ref="BP25">_xlfn.LET(
    _xlpm.ProblemFound, _xlfn.TEXTJOIN(", ", TRUE, IF(OR(Table65[[#This Row],[Codon Optimize Capitalized?]]="No", Table65[[#This Row],[Codon Optimize Capitalized?]]=""), IF((ISNUMBER(SEARCH(Table_Restriction_Enzymes[AscI], Table65[[#This Row],[Custom Sequence/Bank ID]]))), Table_Restriction_Enzymes[AscI], ""),IF((ISNUMBER(FIND(LOWER(Table_Restriction_Enzymes[AscI]), Table65[[#This Row],[Custom Sequence/Bank ID]]))), Table_Restriction_Enzymes[AscI], ""))),
    IF(_xlpm.ProblemFound="", "", "[" &amp; _xlpm.ProblemFound &amp; "]"))</f>
        <v/>
      </c>
      <c r="BQ25" s="4" t="str">
        <f>IF(Table_Sequence_Check[[#This Row],[Restriction Enzyme 2 Check]]&lt;&gt;"", Table_Restriction_Enzymes[[#Headers],[AscI]],"")</f>
        <v/>
      </c>
      <c r="BR25" s="4" t="str">
        <f>IF(AND(Table65[[#This Row],[Vector]] &lt;&gt; "Banked Construct",Table65[[#This Row],[Service]]&lt;&gt;"Stock RNA", Table65[[#This Row],[Service]]&lt;&gt;"HT Geneblock Custom RNA", Table_Sequence_Check[[#This Row],[Restriction Enzyme 1 Check]]&lt;&gt;"", Table_Sequence_Check[[#This Row],[Restriction Enzyme 2 Check]]&lt;&gt; ""),"Error 8: Remove instances of one of the following: " &amp; _xlfn.CONCAT(Table_Sequence_Check[[#This Row],[Restriction Enzyme 1 Check]],Table_Sequence_Check[[#This Row],[Restriction Enzyme 2 Check]]),"")</f>
        <v/>
      </c>
      <c r="BS25" s="4" t="str" cm="1">
        <f t="array" ref="BS25">IF(
   AND(
      Table65[[#This Row],[Service]] &lt;&gt; "",
      OR(
         COUNTIF(Table65[Service], "HT Custom RNA") &gt; 0,
         COUNTIF(Table65[Service], "HT Geneblock Custom RNA") &gt; 0
      ),
      COUNTA(_xlfn.UNIQUE(_xlfn._xlws.FILTER(Table65[Service], Table65[Service] &lt;&gt; ""))) &gt; 1
   ),
   "Error 9: If selecting HT Custom RNA or HT Geneblock Custom RNA, all items must match the selected HT service",
   ""
)</f>
        <v/>
      </c>
      <c r="BT25" s="4" t="str" cm="1">
        <f t="array" ref="BT25">IF(
   AND(
      Table65[[#This Row],[Service]] &lt;&gt; "",
      OR(COUNTIF(Table65[Service], "*HT Custom RNA*") &gt; 0, COUNTIF(Table65[Service], "*HT Geneblock Custom RNA*") &gt; 0),
      OR(
         COUNTA(_xlfn.UNIQUE(_xlfn._xlws.FILTER(Table65[RNA Analytics], (Table65[Service] &lt;&gt; "")))) &gt; 1,
         COUNTA(_xlfn.UNIQUE(_xlfn._xlws.FILTER(Table65[Bank Construct?], (Table65[Service] &lt;&gt; "")))) &gt; 1,
         COUNTA(_xlfn.UNIQUE(_xlfn._xlws.FILTER(Table65[Synthesis Type], (Table65[Service] &lt;&gt; "")))) &gt; 1
      )
   ),
   "Error 10: If submitting HT Custom RNA or HT Geneblock Custom RNA service request, all items must have the same Synthesis Type, Banking, and Analytics",
   ""
)</f>
        <v/>
      </c>
      <c r="BU25" s="4" t="str">
        <f>IF(AND(OR(Table65[[#This Row],[Service]] = "HT Custom RNA",Table65[[#This Row],[Service]] = "HT Geneblock Custom RNA"), Table65[[#This Row],[Vector]]="Banked Construct"),"Error 11: Banked constructs cannot be submitted for HT/Geneblock Custom RNA service. Contact the core if you'd like to resynthesize an entire banked plate","")</f>
        <v/>
      </c>
      <c r="BV25" s="4" t="str">
        <f>IF(AND(Table65[[#This Row],[Service]] &lt;&gt; "", Table65[[#This Row],[Vector]]="Banked Construct", Table65[[#This Row],[Bank Construct?]]="Yes"),"Error 12: Cannot bank constructs that are already banked","")</f>
        <v/>
      </c>
      <c r="BW25" s="4" t="str" cm="1">
        <f t="array" ref="BW25">_xlfn.LET(
    _xlpm.ProblemFound, _xlfn.TEXTJOIN(", ", TRUE, IF(AND(Table65[[#This Row],[Synthesis Type]]="Other RNA", OR(Table65[[#This Row],[Codon Optimize Capitalized?]]="No", Table65[[#This Row],[Codon Optimize Capitalized?]]="")), IF((ISNUMBER(SEARCH(Table_pA_Check[pA Check], Table65[[#This Row],[Custom Sequence/Bank ID]]))), Table_pA_Check[pA Check], ""),IF((ISNUMBER(FIND(LOWER(Table_pA_Check[pA Check]), Table65[[#This Row],[Custom Sequence/Bank ID]]))), Table_pA_Check[pA Check], ""))),
    IF(_xlpm.ProblemFound="", "", "Error 13: Problem sequences found (" &amp; _xlpm.ProblemFound &amp; ")"))</f>
        <v/>
      </c>
      <c r="BX25" s="4" t="str">
        <f>IF(AND(Table65[[#This Row],[Service]] &lt;&gt; "", Table65[[#This Row],[Codon Optimize Capitalized?]]&lt;&gt; "No", Table65[[#This Row],[Codon Optimize Capitalized?]]&lt;&gt; "", Table65[[#This Row],[Codon Optimize Capitalized?]]&lt;&gt; "No Options", EXACT(Table65[[#This Row],[Custom Sequence/Bank ID]],LOWER(Table65[[#This Row],[Custom Sequence/Bank ID]]))),"Error 14: Codon optimization is selected, but sequence is lowercase. Change regions for optimization to uppercase","")</f>
        <v/>
      </c>
      <c r="BY25" s="4" t="str">
        <f>IF(COUNTIF(Table65[Name], Table65[[#This Row],[Name]]) &gt; 1, "Error 15: Duplicate name", "")</f>
        <v/>
      </c>
      <c r="BZ25" s="4" t="str">
        <f>IF(
   Table65[[#This Row],[Service]]&lt;&gt;"",
   IF(
      AND(Table65[[#This Row],[Formulation]]="", Table65[[#This Row],[Number of Aliquots]]&gt;1),
      "Error 16: The RTC can only aliquot formulated circRNA; unformulated circRNA is stable through many freeze-thaw cycles",
      ""
   ),
   ""
)</f>
        <v/>
      </c>
      <c r="CA25" s="4" t="str">
        <f>IF(
   Table65[[#This Row],[Service]]&lt;&gt;"",
   IF(
      Table65[[#This Row],[Number of Aliquots]] &gt; (Table65[[#This Row],[Quantity (mg)]]*20),
      "Error 17: Too many aliquots. Maximum aliquots for Quantity requested = " &amp; (Table65[[#This Row],[Quantity (mg)]]*20),
      ""
   ),
   ""
)</f>
        <v/>
      </c>
      <c r="CB25" s="4" t="str">
        <f>IF(
   AND(Table65[[#This Row],[Service]]&lt;&gt;"", Table65[[#This Row],[Quantity (mg)]]&lt;0.2, Table65[[#This Row],[Formulation]]&lt;&gt;"", Table65[[#This Row],[Formulation]]&lt;&gt;"None"),
   "Error 18: Quantity too low. Minimum is 0.2mg for formulations",
   ""
)</f>
        <v/>
      </c>
      <c r="CC25" s="4" t="str">
        <f>IF(
   AND(Table65[[#This Row],[Service]]&lt;&gt;"", Table65[[#This Row],[Vector]]="No Vector", Table65[[#This Row],[Service]]&lt;&gt;"HT Geneblock Custom RNA"),
   "Error 19: [No Vector] can only be used for Geneblock service",
   ""
)</f>
        <v/>
      </c>
      <c r="CD25" s="4" t="str">
        <f>_xlfn.LET(
    _xlpm.errorList, _xlfn.TEXTJOIN(". ", TRUE, Table_Sequence_Check[[#This Row],[Problem Sequence Check]:[GC Check]],Table_Sequence_Check[[#This Row],[Restriction Enzyme Error]:[Gblock No Vector Check]]),
    IF(AND(Table65[[#This Row],[Service]]&lt;&gt;"", Table65[[#This Row],[Custom Sequence/Bank ID]]&lt;&gt;"SPECIAL",_xlpm.errorList&lt;&gt;""), _xlpm.errorList &amp; ".", "")
)</f>
        <v/>
      </c>
      <c r="CF25" s="3" t="str">
        <f t="shared" si="0"/>
        <v>Required</v>
      </c>
      <c r="CG25" s="1" t="str">
        <f t="shared" si="1"/>
        <v>Optional</v>
      </c>
      <c r="CH25" s="1" t="str">
        <f>IF(Table65[[#This Row],[Service]]&lt;&gt;"",IF((Table65[[#This Row],[Service]]="HT Custom RNA") + (Table65[[#This Row],[Service]]="HT Geneblock Custom RNA"), "Empty","Required"),"Empty")</f>
        <v>Empty</v>
      </c>
      <c r="CI25" s="1" t="str">
        <f>IF(Table65[[#This Row],[Service]] = "Stock RNA", "Required","Empty")</f>
        <v>Empty</v>
      </c>
      <c r="CJ25" s="1" t="str">
        <f>IF(OR(Table65[[#This Row],[Service]] = "Custom RNA", Table65[[#This Row],[Service]] = "HT Custom RNA", Table65[[#This Row],[Service]] = "HT Geneblock Custom RNA", Table65[[#This Row],[Service]] = "Formulation"), "Required", "Empty")</f>
        <v>Empty</v>
      </c>
      <c r="CK25" s="1" t="str">
        <f>IF(OR(Table65[[#This Row],[Service]] = "Custom RNA", Table65[[#This Row],[Service]] = "HT Custom RNA", Table65[[#This Row],[Service]] = "HT Geneblock Custom RNA"), "Required", "Empty")</f>
        <v>Empty</v>
      </c>
      <c r="CL25" s="1" t="str">
        <f>IF(OR(Table65[[#This Row],[Service]] = "Custom RNA", Table65[[#This Row],[Service]] = "HT Custom RNA", Table65[[#This Row],[Service]] = "HT Geneblock Custom RNA"), "Required", "Empty")</f>
        <v>Empty</v>
      </c>
      <c r="CM25" s="1" t="str">
        <f>IF(OR(Table65[[#This Row],[Service]] = "Custom RNA", Table65[[#This Row],[Service]] = "HT Custom RNA", Table65[[#This Row],[Service]] = "HT Geneblock Custom RNA"), "Required", "Empty")</f>
        <v>Empty</v>
      </c>
      <c r="CN25" s="1" t="str">
        <f>IF(AND(Table65[[#This Row],[Vector]]&lt;&gt;"Banked Construct", OR(Table65[[#This Row],[Service]] = "Custom RNA", Table65[[#This Row],[Service]] = "HT Custom RNA",Table65[[#This Row],[Service]] = "HT Geneblock Custom RNA",)), "Optional", "Empty")</f>
        <v>Empty</v>
      </c>
      <c r="CO25" s="1" t="str">
        <f>IF(OR(Table65[[#This Row],[Service]] = "Custom RNA", Table65[[#This Row],[Service]] = "HT Custom RNA"), "Optional", "Empty")</f>
        <v>Empty</v>
      </c>
      <c r="CP25" s="1" t="str">
        <f>IF(OR(Table65[[#This Row],[Service]] = "Custom RNA", Table65[[#This Row],[Service]] = "HT Custom RNA", Table65[[#This Row],[Service]] = "HT Custom Geneblock RNA"), "Optional", "Empty")</f>
        <v>Empty</v>
      </c>
      <c r="CQ25" s="1" t="str">
        <f>IF(Table65[[#This Row],[Service]]&lt;&gt;"",IF(OR(Table65[[#This Row],[Service]]="HT Custom RNA", Table65[[#This Row],[Service]]="HT Geneblock Custom RNA"), "Empty","Optional"),"Empty")</f>
        <v>Empty</v>
      </c>
      <c r="CR25" s="1" t="str">
        <f>IF(AND(Table65[[#This Row],[Formulation]]&lt;&gt;"",Table65[[#This Row],[Formulation]]&lt;&gt;"None",Table65[[#This Row],[Formulation]]&lt;&gt;"No Options"), "Required","Empty")</f>
        <v>Empty</v>
      </c>
      <c r="CS25" s="1" t="str">
        <f>IF(AND(Table65[[#This Row],[Formulation]]&lt;&gt;"",Table65[[#This Row],[Formulation]]&lt;&gt;"None",Table65[[#This Row],[Formulation]]&lt;&gt;"No Options"), "Optional","Empty")</f>
        <v>Empty</v>
      </c>
      <c r="CT25" s="1" t="str">
        <f t="shared" si="2"/>
        <v>Optional</v>
      </c>
      <c r="CU25" s="1" t="str">
        <f t="shared" si="3"/>
        <v>Optional</v>
      </c>
      <c r="CV25" s="2" t="str">
        <f t="shared" si="4"/>
        <v>Optional</v>
      </c>
    </row>
    <row r="26" spans="1:100" x14ac:dyDescent="0.35">
      <c r="A26" s="69">
        <v>22</v>
      </c>
      <c r="B26" s="59"/>
      <c r="C26" s="83"/>
      <c r="D26" s="85"/>
      <c r="E26" s="90"/>
      <c r="F26" s="60"/>
      <c r="G26" s="60"/>
      <c r="H26" s="60"/>
      <c r="I26" s="61"/>
      <c r="J26" s="61"/>
      <c r="K26" s="105"/>
      <c r="L26" s="90"/>
      <c r="M26" s="60"/>
      <c r="N26" s="108"/>
      <c r="O26" s="91"/>
      <c r="P26" s="111"/>
      <c r="Q26" s="93" t="str">
        <f>Table_Sequence_Check[[#This Row],[Final Warnings]]</f>
        <v/>
      </c>
      <c r="R26" s="19"/>
      <c r="S26" s="19"/>
      <c r="T26" s="19"/>
      <c r="BG26" s="3" t="str" cm="1">
        <f t="array" ref="BG26">_xlfn.LET(
    _xlpm.ProblemFound, _xlfn.TEXTJOIN(", ", TRUE, IF(OR(Table65[[#This Row],[Codon Optimize Capitalized?]]="No", Table65[[#This Row],[Codon Optimize Capitalized?]]=""), IF((ISNUMBER(SEARCH(Table_Problem_Sequences[Problem Sequences], Table65[[#This Row],[Custom Sequence/Bank ID]]))), Table_Problem_Sequences[Problem Sequences], ""),IF((ISNUMBER(FIND(LOWER(Table_Problem_Sequences[Problem Sequences]), Table65[[#This Row],[Custom Sequence/Bank ID]]))), Table_Problem_Sequences[Problem Sequences], ""))),
    IF(_xlpm.ProblemFound="", "", "Warning 1: Problem sequences found (" &amp; _xlpm.ProblemFound &amp; ")"))</f>
        <v/>
      </c>
      <c r="BH26" s="3" t="str">
        <f>IF(AND(Table65[[#This Row],[Vector]] &lt;&gt; "Banked Construct",Table65[[#This Row],[Service]]&lt;&gt;"Stock RNA", LEN(Table65[[#This Row],[Custom Sequence/Bank ID]])&lt;300, Table65[[#This Row],[Custom Sequence/Bank ID]]&lt;&gt;""),"Comment: Sequence is less than 300nt. A spacer sequence will be added to bring the length up to 300nt","")</f>
        <v/>
      </c>
      <c r="BI26" s="1" t="str">
        <f>IF(AND(Table65[[#This Row],[Custom Sequence/Bank ID]]&lt;&gt;"", Table65[[#This Row],[Codon Optimize Capitalized?]]&lt;&gt; "No", Table65[[#This Row],[Codon Optimize Capitalized?]]&lt;&gt; "", Table65[[#This Row],[Codon Optimize Capitalized?]]&lt;&gt; "No Options"),
    IF(MOD(LEN(SUBSTITUTE(SUBSTITUTE(SUBSTITUTE(SUBSTITUTE(SUBSTITUTE(Table65[[#This Row],[Custom Sequence/Bank ID]], "a", ""), "c", ""), "g", ""), "u", ""), "t", "")), 3) = 0,
        "",
        "Error 3: Optimization regions not divisible by 3"),
    "")</f>
        <v/>
      </c>
      <c r="BJ26" s="1" t="str">
        <f>IF(
    Table65[[#This Row],[Vector]]="Banked Construct",
    IF(
        AND(
            LEFT(Table65[[#This Row],[Custom Sequence/Bank ID]], 3)="RTC",
            ISNUMBER(VALUE(MID(Table65[[#This Row],[Custom Sequence/Bank ID]], 4, 7))),
            LEN(Table65[[#This Row],[Custom Sequence/Bank ID]])=10
        ),
        "",
        "Error 4: Incorrect Bank ID"
    ),
    ""
)</f>
        <v/>
      </c>
      <c r="BK26" s="1" t="str">
        <f>IF(
   AND(Table65[[#This Row],[Vector]]&lt;&gt;"Banked Construct", LEN(Table65[[#This Row],[Custom Sequence/Bank ID]])&gt;0),
   IF(
      LEN(
         SUBSTITUTE(
            SUBSTITUTE(
               SUBSTITUTE(
                  SUBSTITUTE(UPPER(Table65[[#This Row],[Custom Sequence/Bank ID]]),"A",""),
               "C",""),
            "T",""),
         "G","")
      )&gt;0,
      "Error 5: Non-ACGT characters present",
      ""
   ),
   ""
)</f>
        <v/>
      </c>
      <c r="BL26" s="4" t="str">
        <f>IF(AND(Table65[[#This Row],[Vector]] &lt;&gt; "Banked Construct",Table65[[#This Row],[Service]]="Custom RNA", LEN(Table65[[#This Row],[Custom Sequence/Bank ID]])&gt;10000),"Error 6: Maximum sequence length is 10,000nt",IF(AND(Table65[[#This Row],[Vector]] &lt;&gt; "Banked Construct",Table65[[#This Row],[Service]]="HT Custom RNA", LEN(Table65[[#This Row],[Custom Sequence/Bank ID]])&gt;5000),"Error 6: Maximum sequence length for HT is 5,000nt", IF(Table65[[#This Row],[Service]]="HT Geneblock Custom RNA", IF(AND(Table65[[#This Row],[Vector]]="RTC coding circRNA", LEN(Table65[[#This Row],[Custom Sequence/Bank ID]])&gt;3793),"Error 6: Maximum sequence length for Coding CircRNA Geneblock is 3,793nt", IF(AND(Table65[[#This Row],[Vector]]="RTC noncoding circRNA", LEN(Table65[[#This Row],[Custom Sequence/Bank ID]])&gt;4493),"Error 6: Maximum sequence length for Noncoding CircRNA Geneblock is 4,493nt", IF(AND(Table65[[#This Row],[Vector]]="RTC Other RNA", LEN(Table65[[#This Row],[Custom Sequence/Bank ID]])&gt;4913),"Error 6: Maximum sequence length for Other RNA Geneblock is 4,913nt",""))),"")))</f>
        <v/>
      </c>
      <c r="BM26" s="4" t="str">
        <f>IF(AND(Table65[[#This Row],[Vector]] &lt;&gt; "Banked Construct", Table65[[#This Row],[Service]]&lt;&gt;"Stock RNA", Table65[[#This Row],[Custom Sequence/Bank ID]]&lt;&gt;""),
    _xlfn.LET(
        _xlpm.Sequence, Table65[[#This Row],[Custom Sequence/Bank ID]],
        _xlpm.OriginalLength, IF(AND(Table65[[#This Row],[Codon Optimize Capitalized?]] &lt;&gt; "No", Table65[[#This Row],[Codon Optimize Capitalized?]] &lt;&gt; ""),
                           LEN(SUBSTITUTE(SUBSTITUTE(SUBSTITUTE(SUBSTITUTE(SUBSTITUTE(_xlpm.Sequence, "A", ""), "C", ""), "G", ""), "T", ""), "U", "")),
                           LEN(_xlpm.Sequence)),
        _xlpm.NoGCLength, IF(AND(Table65[[#This Row],[Codon Optimize Capitalized?]] &lt;&gt; "No", Table65[[#This Row],[Codon Optimize Capitalized?]] &lt;&gt; ""),
                       LEN((SUBSTITUTE(SUBSTITUTE(SUBSTITUTE(SUBSTITUTE(SUBSTITUTE(SUBSTITUTE(SUBSTITUTE(_xlpm.Sequence, "A", ""), "C", ""), "G", ""), "T", ""), "U", ""), "g", ""), "c", ""))),
                       LEN(SUBSTITUTE(SUBSTITUTE(UPPER(_xlpm.Sequence), "G", ""), "C", ""))),
        _xlpm.GCLength, _xlpm.OriginalLength - _xlpm.NoGCLength,
        _xlpm.GCPercentage, IF(_xlpm.OriginalLength &gt; 15, _xlpm.GCLength / _xlpm.OriginalLength, 0.5),
                IF(OR(_xlpm.GCPercentage &gt; 0.65, _xlpm.GCPercentage &lt; 0.25), "Warning 7: Unoptimized region GC is not between 25-65%", "")
    ),
    ""
)</f>
        <v/>
      </c>
      <c r="BN26" s="4" t="str" cm="1">
        <f t="array" ref="BN26">_xlfn.LET(
    _xlpm.ProblemFound, _xlfn.TEXTJOIN(", ", TRUE, IF(OR(Table65[[#This Row],[Codon Optimize Capitalized?]]="No", Table65[[#This Row],[Codon Optimize Capitalized?]]=""), IF((ISNUMBER(SEARCH(Table_Restriction_Enzymes[XbaI], Table65[[#This Row],[Custom Sequence/Bank ID]]))), Table_Restriction_Enzymes[XbaI], ""),IF((ISNUMBER(FIND(LOWER(Table_Restriction_Enzymes[XbaI]), Table65[[#This Row],[Custom Sequence/Bank ID]]))), Table_Restriction_Enzymes[XbaI], ""))),
    IF(_xlpm.ProblemFound="", "", "[" &amp; _xlpm.ProblemFound &amp; "]"))</f>
        <v/>
      </c>
      <c r="BO26" s="4" t="str">
        <f>IF(Table_Sequence_Check[[#This Row],[Restriction Enzyme 1 Check]]&lt;&gt;"", Table_Restriction_Enzymes[[#Headers],[XbaI]],"")</f>
        <v/>
      </c>
      <c r="BP26" s="4" t="str" cm="1">
        <f t="array" ref="BP26">_xlfn.LET(
    _xlpm.ProblemFound, _xlfn.TEXTJOIN(", ", TRUE, IF(OR(Table65[[#This Row],[Codon Optimize Capitalized?]]="No", Table65[[#This Row],[Codon Optimize Capitalized?]]=""), IF((ISNUMBER(SEARCH(Table_Restriction_Enzymes[AscI], Table65[[#This Row],[Custom Sequence/Bank ID]]))), Table_Restriction_Enzymes[AscI], ""),IF((ISNUMBER(FIND(LOWER(Table_Restriction_Enzymes[AscI]), Table65[[#This Row],[Custom Sequence/Bank ID]]))), Table_Restriction_Enzymes[AscI], ""))),
    IF(_xlpm.ProblemFound="", "", "[" &amp; _xlpm.ProblemFound &amp; "]"))</f>
        <v/>
      </c>
      <c r="BQ26" s="4" t="str">
        <f>IF(Table_Sequence_Check[[#This Row],[Restriction Enzyme 2 Check]]&lt;&gt;"", Table_Restriction_Enzymes[[#Headers],[AscI]],"")</f>
        <v/>
      </c>
      <c r="BR26" s="4" t="str">
        <f>IF(AND(Table65[[#This Row],[Vector]] &lt;&gt; "Banked Construct",Table65[[#This Row],[Service]]&lt;&gt;"Stock RNA", Table65[[#This Row],[Service]]&lt;&gt;"HT Geneblock Custom RNA", Table_Sequence_Check[[#This Row],[Restriction Enzyme 1 Check]]&lt;&gt;"", Table_Sequence_Check[[#This Row],[Restriction Enzyme 2 Check]]&lt;&gt; ""),"Error 8: Remove instances of one of the following: " &amp; _xlfn.CONCAT(Table_Sequence_Check[[#This Row],[Restriction Enzyme 1 Check]],Table_Sequence_Check[[#This Row],[Restriction Enzyme 2 Check]]),"")</f>
        <v/>
      </c>
      <c r="BS26" s="4" t="str" cm="1">
        <f t="array" ref="BS26">IF(
   AND(
      Table65[[#This Row],[Service]] &lt;&gt; "",
      OR(
         COUNTIF(Table65[Service], "HT Custom RNA") &gt; 0,
         COUNTIF(Table65[Service], "HT Geneblock Custom RNA") &gt; 0
      ),
      COUNTA(_xlfn.UNIQUE(_xlfn._xlws.FILTER(Table65[Service], Table65[Service] &lt;&gt; ""))) &gt; 1
   ),
   "Error 9: If selecting HT Custom RNA or HT Geneblock Custom RNA, all items must match the selected HT service",
   ""
)</f>
        <v/>
      </c>
      <c r="BT26" s="4" t="str" cm="1">
        <f t="array" ref="BT26">IF(
   AND(
      Table65[[#This Row],[Service]] &lt;&gt; "",
      OR(COUNTIF(Table65[Service], "*HT Custom RNA*") &gt; 0, COUNTIF(Table65[Service], "*HT Geneblock Custom RNA*") &gt; 0),
      OR(
         COUNTA(_xlfn.UNIQUE(_xlfn._xlws.FILTER(Table65[RNA Analytics], (Table65[Service] &lt;&gt; "")))) &gt; 1,
         COUNTA(_xlfn.UNIQUE(_xlfn._xlws.FILTER(Table65[Bank Construct?], (Table65[Service] &lt;&gt; "")))) &gt; 1,
         COUNTA(_xlfn.UNIQUE(_xlfn._xlws.FILTER(Table65[Synthesis Type], (Table65[Service] &lt;&gt; "")))) &gt; 1
      )
   ),
   "Error 10: If submitting HT Custom RNA or HT Geneblock Custom RNA service request, all items must have the same Synthesis Type, Banking, and Analytics",
   ""
)</f>
        <v/>
      </c>
      <c r="BU26" s="4" t="str">
        <f>IF(AND(OR(Table65[[#This Row],[Service]] = "HT Custom RNA",Table65[[#This Row],[Service]] = "HT Geneblock Custom RNA"), Table65[[#This Row],[Vector]]="Banked Construct"),"Error 11: Banked constructs cannot be submitted for HT/Geneblock Custom RNA service. Contact the core if you'd like to resynthesize an entire banked plate","")</f>
        <v/>
      </c>
      <c r="BV26" s="4" t="str">
        <f>IF(AND(Table65[[#This Row],[Service]] &lt;&gt; "", Table65[[#This Row],[Vector]]="Banked Construct", Table65[[#This Row],[Bank Construct?]]="Yes"),"Error 12: Cannot bank constructs that are already banked","")</f>
        <v/>
      </c>
      <c r="BW26" s="4" t="str" cm="1">
        <f t="array" ref="BW26">_xlfn.LET(
    _xlpm.ProblemFound, _xlfn.TEXTJOIN(", ", TRUE, IF(AND(Table65[[#This Row],[Synthesis Type]]="Other RNA", OR(Table65[[#This Row],[Codon Optimize Capitalized?]]="No", Table65[[#This Row],[Codon Optimize Capitalized?]]="")), IF((ISNUMBER(SEARCH(Table_pA_Check[pA Check], Table65[[#This Row],[Custom Sequence/Bank ID]]))), Table_pA_Check[pA Check], ""),IF((ISNUMBER(FIND(LOWER(Table_pA_Check[pA Check]), Table65[[#This Row],[Custom Sequence/Bank ID]]))), Table_pA_Check[pA Check], ""))),
    IF(_xlpm.ProblemFound="", "", "Error 13: Problem sequences found (" &amp; _xlpm.ProblemFound &amp; ")"))</f>
        <v/>
      </c>
      <c r="BX26" s="4" t="str">
        <f>IF(AND(Table65[[#This Row],[Service]] &lt;&gt; "", Table65[[#This Row],[Codon Optimize Capitalized?]]&lt;&gt; "No", Table65[[#This Row],[Codon Optimize Capitalized?]]&lt;&gt; "", Table65[[#This Row],[Codon Optimize Capitalized?]]&lt;&gt; "No Options", EXACT(Table65[[#This Row],[Custom Sequence/Bank ID]],LOWER(Table65[[#This Row],[Custom Sequence/Bank ID]]))),"Error 14: Codon optimization is selected, but sequence is lowercase. Change regions for optimization to uppercase","")</f>
        <v/>
      </c>
      <c r="BY26" s="4" t="str">
        <f>IF(COUNTIF(Table65[Name], Table65[[#This Row],[Name]]) &gt; 1, "Error 15: Duplicate name", "")</f>
        <v/>
      </c>
      <c r="BZ26" s="4" t="str">
        <f>IF(
   Table65[[#This Row],[Service]]&lt;&gt;"",
   IF(
      AND(Table65[[#This Row],[Formulation]]="", Table65[[#This Row],[Number of Aliquots]]&gt;1),
      "Error 16: The RTC can only aliquot formulated circRNA; unformulated circRNA is stable through many freeze-thaw cycles",
      ""
   ),
   ""
)</f>
        <v/>
      </c>
      <c r="CA26" s="4" t="str">
        <f>IF(
   Table65[[#This Row],[Service]]&lt;&gt;"",
   IF(
      Table65[[#This Row],[Number of Aliquots]] &gt; (Table65[[#This Row],[Quantity (mg)]]*20),
      "Error 17: Too many aliquots. Maximum aliquots for Quantity requested = " &amp; (Table65[[#This Row],[Quantity (mg)]]*20),
      ""
   ),
   ""
)</f>
        <v/>
      </c>
      <c r="CB26" s="4" t="str">
        <f>IF(
   AND(Table65[[#This Row],[Service]]&lt;&gt;"", Table65[[#This Row],[Quantity (mg)]]&lt;0.2, Table65[[#This Row],[Formulation]]&lt;&gt;"", Table65[[#This Row],[Formulation]]&lt;&gt;"None"),
   "Error 18: Quantity too low. Minimum is 0.2mg for formulations",
   ""
)</f>
        <v/>
      </c>
      <c r="CC26" s="4" t="str">
        <f>IF(
   AND(Table65[[#This Row],[Service]]&lt;&gt;"", Table65[[#This Row],[Vector]]="No Vector", Table65[[#This Row],[Service]]&lt;&gt;"HT Geneblock Custom RNA"),
   "Error 19: [No Vector] can only be used for Geneblock service",
   ""
)</f>
        <v/>
      </c>
      <c r="CD26" s="4" t="str">
        <f>_xlfn.LET(
    _xlpm.errorList, _xlfn.TEXTJOIN(". ", TRUE, Table_Sequence_Check[[#This Row],[Problem Sequence Check]:[GC Check]],Table_Sequence_Check[[#This Row],[Restriction Enzyme Error]:[Gblock No Vector Check]]),
    IF(AND(Table65[[#This Row],[Service]]&lt;&gt;"", Table65[[#This Row],[Custom Sequence/Bank ID]]&lt;&gt;"SPECIAL",_xlpm.errorList&lt;&gt;""), _xlpm.errorList &amp; ".", "")
)</f>
        <v/>
      </c>
      <c r="CF26" s="3" t="str">
        <f t="shared" si="0"/>
        <v>Required</v>
      </c>
      <c r="CG26" s="1" t="str">
        <f t="shared" si="1"/>
        <v>Optional</v>
      </c>
      <c r="CH26" s="1" t="str">
        <f>IF(Table65[[#This Row],[Service]]&lt;&gt;"",IF((Table65[[#This Row],[Service]]="HT Custom RNA") + (Table65[[#This Row],[Service]]="HT Geneblock Custom RNA"), "Empty","Required"),"Empty")</f>
        <v>Empty</v>
      </c>
      <c r="CI26" s="1" t="str">
        <f>IF(Table65[[#This Row],[Service]] = "Stock RNA", "Required","Empty")</f>
        <v>Empty</v>
      </c>
      <c r="CJ26" s="1" t="str">
        <f>IF(OR(Table65[[#This Row],[Service]] = "Custom RNA", Table65[[#This Row],[Service]] = "HT Custom RNA", Table65[[#This Row],[Service]] = "HT Geneblock Custom RNA", Table65[[#This Row],[Service]] = "Formulation"), "Required", "Empty")</f>
        <v>Empty</v>
      </c>
      <c r="CK26" s="1" t="str">
        <f>IF(OR(Table65[[#This Row],[Service]] = "Custom RNA", Table65[[#This Row],[Service]] = "HT Custom RNA", Table65[[#This Row],[Service]] = "HT Geneblock Custom RNA"), "Required", "Empty")</f>
        <v>Empty</v>
      </c>
      <c r="CL26" s="1" t="str">
        <f>IF(OR(Table65[[#This Row],[Service]] = "Custom RNA", Table65[[#This Row],[Service]] = "HT Custom RNA", Table65[[#This Row],[Service]] = "HT Geneblock Custom RNA"), "Required", "Empty")</f>
        <v>Empty</v>
      </c>
      <c r="CM26" s="1" t="str">
        <f>IF(OR(Table65[[#This Row],[Service]] = "Custom RNA", Table65[[#This Row],[Service]] = "HT Custom RNA", Table65[[#This Row],[Service]] = "HT Geneblock Custom RNA"), "Required", "Empty")</f>
        <v>Empty</v>
      </c>
      <c r="CN26" s="1" t="str">
        <f>IF(AND(Table65[[#This Row],[Vector]]&lt;&gt;"Banked Construct", OR(Table65[[#This Row],[Service]] = "Custom RNA", Table65[[#This Row],[Service]] = "HT Custom RNA",Table65[[#This Row],[Service]] = "HT Geneblock Custom RNA",)), "Optional", "Empty")</f>
        <v>Empty</v>
      </c>
      <c r="CO26" s="1" t="str">
        <f>IF(OR(Table65[[#This Row],[Service]] = "Custom RNA", Table65[[#This Row],[Service]] = "HT Custom RNA"), "Optional", "Empty")</f>
        <v>Empty</v>
      </c>
      <c r="CP26" s="1" t="str">
        <f>IF(OR(Table65[[#This Row],[Service]] = "Custom RNA", Table65[[#This Row],[Service]] = "HT Custom RNA", Table65[[#This Row],[Service]] = "HT Custom Geneblock RNA"), "Optional", "Empty")</f>
        <v>Empty</v>
      </c>
      <c r="CQ26" s="1" t="str">
        <f>IF(Table65[[#This Row],[Service]]&lt;&gt;"",IF(OR(Table65[[#This Row],[Service]]="HT Custom RNA", Table65[[#This Row],[Service]]="HT Geneblock Custom RNA"), "Empty","Optional"),"Empty")</f>
        <v>Empty</v>
      </c>
      <c r="CR26" s="1" t="str">
        <f>IF(AND(Table65[[#This Row],[Formulation]]&lt;&gt;"",Table65[[#This Row],[Formulation]]&lt;&gt;"None",Table65[[#This Row],[Formulation]]&lt;&gt;"No Options"), "Required","Empty")</f>
        <v>Empty</v>
      </c>
      <c r="CS26" s="1" t="str">
        <f>IF(AND(Table65[[#This Row],[Formulation]]&lt;&gt;"",Table65[[#This Row],[Formulation]]&lt;&gt;"None",Table65[[#This Row],[Formulation]]&lt;&gt;"No Options"), "Optional","Empty")</f>
        <v>Empty</v>
      </c>
      <c r="CT26" s="1" t="str">
        <f t="shared" si="2"/>
        <v>Optional</v>
      </c>
      <c r="CU26" s="1" t="str">
        <f t="shared" si="3"/>
        <v>Optional</v>
      </c>
      <c r="CV26" s="2" t="str">
        <f t="shared" si="4"/>
        <v>Optional</v>
      </c>
    </row>
    <row r="27" spans="1:100" x14ac:dyDescent="0.35">
      <c r="A27" s="69">
        <v>23</v>
      </c>
      <c r="B27" s="59"/>
      <c r="C27" s="83"/>
      <c r="D27" s="85"/>
      <c r="E27" s="90"/>
      <c r="F27" s="60"/>
      <c r="G27" s="60"/>
      <c r="H27" s="60"/>
      <c r="I27" s="61"/>
      <c r="J27" s="61"/>
      <c r="K27" s="105"/>
      <c r="L27" s="90"/>
      <c r="M27" s="60"/>
      <c r="N27" s="108"/>
      <c r="O27" s="91"/>
      <c r="P27" s="111"/>
      <c r="Q27" s="93" t="str">
        <f>Table_Sequence_Check[[#This Row],[Final Warnings]]</f>
        <v/>
      </c>
      <c r="R27" s="19"/>
      <c r="S27" s="19"/>
      <c r="T27" s="19"/>
      <c r="BG27" s="3" t="str" cm="1">
        <f t="array" ref="BG27">_xlfn.LET(
    _xlpm.ProblemFound, _xlfn.TEXTJOIN(", ", TRUE, IF(OR(Table65[[#This Row],[Codon Optimize Capitalized?]]="No", Table65[[#This Row],[Codon Optimize Capitalized?]]=""), IF((ISNUMBER(SEARCH(Table_Problem_Sequences[Problem Sequences], Table65[[#This Row],[Custom Sequence/Bank ID]]))), Table_Problem_Sequences[Problem Sequences], ""),IF((ISNUMBER(FIND(LOWER(Table_Problem_Sequences[Problem Sequences]), Table65[[#This Row],[Custom Sequence/Bank ID]]))), Table_Problem_Sequences[Problem Sequences], ""))),
    IF(_xlpm.ProblemFound="", "", "Warning 1: Problem sequences found (" &amp; _xlpm.ProblemFound &amp; ")"))</f>
        <v/>
      </c>
      <c r="BH27" s="3" t="str">
        <f>IF(AND(Table65[[#This Row],[Vector]] &lt;&gt; "Banked Construct",Table65[[#This Row],[Service]]&lt;&gt;"Stock RNA", LEN(Table65[[#This Row],[Custom Sequence/Bank ID]])&lt;300, Table65[[#This Row],[Custom Sequence/Bank ID]]&lt;&gt;""),"Comment: Sequence is less than 300nt. A spacer sequence will be added to bring the length up to 300nt","")</f>
        <v/>
      </c>
      <c r="BI27" s="1" t="str">
        <f>IF(AND(Table65[[#This Row],[Custom Sequence/Bank ID]]&lt;&gt;"", Table65[[#This Row],[Codon Optimize Capitalized?]]&lt;&gt; "No", Table65[[#This Row],[Codon Optimize Capitalized?]]&lt;&gt; "", Table65[[#This Row],[Codon Optimize Capitalized?]]&lt;&gt; "No Options"),
    IF(MOD(LEN(SUBSTITUTE(SUBSTITUTE(SUBSTITUTE(SUBSTITUTE(SUBSTITUTE(Table65[[#This Row],[Custom Sequence/Bank ID]], "a", ""), "c", ""), "g", ""), "u", ""), "t", "")), 3) = 0,
        "",
        "Error 3: Optimization regions not divisible by 3"),
    "")</f>
        <v/>
      </c>
      <c r="BJ27" s="1" t="str">
        <f>IF(
    Table65[[#This Row],[Vector]]="Banked Construct",
    IF(
        AND(
            LEFT(Table65[[#This Row],[Custom Sequence/Bank ID]], 3)="RTC",
            ISNUMBER(VALUE(MID(Table65[[#This Row],[Custom Sequence/Bank ID]], 4, 7))),
            LEN(Table65[[#This Row],[Custom Sequence/Bank ID]])=10
        ),
        "",
        "Error 4: Incorrect Bank ID"
    ),
    ""
)</f>
        <v/>
      </c>
      <c r="BK27" s="1" t="str">
        <f>IF(
   AND(Table65[[#This Row],[Vector]]&lt;&gt;"Banked Construct", LEN(Table65[[#This Row],[Custom Sequence/Bank ID]])&gt;0),
   IF(
      LEN(
         SUBSTITUTE(
            SUBSTITUTE(
               SUBSTITUTE(
                  SUBSTITUTE(UPPER(Table65[[#This Row],[Custom Sequence/Bank ID]]),"A",""),
               "C",""),
            "T",""),
         "G","")
      )&gt;0,
      "Error 5: Non-ACGT characters present",
      ""
   ),
   ""
)</f>
        <v/>
      </c>
      <c r="BL27" s="4" t="str">
        <f>IF(AND(Table65[[#This Row],[Vector]] &lt;&gt; "Banked Construct",Table65[[#This Row],[Service]]="Custom RNA", LEN(Table65[[#This Row],[Custom Sequence/Bank ID]])&gt;10000),"Error 6: Maximum sequence length is 10,000nt",IF(AND(Table65[[#This Row],[Vector]] &lt;&gt; "Banked Construct",Table65[[#This Row],[Service]]="HT Custom RNA", LEN(Table65[[#This Row],[Custom Sequence/Bank ID]])&gt;5000),"Error 6: Maximum sequence length for HT is 5,000nt", IF(Table65[[#This Row],[Service]]="HT Geneblock Custom RNA", IF(AND(Table65[[#This Row],[Vector]]="RTC coding circRNA", LEN(Table65[[#This Row],[Custom Sequence/Bank ID]])&gt;3793),"Error 6: Maximum sequence length for Coding CircRNA Geneblock is 3,793nt", IF(AND(Table65[[#This Row],[Vector]]="RTC noncoding circRNA", LEN(Table65[[#This Row],[Custom Sequence/Bank ID]])&gt;4493),"Error 6: Maximum sequence length for Noncoding CircRNA Geneblock is 4,493nt", IF(AND(Table65[[#This Row],[Vector]]="RTC Other RNA", LEN(Table65[[#This Row],[Custom Sequence/Bank ID]])&gt;4913),"Error 6: Maximum sequence length for Other RNA Geneblock is 4,913nt",""))),"")))</f>
        <v/>
      </c>
      <c r="BM27" s="4" t="str">
        <f>IF(AND(Table65[[#This Row],[Vector]] &lt;&gt; "Banked Construct", Table65[[#This Row],[Service]]&lt;&gt;"Stock RNA", Table65[[#This Row],[Custom Sequence/Bank ID]]&lt;&gt;""),
    _xlfn.LET(
        _xlpm.Sequence, Table65[[#This Row],[Custom Sequence/Bank ID]],
        _xlpm.OriginalLength, IF(AND(Table65[[#This Row],[Codon Optimize Capitalized?]] &lt;&gt; "No", Table65[[#This Row],[Codon Optimize Capitalized?]] &lt;&gt; ""),
                           LEN(SUBSTITUTE(SUBSTITUTE(SUBSTITUTE(SUBSTITUTE(SUBSTITUTE(_xlpm.Sequence, "A", ""), "C", ""), "G", ""), "T", ""), "U", "")),
                           LEN(_xlpm.Sequence)),
        _xlpm.NoGCLength, IF(AND(Table65[[#This Row],[Codon Optimize Capitalized?]] &lt;&gt; "No", Table65[[#This Row],[Codon Optimize Capitalized?]] &lt;&gt; ""),
                       LEN((SUBSTITUTE(SUBSTITUTE(SUBSTITUTE(SUBSTITUTE(SUBSTITUTE(SUBSTITUTE(SUBSTITUTE(_xlpm.Sequence, "A", ""), "C", ""), "G", ""), "T", ""), "U", ""), "g", ""), "c", ""))),
                       LEN(SUBSTITUTE(SUBSTITUTE(UPPER(_xlpm.Sequence), "G", ""), "C", ""))),
        _xlpm.GCLength, _xlpm.OriginalLength - _xlpm.NoGCLength,
        _xlpm.GCPercentage, IF(_xlpm.OriginalLength &gt; 15, _xlpm.GCLength / _xlpm.OriginalLength, 0.5),
                IF(OR(_xlpm.GCPercentage &gt; 0.65, _xlpm.GCPercentage &lt; 0.25), "Warning 7: Unoptimized region GC is not between 25-65%", "")
    ),
    ""
)</f>
        <v/>
      </c>
      <c r="BN27" s="4" t="str" cm="1">
        <f t="array" ref="BN27">_xlfn.LET(
    _xlpm.ProblemFound, _xlfn.TEXTJOIN(", ", TRUE, IF(OR(Table65[[#This Row],[Codon Optimize Capitalized?]]="No", Table65[[#This Row],[Codon Optimize Capitalized?]]=""), IF((ISNUMBER(SEARCH(Table_Restriction_Enzymes[XbaI], Table65[[#This Row],[Custom Sequence/Bank ID]]))), Table_Restriction_Enzymes[XbaI], ""),IF((ISNUMBER(FIND(LOWER(Table_Restriction_Enzymes[XbaI]), Table65[[#This Row],[Custom Sequence/Bank ID]]))), Table_Restriction_Enzymes[XbaI], ""))),
    IF(_xlpm.ProblemFound="", "", "[" &amp; _xlpm.ProblemFound &amp; "]"))</f>
        <v/>
      </c>
      <c r="BO27" s="4" t="str">
        <f>IF(Table_Sequence_Check[[#This Row],[Restriction Enzyme 1 Check]]&lt;&gt;"", Table_Restriction_Enzymes[[#Headers],[XbaI]],"")</f>
        <v/>
      </c>
      <c r="BP27" s="4" t="str" cm="1">
        <f t="array" ref="BP27">_xlfn.LET(
    _xlpm.ProblemFound, _xlfn.TEXTJOIN(", ", TRUE, IF(OR(Table65[[#This Row],[Codon Optimize Capitalized?]]="No", Table65[[#This Row],[Codon Optimize Capitalized?]]=""), IF((ISNUMBER(SEARCH(Table_Restriction_Enzymes[AscI], Table65[[#This Row],[Custom Sequence/Bank ID]]))), Table_Restriction_Enzymes[AscI], ""),IF((ISNUMBER(FIND(LOWER(Table_Restriction_Enzymes[AscI]), Table65[[#This Row],[Custom Sequence/Bank ID]]))), Table_Restriction_Enzymes[AscI], ""))),
    IF(_xlpm.ProblemFound="", "", "[" &amp; _xlpm.ProblemFound &amp; "]"))</f>
        <v/>
      </c>
      <c r="BQ27" s="4" t="str">
        <f>IF(Table_Sequence_Check[[#This Row],[Restriction Enzyme 2 Check]]&lt;&gt;"", Table_Restriction_Enzymes[[#Headers],[AscI]],"")</f>
        <v/>
      </c>
      <c r="BR27" s="4" t="str">
        <f>IF(AND(Table65[[#This Row],[Vector]] &lt;&gt; "Banked Construct",Table65[[#This Row],[Service]]&lt;&gt;"Stock RNA", Table65[[#This Row],[Service]]&lt;&gt;"HT Geneblock Custom RNA", Table_Sequence_Check[[#This Row],[Restriction Enzyme 1 Check]]&lt;&gt;"", Table_Sequence_Check[[#This Row],[Restriction Enzyme 2 Check]]&lt;&gt; ""),"Error 8: Remove instances of one of the following: " &amp; _xlfn.CONCAT(Table_Sequence_Check[[#This Row],[Restriction Enzyme 1 Check]],Table_Sequence_Check[[#This Row],[Restriction Enzyme 2 Check]]),"")</f>
        <v/>
      </c>
      <c r="BS27" s="4" t="str" cm="1">
        <f t="array" ref="BS27">IF(
   AND(
      Table65[[#This Row],[Service]] &lt;&gt; "",
      OR(
         COUNTIF(Table65[Service], "HT Custom RNA") &gt; 0,
         COUNTIF(Table65[Service], "HT Geneblock Custom RNA") &gt; 0
      ),
      COUNTA(_xlfn.UNIQUE(_xlfn._xlws.FILTER(Table65[Service], Table65[Service] &lt;&gt; ""))) &gt; 1
   ),
   "Error 9: If selecting HT Custom RNA or HT Geneblock Custom RNA, all items must match the selected HT service",
   ""
)</f>
        <v/>
      </c>
      <c r="BT27" s="4" t="str" cm="1">
        <f t="array" ref="BT27">IF(
   AND(
      Table65[[#This Row],[Service]] &lt;&gt; "",
      OR(COUNTIF(Table65[Service], "*HT Custom RNA*") &gt; 0, COUNTIF(Table65[Service], "*HT Geneblock Custom RNA*") &gt; 0),
      OR(
         COUNTA(_xlfn.UNIQUE(_xlfn._xlws.FILTER(Table65[RNA Analytics], (Table65[Service] &lt;&gt; "")))) &gt; 1,
         COUNTA(_xlfn.UNIQUE(_xlfn._xlws.FILTER(Table65[Bank Construct?], (Table65[Service] &lt;&gt; "")))) &gt; 1,
         COUNTA(_xlfn.UNIQUE(_xlfn._xlws.FILTER(Table65[Synthesis Type], (Table65[Service] &lt;&gt; "")))) &gt; 1
      )
   ),
   "Error 10: If submitting HT Custom RNA or HT Geneblock Custom RNA service request, all items must have the same Synthesis Type, Banking, and Analytics",
   ""
)</f>
        <v/>
      </c>
      <c r="BU27" s="4" t="str">
        <f>IF(AND(OR(Table65[[#This Row],[Service]] = "HT Custom RNA",Table65[[#This Row],[Service]] = "HT Geneblock Custom RNA"), Table65[[#This Row],[Vector]]="Banked Construct"),"Error 11: Banked constructs cannot be submitted for HT/Geneblock Custom RNA service. Contact the core if you'd like to resynthesize an entire banked plate","")</f>
        <v/>
      </c>
      <c r="BV27" s="4" t="str">
        <f>IF(AND(Table65[[#This Row],[Service]] &lt;&gt; "", Table65[[#This Row],[Vector]]="Banked Construct", Table65[[#This Row],[Bank Construct?]]="Yes"),"Error 12: Cannot bank constructs that are already banked","")</f>
        <v/>
      </c>
      <c r="BW27" s="4" t="str" cm="1">
        <f t="array" ref="BW27">_xlfn.LET(
    _xlpm.ProblemFound, _xlfn.TEXTJOIN(", ", TRUE, IF(AND(Table65[[#This Row],[Synthesis Type]]="Other RNA", OR(Table65[[#This Row],[Codon Optimize Capitalized?]]="No", Table65[[#This Row],[Codon Optimize Capitalized?]]="")), IF((ISNUMBER(SEARCH(Table_pA_Check[pA Check], Table65[[#This Row],[Custom Sequence/Bank ID]]))), Table_pA_Check[pA Check], ""),IF((ISNUMBER(FIND(LOWER(Table_pA_Check[pA Check]), Table65[[#This Row],[Custom Sequence/Bank ID]]))), Table_pA_Check[pA Check], ""))),
    IF(_xlpm.ProblemFound="", "", "Error 13: Problem sequences found (" &amp; _xlpm.ProblemFound &amp; ")"))</f>
        <v/>
      </c>
      <c r="BX27" s="4" t="str">
        <f>IF(AND(Table65[[#This Row],[Service]] &lt;&gt; "", Table65[[#This Row],[Codon Optimize Capitalized?]]&lt;&gt; "No", Table65[[#This Row],[Codon Optimize Capitalized?]]&lt;&gt; "", Table65[[#This Row],[Codon Optimize Capitalized?]]&lt;&gt; "No Options", EXACT(Table65[[#This Row],[Custom Sequence/Bank ID]],LOWER(Table65[[#This Row],[Custom Sequence/Bank ID]]))),"Error 14: Codon optimization is selected, but sequence is lowercase. Change regions for optimization to uppercase","")</f>
        <v/>
      </c>
      <c r="BY27" s="4" t="str">
        <f>IF(COUNTIF(Table65[Name], Table65[[#This Row],[Name]]) &gt; 1, "Error 15: Duplicate name", "")</f>
        <v/>
      </c>
      <c r="BZ27" s="4" t="str">
        <f>IF(
   Table65[[#This Row],[Service]]&lt;&gt;"",
   IF(
      AND(Table65[[#This Row],[Formulation]]="", Table65[[#This Row],[Number of Aliquots]]&gt;1),
      "Error 16: The RTC can only aliquot formulated circRNA; unformulated circRNA is stable through many freeze-thaw cycles",
      ""
   ),
   ""
)</f>
        <v/>
      </c>
      <c r="CA27" s="4" t="str">
        <f>IF(
   Table65[[#This Row],[Service]]&lt;&gt;"",
   IF(
      Table65[[#This Row],[Number of Aliquots]] &gt; (Table65[[#This Row],[Quantity (mg)]]*20),
      "Error 17: Too many aliquots. Maximum aliquots for Quantity requested = " &amp; (Table65[[#This Row],[Quantity (mg)]]*20),
      ""
   ),
   ""
)</f>
        <v/>
      </c>
      <c r="CB27" s="4" t="str">
        <f>IF(
   AND(Table65[[#This Row],[Service]]&lt;&gt;"", Table65[[#This Row],[Quantity (mg)]]&lt;0.2, Table65[[#This Row],[Formulation]]&lt;&gt;"", Table65[[#This Row],[Formulation]]&lt;&gt;"None"),
   "Error 18: Quantity too low. Minimum is 0.2mg for formulations",
   ""
)</f>
        <v/>
      </c>
      <c r="CC27" s="4" t="str">
        <f>IF(
   AND(Table65[[#This Row],[Service]]&lt;&gt;"", Table65[[#This Row],[Vector]]="No Vector", Table65[[#This Row],[Service]]&lt;&gt;"HT Geneblock Custom RNA"),
   "Error 19: [No Vector] can only be used for Geneblock service",
   ""
)</f>
        <v/>
      </c>
      <c r="CD27" s="4" t="str">
        <f>_xlfn.LET(
    _xlpm.errorList, _xlfn.TEXTJOIN(". ", TRUE, Table_Sequence_Check[[#This Row],[Problem Sequence Check]:[GC Check]],Table_Sequence_Check[[#This Row],[Restriction Enzyme Error]:[Gblock No Vector Check]]),
    IF(AND(Table65[[#This Row],[Service]]&lt;&gt;"", Table65[[#This Row],[Custom Sequence/Bank ID]]&lt;&gt;"SPECIAL",_xlpm.errorList&lt;&gt;""), _xlpm.errorList &amp; ".", "")
)</f>
        <v/>
      </c>
      <c r="CF27" s="3" t="str">
        <f t="shared" si="0"/>
        <v>Required</v>
      </c>
      <c r="CG27" s="1" t="str">
        <f t="shared" si="1"/>
        <v>Optional</v>
      </c>
      <c r="CH27" s="1" t="str">
        <f>IF(Table65[[#This Row],[Service]]&lt;&gt;"",IF((Table65[[#This Row],[Service]]="HT Custom RNA") + (Table65[[#This Row],[Service]]="HT Geneblock Custom RNA"), "Empty","Required"),"Empty")</f>
        <v>Empty</v>
      </c>
      <c r="CI27" s="1" t="str">
        <f>IF(Table65[[#This Row],[Service]] = "Stock RNA", "Required","Empty")</f>
        <v>Empty</v>
      </c>
      <c r="CJ27" s="1" t="str">
        <f>IF(OR(Table65[[#This Row],[Service]] = "Custom RNA", Table65[[#This Row],[Service]] = "HT Custom RNA", Table65[[#This Row],[Service]] = "HT Geneblock Custom RNA", Table65[[#This Row],[Service]] = "Formulation"), "Required", "Empty")</f>
        <v>Empty</v>
      </c>
      <c r="CK27" s="1" t="str">
        <f>IF(OR(Table65[[#This Row],[Service]] = "Custom RNA", Table65[[#This Row],[Service]] = "HT Custom RNA", Table65[[#This Row],[Service]] = "HT Geneblock Custom RNA"), "Required", "Empty")</f>
        <v>Empty</v>
      </c>
      <c r="CL27" s="1" t="str">
        <f>IF(OR(Table65[[#This Row],[Service]] = "Custom RNA", Table65[[#This Row],[Service]] = "HT Custom RNA", Table65[[#This Row],[Service]] = "HT Geneblock Custom RNA"), "Required", "Empty")</f>
        <v>Empty</v>
      </c>
      <c r="CM27" s="1" t="str">
        <f>IF(OR(Table65[[#This Row],[Service]] = "Custom RNA", Table65[[#This Row],[Service]] = "HT Custom RNA", Table65[[#This Row],[Service]] = "HT Geneblock Custom RNA"), "Required", "Empty")</f>
        <v>Empty</v>
      </c>
      <c r="CN27" s="1" t="str">
        <f>IF(AND(Table65[[#This Row],[Vector]]&lt;&gt;"Banked Construct", OR(Table65[[#This Row],[Service]] = "Custom RNA", Table65[[#This Row],[Service]] = "HT Custom RNA",Table65[[#This Row],[Service]] = "HT Geneblock Custom RNA",)), "Optional", "Empty")</f>
        <v>Empty</v>
      </c>
      <c r="CO27" s="1" t="str">
        <f>IF(OR(Table65[[#This Row],[Service]] = "Custom RNA", Table65[[#This Row],[Service]] = "HT Custom RNA"), "Optional", "Empty")</f>
        <v>Empty</v>
      </c>
      <c r="CP27" s="1" t="str">
        <f>IF(OR(Table65[[#This Row],[Service]] = "Custom RNA", Table65[[#This Row],[Service]] = "HT Custom RNA", Table65[[#This Row],[Service]] = "HT Custom Geneblock RNA"), "Optional", "Empty")</f>
        <v>Empty</v>
      </c>
      <c r="CQ27" s="1" t="str">
        <f>IF(Table65[[#This Row],[Service]]&lt;&gt;"",IF(OR(Table65[[#This Row],[Service]]="HT Custom RNA", Table65[[#This Row],[Service]]="HT Geneblock Custom RNA"), "Empty","Optional"),"Empty")</f>
        <v>Empty</v>
      </c>
      <c r="CR27" s="1" t="str">
        <f>IF(AND(Table65[[#This Row],[Formulation]]&lt;&gt;"",Table65[[#This Row],[Formulation]]&lt;&gt;"None",Table65[[#This Row],[Formulation]]&lt;&gt;"No Options"), "Required","Empty")</f>
        <v>Empty</v>
      </c>
      <c r="CS27" s="1" t="str">
        <f>IF(AND(Table65[[#This Row],[Formulation]]&lt;&gt;"",Table65[[#This Row],[Formulation]]&lt;&gt;"None",Table65[[#This Row],[Formulation]]&lt;&gt;"No Options"), "Optional","Empty")</f>
        <v>Empty</v>
      </c>
      <c r="CT27" s="1" t="str">
        <f t="shared" si="2"/>
        <v>Optional</v>
      </c>
      <c r="CU27" s="1" t="str">
        <f t="shared" si="3"/>
        <v>Optional</v>
      </c>
      <c r="CV27" s="2" t="str">
        <f t="shared" si="4"/>
        <v>Optional</v>
      </c>
    </row>
    <row r="28" spans="1:100" x14ac:dyDescent="0.35">
      <c r="A28" s="69">
        <v>24</v>
      </c>
      <c r="B28" s="59"/>
      <c r="C28" s="83"/>
      <c r="D28" s="85"/>
      <c r="E28" s="90"/>
      <c r="F28" s="60"/>
      <c r="G28" s="60"/>
      <c r="H28" s="60"/>
      <c r="I28" s="61"/>
      <c r="J28" s="61"/>
      <c r="K28" s="105"/>
      <c r="L28" s="90"/>
      <c r="M28" s="60"/>
      <c r="N28" s="108"/>
      <c r="O28" s="91"/>
      <c r="P28" s="111"/>
      <c r="Q28" s="93" t="str">
        <f>Table_Sequence_Check[[#This Row],[Final Warnings]]</f>
        <v/>
      </c>
      <c r="R28" s="19"/>
      <c r="S28" s="19"/>
      <c r="T28" s="19"/>
      <c r="BG28" s="3" t="str" cm="1">
        <f t="array" ref="BG28">_xlfn.LET(
    _xlpm.ProblemFound, _xlfn.TEXTJOIN(", ", TRUE, IF(OR(Table65[[#This Row],[Codon Optimize Capitalized?]]="No", Table65[[#This Row],[Codon Optimize Capitalized?]]=""), IF((ISNUMBER(SEARCH(Table_Problem_Sequences[Problem Sequences], Table65[[#This Row],[Custom Sequence/Bank ID]]))), Table_Problem_Sequences[Problem Sequences], ""),IF((ISNUMBER(FIND(LOWER(Table_Problem_Sequences[Problem Sequences]), Table65[[#This Row],[Custom Sequence/Bank ID]]))), Table_Problem_Sequences[Problem Sequences], ""))),
    IF(_xlpm.ProblemFound="", "", "Warning 1: Problem sequences found (" &amp; _xlpm.ProblemFound &amp; ")"))</f>
        <v/>
      </c>
      <c r="BH28" s="3" t="str">
        <f>IF(AND(Table65[[#This Row],[Vector]] &lt;&gt; "Banked Construct",Table65[[#This Row],[Service]]&lt;&gt;"Stock RNA", LEN(Table65[[#This Row],[Custom Sequence/Bank ID]])&lt;300, Table65[[#This Row],[Custom Sequence/Bank ID]]&lt;&gt;""),"Comment: Sequence is less than 300nt. A spacer sequence will be added to bring the length up to 300nt","")</f>
        <v/>
      </c>
      <c r="BI28" s="1" t="str">
        <f>IF(AND(Table65[[#This Row],[Custom Sequence/Bank ID]]&lt;&gt;"", Table65[[#This Row],[Codon Optimize Capitalized?]]&lt;&gt; "No", Table65[[#This Row],[Codon Optimize Capitalized?]]&lt;&gt; "", Table65[[#This Row],[Codon Optimize Capitalized?]]&lt;&gt; "No Options"),
    IF(MOD(LEN(SUBSTITUTE(SUBSTITUTE(SUBSTITUTE(SUBSTITUTE(SUBSTITUTE(Table65[[#This Row],[Custom Sequence/Bank ID]], "a", ""), "c", ""), "g", ""), "u", ""), "t", "")), 3) = 0,
        "",
        "Error 3: Optimization regions not divisible by 3"),
    "")</f>
        <v/>
      </c>
      <c r="BJ28" s="1" t="str">
        <f>IF(
    Table65[[#This Row],[Vector]]="Banked Construct",
    IF(
        AND(
            LEFT(Table65[[#This Row],[Custom Sequence/Bank ID]], 3)="RTC",
            ISNUMBER(VALUE(MID(Table65[[#This Row],[Custom Sequence/Bank ID]], 4, 7))),
            LEN(Table65[[#This Row],[Custom Sequence/Bank ID]])=10
        ),
        "",
        "Error 4: Incorrect Bank ID"
    ),
    ""
)</f>
        <v/>
      </c>
      <c r="BK28" s="1" t="str">
        <f>IF(
   AND(Table65[[#This Row],[Vector]]&lt;&gt;"Banked Construct", LEN(Table65[[#This Row],[Custom Sequence/Bank ID]])&gt;0),
   IF(
      LEN(
         SUBSTITUTE(
            SUBSTITUTE(
               SUBSTITUTE(
                  SUBSTITUTE(UPPER(Table65[[#This Row],[Custom Sequence/Bank ID]]),"A",""),
               "C",""),
            "T",""),
         "G","")
      )&gt;0,
      "Error 5: Non-ACGT characters present",
      ""
   ),
   ""
)</f>
        <v/>
      </c>
      <c r="BL28" s="4" t="str">
        <f>IF(AND(Table65[[#This Row],[Vector]] &lt;&gt; "Banked Construct",Table65[[#This Row],[Service]]="Custom RNA", LEN(Table65[[#This Row],[Custom Sequence/Bank ID]])&gt;10000),"Error 6: Maximum sequence length is 10,000nt",IF(AND(Table65[[#This Row],[Vector]] &lt;&gt; "Banked Construct",Table65[[#This Row],[Service]]="HT Custom RNA", LEN(Table65[[#This Row],[Custom Sequence/Bank ID]])&gt;5000),"Error 6: Maximum sequence length for HT is 5,000nt", IF(Table65[[#This Row],[Service]]="HT Geneblock Custom RNA", IF(AND(Table65[[#This Row],[Vector]]="RTC coding circRNA", LEN(Table65[[#This Row],[Custom Sequence/Bank ID]])&gt;3793),"Error 6: Maximum sequence length for Coding CircRNA Geneblock is 3,793nt", IF(AND(Table65[[#This Row],[Vector]]="RTC noncoding circRNA", LEN(Table65[[#This Row],[Custom Sequence/Bank ID]])&gt;4493),"Error 6: Maximum sequence length for Noncoding CircRNA Geneblock is 4,493nt", IF(AND(Table65[[#This Row],[Vector]]="RTC Other RNA", LEN(Table65[[#This Row],[Custom Sequence/Bank ID]])&gt;4913),"Error 6: Maximum sequence length for Other RNA Geneblock is 4,913nt",""))),"")))</f>
        <v/>
      </c>
      <c r="BM28" s="4" t="str">
        <f>IF(AND(Table65[[#This Row],[Vector]] &lt;&gt; "Banked Construct", Table65[[#This Row],[Service]]&lt;&gt;"Stock RNA", Table65[[#This Row],[Custom Sequence/Bank ID]]&lt;&gt;""),
    _xlfn.LET(
        _xlpm.Sequence, Table65[[#This Row],[Custom Sequence/Bank ID]],
        _xlpm.OriginalLength, IF(AND(Table65[[#This Row],[Codon Optimize Capitalized?]] &lt;&gt; "No", Table65[[#This Row],[Codon Optimize Capitalized?]] &lt;&gt; ""),
                           LEN(SUBSTITUTE(SUBSTITUTE(SUBSTITUTE(SUBSTITUTE(SUBSTITUTE(_xlpm.Sequence, "A", ""), "C", ""), "G", ""), "T", ""), "U", "")),
                           LEN(_xlpm.Sequence)),
        _xlpm.NoGCLength, IF(AND(Table65[[#This Row],[Codon Optimize Capitalized?]] &lt;&gt; "No", Table65[[#This Row],[Codon Optimize Capitalized?]] &lt;&gt; ""),
                       LEN((SUBSTITUTE(SUBSTITUTE(SUBSTITUTE(SUBSTITUTE(SUBSTITUTE(SUBSTITUTE(SUBSTITUTE(_xlpm.Sequence, "A", ""), "C", ""), "G", ""), "T", ""), "U", ""), "g", ""), "c", ""))),
                       LEN(SUBSTITUTE(SUBSTITUTE(UPPER(_xlpm.Sequence), "G", ""), "C", ""))),
        _xlpm.GCLength, _xlpm.OriginalLength - _xlpm.NoGCLength,
        _xlpm.GCPercentage, IF(_xlpm.OriginalLength &gt; 15, _xlpm.GCLength / _xlpm.OriginalLength, 0.5),
                IF(OR(_xlpm.GCPercentage &gt; 0.65, _xlpm.GCPercentage &lt; 0.25), "Warning 7: Unoptimized region GC is not between 25-65%", "")
    ),
    ""
)</f>
        <v/>
      </c>
      <c r="BN28" s="4" t="str" cm="1">
        <f t="array" ref="BN28">_xlfn.LET(
    _xlpm.ProblemFound, _xlfn.TEXTJOIN(", ", TRUE, IF(OR(Table65[[#This Row],[Codon Optimize Capitalized?]]="No", Table65[[#This Row],[Codon Optimize Capitalized?]]=""), IF((ISNUMBER(SEARCH(Table_Restriction_Enzymes[XbaI], Table65[[#This Row],[Custom Sequence/Bank ID]]))), Table_Restriction_Enzymes[XbaI], ""),IF((ISNUMBER(FIND(LOWER(Table_Restriction_Enzymes[XbaI]), Table65[[#This Row],[Custom Sequence/Bank ID]]))), Table_Restriction_Enzymes[XbaI], ""))),
    IF(_xlpm.ProblemFound="", "", "[" &amp; _xlpm.ProblemFound &amp; "]"))</f>
        <v/>
      </c>
      <c r="BO28" s="4" t="str">
        <f>IF(Table_Sequence_Check[[#This Row],[Restriction Enzyme 1 Check]]&lt;&gt;"", Table_Restriction_Enzymes[[#Headers],[XbaI]],"")</f>
        <v/>
      </c>
      <c r="BP28" s="4" t="str" cm="1">
        <f t="array" ref="BP28">_xlfn.LET(
    _xlpm.ProblemFound, _xlfn.TEXTJOIN(", ", TRUE, IF(OR(Table65[[#This Row],[Codon Optimize Capitalized?]]="No", Table65[[#This Row],[Codon Optimize Capitalized?]]=""), IF((ISNUMBER(SEARCH(Table_Restriction_Enzymes[AscI], Table65[[#This Row],[Custom Sequence/Bank ID]]))), Table_Restriction_Enzymes[AscI], ""),IF((ISNUMBER(FIND(LOWER(Table_Restriction_Enzymes[AscI]), Table65[[#This Row],[Custom Sequence/Bank ID]]))), Table_Restriction_Enzymes[AscI], ""))),
    IF(_xlpm.ProblemFound="", "", "[" &amp; _xlpm.ProblemFound &amp; "]"))</f>
        <v/>
      </c>
      <c r="BQ28" s="4" t="str">
        <f>IF(Table_Sequence_Check[[#This Row],[Restriction Enzyme 2 Check]]&lt;&gt;"", Table_Restriction_Enzymes[[#Headers],[AscI]],"")</f>
        <v/>
      </c>
      <c r="BR28" s="4" t="str">
        <f>IF(AND(Table65[[#This Row],[Vector]] &lt;&gt; "Banked Construct",Table65[[#This Row],[Service]]&lt;&gt;"Stock RNA", Table65[[#This Row],[Service]]&lt;&gt;"HT Geneblock Custom RNA", Table_Sequence_Check[[#This Row],[Restriction Enzyme 1 Check]]&lt;&gt;"", Table_Sequence_Check[[#This Row],[Restriction Enzyme 2 Check]]&lt;&gt; ""),"Error 8: Remove instances of one of the following: " &amp; _xlfn.CONCAT(Table_Sequence_Check[[#This Row],[Restriction Enzyme 1 Check]],Table_Sequence_Check[[#This Row],[Restriction Enzyme 2 Check]]),"")</f>
        <v/>
      </c>
      <c r="BS28" s="4" t="str" cm="1">
        <f t="array" ref="BS28">IF(
   AND(
      Table65[[#This Row],[Service]] &lt;&gt; "",
      OR(
         COUNTIF(Table65[Service], "HT Custom RNA") &gt; 0,
         COUNTIF(Table65[Service], "HT Geneblock Custom RNA") &gt; 0
      ),
      COUNTA(_xlfn.UNIQUE(_xlfn._xlws.FILTER(Table65[Service], Table65[Service] &lt;&gt; ""))) &gt; 1
   ),
   "Error 9: If selecting HT Custom RNA or HT Geneblock Custom RNA, all items must match the selected HT service",
   ""
)</f>
        <v/>
      </c>
      <c r="BT28" s="4" t="str" cm="1">
        <f t="array" ref="BT28">IF(
   AND(
      Table65[[#This Row],[Service]] &lt;&gt; "",
      OR(COUNTIF(Table65[Service], "*HT Custom RNA*") &gt; 0, COUNTIF(Table65[Service], "*HT Geneblock Custom RNA*") &gt; 0),
      OR(
         COUNTA(_xlfn.UNIQUE(_xlfn._xlws.FILTER(Table65[RNA Analytics], (Table65[Service] &lt;&gt; "")))) &gt; 1,
         COUNTA(_xlfn.UNIQUE(_xlfn._xlws.FILTER(Table65[Bank Construct?], (Table65[Service] &lt;&gt; "")))) &gt; 1,
         COUNTA(_xlfn.UNIQUE(_xlfn._xlws.FILTER(Table65[Synthesis Type], (Table65[Service] &lt;&gt; "")))) &gt; 1
      )
   ),
   "Error 10: If submitting HT Custom RNA or HT Geneblock Custom RNA service request, all items must have the same Synthesis Type, Banking, and Analytics",
   ""
)</f>
        <v/>
      </c>
      <c r="BU28" s="4" t="str">
        <f>IF(AND(OR(Table65[[#This Row],[Service]] = "HT Custom RNA",Table65[[#This Row],[Service]] = "HT Geneblock Custom RNA"), Table65[[#This Row],[Vector]]="Banked Construct"),"Error 11: Banked constructs cannot be submitted for HT/Geneblock Custom RNA service. Contact the core if you'd like to resynthesize an entire banked plate","")</f>
        <v/>
      </c>
      <c r="BV28" s="4" t="str">
        <f>IF(AND(Table65[[#This Row],[Service]] &lt;&gt; "", Table65[[#This Row],[Vector]]="Banked Construct", Table65[[#This Row],[Bank Construct?]]="Yes"),"Error 12: Cannot bank constructs that are already banked","")</f>
        <v/>
      </c>
      <c r="BW28" s="4" t="str" cm="1">
        <f t="array" ref="BW28">_xlfn.LET(
    _xlpm.ProblemFound, _xlfn.TEXTJOIN(", ", TRUE, IF(AND(Table65[[#This Row],[Synthesis Type]]="Other RNA", OR(Table65[[#This Row],[Codon Optimize Capitalized?]]="No", Table65[[#This Row],[Codon Optimize Capitalized?]]="")), IF((ISNUMBER(SEARCH(Table_pA_Check[pA Check], Table65[[#This Row],[Custom Sequence/Bank ID]]))), Table_pA_Check[pA Check], ""),IF((ISNUMBER(FIND(LOWER(Table_pA_Check[pA Check]), Table65[[#This Row],[Custom Sequence/Bank ID]]))), Table_pA_Check[pA Check], ""))),
    IF(_xlpm.ProblemFound="", "", "Error 13: Problem sequences found (" &amp; _xlpm.ProblemFound &amp; ")"))</f>
        <v/>
      </c>
      <c r="BX28" s="4" t="str">
        <f>IF(AND(Table65[[#This Row],[Service]] &lt;&gt; "", Table65[[#This Row],[Codon Optimize Capitalized?]]&lt;&gt; "No", Table65[[#This Row],[Codon Optimize Capitalized?]]&lt;&gt; "", Table65[[#This Row],[Codon Optimize Capitalized?]]&lt;&gt; "No Options", EXACT(Table65[[#This Row],[Custom Sequence/Bank ID]],LOWER(Table65[[#This Row],[Custom Sequence/Bank ID]]))),"Error 14: Codon optimization is selected, but sequence is lowercase. Change regions for optimization to uppercase","")</f>
        <v/>
      </c>
      <c r="BY28" s="4" t="str">
        <f>IF(COUNTIF(Table65[Name], Table65[[#This Row],[Name]]) &gt; 1, "Error 15: Duplicate name", "")</f>
        <v/>
      </c>
      <c r="BZ28" s="4" t="str">
        <f>IF(
   Table65[[#This Row],[Service]]&lt;&gt;"",
   IF(
      AND(Table65[[#This Row],[Formulation]]="", Table65[[#This Row],[Number of Aliquots]]&gt;1),
      "Error 16: The RTC can only aliquot formulated circRNA; unformulated circRNA is stable through many freeze-thaw cycles",
      ""
   ),
   ""
)</f>
        <v/>
      </c>
      <c r="CA28" s="4" t="str">
        <f>IF(
   Table65[[#This Row],[Service]]&lt;&gt;"",
   IF(
      Table65[[#This Row],[Number of Aliquots]] &gt; (Table65[[#This Row],[Quantity (mg)]]*20),
      "Error 17: Too many aliquots. Maximum aliquots for Quantity requested = " &amp; (Table65[[#This Row],[Quantity (mg)]]*20),
      ""
   ),
   ""
)</f>
        <v/>
      </c>
      <c r="CB28" s="4" t="str">
        <f>IF(
   AND(Table65[[#This Row],[Service]]&lt;&gt;"", Table65[[#This Row],[Quantity (mg)]]&lt;0.2, Table65[[#This Row],[Formulation]]&lt;&gt;"", Table65[[#This Row],[Formulation]]&lt;&gt;"None"),
   "Error 18: Quantity too low. Minimum is 0.2mg for formulations",
   ""
)</f>
        <v/>
      </c>
      <c r="CC28" s="4" t="str">
        <f>IF(
   AND(Table65[[#This Row],[Service]]&lt;&gt;"", Table65[[#This Row],[Vector]]="No Vector", Table65[[#This Row],[Service]]&lt;&gt;"HT Geneblock Custom RNA"),
   "Error 19: [No Vector] can only be used for Geneblock service",
   ""
)</f>
        <v/>
      </c>
      <c r="CD28" s="4" t="str">
        <f>_xlfn.LET(
    _xlpm.errorList, _xlfn.TEXTJOIN(". ", TRUE, Table_Sequence_Check[[#This Row],[Problem Sequence Check]:[GC Check]],Table_Sequence_Check[[#This Row],[Restriction Enzyme Error]:[Gblock No Vector Check]]),
    IF(AND(Table65[[#This Row],[Service]]&lt;&gt;"", Table65[[#This Row],[Custom Sequence/Bank ID]]&lt;&gt;"SPECIAL",_xlpm.errorList&lt;&gt;""), _xlpm.errorList &amp; ".", "")
)</f>
        <v/>
      </c>
      <c r="CF28" s="3" t="str">
        <f t="shared" si="0"/>
        <v>Required</v>
      </c>
      <c r="CG28" s="1" t="str">
        <f t="shared" si="1"/>
        <v>Optional</v>
      </c>
      <c r="CH28" s="1" t="str">
        <f>IF(Table65[[#This Row],[Service]]&lt;&gt;"",IF((Table65[[#This Row],[Service]]="HT Custom RNA") + (Table65[[#This Row],[Service]]="HT Geneblock Custom RNA"), "Empty","Required"),"Empty")</f>
        <v>Empty</v>
      </c>
      <c r="CI28" s="1" t="str">
        <f>IF(Table65[[#This Row],[Service]] = "Stock RNA", "Required","Empty")</f>
        <v>Empty</v>
      </c>
      <c r="CJ28" s="1" t="str">
        <f>IF(OR(Table65[[#This Row],[Service]] = "Custom RNA", Table65[[#This Row],[Service]] = "HT Custom RNA", Table65[[#This Row],[Service]] = "HT Geneblock Custom RNA", Table65[[#This Row],[Service]] = "Formulation"), "Required", "Empty")</f>
        <v>Empty</v>
      </c>
      <c r="CK28" s="1" t="str">
        <f>IF(OR(Table65[[#This Row],[Service]] = "Custom RNA", Table65[[#This Row],[Service]] = "HT Custom RNA", Table65[[#This Row],[Service]] = "HT Geneblock Custom RNA"), "Required", "Empty")</f>
        <v>Empty</v>
      </c>
      <c r="CL28" s="1" t="str">
        <f>IF(OR(Table65[[#This Row],[Service]] = "Custom RNA", Table65[[#This Row],[Service]] = "HT Custom RNA", Table65[[#This Row],[Service]] = "HT Geneblock Custom RNA"), "Required", "Empty")</f>
        <v>Empty</v>
      </c>
      <c r="CM28" s="1" t="str">
        <f>IF(OR(Table65[[#This Row],[Service]] = "Custom RNA", Table65[[#This Row],[Service]] = "HT Custom RNA", Table65[[#This Row],[Service]] = "HT Geneblock Custom RNA"), "Required", "Empty")</f>
        <v>Empty</v>
      </c>
      <c r="CN28" s="1" t="str">
        <f>IF(AND(Table65[[#This Row],[Vector]]&lt;&gt;"Banked Construct", OR(Table65[[#This Row],[Service]] = "Custom RNA", Table65[[#This Row],[Service]] = "HT Custom RNA",Table65[[#This Row],[Service]] = "HT Geneblock Custom RNA",)), "Optional", "Empty")</f>
        <v>Empty</v>
      </c>
      <c r="CO28" s="1" t="str">
        <f>IF(OR(Table65[[#This Row],[Service]] = "Custom RNA", Table65[[#This Row],[Service]] = "HT Custom RNA"), "Optional", "Empty")</f>
        <v>Empty</v>
      </c>
      <c r="CP28" s="1" t="str">
        <f>IF(OR(Table65[[#This Row],[Service]] = "Custom RNA", Table65[[#This Row],[Service]] = "HT Custom RNA", Table65[[#This Row],[Service]] = "HT Custom Geneblock RNA"), "Optional", "Empty")</f>
        <v>Empty</v>
      </c>
      <c r="CQ28" s="1" t="str">
        <f>IF(Table65[[#This Row],[Service]]&lt;&gt;"",IF(OR(Table65[[#This Row],[Service]]="HT Custom RNA", Table65[[#This Row],[Service]]="HT Geneblock Custom RNA"), "Empty","Optional"),"Empty")</f>
        <v>Empty</v>
      </c>
      <c r="CR28" s="1" t="str">
        <f>IF(AND(Table65[[#This Row],[Formulation]]&lt;&gt;"",Table65[[#This Row],[Formulation]]&lt;&gt;"None",Table65[[#This Row],[Formulation]]&lt;&gt;"No Options"), "Required","Empty")</f>
        <v>Empty</v>
      </c>
      <c r="CS28" s="1" t="str">
        <f>IF(AND(Table65[[#This Row],[Formulation]]&lt;&gt;"",Table65[[#This Row],[Formulation]]&lt;&gt;"None",Table65[[#This Row],[Formulation]]&lt;&gt;"No Options"), "Optional","Empty")</f>
        <v>Empty</v>
      </c>
      <c r="CT28" s="1" t="str">
        <f t="shared" si="2"/>
        <v>Optional</v>
      </c>
      <c r="CU28" s="1" t="str">
        <f t="shared" si="3"/>
        <v>Optional</v>
      </c>
      <c r="CV28" s="2" t="str">
        <f t="shared" si="4"/>
        <v>Optional</v>
      </c>
    </row>
    <row r="29" spans="1:100" x14ac:dyDescent="0.35">
      <c r="A29" s="69">
        <v>25</v>
      </c>
      <c r="B29" s="59"/>
      <c r="C29" s="83"/>
      <c r="D29" s="85"/>
      <c r="E29" s="90"/>
      <c r="F29" s="60"/>
      <c r="G29" s="60"/>
      <c r="H29" s="60"/>
      <c r="I29" s="61"/>
      <c r="J29" s="61"/>
      <c r="K29" s="105"/>
      <c r="L29" s="90"/>
      <c r="M29" s="60"/>
      <c r="N29" s="108"/>
      <c r="O29" s="91"/>
      <c r="P29" s="111"/>
      <c r="Q29" s="93" t="str">
        <f>Table_Sequence_Check[[#This Row],[Final Warnings]]</f>
        <v/>
      </c>
      <c r="R29" s="19"/>
      <c r="S29" s="19"/>
      <c r="T29" s="19"/>
      <c r="BG29" s="3" t="str" cm="1">
        <f t="array" ref="BG29">_xlfn.LET(
    _xlpm.ProblemFound, _xlfn.TEXTJOIN(", ", TRUE, IF(OR(Table65[[#This Row],[Codon Optimize Capitalized?]]="No", Table65[[#This Row],[Codon Optimize Capitalized?]]=""), IF((ISNUMBER(SEARCH(Table_Problem_Sequences[Problem Sequences], Table65[[#This Row],[Custom Sequence/Bank ID]]))), Table_Problem_Sequences[Problem Sequences], ""),IF((ISNUMBER(FIND(LOWER(Table_Problem_Sequences[Problem Sequences]), Table65[[#This Row],[Custom Sequence/Bank ID]]))), Table_Problem_Sequences[Problem Sequences], ""))),
    IF(_xlpm.ProblemFound="", "", "Warning 1: Problem sequences found (" &amp; _xlpm.ProblemFound &amp; ")"))</f>
        <v/>
      </c>
      <c r="BH29" s="3" t="str">
        <f>IF(AND(Table65[[#This Row],[Vector]] &lt;&gt; "Banked Construct",Table65[[#This Row],[Service]]&lt;&gt;"Stock RNA", LEN(Table65[[#This Row],[Custom Sequence/Bank ID]])&lt;300, Table65[[#This Row],[Custom Sequence/Bank ID]]&lt;&gt;""),"Comment: Sequence is less than 300nt. A spacer sequence will be added to bring the length up to 300nt","")</f>
        <v/>
      </c>
      <c r="BI29" s="1" t="str">
        <f>IF(AND(Table65[[#This Row],[Custom Sequence/Bank ID]]&lt;&gt;"", Table65[[#This Row],[Codon Optimize Capitalized?]]&lt;&gt; "No", Table65[[#This Row],[Codon Optimize Capitalized?]]&lt;&gt; "", Table65[[#This Row],[Codon Optimize Capitalized?]]&lt;&gt; "No Options"),
    IF(MOD(LEN(SUBSTITUTE(SUBSTITUTE(SUBSTITUTE(SUBSTITUTE(SUBSTITUTE(Table65[[#This Row],[Custom Sequence/Bank ID]], "a", ""), "c", ""), "g", ""), "u", ""), "t", "")), 3) = 0,
        "",
        "Error 3: Optimization regions not divisible by 3"),
    "")</f>
        <v/>
      </c>
      <c r="BJ29" s="1" t="str">
        <f>IF(
    Table65[[#This Row],[Vector]]="Banked Construct",
    IF(
        AND(
            LEFT(Table65[[#This Row],[Custom Sequence/Bank ID]], 3)="RTC",
            ISNUMBER(VALUE(MID(Table65[[#This Row],[Custom Sequence/Bank ID]], 4, 7))),
            LEN(Table65[[#This Row],[Custom Sequence/Bank ID]])=10
        ),
        "",
        "Error 4: Incorrect Bank ID"
    ),
    ""
)</f>
        <v/>
      </c>
      <c r="BK29" s="1" t="str">
        <f>IF(
   AND(Table65[[#This Row],[Vector]]&lt;&gt;"Banked Construct", LEN(Table65[[#This Row],[Custom Sequence/Bank ID]])&gt;0),
   IF(
      LEN(
         SUBSTITUTE(
            SUBSTITUTE(
               SUBSTITUTE(
                  SUBSTITUTE(UPPER(Table65[[#This Row],[Custom Sequence/Bank ID]]),"A",""),
               "C",""),
            "T",""),
         "G","")
      )&gt;0,
      "Error 5: Non-ACGT characters present",
      ""
   ),
   ""
)</f>
        <v/>
      </c>
      <c r="BL29" s="4" t="str">
        <f>IF(AND(Table65[[#This Row],[Vector]] &lt;&gt; "Banked Construct",Table65[[#This Row],[Service]]="Custom RNA", LEN(Table65[[#This Row],[Custom Sequence/Bank ID]])&gt;10000),"Error 6: Maximum sequence length is 10,000nt",IF(AND(Table65[[#This Row],[Vector]] &lt;&gt; "Banked Construct",Table65[[#This Row],[Service]]="HT Custom RNA", LEN(Table65[[#This Row],[Custom Sequence/Bank ID]])&gt;5000),"Error 6: Maximum sequence length for HT is 5,000nt", IF(Table65[[#This Row],[Service]]="HT Geneblock Custom RNA", IF(AND(Table65[[#This Row],[Vector]]="RTC coding circRNA", LEN(Table65[[#This Row],[Custom Sequence/Bank ID]])&gt;3793),"Error 6: Maximum sequence length for Coding CircRNA Geneblock is 3,793nt", IF(AND(Table65[[#This Row],[Vector]]="RTC noncoding circRNA", LEN(Table65[[#This Row],[Custom Sequence/Bank ID]])&gt;4493),"Error 6: Maximum sequence length for Noncoding CircRNA Geneblock is 4,493nt", IF(AND(Table65[[#This Row],[Vector]]="RTC Other RNA", LEN(Table65[[#This Row],[Custom Sequence/Bank ID]])&gt;4913),"Error 6: Maximum sequence length for Other RNA Geneblock is 4,913nt",""))),"")))</f>
        <v/>
      </c>
      <c r="BM29" s="4" t="str">
        <f>IF(AND(Table65[[#This Row],[Vector]] &lt;&gt; "Banked Construct", Table65[[#This Row],[Service]]&lt;&gt;"Stock RNA", Table65[[#This Row],[Custom Sequence/Bank ID]]&lt;&gt;""),
    _xlfn.LET(
        _xlpm.Sequence, Table65[[#This Row],[Custom Sequence/Bank ID]],
        _xlpm.OriginalLength, IF(AND(Table65[[#This Row],[Codon Optimize Capitalized?]] &lt;&gt; "No", Table65[[#This Row],[Codon Optimize Capitalized?]] &lt;&gt; ""),
                           LEN(SUBSTITUTE(SUBSTITUTE(SUBSTITUTE(SUBSTITUTE(SUBSTITUTE(_xlpm.Sequence, "A", ""), "C", ""), "G", ""), "T", ""), "U", "")),
                           LEN(_xlpm.Sequence)),
        _xlpm.NoGCLength, IF(AND(Table65[[#This Row],[Codon Optimize Capitalized?]] &lt;&gt; "No", Table65[[#This Row],[Codon Optimize Capitalized?]] &lt;&gt; ""),
                       LEN((SUBSTITUTE(SUBSTITUTE(SUBSTITUTE(SUBSTITUTE(SUBSTITUTE(SUBSTITUTE(SUBSTITUTE(_xlpm.Sequence, "A", ""), "C", ""), "G", ""), "T", ""), "U", ""), "g", ""), "c", ""))),
                       LEN(SUBSTITUTE(SUBSTITUTE(UPPER(_xlpm.Sequence), "G", ""), "C", ""))),
        _xlpm.GCLength, _xlpm.OriginalLength - _xlpm.NoGCLength,
        _xlpm.GCPercentage, IF(_xlpm.OriginalLength &gt; 15, _xlpm.GCLength / _xlpm.OriginalLength, 0.5),
                IF(OR(_xlpm.GCPercentage &gt; 0.65, _xlpm.GCPercentage &lt; 0.25), "Warning 7: Unoptimized region GC is not between 25-65%", "")
    ),
    ""
)</f>
        <v/>
      </c>
      <c r="BN29" s="4" t="str" cm="1">
        <f t="array" ref="BN29">_xlfn.LET(
    _xlpm.ProblemFound, _xlfn.TEXTJOIN(", ", TRUE, IF(OR(Table65[[#This Row],[Codon Optimize Capitalized?]]="No", Table65[[#This Row],[Codon Optimize Capitalized?]]=""), IF((ISNUMBER(SEARCH(Table_Restriction_Enzymes[XbaI], Table65[[#This Row],[Custom Sequence/Bank ID]]))), Table_Restriction_Enzymes[XbaI], ""),IF((ISNUMBER(FIND(LOWER(Table_Restriction_Enzymes[XbaI]), Table65[[#This Row],[Custom Sequence/Bank ID]]))), Table_Restriction_Enzymes[XbaI], ""))),
    IF(_xlpm.ProblemFound="", "", "[" &amp; _xlpm.ProblemFound &amp; "]"))</f>
        <v/>
      </c>
      <c r="BO29" s="4" t="str">
        <f>IF(Table_Sequence_Check[[#This Row],[Restriction Enzyme 1 Check]]&lt;&gt;"", Table_Restriction_Enzymes[[#Headers],[XbaI]],"")</f>
        <v/>
      </c>
      <c r="BP29" s="4" t="str" cm="1">
        <f t="array" ref="BP29">_xlfn.LET(
    _xlpm.ProblemFound, _xlfn.TEXTJOIN(", ", TRUE, IF(OR(Table65[[#This Row],[Codon Optimize Capitalized?]]="No", Table65[[#This Row],[Codon Optimize Capitalized?]]=""), IF((ISNUMBER(SEARCH(Table_Restriction_Enzymes[AscI], Table65[[#This Row],[Custom Sequence/Bank ID]]))), Table_Restriction_Enzymes[AscI], ""),IF((ISNUMBER(FIND(LOWER(Table_Restriction_Enzymes[AscI]), Table65[[#This Row],[Custom Sequence/Bank ID]]))), Table_Restriction_Enzymes[AscI], ""))),
    IF(_xlpm.ProblemFound="", "", "[" &amp; _xlpm.ProblemFound &amp; "]"))</f>
        <v/>
      </c>
      <c r="BQ29" s="4" t="str">
        <f>IF(Table_Sequence_Check[[#This Row],[Restriction Enzyme 2 Check]]&lt;&gt;"", Table_Restriction_Enzymes[[#Headers],[AscI]],"")</f>
        <v/>
      </c>
      <c r="BR29" s="4" t="str">
        <f>IF(AND(Table65[[#This Row],[Vector]] &lt;&gt; "Banked Construct",Table65[[#This Row],[Service]]&lt;&gt;"Stock RNA", Table65[[#This Row],[Service]]&lt;&gt;"HT Geneblock Custom RNA", Table_Sequence_Check[[#This Row],[Restriction Enzyme 1 Check]]&lt;&gt;"", Table_Sequence_Check[[#This Row],[Restriction Enzyme 2 Check]]&lt;&gt; ""),"Error 8: Remove instances of one of the following: " &amp; _xlfn.CONCAT(Table_Sequence_Check[[#This Row],[Restriction Enzyme 1 Check]],Table_Sequence_Check[[#This Row],[Restriction Enzyme 2 Check]]),"")</f>
        <v/>
      </c>
      <c r="BS29" s="4" t="str" cm="1">
        <f t="array" ref="BS29">IF(
   AND(
      Table65[[#This Row],[Service]] &lt;&gt; "",
      OR(
         COUNTIF(Table65[Service], "HT Custom RNA") &gt; 0,
         COUNTIF(Table65[Service], "HT Geneblock Custom RNA") &gt; 0
      ),
      COUNTA(_xlfn.UNIQUE(_xlfn._xlws.FILTER(Table65[Service], Table65[Service] &lt;&gt; ""))) &gt; 1
   ),
   "Error 9: If selecting HT Custom RNA or HT Geneblock Custom RNA, all items must match the selected HT service",
   ""
)</f>
        <v/>
      </c>
      <c r="BT29" s="4" t="str" cm="1">
        <f t="array" ref="BT29">IF(
   AND(
      Table65[[#This Row],[Service]] &lt;&gt; "",
      OR(COUNTIF(Table65[Service], "*HT Custom RNA*") &gt; 0, COUNTIF(Table65[Service], "*HT Geneblock Custom RNA*") &gt; 0),
      OR(
         COUNTA(_xlfn.UNIQUE(_xlfn._xlws.FILTER(Table65[RNA Analytics], (Table65[Service] &lt;&gt; "")))) &gt; 1,
         COUNTA(_xlfn.UNIQUE(_xlfn._xlws.FILTER(Table65[Bank Construct?], (Table65[Service] &lt;&gt; "")))) &gt; 1,
         COUNTA(_xlfn.UNIQUE(_xlfn._xlws.FILTER(Table65[Synthesis Type], (Table65[Service] &lt;&gt; "")))) &gt; 1
      )
   ),
   "Error 10: If submitting HT Custom RNA or HT Geneblock Custom RNA service request, all items must have the same Synthesis Type, Banking, and Analytics",
   ""
)</f>
        <v/>
      </c>
      <c r="BU29" s="4" t="str">
        <f>IF(AND(OR(Table65[[#This Row],[Service]] = "HT Custom RNA",Table65[[#This Row],[Service]] = "HT Geneblock Custom RNA"), Table65[[#This Row],[Vector]]="Banked Construct"),"Error 11: Banked constructs cannot be submitted for HT/Geneblock Custom RNA service. Contact the core if you'd like to resynthesize an entire banked plate","")</f>
        <v/>
      </c>
      <c r="BV29" s="4" t="str">
        <f>IF(AND(Table65[[#This Row],[Service]] &lt;&gt; "", Table65[[#This Row],[Vector]]="Banked Construct", Table65[[#This Row],[Bank Construct?]]="Yes"),"Error 12: Cannot bank constructs that are already banked","")</f>
        <v/>
      </c>
      <c r="BW29" s="4" t="str" cm="1">
        <f t="array" ref="BW29">_xlfn.LET(
    _xlpm.ProblemFound, _xlfn.TEXTJOIN(", ", TRUE, IF(AND(Table65[[#This Row],[Synthesis Type]]="Other RNA", OR(Table65[[#This Row],[Codon Optimize Capitalized?]]="No", Table65[[#This Row],[Codon Optimize Capitalized?]]="")), IF((ISNUMBER(SEARCH(Table_pA_Check[pA Check], Table65[[#This Row],[Custom Sequence/Bank ID]]))), Table_pA_Check[pA Check], ""),IF((ISNUMBER(FIND(LOWER(Table_pA_Check[pA Check]), Table65[[#This Row],[Custom Sequence/Bank ID]]))), Table_pA_Check[pA Check], ""))),
    IF(_xlpm.ProblemFound="", "", "Error 13: Problem sequences found (" &amp; _xlpm.ProblemFound &amp; ")"))</f>
        <v/>
      </c>
      <c r="BX29" s="4" t="str">
        <f>IF(AND(Table65[[#This Row],[Service]] &lt;&gt; "", Table65[[#This Row],[Codon Optimize Capitalized?]]&lt;&gt; "No", Table65[[#This Row],[Codon Optimize Capitalized?]]&lt;&gt; "", Table65[[#This Row],[Codon Optimize Capitalized?]]&lt;&gt; "No Options", EXACT(Table65[[#This Row],[Custom Sequence/Bank ID]],LOWER(Table65[[#This Row],[Custom Sequence/Bank ID]]))),"Error 14: Codon optimization is selected, but sequence is lowercase. Change regions for optimization to uppercase","")</f>
        <v/>
      </c>
      <c r="BY29" s="4" t="str">
        <f>IF(COUNTIF(Table65[Name], Table65[[#This Row],[Name]]) &gt; 1, "Error 15: Duplicate name", "")</f>
        <v/>
      </c>
      <c r="BZ29" s="4" t="str">
        <f>IF(
   Table65[[#This Row],[Service]]&lt;&gt;"",
   IF(
      AND(Table65[[#This Row],[Formulation]]="", Table65[[#This Row],[Number of Aliquots]]&gt;1),
      "Error 16: The RTC can only aliquot formulated circRNA; unformulated circRNA is stable through many freeze-thaw cycles",
      ""
   ),
   ""
)</f>
        <v/>
      </c>
      <c r="CA29" s="4" t="str">
        <f>IF(
   Table65[[#This Row],[Service]]&lt;&gt;"",
   IF(
      Table65[[#This Row],[Number of Aliquots]] &gt; (Table65[[#This Row],[Quantity (mg)]]*20),
      "Error 17: Too many aliquots. Maximum aliquots for Quantity requested = " &amp; (Table65[[#This Row],[Quantity (mg)]]*20),
      ""
   ),
   ""
)</f>
        <v/>
      </c>
      <c r="CB29" s="4" t="str">
        <f>IF(
   AND(Table65[[#This Row],[Service]]&lt;&gt;"", Table65[[#This Row],[Quantity (mg)]]&lt;0.2, Table65[[#This Row],[Formulation]]&lt;&gt;"", Table65[[#This Row],[Formulation]]&lt;&gt;"None"),
   "Error 18: Quantity too low. Minimum is 0.2mg for formulations",
   ""
)</f>
        <v/>
      </c>
      <c r="CC29" s="4" t="str">
        <f>IF(
   AND(Table65[[#This Row],[Service]]&lt;&gt;"", Table65[[#This Row],[Vector]]="No Vector", Table65[[#This Row],[Service]]&lt;&gt;"HT Geneblock Custom RNA"),
   "Error 19: [No Vector] can only be used for Geneblock service",
   ""
)</f>
        <v/>
      </c>
      <c r="CD29" s="4" t="str">
        <f>_xlfn.LET(
    _xlpm.errorList, _xlfn.TEXTJOIN(". ", TRUE, Table_Sequence_Check[[#This Row],[Problem Sequence Check]:[GC Check]],Table_Sequence_Check[[#This Row],[Restriction Enzyme Error]:[Gblock No Vector Check]]),
    IF(AND(Table65[[#This Row],[Service]]&lt;&gt;"", Table65[[#This Row],[Custom Sequence/Bank ID]]&lt;&gt;"SPECIAL",_xlpm.errorList&lt;&gt;""), _xlpm.errorList &amp; ".", "")
)</f>
        <v/>
      </c>
      <c r="CF29" s="3" t="str">
        <f t="shared" si="0"/>
        <v>Required</v>
      </c>
      <c r="CG29" s="1" t="str">
        <f t="shared" si="1"/>
        <v>Optional</v>
      </c>
      <c r="CH29" s="1" t="str">
        <f>IF(Table65[[#This Row],[Service]]&lt;&gt;"",IF((Table65[[#This Row],[Service]]="HT Custom RNA") + (Table65[[#This Row],[Service]]="HT Geneblock Custom RNA"), "Empty","Required"),"Empty")</f>
        <v>Empty</v>
      </c>
      <c r="CI29" s="1" t="str">
        <f>IF(Table65[[#This Row],[Service]] = "Stock RNA", "Required","Empty")</f>
        <v>Empty</v>
      </c>
      <c r="CJ29" s="1" t="str">
        <f>IF(OR(Table65[[#This Row],[Service]] = "Custom RNA", Table65[[#This Row],[Service]] = "HT Custom RNA", Table65[[#This Row],[Service]] = "HT Geneblock Custom RNA", Table65[[#This Row],[Service]] = "Formulation"), "Required", "Empty")</f>
        <v>Empty</v>
      </c>
      <c r="CK29" s="1" t="str">
        <f>IF(OR(Table65[[#This Row],[Service]] = "Custom RNA", Table65[[#This Row],[Service]] = "HT Custom RNA", Table65[[#This Row],[Service]] = "HT Geneblock Custom RNA"), "Required", "Empty")</f>
        <v>Empty</v>
      </c>
      <c r="CL29" s="1" t="str">
        <f>IF(OR(Table65[[#This Row],[Service]] = "Custom RNA", Table65[[#This Row],[Service]] = "HT Custom RNA", Table65[[#This Row],[Service]] = "HT Geneblock Custom RNA"), "Required", "Empty")</f>
        <v>Empty</v>
      </c>
      <c r="CM29" s="1" t="str">
        <f>IF(OR(Table65[[#This Row],[Service]] = "Custom RNA", Table65[[#This Row],[Service]] = "HT Custom RNA", Table65[[#This Row],[Service]] = "HT Geneblock Custom RNA"), "Required", "Empty")</f>
        <v>Empty</v>
      </c>
      <c r="CN29" s="1" t="str">
        <f>IF(AND(Table65[[#This Row],[Vector]]&lt;&gt;"Banked Construct", OR(Table65[[#This Row],[Service]] = "Custom RNA", Table65[[#This Row],[Service]] = "HT Custom RNA",Table65[[#This Row],[Service]] = "HT Geneblock Custom RNA",)), "Optional", "Empty")</f>
        <v>Empty</v>
      </c>
      <c r="CO29" s="1" t="str">
        <f>IF(OR(Table65[[#This Row],[Service]] = "Custom RNA", Table65[[#This Row],[Service]] = "HT Custom RNA"), "Optional", "Empty")</f>
        <v>Empty</v>
      </c>
      <c r="CP29" s="1" t="str">
        <f>IF(OR(Table65[[#This Row],[Service]] = "Custom RNA", Table65[[#This Row],[Service]] = "HT Custom RNA", Table65[[#This Row],[Service]] = "HT Custom Geneblock RNA"), "Optional", "Empty")</f>
        <v>Empty</v>
      </c>
      <c r="CQ29" s="1" t="str">
        <f>IF(Table65[[#This Row],[Service]]&lt;&gt;"",IF(OR(Table65[[#This Row],[Service]]="HT Custom RNA", Table65[[#This Row],[Service]]="HT Geneblock Custom RNA"), "Empty","Optional"),"Empty")</f>
        <v>Empty</v>
      </c>
      <c r="CR29" s="1" t="str">
        <f>IF(AND(Table65[[#This Row],[Formulation]]&lt;&gt;"",Table65[[#This Row],[Formulation]]&lt;&gt;"None",Table65[[#This Row],[Formulation]]&lt;&gt;"No Options"), "Required","Empty")</f>
        <v>Empty</v>
      </c>
      <c r="CS29" s="1" t="str">
        <f>IF(AND(Table65[[#This Row],[Formulation]]&lt;&gt;"",Table65[[#This Row],[Formulation]]&lt;&gt;"None",Table65[[#This Row],[Formulation]]&lt;&gt;"No Options"), "Optional","Empty")</f>
        <v>Empty</v>
      </c>
      <c r="CT29" s="1" t="str">
        <f t="shared" si="2"/>
        <v>Optional</v>
      </c>
      <c r="CU29" s="1" t="str">
        <f t="shared" si="3"/>
        <v>Optional</v>
      </c>
      <c r="CV29" s="2" t="str">
        <f t="shared" si="4"/>
        <v>Optional</v>
      </c>
    </row>
    <row r="30" spans="1:100" x14ac:dyDescent="0.35">
      <c r="A30" s="69">
        <v>26</v>
      </c>
      <c r="B30" s="59"/>
      <c r="C30" s="83"/>
      <c r="D30" s="85"/>
      <c r="E30" s="90"/>
      <c r="F30" s="60"/>
      <c r="G30" s="60"/>
      <c r="H30" s="60"/>
      <c r="I30" s="61"/>
      <c r="J30" s="61"/>
      <c r="K30" s="105"/>
      <c r="L30" s="90"/>
      <c r="M30" s="60"/>
      <c r="N30" s="108"/>
      <c r="O30" s="91"/>
      <c r="P30" s="111"/>
      <c r="Q30" s="93" t="str">
        <f>Table_Sequence_Check[[#This Row],[Final Warnings]]</f>
        <v/>
      </c>
      <c r="R30" s="19"/>
      <c r="S30" s="19"/>
      <c r="T30" s="19"/>
      <c r="BG30" s="3" t="str" cm="1">
        <f t="array" ref="BG30">_xlfn.LET(
    _xlpm.ProblemFound, _xlfn.TEXTJOIN(", ", TRUE, IF(OR(Table65[[#This Row],[Codon Optimize Capitalized?]]="No", Table65[[#This Row],[Codon Optimize Capitalized?]]=""), IF((ISNUMBER(SEARCH(Table_Problem_Sequences[Problem Sequences], Table65[[#This Row],[Custom Sequence/Bank ID]]))), Table_Problem_Sequences[Problem Sequences], ""),IF((ISNUMBER(FIND(LOWER(Table_Problem_Sequences[Problem Sequences]), Table65[[#This Row],[Custom Sequence/Bank ID]]))), Table_Problem_Sequences[Problem Sequences], ""))),
    IF(_xlpm.ProblemFound="", "", "Warning 1: Problem sequences found (" &amp; _xlpm.ProblemFound &amp; ")"))</f>
        <v/>
      </c>
      <c r="BH30" s="3" t="str">
        <f>IF(AND(Table65[[#This Row],[Vector]] &lt;&gt; "Banked Construct",Table65[[#This Row],[Service]]&lt;&gt;"Stock RNA", LEN(Table65[[#This Row],[Custom Sequence/Bank ID]])&lt;300, Table65[[#This Row],[Custom Sequence/Bank ID]]&lt;&gt;""),"Comment: Sequence is less than 300nt. A spacer sequence will be added to bring the length up to 300nt","")</f>
        <v/>
      </c>
      <c r="BI30" s="1" t="str">
        <f>IF(AND(Table65[[#This Row],[Custom Sequence/Bank ID]]&lt;&gt;"", Table65[[#This Row],[Codon Optimize Capitalized?]]&lt;&gt; "No", Table65[[#This Row],[Codon Optimize Capitalized?]]&lt;&gt; "", Table65[[#This Row],[Codon Optimize Capitalized?]]&lt;&gt; "No Options"),
    IF(MOD(LEN(SUBSTITUTE(SUBSTITUTE(SUBSTITUTE(SUBSTITUTE(SUBSTITUTE(Table65[[#This Row],[Custom Sequence/Bank ID]], "a", ""), "c", ""), "g", ""), "u", ""), "t", "")), 3) = 0,
        "",
        "Error 3: Optimization regions not divisible by 3"),
    "")</f>
        <v/>
      </c>
      <c r="BJ30" s="1" t="str">
        <f>IF(
    Table65[[#This Row],[Vector]]="Banked Construct",
    IF(
        AND(
            LEFT(Table65[[#This Row],[Custom Sequence/Bank ID]], 3)="RTC",
            ISNUMBER(VALUE(MID(Table65[[#This Row],[Custom Sequence/Bank ID]], 4, 7))),
            LEN(Table65[[#This Row],[Custom Sequence/Bank ID]])=10
        ),
        "",
        "Error 4: Incorrect Bank ID"
    ),
    ""
)</f>
        <v/>
      </c>
      <c r="BK30" s="1" t="str">
        <f>IF(
   AND(Table65[[#This Row],[Vector]]&lt;&gt;"Banked Construct", LEN(Table65[[#This Row],[Custom Sequence/Bank ID]])&gt;0),
   IF(
      LEN(
         SUBSTITUTE(
            SUBSTITUTE(
               SUBSTITUTE(
                  SUBSTITUTE(UPPER(Table65[[#This Row],[Custom Sequence/Bank ID]]),"A",""),
               "C",""),
            "T",""),
         "G","")
      )&gt;0,
      "Error 5: Non-ACGT characters present",
      ""
   ),
   ""
)</f>
        <v/>
      </c>
      <c r="BL30" s="4" t="str">
        <f>IF(AND(Table65[[#This Row],[Vector]] &lt;&gt; "Banked Construct",Table65[[#This Row],[Service]]="Custom RNA", LEN(Table65[[#This Row],[Custom Sequence/Bank ID]])&gt;10000),"Error 6: Maximum sequence length is 10,000nt",IF(AND(Table65[[#This Row],[Vector]] &lt;&gt; "Banked Construct",Table65[[#This Row],[Service]]="HT Custom RNA", LEN(Table65[[#This Row],[Custom Sequence/Bank ID]])&gt;5000),"Error 6: Maximum sequence length for HT is 5,000nt", IF(Table65[[#This Row],[Service]]="HT Geneblock Custom RNA", IF(AND(Table65[[#This Row],[Vector]]="RTC coding circRNA", LEN(Table65[[#This Row],[Custom Sequence/Bank ID]])&gt;3793),"Error 6: Maximum sequence length for Coding CircRNA Geneblock is 3,793nt", IF(AND(Table65[[#This Row],[Vector]]="RTC noncoding circRNA", LEN(Table65[[#This Row],[Custom Sequence/Bank ID]])&gt;4493),"Error 6: Maximum sequence length for Noncoding CircRNA Geneblock is 4,493nt", IF(AND(Table65[[#This Row],[Vector]]="RTC Other RNA", LEN(Table65[[#This Row],[Custom Sequence/Bank ID]])&gt;4913),"Error 6: Maximum sequence length for Other RNA Geneblock is 4,913nt",""))),"")))</f>
        <v/>
      </c>
      <c r="BM30" s="4" t="str">
        <f>IF(AND(Table65[[#This Row],[Vector]] &lt;&gt; "Banked Construct", Table65[[#This Row],[Service]]&lt;&gt;"Stock RNA", Table65[[#This Row],[Custom Sequence/Bank ID]]&lt;&gt;""),
    _xlfn.LET(
        _xlpm.Sequence, Table65[[#This Row],[Custom Sequence/Bank ID]],
        _xlpm.OriginalLength, IF(AND(Table65[[#This Row],[Codon Optimize Capitalized?]] &lt;&gt; "No", Table65[[#This Row],[Codon Optimize Capitalized?]] &lt;&gt; ""),
                           LEN(SUBSTITUTE(SUBSTITUTE(SUBSTITUTE(SUBSTITUTE(SUBSTITUTE(_xlpm.Sequence, "A", ""), "C", ""), "G", ""), "T", ""), "U", "")),
                           LEN(_xlpm.Sequence)),
        _xlpm.NoGCLength, IF(AND(Table65[[#This Row],[Codon Optimize Capitalized?]] &lt;&gt; "No", Table65[[#This Row],[Codon Optimize Capitalized?]] &lt;&gt; ""),
                       LEN((SUBSTITUTE(SUBSTITUTE(SUBSTITUTE(SUBSTITUTE(SUBSTITUTE(SUBSTITUTE(SUBSTITUTE(_xlpm.Sequence, "A", ""), "C", ""), "G", ""), "T", ""), "U", ""), "g", ""), "c", ""))),
                       LEN(SUBSTITUTE(SUBSTITUTE(UPPER(_xlpm.Sequence), "G", ""), "C", ""))),
        _xlpm.GCLength, _xlpm.OriginalLength - _xlpm.NoGCLength,
        _xlpm.GCPercentage, IF(_xlpm.OriginalLength &gt; 15, _xlpm.GCLength / _xlpm.OriginalLength, 0.5),
                IF(OR(_xlpm.GCPercentage &gt; 0.65, _xlpm.GCPercentage &lt; 0.25), "Warning 7: Unoptimized region GC is not between 25-65%", "")
    ),
    ""
)</f>
        <v/>
      </c>
      <c r="BN30" s="4" t="str" cm="1">
        <f t="array" ref="BN30">_xlfn.LET(
    _xlpm.ProblemFound, _xlfn.TEXTJOIN(", ", TRUE, IF(OR(Table65[[#This Row],[Codon Optimize Capitalized?]]="No", Table65[[#This Row],[Codon Optimize Capitalized?]]=""), IF((ISNUMBER(SEARCH(Table_Restriction_Enzymes[XbaI], Table65[[#This Row],[Custom Sequence/Bank ID]]))), Table_Restriction_Enzymes[XbaI], ""),IF((ISNUMBER(FIND(LOWER(Table_Restriction_Enzymes[XbaI]), Table65[[#This Row],[Custom Sequence/Bank ID]]))), Table_Restriction_Enzymes[XbaI], ""))),
    IF(_xlpm.ProblemFound="", "", "[" &amp; _xlpm.ProblemFound &amp; "]"))</f>
        <v/>
      </c>
      <c r="BO30" s="4" t="str">
        <f>IF(Table_Sequence_Check[[#This Row],[Restriction Enzyme 1 Check]]&lt;&gt;"", Table_Restriction_Enzymes[[#Headers],[XbaI]],"")</f>
        <v/>
      </c>
      <c r="BP30" s="4" t="str" cm="1">
        <f t="array" ref="BP30">_xlfn.LET(
    _xlpm.ProblemFound, _xlfn.TEXTJOIN(", ", TRUE, IF(OR(Table65[[#This Row],[Codon Optimize Capitalized?]]="No", Table65[[#This Row],[Codon Optimize Capitalized?]]=""), IF((ISNUMBER(SEARCH(Table_Restriction_Enzymes[AscI], Table65[[#This Row],[Custom Sequence/Bank ID]]))), Table_Restriction_Enzymes[AscI], ""),IF((ISNUMBER(FIND(LOWER(Table_Restriction_Enzymes[AscI]), Table65[[#This Row],[Custom Sequence/Bank ID]]))), Table_Restriction_Enzymes[AscI], ""))),
    IF(_xlpm.ProblemFound="", "", "[" &amp; _xlpm.ProblemFound &amp; "]"))</f>
        <v/>
      </c>
      <c r="BQ30" s="4" t="str">
        <f>IF(Table_Sequence_Check[[#This Row],[Restriction Enzyme 2 Check]]&lt;&gt;"", Table_Restriction_Enzymes[[#Headers],[AscI]],"")</f>
        <v/>
      </c>
      <c r="BR30" s="4" t="str">
        <f>IF(AND(Table65[[#This Row],[Vector]] &lt;&gt; "Banked Construct",Table65[[#This Row],[Service]]&lt;&gt;"Stock RNA", Table65[[#This Row],[Service]]&lt;&gt;"HT Geneblock Custom RNA", Table_Sequence_Check[[#This Row],[Restriction Enzyme 1 Check]]&lt;&gt;"", Table_Sequence_Check[[#This Row],[Restriction Enzyme 2 Check]]&lt;&gt; ""),"Error 8: Remove instances of one of the following: " &amp; _xlfn.CONCAT(Table_Sequence_Check[[#This Row],[Restriction Enzyme 1 Check]],Table_Sequence_Check[[#This Row],[Restriction Enzyme 2 Check]]),"")</f>
        <v/>
      </c>
      <c r="BS30" s="4" t="str" cm="1">
        <f t="array" ref="BS30">IF(
   AND(
      Table65[[#This Row],[Service]] &lt;&gt; "",
      OR(
         COUNTIF(Table65[Service], "HT Custom RNA") &gt; 0,
         COUNTIF(Table65[Service], "HT Geneblock Custom RNA") &gt; 0
      ),
      COUNTA(_xlfn.UNIQUE(_xlfn._xlws.FILTER(Table65[Service], Table65[Service] &lt;&gt; ""))) &gt; 1
   ),
   "Error 9: If selecting HT Custom RNA or HT Geneblock Custom RNA, all items must match the selected HT service",
   ""
)</f>
        <v/>
      </c>
      <c r="BT30" s="4" t="str" cm="1">
        <f t="array" ref="BT30">IF(
   AND(
      Table65[[#This Row],[Service]] &lt;&gt; "",
      OR(COUNTIF(Table65[Service], "*HT Custom RNA*") &gt; 0, COUNTIF(Table65[Service], "*HT Geneblock Custom RNA*") &gt; 0),
      OR(
         COUNTA(_xlfn.UNIQUE(_xlfn._xlws.FILTER(Table65[RNA Analytics], (Table65[Service] &lt;&gt; "")))) &gt; 1,
         COUNTA(_xlfn.UNIQUE(_xlfn._xlws.FILTER(Table65[Bank Construct?], (Table65[Service] &lt;&gt; "")))) &gt; 1,
         COUNTA(_xlfn.UNIQUE(_xlfn._xlws.FILTER(Table65[Synthesis Type], (Table65[Service] &lt;&gt; "")))) &gt; 1
      )
   ),
   "Error 10: If submitting HT Custom RNA or HT Geneblock Custom RNA service request, all items must have the same Synthesis Type, Banking, and Analytics",
   ""
)</f>
        <v/>
      </c>
      <c r="BU30" s="4" t="str">
        <f>IF(AND(OR(Table65[[#This Row],[Service]] = "HT Custom RNA",Table65[[#This Row],[Service]] = "HT Geneblock Custom RNA"), Table65[[#This Row],[Vector]]="Banked Construct"),"Error 11: Banked constructs cannot be submitted for HT/Geneblock Custom RNA service. Contact the core if you'd like to resynthesize an entire banked plate","")</f>
        <v/>
      </c>
      <c r="BV30" s="4" t="str">
        <f>IF(AND(Table65[[#This Row],[Service]] &lt;&gt; "", Table65[[#This Row],[Vector]]="Banked Construct", Table65[[#This Row],[Bank Construct?]]="Yes"),"Error 12: Cannot bank constructs that are already banked","")</f>
        <v/>
      </c>
      <c r="BW30" s="4" t="str" cm="1">
        <f t="array" ref="BW30">_xlfn.LET(
    _xlpm.ProblemFound, _xlfn.TEXTJOIN(", ", TRUE, IF(AND(Table65[[#This Row],[Synthesis Type]]="Other RNA", OR(Table65[[#This Row],[Codon Optimize Capitalized?]]="No", Table65[[#This Row],[Codon Optimize Capitalized?]]="")), IF((ISNUMBER(SEARCH(Table_pA_Check[pA Check], Table65[[#This Row],[Custom Sequence/Bank ID]]))), Table_pA_Check[pA Check], ""),IF((ISNUMBER(FIND(LOWER(Table_pA_Check[pA Check]), Table65[[#This Row],[Custom Sequence/Bank ID]]))), Table_pA_Check[pA Check], ""))),
    IF(_xlpm.ProblemFound="", "", "Error 13: Problem sequences found (" &amp; _xlpm.ProblemFound &amp; ")"))</f>
        <v/>
      </c>
      <c r="BX30" s="4" t="str">
        <f>IF(AND(Table65[[#This Row],[Service]] &lt;&gt; "", Table65[[#This Row],[Codon Optimize Capitalized?]]&lt;&gt; "No", Table65[[#This Row],[Codon Optimize Capitalized?]]&lt;&gt; "", Table65[[#This Row],[Codon Optimize Capitalized?]]&lt;&gt; "No Options", EXACT(Table65[[#This Row],[Custom Sequence/Bank ID]],LOWER(Table65[[#This Row],[Custom Sequence/Bank ID]]))),"Error 14: Codon optimization is selected, but sequence is lowercase. Change regions for optimization to uppercase","")</f>
        <v/>
      </c>
      <c r="BY30" s="4" t="str">
        <f>IF(COUNTIF(Table65[Name], Table65[[#This Row],[Name]]) &gt; 1, "Error 15: Duplicate name", "")</f>
        <v/>
      </c>
      <c r="BZ30" s="4" t="str">
        <f>IF(
   Table65[[#This Row],[Service]]&lt;&gt;"",
   IF(
      AND(Table65[[#This Row],[Formulation]]="", Table65[[#This Row],[Number of Aliquots]]&gt;1),
      "Error 16: The RTC can only aliquot formulated circRNA; unformulated circRNA is stable through many freeze-thaw cycles",
      ""
   ),
   ""
)</f>
        <v/>
      </c>
      <c r="CA30" s="4" t="str">
        <f>IF(
   Table65[[#This Row],[Service]]&lt;&gt;"",
   IF(
      Table65[[#This Row],[Number of Aliquots]] &gt; (Table65[[#This Row],[Quantity (mg)]]*20),
      "Error 17: Too many aliquots. Maximum aliquots for Quantity requested = " &amp; (Table65[[#This Row],[Quantity (mg)]]*20),
      ""
   ),
   ""
)</f>
        <v/>
      </c>
      <c r="CB30" s="4" t="str">
        <f>IF(
   AND(Table65[[#This Row],[Service]]&lt;&gt;"", Table65[[#This Row],[Quantity (mg)]]&lt;0.2, Table65[[#This Row],[Formulation]]&lt;&gt;"", Table65[[#This Row],[Formulation]]&lt;&gt;"None"),
   "Error 18: Quantity too low. Minimum is 0.2mg for formulations",
   ""
)</f>
        <v/>
      </c>
      <c r="CC30" s="4" t="str">
        <f>IF(
   AND(Table65[[#This Row],[Service]]&lt;&gt;"", Table65[[#This Row],[Vector]]="No Vector", Table65[[#This Row],[Service]]&lt;&gt;"HT Geneblock Custom RNA"),
   "Error 19: [No Vector] can only be used for Geneblock service",
   ""
)</f>
        <v/>
      </c>
      <c r="CD30" s="4" t="str">
        <f>_xlfn.LET(
    _xlpm.errorList, _xlfn.TEXTJOIN(". ", TRUE, Table_Sequence_Check[[#This Row],[Problem Sequence Check]:[GC Check]],Table_Sequence_Check[[#This Row],[Restriction Enzyme Error]:[Gblock No Vector Check]]),
    IF(AND(Table65[[#This Row],[Service]]&lt;&gt;"", Table65[[#This Row],[Custom Sequence/Bank ID]]&lt;&gt;"SPECIAL",_xlpm.errorList&lt;&gt;""), _xlpm.errorList &amp; ".", "")
)</f>
        <v/>
      </c>
      <c r="CF30" s="3" t="str">
        <f t="shared" si="0"/>
        <v>Required</v>
      </c>
      <c r="CG30" s="1" t="str">
        <f t="shared" si="1"/>
        <v>Optional</v>
      </c>
      <c r="CH30" s="1" t="str">
        <f>IF(Table65[[#This Row],[Service]]&lt;&gt;"",IF((Table65[[#This Row],[Service]]="HT Custom RNA") + (Table65[[#This Row],[Service]]="HT Geneblock Custom RNA"), "Empty","Required"),"Empty")</f>
        <v>Empty</v>
      </c>
      <c r="CI30" s="1" t="str">
        <f>IF(Table65[[#This Row],[Service]] = "Stock RNA", "Required","Empty")</f>
        <v>Empty</v>
      </c>
      <c r="CJ30" s="1" t="str">
        <f>IF(OR(Table65[[#This Row],[Service]] = "Custom RNA", Table65[[#This Row],[Service]] = "HT Custom RNA", Table65[[#This Row],[Service]] = "HT Geneblock Custom RNA", Table65[[#This Row],[Service]] = "Formulation"), "Required", "Empty")</f>
        <v>Empty</v>
      </c>
      <c r="CK30" s="1" t="str">
        <f>IF(OR(Table65[[#This Row],[Service]] = "Custom RNA", Table65[[#This Row],[Service]] = "HT Custom RNA", Table65[[#This Row],[Service]] = "HT Geneblock Custom RNA"), "Required", "Empty")</f>
        <v>Empty</v>
      </c>
      <c r="CL30" s="1" t="str">
        <f>IF(OR(Table65[[#This Row],[Service]] = "Custom RNA", Table65[[#This Row],[Service]] = "HT Custom RNA", Table65[[#This Row],[Service]] = "HT Geneblock Custom RNA"), "Required", "Empty")</f>
        <v>Empty</v>
      </c>
      <c r="CM30" s="1" t="str">
        <f>IF(OR(Table65[[#This Row],[Service]] = "Custom RNA", Table65[[#This Row],[Service]] = "HT Custom RNA", Table65[[#This Row],[Service]] = "HT Geneblock Custom RNA"), "Required", "Empty")</f>
        <v>Empty</v>
      </c>
      <c r="CN30" s="1" t="str">
        <f>IF(AND(Table65[[#This Row],[Vector]]&lt;&gt;"Banked Construct", OR(Table65[[#This Row],[Service]] = "Custom RNA", Table65[[#This Row],[Service]] = "HT Custom RNA",Table65[[#This Row],[Service]] = "HT Geneblock Custom RNA",)), "Optional", "Empty")</f>
        <v>Empty</v>
      </c>
      <c r="CO30" s="1" t="str">
        <f>IF(OR(Table65[[#This Row],[Service]] = "Custom RNA", Table65[[#This Row],[Service]] = "HT Custom RNA"), "Optional", "Empty")</f>
        <v>Empty</v>
      </c>
      <c r="CP30" s="1" t="str">
        <f>IF(OR(Table65[[#This Row],[Service]] = "Custom RNA", Table65[[#This Row],[Service]] = "HT Custom RNA", Table65[[#This Row],[Service]] = "HT Custom Geneblock RNA"), "Optional", "Empty")</f>
        <v>Empty</v>
      </c>
      <c r="CQ30" s="1" t="str">
        <f>IF(Table65[[#This Row],[Service]]&lt;&gt;"",IF(OR(Table65[[#This Row],[Service]]="HT Custom RNA", Table65[[#This Row],[Service]]="HT Geneblock Custom RNA"), "Empty","Optional"),"Empty")</f>
        <v>Empty</v>
      </c>
      <c r="CR30" s="1" t="str">
        <f>IF(AND(Table65[[#This Row],[Formulation]]&lt;&gt;"",Table65[[#This Row],[Formulation]]&lt;&gt;"None",Table65[[#This Row],[Formulation]]&lt;&gt;"No Options"), "Required","Empty")</f>
        <v>Empty</v>
      </c>
      <c r="CS30" s="1" t="str">
        <f>IF(AND(Table65[[#This Row],[Formulation]]&lt;&gt;"",Table65[[#This Row],[Formulation]]&lt;&gt;"None",Table65[[#This Row],[Formulation]]&lt;&gt;"No Options"), "Optional","Empty")</f>
        <v>Empty</v>
      </c>
      <c r="CT30" s="1" t="str">
        <f t="shared" si="2"/>
        <v>Optional</v>
      </c>
      <c r="CU30" s="1" t="str">
        <f t="shared" si="3"/>
        <v>Optional</v>
      </c>
      <c r="CV30" s="2" t="str">
        <f t="shared" si="4"/>
        <v>Optional</v>
      </c>
    </row>
    <row r="31" spans="1:100" x14ac:dyDescent="0.35">
      <c r="A31" s="69">
        <v>27</v>
      </c>
      <c r="B31" s="59"/>
      <c r="C31" s="83"/>
      <c r="D31" s="85"/>
      <c r="E31" s="90"/>
      <c r="F31" s="60"/>
      <c r="G31" s="60"/>
      <c r="H31" s="60"/>
      <c r="I31" s="61"/>
      <c r="J31" s="61"/>
      <c r="K31" s="105"/>
      <c r="L31" s="90"/>
      <c r="M31" s="60"/>
      <c r="N31" s="108"/>
      <c r="O31" s="91"/>
      <c r="P31" s="111"/>
      <c r="Q31" s="93" t="str">
        <f>Table_Sequence_Check[[#This Row],[Final Warnings]]</f>
        <v/>
      </c>
      <c r="R31" s="19"/>
      <c r="S31" s="19"/>
      <c r="T31" s="19"/>
      <c r="BG31" s="3" t="str" cm="1">
        <f t="array" ref="BG31">_xlfn.LET(
    _xlpm.ProblemFound, _xlfn.TEXTJOIN(", ", TRUE, IF(OR(Table65[[#This Row],[Codon Optimize Capitalized?]]="No", Table65[[#This Row],[Codon Optimize Capitalized?]]=""), IF((ISNUMBER(SEARCH(Table_Problem_Sequences[Problem Sequences], Table65[[#This Row],[Custom Sequence/Bank ID]]))), Table_Problem_Sequences[Problem Sequences], ""),IF((ISNUMBER(FIND(LOWER(Table_Problem_Sequences[Problem Sequences]), Table65[[#This Row],[Custom Sequence/Bank ID]]))), Table_Problem_Sequences[Problem Sequences], ""))),
    IF(_xlpm.ProblemFound="", "", "Warning 1: Problem sequences found (" &amp; _xlpm.ProblemFound &amp; ")"))</f>
        <v/>
      </c>
      <c r="BH31" s="3" t="str">
        <f>IF(AND(Table65[[#This Row],[Vector]] &lt;&gt; "Banked Construct",Table65[[#This Row],[Service]]&lt;&gt;"Stock RNA", LEN(Table65[[#This Row],[Custom Sequence/Bank ID]])&lt;300, Table65[[#This Row],[Custom Sequence/Bank ID]]&lt;&gt;""),"Comment: Sequence is less than 300nt. A spacer sequence will be added to bring the length up to 300nt","")</f>
        <v/>
      </c>
      <c r="BI31" s="1" t="str">
        <f>IF(AND(Table65[[#This Row],[Custom Sequence/Bank ID]]&lt;&gt;"", Table65[[#This Row],[Codon Optimize Capitalized?]]&lt;&gt; "No", Table65[[#This Row],[Codon Optimize Capitalized?]]&lt;&gt; "", Table65[[#This Row],[Codon Optimize Capitalized?]]&lt;&gt; "No Options"),
    IF(MOD(LEN(SUBSTITUTE(SUBSTITUTE(SUBSTITUTE(SUBSTITUTE(SUBSTITUTE(Table65[[#This Row],[Custom Sequence/Bank ID]], "a", ""), "c", ""), "g", ""), "u", ""), "t", "")), 3) = 0,
        "",
        "Error 3: Optimization regions not divisible by 3"),
    "")</f>
        <v/>
      </c>
      <c r="BJ31" s="1" t="str">
        <f>IF(
    Table65[[#This Row],[Vector]]="Banked Construct",
    IF(
        AND(
            LEFT(Table65[[#This Row],[Custom Sequence/Bank ID]], 3)="RTC",
            ISNUMBER(VALUE(MID(Table65[[#This Row],[Custom Sequence/Bank ID]], 4, 7))),
            LEN(Table65[[#This Row],[Custom Sequence/Bank ID]])=10
        ),
        "",
        "Error 4: Incorrect Bank ID"
    ),
    ""
)</f>
        <v/>
      </c>
      <c r="BK31" s="1" t="str">
        <f>IF(
   AND(Table65[[#This Row],[Vector]]&lt;&gt;"Banked Construct", LEN(Table65[[#This Row],[Custom Sequence/Bank ID]])&gt;0),
   IF(
      LEN(
         SUBSTITUTE(
            SUBSTITUTE(
               SUBSTITUTE(
                  SUBSTITUTE(UPPER(Table65[[#This Row],[Custom Sequence/Bank ID]]),"A",""),
               "C",""),
            "T",""),
         "G","")
      )&gt;0,
      "Error 5: Non-ACGT characters present",
      ""
   ),
   ""
)</f>
        <v/>
      </c>
      <c r="BL31" s="4" t="str">
        <f>IF(AND(Table65[[#This Row],[Vector]] &lt;&gt; "Banked Construct",Table65[[#This Row],[Service]]="Custom RNA", LEN(Table65[[#This Row],[Custom Sequence/Bank ID]])&gt;10000),"Error 6: Maximum sequence length is 10,000nt",IF(AND(Table65[[#This Row],[Vector]] &lt;&gt; "Banked Construct",Table65[[#This Row],[Service]]="HT Custom RNA", LEN(Table65[[#This Row],[Custom Sequence/Bank ID]])&gt;5000),"Error 6: Maximum sequence length for HT is 5,000nt", IF(Table65[[#This Row],[Service]]="HT Geneblock Custom RNA", IF(AND(Table65[[#This Row],[Vector]]="RTC coding circRNA", LEN(Table65[[#This Row],[Custom Sequence/Bank ID]])&gt;3793),"Error 6: Maximum sequence length for Coding CircRNA Geneblock is 3,793nt", IF(AND(Table65[[#This Row],[Vector]]="RTC noncoding circRNA", LEN(Table65[[#This Row],[Custom Sequence/Bank ID]])&gt;4493),"Error 6: Maximum sequence length for Noncoding CircRNA Geneblock is 4,493nt", IF(AND(Table65[[#This Row],[Vector]]="RTC Other RNA", LEN(Table65[[#This Row],[Custom Sequence/Bank ID]])&gt;4913),"Error 6: Maximum sequence length for Other RNA Geneblock is 4,913nt",""))),"")))</f>
        <v/>
      </c>
      <c r="BM31" s="4" t="str">
        <f>IF(AND(Table65[[#This Row],[Vector]] &lt;&gt; "Banked Construct", Table65[[#This Row],[Service]]&lt;&gt;"Stock RNA", Table65[[#This Row],[Custom Sequence/Bank ID]]&lt;&gt;""),
    _xlfn.LET(
        _xlpm.Sequence, Table65[[#This Row],[Custom Sequence/Bank ID]],
        _xlpm.OriginalLength, IF(AND(Table65[[#This Row],[Codon Optimize Capitalized?]] &lt;&gt; "No", Table65[[#This Row],[Codon Optimize Capitalized?]] &lt;&gt; ""),
                           LEN(SUBSTITUTE(SUBSTITUTE(SUBSTITUTE(SUBSTITUTE(SUBSTITUTE(_xlpm.Sequence, "A", ""), "C", ""), "G", ""), "T", ""), "U", "")),
                           LEN(_xlpm.Sequence)),
        _xlpm.NoGCLength, IF(AND(Table65[[#This Row],[Codon Optimize Capitalized?]] &lt;&gt; "No", Table65[[#This Row],[Codon Optimize Capitalized?]] &lt;&gt; ""),
                       LEN((SUBSTITUTE(SUBSTITUTE(SUBSTITUTE(SUBSTITUTE(SUBSTITUTE(SUBSTITUTE(SUBSTITUTE(_xlpm.Sequence, "A", ""), "C", ""), "G", ""), "T", ""), "U", ""), "g", ""), "c", ""))),
                       LEN(SUBSTITUTE(SUBSTITUTE(UPPER(_xlpm.Sequence), "G", ""), "C", ""))),
        _xlpm.GCLength, _xlpm.OriginalLength - _xlpm.NoGCLength,
        _xlpm.GCPercentage, IF(_xlpm.OriginalLength &gt; 15, _xlpm.GCLength / _xlpm.OriginalLength, 0.5),
                IF(OR(_xlpm.GCPercentage &gt; 0.65, _xlpm.GCPercentage &lt; 0.25), "Warning 7: Unoptimized region GC is not between 25-65%", "")
    ),
    ""
)</f>
        <v/>
      </c>
      <c r="BN31" s="4" t="str" cm="1">
        <f t="array" ref="BN31">_xlfn.LET(
    _xlpm.ProblemFound, _xlfn.TEXTJOIN(", ", TRUE, IF(OR(Table65[[#This Row],[Codon Optimize Capitalized?]]="No", Table65[[#This Row],[Codon Optimize Capitalized?]]=""), IF((ISNUMBER(SEARCH(Table_Restriction_Enzymes[XbaI], Table65[[#This Row],[Custom Sequence/Bank ID]]))), Table_Restriction_Enzymes[XbaI], ""),IF((ISNUMBER(FIND(LOWER(Table_Restriction_Enzymes[XbaI]), Table65[[#This Row],[Custom Sequence/Bank ID]]))), Table_Restriction_Enzymes[XbaI], ""))),
    IF(_xlpm.ProblemFound="", "", "[" &amp; _xlpm.ProblemFound &amp; "]"))</f>
        <v/>
      </c>
      <c r="BO31" s="4" t="str">
        <f>IF(Table_Sequence_Check[[#This Row],[Restriction Enzyme 1 Check]]&lt;&gt;"", Table_Restriction_Enzymes[[#Headers],[XbaI]],"")</f>
        <v/>
      </c>
      <c r="BP31" s="4" t="str" cm="1">
        <f t="array" ref="BP31">_xlfn.LET(
    _xlpm.ProblemFound, _xlfn.TEXTJOIN(", ", TRUE, IF(OR(Table65[[#This Row],[Codon Optimize Capitalized?]]="No", Table65[[#This Row],[Codon Optimize Capitalized?]]=""), IF((ISNUMBER(SEARCH(Table_Restriction_Enzymes[AscI], Table65[[#This Row],[Custom Sequence/Bank ID]]))), Table_Restriction_Enzymes[AscI], ""),IF((ISNUMBER(FIND(LOWER(Table_Restriction_Enzymes[AscI]), Table65[[#This Row],[Custom Sequence/Bank ID]]))), Table_Restriction_Enzymes[AscI], ""))),
    IF(_xlpm.ProblemFound="", "", "[" &amp; _xlpm.ProblemFound &amp; "]"))</f>
        <v/>
      </c>
      <c r="BQ31" s="4" t="str">
        <f>IF(Table_Sequence_Check[[#This Row],[Restriction Enzyme 2 Check]]&lt;&gt;"", Table_Restriction_Enzymes[[#Headers],[AscI]],"")</f>
        <v/>
      </c>
      <c r="BR31" s="4" t="str">
        <f>IF(AND(Table65[[#This Row],[Vector]] &lt;&gt; "Banked Construct",Table65[[#This Row],[Service]]&lt;&gt;"Stock RNA", Table65[[#This Row],[Service]]&lt;&gt;"HT Geneblock Custom RNA", Table_Sequence_Check[[#This Row],[Restriction Enzyme 1 Check]]&lt;&gt;"", Table_Sequence_Check[[#This Row],[Restriction Enzyme 2 Check]]&lt;&gt; ""),"Error 8: Remove instances of one of the following: " &amp; _xlfn.CONCAT(Table_Sequence_Check[[#This Row],[Restriction Enzyme 1 Check]],Table_Sequence_Check[[#This Row],[Restriction Enzyme 2 Check]]),"")</f>
        <v/>
      </c>
      <c r="BS31" s="4" t="str" cm="1">
        <f t="array" ref="BS31">IF(
   AND(
      Table65[[#This Row],[Service]] &lt;&gt; "",
      OR(
         COUNTIF(Table65[Service], "HT Custom RNA") &gt; 0,
         COUNTIF(Table65[Service], "HT Geneblock Custom RNA") &gt; 0
      ),
      COUNTA(_xlfn.UNIQUE(_xlfn._xlws.FILTER(Table65[Service], Table65[Service] &lt;&gt; ""))) &gt; 1
   ),
   "Error 9: If selecting HT Custom RNA or HT Geneblock Custom RNA, all items must match the selected HT service",
   ""
)</f>
        <v/>
      </c>
      <c r="BT31" s="4" t="str" cm="1">
        <f t="array" ref="BT31">IF(
   AND(
      Table65[[#This Row],[Service]] &lt;&gt; "",
      OR(COUNTIF(Table65[Service], "*HT Custom RNA*") &gt; 0, COUNTIF(Table65[Service], "*HT Geneblock Custom RNA*") &gt; 0),
      OR(
         COUNTA(_xlfn.UNIQUE(_xlfn._xlws.FILTER(Table65[RNA Analytics], (Table65[Service] &lt;&gt; "")))) &gt; 1,
         COUNTA(_xlfn.UNIQUE(_xlfn._xlws.FILTER(Table65[Bank Construct?], (Table65[Service] &lt;&gt; "")))) &gt; 1,
         COUNTA(_xlfn.UNIQUE(_xlfn._xlws.FILTER(Table65[Synthesis Type], (Table65[Service] &lt;&gt; "")))) &gt; 1
      )
   ),
   "Error 10: If submitting HT Custom RNA or HT Geneblock Custom RNA service request, all items must have the same Synthesis Type, Banking, and Analytics",
   ""
)</f>
        <v/>
      </c>
      <c r="BU31" s="4" t="str">
        <f>IF(AND(OR(Table65[[#This Row],[Service]] = "HT Custom RNA",Table65[[#This Row],[Service]] = "HT Geneblock Custom RNA"), Table65[[#This Row],[Vector]]="Banked Construct"),"Error 11: Banked constructs cannot be submitted for HT/Geneblock Custom RNA service. Contact the core if you'd like to resynthesize an entire banked plate","")</f>
        <v/>
      </c>
      <c r="BV31" s="4" t="str">
        <f>IF(AND(Table65[[#This Row],[Service]] &lt;&gt; "", Table65[[#This Row],[Vector]]="Banked Construct", Table65[[#This Row],[Bank Construct?]]="Yes"),"Error 12: Cannot bank constructs that are already banked","")</f>
        <v/>
      </c>
      <c r="BW31" s="4" t="str" cm="1">
        <f t="array" ref="BW31">_xlfn.LET(
    _xlpm.ProblemFound, _xlfn.TEXTJOIN(", ", TRUE, IF(AND(Table65[[#This Row],[Synthesis Type]]="Other RNA", OR(Table65[[#This Row],[Codon Optimize Capitalized?]]="No", Table65[[#This Row],[Codon Optimize Capitalized?]]="")), IF((ISNUMBER(SEARCH(Table_pA_Check[pA Check], Table65[[#This Row],[Custom Sequence/Bank ID]]))), Table_pA_Check[pA Check], ""),IF((ISNUMBER(FIND(LOWER(Table_pA_Check[pA Check]), Table65[[#This Row],[Custom Sequence/Bank ID]]))), Table_pA_Check[pA Check], ""))),
    IF(_xlpm.ProblemFound="", "", "Error 13: Problem sequences found (" &amp; _xlpm.ProblemFound &amp; ")"))</f>
        <v/>
      </c>
      <c r="BX31" s="4" t="str">
        <f>IF(AND(Table65[[#This Row],[Service]] &lt;&gt; "", Table65[[#This Row],[Codon Optimize Capitalized?]]&lt;&gt; "No", Table65[[#This Row],[Codon Optimize Capitalized?]]&lt;&gt; "", Table65[[#This Row],[Codon Optimize Capitalized?]]&lt;&gt; "No Options", EXACT(Table65[[#This Row],[Custom Sequence/Bank ID]],LOWER(Table65[[#This Row],[Custom Sequence/Bank ID]]))),"Error 14: Codon optimization is selected, but sequence is lowercase. Change regions for optimization to uppercase","")</f>
        <v/>
      </c>
      <c r="BY31" s="4" t="str">
        <f>IF(COUNTIF(Table65[Name], Table65[[#This Row],[Name]]) &gt; 1, "Error 15: Duplicate name", "")</f>
        <v/>
      </c>
      <c r="BZ31" s="4" t="str">
        <f>IF(
   Table65[[#This Row],[Service]]&lt;&gt;"",
   IF(
      AND(Table65[[#This Row],[Formulation]]="", Table65[[#This Row],[Number of Aliquots]]&gt;1),
      "Error 16: The RTC can only aliquot formulated circRNA; unformulated circRNA is stable through many freeze-thaw cycles",
      ""
   ),
   ""
)</f>
        <v/>
      </c>
      <c r="CA31" s="4" t="str">
        <f>IF(
   Table65[[#This Row],[Service]]&lt;&gt;"",
   IF(
      Table65[[#This Row],[Number of Aliquots]] &gt; (Table65[[#This Row],[Quantity (mg)]]*20),
      "Error 17: Too many aliquots. Maximum aliquots for Quantity requested = " &amp; (Table65[[#This Row],[Quantity (mg)]]*20),
      ""
   ),
   ""
)</f>
        <v/>
      </c>
      <c r="CB31" s="4" t="str">
        <f>IF(
   AND(Table65[[#This Row],[Service]]&lt;&gt;"", Table65[[#This Row],[Quantity (mg)]]&lt;0.2, Table65[[#This Row],[Formulation]]&lt;&gt;"", Table65[[#This Row],[Formulation]]&lt;&gt;"None"),
   "Error 18: Quantity too low. Minimum is 0.2mg for formulations",
   ""
)</f>
        <v/>
      </c>
      <c r="CC31" s="4" t="str">
        <f>IF(
   AND(Table65[[#This Row],[Service]]&lt;&gt;"", Table65[[#This Row],[Vector]]="No Vector", Table65[[#This Row],[Service]]&lt;&gt;"HT Geneblock Custom RNA"),
   "Error 19: [No Vector] can only be used for Geneblock service",
   ""
)</f>
        <v/>
      </c>
      <c r="CD31" s="4" t="str">
        <f>_xlfn.LET(
    _xlpm.errorList, _xlfn.TEXTJOIN(". ", TRUE, Table_Sequence_Check[[#This Row],[Problem Sequence Check]:[GC Check]],Table_Sequence_Check[[#This Row],[Restriction Enzyme Error]:[Gblock No Vector Check]]),
    IF(AND(Table65[[#This Row],[Service]]&lt;&gt;"", Table65[[#This Row],[Custom Sequence/Bank ID]]&lt;&gt;"SPECIAL",_xlpm.errorList&lt;&gt;""), _xlpm.errorList &amp; ".", "")
)</f>
        <v/>
      </c>
      <c r="CF31" s="3" t="str">
        <f t="shared" si="0"/>
        <v>Required</v>
      </c>
      <c r="CG31" s="1" t="str">
        <f t="shared" si="1"/>
        <v>Optional</v>
      </c>
      <c r="CH31" s="1" t="str">
        <f>IF(Table65[[#This Row],[Service]]&lt;&gt;"",IF((Table65[[#This Row],[Service]]="HT Custom RNA") + (Table65[[#This Row],[Service]]="HT Geneblock Custom RNA"), "Empty","Required"),"Empty")</f>
        <v>Empty</v>
      </c>
      <c r="CI31" s="1" t="str">
        <f>IF(Table65[[#This Row],[Service]] = "Stock RNA", "Required","Empty")</f>
        <v>Empty</v>
      </c>
      <c r="CJ31" s="1" t="str">
        <f>IF(OR(Table65[[#This Row],[Service]] = "Custom RNA", Table65[[#This Row],[Service]] = "HT Custom RNA", Table65[[#This Row],[Service]] = "HT Geneblock Custom RNA", Table65[[#This Row],[Service]] = "Formulation"), "Required", "Empty")</f>
        <v>Empty</v>
      </c>
      <c r="CK31" s="1" t="str">
        <f>IF(OR(Table65[[#This Row],[Service]] = "Custom RNA", Table65[[#This Row],[Service]] = "HT Custom RNA", Table65[[#This Row],[Service]] = "HT Geneblock Custom RNA"), "Required", "Empty")</f>
        <v>Empty</v>
      </c>
      <c r="CL31" s="1" t="str">
        <f>IF(OR(Table65[[#This Row],[Service]] = "Custom RNA", Table65[[#This Row],[Service]] = "HT Custom RNA", Table65[[#This Row],[Service]] = "HT Geneblock Custom RNA"), "Required", "Empty")</f>
        <v>Empty</v>
      </c>
      <c r="CM31" s="1" t="str">
        <f>IF(OR(Table65[[#This Row],[Service]] = "Custom RNA", Table65[[#This Row],[Service]] = "HT Custom RNA", Table65[[#This Row],[Service]] = "HT Geneblock Custom RNA"), "Required", "Empty")</f>
        <v>Empty</v>
      </c>
      <c r="CN31" s="1" t="str">
        <f>IF(AND(Table65[[#This Row],[Vector]]&lt;&gt;"Banked Construct", OR(Table65[[#This Row],[Service]] = "Custom RNA", Table65[[#This Row],[Service]] = "HT Custom RNA",Table65[[#This Row],[Service]] = "HT Geneblock Custom RNA",)), "Optional", "Empty")</f>
        <v>Empty</v>
      </c>
      <c r="CO31" s="1" t="str">
        <f>IF(OR(Table65[[#This Row],[Service]] = "Custom RNA", Table65[[#This Row],[Service]] = "HT Custom RNA"), "Optional", "Empty")</f>
        <v>Empty</v>
      </c>
      <c r="CP31" s="1" t="str">
        <f>IF(OR(Table65[[#This Row],[Service]] = "Custom RNA", Table65[[#This Row],[Service]] = "HT Custom RNA", Table65[[#This Row],[Service]] = "HT Custom Geneblock RNA"), "Optional", "Empty")</f>
        <v>Empty</v>
      </c>
      <c r="CQ31" s="1" t="str">
        <f>IF(Table65[[#This Row],[Service]]&lt;&gt;"",IF(OR(Table65[[#This Row],[Service]]="HT Custom RNA", Table65[[#This Row],[Service]]="HT Geneblock Custom RNA"), "Empty","Optional"),"Empty")</f>
        <v>Empty</v>
      </c>
      <c r="CR31" s="1" t="str">
        <f>IF(AND(Table65[[#This Row],[Formulation]]&lt;&gt;"",Table65[[#This Row],[Formulation]]&lt;&gt;"None",Table65[[#This Row],[Formulation]]&lt;&gt;"No Options"), "Required","Empty")</f>
        <v>Empty</v>
      </c>
      <c r="CS31" s="1" t="str">
        <f>IF(AND(Table65[[#This Row],[Formulation]]&lt;&gt;"",Table65[[#This Row],[Formulation]]&lt;&gt;"None",Table65[[#This Row],[Formulation]]&lt;&gt;"No Options"), "Optional","Empty")</f>
        <v>Empty</v>
      </c>
      <c r="CT31" s="1" t="str">
        <f t="shared" si="2"/>
        <v>Optional</v>
      </c>
      <c r="CU31" s="1" t="str">
        <f t="shared" si="3"/>
        <v>Optional</v>
      </c>
      <c r="CV31" s="2" t="str">
        <f t="shared" si="4"/>
        <v>Optional</v>
      </c>
    </row>
    <row r="32" spans="1:100" x14ac:dyDescent="0.35">
      <c r="A32" s="69">
        <v>28</v>
      </c>
      <c r="B32" s="59"/>
      <c r="C32" s="83"/>
      <c r="D32" s="85"/>
      <c r="E32" s="90"/>
      <c r="F32" s="60"/>
      <c r="G32" s="60"/>
      <c r="H32" s="60"/>
      <c r="I32" s="61"/>
      <c r="J32" s="61"/>
      <c r="K32" s="105"/>
      <c r="L32" s="90"/>
      <c r="M32" s="60"/>
      <c r="N32" s="108"/>
      <c r="O32" s="91"/>
      <c r="P32" s="111"/>
      <c r="Q32" s="93" t="str">
        <f>Table_Sequence_Check[[#This Row],[Final Warnings]]</f>
        <v/>
      </c>
      <c r="R32" s="19"/>
      <c r="S32" s="19"/>
      <c r="T32" s="19"/>
      <c r="BG32" s="3" t="str" cm="1">
        <f t="array" ref="BG32">_xlfn.LET(
    _xlpm.ProblemFound, _xlfn.TEXTJOIN(", ", TRUE, IF(OR(Table65[[#This Row],[Codon Optimize Capitalized?]]="No", Table65[[#This Row],[Codon Optimize Capitalized?]]=""), IF((ISNUMBER(SEARCH(Table_Problem_Sequences[Problem Sequences], Table65[[#This Row],[Custom Sequence/Bank ID]]))), Table_Problem_Sequences[Problem Sequences], ""),IF((ISNUMBER(FIND(LOWER(Table_Problem_Sequences[Problem Sequences]), Table65[[#This Row],[Custom Sequence/Bank ID]]))), Table_Problem_Sequences[Problem Sequences], ""))),
    IF(_xlpm.ProblemFound="", "", "Warning 1: Problem sequences found (" &amp; _xlpm.ProblemFound &amp; ")"))</f>
        <v/>
      </c>
      <c r="BH32" s="3" t="str">
        <f>IF(AND(Table65[[#This Row],[Vector]] &lt;&gt; "Banked Construct",Table65[[#This Row],[Service]]&lt;&gt;"Stock RNA", LEN(Table65[[#This Row],[Custom Sequence/Bank ID]])&lt;300, Table65[[#This Row],[Custom Sequence/Bank ID]]&lt;&gt;""),"Comment: Sequence is less than 300nt. A spacer sequence will be added to bring the length up to 300nt","")</f>
        <v/>
      </c>
      <c r="BI32" s="1" t="str">
        <f>IF(AND(Table65[[#This Row],[Custom Sequence/Bank ID]]&lt;&gt;"", Table65[[#This Row],[Codon Optimize Capitalized?]]&lt;&gt; "No", Table65[[#This Row],[Codon Optimize Capitalized?]]&lt;&gt; "", Table65[[#This Row],[Codon Optimize Capitalized?]]&lt;&gt; "No Options"),
    IF(MOD(LEN(SUBSTITUTE(SUBSTITUTE(SUBSTITUTE(SUBSTITUTE(SUBSTITUTE(Table65[[#This Row],[Custom Sequence/Bank ID]], "a", ""), "c", ""), "g", ""), "u", ""), "t", "")), 3) = 0,
        "",
        "Error 3: Optimization regions not divisible by 3"),
    "")</f>
        <v/>
      </c>
      <c r="BJ32" s="1" t="str">
        <f>IF(
    Table65[[#This Row],[Vector]]="Banked Construct",
    IF(
        AND(
            LEFT(Table65[[#This Row],[Custom Sequence/Bank ID]], 3)="RTC",
            ISNUMBER(VALUE(MID(Table65[[#This Row],[Custom Sequence/Bank ID]], 4, 7))),
            LEN(Table65[[#This Row],[Custom Sequence/Bank ID]])=10
        ),
        "",
        "Error 4: Incorrect Bank ID"
    ),
    ""
)</f>
        <v/>
      </c>
      <c r="BK32" s="1" t="str">
        <f>IF(
   AND(Table65[[#This Row],[Vector]]&lt;&gt;"Banked Construct", LEN(Table65[[#This Row],[Custom Sequence/Bank ID]])&gt;0),
   IF(
      LEN(
         SUBSTITUTE(
            SUBSTITUTE(
               SUBSTITUTE(
                  SUBSTITUTE(UPPER(Table65[[#This Row],[Custom Sequence/Bank ID]]),"A",""),
               "C",""),
            "T",""),
         "G","")
      )&gt;0,
      "Error 5: Non-ACGT characters present",
      ""
   ),
   ""
)</f>
        <v/>
      </c>
      <c r="BL32" s="4" t="str">
        <f>IF(AND(Table65[[#This Row],[Vector]] &lt;&gt; "Banked Construct",Table65[[#This Row],[Service]]="Custom RNA", LEN(Table65[[#This Row],[Custom Sequence/Bank ID]])&gt;10000),"Error 6: Maximum sequence length is 10,000nt",IF(AND(Table65[[#This Row],[Vector]] &lt;&gt; "Banked Construct",Table65[[#This Row],[Service]]="HT Custom RNA", LEN(Table65[[#This Row],[Custom Sequence/Bank ID]])&gt;5000),"Error 6: Maximum sequence length for HT is 5,000nt", IF(Table65[[#This Row],[Service]]="HT Geneblock Custom RNA", IF(AND(Table65[[#This Row],[Vector]]="RTC coding circRNA", LEN(Table65[[#This Row],[Custom Sequence/Bank ID]])&gt;3793),"Error 6: Maximum sequence length for Coding CircRNA Geneblock is 3,793nt", IF(AND(Table65[[#This Row],[Vector]]="RTC noncoding circRNA", LEN(Table65[[#This Row],[Custom Sequence/Bank ID]])&gt;4493),"Error 6: Maximum sequence length for Noncoding CircRNA Geneblock is 4,493nt", IF(AND(Table65[[#This Row],[Vector]]="RTC Other RNA", LEN(Table65[[#This Row],[Custom Sequence/Bank ID]])&gt;4913),"Error 6: Maximum sequence length for Other RNA Geneblock is 4,913nt",""))),"")))</f>
        <v/>
      </c>
      <c r="BM32" s="4" t="str">
        <f>IF(AND(Table65[[#This Row],[Vector]] &lt;&gt; "Banked Construct", Table65[[#This Row],[Service]]&lt;&gt;"Stock RNA", Table65[[#This Row],[Custom Sequence/Bank ID]]&lt;&gt;""),
    _xlfn.LET(
        _xlpm.Sequence, Table65[[#This Row],[Custom Sequence/Bank ID]],
        _xlpm.OriginalLength, IF(AND(Table65[[#This Row],[Codon Optimize Capitalized?]] &lt;&gt; "No", Table65[[#This Row],[Codon Optimize Capitalized?]] &lt;&gt; ""),
                           LEN(SUBSTITUTE(SUBSTITUTE(SUBSTITUTE(SUBSTITUTE(SUBSTITUTE(_xlpm.Sequence, "A", ""), "C", ""), "G", ""), "T", ""), "U", "")),
                           LEN(_xlpm.Sequence)),
        _xlpm.NoGCLength, IF(AND(Table65[[#This Row],[Codon Optimize Capitalized?]] &lt;&gt; "No", Table65[[#This Row],[Codon Optimize Capitalized?]] &lt;&gt; ""),
                       LEN((SUBSTITUTE(SUBSTITUTE(SUBSTITUTE(SUBSTITUTE(SUBSTITUTE(SUBSTITUTE(SUBSTITUTE(_xlpm.Sequence, "A", ""), "C", ""), "G", ""), "T", ""), "U", ""), "g", ""), "c", ""))),
                       LEN(SUBSTITUTE(SUBSTITUTE(UPPER(_xlpm.Sequence), "G", ""), "C", ""))),
        _xlpm.GCLength, _xlpm.OriginalLength - _xlpm.NoGCLength,
        _xlpm.GCPercentage, IF(_xlpm.OriginalLength &gt; 15, _xlpm.GCLength / _xlpm.OriginalLength, 0.5),
                IF(OR(_xlpm.GCPercentage &gt; 0.65, _xlpm.GCPercentage &lt; 0.25), "Warning 7: Unoptimized region GC is not between 25-65%", "")
    ),
    ""
)</f>
        <v/>
      </c>
      <c r="BN32" s="4" t="str" cm="1">
        <f t="array" ref="BN32">_xlfn.LET(
    _xlpm.ProblemFound, _xlfn.TEXTJOIN(", ", TRUE, IF(OR(Table65[[#This Row],[Codon Optimize Capitalized?]]="No", Table65[[#This Row],[Codon Optimize Capitalized?]]=""), IF((ISNUMBER(SEARCH(Table_Restriction_Enzymes[XbaI], Table65[[#This Row],[Custom Sequence/Bank ID]]))), Table_Restriction_Enzymes[XbaI], ""),IF((ISNUMBER(FIND(LOWER(Table_Restriction_Enzymes[XbaI]), Table65[[#This Row],[Custom Sequence/Bank ID]]))), Table_Restriction_Enzymes[XbaI], ""))),
    IF(_xlpm.ProblemFound="", "", "[" &amp; _xlpm.ProblemFound &amp; "]"))</f>
        <v/>
      </c>
      <c r="BO32" s="4" t="str">
        <f>IF(Table_Sequence_Check[[#This Row],[Restriction Enzyme 1 Check]]&lt;&gt;"", Table_Restriction_Enzymes[[#Headers],[XbaI]],"")</f>
        <v/>
      </c>
      <c r="BP32" s="4" t="str" cm="1">
        <f t="array" ref="BP32">_xlfn.LET(
    _xlpm.ProblemFound, _xlfn.TEXTJOIN(", ", TRUE, IF(OR(Table65[[#This Row],[Codon Optimize Capitalized?]]="No", Table65[[#This Row],[Codon Optimize Capitalized?]]=""), IF((ISNUMBER(SEARCH(Table_Restriction_Enzymes[AscI], Table65[[#This Row],[Custom Sequence/Bank ID]]))), Table_Restriction_Enzymes[AscI], ""),IF((ISNUMBER(FIND(LOWER(Table_Restriction_Enzymes[AscI]), Table65[[#This Row],[Custom Sequence/Bank ID]]))), Table_Restriction_Enzymes[AscI], ""))),
    IF(_xlpm.ProblemFound="", "", "[" &amp; _xlpm.ProblemFound &amp; "]"))</f>
        <v/>
      </c>
      <c r="BQ32" s="4" t="str">
        <f>IF(Table_Sequence_Check[[#This Row],[Restriction Enzyme 2 Check]]&lt;&gt;"", Table_Restriction_Enzymes[[#Headers],[AscI]],"")</f>
        <v/>
      </c>
      <c r="BR32" s="4" t="str">
        <f>IF(AND(Table65[[#This Row],[Vector]] &lt;&gt; "Banked Construct",Table65[[#This Row],[Service]]&lt;&gt;"Stock RNA", Table65[[#This Row],[Service]]&lt;&gt;"HT Geneblock Custom RNA", Table_Sequence_Check[[#This Row],[Restriction Enzyme 1 Check]]&lt;&gt;"", Table_Sequence_Check[[#This Row],[Restriction Enzyme 2 Check]]&lt;&gt; ""),"Error 8: Remove instances of one of the following: " &amp; _xlfn.CONCAT(Table_Sequence_Check[[#This Row],[Restriction Enzyme 1 Check]],Table_Sequence_Check[[#This Row],[Restriction Enzyme 2 Check]]),"")</f>
        <v/>
      </c>
      <c r="BS32" s="4" t="str" cm="1">
        <f t="array" ref="BS32">IF(
   AND(
      Table65[[#This Row],[Service]] &lt;&gt; "",
      OR(
         COUNTIF(Table65[Service], "HT Custom RNA") &gt; 0,
         COUNTIF(Table65[Service], "HT Geneblock Custom RNA") &gt; 0
      ),
      COUNTA(_xlfn.UNIQUE(_xlfn._xlws.FILTER(Table65[Service], Table65[Service] &lt;&gt; ""))) &gt; 1
   ),
   "Error 9: If selecting HT Custom RNA or HT Geneblock Custom RNA, all items must match the selected HT service",
   ""
)</f>
        <v/>
      </c>
      <c r="BT32" s="4" t="str" cm="1">
        <f t="array" ref="BT32">IF(
   AND(
      Table65[[#This Row],[Service]] &lt;&gt; "",
      OR(COUNTIF(Table65[Service], "*HT Custom RNA*") &gt; 0, COUNTIF(Table65[Service], "*HT Geneblock Custom RNA*") &gt; 0),
      OR(
         COUNTA(_xlfn.UNIQUE(_xlfn._xlws.FILTER(Table65[RNA Analytics], (Table65[Service] &lt;&gt; "")))) &gt; 1,
         COUNTA(_xlfn.UNIQUE(_xlfn._xlws.FILTER(Table65[Bank Construct?], (Table65[Service] &lt;&gt; "")))) &gt; 1,
         COUNTA(_xlfn.UNIQUE(_xlfn._xlws.FILTER(Table65[Synthesis Type], (Table65[Service] &lt;&gt; "")))) &gt; 1
      )
   ),
   "Error 10: If submitting HT Custom RNA or HT Geneblock Custom RNA service request, all items must have the same Synthesis Type, Banking, and Analytics",
   ""
)</f>
        <v/>
      </c>
      <c r="BU32" s="4" t="str">
        <f>IF(AND(OR(Table65[[#This Row],[Service]] = "HT Custom RNA",Table65[[#This Row],[Service]] = "HT Geneblock Custom RNA"), Table65[[#This Row],[Vector]]="Banked Construct"),"Error 11: Banked constructs cannot be submitted for HT/Geneblock Custom RNA service. Contact the core if you'd like to resynthesize an entire banked plate","")</f>
        <v/>
      </c>
      <c r="BV32" s="4" t="str">
        <f>IF(AND(Table65[[#This Row],[Service]] &lt;&gt; "", Table65[[#This Row],[Vector]]="Banked Construct", Table65[[#This Row],[Bank Construct?]]="Yes"),"Error 12: Cannot bank constructs that are already banked","")</f>
        <v/>
      </c>
      <c r="BW32" s="4" t="str" cm="1">
        <f t="array" ref="BW32">_xlfn.LET(
    _xlpm.ProblemFound, _xlfn.TEXTJOIN(", ", TRUE, IF(AND(Table65[[#This Row],[Synthesis Type]]="Other RNA", OR(Table65[[#This Row],[Codon Optimize Capitalized?]]="No", Table65[[#This Row],[Codon Optimize Capitalized?]]="")), IF((ISNUMBER(SEARCH(Table_pA_Check[pA Check], Table65[[#This Row],[Custom Sequence/Bank ID]]))), Table_pA_Check[pA Check], ""),IF((ISNUMBER(FIND(LOWER(Table_pA_Check[pA Check]), Table65[[#This Row],[Custom Sequence/Bank ID]]))), Table_pA_Check[pA Check], ""))),
    IF(_xlpm.ProblemFound="", "", "Error 13: Problem sequences found (" &amp; _xlpm.ProblemFound &amp; ")"))</f>
        <v/>
      </c>
      <c r="BX32" s="4" t="str">
        <f>IF(AND(Table65[[#This Row],[Service]] &lt;&gt; "", Table65[[#This Row],[Codon Optimize Capitalized?]]&lt;&gt; "No", Table65[[#This Row],[Codon Optimize Capitalized?]]&lt;&gt; "", Table65[[#This Row],[Codon Optimize Capitalized?]]&lt;&gt; "No Options", EXACT(Table65[[#This Row],[Custom Sequence/Bank ID]],LOWER(Table65[[#This Row],[Custom Sequence/Bank ID]]))),"Error 14: Codon optimization is selected, but sequence is lowercase. Change regions for optimization to uppercase","")</f>
        <v/>
      </c>
      <c r="BY32" s="4" t="str">
        <f>IF(COUNTIF(Table65[Name], Table65[[#This Row],[Name]]) &gt; 1, "Error 15: Duplicate name", "")</f>
        <v/>
      </c>
      <c r="BZ32" s="4" t="str">
        <f>IF(
   Table65[[#This Row],[Service]]&lt;&gt;"",
   IF(
      AND(Table65[[#This Row],[Formulation]]="", Table65[[#This Row],[Number of Aliquots]]&gt;1),
      "Error 16: The RTC can only aliquot formulated circRNA; unformulated circRNA is stable through many freeze-thaw cycles",
      ""
   ),
   ""
)</f>
        <v/>
      </c>
      <c r="CA32" s="4" t="str">
        <f>IF(
   Table65[[#This Row],[Service]]&lt;&gt;"",
   IF(
      Table65[[#This Row],[Number of Aliquots]] &gt; (Table65[[#This Row],[Quantity (mg)]]*20),
      "Error 17: Too many aliquots. Maximum aliquots for Quantity requested = " &amp; (Table65[[#This Row],[Quantity (mg)]]*20),
      ""
   ),
   ""
)</f>
        <v/>
      </c>
      <c r="CB32" s="4" t="str">
        <f>IF(
   AND(Table65[[#This Row],[Service]]&lt;&gt;"", Table65[[#This Row],[Quantity (mg)]]&lt;0.2, Table65[[#This Row],[Formulation]]&lt;&gt;"", Table65[[#This Row],[Formulation]]&lt;&gt;"None"),
   "Error 18: Quantity too low. Minimum is 0.2mg for formulations",
   ""
)</f>
        <v/>
      </c>
      <c r="CC32" s="4" t="str">
        <f>IF(
   AND(Table65[[#This Row],[Service]]&lt;&gt;"", Table65[[#This Row],[Vector]]="No Vector", Table65[[#This Row],[Service]]&lt;&gt;"HT Geneblock Custom RNA"),
   "Error 19: [No Vector] can only be used for Geneblock service",
   ""
)</f>
        <v/>
      </c>
      <c r="CD32" s="4" t="str">
        <f>_xlfn.LET(
    _xlpm.errorList, _xlfn.TEXTJOIN(". ", TRUE, Table_Sequence_Check[[#This Row],[Problem Sequence Check]:[GC Check]],Table_Sequence_Check[[#This Row],[Restriction Enzyme Error]:[Gblock No Vector Check]]),
    IF(AND(Table65[[#This Row],[Service]]&lt;&gt;"", Table65[[#This Row],[Custom Sequence/Bank ID]]&lt;&gt;"SPECIAL",_xlpm.errorList&lt;&gt;""), _xlpm.errorList &amp; ".", "")
)</f>
        <v/>
      </c>
      <c r="CF32" s="3" t="str">
        <f t="shared" si="0"/>
        <v>Required</v>
      </c>
      <c r="CG32" s="1" t="str">
        <f t="shared" si="1"/>
        <v>Optional</v>
      </c>
      <c r="CH32" s="1" t="str">
        <f>IF(Table65[[#This Row],[Service]]&lt;&gt;"",IF((Table65[[#This Row],[Service]]="HT Custom RNA") + (Table65[[#This Row],[Service]]="HT Geneblock Custom RNA"), "Empty","Required"),"Empty")</f>
        <v>Empty</v>
      </c>
      <c r="CI32" s="1" t="str">
        <f>IF(Table65[[#This Row],[Service]] = "Stock RNA", "Required","Empty")</f>
        <v>Empty</v>
      </c>
      <c r="CJ32" s="1" t="str">
        <f>IF(OR(Table65[[#This Row],[Service]] = "Custom RNA", Table65[[#This Row],[Service]] = "HT Custom RNA", Table65[[#This Row],[Service]] = "HT Geneblock Custom RNA", Table65[[#This Row],[Service]] = "Formulation"), "Required", "Empty")</f>
        <v>Empty</v>
      </c>
      <c r="CK32" s="1" t="str">
        <f>IF(OR(Table65[[#This Row],[Service]] = "Custom RNA", Table65[[#This Row],[Service]] = "HT Custom RNA", Table65[[#This Row],[Service]] = "HT Geneblock Custom RNA"), "Required", "Empty")</f>
        <v>Empty</v>
      </c>
      <c r="CL32" s="1" t="str">
        <f>IF(OR(Table65[[#This Row],[Service]] = "Custom RNA", Table65[[#This Row],[Service]] = "HT Custom RNA", Table65[[#This Row],[Service]] = "HT Geneblock Custom RNA"), "Required", "Empty")</f>
        <v>Empty</v>
      </c>
      <c r="CM32" s="1" t="str">
        <f>IF(OR(Table65[[#This Row],[Service]] = "Custom RNA", Table65[[#This Row],[Service]] = "HT Custom RNA", Table65[[#This Row],[Service]] = "HT Geneblock Custom RNA"), "Required", "Empty")</f>
        <v>Empty</v>
      </c>
      <c r="CN32" s="1" t="str">
        <f>IF(AND(Table65[[#This Row],[Vector]]&lt;&gt;"Banked Construct", OR(Table65[[#This Row],[Service]] = "Custom RNA", Table65[[#This Row],[Service]] = "HT Custom RNA",Table65[[#This Row],[Service]] = "HT Geneblock Custom RNA",)), "Optional", "Empty")</f>
        <v>Empty</v>
      </c>
      <c r="CO32" s="1" t="str">
        <f>IF(OR(Table65[[#This Row],[Service]] = "Custom RNA", Table65[[#This Row],[Service]] = "HT Custom RNA"), "Optional", "Empty")</f>
        <v>Empty</v>
      </c>
      <c r="CP32" s="1" t="str">
        <f>IF(OR(Table65[[#This Row],[Service]] = "Custom RNA", Table65[[#This Row],[Service]] = "HT Custom RNA", Table65[[#This Row],[Service]] = "HT Custom Geneblock RNA"), "Optional", "Empty")</f>
        <v>Empty</v>
      </c>
      <c r="CQ32" s="1" t="str">
        <f>IF(Table65[[#This Row],[Service]]&lt;&gt;"",IF(OR(Table65[[#This Row],[Service]]="HT Custom RNA", Table65[[#This Row],[Service]]="HT Geneblock Custom RNA"), "Empty","Optional"),"Empty")</f>
        <v>Empty</v>
      </c>
      <c r="CR32" s="1" t="str">
        <f>IF(AND(Table65[[#This Row],[Formulation]]&lt;&gt;"",Table65[[#This Row],[Formulation]]&lt;&gt;"None",Table65[[#This Row],[Formulation]]&lt;&gt;"No Options"), "Required","Empty")</f>
        <v>Empty</v>
      </c>
      <c r="CS32" s="1" t="str">
        <f>IF(AND(Table65[[#This Row],[Formulation]]&lt;&gt;"",Table65[[#This Row],[Formulation]]&lt;&gt;"None",Table65[[#This Row],[Formulation]]&lt;&gt;"No Options"), "Optional","Empty")</f>
        <v>Empty</v>
      </c>
      <c r="CT32" s="1" t="str">
        <f t="shared" si="2"/>
        <v>Optional</v>
      </c>
      <c r="CU32" s="1" t="str">
        <f t="shared" si="3"/>
        <v>Optional</v>
      </c>
      <c r="CV32" s="2" t="str">
        <f t="shared" si="4"/>
        <v>Optional</v>
      </c>
    </row>
    <row r="33" spans="1:100" x14ac:dyDescent="0.35">
      <c r="A33" s="69">
        <v>29</v>
      </c>
      <c r="B33" s="59"/>
      <c r="C33" s="83"/>
      <c r="D33" s="85"/>
      <c r="E33" s="90"/>
      <c r="F33" s="60"/>
      <c r="G33" s="60"/>
      <c r="H33" s="60"/>
      <c r="I33" s="61"/>
      <c r="J33" s="61"/>
      <c r="K33" s="105"/>
      <c r="L33" s="90"/>
      <c r="M33" s="60"/>
      <c r="N33" s="108"/>
      <c r="O33" s="91"/>
      <c r="P33" s="111"/>
      <c r="Q33" s="93" t="str">
        <f>Table_Sequence_Check[[#This Row],[Final Warnings]]</f>
        <v/>
      </c>
      <c r="R33" s="19"/>
      <c r="S33" s="19"/>
      <c r="T33" s="19"/>
      <c r="BG33" s="3" t="str" cm="1">
        <f t="array" ref="BG33">_xlfn.LET(
    _xlpm.ProblemFound, _xlfn.TEXTJOIN(", ", TRUE, IF(OR(Table65[[#This Row],[Codon Optimize Capitalized?]]="No", Table65[[#This Row],[Codon Optimize Capitalized?]]=""), IF((ISNUMBER(SEARCH(Table_Problem_Sequences[Problem Sequences], Table65[[#This Row],[Custom Sequence/Bank ID]]))), Table_Problem_Sequences[Problem Sequences], ""),IF((ISNUMBER(FIND(LOWER(Table_Problem_Sequences[Problem Sequences]), Table65[[#This Row],[Custom Sequence/Bank ID]]))), Table_Problem_Sequences[Problem Sequences], ""))),
    IF(_xlpm.ProblemFound="", "", "Warning 1: Problem sequences found (" &amp; _xlpm.ProblemFound &amp; ")"))</f>
        <v/>
      </c>
      <c r="BH33" s="3" t="str">
        <f>IF(AND(Table65[[#This Row],[Vector]] &lt;&gt; "Banked Construct",Table65[[#This Row],[Service]]&lt;&gt;"Stock RNA", LEN(Table65[[#This Row],[Custom Sequence/Bank ID]])&lt;300, Table65[[#This Row],[Custom Sequence/Bank ID]]&lt;&gt;""),"Comment: Sequence is less than 300nt. A spacer sequence will be added to bring the length up to 300nt","")</f>
        <v/>
      </c>
      <c r="BI33" s="1" t="str">
        <f>IF(AND(Table65[[#This Row],[Custom Sequence/Bank ID]]&lt;&gt;"", Table65[[#This Row],[Codon Optimize Capitalized?]]&lt;&gt; "No", Table65[[#This Row],[Codon Optimize Capitalized?]]&lt;&gt; "", Table65[[#This Row],[Codon Optimize Capitalized?]]&lt;&gt; "No Options"),
    IF(MOD(LEN(SUBSTITUTE(SUBSTITUTE(SUBSTITUTE(SUBSTITUTE(SUBSTITUTE(Table65[[#This Row],[Custom Sequence/Bank ID]], "a", ""), "c", ""), "g", ""), "u", ""), "t", "")), 3) = 0,
        "",
        "Error 3: Optimization regions not divisible by 3"),
    "")</f>
        <v/>
      </c>
      <c r="BJ33" s="1" t="str">
        <f>IF(
    Table65[[#This Row],[Vector]]="Banked Construct",
    IF(
        AND(
            LEFT(Table65[[#This Row],[Custom Sequence/Bank ID]], 3)="RTC",
            ISNUMBER(VALUE(MID(Table65[[#This Row],[Custom Sequence/Bank ID]], 4, 7))),
            LEN(Table65[[#This Row],[Custom Sequence/Bank ID]])=10
        ),
        "",
        "Error 4: Incorrect Bank ID"
    ),
    ""
)</f>
        <v/>
      </c>
      <c r="BK33" s="1" t="str">
        <f>IF(
   AND(Table65[[#This Row],[Vector]]&lt;&gt;"Banked Construct", LEN(Table65[[#This Row],[Custom Sequence/Bank ID]])&gt;0),
   IF(
      LEN(
         SUBSTITUTE(
            SUBSTITUTE(
               SUBSTITUTE(
                  SUBSTITUTE(UPPER(Table65[[#This Row],[Custom Sequence/Bank ID]]),"A",""),
               "C",""),
            "T",""),
         "G","")
      )&gt;0,
      "Error 5: Non-ACGT characters present",
      ""
   ),
   ""
)</f>
        <v/>
      </c>
      <c r="BL33" s="4" t="str">
        <f>IF(AND(Table65[[#This Row],[Vector]] &lt;&gt; "Banked Construct",Table65[[#This Row],[Service]]="Custom RNA", LEN(Table65[[#This Row],[Custom Sequence/Bank ID]])&gt;10000),"Error 6: Maximum sequence length is 10,000nt",IF(AND(Table65[[#This Row],[Vector]] &lt;&gt; "Banked Construct",Table65[[#This Row],[Service]]="HT Custom RNA", LEN(Table65[[#This Row],[Custom Sequence/Bank ID]])&gt;5000),"Error 6: Maximum sequence length for HT is 5,000nt", IF(Table65[[#This Row],[Service]]="HT Geneblock Custom RNA", IF(AND(Table65[[#This Row],[Vector]]="RTC coding circRNA", LEN(Table65[[#This Row],[Custom Sequence/Bank ID]])&gt;3793),"Error 6: Maximum sequence length for Coding CircRNA Geneblock is 3,793nt", IF(AND(Table65[[#This Row],[Vector]]="RTC noncoding circRNA", LEN(Table65[[#This Row],[Custom Sequence/Bank ID]])&gt;4493),"Error 6: Maximum sequence length for Noncoding CircRNA Geneblock is 4,493nt", IF(AND(Table65[[#This Row],[Vector]]="RTC Other RNA", LEN(Table65[[#This Row],[Custom Sequence/Bank ID]])&gt;4913),"Error 6: Maximum sequence length for Other RNA Geneblock is 4,913nt",""))),"")))</f>
        <v/>
      </c>
      <c r="BM33" s="4" t="str">
        <f>IF(AND(Table65[[#This Row],[Vector]] &lt;&gt; "Banked Construct", Table65[[#This Row],[Service]]&lt;&gt;"Stock RNA", Table65[[#This Row],[Custom Sequence/Bank ID]]&lt;&gt;""),
    _xlfn.LET(
        _xlpm.Sequence, Table65[[#This Row],[Custom Sequence/Bank ID]],
        _xlpm.OriginalLength, IF(AND(Table65[[#This Row],[Codon Optimize Capitalized?]] &lt;&gt; "No", Table65[[#This Row],[Codon Optimize Capitalized?]] &lt;&gt; ""),
                           LEN(SUBSTITUTE(SUBSTITUTE(SUBSTITUTE(SUBSTITUTE(SUBSTITUTE(_xlpm.Sequence, "A", ""), "C", ""), "G", ""), "T", ""), "U", "")),
                           LEN(_xlpm.Sequence)),
        _xlpm.NoGCLength, IF(AND(Table65[[#This Row],[Codon Optimize Capitalized?]] &lt;&gt; "No", Table65[[#This Row],[Codon Optimize Capitalized?]] &lt;&gt; ""),
                       LEN((SUBSTITUTE(SUBSTITUTE(SUBSTITUTE(SUBSTITUTE(SUBSTITUTE(SUBSTITUTE(SUBSTITUTE(_xlpm.Sequence, "A", ""), "C", ""), "G", ""), "T", ""), "U", ""), "g", ""), "c", ""))),
                       LEN(SUBSTITUTE(SUBSTITUTE(UPPER(_xlpm.Sequence), "G", ""), "C", ""))),
        _xlpm.GCLength, _xlpm.OriginalLength - _xlpm.NoGCLength,
        _xlpm.GCPercentage, IF(_xlpm.OriginalLength &gt; 15, _xlpm.GCLength / _xlpm.OriginalLength, 0.5),
                IF(OR(_xlpm.GCPercentage &gt; 0.65, _xlpm.GCPercentage &lt; 0.25), "Warning 7: Unoptimized region GC is not between 25-65%", "")
    ),
    ""
)</f>
        <v/>
      </c>
      <c r="BN33" s="4" t="str" cm="1">
        <f t="array" ref="BN33">_xlfn.LET(
    _xlpm.ProblemFound, _xlfn.TEXTJOIN(", ", TRUE, IF(OR(Table65[[#This Row],[Codon Optimize Capitalized?]]="No", Table65[[#This Row],[Codon Optimize Capitalized?]]=""), IF((ISNUMBER(SEARCH(Table_Restriction_Enzymes[XbaI], Table65[[#This Row],[Custom Sequence/Bank ID]]))), Table_Restriction_Enzymes[XbaI], ""),IF((ISNUMBER(FIND(LOWER(Table_Restriction_Enzymes[XbaI]), Table65[[#This Row],[Custom Sequence/Bank ID]]))), Table_Restriction_Enzymes[XbaI], ""))),
    IF(_xlpm.ProblemFound="", "", "[" &amp; _xlpm.ProblemFound &amp; "]"))</f>
        <v/>
      </c>
      <c r="BO33" s="4" t="str">
        <f>IF(Table_Sequence_Check[[#This Row],[Restriction Enzyme 1 Check]]&lt;&gt;"", Table_Restriction_Enzymes[[#Headers],[XbaI]],"")</f>
        <v/>
      </c>
      <c r="BP33" s="4" t="str" cm="1">
        <f t="array" ref="BP33">_xlfn.LET(
    _xlpm.ProblemFound, _xlfn.TEXTJOIN(", ", TRUE, IF(OR(Table65[[#This Row],[Codon Optimize Capitalized?]]="No", Table65[[#This Row],[Codon Optimize Capitalized?]]=""), IF((ISNUMBER(SEARCH(Table_Restriction_Enzymes[AscI], Table65[[#This Row],[Custom Sequence/Bank ID]]))), Table_Restriction_Enzymes[AscI], ""),IF((ISNUMBER(FIND(LOWER(Table_Restriction_Enzymes[AscI]), Table65[[#This Row],[Custom Sequence/Bank ID]]))), Table_Restriction_Enzymes[AscI], ""))),
    IF(_xlpm.ProblemFound="", "", "[" &amp; _xlpm.ProblemFound &amp; "]"))</f>
        <v/>
      </c>
      <c r="BQ33" s="4" t="str">
        <f>IF(Table_Sequence_Check[[#This Row],[Restriction Enzyme 2 Check]]&lt;&gt;"", Table_Restriction_Enzymes[[#Headers],[AscI]],"")</f>
        <v/>
      </c>
      <c r="BR33" s="4" t="str">
        <f>IF(AND(Table65[[#This Row],[Vector]] &lt;&gt; "Banked Construct",Table65[[#This Row],[Service]]&lt;&gt;"Stock RNA", Table65[[#This Row],[Service]]&lt;&gt;"HT Geneblock Custom RNA", Table_Sequence_Check[[#This Row],[Restriction Enzyme 1 Check]]&lt;&gt;"", Table_Sequence_Check[[#This Row],[Restriction Enzyme 2 Check]]&lt;&gt; ""),"Error 8: Remove instances of one of the following: " &amp; _xlfn.CONCAT(Table_Sequence_Check[[#This Row],[Restriction Enzyme 1 Check]],Table_Sequence_Check[[#This Row],[Restriction Enzyme 2 Check]]),"")</f>
        <v/>
      </c>
      <c r="BS33" s="4" t="str" cm="1">
        <f t="array" ref="BS33">IF(
   AND(
      Table65[[#This Row],[Service]] &lt;&gt; "",
      OR(
         COUNTIF(Table65[Service], "HT Custom RNA") &gt; 0,
         COUNTIF(Table65[Service], "HT Geneblock Custom RNA") &gt; 0
      ),
      COUNTA(_xlfn.UNIQUE(_xlfn._xlws.FILTER(Table65[Service], Table65[Service] &lt;&gt; ""))) &gt; 1
   ),
   "Error 9: If selecting HT Custom RNA or HT Geneblock Custom RNA, all items must match the selected HT service",
   ""
)</f>
        <v/>
      </c>
      <c r="BT33" s="4" t="str" cm="1">
        <f t="array" ref="BT33">IF(
   AND(
      Table65[[#This Row],[Service]] &lt;&gt; "",
      OR(COUNTIF(Table65[Service], "*HT Custom RNA*") &gt; 0, COUNTIF(Table65[Service], "*HT Geneblock Custom RNA*") &gt; 0),
      OR(
         COUNTA(_xlfn.UNIQUE(_xlfn._xlws.FILTER(Table65[RNA Analytics], (Table65[Service] &lt;&gt; "")))) &gt; 1,
         COUNTA(_xlfn.UNIQUE(_xlfn._xlws.FILTER(Table65[Bank Construct?], (Table65[Service] &lt;&gt; "")))) &gt; 1,
         COUNTA(_xlfn.UNIQUE(_xlfn._xlws.FILTER(Table65[Synthesis Type], (Table65[Service] &lt;&gt; "")))) &gt; 1
      )
   ),
   "Error 10: If submitting HT Custom RNA or HT Geneblock Custom RNA service request, all items must have the same Synthesis Type, Banking, and Analytics",
   ""
)</f>
        <v/>
      </c>
      <c r="BU33" s="4" t="str">
        <f>IF(AND(OR(Table65[[#This Row],[Service]] = "HT Custom RNA",Table65[[#This Row],[Service]] = "HT Geneblock Custom RNA"), Table65[[#This Row],[Vector]]="Banked Construct"),"Error 11: Banked constructs cannot be submitted for HT/Geneblock Custom RNA service. Contact the core if you'd like to resynthesize an entire banked plate","")</f>
        <v/>
      </c>
      <c r="BV33" s="4" t="str">
        <f>IF(AND(Table65[[#This Row],[Service]] &lt;&gt; "", Table65[[#This Row],[Vector]]="Banked Construct", Table65[[#This Row],[Bank Construct?]]="Yes"),"Error 12: Cannot bank constructs that are already banked","")</f>
        <v/>
      </c>
      <c r="BW33" s="4" t="str" cm="1">
        <f t="array" ref="BW33">_xlfn.LET(
    _xlpm.ProblemFound, _xlfn.TEXTJOIN(", ", TRUE, IF(AND(Table65[[#This Row],[Synthesis Type]]="Other RNA", OR(Table65[[#This Row],[Codon Optimize Capitalized?]]="No", Table65[[#This Row],[Codon Optimize Capitalized?]]="")), IF((ISNUMBER(SEARCH(Table_pA_Check[pA Check], Table65[[#This Row],[Custom Sequence/Bank ID]]))), Table_pA_Check[pA Check], ""),IF((ISNUMBER(FIND(LOWER(Table_pA_Check[pA Check]), Table65[[#This Row],[Custom Sequence/Bank ID]]))), Table_pA_Check[pA Check], ""))),
    IF(_xlpm.ProblemFound="", "", "Error 13: Problem sequences found (" &amp; _xlpm.ProblemFound &amp; ")"))</f>
        <v/>
      </c>
      <c r="BX33" s="4" t="str">
        <f>IF(AND(Table65[[#This Row],[Service]] &lt;&gt; "", Table65[[#This Row],[Codon Optimize Capitalized?]]&lt;&gt; "No", Table65[[#This Row],[Codon Optimize Capitalized?]]&lt;&gt; "", Table65[[#This Row],[Codon Optimize Capitalized?]]&lt;&gt; "No Options", EXACT(Table65[[#This Row],[Custom Sequence/Bank ID]],LOWER(Table65[[#This Row],[Custom Sequence/Bank ID]]))),"Error 14: Codon optimization is selected, but sequence is lowercase. Change regions for optimization to uppercase","")</f>
        <v/>
      </c>
      <c r="BY33" s="4" t="str">
        <f>IF(COUNTIF(Table65[Name], Table65[[#This Row],[Name]]) &gt; 1, "Error 15: Duplicate name", "")</f>
        <v/>
      </c>
      <c r="BZ33" s="4" t="str">
        <f>IF(
   Table65[[#This Row],[Service]]&lt;&gt;"",
   IF(
      AND(Table65[[#This Row],[Formulation]]="", Table65[[#This Row],[Number of Aliquots]]&gt;1),
      "Error 16: The RTC can only aliquot formulated circRNA; unformulated circRNA is stable through many freeze-thaw cycles",
      ""
   ),
   ""
)</f>
        <v/>
      </c>
      <c r="CA33" s="4" t="str">
        <f>IF(
   Table65[[#This Row],[Service]]&lt;&gt;"",
   IF(
      Table65[[#This Row],[Number of Aliquots]] &gt; (Table65[[#This Row],[Quantity (mg)]]*20),
      "Error 17: Too many aliquots. Maximum aliquots for Quantity requested = " &amp; (Table65[[#This Row],[Quantity (mg)]]*20),
      ""
   ),
   ""
)</f>
        <v/>
      </c>
      <c r="CB33" s="4" t="str">
        <f>IF(
   AND(Table65[[#This Row],[Service]]&lt;&gt;"", Table65[[#This Row],[Quantity (mg)]]&lt;0.2, Table65[[#This Row],[Formulation]]&lt;&gt;"", Table65[[#This Row],[Formulation]]&lt;&gt;"None"),
   "Error 18: Quantity too low. Minimum is 0.2mg for formulations",
   ""
)</f>
        <v/>
      </c>
      <c r="CC33" s="4" t="str">
        <f>IF(
   AND(Table65[[#This Row],[Service]]&lt;&gt;"", Table65[[#This Row],[Vector]]="No Vector", Table65[[#This Row],[Service]]&lt;&gt;"HT Geneblock Custom RNA"),
   "Error 19: [No Vector] can only be used for Geneblock service",
   ""
)</f>
        <v/>
      </c>
      <c r="CD33" s="4" t="str">
        <f>_xlfn.LET(
    _xlpm.errorList, _xlfn.TEXTJOIN(". ", TRUE, Table_Sequence_Check[[#This Row],[Problem Sequence Check]:[GC Check]],Table_Sequence_Check[[#This Row],[Restriction Enzyme Error]:[Gblock No Vector Check]]),
    IF(AND(Table65[[#This Row],[Service]]&lt;&gt;"", Table65[[#This Row],[Custom Sequence/Bank ID]]&lt;&gt;"SPECIAL",_xlpm.errorList&lt;&gt;""), _xlpm.errorList &amp; ".", "")
)</f>
        <v/>
      </c>
      <c r="CF33" s="3" t="str">
        <f t="shared" si="0"/>
        <v>Required</v>
      </c>
      <c r="CG33" s="1" t="str">
        <f t="shared" si="1"/>
        <v>Optional</v>
      </c>
      <c r="CH33" s="1" t="str">
        <f>IF(Table65[[#This Row],[Service]]&lt;&gt;"",IF((Table65[[#This Row],[Service]]="HT Custom RNA") + (Table65[[#This Row],[Service]]="HT Geneblock Custom RNA"), "Empty","Required"),"Empty")</f>
        <v>Empty</v>
      </c>
      <c r="CI33" s="1" t="str">
        <f>IF(Table65[[#This Row],[Service]] = "Stock RNA", "Required","Empty")</f>
        <v>Empty</v>
      </c>
      <c r="CJ33" s="1" t="str">
        <f>IF(OR(Table65[[#This Row],[Service]] = "Custom RNA", Table65[[#This Row],[Service]] = "HT Custom RNA", Table65[[#This Row],[Service]] = "HT Geneblock Custom RNA", Table65[[#This Row],[Service]] = "Formulation"), "Required", "Empty")</f>
        <v>Empty</v>
      </c>
      <c r="CK33" s="1" t="str">
        <f>IF(OR(Table65[[#This Row],[Service]] = "Custom RNA", Table65[[#This Row],[Service]] = "HT Custom RNA", Table65[[#This Row],[Service]] = "HT Geneblock Custom RNA"), "Required", "Empty")</f>
        <v>Empty</v>
      </c>
      <c r="CL33" s="1" t="str">
        <f>IF(OR(Table65[[#This Row],[Service]] = "Custom RNA", Table65[[#This Row],[Service]] = "HT Custom RNA", Table65[[#This Row],[Service]] = "HT Geneblock Custom RNA"), "Required", "Empty")</f>
        <v>Empty</v>
      </c>
      <c r="CM33" s="1" t="str">
        <f>IF(OR(Table65[[#This Row],[Service]] = "Custom RNA", Table65[[#This Row],[Service]] = "HT Custom RNA", Table65[[#This Row],[Service]] = "HT Geneblock Custom RNA"), "Required", "Empty")</f>
        <v>Empty</v>
      </c>
      <c r="CN33" s="1" t="str">
        <f>IF(AND(Table65[[#This Row],[Vector]]&lt;&gt;"Banked Construct", OR(Table65[[#This Row],[Service]] = "Custom RNA", Table65[[#This Row],[Service]] = "HT Custom RNA",Table65[[#This Row],[Service]] = "HT Geneblock Custom RNA",)), "Optional", "Empty")</f>
        <v>Empty</v>
      </c>
      <c r="CO33" s="1" t="str">
        <f>IF(OR(Table65[[#This Row],[Service]] = "Custom RNA", Table65[[#This Row],[Service]] = "HT Custom RNA"), "Optional", "Empty")</f>
        <v>Empty</v>
      </c>
      <c r="CP33" s="1" t="str">
        <f>IF(OR(Table65[[#This Row],[Service]] = "Custom RNA", Table65[[#This Row],[Service]] = "HT Custom RNA", Table65[[#This Row],[Service]] = "HT Custom Geneblock RNA"), "Optional", "Empty")</f>
        <v>Empty</v>
      </c>
      <c r="CQ33" s="1" t="str">
        <f>IF(Table65[[#This Row],[Service]]&lt;&gt;"",IF(OR(Table65[[#This Row],[Service]]="HT Custom RNA", Table65[[#This Row],[Service]]="HT Geneblock Custom RNA"), "Empty","Optional"),"Empty")</f>
        <v>Empty</v>
      </c>
      <c r="CR33" s="1" t="str">
        <f>IF(AND(Table65[[#This Row],[Formulation]]&lt;&gt;"",Table65[[#This Row],[Formulation]]&lt;&gt;"None",Table65[[#This Row],[Formulation]]&lt;&gt;"No Options"), "Required","Empty")</f>
        <v>Empty</v>
      </c>
      <c r="CS33" s="1" t="str">
        <f>IF(AND(Table65[[#This Row],[Formulation]]&lt;&gt;"",Table65[[#This Row],[Formulation]]&lt;&gt;"None",Table65[[#This Row],[Formulation]]&lt;&gt;"No Options"), "Optional","Empty")</f>
        <v>Empty</v>
      </c>
      <c r="CT33" s="1" t="str">
        <f t="shared" si="2"/>
        <v>Optional</v>
      </c>
      <c r="CU33" s="1" t="str">
        <f t="shared" si="3"/>
        <v>Optional</v>
      </c>
      <c r="CV33" s="2" t="str">
        <f t="shared" si="4"/>
        <v>Optional</v>
      </c>
    </row>
    <row r="34" spans="1:100" x14ac:dyDescent="0.35">
      <c r="A34" s="69">
        <v>30</v>
      </c>
      <c r="B34" s="59"/>
      <c r="C34" s="83"/>
      <c r="D34" s="85"/>
      <c r="E34" s="90"/>
      <c r="F34" s="60"/>
      <c r="G34" s="60"/>
      <c r="H34" s="60"/>
      <c r="I34" s="61"/>
      <c r="J34" s="61"/>
      <c r="K34" s="105"/>
      <c r="L34" s="90"/>
      <c r="M34" s="60"/>
      <c r="N34" s="108"/>
      <c r="O34" s="91"/>
      <c r="P34" s="111"/>
      <c r="Q34" s="93" t="str">
        <f>Table_Sequence_Check[[#This Row],[Final Warnings]]</f>
        <v/>
      </c>
      <c r="R34" s="19"/>
      <c r="S34" s="19"/>
      <c r="T34" s="19"/>
      <c r="BG34" s="3" t="str" cm="1">
        <f t="array" ref="BG34">_xlfn.LET(
    _xlpm.ProblemFound, _xlfn.TEXTJOIN(", ", TRUE, IF(OR(Table65[[#This Row],[Codon Optimize Capitalized?]]="No", Table65[[#This Row],[Codon Optimize Capitalized?]]=""), IF((ISNUMBER(SEARCH(Table_Problem_Sequences[Problem Sequences], Table65[[#This Row],[Custom Sequence/Bank ID]]))), Table_Problem_Sequences[Problem Sequences], ""),IF((ISNUMBER(FIND(LOWER(Table_Problem_Sequences[Problem Sequences]), Table65[[#This Row],[Custom Sequence/Bank ID]]))), Table_Problem_Sequences[Problem Sequences], ""))),
    IF(_xlpm.ProblemFound="", "", "Warning 1: Problem sequences found (" &amp; _xlpm.ProblemFound &amp; ")"))</f>
        <v/>
      </c>
      <c r="BH34" s="3" t="str">
        <f>IF(AND(Table65[[#This Row],[Vector]] &lt;&gt; "Banked Construct",Table65[[#This Row],[Service]]&lt;&gt;"Stock RNA", LEN(Table65[[#This Row],[Custom Sequence/Bank ID]])&lt;300, Table65[[#This Row],[Custom Sequence/Bank ID]]&lt;&gt;""),"Comment: Sequence is less than 300nt. A spacer sequence will be added to bring the length up to 300nt","")</f>
        <v/>
      </c>
      <c r="BI34" s="1" t="str">
        <f>IF(AND(Table65[[#This Row],[Custom Sequence/Bank ID]]&lt;&gt;"", Table65[[#This Row],[Codon Optimize Capitalized?]]&lt;&gt; "No", Table65[[#This Row],[Codon Optimize Capitalized?]]&lt;&gt; "", Table65[[#This Row],[Codon Optimize Capitalized?]]&lt;&gt; "No Options"),
    IF(MOD(LEN(SUBSTITUTE(SUBSTITUTE(SUBSTITUTE(SUBSTITUTE(SUBSTITUTE(Table65[[#This Row],[Custom Sequence/Bank ID]], "a", ""), "c", ""), "g", ""), "u", ""), "t", "")), 3) = 0,
        "",
        "Error 3: Optimization regions not divisible by 3"),
    "")</f>
        <v/>
      </c>
      <c r="BJ34" s="1" t="str">
        <f>IF(
    Table65[[#This Row],[Vector]]="Banked Construct",
    IF(
        AND(
            LEFT(Table65[[#This Row],[Custom Sequence/Bank ID]], 3)="RTC",
            ISNUMBER(VALUE(MID(Table65[[#This Row],[Custom Sequence/Bank ID]], 4, 7))),
            LEN(Table65[[#This Row],[Custom Sequence/Bank ID]])=10
        ),
        "",
        "Error 4: Incorrect Bank ID"
    ),
    ""
)</f>
        <v/>
      </c>
      <c r="BK34" s="1" t="str">
        <f>IF(
   AND(Table65[[#This Row],[Vector]]&lt;&gt;"Banked Construct", LEN(Table65[[#This Row],[Custom Sequence/Bank ID]])&gt;0),
   IF(
      LEN(
         SUBSTITUTE(
            SUBSTITUTE(
               SUBSTITUTE(
                  SUBSTITUTE(UPPER(Table65[[#This Row],[Custom Sequence/Bank ID]]),"A",""),
               "C",""),
            "T",""),
         "G","")
      )&gt;0,
      "Error 5: Non-ACGT characters present",
      ""
   ),
   ""
)</f>
        <v/>
      </c>
      <c r="BL34" s="4" t="str">
        <f>IF(AND(Table65[[#This Row],[Vector]] &lt;&gt; "Banked Construct",Table65[[#This Row],[Service]]="Custom RNA", LEN(Table65[[#This Row],[Custom Sequence/Bank ID]])&gt;10000),"Error 6: Maximum sequence length is 10,000nt",IF(AND(Table65[[#This Row],[Vector]] &lt;&gt; "Banked Construct",Table65[[#This Row],[Service]]="HT Custom RNA", LEN(Table65[[#This Row],[Custom Sequence/Bank ID]])&gt;5000),"Error 6: Maximum sequence length for HT is 5,000nt", IF(Table65[[#This Row],[Service]]="HT Geneblock Custom RNA", IF(AND(Table65[[#This Row],[Vector]]="RTC coding circRNA", LEN(Table65[[#This Row],[Custom Sequence/Bank ID]])&gt;3793),"Error 6: Maximum sequence length for Coding CircRNA Geneblock is 3,793nt", IF(AND(Table65[[#This Row],[Vector]]="RTC noncoding circRNA", LEN(Table65[[#This Row],[Custom Sequence/Bank ID]])&gt;4493),"Error 6: Maximum sequence length for Noncoding CircRNA Geneblock is 4,493nt", IF(AND(Table65[[#This Row],[Vector]]="RTC Other RNA", LEN(Table65[[#This Row],[Custom Sequence/Bank ID]])&gt;4913),"Error 6: Maximum sequence length for Other RNA Geneblock is 4,913nt",""))),"")))</f>
        <v/>
      </c>
      <c r="BM34" s="4" t="str">
        <f>IF(AND(Table65[[#This Row],[Vector]] &lt;&gt; "Banked Construct", Table65[[#This Row],[Service]]&lt;&gt;"Stock RNA", Table65[[#This Row],[Custom Sequence/Bank ID]]&lt;&gt;""),
    _xlfn.LET(
        _xlpm.Sequence, Table65[[#This Row],[Custom Sequence/Bank ID]],
        _xlpm.OriginalLength, IF(AND(Table65[[#This Row],[Codon Optimize Capitalized?]] &lt;&gt; "No", Table65[[#This Row],[Codon Optimize Capitalized?]] &lt;&gt; ""),
                           LEN(SUBSTITUTE(SUBSTITUTE(SUBSTITUTE(SUBSTITUTE(SUBSTITUTE(_xlpm.Sequence, "A", ""), "C", ""), "G", ""), "T", ""), "U", "")),
                           LEN(_xlpm.Sequence)),
        _xlpm.NoGCLength, IF(AND(Table65[[#This Row],[Codon Optimize Capitalized?]] &lt;&gt; "No", Table65[[#This Row],[Codon Optimize Capitalized?]] &lt;&gt; ""),
                       LEN((SUBSTITUTE(SUBSTITUTE(SUBSTITUTE(SUBSTITUTE(SUBSTITUTE(SUBSTITUTE(SUBSTITUTE(_xlpm.Sequence, "A", ""), "C", ""), "G", ""), "T", ""), "U", ""), "g", ""), "c", ""))),
                       LEN(SUBSTITUTE(SUBSTITUTE(UPPER(_xlpm.Sequence), "G", ""), "C", ""))),
        _xlpm.GCLength, _xlpm.OriginalLength - _xlpm.NoGCLength,
        _xlpm.GCPercentage, IF(_xlpm.OriginalLength &gt; 15, _xlpm.GCLength / _xlpm.OriginalLength, 0.5),
                IF(OR(_xlpm.GCPercentage &gt; 0.65, _xlpm.GCPercentage &lt; 0.25), "Warning 7: Unoptimized region GC is not between 25-65%", "")
    ),
    ""
)</f>
        <v/>
      </c>
      <c r="BN34" s="4" t="str" cm="1">
        <f t="array" ref="BN34">_xlfn.LET(
    _xlpm.ProblemFound, _xlfn.TEXTJOIN(", ", TRUE, IF(OR(Table65[[#This Row],[Codon Optimize Capitalized?]]="No", Table65[[#This Row],[Codon Optimize Capitalized?]]=""), IF((ISNUMBER(SEARCH(Table_Restriction_Enzymes[XbaI], Table65[[#This Row],[Custom Sequence/Bank ID]]))), Table_Restriction_Enzymes[XbaI], ""),IF((ISNUMBER(FIND(LOWER(Table_Restriction_Enzymes[XbaI]), Table65[[#This Row],[Custom Sequence/Bank ID]]))), Table_Restriction_Enzymes[XbaI], ""))),
    IF(_xlpm.ProblemFound="", "", "[" &amp; _xlpm.ProblemFound &amp; "]"))</f>
        <v/>
      </c>
      <c r="BO34" s="4" t="str">
        <f>IF(Table_Sequence_Check[[#This Row],[Restriction Enzyme 1 Check]]&lt;&gt;"", Table_Restriction_Enzymes[[#Headers],[XbaI]],"")</f>
        <v/>
      </c>
      <c r="BP34" s="4" t="str" cm="1">
        <f t="array" ref="BP34">_xlfn.LET(
    _xlpm.ProblemFound, _xlfn.TEXTJOIN(", ", TRUE, IF(OR(Table65[[#This Row],[Codon Optimize Capitalized?]]="No", Table65[[#This Row],[Codon Optimize Capitalized?]]=""), IF((ISNUMBER(SEARCH(Table_Restriction_Enzymes[AscI], Table65[[#This Row],[Custom Sequence/Bank ID]]))), Table_Restriction_Enzymes[AscI], ""),IF((ISNUMBER(FIND(LOWER(Table_Restriction_Enzymes[AscI]), Table65[[#This Row],[Custom Sequence/Bank ID]]))), Table_Restriction_Enzymes[AscI], ""))),
    IF(_xlpm.ProblemFound="", "", "[" &amp; _xlpm.ProblemFound &amp; "]"))</f>
        <v/>
      </c>
      <c r="BQ34" s="4" t="str">
        <f>IF(Table_Sequence_Check[[#This Row],[Restriction Enzyme 2 Check]]&lt;&gt;"", Table_Restriction_Enzymes[[#Headers],[AscI]],"")</f>
        <v/>
      </c>
      <c r="BR34" s="4" t="str">
        <f>IF(AND(Table65[[#This Row],[Vector]] &lt;&gt; "Banked Construct",Table65[[#This Row],[Service]]&lt;&gt;"Stock RNA", Table65[[#This Row],[Service]]&lt;&gt;"HT Geneblock Custom RNA", Table_Sequence_Check[[#This Row],[Restriction Enzyme 1 Check]]&lt;&gt;"", Table_Sequence_Check[[#This Row],[Restriction Enzyme 2 Check]]&lt;&gt; ""),"Error 8: Remove instances of one of the following: " &amp; _xlfn.CONCAT(Table_Sequence_Check[[#This Row],[Restriction Enzyme 1 Check]],Table_Sequence_Check[[#This Row],[Restriction Enzyme 2 Check]]),"")</f>
        <v/>
      </c>
      <c r="BS34" s="4" t="str" cm="1">
        <f t="array" ref="BS34">IF(
   AND(
      Table65[[#This Row],[Service]] &lt;&gt; "",
      OR(
         COUNTIF(Table65[Service], "HT Custom RNA") &gt; 0,
         COUNTIF(Table65[Service], "HT Geneblock Custom RNA") &gt; 0
      ),
      COUNTA(_xlfn.UNIQUE(_xlfn._xlws.FILTER(Table65[Service], Table65[Service] &lt;&gt; ""))) &gt; 1
   ),
   "Error 9: If selecting HT Custom RNA or HT Geneblock Custom RNA, all items must match the selected HT service",
   ""
)</f>
        <v/>
      </c>
      <c r="BT34" s="4" t="str" cm="1">
        <f t="array" ref="BT34">IF(
   AND(
      Table65[[#This Row],[Service]] &lt;&gt; "",
      OR(COUNTIF(Table65[Service], "*HT Custom RNA*") &gt; 0, COUNTIF(Table65[Service], "*HT Geneblock Custom RNA*") &gt; 0),
      OR(
         COUNTA(_xlfn.UNIQUE(_xlfn._xlws.FILTER(Table65[RNA Analytics], (Table65[Service] &lt;&gt; "")))) &gt; 1,
         COUNTA(_xlfn.UNIQUE(_xlfn._xlws.FILTER(Table65[Bank Construct?], (Table65[Service] &lt;&gt; "")))) &gt; 1,
         COUNTA(_xlfn.UNIQUE(_xlfn._xlws.FILTER(Table65[Synthesis Type], (Table65[Service] &lt;&gt; "")))) &gt; 1
      )
   ),
   "Error 10: If submitting HT Custom RNA or HT Geneblock Custom RNA service request, all items must have the same Synthesis Type, Banking, and Analytics",
   ""
)</f>
        <v/>
      </c>
      <c r="BU34" s="4" t="str">
        <f>IF(AND(OR(Table65[[#This Row],[Service]] = "HT Custom RNA",Table65[[#This Row],[Service]] = "HT Geneblock Custom RNA"), Table65[[#This Row],[Vector]]="Banked Construct"),"Error 11: Banked constructs cannot be submitted for HT/Geneblock Custom RNA service. Contact the core if you'd like to resynthesize an entire banked plate","")</f>
        <v/>
      </c>
      <c r="BV34" s="4" t="str">
        <f>IF(AND(Table65[[#This Row],[Service]] &lt;&gt; "", Table65[[#This Row],[Vector]]="Banked Construct", Table65[[#This Row],[Bank Construct?]]="Yes"),"Error 12: Cannot bank constructs that are already banked","")</f>
        <v/>
      </c>
      <c r="BW34" s="4" t="str" cm="1">
        <f t="array" ref="BW34">_xlfn.LET(
    _xlpm.ProblemFound, _xlfn.TEXTJOIN(", ", TRUE, IF(AND(Table65[[#This Row],[Synthesis Type]]="Other RNA", OR(Table65[[#This Row],[Codon Optimize Capitalized?]]="No", Table65[[#This Row],[Codon Optimize Capitalized?]]="")), IF((ISNUMBER(SEARCH(Table_pA_Check[pA Check], Table65[[#This Row],[Custom Sequence/Bank ID]]))), Table_pA_Check[pA Check], ""),IF((ISNUMBER(FIND(LOWER(Table_pA_Check[pA Check]), Table65[[#This Row],[Custom Sequence/Bank ID]]))), Table_pA_Check[pA Check], ""))),
    IF(_xlpm.ProblemFound="", "", "Error 13: Problem sequences found (" &amp; _xlpm.ProblemFound &amp; ")"))</f>
        <v/>
      </c>
      <c r="BX34" s="4" t="str">
        <f>IF(AND(Table65[[#This Row],[Service]] &lt;&gt; "", Table65[[#This Row],[Codon Optimize Capitalized?]]&lt;&gt; "No", Table65[[#This Row],[Codon Optimize Capitalized?]]&lt;&gt; "", Table65[[#This Row],[Codon Optimize Capitalized?]]&lt;&gt; "No Options", EXACT(Table65[[#This Row],[Custom Sequence/Bank ID]],LOWER(Table65[[#This Row],[Custom Sequence/Bank ID]]))),"Error 14: Codon optimization is selected, but sequence is lowercase. Change regions for optimization to uppercase","")</f>
        <v/>
      </c>
      <c r="BY34" s="4" t="str">
        <f>IF(COUNTIF(Table65[Name], Table65[[#This Row],[Name]]) &gt; 1, "Error 15: Duplicate name", "")</f>
        <v/>
      </c>
      <c r="BZ34" s="4" t="str">
        <f>IF(
   Table65[[#This Row],[Service]]&lt;&gt;"",
   IF(
      AND(Table65[[#This Row],[Formulation]]="", Table65[[#This Row],[Number of Aliquots]]&gt;1),
      "Error 16: The RTC can only aliquot formulated circRNA; unformulated circRNA is stable through many freeze-thaw cycles",
      ""
   ),
   ""
)</f>
        <v/>
      </c>
      <c r="CA34" s="4" t="str">
        <f>IF(
   Table65[[#This Row],[Service]]&lt;&gt;"",
   IF(
      Table65[[#This Row],[Number of Aliquots]] &gt; (Table65[[#This Row],[Quantity (mg)]]*20),
      "Error 17: Too many aliquots. Maximum aliquots for Quantity requested = " &amp; (Table65[[#This Row],[Quantity (mg)]]*20),
      ""
   ),
   ""
)</f>
        <v/>
      </c>
      <c r="CB34" s="4" t="str">
        <f>IF(
   AND(Table65[[#This Row],[Service]]&lt;&gt;"", Table65[[#This Row],[Quantity (mg)]]&lt;0.2, Table65[[#This Row],[Formulation]]&lt;&gt;"", Table65[[#This Row],[Formulation]]&lt;&gt;"None"),
   "Error 18: Quantity too low. Minimum is 0.2mg for formulations",
   ""
)</f>
        <v/>
      </c>
      <c r="CC34" s="4" t="str">
        <f>IF(
   AND(Table65[[#This Row],[Service]]&lt;&gt;"", Table65[[#This Row],[Vector]]="No Vector", Table65[[#This Row],[Service]]&lt;&gt;"HT Geneblock Custom RNA"),
   "Error 19: [No Vector] can only be used for Geneblock service",
   ""
)</f>
        <v/>
      </c>
      <c r="CD34" s="4" t="str">
        <f>_xlfn.LET(
    _xlpm.errorList, _xlfn.TEXTJOIN(". ", TRUE, Table_Sequence_Check[[#This Row],[Problem Sequence Check]:[GC Check]],Table_Sequence_Check[[#This Row],[Restriction Enzyme Error]:[Gblock No Vector Check]]),
    IF(AND(Table65[[#This Row],[Service]]&lt;&gt;"", Table65[[#This Row],[Custom Sequence/Bank ID]]&lt;&gt;"SPECIAL",_xlpm.errorList&lt;&gt;""), _xlpm.errorList &amp; ".", "")
)</f>
        <v/>
      </c>
      <c r="CF34" s="3" t="str">
        <f t="shared" si="0"/>
        <v>Required</v>
      </c>
      <c r="CG34" s="1" t="str">
        <f t="shared" si="1"/>
        <v>Optional</v>
      </c>
      <c r="CH34" s="1" t="str">
        <f>IF(Table65[[#This Row],[Service]]&lt;&gt;"",IF((Table65[[#This Row],[Service]]="HT Custom RNA") + (Table65[[#This Row],[Service]]="HT Geneblock Custom RNA"), "Empty","Required"),"Empty")</f>
        <v>Empty</v>
      </c>
      <c r="CI34" s="1" t="str">
        <f>IF(Table65[[#This Row],[Service]] = "Stock RNA", "Required","Empty")</f>
        <v>Empty</v>
      </c>
      <c r="CJ34" s="1" t="str">
        <f>IF(OR(Table65[[#This Row],[Service]] = "Custom RNA", Table65[[#This Row],[Service]] = "HT Custom RNA", Table65[[#This Row],[Service]] = "HT Geneblock Custom RNA", Table65[[#This Row],[Service]] = "Formulation"), "Required", "Empty")</f>
        <v>Empty</v>
      </c>
      <c r="CK34" s="1" t="str">
        <f>IF(OR(Table65[[#This Row],[Service]] = "Custom RNA", Table65[[#This Row],[Service]] = "HT Custom RNA", Table65[[#This Row],[Service]] = "HT Geneblock Custom RNA"), "Required", "Empty")</f>
        <v>Empty</v>
      </c>
      <c r="CL34" s="1" t="str">
        <f>IF(OR(Table65[[#This Row],[Service]] = "Custom RNA", Table65[[#This Row],[Service]] = "HT Custom RNA", Table65[[#This Row],[Service]] = "HT Geneblock Custom RNA"), "Required", "Empty")</f>
        <v>Empty</v>
      </c>
      <c r="CM34" s="1" t="str">
        <f>IF(OR(Table65[[#This Row],[Service]] = "Custom RNA", Table65[[#This Row],[Service]] = "HT Custom RNA", Table65[[#This Row],[Service]] = "HT Geneblock Custom RNA"), "Required", "Empty")</f>
        <v>Empty</v>
      </c>
      <c r="CN34" s="1" t="str">
        <f>IF(AND(Table65[[#This Row],[Vector]]&lt;&gt;"Banked Construct", OR(Table65[[#This Row],[Service]] = "Custom RNA", Table65[[#This Row],[Service]] = "HT Custom RNA",Table65[[#This Row],[Service]] = "HT Geneblock Custom RNA",)), "Optional", "Empty")</f>
        <v>Empty</v>
      </c>
      <c r="CO34" s="1" t="str">
        <f>IF(OR(Table65[[#This Row],[Service]] = "Custom RNA", Table65[[#This Row],[Service]] = "HT Custom RNA"), "Optional", "Empty")</f>
        <v>Empty</v>
      </c>
      <c r="CP34" s="1" t="str">
        <f>IF(OR(Table65[[#This Row],[Service]] = "Custom RNA", Table65[[#This Row],[Service]] = "HT Custom RNA", Table65[[#This Row],[Service]] = "HT Custom Geneblock RNA"), "Optional", "Empty")</f>
        <v>Empty</v>
      </c>
      <c r="CQ34" s="1" t="str">
        <f>IF(Table65[[#This Row],[Service]]&lt;&gt;"",IF(OR(Table65[[#This Row],[Service]]="HT Custom RNA", Table65[[#This Row],[Service]]="HT Geneblock Custom RNA"), "Empty","Optional"),"Empty")</f>
        <v>Empty</v>
      </c>
      <c r="CR34" s="1" t="str">
        <f>IF(AND(Table65[[#This Row],[Formulation]]&lt;&gt;"",Table65[[#This Row],[Formulation]]&lt;&gt;"None",Table65[[#This Row],[Formulation]]&lt;&gt;"No Options"), "Required","Empty")</f>
        <v>Empty</v>
      </c>
      <c r="CS34" s="1" t="str">
        <f>IF(AND(Table65[[#This Row],[Formulation]]&lt;&gt;"",Table65[[#This Row],[Formulation]]&lt;&gt;"None",Table65[[#This Row],[Formulation]]&lt;&gt;"No Options"), "Optional","Empty")</f>
        <v>Empty</v>
      </c>
      <c r="CT34" s="1" t="str">
        <f t="shared" si="2"/>
        <v>Optional</v>
      </c>
      <c r="CU34" s="1" t="str">
        <f t="shared" si="3"/>
        <v>Optional</v>
      </c>
      <c r="CV34" s="2" t="str">
        <f t="shared" si="4"/>
        <v>Optional</v>
      </c>
    </row>
    <row r="35" spans="1:100" x14ac:dyDescent="0.35">
      <c r="A35" s="69">
        <v>31</v>
      </c>
      <c r="B35" s="59"/>
      <c r="C35" s="83"/>
      <c r="D35" s="85"/>
      <c r="E35" s="90"/>
      <c r="F35" s="60"/>
      <c r="G35" s="60"/>
      <c r="H35" s="60"/>
      <c r="I35" s="61"/>
      <c r="J35" s="61"/>
      <c r="K35" s="105"/>
      <c r="L35" s="90"/>
      <c r="M35" s="60"/>
      <c r="N35" s="108"/>
      <c r="O35" s="91"/>
      <c r="P35" s="111"/>
      <c r="Q35" s="93" t="str">
        <f>Table_Sequence_Check[[#This Row],[Final Warnings]]</f>
        <v/>
      </c>
      <c r="R35" s="19"/>
      <c r="S35" s="19"/>
      <c r="T35" s="19"/>
      <c r="BG35" s="3" t="str" cm="1">
        <f t="array" ref="BG35">_xlfn.LET(
    _xlpm.ProblemFound, _xlfn.TEXTJOIN(", ", TRUE, IF(OR(Table65[[#This Row],[Codon Optimize Capitalized?]]="No", Table65[[#This Row],[Codon Optimize Capitalized?]]=""), IF((ISNUMBER(SEARCH(Table_Problem_Sequences[Problem Sequences], Table65[[#This Row],[Custom Sequence/Bank ID]]))), Table_Problem_Sequences[Problem Sequences], ""),IF((ISNUMBER(FIND(LOWER(Table_Problem_Sequences[Problem Sequences]), Table65[[#This Row],[Custom Sequence/Bank ID]]))), Table_Problem_Sequences[Problem Sequences], ""))),
    IF(_xlpm.ProblemFound="", "", "Warning 1: Problem sequences found (" &amp; _xlpm.ProblemFound &amp; ")"))</f>
        <v/>
      </c>
      <c r="BH35" s="3" t="str">
        <f>IF(AND(Table65[[#This Row],[Vector]] &lt;&gt; "Banked Construct",Table65[[#This Row],[Service]]&lt;&gt;"Stock RNA", LEN(Table65[[#This Row],[Custom Sequence/Bank ID]])&lt;300, Table65[[#This Row],[Custom Sequence/Bank ID]]&lt;&gt;""),"Comment: Sequence is less than 300nt. A spacer sequence will be added to bring the length up to 300nt","")</f>
        <v/>
      </c>
      <c r="BI35" s="1" t="str">
        <f>IF(AND(Table65[[#This Row],[Custom Sequence/Bank ID]]&lt;&gt;"", Table65[[#This Row],[Codon Optimize Capitalized?]]&lt;&gt; "No", Table65[[#This Row],[Codon Optimize Capitalized?]]&lt;&gt; "", Table65[[#This Row],[Codon Optimize Capitalized?]]&lt;&gt; "No Options"),
    IF(MOD(LEN(SUBSTITUTE(SUBSTITUTE(SUBSTITUTE(SUBSTITUTE(SUBSTITUTE(Table65[[#This Row],[Custom Sequence/Bank ID]], "a", ""), "c", ""), "g", ""), "u", ""), "t", "")), 3) = 0,
        "",
        "Error 3: Optimization regions not divisible by 3"),
    "")</f>
        <v/>
      </c>
      <c r="BJ35" s="1" t="str">
        <f>IF(
    Table65[[#This Row],[Vector]]="Banked Construct",
    IF(
        AND(
            LEFT(Table65[[#This Row],[Custom Sequence/Bank ID]], 3)="RTC",
            ISNUMBER(VALUE(MID(Table65[[#This Row],[Custom Sequence/Bank ID]], 4, 7))),
            LEN(Table65[[#This Row],[Custom Sequence/Bank ID]])=10
        ),
        "",
        "Error 4: Incorrect Bank ID"
    ),
    ""
)</f>
        <v/>
      </c>
      <c r="BK35" s="1" t="str">
        <f>IF(
   AND(Table65[[#This Row],[Vector]]&lt;&gt;"Banked Construct", LEN(Table65[[#This Row],[Custom Sequence/Bank ID]])&gt;0),
   IF(
      LEN(
         SUBSTITUTE(
            SUBSTITUTE(
               SUBSTITUTE(
                  SUBSTITUTE(UPPER(Table65[[#This Row],[Custom Sequence/Bank ID]]),"A",""),
               "C",""),
            "T",""),
         "G","")
      )&gt;0,
      "Error 5: Non-ACGT characters present",
      ""
   ),
   ""
)</f>
        <v/>
      </c>
      <c r="BL35" s="4" t="str">
        <f>IF(AND(Table65[[#This Row],[Vector]] &lt;&gt; "Banked Construct",Table65[[#This Row],[Service]]="Custom RNA", LEN(Table65[[#This Row],[Custom Sequence/Bank ID]])&gt;10000),"Error 6: Maximum sequence length is 10,000nt",IF(AND(Table65[[#This Row],[Vector]] &lt;&gt; "Banked Construct",Table65[[#This Row],[Service]]="HT Custom RNA", LEN(Table65[[#This Row],[Custom Sequence/Bank ID]])&gt;5000),"Error 6: Maximum sequence length for HT is 5,000nt", IF(Table65[[#This Row],[Service]]="HT Geneblock Custom RNA", IF(AND(Table65[[#This Row],[Vector]]="RTC coding circRNA", LEN(Table65[[#This Row],[Custom Sequence/Bank ID]])&gt;3793),"Error 6: Maximum sequence length for Coding CircRNA Geneblock is 3,793nt", IF(AND(Table65[[#This Row],[Vector]]="RTC noncoding circRNA", LEN(Table65[[#This Row],[Custom Sequence/Bank ID]])&gt;4493),"Error 6: Maximum sequence length for Noncoding CircRNA Geneblock is 4,493nt", IF(AND(Table65[[#This Row],[Vector]]="RTC Other RNA", LEN(Table65[[#This Row],[Custom Sequence/Bank ID]])&gt;4913),"Error 6: Maximum sequence length for Other RNA Geneblock is 4,913nt",""))),"")))</f>
        <v/>
      </c>
      <c r="BM35" s="4" t="str">
        <f>IF(AND(Table65[[#This Row],[Vector]] &lt;&gt; "Banked Construct", Table65[[#This Row],[Service]]&lt;&gt;"Stock RNA", Table65[[#This Row],[Custom Sequence/Bank ID]]&lt;&gt;""),
    _xlfn.LET(
        _xlpm.Sequence, Table65[[#This Row],[Custom Sequence/Bank ID]],
        _xlpm.OriginalLength, IF(AND(Table65[[#This Row],[Codon Optimize Capitalized?]] &lt;&gt; "No", Table65[[#This Row],[Codon Optimize Capitalized?]] &lt;&gt; ""),
                           LEN(SUBSTITUTE(SUBSTITUTE(SUBSTITUTE(SUBSTITUTE(SUBSTITUTE(_xlpm.Sequence, "A", ""), "C", ""), "G", ""), "T", ""), "U", "")),
                           LEN(_xlpm.Sequence)),
        _xlpm.NoGCLength, IF(AND(Table65[[#This Row],[Codon Optimize Capitalized?]] &lt;&gt; "No", Table65[[#This Row],[Codon Optimize Capitalized?]] &lt;&gt; ""),
                       LEN((SUBSTITUTE(SUBSTITUTE(SUBSTITUTE(SUBSTITUTE(SUBSTITUTE(SUBSTITUTE(SUBSTITUTE(_xlpm.Sequence, "A", ""), "C", ""), "G", ""), "T", ""), "U", ""), "g", ""), "c", ""))),
                       LEN(SUBSTITUTE(SUBSTITUTE(UPPER(_xlpm.Sequence), "G", ""), "C", ""))),
        _xlpm.GCLength, _xlpm.OriginalLength - _xlpm.NoGCLength,
        _xlpm.GCPercentage, IF(_xlpm.OriginalLength &gt; 15, _xlpm.GCLength / _xlpm.OriginalLength, 0.5),
                IF(OR(_xlpm.GCPercentage &gt; 0.65, _xlpm.GCPercentage &lt; 0.25), "Warning 7: Unoptimized region GC is not between 25-65%", "")
    ),
    ""
)</f>
        <v/>
      </c>
      <c r="BN35" s="4" t="str" cm="1">
        <f t="array" ref="BN35">_xlfn.LET(
    _xlpm.ProblemFound, _xlfn.TEXTJOIN(", ", TRUE, IF(OR(Table65[[#This Row],[Codon Optimize Capitalized?]]="No", Table65[[#This Row],[Codon Optimize Capitalized?]]=""), IF((ISNUMBER(SEARCH(Table_Restriction_Enzymes[XbaI], Table65[[#This Row],[Custom Sequence/Bank ID]]))), Table_Restriction_Enzymes[XbaI], ""),IF((ISNUMBER(FIND(LOWER(Table_Restriction_Enzymes[XbaI]), Table65[[#This Row],[Custom Sequence/Bank ID]]))), Table_Restriction_Enzymes[XbaI], ""))),
    IF(_xlpm.ProblemFound="", "", "[" &amp; _xlpm.ProblemFound &amp; "]"))</f>
        <v/>
      </c>
      <c r="BO35" s="4" t="str">
        <f>IF(Table_Sequence_Check[[#This Row],[Restriction Enzyme 1 Check]]&lt;&gt;"", Table_Restriction_Enzymes[[#Headers],[XbaI]],"")</f>
        <v/>
      </c>
      <c r="BP35" s="4" t="str" cm="1">
        <f t="array" ref="BP35">_xlfn.LET(
    _xlpm.ProblemFound, _xlfn.TEXTJOIN(", ", TRUE, IF(OR(Table65[[#This Row],[Codon Optimize Capitalized?]]="No", Table65[[#This Row],[Codon Optimize Capitalized?]]=""), IF((ISNUMBER(SEARCH(Table_Restriction_Enzymes[AscI], Table65[[#This Row],[Custom Sequence/Bank ID]]))), Table_Restriction_Enzymes[AscI], ""),IF((ISNUMBER(FIND(LOWER(Table_Restriction_Enzymes[AscI]), Table65[[#This Row],[Custom Sequence/Bank ID]]))), Table_Restriction_Enzymes[AscI], ""))),
    IF(_xlpm.ProblemFound="", "", "[" &amp; _xlpm.ProblemFound &amp; "]"))</f>
        <v/>
      </c>
      <c r="BQ35" s="4" t="str">
        <f>IF(Table_Sequence_Check[[#This Row],[Restriction Enzyme 2 Check]]&lt;&gt;"", Table_Restriction_Enzymes[[#Headers],[AscI]],"")</f>
        <v/>
      </c>
      <c r="BR35" s="4" t="str">
        <f>IF(AND(Table65[[#This Row],[Vector]] &lt;&gt; "Banked Construct",Table65[[#This Row],[Service]]&lt;&gt;"Stock RNA", Table65[[#This Row],[Service]]&lt;&gt;"HT Geneblock Custom RNA", Table_Sequence_Check[[#This Row],[Restriction Enzyme 1 Check]]&lt;&gt;"", Table_Sequence_Check[[#This Row],[Restriction Enzyme 2 Check]]&lt;&gt; ""),"Error 8: Remove instances of one of the following: " &amp; _xlfn.CONCAT(Table_Sequence_Check[[#This Row],[Restriction Enzyme 1 Check]],Table_Sequence_Check[[#This Row],[Restriction Enzyme 2 Check]]),"")</f>
        <v/>
      </c>
      <c r="BS35" s="4" t="str" cm="1">
        <f t="array" ref="BS35">IF(
   AND(
      Table65[[#This Row],[Service]] &lt;&gt; "",
      OR(
         COUNTIF(Table65[Service], "HT Custom RNA") &gt; 0,
         COUNTIF(Table65[Service], "HT Geneblock Custom RNA") &gt; 0
      ),
      COUNTA(_xlfn.UNIQUE(_xlfn._xlws.FILTER(Table65[Service], Table65[Service] &lt;&gt; ""))) &gt; 1
   ),
   "Error 9: If selecting HT Custom RNA or HT Geneblock Custom RNA, all items must match the selected HT service",
   ""
)</f>
        <v/>
      </c>
      <c r="BT35" s="4" t="str" cm="1">
        <f t="array" ref="BT35">IF(
   AND(
      Table65[[#This Row],[Service]] &lt;&gt; "",
      OR(COUNTIF(Table65[Service], "*HT Custom RNA*") &gt; 0, COUNTIF(Table65[Service], "*HT Geneblock Custom RNA*") &gt; 0),
      OR(
         COUNTA(_xlfn.UNIQUE(_xlfn._xlws.FILTER(Table65[RNA Analytics], (Table65[Service] &lt;&gt; "")))) &gt; 1,
         COUNTA(_xlfn.UNIQUE(_xlfn._xlws.FILTER(Table65[Bank Construct?], (Table65[Service] &lt;&gt; "")))) &gt; 1,
         COUNTA(_xlfn.UNIQUE(_xlfn._xlws.FILTER(Table65[Synthesis Type], (Table65[Service] &lt;&gt; "")))) &gt; 1
      )
   ),
   "Error 10: If submitting HT Custom RNA or HT Geneblock Custom RNA service request, all items must have the same Synthesis Type, Banking, and Analytics",
   ""
)</f>
        <v/>
      </c>
      <c r="BU35" s="4" t="str">
        <f>IF(AND(OR(Table65[[#This Row],[Service]] = "HT Custom RNA",Table65[[#This Row],[Service]] = "HT Geneblock Custom RNA"), Table65[[#This Row],[Vector]]="Banked Construct"),"Error 11: Banked constructs cannot be submitted for HT/Geneblock Custom RNA service. Contact the core if you'd like to resynthesize an entire banked plate","")</f>
        <v/>
      </c>
      <c r="BV35" s="4" t="str">
        <f>IF(AND(Table65[[#This Row],[Service]] &lt;&gt; "", Table65[[#This Row],[Vector]]="Banked Construct", Table65[[#This Row],[Bank Construct?]]="Yes"),"Error 12: Cannot bank constructs that are already banked","")</f>
        <v/>
      </c>
      <c r="BW35" s="4" t="str" cm="1">
        <f t="array" ref="BW35">_xlfn.LET(
    _xlpm.ProblemFound, _xlfn.TEXTJOIN(", ", TRUE, IF(AND(Table65[[#This Row],[Synthesis Type]]="Other RNA", OR(Table65[[#This Row],[Codon Optimize Capitalized?]]="No", Table65[[#This Row],[Codon Optimize Capitalized?]]="")), IF((ISNUMBER(SEARCH(Table_pA_Check[pA Check], Table65[[#This Row],[Custom Sequence/Bank ID]]))), Table_pA_Check[pA Check], ""),IF((ISNUMBER(FIND(LOWER(Table_pA_Check[pA Check]), Table65[[#This Row],[Custom Sequence/Bank ID]]))), Table_pA_Check[pA Check], ""))),
    IF(_xlpm.ProblemFound="", "", "Error 13: Problem sequences found (" &amp; _xlpm.ProblemFound &amp; ")"))</f>
        <v/>
      </c>
      <c r="BX35" s="4" t="str">
        <f>IF(AND(Table65[[#This Row],[Service]] &lt;&gt; "", Table65[[#This Row],[Codon Optimize Capitalized?]]&lt;&gt; "No", Table65[[#This Row],[Codon Optimize Capitalized?]]&lt;&gt; "", Table65[[#This Row],[Codon Optimize Capitalized?]]&lt;&gt; "No Options", EXACT(Table65[[#This Row],[Custom Sequence/Bank ID]],LOWER(Table65[[#This Row],[Custom Sequence/Bank ID]]))),"Error 14: Codon optimization is selected, but sequence is lowercase. Change regions for optimization to uppercase","")</f>
        <v/>
      </c>
      <c r="BY35" s="4" t="str">
        <f>IF(COUNTIF(Table65[Name], Table65[[#This Row],[Name]]) &gt; 1, "Error 15: Duplicate name", "")</f>
        <v/>
      </c>
      <c r="BZ35" s="4" t="str">
        <f>IF(
   Table65[[#This Row],[Service]]&lt;&gt;"",
   IF(
      AND(Table65[[#This Row],[Formulation]]="", Table65[[#This Row],[Number of Aliquots]]&gt;1),
      "Error 16: The RTC can only aliquot formulated circRNA; unformulated circRNA is stable through many freeze-thaw cycles",
      ""
   ),
   ""
)</f>
        <v/>
      </c>
      <c r="CA35" s="4" t="str">
        <f>IF(
   Table65[[#This Row],[Service]]&lt;&gt;"",
   IF(
      Table65[[#This Row],[Number of Aliquots]] &gt; (Table65[[#This Row],[Quantity (mg)]]*20),
      "Error 17: Too many aliquots. Maximum aliquots for Quantity requested = " &amp; (Table65[[#This Row],[Quantity (mg)]]*20),
      ""
   ),
   ""
)</f>
        <v/>
      </c>
      <c r="CB35" s="4" t="str">
        <f>IF(
   AND(Table65[[#This Row],[Service]]&lt;&gt;"", Table65[[#This Row],[Quantity (mg)]]&lt;0.2, Table65[[#This Row],[Formulation]]&lt;&gt;"", Table65[[#This Row],[Formulation]]&lt;&gt;"None"),
   "Error 18: Quantity too low. Minimum is 0.2mg for formulations",
   ""
)</f>
        <v/>
      </c>
      <c r="CC35" s="4" t="str">
        <f>IF(
   AND(Table65[[#This Row],[Service]]&lt;&gt;"", Table65[[#This Row],[Vector]]="No Vector", Table65[[#This Row],[Service]]&lt;&gt;"HT Geneblock Custom RNA"),
   "Error 19: [No Vector] can only be used for Geneblock service",
   ""
)</f>
        <v/>
      </c>
      <c r="CD35" s="4" t="str">
        <f>_xlfn.LET(
    _xlpm.errorList, _xlfn.TEXTJOIN(". ", TRUE, Table_Sequence_Check[[#This Row],[Problem Sequence Check]:[GC Check]],Table_Sequence_Check[[#This Row],[Restriction Enzyme Error]:[Gblock No Vector Check]]),
    IF(AND(Table65[[#This Row],[Service]]&lt;&gt;"", Table65[[#This Row],[Custom Sequence/Bank ID]]&lt;&gt;"SPECIAL",_xlpm.errorList&lt;&gt;""), _xlpm.errorList &amp; ".", "")
)</f>
        <v/>
      </c>
      <c r="CF35" s="3" t="str">
        <f t="shared" si="0"/>
        <v>Required</v>
      </c>
      <c r="CG35" s="1" t="str">
        <f t="shared" si="1"/>
        <v>Optional</v>
      </c>
      <c r="CH35" s="1" t="str">
        <f>IF(Table65[[#This Row],[Service]]&lt;&gt;"",IF((Table65[[#This Row],[Service]]="HT Custom RNA") + (Table65[[#This Row],[Service]]="HT Geneblock Custom RNA"), "Empty","Required"),"Empty")</f>
        <v>Empty</v>
      </c>
      <c r="CI35" s="1" t="str">
        <f>IF(Table65[[#This Row],[Service]] = "Stock RNA", "Required","Empty")</f>
        <v>Empty</v>
      </c>
      <c r="CJ35" s="1" t="str">
        <f>IF(OR(Table65[[#This Row],[Service]] = "Custom RNA", Table65[[#This Row],[Service]] = "HT Custom RNA", Table65[[#This Row],[Service]] = "HT Geneblock Custom RNA", Table65[[#This Row],[Service]] = "Formulation"), "Required", "Empty")</f>
        <v>Empty</v>
      </c>
      <c r="CK35" s="1" t="str">
        <f>IF(OR(Table65[[#This Row],[Service]] = "Custom RNA", Table65[[#This Row],[Service]] = "HT Custom RNA", Table65[[#This Row],[Service]] = "HT Geneblock Custom RNA"), "Required", "Empty")</f>
        <v>Empty</v>
      </c>
      <c r="CL35" s="1" t="str">
        <f>IF(OR(Table65[[#This Row],[Service]] = "Custom RNA", Table65[[#This Row],[Service]] = "HT Custom RNA", Table65[[#This Row],[Service]] = "HT Geneblock Custom RNA"), "Required", "Empty")</f>
        <v>Empty</v>
      </c>
      <c r="CM35" s="1" t="str">
        <f>IF(OR(Table65[[#This Row],[Service]] = "Custom RNA", Table65[[#This Row],[Service]] = "HT Custom RNA", Table65[[#This Row],[Service]] = "HT Geneblock Custom RNA"), "Required", "Empty")</f>
        <v>Empty</v>
      </c>
      <c r="CN35" s="1" t="str">
        <f>IF(AND(Table65[[#This Row],[Vector]]&lt;&gt;"Banked Construct", OR(Table65[[#This Row],[Service]] = "Custom RNA", Table65[[#This Row],[Service]] = "HT Custom RNA",Table65[[#This Row],[Service]] = "HT Geneblock Custom RNA",)), "Optional", "Empty")</f>
        <v>Empty</v>
      </c>
      <c r="CO35" s="1" t="str">
        <f>IF(OR(Table65[[#This Row],[Service]] = "Custom RNA", Table65[[#This Row],[Service]] = "HT Custom RNA"), "Optional", "Empty")</f>
        <v>Empty</v>
      </c>
      <c r="CP35" s="1" t="str">
        <f>IF(OR(Table65[[#This Row],[Service]] = "Custom RNA", Table65[[#This Row],[Service]] = "HT Custom RNA", Table65[[#This Row],[Service]] = "HT Custom Geneblock RNA"), "Optional", "Empty")</f>
        <v>Empty</v>
      </c>
      <c r="CQ35" s="1" t="str">
        <f>IF(Table65[[#This Row],[Service]]&lt;&gt;"",IF(OR(Table65[[#This Row],[Service]]="HT Custom RNA", Table65[[#This Row],[Service]]="HT Geneblock Custom RNA"), "Empty","Optional"),"Empty")</f>
        <v>Empty</v>
      </c>
      <c r="CR35" s="1" t="str">
        <f>IF(AND(Table65[[#This Row],[Formulation]]&lt;&gt;"",Table65[[#This Row],[Formulation]]&lt;&gt;"None",Table65[[#This Row],[Formulation]]&lt;&gt;"No Options"), "Required","Empty")</f>
        <v>Empty</v>
      </c>
      <c r="CS35" s="1" t="str">
        <f>IF(AND(Table65[[#This Row],[Formulation]]&lt;&gt;"",Table65[[#This Row],[Formulation]]&lt;&gt;"None",Table65[[#This Row],[Formulation]]&lt;&gt;"No Options"), "Optional","Empty")</f>
        <v>Empty</v>
      </c>
      <c r="CT35" s="1" t="str">
        <f t="shared" si="2"/>
        <v>Optional</v>
      </c>
      <c r="CU35" s="1" t="str">
        <f t="shared" si="3"/>
        <v>Optional</v>
      </c>
      <c r="CV35" s="2" t="str">
        <f t="shared" si="4"/>
        <v>Optional</v>
      </c>
    </row>
    <row r="36" spans="1:100" x14ac:dyDescent="0.35">
      <c r="A36" s="69">
        <v>32</v>
      </c>
      <c r="B36" s="59"/>
      <c r="C36" s="83"/>
      <c r="D36" s="85"/>
      <c r="E36" s="90"/>
      <c r="F36" s="60"/>
      <c r="G36" s="60"/>
      <c r="H36" s="60"/>
      <c r="I36" s="61"/>
      <c r="J36" s="61"/>
      <c r="K36" s="105"/>
      <c r="L36" s="90"/>
      <c r="M36" s="60"/>
      <c r="N36" s="108"/>
      <c r="O36" s="91"/>
      <c r="P36" s="111"/>
      <c r="Q36" s="93" t="str">
        <f>Table_Sequence_Check[[#This Row],[Final Warnings]]</f>
        <v/>
      </c>
      <c r="R36" s="19"/>
      <c r="S36" s="19"/>
      <c r="T36" s="19"/>
      <c r="BG36" s="3" t="str" cm="1">
        <f t="array" ref="BG36">_xlfn.LET(
    _xlpm.ProblemFound, _xlfn.TEXTJOIN(", ", TRUE, IF(OR(Table65[[#This Row],[Codon Optimize Capitalized?]]="No", Table65[[#This Row],[Codon Optimize Capitalized?]]=""), IF((ISNUMBER(SEARCH(Table_Problem_Sequences[Problem Sequences], Table65[[#This Row],[Custom Sequence/Bank ID]]))), Table_Problem_Sequences[Problem Sequences], ""),IF((ISNUMBER(FIND(LOWER(Table_Problem_Sequences[Problem Sequences]), Table65[[#This Row],[Custom Sequence/Bank ID]]))), Table_Problem_Sequences[Problem Sequences], ""))),
    IF(_xlpm.ProblemFound="", "", "Warning 1: Problem sequences found (" &amp; _xlpm.ProblemFound &amp; ")"))</f>
        <v/>
      </c>
      <c r="BH36" s="3" t="str">
        <f>IF(AND(Table65[[#This Row],[Vector]] &lt;&gt; "Banked Construct",Table65[[#This Row],[Service]]&lt;&gt;"Stock RNA", LEN(Table65[[#This Row],[Custom Sequence/Bank ID]])&lt;300, Table65[[#This Row],[Custom Sequence/Bank ID]]&lt;&gt;""),"Comment: Sequence is less than 300nt. A spacer sequence will be added to bring the length up to 300nt","")</f>
        <v/>
      </c>
      <c r="BI36" s="1" t="str">
        <f>IF(AND(Table65[[#This Row],[Custom Sequence/Bank ID]]&lt;&gt;"", Table65[[#This Row],[Codon Optimize Capitalized?]]&lt;&gt; "No", Table65[[#This Row],[Codon Optimize Capitalized?]]&lt;&gt; "", Table65[[#This Row],[Codon Optimize Capitalized?]]&lt;&gt; "No Options"),
    IF(MOD(LEN(SUBSTITUTE(SUBSTITUTE(SUBSTITUTE(SUBSTITUTE(SUBSTITUTE(Table65[[#This Row],[Custom Sequence/Bank ID]], "a", ""), "c", ""), "g", ""), "u", ""), "t", "")), 3) = 0,
        "",
        "Error 3: Optimization regions not divisible by 3"),
    "")</f>
        <v/>
      </c>
      <c r="BJ36" s="1" t="str">
        <f>IF(
    Table65[[#This Row],[Vector]]="Banked Construct",
    IF(
        AND(
            LEFT(Table65[[#This Row],[Custom Sequence/Bank ID]], 3)="RTC",
            ISNUMBER(VALUE(MID(Table65[[#This Row],[Custom Sequence/Bank ID]], 4, 7))),
            LEN(Table65[[#This Row],[Custom Sequence/Bank ID]])=10
        ),
        "",
        "Error 4: Incorrect Bank ID"
    ),
    ""
)</f>
        <v/>
      </c>
      <c r="BK36" s="1" t="str">
        <f>IF(
   AND(Table65[[#This Row],[Vector]]&lt;&gt;"Banked Construct", LEN(Table65[[#This Row],[Custom Sequence/Bank ID]])&gt;0),
   IF(
      LEN(
         SUBSTITUTE(
            SUBSTITUTE(
               SUBSTITUTE(
                  SUBSTITUTE(UPPER(Table65[[#This Row],[Custom Sequence/Bank ID]]),"A",""),
               "C",""),
            "T",""),
         "G","")
      )&gt;0,
      "Error 5: Non-ACGT characters present",
      ""
   ),
   ""
)</f>
        <v/>
      </c>
      <c r="BL36" s="4" t="str">
        <f>IF(AND(Table65[[#This Row],[Vector]] &lt;&gt; "Banked Construct",Table65[[#This Row],[Service]]="Custom RNA", LEN(Table65[[#This Row],[Custom Sequence/Bank ID]])&gt;10000),"Error 6: Maximum sequence length is 10,000nt",IF(AND(Table65[[#This Row],[Vector]] &lt;&gt; "Banked Construct",Table65[[#This Row],[Service]]="HT Custom RNA", LEN(Table65[[#This Row],[Custom Sequence/Bank ID]])&gt;5000),"Error 6: Maximum sequence length for HT is 5,000nt", IF(Table65[[#This Row],[Service]]="HT Geneblock Custom RNA", IF(AND(Table65[[#This Row],[Vector]]="RTC coding circRNA", LEN(Table65[[#This Row],[Custom Sequence/Bank ID]])&gt;3793),"Error 6: Maximum sequence length for Coding CircRNA Geneblock is 3,793nt", IF(AND(Table65[[#This Row],[Vector]]="RTC noncoding circRNA", LEN(Table65[[#This Row],[Custom Sequence/Bank ID]])&gt;4493),"Error 6: Maximum sequence length for Noncoding CircRNA Geneblock is 4,493nt", IF(AND(Table65[[#This Row],[Vector]]="RTC Other RNA", LEN(Table65[[#This Row],[Custom Sequence/Bank ID]])&gt;4913),"Error 6: Maximum sequence length for Other RNA Geneblock is 4,913nt",""))),"")))</f>
        <v/>
      </c>
      <c r="BM36" s="4" t="str">
        <f>IF(AND(Table65[[#This Row],[Vector]] &lt;&gt; "Banked Construct", Table65[[#This Row],[Service]]&lt;&gt;"Stock RNA", Table65[[#This Row],[Custom Sequence/Bank ID]]&lt;&gt;""),
    _xlfn.LET(
        _xlpm.Sequence, Table65[[#This Row],[Custom Sequence/Bank ID]],
        _xlpm.OriginalLength, IF(AND(Table65[[#This Row],[Codon Optimize Capitalized?]] &lt;&gt; "No", Table65[[#This Row],[Codon Optimize Capitalized?]] &lt;&gt; ""),
                           LEN(SUBSTITUTE(SUBSTITUTE(SUBSTITUTE(SUBSTITUTE(SUBSTITUTE(_xlpm.Sequence, "A", ""), "C", ""), "G", ""), "T", ""), "U", "")),
                           LEN(_xlpm.Sequence)),
        _xlpm.NoGCLength, IF(AND(Table65[[#This Row],[Codon Optimize Capitalized?]] &lt;&gt; "No", Table65[[#This Row],[Codon Optimize Capitalized?]] &lt;&gt; ""),
                       LEN((SUBSTITUTE(SUBSTITUTE(SUBSTITUTE(SUBSTITUTE(SUBSTITUTE(SUBSTITUTE(SUBSTITUTE(_xlpm.Sequence, "A", ""), "C", ""), "G", ""), "T", ""), "U", ""), "g", ""), "c", ""))),
                       LEN(SUBSTITUTE(SUBSTITUTE(UPPER(_xlpm.Sequence), "G", ""), "C", ""))),
        _xlpm.GCLength, _xlpm.OriginalLength - _xlpm.NoGCLength,
        _xlpm.GCPercentage, IF(_xlpm.OriginalLength &gt; 15, _xlpm.GCLength / _xlpm.OriginalLength, 0.5),
                IF(OR(_xlpm.GCPercentage &gt; 0.65, _xlpm.GCPercentage &lt; 0.25), "Warning 7: Unoptimized region GC is not between 25-65%", "")
    ),
    ""
)</f>
        <v/>
      </c>
      <c r="BN36" s="4" t="str" cm="1">
        <f t="array" ref="BN36">_xlfn.LET(
    _xlpm.ProblemFound, _xlfn.TEXTJOIN(", ", TRUE, IF(OR(Table65[[#This Row],[Codon Optimize Capitalized?]]="No", Table65[[#This Row],[Codon Optimize Capitalized?]]=""), IF((ISNUMBER(SEARCH(Table_Restriction_Enzymes[XbaI], Table65[[#This Row],[Custom Sequence/Bank ID]]))), Table_Restriction_Enzymes[XbaI], ""),IF((ISNUMBER(FIND(LOWER(Table_Restriction_Enzymes[XbaI]), Table65[[#This Row],[Custom Sequence/Bank ID]]))), Table_Restriction_Enzymes[XbaI], ""))),
    IF(_xlpm.ProblemFound="", "", "[" &amp; _xlpm.ProblemFound &amp; "]"))</f>
        <v/>
      </c>
      <c r="BO36" s="4" t="str">
        <f>IF(Table_Sequence_Check[[#This Row],[Restriction Enzyme 1 Check]]&lt;&gt;"", Table_Restriction_Enzymes[[#Headers],[XbaI]],"")</f>
        <v/>
      </c>
      <c r="BP36" s="4" t="str" cm="1">
        <f t="array" ref="BP36">_xlfn.LET(
    _xlpm.ProblemFound, _xlfn.TEXTJOIN(", ", TRUE, IF(OR(Table65[[#This Row],[Codon Optimize Capitalized?]]="No", Table65[[#This Row],[Codon Optimize Capitalized?]]=""), IF((ISNUMBER(SEARCH(Table_Restriction_Enzymes[AscI], Table65[[#This Row],[Custom Sequence/Bank ID]]))), Table_Restriction_Enzymes[AscI], ""),IF((ISNUMBER(FIND(LOWER(Table_Restriction_Enzymes[AscI]), Table65[[#This Row],[Custom Sequence/Bank ID]]))), Table_Restriction_Enzymes[AscI], ""))),
    IF(_xlpm.ProblemFound="", "", "[" &amp; _xlpm.ProblemFound &amp; "]"))</f>
        <v/>
      </c>
      <c r="BQ36" s="4" t="str">
        <f>IF(Table_Sequence_Check[[#This Row],[Restriction Enzyme 2 Check]]&lt;&gt;"", Table_Restriction_Enzymes[[#Headers],[AscI]],"")</f>
        <v/>
      </c>
      <c r="BR36" s="4" t="str">
        <f>IF(AND(Table65[[#This Row],[Vector]] &lt;&gt; "Banked Construct",Table65[[#This Row],[Service]]&lt;&gt;"Stock RNA", Table65[[#This Row],[Service]]&lt;&gt;"HT Geneblock Custom RNA", Table_Sequence_Check[[#This Row],[Restriction Enzyme 1 Check]]&lt;&gt;"", Table_Sequence_Check[[#This Row],[Restriction Enzyme 2 Check]]&lt;&gt; ""),"Error 8: Remove instances of one of the following: " &amp; _xlfn.CONCAT(Table_Sequence_Check[[#This Row],[Restriction Enzyme 1 Check]],Table_Sequence_Check[[#This Row],[Restriction Enzyme 2 Check]]),"")</f>
        <v/>
      </c>
      <c r="BS36" s="4" t="str" cm="1">
        <f t="array" ref="BS36">IF(
   AND(
      Table65[[#This Row],[Service]] &lt;&gt; "",
      OR(
         COUNTIF(Table65[Service], "HT Custom RNA") &gt; 0,
         COUNTIF(Table65[Service], "HT Geneblock Custom RNA") &gt; 0
      ),
      COUNTA(_xlfn.UNIQUE(_xlfn._xlws.FILTER(Table65[Service], Table65[Service] &lt;&gt; ""))) &gt; 1
   ),
   "Error 9: If selecting HT Custom RNA or HT Geneblock Custom RNA, all items must match the selected HT service",
   ""
)</f>
        <v/>
      </c>
      <c r="BT36" s="4" t="str" cm="1">
        <f t="array" ref="BT36">IF(
   AND(
      Table65[[#This Row],[Service]] &lt;&gt; "",
      OR(COUNTIF(Table65[Service], "*HT Custom RNA*") &gt; 0, COUNTIF(Table65[Service], "*HT Geneblock Custom RNA*") &gt; 0),
      OR(
         COUNTA(_xlfn.UNIQUE(_xlfn._xlws.FILTER(Table65[RNA Analytics], (Table65[Service] &lt;&gt; "")))) &gt; 1,
         COUNTA(_xlfn.UNIQUE(_xlfn._xlws.FILTER(Table65[Bank Construct?], (Table65[Service] &lt;&gt; "")))) &gt; 1,
         COUNTA(_xlfn.UNIQUE(_xlfn._xlws.FILTER(Table65[Synthesis Type], (Table65[Service] &lt;&gt; "")))) &gt; 1
      )
   ),
   "Error 10: If submitting HT Custom RNA or HT Geneblock Custom RNA service request, all items must have the same Synthesis Type, Banking, and Analytics",
   ""
)</f>
        <v/>
      </c>
      <c r="BU36" s="4" t="str">
        <f>IF(AND(OR(Table65[[#This Row],[Service]] = "HT Custom RNA",Table65[[#This Row],[Service]] = "HT Geneblock Custom RNA"), Table65[[#This Row],[Vector]]="Banked Construct"),"Error 11: Banked constructs cannot be submitted for HT/Geneblock Custom RNA service. Contact the core if you'd like to resynthesize an entire banked plate","")</f>
        <v/>
      </c>
      <c r="BV36" s="4" t="str">
        <f>IF(AND(Table65[[#This Row],[Service]] &lt;&gt; "", Table65[[#This Row],[Vector]]="Banked Construct", Table65[[#This Row],[Bank Construct?]]="Yes"),"Error 12: Cannot bank constructs that are already banked","")</f>
        <v/>
      </c>
      <c r="BW36" s="4" t="str" cm="1">
        <f t="array" ref="BW36">_xlfn.LET(
    _xlpm.ProblemFound, _xlfn.TEXTJOIN(", ", TRUE, IF(AND(Table65[[#This Row],[Synthesis Type]]="Other RNA", OR(Table65[[#This Row],[Codon Optimize Capitalized?]]="No", Table65[[#This Row],[Codon Optimize Capitalized?]]="")), IF((ISNUMBER(SEARCH(Table_pA_Check[pA Check], Table65[[#This Row],[Custom Sequence/Bank ID]]))), Table_pA_Check[pA Check], ""),IF((ISNUMBER(FIND(LOWER(Table_pA_Check[pA Check]), Table65[[#This Row],[Custom Sequence/Bank ID]]))), Table_pA_Check[pA Check], ""))),
    IF(_xlpm.ProblemFound="", "", "Error 13: Problem sequences found (" &amp; _xlpm.ProblemFound &amp; ")"))</f>
        <v/>
      </c>
      <c r="BX36" s="4" t="str">
        <f>IF(AND(Table65[[#This Row],[Service]] &lt;&gt; "", Table65[[#This Row],[Codon Optimize Capitalized?]]&lt;&gt; "No", Table65[[#This Row],[Codon Optimize Capitalized?]]&lt;&gt; "", Table65[[#This Row],[Codon Optimize Capitalized?]]&lt;&gt; "No Options", EXACT(Table65[[#This Row],[Custom Sequence/Bank ID]],LOWER(Table65[[#This Row],[Custom Sequence/Bank ID]]))),"Error 14: Codon optimization is selected, but sequence is lowercase. Change regions for optimization to uppercase","")</f>
        <v/>
      </c>
      <c r="BY36" s="4" t="str">
        <f>IF(COUNTIF(Table65[Name], Table65[[#This Row],[Name]]) &gt; 1, "Error 15: Duplicate name", "")</f>
        <v/>
      </c>
      <c r="BZ36" s="4" t="str">
        <f>IF(
   Table65[[#This Row],[Service]]&lt;&gt;"",
   IF(
      AND(Table65[[#This Row],[Formulation]]="", Table65[[#This Row],[Number of Aliquots]]&gt;1),
      "Error 16: The RTC can only aliquot formulated circRNA; unformulated circRNA is stable through many freeze-thaw cycles",
      ""
   ),
   ""
)</f>
        <v/>
      </c>
      <c r="CA36" s="4" t="str">
        <f>IF(
   Table65[[#This Row],[Service]]&lt;&gt;"",
   IF(
      Table65[[#This Row],[Number of Aliquots]] &gt; (Table65[[#This Row],[Quantity (mg)]]*20),
      "Error 17: Too many aliquots. Maximum aliquots for Quantity requested = " &amp; (Table65[[#This Row],[Quantity (mg)]]*20),
      ""
   ),
   ""
)</f>
        <v/>
      </c>
      <c r="CB36" s="4" t="str">
        <f>IF(
   AND(Table65[[#This Row],[Service]]&lt;&gt;"", Table65[[#This Row],[Quantity (mg)]]&lt;0.2, Table65[[#This Row],[Formulation]]&lt;&gt;"", Table65[[#This Row],[Formulation]]&lt;&gt;"None"),
   "Error 18: Quantity too low. Minimum is 0.2mg for formulations",
   ""
)</f>
        <v/>
      </c>
      <c r="CC36" s="4" t="str">
        <f>IF(
   AND(Table65[[#This Row],[Service]]&lt;&gt;"", Table65[[#This Row],[Vector]]="No Vector", Table65[[#This Row],[Service]]&lt;&gt;"HT Geneblock Custom RNA"),
   "Error 19: [No Vector] can only be used for Geneblock service",
   ""
)</f>
        <v/>
      </c>
      <c r="CD36" s="4" t="str">
        <f>_xlfn.LET(
    _xlpm.errorList, _xlfn.TEXTJOIN(". ", TRUE, Table_Sequence_Check[[#This Row],[Problem Sequence Check]:[GC Check]],Table_Sequence_Check[[#This Row],[Restriction Enzyme Error]:[Gblock No Vector Check]]),
    IF(AND(Table65[[#This Row],[Service]]&lt;&gt;"", Table65[[#This Row],[Custom Sequence/Bank ID]]&lt;&gt;"SPECIAL",_xlpm.errorList&lt;&gt;""), _xlpm.errorList &amp; ".", "")
)</f>
        <v/>
      </c>
      <c r="CF36" s="3" t="str">
        <f t="shared" si="0"/>
        <v>Required</v>
      </c>
      <c r="CG36" s="1" t="str">
        <f t="shared" si="1"/>
        <v>Optional</v>
      </c>
      <c r="CH36" s="1" t="str">
        <f>IF(Table65[[#This Row],[Service]]&lt;&gt;"",IF((Table65[[#This Row],[Service]]="HT Custom RNA") + (Table65[[#This Row],[Service]]="HT Geneblock Custom RNA"), "Empty","Required"),"Empty")</f>
        <v>Empty</v>
      </c>
      <c r="CI36" s="1" t="str">
        <f>IF(Table65[[#This Row],[Service]] = "Stock RNA", "Required","Empty")</f>
        <v>Empty</v>
      </c>
      <c r="CJ36" s="1" t="str">
        <f>IF(OR(Table65[[#This Row],[Service]] = "Custom RNA", Table65[[#This Row],[Service]] = "HT Custom RNA", Table65[[#This Row],[Service]] = "HT Geneblock Custom RNA", Table65[[#This Row],[Service]] = "Formulation"), "Required", "Empty")</f>
        <v>Empty</v>
      </c>
      <c r="CK36" s="1" t="str">
        <f>IF(OR(Table65[[#This Row],[Service]] = "Custom RNA", Table65[[#This Row],[Service]] = "HT Custom RNA", Table65[[#This Row],[Service]] = "HT Geneblock Custom RNA"), "Required", "Empty")</f>
        <v>Empty</v>
      </c>
      <c r="CL36" s="1" t="str">
        <f>IF(OR(Table65[[#This Row],[Service]] = "Custom RNA", Table65[[#This Row],[Service]] = "HT Custom RNA", Table65[[#This Row],[Service]] = "HT Geneblock Custom RNA"), "Required", "Empty")</f>
        <v>Empty</v>
      </c>
      <c r="CM36" s="1" t="str">
        <f>IF(OR(Table65[[#This Row],[Service]] = "Custom RNA", Table65[[#This Row],[Service]] = "HT Custom RNA", Table65[[#This Row],[Service]] = "HT Geneblock Custom RNA"), "Required", "Empty")</f>
        <v>Empty</v>
      </c>
      <c r="CN36" s="1" t="str">
        <f>IF(AND(Table65[[#This Row],[Vector]]&lt;&gt;"Banked Construct", OR(Table65[[#This Row],[Service]] = "Custom RNA", Table65[[#This Row],[Service]] = "HT Custom RNA",Table65[[#This Row],[Service]] = "HT Geneblock Custom RNA",)), "Optional", "Empty")</f>
        <v>Empty</v>
      </c>
      <c r="CO36" s="1" t="str">
        <f>IF(OR(Table65[[#This Row],[Service]] = "Custom RNA", Table65[[#This Row],[Service]] = "HT Custom RNA"), "Optional", "Empty")</f>
        <v>Empty</v>
      </c>
      <c r="CP36" s="1" t="str">
        <f>IF(OR(Table65[[#This Row],[Service]] = "Custom RNA", Table65[[#This Row],[Service]] = "HT Custom RNA", Table65[[#This Row],[Service]] = "HT Custom Geneblock RNA"), "Optional", "Empty")</f>
        <v>Empty</v>
      </c>
      <c r="CQ36" s="1" t="str">
        <f>IF(Table65[[#This Row],[Service]]&lt;&gt;"",IF(OR(Table65[[#This Row],[Service]]="HT Custom RNA", Table65[[#This Row],[Service]]="HT Geneblock Custom RNA"), "Empty","Optional"),"Empty")</f>
        <v>Empty</v>
      </c>
      <c r="CR36" s="1" t="str">
        <f>IF(AND(Table65[[#This Row],[Formulation]]&lt;&gt;"",Table65[[#This Row],[Formulation]]&lt;&gt;"None",Table65[[#This Row],[Formulation]]&lt;&gt;"No Options"), "Required","Empty")</f>
        <v>Empty</v>
      </c>
      <c r="CS36" s="1" t="str">
        <f>IF(AND(Table65[[#This Row],[Formulation]]&lt;&gt;"",Table65[[#This Row],[Formulation]]&lt;&gt;"None",Table65[[#This Row],[Formulation]]&lt;&gt;"No Options"), "Optional","Empty")</f>
        <v>Empty</v>
      </c>
      <c r="CT36" s="1" t="str">
        <f t="shared" si="2"/>
        <v>Optional</v>
      </c>
      <c r="CU36" s="1" t="str">
        <f t="shared" si="3"/>
        <v>Optional</v>
      </c>
      <c r="CV36" s="2" t="str">
        <f t="shared" si="4"/>
        <v>Optional</v>
      </c>
    </row>
    <row r="37" spans="1:100" x14ac:dyDescent="0.35">
      <c r="A37" s="69">
        <v>33</v>
      </c>
      <c r="B37" s="59"/>
      <c r="C37" s="83"/>
      <c r="D37" s="85"/>
      <c r="E37" s="90"/>
      <c r="F37" s="60"/>
      <c r="G37" s="60"/>
      <c r="H37" s="60"/>
      <c r="I37" s="61"/>
      <c r="J37" s="61"/>
      <c r="K37" s="105"/>
      <c r="L37" s="90"/>
      <c r="M37" s="60"/>
      <c r="N37" s="108"/>
      <c r="O37" s="91"/>
      <c r="P37" s="111"/>
      <c r="Q37" s="93" t="str">
        <f>Table_Sequence_Check[[#This Row],[Final Warnings]]</f>
        <v/>
      </c>
      <c r="R37" s="19"/>
      <c r="S37" s="19"/>
      <c r="T37" s="19"/>
      <c r="BG37" s="3" t="str" cm="1">
        <f t="array" ref="BG37">_xlfn.LET(
    _xlpm.ProblemFound, _xlfn.TEXTJOIN(", ", TRUE, IF(OR(Table65[[#This Row],[Codon Optimize Capitalized?]]="No", Table65[[#This Row],[Codon Optimize Capitalized?]]=""), IF((ISNUMBER(SEARCH(Table_Problem_Sequences[Problem Sequences], Table65[[#This Row],[Custom Sequence/Bank ID]]))), Table_Problem_Sequences[Problem Sequences], ""),IF((ISNUMBER(FIND(LOWER(Table_Problem_Sequences[Problem Sequences]), Table65[[#This Row],[Custom Sequence/Bank ID]]))), Table_Problem_Sequences[Problem Sequences], ""))),
    IF(_xlpm.ProblemFound="", "", "Warning 1: Problem sequences found (" &amp; _xlpm.ProblemFound &amp; ")"))</f>
        <v/>
      </c>
      <c r="BH37" s="3" t="str">
        <f>IF(AND(Table65[[#This Row],[Vector]] &lt;&gt; "Banked Construct",Table65[[#This Row],[Service]]&lt;&gt;"Stock RNA", LEN(Table65[[#This Row],[Custom Sequence/Bank ID]])&lt;300, Table65[[#This Row],[Custom Sequence/Bank ID]]&lt;&gt;""),"Comment: Sequence is less than 300nt. A spacer sequence will be added to bring the length up to 300nt","")</f>
        <v/>
      </c>
      <c r="BI37" s="1" t="str">
        <f>IF(AND(Table65[[#This Row],[Custom Sequence/Bank ID]]&lt;&gt;"", Table65[[#This Row],[Codon Optimize Capitalized?]]&lt;&gt; "No", Table65[[#This Row],[Codon Optimize Capitalized?]]&lt;&gt; "", Table65[[#This Row],[Codon Optimize Capitalized?]]&lt;&gt; "No Options"),
    IF(MOD(LEN(SUBSTITUTE(SUBSTITUTE(SUBSTITUTE(SUBSTITUTE(SUBSTITUTE(Table65[[#This Row],[Custom Sequence/Bank ID]], "a", ""), "c", ""), "g", ""), "u", ""), "t", "")), 3) = 0,
        "",
        "Error 3: Optimization regions not divisible by 3"),
    "")</f>
        <v/>
      </c>
      <c r="BJ37" s="1" t="str">
        <f>IF(
    Table65[[#This Row],[Vector]]="Banked Construct",
    IF(
        AND(
            LEFT(Table65[[#This Row],[Custom Sequence/Bank ID]], 3)="RTC",
            ISNUMBER(VALUE(MID(Table65[[#This Row],[Custom Sequence/Bank ID]], 4, 7))),
            LEN(Table65[[#This Row],[Custom Sequence/Bank ID]])=10
        ),
        "",
        "Error 4: Incorrect Bank ID"
    ),
    ""
)</f>
        <v/>
      </c>
      <c r="BK37" s="1" t="str">
        <f>IF(
   AND(Table65[[#This Row],[Vector]]&lt;&gt;"Banked Construct", LEN(Table65[[#This Row],[Custom Sequence/Bank ID]])&gt;0),
   IF(
      LEN(
         SUBSTITUTE(
            SUBSTITUTE(
               SUBSTITUTE(
                  SUBSTITUTE(UPPER(Table65[[#This Row],[Custom Sequence/Bank ID]]),"A",""),
               "C",""),
            "T",""),
         "G","")
      )&gt;0,
      "Error 5: Non-ACGT characters present",
      ""
   ),
   ""
)</f>
        <v/>
      </c>
      <c r="BL37" s="4" t="str">
        <f>IF(AND(Table65[[#This Row],[Vector]] &lt;&gt; "Banked Construct",Table65[[#This Row],[Service]]="Custom RNA", LEN(Table65[[#This Row],[Custom Sequence/Bank ID]])&gt;10000),"Error 6: Maximum sequence length is 10,000nt",IF(AND(Table65[[#This Row],[Vector]] &lt;&gt; "Banked Construct",Table65[[#This Row],[Service]]="HT Custom RNA", LEN(Table65[[#This Row],[Custom Sequence/Bank ID]])&gt;5000),"Error 6: Maximum sequence length for HT is 5,000nt", IF(Table65[[#This Row],[Service]]="HT Geneblock Custom RNA", IF(AND(Table65[[#This Row],[Vector]]="RTC coding circRNA", LEN(Table65[[#This Row],[Custom Sequence/Bank ID]])&gt;3793),"Error 6: Maximum sequence length for Coding CircRNA Geneblock is 3,793nt", IF(AND(Table65[[#This Row],[Vector]]="RTC noncoding circRNA", LEN(Table65[[#This Row],[Custom Sequence/Bank ID]])&gt;4493),"Error 6: Maximum sequence length for Noncoding CircRNA Geneblock is 4,493nt", IF(AND(Table65[[#This Row],[Vector]]="RTC Other RNA", LEN(Table65[[#This Row],[Custom Sequence/Bank ID]])&gt;4913),"Error 6: Maximum sequence length for Other RNA Geneblock is 4,913nt",""))),"")))</f>
        <v/>
      </c>
      <c r="BM37" s="4" t="str">
        <f>IF(AND(Table65[[#This Row],[Vector]] &lt;&gt; "Banked Construct", Table65[[#This Row],[Service]]&lt;&gt;"Stock RNA", Table65[[#This Row],[Custom Sequence/Bank ID]]&lt;&gt;""),
    _xlfn.LET(
        _xlpm.Sequence, Table65[[#This Row],[Custom Sequence/Bank ID]],
        _xlpm.OriginalLength, IF(AND(Table65[[#This Row],[Codon Optimize Capitalized?]] &lt;&gt; "No", Table65[[#This Row],[Codon Optimize Capitalized?]] &lt;&gt; ""),
                           LEN(SUBSTITUTE(SUBSTITUTE(SUBSTITUTE(SUBSTITUTE(SUBSTITUTE(_xlpm.Sequence, "A", ""), "C", ""), "G", ""), "T", ""), "U", "")),
                           LEN(_xlpm.Sequence)),
        _xlpm.NoGCLength, IF(AND(Table65[[#This Row],[Codon Optimize Capitalized?]] &lt;&gt; "No", Table65[[#This Row],[Codon Optimize Capitalized?]] &lt;&gt; ""),
                       LEN((SUBSTITUTE(SUBSTITUTE(SUBSTITUTE(SUBSTITUTE(SUBSTITUTE(SUBSTITUTE(SUBSTITUTE(_xlpm.Sequence, "A", ""), "C", ""), "G", ""), "T", ""), "U", ""), "g", ""), "c", ""))),
                       LEN(SUBSTITUTE(SUBSTITUTE(UPPER(_xlpm.Sequence), "G", ""), "C", ""))),
        _xlpm.GCLength, _xlpm.OriginalLength - _xlpm.NoGCLength,
        _xlpm.GCPercentage, IF(_xlpm.OriginalLength &gt; 15, _xlpm.GCLength / _xlpm.OriginalLength, 0.5),
                IF(OR(_xlpm.GCPercentage &gt; 0.65, _xlpm.GCPercentage &lt; 0.25), "Warning 7: Unoptimized region GC is not between 25-65%", "")
    ),
    ""
)</f>
        <v/>
      </c>
      <c r="BN37" s="4" t="str" cm="1">
        <f t="array" ref="BN37">_xlfn.LET(
    _xlpm.ProblemFound, _xlfn.TEXTJOIN(", ", TRUE, IF(OR(Table65[[#This Row],[Codon Optimize Capitalized?]]="No", Table65[[#This Row],[Codon Optimize Capitalized?]]=""), IF((ISNUMBER(SEARCH(Table_Restriction_Enzymes[XbaI], Table65[[#This Row],[Custom Sequence/Bank ID]]))), Table_Restriction_Enzymes[XbaI], ""),IF((ISNUMBER(FIND(LOWER(Table_Restriction_Enzymes[XbaI]), Table65[[#This Row],[Custom Sequence/Bank ID]]))), Table_Restriction_Enzymes[XbaI], ""))),
    IF(_xlpm.ProblemFound="", "", "[" &amp; _xlpm.ProblemFound &amp; "]"))</f>
        <v/>
      </c>
      <c r="BO37" s="4" t="str">
        <f>IF(Table_Sequence_Check[[#This Row],[Restriction Enzyme 1 Check]]&lt;&gt;"", Table_Restriction_Enzymes[[#Headers],[XbaI]],"")</f>
        <v/>
      </c>
      <c r="BP37" s="4" t="str" cm="1">
        <f t="array" ref="BP37">_xlfn.LET(
    _xlpm.ProblemFound, _xlfn.TEXTJOIN(", ", TRUE, IF(OR(Table65[[#This Row],[Codon Optimize Capitalized?]]="No", Table65[[#This Row],[Codon Optimize Capitalized?]]=""), IF((ISNUMBER(SEARCH(Table_Restriction_Enzymes[AscI], Table65[[#This Row],[Custom Sequence/Bank ID]]))), Table_Restriction_Enzymes[AscI], ""),IF((ISNUMBER(FIND(LOWER(Table_Restriction_Enzymes[AscI]), Table65[[#This Row],[Custom Sequence/Bank ID]]))), Table_Restriction_Enzymes[AscI], ""))),
    IF(_xlpm.ProblemFound="", "", "[" &amp; _xlpm.ProblemFound &amp; "]"))</f>
        <v/>
      </c>
      <c r="BQ37" s="4" t="str">
        <f>IF(Table_Sequence_Check[[#This Row],[Restriction Enzyme 2 Check]]&lt;&gt;"", Table_Restriction_Enzymes[[#Headers],[AscI]],"")</f>
        <v/>
      </c>
      <c r="BR37" s="4" t="str">
        <f>IF(AND(Table65[[#This Row],[Vector]] &lt;&gt; "Banked Construct",Table65[[#This Row],[Service]]&lt;&gt;"Stock RNA", Table65[[#This Row],[Service]]&lt;&gt;"HT Geneblock Custom RNA", Table_Sequence_Check[[#This Row],[Restriction Enzyme 1 Check]]&lt;&gt;"", Table_Sequence_Check[[#This Row],[Restriction Enzyme 2 Check]]&lt;&gt; ""),"Error 8: Remove instances of one of the following: " &amp; _xlfn.CONCAT(Table_Sequence_Check[[#This Row],[Restriction Enzyme 1 Check]],Table_Sequence_Check[[#This Row],[Restriction Enzyme 2 Check]]),"")</f>
        <v/>
      </c>
      <c r="BS37" s="4" t="str" cm="1">
        <f t="array" ref="BS37">IF(
   AND(
      Table65[[#This Row],[Service]] &lt;&gt; "",
      OR(
         COUNTIF(Table65[Service], "HT Custom RNA") &gt; 0,
         COUNTIF(Table65[Service], "HT Geneblock Custom RNA") &gt; 0
      ),
      COUNTA(_xlfn.UNIQUE(_xlfn._xlws.FILTER(Table65[Service], Table65[Service] &lt;&gt; ""))) &gt; 1
   ),
   "Error 9: If selecting HT Custom RNA or HT Geneblock Custom RNA, all items must match the selected HT service",
   ""
)</f>
        <v/>
      </c>
      <c r="BT37" s="4" t="str" cm="1">
        <f t="array" ref="BT37">IF(
   AND(
      Table65[[#This Row],[Service]] &lt;&gt; "",
      OR(COUNTIF(Table65[Service], "*HT Custom RNA*") &gt; 0, COUNTIF(Table65[Service], "*HT Geneblock Custom RNA*") &gt; 0),
      OR(
         COUNTA(_xlfn.UNIQUE(_xlfn._xlws.FILTER(Table65[RNA Analytics], (Table65[Service] &lt;&gt; "")))) &gt; 1,
         COUNTA(_xlfn.UNIQUE(_xlfn._xlws.FILTER(Table65[Bank Construct?], (Table65[Service] &lt;&gt; "")))) &gt; 1,
         COUNTA(_xlfn.UNIQUE(_xlfn._xlws.FILTER(Table65[Synthesis Type], (Table65[Service] &lt;&gt; "")))) &gt; 1
      )
   ),
   "Error 10: If submitting HT Custom RNA or HT Geneblock Custom RNA service request, all items must have the same Synthesis Type, Banking, and Analytics",
   ""
)</f>
        <v/>
      </c>
      <c r="BU37" s="4" t="str">
        <f>IF(AND(OR(Table65[[#This Row],[Service]] = "HT Custom RNA",Table65[[#This Row],[Service]] = "HT Geneblock Custom RNA"), Table65[[#This Row],[Vector]]="Banked Construct"),"Error 11: Banked constructs cannot be submitted for HT/Geneblock Custom RNA service. Contact the core if you'd like to resynthesize an entire banked plate","")</f>
        <v/>
      </c>
      <c r="BV37" s="4" t="str">
        <f>IF(AND(Table65[[#This Row],[Service]] &lt;&gt; "", Table65[[#This Row],[Vector]]="Banked Construct", Table65[[#This Row],[Bank Construct?]]="Yes"),"Error 12: Cannot bank constructs that are already banked","")</f>
        <v/>
      </c>
      <c r="BW37" s="4" t="str" cm="1">
        <f t="array" ref="BW37">_xlfn.LET(
    _xlpm.ProblemFound, _xlfn.TEXTJOIN(", ", TRUE, IF(AND(Table65[[#This Row],[Synthesis Type]]="Other RNA", OR(Table65[[#This Row],[Codon Optimize Capitalized?]]="No", Table65[[#This Row],[Codon Optimize Capitalized?]]="")), IF((ISNUMBER(SEARCH(Table_pA_Check[pA Check], Table65[[#This Row],[Custom Sequence/Bank ID]]))), Table_pA_Check[pA Check], ""),IF((ISNUMBER(FIND(LOWER(Table_pA_Check[pA Check]), Table65[[#This Row],[Custom Sequence/Bank ID]]))), Table_pA_Check[pA Check], ""))),
    IF(_xlpm.ProblemFound="", "", "Error 13: Problem sequences found (" &amp; _xlpm.ProblemFound &amp; ")"))</f>
        <v/>
      </c>
      <c r="BX37" s="4" t="str">
        <f>IF(AND(Table65[[#This Row],[Service]] &lt;&gt; "", Table65[[#This Row],[Codon Optimize Capitalized?]]&lt;&gt; "No", Table65[[#This Row],[Codon Optimize Capitalized?]]&lt;&gt; "", Table65[[#This Row],[Codon Optimize Capitalized?]]&lt;&gt; "No Options", EXACT(Table65[[#This Row],[Custom Sequence/Bank ID]],LOWER(Table65[[#This Row],[Custom Sequence/Bank ID]]))),"Error 14: Codon optimization is selected, but sequence is lowercase. Change regions for optimization to uppercase","")</f>
        <v/>
      </c>
      <c r="BY37" s="4" t="str">
        <f>IF(COUNTIF(Table65[Name], Table65[[#This Row],[Name]]) &gt; 1, "Error 15: Duplicate name", "")</f>
        <v/>
      </c>
      <c r="BZ37" s="4" t="str">
        <f>IF(
   Table65[[#This Row],[Service]]&lt;&gt;"",
   IF(
      AND(Table65[[#This Row],[Formulation]]="", Table65[[#This Row],[Number of Aliquots]]&gt;1),
      "Error 16: The RTC can only aliquot formulated circRNA; unformulated circRNA is stable through many freeze-thaw cycles",
      ""
   ),
   ""
)</f>
        <v/>
      </c>
      <c r="CA37" s="4" t="str">
        <f>IF(
   Table65[[#This Row],[Service]]&lt;&gt;"",
   IF(
      Table65[[#This Row],[Number of Aliquots]] &gt; (Table65[[#This Row],[Quantity (mg)]]*20),
      "Error 17: Too many aliquots. Maximum aliquots for Quantity requested = " &amp; (Table65[[#This Row],[Quantity (mg)]]*20),
      ""
   ),
   ""
)</f>
        <v/>
      </c>
      <c r="CB37" s="4" t="str">
        <f>IF(
   AND(Table65[[#This Row],[Service]]&lt;&gt;"", Table65[[#This Row],[Quantity (mg)]]&lt;0.2, Table65[[#This Row],[Formulation]]&lt;&gt;"", Table65[[#This Row],[Formulation]]&lt;&gt;"None"),
   "Error 18: Quantity too low. Minimum is 0.2mg for formulations",
   ""
)</f>
        <v/>
      </c>
      <c r="CC37" s="4" t="str">
        <f>IF(
   AND(Table65[[#This Row],[Service]]&lt;&gt;"", Table65[[#This Row],[Vector]]="No Vector", Table65[[#This Row],[Service]]&lt;&gt;"HT Geneblock Custom RNA"),
   "Error 19: [No Vector] can only be used for Geneblock service",
   ""
)</f>
        <v/>
      </c>
      <c r="CD37" s="4" t="str">
        <f>_xlfn.LET(
    _xlpm.errorList, _xlfn.TEXTJOIN(". ", TRUE, Table_Sequence_Check[[#This Row],[Problem Sequence Check]:[GC Check]],Table_Sequence_Check[[#This Row],[Restriction Enzyme Error]:[Gblock No Vector Check]]),
    IF(AND(Table65[[#This Row],[Service]]&lt;&gt;"", Table65[[#This Row],[Custom Sequence/Bank ID]]&lt;&gt;"SPECIAL",_xlpm.errorList&lt;&gt;""), _xlpm.errorList &amp; ".", "")
)</f>
        <v/>
      </c>
      <c r="CF37" s="3" t="str">
        <f t="shared" si="0"/>
        <v>Required</v>
      </c>
      <c r="CG37" s="1" t="str">
        <f t="shared" si="1"/>
        <v>Optional</v>
      </c>
      <c r="CH37" s="1" t="str">
        <f>IF(Table65[[#This Row],[Service]]&lt;&gt;"",IF((Table65[[#This Row],[Service]]="HT Custom RNA") + (Table65[[#This Row],[Service]]="HT Geneblock Custom RNA"), "Empty","Required"),"Empty")</f>
        <v>Empty</v>
      </c>
      <c r="CI37" s="1" t="str">
        <f>IF(Table65[[#This Row],[Service]] = "Stock RNA", "Required","Empty")</f>
        <v>Empty</v>
      </c>
      <c r="CJ37" s="1" t="str">
        <f>IF(OR(Table65[[#This Row],[Service]] = "Custom RNA", Table65[[#This Row],[Service]] = "HT Custom RNA", Table65[[#This Row],[Service]] = "HT Geneblock Custom RNA", Table65[[#This Row],[Service]] = "Formulation"), "Required", "Empty")</f>
        <v>Empty</v>
      </c>
      <c r="CK37" s="1" t="str">
        <f>IF(OR(Table65[[#This Row],[Service]] = "Custom RNA", Table65[[#This Row],[Service]] = "HT Custom RNA", Table65[[#This Row],[Service]] = "HT Geneblock Custom RNA"), "Required", "Empty")</f>
        <v>Empty</v>
      </c>
      <c r="CL37" s="1" t="str">
        <f>IF(OR(Table65[[#This Row],[Service]] = "Custom RNA", Table65[[#This Row],[Service]] = "HT Custom RNA", Table65[[#This Row],[Service]] = "HT Geneblock Custom RNA"), "Required", "Empty")</f>
        <v>Empty</v>
      </c>
      <c r="CM37" s="1" t="str">
        <f>IF(OR(Table65[[#This Row],[Service]] = "Custom RNA", Table65[[#This Row],[Service]] = "HT Custom RNA", Table65[[#This Row],[Service]] = "HT Geneblock Custom RNA"), "Required", "Empty")</f>
        <v>Empty</v>
      </c>
      <c r="CN37" s="1" t="str">
        <f>IF(AND(Table65[[#This Row],[Vector]]&lt;&gt;"Banked Construct", OR(Table65[[#This Row],[Service]] = "Custom RNA", Table65[[#This Row],[Service]] = "HT Custom RNA",Table65[[#This Row],[Service]] = "HT Geneblock Custom RNA",)), "Optional", "Empty")</f>
        <v>Empty</v>
      </c>
      <c r="CO37" s="1" t="str">
        <f>IF(OR(Table65[[#This Row],[Service]] = "Custom RNA", Table65[[#This Row],[Service]] = "HT Custom RNA"), "Optional", "Empty")</f>
        <v>Empty</v>
      </c>
      <c r="CP37" s="1" t="str">
        <f>IF(OR(Table65[[#This Row],[Service]] = "Custom RNA", Table65[[#This Row],[Service]] = "HT Custom RNA", Table65[[#This Row],[Service]] = "HT Custom Geneblock RNA"), "Optional", "Empty")</f>
        <v>Empty</v>
      </c>
      <c r="CQ37" s="1" t="str">
        <f>IF(Table65[[#This Row],[Service]]&lt;&gt;"",IF(OR(Table65[[#This Row],[Service]]="HT Custom RNA", Table65[[#This Row],[Service]]="HT Geneblock Custom RNA"), "Empty","Optional"),"Empty")</f>
        <v>Empty</v>
      </c>
      <c r="CR37" s="1" t="str">
        <f>IF(AND(Table65[[#This Row],[Formulation]]&lt;&gt;"",Table65[[#This Row],[Formulation]]&lt;&gt;"None",Table65[[#This Row],[Formulation]]&lt;&gt;"No Options"), "Required","Empty")</f>
        <v>Empty</v>
      </c>
      <c r="CS37" s="1" t="str">
        <f>IF(AND(Table65[[#This Row],[Formulation]]&lt;&gt;"",Table65[[#This Row],[Formulation]]&lt;&gt;"None",Table65[[#This Row],[Formulation]]&lt;&gt;"No Options"), "Optional","Empty")</f>
        <v>Empty</v>
      </c>
      <c r="CT37" s="1" t="str">
        <f t="shared" si="2"/>
        <v>Optional</v>
      </c>
      <c r="CU37" s="1" t="str">
        <f t="shared" si="3"/>
        <v>Optional</v>
      </c>
      <c r="CV37" s="2" t="str">
        <f t="shared" si="4"/>
        <v>Optional</v>
      </c>
    </row>
    <row r="38" spans="1:100" x14ac:dyDescent="0.35">
      <c r="A38" s="69">
        <v>34</v>
      </c>
      <c r="B38" s="59"/>
      <c r="C38" s="83"/>
      <c r="D38" s="85"/>
      <c r="E38" s="90"/>
      <c r="F38" s="60"/>
      <c r="G38" s="60"/>
      <c r="H38" s="60"/>
      <c r="I38" s="61"/>
      <c r="J38" s="61"/>
      <c r="K38" s="105"/>
      <c r="L38" s="90"/>
      <c r="M38" s="60"/>
      <c r="N38" s="108"/>
      <c r="O38" s="91"/>
      <c r="P38" s="111"/>
      <c r="Q38" s="93" t="str">
        <f>Table_Sequence_Check[[#This Row],[Final Warnings]]</f>
        <v/>
      </c>
      <c r="R38" s="19"/>
      <c r="S38" s="19"/>
      <c r="T38" s="19"/>
      <c r="BG38" s="3" t="str" cm="1">
        <f t="array" ref="BG38">_xlfn.LET(
    _xlpm.ProblemFound, _xlfn.TEXTJOIN(", ", TRUE, IF(OR(Table65[[#This Row],[Codon Optimize Capitalized?]]="No", Table65[[#This Row],[Codon Optimize Capitalized?]]=""), IF((ISNUMBER(SEARCH(Table_Problem_Sequences[Problem Sequences], Table65[[#This Row],[Custom Sequence/Bank ID]]))), Table_Problem_Sequences[Problem Sequences], ""),IF((ISNUMBER(FIND(LOWER(Table_Problem_Sequences[Problem Sequences]), Table65[[#This Row],[Custom Sequence/Bank ID]]))), Table_Problem_Sequences[Problem Sequences], ""))),
    IF(_xlpm.ProblemFound="", "", "Warning 1: Problem sequences found (" &amp; _xlpm.ProblemFound &amp; ")"))</f>
        <v/>
      </c>
      <c r="BH38" s="3" t="str">
        <f>IF(AND(Table65[[#This Row],[Vector]] &lt;&gt; "Banked Construct",Table65[[#This Row],[Service]]&lt;&gt;"Stock RNA", LEN(Table65[[#This Row],[Custom Sequence/Bank ID]])&lt;300, Table65[[#This Row],[Custom Sequence/Bank ID]]&lt;&gt;""),"Comment: Sequence is less than 300nt. A spacer sequence will be added to bring the length up to 300nt","")</f>
        <v/>
      </c>
      <c r="BI38" s="1" t="str">
        <f>IF(AND(Table65[[#This Row],[Custom Sequence/Bank ID]]&lt;&gt;"", Table65[[#This Row],[Codon Optimize Capitalized?]]&lt;&gt; "No", Table65[[#This Row],[Codon Optimize Capitalized?]]&lt;&gt; "", Table65[[#This Row],[Codon Optimize Capitalized?]]&lt;&gt; "No Options"),
    IF(MOD(LEN(SUBSTITUTE(SUBSTITUTE(SUBSTITUTE(SUBSTITUTE(SUBSTITUTE(Table65[[#This Row],[Custom Sequence/Bank ID]], "a", ""), "c", ""), "g", ""), "u", ""), "t", "")), 3) = 0,
        "",
        "Error 3: Optimization regions not divisible by 3"),
    "")</f>
        <v/>
      </c>
      <c r="BJ38" s="1" t="str">
        <f>IF(
    Table65[[#This Row],[Vector]]="Banked Construct",
    IF(
        AND(
            LEFT(Table65[[#This Row],[Custom Sequence/Bank ID]], 3)="RTC",
            ISNUMBER(VALUE(MID(Table65[[#This Row],[Custom Sequence/Bank ID]], 4, 7))),
            LEN(Table65[[#This Row],[Custom Sequence/Bank ID]])=10
        ),
        "",
        "Error 4: Incorrect Bank ID"
    ),
    ""
)</f>
        <v/>
      </c>
      <c r="BK38" s="1" t="str">
        <f>IF(
   AND(Table65[[#This Row],[Vector]]&lt;&gt;"Banked Construct", LEN(Table65[[#This Row],[Custom Sequence/Bank ID]])&gt;0),
   IF(
      LEN(
         SUBSTITUTE(
            SUBSTITUTE(
               SUBSTITUTE(
                  SUBSTITUTE(UPPER(Table65[[#This Row],[Custom Sequence/Bank ID]]),"A",""),
               "C",""),
            "T",""),
         "G","")
      )&gt;0,
      "Error 5: Non-ACGT characters present",
      ""
   ),
   ""
)</f>
        <v/>
      </c>
      <c r="BL38" s="4" t="str">
        <f>IF(AND(Table65[[#This Row],[Vector]] &lt;&gt; "Banked Construct",Table65[[#This Row],[Service]]="Custom RNA", LEN(Table65[[#This Row],[Custom Sequence/Bank ID]])&gt;10000),"Error 6: Maximum sequence length is 10,000nt",IF(AND(Table65[[#This Row],[Vector]] &lt;&gt; "Banked Construct",Table65[[#This Row],[Service]]="HT Custom RNA", LEN(Table65[[#This Row],[Custom Sequence/Bank ID]])&gt;5000),"Error 6: Maximum sequence length for HT is 5,000nt", IF(Table65[[#This Row],[Service]]="HT Geneblock Custom RNA", IF(AND(Table65[[#This Row],[Vector]]="RTC coding circRNA", LEN(Table65[[#This Row],[Custom Sequence/Bank ID]])&gt;3793),"Error 6: Maximum sequence length for Coding CircRNA Geneblock is 3,793nt", IF(AND(Table65[[#This Row],[Vector]]="RTC noncoding circRNA", LEN(Table65[[#This Row],[Custom Sequence/Bank ID]])&gt;4493),"Error 6: Maximum sequence length for Noncoding CircRNA Geneblock is 4,493nt", IF(AND(Table65[[#This Row],[Vector]]="RTC Other RNA", LEN(Table65[[#This Row],[Custom Sequence/Bank ID]])&gt;4913),"Error 6: Maximum sequence length for Other RNA Geneblock is 4,913nt",""))),"")))</f>
        <v/>
      </c>
      <c r="BM38" s="4" t="str">
        <f>IF(AND(Table65[[#This Row],[Vector]] &lt;&gt; "Banked Construct", Table65[[#This Row],[Service]]&lt;&gt;"Stock RNA", Table65[[#This Row],[Custom Sequence/Bank ID]]&lt;&gt;""),
    _xlfn.LET(
        _xlpm.Sequence, Table65[[#This Row],[Custom Sequence/Bank ID]],
        _xlpm.OriginalLength, IF(AND(Table65[[#This Row],[Codon Optimize Capitalized?]] &lt;&gt; "No", Table65[[#This Row],[Codon Optimize Capitalized?]] &lt;&gt; ""),
                           LEN(SUBSTITUTE(SUBSTITUTE(SUBSTITUTE(SUBSTITUTE(SUBSTITUTE(_xlpm.Sequence, "A", ""), "C", ""), "G", ""), "T", ""), "U", "")),
                           LEN(_xlpm.Sequence)),
        _xlpm.NoGCLength, IF(AND(Table65[[#This Row],[Codon Optimize Capitalized?]] &lt;&gt; "No", Table65[[#This Row],[Codon Optimize Capitalized?]] &lt;&gt; ""),
                       LEN((SUBSTITUTE(SUBSTITUTE(SUBSTITUTE(SUBSTITUTE(SUBSTITUTE(SUBSTITUTE(SUBSTITUTE(_xlpm.Sequence, "A", ""), "C", ""), "G", ""), "T", ""), "U", ""), "g", ""), "c", ""))),
                       LEN(SUBSTITUTE(SUBSTITUTE(UPPER(_xlpm.Sequence), "G", ""), "C", ""))),
        _xlpm.GCLength, _xlpm.OriginalLength - _xlpm.NoGCLength,
        _xlpm.GCPercentage, IF(_xlpm.OriginalLength &gt; 15, _xlpm.GCLength / _xlpm.OriginalLength, 0.5),
                IF(OR(_xlpm.GCPercentage &gt; 0.65, _xlpm.GCPercentage &lt; 0.25), "Warning 7: Unoptimized region GC is not between 25-65%", "")
    ),
    ""
)</f>
        <v/>
      </c>
      <c r="BN38" s="4" t="str" cm="1">
        <f t="array" ref="BN38">_xlfn.LET(
    _xlpm.ProblemFound, _xlfn.TEXTJOIN(", ", TRUE, IF(OR(Table65[[#This Row],[Codon Optimize Capitalized?]]="No", Table65[[#This Row],[Codon Optimize Capitalized?]]=""), IF((ISNUMBER(SEARCH(Table_Restriction_Enzymes[XbaI], Table65[[#This Row],[Custom Sequence/Bank ID]]))), Table_Restriction_Enzymes[XbaI], ""),IF((ISNUMBER(FIND(LOWER(Table_Restriction_Enzymes[XbaI]), Table65[[#This Row],[Custom Sequence/Bank ID]]))), Table_Restriction_Enzymes[XbaI], ""))),
    IF(_xlpm.ProblemFound="", "", "[" &amp; _xlpm.ProblemFound &amp; "]"))</f>
        <v/>
      </c>
      <c r="BO38" s="4" t="str">
        <f>IF(Table_Sequence_Check[[#This Row],[Restriction Enzyme 1 Check]]&lt;&gt;"", Table_Restriction_Enzymes[[#Headers],[XbaI]],"")</f>
        <v/>
      </c>
      <c r="BP38" s="4" t="str" cm="1">
        <f t="array" ref="BP38">_xlfn.LET(
    _xlpm.ProblemFound, _xlfn.TEXTJOIN(", ", TRUE, IF(OR(Table65[[#This Row],[Codon Optimize Capitalized?]]="No", Table65[[#This Row],[Codon Optimize Capitalized?]]=""), IF((ISNUMBER(SEARCH(Table_Restriction_Enzymes[AscI], Table65[[#This Row],[Custom Sequence/Bank ID]]))), Table_Restriction_Enzymes[AscI], ""),IF((ISNUMBER(FIND(LOWER(Table_Restriction_Enzymes[AscI]), Table65[[#This Row],[Custom Sequence/Bank ID]]))), Table_Restriction_Enzymes[AscI], ""))),
    IF(_xlpm.ProblemFound="", "", "[" &amp; _xlpm.ProblemFound &amp; "]"))</f>
        <v/>
      </c>
      <c r="BQ38" s="4" t="str">
        <f>IF(Table_Sequence_Check[[#This Row],[Restriction Enzyme 2 Check]]&lt;&gt;"", Table_Restriction_Enzymes[[#Headers],[AscI]],"")</f>
        <v/>
      </c>
      <c r="BR38" s="4" t="str">
        <f>IF(AND(Table65[[#This Row],[Vector]] &lt;&gt; "Banked Construct",Table65[[#This Row],[Service]]&lt;&gt;"Stock RNA", Table65[[#This Row],[Service]]&lt;&gt;"HT Geneblock Custom RNA", Table_Sequence_Check[[#This Row],[Restriction Enzyme 1 Check]]&lt;&gt;"", Table_Sequence_Check[[#This Row],[Restriction Enzyme 2 Check]]&lt;&gt; ""),"Error 8: Remove instances of one of the following: " &amp; _xlfn.CONCAT(Table_Sequence_Check[[#This Row],[Restriction Enzyme 1 Check]],Table_Sequence_Check[[#This Row],[Restriction Enzyme 2 Check]]),"")</f>
        <v/>
      </c>
      <c r="BS38" s="4" t="str" cm="1">
        <f t="array" ref="BS38">IF(
   AND(
      Table65[[#This Row],[Service]] &lt;&gt; "",
      OR(
         COUNTIF(Table65[Service], "HT Custom RNA") &gt; 0,
         COUNTIF(Table65[Service], "HT Geneblock Custom RNA") &gt; 0
      ),
      COUNTA(_xlfn.UNIQUE(_xlfn._xlws.FILTER(Table65[Service], Table65[Service] &lt;&gt; ""))) &gt; 1
   ),
   "Error 9: If selecting HT Custom RNA or HT Geneblock Custom RNA, all items must match the selected HT service",
   ""
)</f>
        <v/>
      </c>
      <c r="BT38" s="4" t="str" cm="1">
        <f t="array" ref="BT38">IF(
   AND(
      Table65[[#This Row],[Service]] &lt;&gt; "",
      OR(COUNTIF(Table65[Service], "*HT Custom RNA*") &gt; 0, COUNTIF(Table65[Service], "*HT Geneblock Custom RNA*") &gt; 0),
      OR(
         COUNTA(_xlfn.UNIQUE(_xlfn._xlws.FILTER(Table65[RNA Analytics], (Table65[Service] &lt;&gt; "")))) &gt; 1,
         COUNTA(_xlfn.UNIQUE(_xlfn._xlws.FILTER(Table65[Bank Construct?], (Table65[Service] &lt;&gt; "")))) &gt; 1,
         COUNTA(_xlfn.UNIQUE(_xlfn._xlws.FILTER(Table65[Synthesis Type], (Table65[Service] &lt;&gt; "")))) &gt; 1
      )
   ),
   "Error 10: If submitting HT Custom RNA or HT Geneblock Custom RNA service request, all items must have the same Synthesis Type, Banking, and Analytics",
   ""
)</f>
        <v/>
      </c>
      <c r="BU38" s="4" t="str">
        <f>IF(AND(OR(Table65[[#This Row],[Service]] = "HT Custom RNA",Table65[[#This Row],[Service]] = "HT Geneblock Custom RNA"), Table65[[#This Row],[Vector]]="Banked Construct"),"Error 11: Banked constructs cannot be submitted for HT/Geneblock Custom RNA service. Contact the core if you'd like to resynthesize an entire banked plate","")</f>
        <v/>
      </c>
      <c r="BV38" s="4" t="str">
        <f>IF(AND(Table65[[#This Row],[Service]] &lt;&gt; "", Table65[[#This Row],[Vector]]="Banked Construct", Table65[[#This Row],[Bank Construct?]]="Yes"),"Error 12: Cannot bank constructs that are already banked","")</f>
        <v/>
      </c>
      <c r="BW38" s="4" t="str" cm="1">
        <f t="array" ref="BW38">_xlfn.LET(
    _xlpm.ProblemFound, _xlfn.TEXTJOIN(", ", TRUE, IF(AND(Table65[[#This Row],[Synthesis Type]]="Other RNA", OR(Table65[[#This Row],[Codon Optimize Capitalized?]]="No", Table65[[#This Row],[Codon Optimize Capitalized?]]="")), IF((ISNUMBER(SEARCH(Table_pA_Check[pA Check], Table65[[#This Row],[Custom Sequence/Bank ID]]))), Table_pA_Check[pA Check], ""),IF((ISNUMBER(FIND(LOWER(Table_pA_Check[pA Check]), Table65[[#This Row],[Custom Sequence/Bank ID]]))), Table_pA_Check[pA Check], ""))),
    IF(_xlpm.ProblemFound="", "", "Error 13: Problem sequences found (" &amp; _xlpm.ProblemFound &amp; ")"))</f>
        <v/>
      </c>
      <c r="BX38" s="4" t="str">
        <f>IF(AND(Table65[[#This Row],[Service]] &lt;&gt; "", Table65[[#This Row],[Codon Optimize Capitalized?]]&lt;&gt; "No", Table65[[#This Row],[Codon Optimize Capitalized?]]&lt;&gt; "", Table65[[#This Row],[Codon Optimize Capitalized?]]&lt;&gt; "No Options", EXACT(Table65[[#This Row],[Custom Sequence/Bank ID]],LOWER(Table65[[#This Row],[Custom Sequence/Bank ID]]))),"Error 14: Codon optimization is selected, but sequence is lowercase. Change regions for optimization to uppercase","")</f>
        <v/>
      </c>
      <c r="BY38" s="4" t="str">
        <f>IF(COUNTIF(Table65[Name], Table65[[#This Row],[Name]]) &gt; 1, "Error 15: Duplicate name", "")</f>
        <v/>
      </c>
      <c r="BZ38" s="4" t="str">
        <f>IF(
   Table65[[#This Row],[Service]]&lt;&gt;"",
   IF(
      AND(Table65[[#This Row],[Formulation]]="", Table65[[#This Row],[Number of Aliquots]]&gt;1),
      "Error 16: The RTC can only aliquot formulated circRNA; unformulated circRNA is stable through many freeze-thaw cycles",
      ""
   ),
   ""
)</f>
        <v/>
      </c>
      <c r="CA38" s="4" t="str">
        <f>IF(
   Table65[[#This Row],[Service]]&lt;&gt;"",
   IF(
      Table65[[#This Row],[Number of Aliquots]] &gt; (Table65[[#This Row],[Quantity (mg)]]*20),
      "Error 17: Too many aliquots. Maximum aliquots for Quantity requested = " &amp; (Table65[[#This Row],[Quantity (mg)]]*20),
      ""
   ),
   ""
)</f>
        <v/>
      </c>
      <c r="CB38" s="4" t="str">
        <f>IF(
   AND(Table65[[#This Row],[Service]]&lt;&gt;"", Table65[[#This Row],[Quantity (mg)]]&lt;0.2, Table65[[#This Row],[Formulation]]&lt;&gt;"", Table65[[#This Row],[Formulation]]&lt;&gt;"None"),
   "Error 18: Quantity too low. Minimum is 0.2mg for formulations",
   ""
)</f>
        <v/>
      </c>
      <c r="CC38" s="4" t="str">
        <f>IF(
   AND(Table65[[#This Row],[Service]]&lt;&gt;"", Table65[[#This Row],[Vector]]="No Vector", Table65[[#This Row],[Service]]&lt;&gt;"HT Geneblock Custom RNA"),
   "Error 19: [No Vector] can only be used for Geneblock service",
   ""
)</f>
        <v/>
      </c>
      <c r="CD38" s="4" t="str">
        <f>_xlfn.LET(
    _xlpm.errorList, _xlfn.TEXTJOIN(". ", TRUE, Table_Sequence_Check[[#This Row],[Problem Sequence Check]:[GC Check]],Table_Sequence_Check[[#This Row],[Restriction Enzyme Error]:[Gblock No Vector Check]]),
    IF(AND(Table65[[#This Row],[Service]]&lt;&gt;"", Table65[[#This Row],[Custom Sequence/Bank ID]]&lt;&gt;"SPECIAL",_xlpm.errorList&lt;&gt;""), _xlpm.errorList &amp; ".", "")
)</f>
        <v/>
      </c>
      <c r="CF38" s="3" t="str">
        <f t="shared" si="0"/>
        <v>Required</v>
      </c>
      <c r="CG38" s="1" t="str">
        <f t="shared" si="1"/>
        <v>Optional</v>
      </c>
      <c r="CH38" s="1" t="str">
        <f>IF(Table65[[#This Row],[Service]]&lt;&gt;"",IF((Table65[[#This Row],[Service]]="HT Custom RNA") + (Table65[[#This Row],[Service]]="HT Geneblock Custom RNA"), "Empty","Required"),"Empty")</f>
        <v>Empty</v>
      </c>
      <c r="CI38" s="1" t="str">
        <f>IF(Table65[[#This Row],[Service]] = "Stock RNA", "Required","Empty")</f>
        <v>Empty</v>
      </c>
      <c r="CJ38" s="1" t="str">
        <f>IF(OR(Table65[[#This Row],[Service]] = "Custom RNA", Table65[[#This Row],[Service]] = "HT Custom RNA", Table65[[#This Row],[Service]] = "HT Geneblock Custom RNA", Table65[[#This Row],[Service]] = "Formulation"), "Required", "Empty")</f>
        <v>Empty</v>
      </c>
      <c r="CK38" s="1" t="str">
        <f>IF(OR(Table65[[#This Row],[Service]] = "Custom RNA", Table65[[#This Row],[Service]] = "HT Custom RNA", Table65[[#This Row],[Service]] = "HT Geneblock Custom RNA"), "Required", "Empty")</f>
        <v>Empty</v>
      </c>
      <c r="CL38" s="1" t="str">
        <f>IF(OR(Table65[[#This Row],[Service]] = "Custom RNA", Table65[[#This Row],[Service]] = "HT Custom RNA", Table65[[#This Row],[Service]] = "HT Geneblock Custom RNA"), "Required", "Empty")</f>
        <v>Empty</v>
      </c>
      <c r="CM38" s="1" t="str">
        <f>IF(OR(Table65[[#This Row],[Service]] = "Custom RNA", Table65[[#This Row],[Service]] = "HT Custom RNA", Table65[[#This Row],[Service]] = "HT Geneblock Custom RNA"), "Required", "Empty")</f>
        <v>Empty</v>
      </c>
      <c r="CN38" s="1" t="str">
        <f>IF(AND(Table65[[#This Row],[Vector]]&lt;&gt;"Banked Construct", OR(Table65[[#This Row],[Service]] = "Custom RNA", Table65[[#This Row],[Service]] = "HT Custom RNA",Table65[[#This Row],[Service]] = "HT Geneblock Custom RNA",)), "Optional", "Empty")</f>
        <v>Empty</v>
      </c>
      <c r="CO38" s="1" t="str">
        <f>IF(OR(Table65[[#This Row],[Service]] = "Custom RNA", Table65[[#This Row],[Service]] = "HT Custom RNA"), "Optional", "Empty")</f>
        <v>Empty</v>
      </c>
      <c r="CP38" s="1" t="str">
        <f>IF(OR(Table65[[#This Row],[Service]] = "Custom RNA", Table65[[#This Row],[Service]] = "HT Custom RNA", Table65[[#This Row],[Service]] = "HT Custom Geneblock RNA"), "Optional", "Empty")</f>
        <v>Empty</v>
      </c>
      <c r="CQ38" s="1" t="str">
        <f>IF(Table65[[#This Row],[Service]]&lt;&gt;"",IF(OR(Table65[[#This Row],[Service]]="HT Custom RNA", Table65[[#This Row],[Service]]="HT Geneblock Custom RNA"), "Empty","Optional"),"Empty")</f>
        <v>Empty</v>
      </c>
      <c r="CR38" s="1" t="str">
        <f>IF(AND(Table65[[#This Row],[Formulation]]&lt;&gt;"",Table65[[#This Row],[Formulation]]&lt;&gt;"None",Table65[[#This Row],[Formulation]]&lt;&gt;"No Options"), "Required","Empty")</f>
        <v>Empty</v>
      </c>
      <c r="CS38" s="1" t="str">
        <f>IF(AND(Table65[[#This Row],[Formulation]]&lt;&gt;"",Table65[[#This Row],[Formulation]]&lt;&gt;"None",Table65[[#This Row],[Formulation]]&lt;&gt;"No Options"), "Optional","Empty")</f>
        <v>Empty</v>
      </c>
      <c r="CT38" s="1" t="str">
        <f t="shared" si="2"/>
        <v>Optional</v>
      </c>
      <c r="CU38" s="1" t="str">
        <f t="shared" si="3"/>
        <v>Optional</v>
      </c>
      <c r="CV38" s="2" t="str">
        <f t="shared" si="4"/>
        <v>Optional</v>
      </c>
    </row>
    <row r="39" spans="1:100" x14ac:dyDescent="0.35">
      <c r="A39" s="69">
        <v>35</v>
      </c>
      <c r="B39" s="59"/>
      <c r="C39" s="83"/>
      <c r="D39" s="85"/>
      <c r="E39" s="90"/>
      <c r="F39" s="60"/>
      <c r="G39" s="60"/>
      <c r="H39" s="60"/>
      <c r="I39" s="61"/>
      <c r="J39" s="61"/>
      <c r="K39" s="105"/>
      <c r="L39" s="90"/>
      <c r="M39" s="60"/>
      <c r="N39" s="108"/>
      <c r="O39" s="91"/>
      <c r="P39" s="111"/>
      <c r="Q39" s="93" t="str">
        <f>Table_Sequence_Check[[#This Row],[Final Warnings]]</f>
        <v/>
      </c>
      <c r="R39" s="19"/>
      <c r="S39" s="19"/>
      <c r="T39" s="19"/>
      <c r="BG39" s="3" t="str" cm="1">
        <f t="array" ref="BG39">_xlfn.LET(
    _xlpm.ProblemFound, _xlfn.TEXTJOIN(", ", TRUE, IF(OR(Table65[[#This Row],[Codon Optimize Capitalized?]]="No", Table65[[#This Row],[Codon Optimize Capitalized?]]=""), IF((ISNUMBER(SEARCH(Table_Problem_Sequences[Problem Sequences], Table65[[#This Row],[Custom Sequence/Bank ID]]))), Table_Problem_Sequences[Problem Sequences], ""),IF((ISNUMBER(FIND(LOWER(Table_Problem_Sequences[Problem Sequences]), Table65[[#This Row],[Custom Sequence/Bank ID]]))), Table_Problem_Sequences[Problem Sequences], ""))),
    IF(_xlpm.ProblemFound="", "", "Warning 1: Problem sequences found (" &amp; _xlpm.ProblemFound &amp; ")"))</f>
        <v/>
      </c>
      <c r="BH39" s="3" t="str">
        <f>IF(AND(Table65[[#This Row],[Vector]] &lt;&gt; "Banked Construct",Table65[[#This Row],[Service]]&lt;&gt;"Stock RNA", LEN(Table65[[#This Row],[Custom Sequence/Bank ID]])&lt;300, Table65[[#This Row],[Custom Sequence/Bank ID]]&lt;&gt;""),"Comment: Sequence is less than 300nt. A spacer sequence will be added to bring the length up to 300nt","")</f>
        <v/>
      </c>
      <c r="BI39" s="1" t="str">
        <f>IF(AND(Table65[[#This Row],[Custom Sequence/Bank ID]]&lt;&gt;"", Table65[[#This Row],[Codon Optimize Capitalized?]]&lt;&gt; "No", Table65[[#This Row],[Codon Optimize Capitalized?]]&lt;&gt; "", Table65[[#This Row],[Codon Optimize Capitalized?]]&lt;&gt; "No Options"),
    IF(MOD(LEN(SUBSTITUTE(SUBSTITUTE(SUBSTITUTE(SUBSTITUTE(SUBSTITUTE(Table65[[#This Row],[Custom Sequence/Bank ID]], "a", ""), "c", ""), "g", ""), "u", ""), "t", "")), 3) = 0,
        "",
        "Error 3: Optimization regions not divisible by 3"),
    "")</f>
        <v/>
      </c>
      <c r="BJ39" s="1" t="str">
        <f>IF(
    Table65[[#This Row],[Vector]]="Banked Construct",
    IF(
        AND(
            LEFT(Table65[[#This Row],[Custom Sequence/Bank ID]], 3)="RTC",
            ISNUMBER(VALUE(MID(Table65[[#This Row],[Custom Sequence/Bank ID]], 4, 7))),
            LEN(Table65[[#This Row],[Custom Sequence/Bank ID]])=10
        ),
        "",
        "Error 4: Incorrect Bank ID"
    ),
    ""
)</f>
        <v/>
      </c>
      <c r="BK39" s="1" t="str">
        <f>IF(
   AND(Table65[[#This Row],[Vector]]&lt;&gt;"Banked Construct", LEN(Table65[[#This Row],[Custom Sequence/Bank ID]])&gt;0),
   IF(
      LEN(
         SUBSTITUTE(
            SUBSTITUTE(
               SUBSTITUTE(
                  SUBSTITUTE(UPPER(Table65[[#This Row],[Custom Sequence/Bank ID]]),"A",""),
               "C",""),
            "T",""),
         "G","")
      )&gt;0,
      "Error 5: Non-ACGT characters present",
      ""
   ),
   ""
)</f>
        <v/>
      </c>
      <c r="BL39" s="4" t="str">
        <f>IF(AND(Table65[[#This Row],[Vector]] &lt;&gt; "Banked Construct",Table65[[#This Row],[Service]]="Custom RNA", LEN(Table65[[#This Row],[Custom Sequence/Bank ID]])&gt;10000),"Error 6: Maximum sequence length is 10,000nt",IF(AND(Table65[[#This Row],[Vector]] &lt;&gt; "Banked Construct",Table65[[#This Row],[Service]]="HT Custom RNA", LEN(Table65[[#This Row],[Custom Sequence/Bank ID]])&gt;5000),"Error 6: Maximum sequence length for HT is 5,000nt", IF(Table65[[#This Row],[Service]]="HT Geneblock Custom RNA", IF(AND(Table65[[#This Row],[Vector]]="RTC coding circRNA", LEN(Table65[[#This Row],[Custom Sequence/Bank ID]])&gt;3793),"Error 6: Maximum sequence length for Coding CircRNA Geneblock is 3,793nt", IF(AND(Table65[[#This Row],[Vector]]="RTC noncoding circRNA", LEN(Table65[[#This Row],[Custom Sequence/Bank ID]])&gt;4493),"Error 6: Maximum sequence length for Noncoding CircRNA Geneblock is 4,493nt", IF(AND(Table65[[#This Row],[Vector]]="RTC Other RNA", LEN(Table65[[#This Row],[Custom Sequence/Bank ID]])&gt;4913),"Error 6: Maximum sequence length for Other RNA Geneblock is 4,913nt",""))),"")))</f>
        <v/>
      </c>
      <c r="BM39" s="4" t="str">
        <f>IF(AND(Table65[[#This Row],[Vector]] &lt;&gt; "Banked Construct", Table65[[#This Row],[Service]]&lt;&gt;"Stock RNA", Table65[[#This Row],[Custom Sequence/Bank ID]]&lt;&gt;""),
    _xlfn.LET(
        _xlpm.Sequence, Table65[[#This Row],[Custom Sequence/Bank ID]],
        _xlpm.OriginalLength, IF(AND(Table65[[#This Row],[Codon Optimize Capitalized?]] &lt;&gt; "No", Table65[[#This Row],[Codon Optimize Capitalized?]] &lt;&gt; ""),
                           LEN(SUBSTITUTE(SUBSTITUTE(SUBSTITUTE(SUBSTITUTE(SUBSTITUTE(_xlpm.Sequence, "A", ""), "C", ""), "G", ""), "T", ""), "U", "")),
                           LEN(_xlpm.Sequence)),
        _xlpm.NoGCLength, IF(AND(Table65[[#This Row],[Codon Optimize Capitalized?]] &lt;&gt; "No", Table65[[#This Row],[Codon Optimize Capitalized?]] &lt;&gt; ""),
                       LEN((SUBSTITUTE(SUBSTITUTE(SUBSTITUTE(SUBSTITUTE(SUBSTITUTE(SUBSTITUTE(SUBSTITUTE(_xlpm.Sequence, "A", ""), "C", ""), "G", ""), "T", ""), "U", ""), "g", ""), "c", ""))),
                       LEN(SUBSTITUTE(SUBSTITUTE(UPPER(_xlpm.Sequence), "G", ""), "C", ""))),
        _xlpm.GCLength, _xlpm.OriginalLength - _xlpm.NoGCLength,
        _xlpm.GCPercentage, IF(_xlpm.OriginalLength &gt; 15, _xlpm.GCLength / _xlpm.OriginalLength, 0.5),
                IF(OR(_xlpm.GCPercentage &gt; 0.65, _xlpm.GCPercentage &lt; 0.25), "Warning 7: Unoptimized region GC is not between 25-65%", "")
    ),
    ""
)</f>
        <v/>
      </c>
      <c r="BN39" s="4" t="str" cm="1">
        <f t="array" ref="BN39">_xlfn.LET(
    _xlpm.ProblemFound, _xlfn.TEXTJOIN(", ", TRUE, IF(OR(Table65[[#This Row],[Codon Optimize Capitalized?]]="No", Table65[[#This Row],[Codon Optimize Capitalized?]]=""), IF((ISNUMBER(SEARCH(Table_Restriction_Enzymes[XbaI], Table65[[#This Row],[Custom Sequence/Bank ID]]))), Table_Restriction_Enzymes[XbaI], ""),IF((ISNUMBER(FIND(LOWER(Table_Restriction_Enzymes[XbaI]), Table65[[#This Row],[Custom Sequence/Bank ID]]))), Table_Restriction_Enzymes[XbaI], ""))),
    IF(_xlpm.ProblemFound="", "", "[" &amp; _xlpm.ProblemFound &amp; "]"))</f>
        <v/>
      </c>
      <c r="BO39" s="4" t="str">
        <f>IF(Table_Sequence_Check[[#This Row],[Restriction Enzyme 1 Check]]&lt;&gt;"", Table_Restriction_Enzymes[[#Headers],[XbaI]],"")</f>
        <v/>
      </c>
      <c r="BP39" s="4" t="str" cm="1">
        <f t="array" ref="BP39">_xlfn.LET(
    _xlpm.ProblemFound, _xlfn.TEXTJOIN(", ", TRUE, IF(OR(Table65[[#This Row],[Codon Optimize Capitalized?]]="No", Table65[[#This Row],[Codon Optimize Capitalized?]]=""), IF((ISNUMBER(SEARCH(Table_Restriction_Enzymes[AscI], Table65[[#This Row],[Custom Sequence/Bank ID]]))), Table_Restriction_Enzymes[AscI], ""),IF((ISNUMBER(FIND(LOWER(Table_Restriction_Enzymes[AscI]), Table65[[#This Row],[Custom Sequence/Bank ID]]))), Table_Restriction_Enzymes[AscI], ""))),
    IF(_xlpm.ProblemFound="", "", "[" &amp; _xlpm.ProblemFound &amp; "]"))</f>
        <v/>
      </c>
      <c r="BQ39" s="4" t="str">
        <f>IF(Table_Sequence_Check[[#This Row],[Restriction Enzyme 2 Check]]&lt;&gt;"", Table_Restriction_Enzymes[[#Headers],[AscI]],"")</f>
        <v/>
      </c>
      <c r="BR39" s="4" t="str">
        <f>IF(AND(Table65[[#This Row],[Vector]] &lt;&gt; "Banked Construct",Table65[[#This Row],[Service]]&lt;&gt;"Stock RNA", Table65[[#This Row],[Service]]&lt;&gt;"HT Geneblock Custom RNA", Table_Sequence_Check[[#This Row],[Restriction Enzyme 1 Check]]&lt;&gt;"", Table_Sequence_Check[[#This Row],[Restriction Enzyme 2 Check]]&lt;&gt; ""),"Error 8: Remove instances of one of the following: " &amp; _xlfn.CONCAT(Table_Sequence_Check[[#This Row],[Restriction Enzyme 1 Check]],Table_Sequence_Check[[#This Row],[Restriction Enzyme 2 Check]]),"")</f>
        <v/>
      </c>
      <c r="BS39" s="4" t="str" cm="1">
        <f t="array" ref="BS39">IF(
   AND(
      Table65[[#This Row],[Service]] &lt;&gt; "",
      OR(
         COUNTIF(Table65[Service], "HT Custom RNA") &gt; 0,
         COUNTIF(Table65[Service], "HT Geneblock Custom RNA") &gt; 0
      ),
      COUNTA(_xlfn.UNIQUE(_xlfn._xlws.FILTER(Table65[Service], Table65[Service] &lt;&gt; ""))) &gt; 1
   ),
   "Error 9: If selecting HT Custom RNA or HT Geneblock Custom RNA, all items must match the selected HT service",
   ""
)</f>
        <v/>
      </c>
      <c r="BT39" s="4" t="str" cm="1">
        <f t="array" ref="BT39">IF(
   AND(
      Table65[[#This Row],[Service]] &lt;&gt; "",
      OR(COUNTIF(Table65[Service], "*HT Custom RNA*") &gt; 0, COUNTIF(Table65[Service], "*HT Geneblock Custom RNA*") &gt; 0),
      OR(
         COUNTA(_xlfn.UNIQUE(_xlfn._xlws.FILTER(Table65[RNA Analytics], (Table65[Service] &lt;&gt; "")))) &gt; 1,
         COUNTA(_xlfn.UNIQUE(_xlfn._xlws.FILTER(Table65[Bank Construct?], (Table65[Service] &lt;&gt; "")))) &gt; 1,
         COUNTA(_xlfn.UNIQUE(_xlfn._xlws.FILTER(Table65[Synthesis Type], (Table65[Service] &lt;&gt; "")))) &gt; 1
      )
   ),
   "Error 10: If submitting HT Custom RNA or HT Geneblock Custom RNA service request, all items must have the same Synthesis Type, Banking, and Analytics",
   ""
)</f>
        <v/>
      </c>
      <c r="BU39" s="4" t="str">
        <f>IF(AND(OR(Table65[[#This Row],[Service]] = "HT Custom RNA",Table65[[#This Row],[Service]] = "HT Geneblock Custom RNA"), Table65[[#This Row],[Vector]]="Banked Construct"),"Error 11: Banked constructs cannot be submitted for HT/Geneblock Custom RNA service. Contact the core if you'd like to resynthesize an entire banked plate","")</f>
        <v/>
      </c>
      <c r="BV39" s="4" t="str">
        <f>IF(AND(Table65[[#This Row],[Service]] &lt;&gt; "", Table65[[#This Row],[Vector]]="Banked Construct", Table65[[#This Row],[Bank Construct?]]="Yes"),"Error 12: Cannot bank constructs that are already banked","")</f>
        <v/>
      </c>
      <c r="BW39" s="4" t="str" cm="1">
        <f t="array" ref="BW39">_xlfn.LET(
    _xlpm.ProblemFound, _xlfn.TEXTJOIN(", ", TRUE, IF(AND(Table65[[#This Row],[Synthesis Type]]="Other RNA", OR(Table65[[#This Row],[Codon Optimize Capitalized?]]="No", Table65[[#This Row],[Codon Optimize Capitalized?]]="")), IF((ISNUMBER(SEARCH(Table_pA_Check[pA Check], Table65[[#This Row],[Custom Sequence/Bank ID]]))), Table_pA_Check[pA Check], ""),IF((ISNUMBER(FIND(LOWER(Table_pA_Check[pA Check]), Table65[[#This Row],[Custom Sequence/Bank ID]]))), Table_pA_Check[pA Check], ""))),
    IF(_xlpm.ProblemFound="", "", "Error 13: Problem sequences found (" &amp; _xlpm.ProblemFound &amp; ")"))</f>
        <v/>
      </c>
      <c r="BX39" s="4" t="str">
        <f>IF(AND(Table65[[#This Row],[Service]] &lt;&gt; "", Table65[[#This Row],[Codon Optimize Capitalized?]]&lt;&gt; "No", Table65[[#This Row],[Codon Optimize Capitalized?]]&lt;&gt; "", Table65[[#This Row],[Codon Optimize Capitalized?]]&lt;&gt; "No Options", EXACT(Table65[[#This Row],[Custom Sequence/Bank ID]],LOWER(Table65[[#This Row],[Custom Sequence/Bank ID]]))),"Error 14: Codon optimization is selected, but sequence is lowercase. Change regions for optimization to uppercase","")</f>
        <v/>
      </c>
      <c r="BY39" s="4" t="str">
        <f>IF(COUNTIF(Table65[Name], Table65[[#This Row],[Name]]) &gt; 1, "Error 15: Duplicate name", "")</f>
        <v/>
      </c>
      <c r="BZ39" s="4" t="str">
        <f>IF(
   Table65[[#This Row],[Service]]&lt;&gt;"",
   IF(
      AND(Table65[[#This Row],[Formulation]]="", Table65[[#This Row],[Number of Aliquots]]&gt;1),
      "Error 16: The RTC can only aliquot formulated circRNA; unformulated circRNA is stable through many freeze-thaw cycles",
      ""
   ),
   ""
)</f>
        <v/>
      </c>
      <c r="CA39" s="4" t="str">
        <f>IF(
   Table65[[#This Row],[Service]]&lt;&gt;"",
   IF(
      Table65[[#This Row],[Number of Aliquots]] &gt; (Table65[[#This Row],[Quantity (mg)]]*20),
      "Error 17: Too many aliquots. Maximum aliquots for Quantity requested = " &amp; (Table65[[#This Row],[Quantity (mg)]]*20),
      ""
   ),
   ""
)</f>
        <v/>
      </c>
      <c r="CB39" s="4" t="str">
        <f>IF(
   AND(Table65[[#This Row],[Service]]&lt;&gt;"", Table65[[#This Row],[Quantity (mg)]]&lt;0.2, Table65[[#This Row],[Formulation]]&lt;&gt;"", Table65[[#This Row],[Formulation]]&lt;&gt;"None"),
   "Error 18: Quantity too low. Minimum is 0.2mg for formulations",
   ""
)</f>
        <v/>
      </c>
      <c r="CC39" s="4" t="str">
        <f>IF(
   AND(Table65[[#This Row],[Service]]&lt;&gt;"", Table65[[#This Row],[Vector]]="No Vector", Table65[[#This Row],[Service]]&lt;&gt;"HT Geneblock Custom RNA"),
   "Error 19: [No Vector] can only be used for Geneblock service",
   ""
)</f>
        <v/>
      </c>
      <c r="CD39" s="4" t="str">
        <f>_xlfn.LET(
    _xlpm.errorList, _xlfn.TEXTJOIN(". ", TRUE, Table_Sequence_Check[[#This Row],[Problem Sequence Check]:[GC Check]],Table_Sequence_Check[[#This Row],[Restriction Enzyme Error]:[Gblock No Vector Check]]),
    IF(AND(Table65[[#This Row],[Service]]&lt;&gt;"", Table65[[#This Row],[Custom Sequence/Bank ID]]&lt;&gt;"SPECIAL",_xlpm.errorList&lt;&gt;""), _xlpm.errorList &amp; ".", "")
)</f>
        <v/>
      </c>
      <c r="CF39" s="3" t="str">
        <f t="shared" si="0"/>
        <v>Required</v>
      </c>
      <c r="CG39" s="1" t="str">
        <f t="shared" si="1"/>
        <v>Optional</v>
      </c>
      <c r="CH39" s="1" t="str">
        <f>IF(Table65[[#This Row],[Service]]&lt;&gt;"",IF((Table65[[#This Row],[Service]]="HT Custom RNA") + (Table65[[#This Row],[Service]]="HT Geneblock Custom RNA"), "Empty","Required"),"Empty")</f>
        <v>Empty</v>
      </c>
      <c r="CI39" s="1" t="str">
        <f>IF(Table65[[#This Row],[Service]] = "Stock RNA", "Required","Empty")</f>
        <v>Empty</v>
      </c>
      <c r="CJ39" s="1" t="str">
        <f>IF(OR(Table65[[#This Row],[Service]] = "Custom RNA", Table65[[#This Row],[Service]] = "HT Custom RNA", Table65[[#This Row],[Service]] = "HT Geneblock Custom RNA", Table65[[#This Row],[Service]] = "Formulation"), "Required", "Empty")</f>
        <v>Empty</v>
      </c>
      <c r="CK39" s="1" t="str">
        <f>IF(OR(Table65[[#This Row],[Service]] = "Custom RNA", Table65[[#This Row],[Service]] = "HT Custom RNA", Table65[[#This Row],[Service]] = "HT Geneblock Custom RNA"), "Required", "Empty")</f>
        <v>Empty</v>
      </c>
      <c r="CL39" s="1" t="str">
        <f>IF(OR(Table65[[#This Row],[Service]] = "Custom RNA", Table65[[#This Row],[Service]] = "HT Custom RNA", Table65[[#This Row],[Service]] = "HT Geneblock Custom RNA"), "Required", "Empty")</f>
        <v>Empty</v>
      </c>
      <c r="CM39" s="1" t="str">
        <f>IF(OR(Table65[[#This Row],[Service]] = "Custom RNA", Table65[[#This Row],[Service]] = "HT Custom RNA", Table65[[#This Row],[Service]] = "HT Geneblock Custom RNA"), "Required", "Empty")</f>
        <v>Empty</v>
      </c>
      <c r="CN39" s="1" t="str">
        <f>IF(AND(Table65[[#This Row],[Vector]]&lt;&gt;"Banked Construct", OR(Table65[[#This Row],[Service]] = "Custom RNA", Table65[[#This Row],[Service]] = "HT Custom RNA",Table65[[#This Row],[Service]] = "HT Geneblock Custom RNA",)), "Optional", "Empty")</f>
        <v>Empty</v>
      </c>
      <c r="CO39" s="1" t="str">
        <f>IF(OR(Table65[[#This Row],[Service]] = "Custom RNA", Table65[[#This Row],[Service]] = "HT Custom RNA"), "Optional", "Empty")</f>
        <v>Empty</v>
      </c>
      <c r="CP39" s="1" t="str">
        <f>IF(OR(Table65[[#This Row],[Service]] = "Custom RNA", Table65[[#This Row],[Service]] = "HT Custom RNA", Table65[[#This Row],[Service]] = "HT Custom Geneblock RNA"), "Optional", "Empty")</f>
        <v>Empty</v>
      </c>
      <c r="CQ39" s="1" t="str">
        <f>IF(Table65[[#This Row],[Service]]&lt;&gt;"",IF(OR(Table65[[#This Row],[Service]]="HT Custom RNA", Table65[[#This Row],[Service]]="HT Geneblock Custom RNA"), "Empty","Optional"),"Empty")</f>
        <v>Empty</v>
      </c>
      <c r="CR39" s="1" t="str">
        <f>IF(AND(Table65[[#This Row],[Formulation]]&lt;&gt;"",Table65[[#This Row],[Formulation]]&lt;&gt;"None",Table65[[#This Row],[Formulation]]&lt;&gt;"No Options"), "Required","Empty")</f>
        <v>Empty</v>
      </c>
      <c r="CS39" s="1" t="str">
        <f>IF(AND(Table65[[#This Row],[Formulation]]&lt;&gt;"",Table65[[#This Row],[Formulation]]&lt;&gt;"None",Table65[[#This Row],[Formulation]]&lt;&gt;"No Options"), "Optional","Empty")</f>
        <v>Empty</v>
      </c>
      <c r="CT39" s="1" t="str">
        <f t="shared" si="2"/>
        <v>Optional</v>
      </c>
      <c r="CU39" s="1" t="str">
        <f t="shared" si="3"/>
        <v>Optional</v>
      </c>
      <c r="CV39" s="2" t="str">
        <f t="shared" si="4"/>
        <v>Optional</v>
      </c>
    </row>
    <row r="40" spans="1:100" x14ac:dyDescent="0.35">
      <c r="A40" s="69">
        <v>36</v>
      </c>
      <c r="B40" s="59"/>
      <c r="C40" s="83"/>
      <c r="D40" s="85"/>
      <c r="E40" s="90"/>
      <c r="F40" s="60"/>
      <c r="G40" s="60"/>
      <c r="H40" s="60"/>
      <c r="I40" s="61"/>
      <c r="J40" s="61"/>
      <c r="K40" s="105"/>
      <c r="L40" s="90"/>
      <c r="M40" s="60"/>
      <c r="N40" s="108"/>
      <c r="O40" s="91"/>
      <c r="P40" s="111"/>
      <c r="Q40" s="93" t="str">
        <f>Table_Sequence_Check[[#This Row],[Final Warnings]]</f>
        <v/>
      </c>
      <c r="R40" s="19"/>
      <c r="S40" s="19"/>
      <c r="T40" s="19"/>
      <c r="BG40" s="3" t="str" cm="1">
        <f t="array" ref="BG40">_xlfn.LET(
    _xlpm.ProblemFound, _xlfn.TEXTJOIN(", ", TRUE, IF(OR(Table65[[#This Row],[Codon Optimize Capitalized?]]="No", Table65[[#This Row],[Codon Optimize Capitalized?]]=""), IF((ISNUMBER(SEARCH(Table_Problem_Sequences[Problem Sequences], Table65[[#This Row],[Custom Sequence/Bank ID]]))), Table_Problem_Sequences[Problem Sequences], ""),IF((ISNUMBER(FIND(LOWER(Table_Problem_Sequences[Problem Sequences]), Table65[[#This Row],[Custom Sequence/Bank ID]]))), Table_Problem_Sequences[Problem Sequences], ""))),
    IF(_xlpm.ProblemFound="", "", "Warning 1: Problem sequences found (" &amp; _xlpm.ProblemFound &amp; ")"))</f>
        <v/>
      </c>
      <c r="BH40" s="3" t="str">
        <f>IF(AND(Table65[[#This Row],[Vector]] &lt;&gt; "Banked Construct",Table65[[#This Row],[Service]]&lt;&gt;"Stock RNA", LEN(Table65[[#This Row],[Custom Sequence/Bank ID]])&lt;300, Table65[[#This Row],[Custom Sequence/Bank ID]]&lt;&gt;""),"Comment: Sequence is less than 300nt. A spacer sequence will be added to bring the length up to 300nt","")</f>
        <v/>
      </c>
      <c r="BI40" s="1" t="str">
        <f>IF(AND(Table65[[#This Row],[Custom Sequence/Bank ID]]&lt;&gt;"", Table65[[#This Row],[Codon Optimize Capitalized?]]&lt;&gt; "No", Table65[[#This Row],[Codon Optimize Capitalized?]]&lt;&gt; "", Table65[[#This Row],[Codon Optimize Capitalized?]]&lt;&gt; "No Options"),
    IF(MOD(LEN(SUBSTITUTE(SUBSTITUTE(SUBSTITUTE(SUBSTITUTE(SUBSTITUTE(Table65[[#This Row],[Custom Sequence/Bank ID]], "a", ""), "c", ""), "g", ""), "u", ""), "t", "")), 3) = 0,
        "",
        "Error 3: Optimization regions not divisible by 3"),
    "")</f>
        <v/>
      </c>
      <c r="BJ40" s="1" t="str">
        <f>IF(
    Table65[[#This Row],[Vector]]="Banked Construct",
    IF(
        AND(
            LEFT(Table65[[#This Row],[Custom Sequence/Bank ID]], 3)="RTC",
            ISNUMBER(VALUE(MID(Table65[[#This Row],[Custom Sequence/Bank ID]], 4, 7))),
            LEN(Table65[[#This Row],[Custom Sequence/Bank ID]])=10
        ),
        "",
        "Error 4: Incorrect Bank ID"
    ),
    ""
)</f>
        <v/>
      </c>
      <c r="BK40" s="1" t="str">
        <f>IF(
   AND(Table65[[#This Row],[Vector]]&lt;&gt;"Banked Construct", LEN(Table65[[#This Row],[Custom Sequence/Bank ID]])&gt;0),
   IF(
      LEN(
         SUBSTITUTE(
            SUBSTITUTE(
               SUBSTITUTE(
                  SUBSTITUTE(UPPER(Table65[[#This Row],[Custom Sequence/Bank ID]]),"A",""),
               "C",""),
            "T",""),
         "G","")
      )&gt;0,
      "Error 5: Non-ACGT characters present",
      ""
   ),
   ""
)</f>
        <v/>
      </c>
      <c r="BL40" s="4" t="str">
        <f>IF(AND(Table65[[#This Row],[Vector]] &lt;&gt; "Banked Construct",Table65[[#This Row],[Service]]="Custom RNA", LEN(Table65[[#This Row],[Custom Sequence/Bank ID]])&gt;10000),"Error 6: Maximum sequence length is 10,000nt",IF(AND(Table65[[#This Row],[Vector]] &lt;&gt; "Banked Construct",Table65[[#This Row],[Service]]="HT Custom RNA", LEN(Table65[[#This Row],[Custom Sequence/Bank ID]])&gt;5000),"Error 6: Maximum sequence length for HT is 5,000nt", IF(Table65[[#This Row],[Service]]="HT Geneblock Custom RNA", IF(AND(Table65[[#This Row],[Vector]]="RTC coding circRNA", LEN(Table65[[#This Row],[Custom Sequence/Bank ID]])&gt;3793),"Error 6: Maximum sequence length for Coding CircRNA Geneblock is 3,793nt", IF(AND(Table65[[#This Row],[Vector]]="RTC noncoding circRNA", LEN(Table65[[#This Row],[Custom Sequence/Bank ID]])&gt;4493),"Error 6: Maximum sequence length for Noncoding CircRNA Geneblock is 4,493nt", IF(AND(Table65[[#This Row],[Vector]]="RTC Other RNA", LEN(Table65[[#This Row],[Custom Sequence/Bank ID]])&gt;4913),"Error 6: Maximum sequence length for Other RNA Geneblock is 4,913nt",""))),"")))</f>
        <v/>
      </c>
      <c r="BM40" s="4" t="str">
        <f>IF(AND(Table65[[#This Row],[Vector]] &lt;&gt; "Banked Construct", Table65[[#This Row],[Service]]&lt;&gt;"Stock RNA", Table65[[#This Row],[Custom Sequence/Bank ID]]&lt;&gt;""),
    _xlfn.LET(
        _xlpm.Sequence, Table65[[#This Row],[Custom Sequence/Bank ID]],
        _xlpm.OriginalLength, IF(AND(Table65[[#This Row],[Codon Optimize Capitalized?]] &lt;&gt; "No", Table65[[#This Row],[Codon Optimize Capitalized?]] &lt;&gt; ""),
                           LEN(SUBSTITUTE(SUBSTITUTE(SUBSTITUTE(SUBSTITUTE(SUBSTITUTE(_xlpm.Sequence, "A", ""), "C", ""), "G", ""), "T", ""), "U", "")),
                           LEN(_xlpm.Sequence)),
        _xlpm.NoGCLength, IF(AND(Table65[[#This Row],[Codon Optimize Capitalized?]] &lt;&gt; "No", Table65[[#This Row],[Codon Optimize Capitalized?]] &lt;&gt; ""),
                       LEN((SUBSTITUTE(SUBSTITUTE(SUBSTITUTE(SUBSTITUTE(SUBSTITUTE(SUBSTITUTE(SUBSTITUTE(_xlpm.Sequence, "A", ""), "C", ""), "G", ""), "T", ""), "U", ""), "g", ""), "c", ""))),
                       LEN(SUBSTITUTE(SUBSTITUTE(UPPER(_xlpm.Sequence), "G", ""), "C", ""))),
        _xlpm.GCLength, _xlpm.OriginalLength - _xlpm.NoGCLength,
        _xlpm.GCPercentage, IF(_xlpm.OriginalLength &gt; 15, _xlpm.GCLength / _xlpm.OriginalLength, 0.5),
                IF(OR(_xlpm.GCPercentage &gt; 0.65, _xlpm.GCPercentage &lt; 0.25), "Warning 7: Unoptimized region GC is not between 25-65%", "")
    ),
    ""
)</f>
        <v/>
      </c>
      <c r="BN40" s="4" t="str" cm="1">
        <f t="array" ref="BN40">_xlfn.LET(
    _xlpm.ProblemFound, _xlfn.TEXTJOIN(", ", TRUE, IF(OR(Table65[[#This Row],[Codon Optimize Capitalized?]]="No", Table65[[#This Row],[Codon Optimize Capitalized?]]=""), IF((ISNUMBER(SEARCH(Table_Restriction_Enzymes[XbaI], Table65[[#This Row],[Custom Sequence/Bank ID]]))), Table_Restriction_Enzymes[XbaI], ""),IF((ISNUMBER(FIND(LOWER(Table_Restriction_Enzymes[XbaI]), Table65[[#This Row],[Custom Sequence/Bank ID]]))), Table_Restriction_Enzymes[XbaI], ""))),
    IF(_xlpm.ProblemFound="", "", "[" &amp; _xlpm.ProblemFound &amp; "]"))</f>
        <v/>
      </c>
      <c r="BO40" s="4" t="str">
        <f>IF(Table_Sequence_Check[[#This Row],[Restriction Enzyme 1 Check]]&lt;&gt;"", Table_Restriction_Enzymes[[#Headers],[XbaI]],"")</f>
        <v/>
      </c>
      <c r="BP40" s="4" t="str" cm="1">
        <f t="array" ref="BP40">_xlfn.LET(
    _xlpm.ProblemFound, _xlfn.TEXTJOIN(", ", TRUE, IF(OR(Table65[[#This Row],[Codon Optimize Capitalized?]]="No", Table65[[#This Row],[Codon Optimize Capitalized?]]=""), IF((ISNUMBER(SEARCH(Table_Restriction_Enzymes[AscI], Table65[[#This Row],[Custom Sequence/Bank ID]]))), Table_Restriction_Enzymes[AscI], ""),IF((ISNUMBER(FIND(LOWER(Table_Restriction_Enzymes[AscI]), Table65[[#This Row],[Custom Sequence/Bank ID]]))), Table_Restriction_Enzymes[AscI], ""))),
    IF(_xlpm.ProblemFound="", "", "[" &amp; _xlpm.ProblemFound &amp; "]"))</f>
        <v/>
      </c>
      <c r="BQ40" s="4" t="str">
        <f>IF(Table_Sequence_Check[[#This Row],[Restriction Enzyme 2 Check]]&lt;&gt;"", Table_Restriction_Enzymes[[#Headers],[AscI]],"")</f>
        <v/>
      </c>
      <c r="BR40" s="4" t="str">
        <f>IF(AND(Table65[[#This Row],[Vector]] &lt;&gt; "Banked Construct",Table65[[#This Row],[Service]]&lt;&gt;"Stock RNA", Table65[[#This Row],[Service]]&lt;&gt;"HT Geneblock Custom RNA", Table_Sequence_Check[[#This Row],[Restriction Enzyme 1 Check]]&lt;&gt;"", Table_Sequence_Check[[#This Row],[Restriction Enzyme 2 Check]]&lt;&gt; ""),"Error 8: Remove instances of one of the following: " &amp; _xlfn.CONCAT(Table_Sequence_Check[[#This Row],[Restriction Enzyme 1 Check]],Table_Sequence_Check[[#This Row],[Restriction Enzyme 2 Check]]),"")</f>
        <v/>
      </c>
      <c r="BS40" s="4" t="str" cm="1">
        <f t="array" ref="BS40">IF(
   AND(
      Table65[[#This Row],[Service]] &lt;&gt; "",
      OR(
         COUNTIF(Table65[Service], "HT Custom RNA") &gt; 0,
         COUNTIF(Table65[Service], "HT Geneblock Custom RNA") &gt; 0
      ),
      COUNTA(_xlfn.UNIQUE(_xlfn._xlws.FILTER(Table65[Service], Table65[Service] &lt;&gt; ""))) &gt; 1
   ),
   "Error 9: If selecting HT Custom RNA or HT Geneblock Custom RNA, all items must match the selected HT service",
   ""
)</f>
        <v/>
      </c>
      <c r="BT40" s="4" t="str" cm="1">
        <f t="array" ref="BT40">IF(
   AND(
      Table65[[#This Row],[Service]] &lt;&gt; "",
      OR(COUNTIF(Table65[Service], "*HT Custom RNA*") &gt; 0, COUNTIF(Table65[Service], "*HT Geneblock Custom RNA*") &gt; 0),
      OR(
         COUNTA(_xlfn.UNIQUE(_xlfn._xlws.FILTER(Table65[RNA Analytics], (Table65[Service] &lt;&gt; "")))) &gt; 1,
         COUNTA(_xlfn.UNIQUE(_xlfn._xlws.FILTER(Table65[Bank Construct?], (Table65[Service] &lt;&gt; "")))) &gt; 1,
         COUNTA(_xlfn.UNIQUE(_xlfn._xlws.FILTER(Table65[Synthesis Type], (Table65[Service] &lt;&gt; "")))) &gt; 1
      )
   ),
   "Error 10: If submitting HT Custom RNA or HT Geneblock Custom RNA service request, all items must have the same Synthesis Type, Banking, and Analytics",
   ""
)</f>
        <v/>
      </c>
      <c r="BU40" s="4" t="str">
        <f>IF(AND(OR(Table65[[#This Row],[Service]] = "HT Custom RNA",Table65[[#This Row],[Service]] = "HT Geneblock Custom RNA"), Table65[[#This Row],[Vector]]="Banked Construct"),"Error 11: Banked constructs cannot be submitted for HT/Geneblock Custom RNA service. Contact the core if you'd like to resynthesize an entire banked plate","")</f>
        <v/>
      </c>
      <c r="BV40" s="4" t="str">
        <f>IF(AND(Table65[[#This Row],[Service]] &lt;&gt; "", Table65[[#This Row],[Vector]]="Banked Construct", Table65[[#This Row],[Bank Construct?]]="Yes"),"Error 12: Cannot bank constructs that are already banked","")</f>
        <v/>
      </c>
      <c r="BW40" s="4" t="str" cm="1">
        <f t="array" ref="BW40">_xlfn.LET(
    _xlpm.ProblemFound, _xlfn.TEXTJOIN(", ", TRUE, IF(AND(Table65[[#This Row],[Synthesis Type]]="Other RNA", OR(Table65[[#This Row],[Codon Optimize Capitalized?]]="No", Table65[[#This Row],[Codon Optimize Capitalized?]]="")), IF((ISNUMBER(SEARCH(Table_pA_Check[pA Check], Table65[[#This Row],[Custom Sequence/Bank ID]]))), Table_pA_Check[pA Check], ""),IF((ISNUMBER(FIND(LOWER(Table_pA_Check[pA Check]), Table65[[#This Row],[Custom Sequence/Bank ID]]))), Table_pA_Check[pA Check], ""))),
    IF(_xlpm.ProblemFound="", "", "Error 13: Problem sequences found (" &amp; _xlpm.ProblemFound &amp; ")"))</f>
        <v/>
      </c>
      <c r="BX40" s="4" t="str">
        <f>IF(AND(Table65[[#This Row],[Service]] &lt;&gt; "", Table65[[#This Row],[Codon Optimize Capitalized?]]&lt;&gt; "No", Table65[[#This Row],[Codon Optimize Capitalized?]]&lt;&gt; "", Table65[[#This Row],[Codon Optimize Capitalized?]]&lt;&gt; "No Options", EXACT(Table65[[#This Row],[Custom Sequence/Bank ID]],LOWER(Table65[[#This Row],[Custom Sequence/Bank ID]]))),"Error 14: Codon optimization is selected, but sequence is lowercase. Change regions for optimization to uppercase","")</f>
        <v/>
      </c>
      <c r="BY40" s="4" t="str">
        <f>IF(COUNTIF(Table65[Name], Table65[[#This Row],[Name]]) &gt; 1, "Error 15: Duplicate name", "")</f>
        <v/>
      </c>
      <c r="BZ40" s="4" t="str">
        <f>IF(
   Table65[[#This Row],[Service]]&lt;&gt;"",
   IF(
      AND(Table65[[#This Row],[Formulation]]="", Table65[[#This Row],[Number of Aliquots]]&gt;1),
      "Error 16: The RTC can only aliquot formulated circRNA; unformulated circRNA is stable through many freeze-thaw cycles",
      ""
   ),
   ""
)</f>
        <v/>
      </c>
      <c r="CA40" s="4" t="str">
        <f>IF(
   Table65[[#This Row],[Service]]&lt;&gt;"",
   IF(
      Table65[[#This Row],[Number of Aliquots]] &gt; (Table65[[#This Row],[Quantity (mg)]]*20),
      "Error 17: Too many aliquots. Maximum aliquots for Quantity requested = " &amp; (Table65[[#This Row],[Quantity (mg)]]*20),
      ""
   ),
   ""
)</f>
        <v/>
      </c>
      <c r="CB40" s="4" t="str">
        <f>IF(
   AND(Table65[[#This Row],[Service]]&lt;&gt;"", Table65[[#This Row],[Quantity (mg)]]&lt;0.2, Table65[[#This Row],[Formulation]]&lt;&gt;"", Table65[[#This Row],[Formulation]]&lt;&gt;"None"),
   "Error 18: Quantity too low. Minimum is 0.2mg for formulations",
   ""
)</f>
        <v/>
      </c>
      <c r="CC40" s="4" t="str">
        <f>IF(
   AND(Table65[[#This Row],[Service]]&lt;&gt;"", Table65[[#This Row],[Vector]]="No Vector", Table65[[#This Row],[Service]]&lt;&gt;"HT Geneblock Custom RNA"),
   "Error 19: [No Vector] can only be used for Geneblock service",
   ""
)</f>
        <v/>
      </c>
      <c r="CD40" s="4" t="str">
        <f>_xlfn.LET(
    _xlpm.errorList, _xlfn.TEXTJOIN(". ", TRUE, Table_Sequence_Check[[#This Row],[Problem Sequence Check]:[GC Check]],Table_Sequence_Check[[#This Row],[Restriction Enzyme Error]:[Gblock No Vector Check]]),
    IF(AND(Table65[[#This Row],[Service]]&lt;&gt;"", Table65[[#This Row],[Custom Sequence/Bank ID]]&lt;&gt;"SPECIAL",_xlpm.errorList&lt;&gt;""), _xlpm.errorList &amp; ".", "")
)</f>
        <v/>
      </c>
      <c r="CF40" s="3" t="str">
        <f t="shared" si="0"/>
        <v>Required</v>
      </c>
      <c r="CG40" s="1" t="str">
        <f t="shared" si="1"/>
        <v>Optional</v>
      </c>
      <c r="CH40" s="1" t="str">
        <f>IF(Table65[[#This Row],[Service]]&lt;&gt;"",IF((Table65[[#This Row],[Service]]="HT Custom RNA") + (Table65[[#This Row],[Service]]="HT Geneblock Custom RNA"), "Empty","Required"),"Empty")</f>
        <v>Empty</v>
      </c>
      <c r="CI40" s="1" t="str">
        <f>IF(Table65[[#This Row],[Service]] = "Stock RNA", "Required","Empty")</f>
        <v>Empty</v>
      </c>
      <c r="CJ40" s="1" t="str">
        <f>IF(OR(Table65[[#This Row],[Service]] = "Custom RNA", Table65[[#This Row],[Service]] = "HT Custom RNA", Table65[[#This Row],[Service]] = "HT Geneblock Custom RNA", Table65[[#This Row],[Service]] = "Formulation"), "Required", "Empty")</f>
        <v>Empty</v>
      </c>
      <c r="CK40" s="1" t="str">
        <f>IF(OR(Table65[[#This Row],[Service]] = "Custom RNA", Table65[[#This Row],[Service]] = "HT Custom RNA", Table65[[#This Row],[Service]] = "HT Geneblock Custom RNA"), "Required", "Empty")</f>
        <v>Empty</v>
      </c>
      <c r="CL40" s="1" t="str">
        <f>IF(OR(Table65[[#This Row],[Service]] = "Custom RNA", Table65[[#This Row],[Service]] = "HT Custom RNA", Table65[[#This Row],[Service]] = "HT Geneblock Custom RNA"), "Required", "Empty")</f>
        <v>Empty</v>
      </c>
      <c r="CM40" s="1" t="str">
        <f>IF(OR(Table65[[#This Row],[Service]] = "Custom RNA", Table65[[#This Row],[Service]] = "HT Custom RNA", Table65[[#This Row],[Service]] = "HT Geneblock Custom RNA"), "Required", "Empty")</f>
        <v>Empty</v>
      </c>
      <c r="CN40" s="1" t="str">
        <f>IF(AND(Table65[[#This Row],[Vector]]&lt;&gt;"Banked Construct", OR(Table65[[#This Row],[Service]] = "Custom RNA", Table65[[#This Row],[Service]] = "HT Custom RNA",Table65[[#This Row],[Service]] = "HT Geneblock Custom RNA",)), "Optional", "Empty")</f>
        <v>Empty</v>
      </c>
      <c r="CO40" s="1" t="str">
        <f>IF(OR(Table65[[#This Row],[Service]] = "Custom RNA", Table65[[#This Row],[Service]] = "HT Custom RNA"), "Optional", "Empty")</f>
        <v>Empty</v>
      </c>
      <c r="CP40" s="1" t="str">
        <f>IF(OR(Table65[[#This Row],[Service]] = "Custom RNA", Table65[[#This Row],[Service]] = "HT Custom RNA", Table65[[#This Row],[Service]] = "HT Custom Geneblock RNA"), "Optional", "Empty")</f>
        <v>Empty</v>
      </c>
      <c r="CQ40" s="1" t="str">
        <f>IF(Table65[[#This Row],[Service]]&lt;&gt;"",IF(OR(Table65[[#This Row],[Service]]="HT Custom RNA", Table65[[#This Row],[Service]]="HT Geneblock Custom RNA"), "Empty","Optional"),"Empty")</f>
        <v>Empty</v>
      </c>
      <c r="CR40" s="1" t="str">
        <f>IF(AND(Table65[[#This Row],[Formulation]]&lt;&gt;"",Table65[[#This Row],[Formulation]]&lt;&gt;"None",Table65[[#This Row],[Formulation]]&lt;&gt;"No Options"), "Required","Empty")</f>
        <v>Empty</v>
      </c>
      <c r="CS40" s="1" t="str">
        <f>IF(AND(Table65[[#This Row],[Formulation]]&lt;&gt;"",Table65[[#This Row],[Formulation]]&lt;&gt;"None",Table65[[#This Row],[Formulation]]&lt;&gt;"No Options"), "Optional","Empty")</f>
        <v>Empty</v>
      </c>
      <c r="CT40" s="1" t="str">
        <f t="shared" si="2"/>
        <v>Optional</v>
      </c>
      <c r="CU40" s="1" t="str">
        <f t="shared" si="3"/>
        <v>Optional</v>
      </c>
      <c r="CV40" s="2" t="str">
        <f t="shared" si="4"/>
        <v>Optional</v>
      </c>
    </row>
    <row r="41" spans="1:100" x14ac:dyDescent="0.35">
      <c r="A41" s="69">
        <v>37</v>
      </c>
      <c r="B41" s="59"/>
      <c r="C41" s="83"/>
      <c r="D41" s="85"/>
      <c r="E41" s="90"/>
      <c r="F41" s="60"/>
      <c r="G41" s="60"/>
      <c r="H41" s="60"/>
      <c r="I41" s="61"/>
      <c r="J41" s="61"/>
      <c r="K41" s="105"/>
      <c r="L41" s="90"/>
      <c r="M41" s="60"/>
      <c r="N41" s="108"/>
      <c r="O41" s="91"/>
      <c r="P41" s="111"/>
      <c r="Q41" s="93" t="str">
        <f>Table_Sequence_Check[[#This Row],[Final Warnings]]</f>
        <v/>
      </c>
      <c r="R41" s="19"/>
      <c r="S41" s="19"/>
      <c r="T41" s="19"/>
      <c r="BG41" s="3" t="str" cm="1">
        <f t="array" ref="BG41">_xlfn.LET(
    _xlpm.ProblemFound, _xlfn.TEXTJOIN(", ", TRUE, IF(OR(Table65[[#This Row],[Codon Optimize Capitalized?]]="No", Table65[[#This Row],[Codon Optimize Capitalized?]]=""), IF((ISNUMBER(SEARCH(Table_Problem_Sequences[Problem Sequences], Table65[[#This Row],[Custom Sequence/Bank ID]]))), Table_Problem_Sequences[Problem Sequences], ""),IF((ISNUMBER(FIND(LOWER(Table_Problem_Sequences[Problem Sequences]), Table65[[#This Row],[Custom Sequence/Bank ID]]))), Table_Problem_Sequences[Problem Sequences], ""))),
    IF(_xlpm.ProblemFound="", "", "Warning 1: Problem sequences found (" &amp; _xlpm.ProblemFound &amp; ")"))</f>
        <v/>
      </c>
      <c r="BH41" s="3" t="str">
        <f>IF(AND(Table65[[#This Row],[Vector]] &lt;&gt; "Banked Construct",Table65[[#This Row],[Service]]&lt;&gt;"Stock RNA", LEN(Table65[[#This Row],[Custom Sequence/Bank ID]])&lt;300, Table65[[#This Row],[Custom Sequence/Bank ID]]&lt;&gt;""),"Comment: Sequence is less than 300nt. A spacer sequence will be added to bring the length up to 300nt","")</f>
        <v/>
      </c>
      <c r="BI41" s="1" t="str">
        <f>IF(AND(Table65[[#This Row],[Custom Sequence/Bank ID]]&lt;&gt;"", Table65[[#This Row],[Codon Optimize Capitalized?]]&lt;&gt; "No", Table65[[#This Row],[Codon Optimize Capitalized?]]&lt;&gt; "", Table65[[#This Row],[Codon Optimize Capitalized?]]&lt;&gt; "No Options"),
    IF(MOD(LEN(SUBSTITUTE(SUBSTITUTE(SUBSTITUTE(SUBSTITUTE(SUBSTITUTE(Table65[[#This Row],[Custom Sequence/Bank ID]], "a", ""), "c", ""), "g", ""), "u", ""), "t", "")), 3) = 0,
        "",
        "Error 3: Optimization regions not divisible by 3"),
    "")</f>
        <v/>
      </c>
      <c r="BJ41" s="1" t="str">
        <f>IF(
    Table65[[#This Row],[Vector]]="Banked Construct",
    IF(
        AND(
            LEFT(Table65[[#This Row],[Custom Sequence/Bank ID]], 3)="RTC",
            ISNUMBER(VALUE(MID(Table65[[#This Row],[Custom Sequence/Bank ID]], 4, 7))),
            LEN(Table65[[#This Row],[Custom Sequence/Bank ID]])=10
        ),
        "",
        "Error 4: Incorrect Bank ID"
    ),
    ""
)</f>
        <v/>
      </c>
      <c r="BK41" s="1" t="str">
        <f>IF(
   AND(Table65[[#This Row],[Vector]]&lt;&gt;"Banked Construct", LEN(Table65[[#This Row],[Custom Sequence/Bank ID]])&gt;0),
   IF(
      LEN(
         SUBSTITUTE(
            SUBSTITUTE(
               SUBSTITUTE(
                  SUBSTITUTE(UPPER(Table65[[#This Row],[Custom Sequence/Bank ID]]),"A",""),
               "C",""),
            "T",""),
         "G","")
      )&gt;0,
      "Error 5: Non-ACGT characters present",
      ""
   ),
   ""
)</f>
        <v/>
      </c>
      <c r="BL41" s="4" t="str">
        <f>IF(AND(Table65[[#This Row],[Vector]] &lt;&gt; "Banked Construct",Table65[[#This Row],[Service]]="Custom RNA", LEN(Table65[[#This Row],[Custom Sequence/Bank ID]])&gt;10000),"Error 6: Maximum sequence length is 10,000nt",IF(AND(Table65[[#This Row],[Vector]] &lt;&gt; "Banked Construct",Table65[[#This Row],[Service]]="HT Custom RNA", LEN(Table65[[#This Row],[Custom Sequence/Bank ID]])&gt;5000),"Error 6: Maximum sequence length for HT is 5,000nt", IF(Table65[[#This Row],[Service]]="HT Geneblock Custom RNA", IF(AND(Table65[[#This Row],[Vector]]="RTC coding circRNA", LEN(Table65[[#This Row],[Custom Sequence/Bank ID]])&gt;3793),"Error 6: Maximum sequence length for Coding CircRNA Geneblock is 3,793nt", IF(AND(Table65[[#This Row],[Vector]]="RTC noncoding circRNA", LEN(Table65[[#This Row],[Custom Sequence/Bank ID]])&gt;4493),"Error 6: Maximum sequence length for Noncoding CircRNA Geneblock is 4,493nt", IF(AND(Table65[[#This Row],[Vector]]="RTC Other RNA", LEN(Table65[[#This Row],[Custom Sequence/Bank ID]])&gt;4913),"Error 6: Maximum sequence length for Other RNA Geneblock is 4,913nt",""))),"")))</f>
        <v/>
      </c>
      <c r="BM41" s="4" t="str">
        <f>IF(AND(Table65[[#This Row],[Vector]] &lt;&gt; "Banked Construct", Table65[[#This Row],[Service]]&lt;&gt;"Stock RNA", Table65[[#This Row],[Custom Sequence/Bank ID]]&lt;&gt;""),
    _xlfn.LET(
        _xlpm.Sequence, Table65[[#This Row],[Custom Sequence/Bank ID]],
        _xlpm.OriginalLength, IF(AND(Table65[[#This Row],[Codon Optimize Capitalized?]] &lt;&gt; "No", Table65[[#This Row],[Codon Optimize Capitalized?]] &lt;&gt; ""),
                           LEN(SUBSTITUTE(SUBSTITUTE(SUBSTITUTE(SUBSTITUTE(SUBSTITUTE(_xlpm.Sequence, "A", ""), "C", ""), "G", ""), "T", ""), "U", "")),
                           LEN(_xlpm.Sequence)),
        _xlpm.NoGCLength, IF(AND(Table65[[#This Row],[Codon Optimize Capitalized?]] &lt;&gt; "No", Table65[[#This Row],[Codon Optimize Capitalized?]] &lt;&gt; ""),
                       LEN((SUBSTITUTE(SUBSTITUTE(SUBSTITUTE(SUBSTITUTE(SUBSTITUTE(SUBSTITUTE(SUBSTITUTE(_xlpm.Sequence, "A", ""), "C", ""), "G", ""), "T", ""), "U", ""), "g", ""), "c", ""))),
                       LEN(SUBSTITUTE(SUBSTITUTE(UPPER(_xlpm.Sequence), "G", ""), "C", ""))),
        _xlpm.GCLength, _xlpm.OriginalLength - _xlpm.NoGCLength,
        _xlpm.GCPercentage, IF(_xlpm.OriginalLength &gt; 15, _xlpm.GCLength / _xlpm.OriginalLength, 0.5),
                IF(OR(_xlpm.GCPercentage &gt; 0.65, _xlpm.GCPercentage &lt; 0.25), "Warning 7: Unoptimized region GC is not between 25-65%", "")
    ),
    ""
)</f>
        <v/>
      </c>
      <c r="BN41" s="4" t="str" cm="1">
        <f t="array" ref="BN41">_xlfn.LET(
    _xlpm.ProblemFound, _xlfn.TEXTJOIN(", ", TRUE, IF(OR(Table65[[#This Row],[Codon Optimize Capitalized?]]="No", Table65[[#This Row],[Codon Optimize Capitalized?]]=""), IF((ISNUMBER(SEARCH(Table_Restriction_Enzymes[XbaI], Table65[[#This Row],[Custom Sequence/Bank ID]]))), Table_Restriction_Enzymes[XbaI], ""),IF((ISNUMBER(FIND(LOWER(Table_Restriction_Enzymes[XbaI]), Table65[[#This Row],[Custom Sequence/Bank ID]]))), Table_Restriction_Enzymes[XbaI], ""))),
    IF(_xlpm.ProblemFound="", "", "[" &amp; _xlpm.ProblemFound &amp; "]"))</f>
        <v/>
      </c>
      <c r="BO41" s="4" t="str">
        <f>IF(Table_Sequence_Check[[#This Row],[Restriction Enzyme 1 Check]]&lt;&gt;"", Table_Restriction_Enzymes[[#Headers],[XbaI]],"")</f>
        <v/>
      </c>
      <c r="BP41" s="4" t="str" cm="1">
        <f t="array" ref="BP41">_xlfn.LET(
    _xlpm.ProblemFound, _xlfn.TEXTJOIN(", ", TRUE, IF(OR(Table65[[#This Row],[Codon Optimize Capitalized?]]="No", Table65[[#This Row],[Codon Optimize Capitalized?]]=""), IF((ISNUMBER(SEARCH(Table_Restriction_Enzymes[AscI], Table65[[#This Row],[Custom Sequence/Bank ID]]))), Table_Restriction_Enzymes[AscI], ""),IF((ISNUMBER(FIND(LOWER(Table_Restriction_Enzymes[AscI]), Table65[[#This Row],[Custom Sequence/Bank ID]]))), Table_Restriction_Enzymes[AscI], ""))),
    IF(_xlpm.ProblemFound="", "", "[" &amp; _xlpm.ProblemFound &amp; "]"))</f>
        <v/>
      </c>
      <c r="BQ41" s="4" t="str">
        <f>IF(Table_Sequence_Check[[#This Row],[Restriction Enzyme 2 Check]]&lt;&gt;"", Table_Restriction_Enzymes[[#Headers],[AscI]],"")</f>
        <v/>
      </c>
      <c r="BR41" s="4" t="str">
        <f>IF(AND(Table65[[#This Row],[Vector]] &lt;&gt; "Banked Construct",Table65[[#This Row],[Service]]&lt;&gt;"Stock RNA", Table65[[#This Row],[Service]]&lt;&gt;"HT Geneblock Custom RNA", Table_Sequence_Check[[#This Row],[Restriction Enzyme 1 Check]]&lt;&gt;"", Table_Sequence_Check[[#This Row],[Restriction Enzyme 2 Check]]&lt;&gt; ""),"Error 8: Remove instances of one of the following: " &amp; _xlfn.CONCAT(Table_Sequence_Check[[#This Row],[Restriction Enzyme 1 Check]],Table_Sequence_Check[[#This Row],[Restriction Enzyme 2 Check]]),"")</f>
        <v/>
      </c>
      <c r="BS41" s="4" t="str" cm="1">
        <f t="array" ref="BS41">IF(
   AND(
      Table65[[#This Row],[Service]] &lt;&gt; "",
      OR(
         COUNTIF(Table65[Service], "HT Custom RNA") &gt; 0,
         COUNTIF(Table65[Service], "HT Geneblock Custom RNA") &gt; 0
      ),
      COUNTA(_xlfn.UNIQUE(_xlfn._xlws.FILTER(Table65[Service], Table65[Service] &lt;&gt; ""))) &gt; 1
   ),
   "Error 9: If selecting HT Custom RNA or HT Geneblock Custom RNA, all items must match the selected HT service",
   ""
)</f>
        <v/>
      </c>
      <c r="BT41" s="4" t="str" cm="1">
        <f t="array" ref="BT41">IF(
   AND(
      Table65[[#This Row],[Service]] &lt;&gt; "",
      OR(COUNTIF(Table65[Service], "*HT Custom RNA*") &gt; 0, COUNTIF(Table65[Service], "*HT Geneblock Custom RNA*") &gt; 0),
      OR(
         COUNTA(_xlfn.UNIQUE(_xlfn._xlws.FILTER(Table65[RNA Analytics], (Table65[Service] &lt;&gt; "")))) &gt; 1,
         COUNTA(_xlfn.UNIQUE(_xlfn._xlws.FILTER(Table65[Bank Construct?], (Table65[Service] &lt;&gt; "")))) &gt; 1,
         COUNTA(_xlfn.UNIQUE(_xlfn._xlws.FILTER(Table65[Synthesis Type], (Table65[Service] &lt;&gt; "")))) &gt; 1
      )
   ),
   "Error 10: If submitting HT Custom RNA or HT Geneblock Custom RNA service request, all items must have the same Synthesis Type, Banking, and Analytics",
   ""
)</f>
        <v/>
      </c>
      <c r="BU41" s="4" t="str">
        <f>IF(AND(OR(Table65[[#This Row],[Service]] = "HT Custom RNA",Table65[[#This Row],[Service]] = "HT Geneblock Custom RNA"), Table65[[#This Row],[Vector]]="Banked Construct"),"Error 11: Banked constructs cannot be submitted for HT/Geneblock Custom RNA service. Contact the core if you'd like to resynthesize an entire banked plate","")</f>
        <v/>
      </c>
      <c r="BV41" s="4" t="str">
        <f>IF(AND(Table65[[#This Row],[Service]] &lt;&gt; "", Table65[[#This Row],[Vector]]="Banked Construct", Table65[[#This Row],[Bank Construct?]]="Yes"),"Error 12: Cannot bank constructs that are already banked","")</f>
        <v/>
      </c>
      <c r="BW41" s="4" t="str" cm="1">
        <f t="array" ref="BW41">_xlfn.LET(
    _xlpm.ProblemFound, _xlfn.TEXTJOIN(", ", TRUE, IF(AND(Table65[[#This Row],[Synthesis Type]]="Other RNA", OR(Table65[[#This Row],[Codon Optimize Capitalized?]]="No", Table65[[#This Row],[Codon Optimize Capitalized?]]="")), IF((ISNUMBER(SEARCH(Table_pA_Check[pA Check], Table65[[#This Row],[Custom Sequence/Bank ID]]))), Table_pA_Check[pA Check], ""),IF((ISNUMBER(FIND(LOWER(Table_pA_Check[pA Check]), Table65[[#This Row],[Custom Sequence/Bank ID]]))), Table_pA_Check[pA Check], ""))),
    IF(_xlpm.ProblemFound="", "", "Error 13: Problem sequences found (" &amp; _xlpm.ProblemFound &amp; ")"))</f>
        <v/>
      </c>
      <c r="BX41" s="4" t="str">
        <f>IF(AND(Table65[[#This Row],[Service]] &lt;&gt; "", Table65[[#This Row],[Codon Optimize Capitalized?]]&lt;&gt; "No", Table65[[#This Row],[Codon Optimize Capitalized?]]&lt;&gt; "", Table65[[#This Row],[Codon Optimize Capitalized?]]&lt;&gt; "No Options", EXACT(Table65[[#This Row],[Custom Sequence/Bank ID]],LOWER(Table65[[#This Row],[Custom Sequence/Bank ID]]))),"Error 14: Codon optimization is selected, but sequence is lowercase. Change regions for optimization to uppercase","")</f>
        <v/>
      </c>
      <c r="BY41" s="4" t="str">
        <f>IF(COUNTIF(Table65[Name], Table65[[#This Row],[Name]]) &gt; 1, "Error 15: Duplicate name", "")</f>
        <v/>
      </c>
      <c r="BZ41" s="4" t="str">
        <f>IF(
   Table65[[#This Row],[Service]]&lt;&gt;"",
   IF(
      AND(Table65[[#This Row],[Formulation]]="", Table65[[#This Row],[Number of Aliquots]]&gt;1),
      "Error 16: The RTC can only aliquot formulated circRNA; unformulated circRNA is stable through many freeze-thaw cycles",
      ""
   ),
   ""
)</f>
        <v/>
      </c>
      <c r="CA41" s="4" t="str">
        <f>IF(
   Table65[[#This Row],[Service]]&lt;&gt;"",
   IF(
      Table65[[#This Row],[Number of Aliquots]] &gt; (Table65[[#This Row],[Quantity (mg)]]*20),
      "Error 17: Too many aliquots. Maximum aliquots for Quantity requested = " &amp; (Table65[[#This Row],[Quantity (mg)]]*20),
      ""
   ),
   ""
)</f>
        <v/>
      </c>
      <c r="CB41" s="4" t="str">
        <f>IF(
   AND(Table65[[#This Row],[Service]]&lt;&gt;"", Table65[[#This Row],[Quantity (mg)]]&lt;0.2, Table65[[#This Row],[Formulation]]&lt;&gt;"", Table65[[#This Row],[Formulation]]&lt;&gt;"None"),
   "Error 18: Quantity too low. Minimum is 0.2mg for formulations",
   ""
)</f>
        <v/>
      </c>
      <c r="CC41" s="4" t="str">
        <f>IF(
   AND(Table65[[#This Row],[Service]]&lt;&gt;"", Table65[[#This Row],[Vector]]="No Vector", Table65[[#This Row],[Service]]&lt;&gt;"HT Geneblock Custom RNA"),
   "Error 19: [No Vector] can only be used for Geneblock service",
   ""
)</f>
        <v/>
      </c>
      <c r="CD41" s="4" t="str">
        <f>_xlfn.LET(
    _xlpm.errorList, _xlfn.TEXTJOIN(". ", TRUE, Table_Sequence_Check[[#This Row],[Problem Sequence Check]:[GC Check]],Table_Sequence_Check[[#This Row],[Restriction Enzyme Error]:[Gblock No Vector Check]]),
    IF(AND(Table65[[#This Row],[Service]]&lt;&gt;"", Table65[[#This Row],[Custom Sequence/Bank ID]]&lt;&gt;"SPECIAL",_xlpm.errorList&lt;&gt;""), _xlpm.errorList &amp; ".", "")
)</f>
        <v/>
      </c>
      <c r="CF41" s="3" t="str">
        <f t="shared" si="0"/>
        <v>Required</v>
      </c>
      <c r="CG41" s="1" t="str">
        <f t="shared" si="1"/>
        <v>Optional</v>
      </c>
      <c r="CH41" s="1" t="str">
        <f>IF(Table65[[#This Row],[Service]]&lt;&gt;"",IF((Table65[[#This Row],[Service]]="HT Custom RNA") + (Table65[[#This Row],[Service]]="HT Geneblock Custom RNA"), "Empty","Required"),"Empty")</f>
        <v>Empty</v>
      </c>
      <c r="CI41" s="1" t="str">
        <f>IF(Table65[[#This Row],[Service]] = "Stock RNA", "Required","Empty")</f>
        <v>Empty</v>
      </c>
      <c r="CJ41" s="1" t="str">
        <f>IF(OR(Table65[[#This Row],[Service]] = "Custom RNA", Table65[[#This Row],[Service]] = "HT Custom RNA", Table65[[#This Row],[Service]] = "HT Geneblock Custom RNA", Table65[[#This Row],[Service]] = "Formulation"), "Required", "Empty")</f>
        <v>Empty</v>
      </c>
      <c r="CK41" s="1" t="str">
        <f>IF(OR(Table65[[#This Row],[Service]] = "Custom RNA", Table65[[#This Row],[Service]] = "HT Custom RNA", Table65[[#This Row],[Service]] = "HT Geneblock Custom RNA"), "Required", "Empty")</f>
        <v>Empty</v>
      </c>
      <c r="CL41" s="1" t="str">
        <f>IF(OR(Table65[[#This Row],[Service]] = "Custom RNA", Table65[[#This Row],[Service]] = "HT Custom RNA", Table65[[#This Row],[Service]] = "HT Geneblock Custom RNA"), "Required", "Empty")</f>
        <v>Empty</v>
      </c>
      <c r="CM41" s="1" t="str">
        <f>IF(OR(Table65[[#This Row],[Service]] = "Custom RNA", Table65[[#This Row],[Service]] = "HT Custom RNA", Table65[[#This Row],[Service]] = "HT Geneblock Custom RNA"), "Required", "Empty")</f>
        <v>Empty</v>
      </c>
      <c r="CN41" s="1" t="str">
        <f>IF(AND(Table65[[#This Row],[Vector]]&lt;&gt;"Banked Construct", OR(Table65[[#This Row],[Service]] = "Custom RNA", Table65[[#This Row],[Service]] = "HT Custom RNA",Table65[[#This Row],[Service]] = "HT Geneblock Custom RNA",)), "Optional", "Empty")</f>
        <v>Empty</v>
      </c>
      <c r="CO41" s="1" t="str">
        <f>IF(OR(Table65[[#This Row],[Service]] = "Custom RNA", Table65[[#This Row],[Service]] = "HT Custom RNA"), "Optional", "Empty")</f>
        <v>Empty</v>
      </c>
      <c r="CP41" s="1" t="str">
        <f>IF(OR(Table65[[#This Row],[Service]] = "Custom RNA", Table65[[#This Row],[Service]] = "HT Custom RNA", Table65[[#This Row],[Service]] = "HT Custom Geneblock RNA"), "Optional", "Empty")</f>
        <v>Empty</v>
      </c>
      <c r="CQ41" s="1" t="str">
        <f>IF(Table65[[#This Row],[Service]]&lt;&gt;"",IF(OR(Table65[[#This Row],[Service]]="HT Custom RNA", Table65[[#This Row],[Service]]="HT Geneblock Custom RNA"), "Empty","Optional"),"Empty")</f>
        <v>Empty</v>
      </c>
      <c r="CR41" s="1" t="str">
        <f>IF(AND(Table65[[#This Row],[Formulation]]&lt;&gt;"",Table65[[#This Row],[Formulation]]&lt;&gt;"None",Table65[[#This Row],[Formulation]]&lt;&gt;"No Options"), "Required","Empty")</f>
        <v>Empty</v>
      </c>
      <c r="CS41" s="1" t="str">
        <f>IF(AND(Table65[[#This Row],[Formulation]]&lt;&gt;"",Table65[[#This Row],[Formulation]]&lt;&gt;"None",Table65[[#This Row],[Formulation]]&lt;&gt;"No Options"), "Optional","Empty")</f>
        <v>Empty</v>
      </c>
      <c r="CT41" s="1" t="str">
        <f t="shared" si="2"/>
        <v>Optional</v>
      </c>
      <c r="CU41" s="1" t="str">
        <f t="shared" si="3"/>
        <v>Optional</v>
      </c>
      <c r="CV41" s="2" t="str">
        <f t="shared" si="4"/>
        <v>Optional</v>
      </c>
    </row>
    <row r="42" spans="1:100" x14ac:dyDescent="0.35">
      <c r="A42" s="69">
        <v>38</v>
      </c>
      <c r="B42" s="59"/>
      <c r="C42" s="83"/>
      <c r="D42" s="85"/>
      <c r="E42" s="90"/>
      <c r="F42" s="60"/>
      <c r="G42" s="60"/>
      <c r="H42" s="60"/>
      <c r="I42" s="61"/>
      <c r="J42" s="61"/>
      <c r="K42" s="105"/>
      <c r="L42" s="90"/>
      <c r="M42" s="60"/>
      <c r="N42" s="108"/>
      <c r="O42" s="91"/>
      <c r="P42" s="111"/>
      <c r="Q42" s="93" t="str">
        <f>Table_Sequence_Check[[#This Row],[Final Warnings]]</f>
        <v/>
      </c>
      <c r="R42" s="19"/>
      <c r="S42" s="19"/>
      <c r="T42" s="19"/>
      <c r="BG42" s="3" t="str" cm="1">
        <f t="array" ref="BG42">_xlfn.LET(
    _xlpm.ProblemFound, _xlfn.TEXTJOIN(", ", TRUE, IF(OR(Table65[[#This Row],[Codon Optimize Capitalized?]]="No", Table65[[#This Row],[Codon Optimize Capitalized?]]=""), IF((ISNUMBER(SEARCH(Table_Problem_Sequences[Problem Sequences], Table65[[#This Row],[Custom Sequence/Bank ID]]))), Table_Problem_Sequences[Problem Sequences], ""),IF((ISNUMBER(FIND(LOWER(Table_Problem_Sequences[Problem Sequences]), Table65[[#This Row],[Custom Sequence/Bank ID]]))), Table_Problem_Sequences[Problem Sequences], ""))),
    IF(_xlpm.ProblemFound="", "", "Warning 1: Problem sequences found (" &amp; _xlpm.ProblemFound &amp; ")"))</f>
        <v/>
      </c>
      <c r="BH42" s="3" t="str">
        <f>IF(AND(Table65[[#This Row],[Vector]] &lt;&gt; "Banked Construct",Table65[[#This Row],[Service]]&lt;&gt;"Stock RNA", LEN(Table65[[#This Row],[Custom Sequence/Bank ID]])&lt;300, Table65[[#This Row],[Custom Sequence/Bank ID]]&lt;&gt;""),"Comment: Sequence is less than 300nt. A spacer sequence will be added to bring the length up to 300nt","")</f>
        <v/>
      </c>
      <c r="BI42" s="1" t="str">
        <f>IF(AND(Table65[[#This Row],[Custom Sequence/Bank ID]]&lt;&gt;"", Table65[[#This Row],[Codon Optimize Capitalized?]]&lt;&gt; "No", Table65[[#This Row],[Codon Optimize Capitalized?]]&lt;&gt; "", Table65[[#This Row],[Codon Optimize Capitalized?]]&lt;&gt; "No Options"),
    IF(MOD(LEN(SUBSTITUTE(SUBSTITUTE(SUBSTITUTE(SUBSTITUTE(SUBSTITUTE(Table65[[#This Row],[Custom Sequence/Bank ID]], "a", ""), "c", ""), "g", ""), "u", ""), "t", "")), 3) = 0,
        "",
        "Error 3: Optimization regions not divisible by 3"),
    "")</f>
        <v/>
      </c>
      <c r="BJ42" s="1" t="str">
        <f>IF(
    Table65[[#This Row],[Vector]]="Banked Construct",
    IF(
        AND(
            LEFT(Table65[[#This Row],[Custom Sequence/Bank ID]], 3)="RTC",
            ISNUMBER(VALUE(MID(Table65[[#This Row],[Custom Sequence/Bank ID]], 4, 7))),
            LEN(Table65[[#This Row],[Custom Sequence/Bank ID]])=10
        ),
        "",
        "Error 4: Incorrect Bank ID"
    ),
    ""
)</f>
        <v/>
      </c>
      <c r="BK42" s="1" t="str">
        <f>IF(
   AND(Table65[[#This Row],[Vector]]&lt;&gt;"Banked Construct", LEN(Table65[[#This Row],[Custom Sequence/Bank ID]])&gt;0),
   IF(
      LEN(
         SUBSTITUTE(
            SUBSTITUTE(
               SUBSTITUTE(
                  SUBSTITUTE(UPPER(Table65[[#This Row],[Custom Sequence/Bank ID]]),"A",""),
               "C",""),
            "T",""),
         "G","")
      )&gt;0,
      "Error 5: Non-ACGT characters present",
      ""
   ),
   ""
)</f>
        <v/>
      </c>
      <c r="BL42" s="4" t="str">
        <f>IF(AND(Table65[[#This Row],[Vector]] &lt;&gt; "Banked Construct",Table65[[#This Row],[Service]]="Custom RNA", LEN(Table65[[#This Row],[Custom Sequence/Bank ID]])&gt;10000),"Error 6: Maximum sequence length is 10,000nt",IF(AND(Table65[[#This Row],[Vector]] &lt;&gt; "Banked Construct",Table65[[#This Row],[Service]]="HT Custom RNA", LEN(Table65[[#This Row],[Custom Sequence/Bank ID]])&gt;5000),"Error 6: Maximum sequence length for HT is 5,000nt", IF(Table65[[#This Row],[Service]]="HT Geneblock Custom RNA", IF(AND(Table65[[#This Row],[Vector]]="RTC coding circRNA", LEN(Table65[[#This Row],[Custom Sequence/Bank ID]])&gt;3793),"Error 6: Maximum sequence length for Coding CircRNA Geneblock is 3,793nt", IF(AND(Table65[[#This Row],[Vector]]="RTC noncoding circRNA", LEN(Table65[[#This Row],[Custom Sequence/Bank ID]])&gt;4493),"Error 6: Maximum sequence length for Noncoding CircRNA Geneblock is 4,493nt", IF(AND(Table65[[#This Row],[Vector]]="RTC Other RNA", LEN(Table65[[#This Row],[Custom Sequence/Bank ID]])&gt;4913),"Error 6: Maximum sequence length for Other RNA Geneblock is 4,913nt",""))),"")))</f>
        <v/>
      </c>
      <c r="BM42" s="4" t="str">
        <f>IF(AND(Table65[[#This Row],[Vector]] &lt;&gt; "Banked Construct", Table65[[#This Row],[Service]]&lt;&gt;"Stock RNA", Table65[[#This Row],[Custom Sequence/Bank ID]]&lt;&gt;""),
    _xlfn.LET(
        _xlpm.Sequence, Table65[[#This Row],[Custom Sequence/Bank ID]],
        _xlpm.OriginalLength, IF(AND(Table65[[#This Row],[Codon Optimize Capitalized?]] &lt;&gt; "No", Table65[[#This Row],[Codon Optimize Capitalized?]] &lt;&gt; ""),
                           LEN(SUBSTITUTE(SUBSTITUTE(SUBSTITUTE(SUBSTITUTE(SUBSTITUTE(_xlpm.Sequence, "A", ""), "C", ""), "G", ""), "T", ""), "U", "")),
                           LEN(_xlpm.Sequence)),
        _xlpm.NoGCLength, IF(AND(Table65[[#This Row],[Codon Optimize Capitalized?]] &lt;&gt; "No", Table65[[#This Row],[Codon Optimize Capitalized?]] &lt;&gt; ""),
                       LEN((SUBSTITUTE(SUBSTITUTE(SUBSTITUTE(SUBSTITUTE(SUBSTITUTE(SUBSTITUTE(SUBSTITUTE(_xlpm.Sequence, "A", ""), "C", ""), "G", ""), "T", ""), "U", ""), "g", ""), "c", ""))),
                       LEN(SUBSTITUTE(SUBSTITUTE(UPPER(_xlpm.Sequence), "G", ""), "C", ""))),
        _xlpm.GCLength, _xlpm.OriginalLength - _xlpm.NoGCLength,
        _xlpm.GCPercentage, IF(_xlpm.OriginalLength &gt; 15, _xlpm.GCLength / _xlpm.OriginalLength, 0.5),
                IF(OR(_xlpm.GCPercentage &gt; 0.65, _xlpm.GCPercentage &lt; 0.25), "Warning 7: Unoptimized region GC is not between 25-65%", "")
    ),
    ""
)</f>
        <v/>
      </c>
      <c r="BN42" s="4" t="str" cm="1">
        <f t="array" ref="BN42">_xlfn.LET(
    _xlpm.ProblemFound, _xlfn.TEXTJOIN(", ", TRUE, IF(OR(Table65[[#This Row],[Codon Optimize Capitalized?]]="No", Table65[[#This Row],[Codon Optimize Capitalized?]]=""), IF((ISNUMBER(SEARCH(Table_Restriction_Enzymes[XbaI], Table65[[#This Row],[Custom Sequence/Bank ID]]))), Table_Restriction_Enzymes[XbaI], ""),IF((ISNUMBER(FIND(LOWER(Table_Restriction_Enzymes[XbaI]), Table65[[#This Row],[Custom Sequence/Bank ID]]))), Table_Restriction_Enzymes[XbaI], ""))),
    IF(_xlpm.ProblemFound="", "", "[" &amp; _xlpm.ProblemFound &amp; "]"))</f>
        <v/>
      </c>
      <c r="BO42" s="4" t="str">
        <f>IF(Table_Sequence_Check[[#This Row],[Restriction Enzyme 1 Check]]&lt;&gt;"", Table_Restriction_Enzymes[[#Headers],[XbaI]],"")</f>
        <v/>
      </c>
      <c r="BP42" s="4" t="str" cm="1">
        <f t="array" ref="BP42">_xlfn.LET(
    _xlpm.ProblemFound, _xlfn.TEXTJOIN(", ", TRUE, IF(OR(Table65[[#This Row],[Codon Optimize Capitalized?]]="No", Table65[[#This Row],[Codon Optimize Capitalized?]]=""), IF((ISNUMBER(SEARCH(Table_Restriction_Enzymes[AscI], Table65[[#This Row],[Custom Sequence/Bank ID]]))), Table_Restriction_Enzymes[AscI], ""),IF((ISNUMBER(FIND(LOWER(Table_Restriction_Enzymes[AscI]), Table65[[#This Row],[Custom Sequence/Bank ID]]))), Table_Restriction_Enzymes[AscI], ""))),
    IF(_xlpm.ProblemFound="", "", "[" &amp; _xlpm.ProblemFound &amp; "]"))</f>
        <v/>
      </c>
      <c r="BQ42" s="4" t="str">
        <f>IF(Table_Sequence_Check[[#This Row],[Restriction Enzyme 2 Check]]&lt;&gt;"", Table_Restriction_Enzymes[[#Headers],[AscI]],"")</f>
        <v/>
      </c>
      <c r="BR42" s="4" t="str">
        <f>IF(AND(Table65[[#This Row],[Vector]] &lt;&gt; "Banked Construct",Table65[[#This Row],[Service]]&lt;&gt;"Stock RNA", Table65[[#This Row],[Service]]&lt;&gt;"HT Geneblock Custom RNA", Table_Sequence_Check[[#This Row],[Restriction Enzyme 1 Check]]&lt;&gt;"", Table_Sequence_Check[[#This Row],[Restriction Enzyme 2 Check]]&lt;&gt; ""),"Error 8: Remove instances of one of the following: " &amp; _xlfn.CONCAT(Table_Sequence_Check[[#This Row],[Restriction Enzyme 1 Check]],Table_Sequence_Check[[#This Row],[Restriction Enzyme 2 Check]]),"")</f>
        <v/>
      </c>
      <c r="BS42" s="4" t="str" cm="1">
        <f t="array" ref="BS42">IF(
   AND(
      Table65[[#This Row],[Service]] &lt;&gt; "",
      OR(
         COUNTIF(Table65[Service], "HT Custom RNA") &gt; 0,
         COUNTIF(Table65[Service], "HT Geneblock Custom RNA") &gt; 0
      ),
      COUNTA(_xlfn.UNIQUE(_xlfn._xlws.FILTER(Table65[Service], Table65[Service] &lt;&gt; ""))) &gt; 1
   ),
   "Error 9: If selecting HT Custom RNA or HT Geneblock Custom RNA, all items must match the selected HT service",
   ""
)</f>
        <v/>
      </c>
      <c r="BT42" s="4" t="str" cm="1">
        <f t="array" ref="BT42">IF(
   AND(
      Table65[[#This Row],[Service]] &lt;&gt; "",
      OR(COUNTIF(Table65[Service], "*HT Custom RNA*") &gt; 0, COUNTIF(Table65[Service], "*HT Geneblock Custom RNA*") &gt; 0),
      OR(
         COUNTA(_xlfn.UNIQUE(_xlfn._xlws.FILTER(Table65[RNA Analytics], (Table65[Service] &lt;&gt; "")))) &gt; 1,
         COUNTA(_xlfn.UNIQUE(_xlfn._xlws.FILTER(Table65[Bank Construct?], (Table65[Service] &lt;&gt; "")))) &gt; 1,
         COUNTA(_xlfn.UNIQUE(_xlfn._xlws.FILTER(Table65[Synthesis Type], (Table65[Service] &lt;&gt; "")))) &gt; 1
      )
   ),
   "Error 10: If submitting HT Custom RNA or HT Geneblock Custom RNA service request, all items must have the same Synthesis Type, Banking, and Analytics",
   ""
)</f>
        <v/>
      </c>
      <c r="BU42" s="4" t="str">
        <f>IF(AND(OR(Table65[[#This Row],[Service]] = "HT Custom RNA",Table65[[#This Row],[Service]] = "HT Geneblock Custom RNA"), Table65[[#This Row],[Vector]]="Banked Construct"),"Error 11: Banked constructs cannot be submitted for HT/Geneblock Custom RNA service. Contact the core if you'd like to resynthesize an entire banked plate","")</f>
        <v/>
      </c>
      <c r="BV42" s="4" t="str">
        <f>IF(AND(Table65[[#This Row],[Service]] &lt;&gt; "", Table65[[#This Row],[Vector]]="Banked Construct", Table65[[#This Row],[Bank Construct?]]="Yes"),"Error 12: Cannot bank constructs that are already banked","")</f>
        <v/>
      </c>
      <c r="BW42" s="4" t="str" cm="1">
        <f t="array" ref="BW42">_xlfn.LET(
    _xlpm.ProblemFound, _xlfn.TEXTJOIN(", ", TRUE, IF(AND(Table65[[#This Row],[Synthesis Type]]="Other RNA", OR(Table65[[#This Row],[Codon Optimize Capitalized?]]="No", Table65[[#This Row],[Codon Optimize Capitalized?]]="")), IF((ISNUMBER(SEARCH(Table_pA_Check[pA Check], Table65[[#This Row],[Custom Sequence/Bank ID]]))), Table_pA_Check[pA Check], ""),IF((ISNUMBER(FIND(LOWER(Table_pA_Check[pA Check]), Table65[[#This Row],[Custom Sequence/Bank ID]]))), Table_pA_Check[pA Check], ""))),
    IF(_xlpm.ProblemFound="", "", "Error 13: Problem sequences found (" &amp; _xlpm.ProblemFound &amp; ")"))</f>
        <v/>
      </c>
      <c r="BX42" s="4" t="str">
        <f>IF(AND(Table65[[#This Row],[Service]] &lt;&gt; "", Table65[[#This Row],[Codon Optimize Capitalized?]]&lt;&gt; "No", Table65[[#This Row],[Codon Optimize Capitalized?]]&lt;&gt; "", Table65[[#This Row],[Codon Optimize Capitalized?]]&lt;&gt; "No Options", EXACT(Table65[[#This Row],[Custom Sequence/Bank ID]],LOWER(Table65[[#This Row],[Custom Sequence/Bank ID]]))),"Error 14: Codon optimization is selected, but sequence is lowercase. Change regions for optimization to uppercase","")</f>
        <v/>
      </c>
      <c r="BY42" s="4" t="str">
        <f>IF(COUNTIF(Table65[Name], Table65[[#This Row],[Name]]) &gt; 1, "Error 15: Duplicate name", "")</f>
        <v/>
      </c>
      <c r="BZ42" s="4" t="str">
        <f>IF(
   Table65[[#This Row],[Service]]&lt;&gt;"",
   IF(
      AND(Table65[[#This Row],[Formulation]]="", Table65[[#This Row],[Number of Aliquots]]&gt;1),
      "Error 16: The RTC can only aliquot formulated circRNA; unformulated circRNA is stable through many freeze-thaw cycles",
      ""
   ),
   ""
)</f>
        <v/>
      </c>
      <c r="CA42" s="4" t="str">
        <f>IF(
   Table65[[#This Row],[Service]]&lt;&gt;"",
   IF(
      Table65[[#This Row],[Number of Aliquots]] &gt; (Table65[[#This Row],[Quantity (mg)]]*20),
      "Error 17: Too many aliquots. Maximum aliquots for Quantity requested = " &amp; (Table65[[#This Row],[Quantity (mg)]]*20),
      ""
   ),
   ""
)</f>
        <v/>
      </c>
      <c r="CB42" s="4" t="str">
        <f>IF(
   AND(Table65[[#This Row],[Service]]&lt;&gt;"", Table65[[#This Row],[Quantity (mg)]]&lt;0.2, Table65[[#This Row],[Formulation]]&lt;&gt;"", Table65[[#This Row],[Formulation]]&lt;&gt;"None"),
   "Error 18: Quantity too low. Minimum is 0.2mg for formulations",
   ""
)</f>
        <v/>
      </c>
      <c r="CC42" s="4" t="str">
        <f>IF(
   AND(Table65[[#This Row],[Service]]&lt;&gt;"", Table65[[#This Row],[Vector]]="No Vector", Table65[[#This Row],[Service]]&lt;&gt;"HT Geneblock Custom RNA"),
   "Error 19: [No Vector] can only be used for Geneblock service",
   ""
)</f>
        <v/>
      </c>
      <c r="CD42" s="4" t="str">
        <f>_xlfn.LET(
    _xlpm.errorList, _xlfn.TEXTJOIN(". ", TRUE, Table_Sequence_Check[[#This Row],[Problem Sequence Check]:[GC Check]],Table_Sequence_Check[[#This Row],[Restriction Enzyme Error]:[Gblock No Vector Check]]),
    IF(AND(Table65[[#This Row],[Service]]&lt;&gt;"", Table65[[#This Row],[Custom Sequence/Bank ID]]&lt;&gt;"SPECIAL",_xlpm.errorList&lt;&gt;""), _xlpm.errorList &amp; ".", "")
)</f>
        <v/>
      </c>
      <c r="CF42" s="3" t="str">
        <f t="shared" si="0"/>
        <v>Required</v>
      </c>
      <c r="CG42" s="1" t="str">
        <f t="shared" si="1"/>
        <v>Optional</v>
      </c>
      <c r="CH42" s="1" t="str">
        <f>IF(Table65[[#This Row],[Service]]&lt;&gt;"",IF((Table65[[#This Row],[Service]]="HT Custom RNA") + (Table65[[#This Row],[Service]]="HT Geneblock Custom RNA"), "Empty","Required"),"Empty")</f>
        <v>Empty</v>
      </c>
      <c r="CI42" s="1" t="str">
        <f>IF(Table65[[#This Row],[Service]] = "Stock RNA", "Required","Empty")</f>
        <v>Empty</v>
      </c>
      <c r="CJ42" s="1" t="str">
        <f>IF(OR(Table65[[#This Row],[Service]] = "Custom RNA", Table65[[#This Row],[Service]] = "HT Custom RNA", Table65[[#This Row],[Service]] = "HT Geneblock Custom RNA", Table65[[#This Row],[Service]] = "Formulation"), "Required", "Empty")</f>
        <v>Empty</v>
      </c>
      <c r="CK42" s="1" t="str">
        <f>IF(OR(Table65[[#This Row],[Service]] = "Custom RNA", Table65[[#This Row],[Service]] = "HT Custom RNA", Table65[[#This Row],[Service]] = "HT Geneblock Custom RNA"), "Required", "Empty")</f>
        <v>Empty</v>
      </c>
      <c r="CL42" s="1" t="str">
        <f>IF(OR(Table65[[#This Row],[Service]] = "Custom RNA", Table65[[#This Row],[Service]] = "HT Custom RNA", Table65[[#This Row],[Service]] = "HT Geneblock Custom RNA"), "Required", "Empty")</f>
        <v>Empty</v>
      </c>
      <c r="CM42" s="1" t="str">
        <f>IF(OR(Table65[[#This Row],[Service]] = "Custom RNA", Table65[[#This Row],[Service]] = "HT Custom RNA", Table65[[#This Row],[Service]] = "HT Geneblock Custom RNA"), "Required", "Empty")</f>
        <v>Empty</v>
      </c>
      <c r="CN42" s="1" t="str">
        <f>IF(AND(Table65[[#This Row],[Vector]]&lt;&gt;"Banked Construct", OR(Table65[[#This Row],[Service]] = "Custom RNA", Table65[[#This Row],[Service]] = "HT Custom RNA",Table65[[#This Row],[Service]] = "HT Geneblock Custom RNA",)), "Optional", "Empty")</f>
        <v>Empty</v>
      </c>
      <c r="CO42" s="1" t="str">
        <f>IF(OR(Table65[[#This Row],[Service]] = "Custom RNA", Table65[[#This Row],[Service]] = "HT Custom RNA"), "Optional", "Empty")</f>
        <v>Empty</v>
      </c>
      <c r="CP42" s="1" t="str">
        <f>IF(OR(Table65[[#This Row],[Service]] = "Custom RNA", Table65[[#This Row],[Service]] = "HT Custom RNA", Table65[[#This Row],[Service]] = "HT Custom Geneblock RNA"), "Optional", "Empty")</f>
        <v>Empty</v>
      </c>
      <c r="CQ42" s="1" t="str">
        <f>IF(Table65[[#This Row],[Service]]&lt;&gt;"",IF(OR(Table65[[#This Row],[Service]]="HT Custom RNA", Table65[[#This Row],[Service]]="HT Geneblock Custom RNA"), "Empty","Optional"),"Empty")</f>
        <v>Empty</v>
      </c>
      <c r="CR42" s="1" t="str">
        <f>IF(AND(Table65[[#This Row],[Formulation]]&lt;&gt;"",Table65[[#This Row],[Formulation]]&lt;&gt;"None",Table65[[#This Row],[Formulation]]&lt;&gt;"No Options"), "Required","Empty")</f>
        <v>Empty</v>
      </c>
      <c r="CS42" s="1" t="str">
        <f>IF(AND(Table65[[#This Row],[Formulation]]&lt;&gt;"",Table65[[#This Row],[Formulation]]&lt;&gt;"None",Table65[[#This Row],[Formulation]]&lt;&gt;"No Options"), "Optional","Empty")</f>
        <v>Empty</v>
      </c>
      <c r="CT42" s="1" t="str">
        <f t="shared" si="2"/>
        <v>Optional</v>
      </c>
      <c r="CU42" s="1" t="str">
        <f t="shared" si="3"/>
        <v>Optional</v>
      </c>
      <c r="CV42" s="2" t="str">
        <f t="shared" si="4"/>
        <v>Optional</v>
      </c>
    </row>
    <row r="43" spans="1:100" x14ac:dyDescent="0.35">
      <c r="A43" s="69">
        <v>39</v>
      </c>
      <c r="B43" s="59"/>
      <c r="C43" s="83"/>
      <c r="D43" s="85"/>
      <c r="E43" s="90"/>
      <c r="F43" s="60"/>
      <c r="G43" s="60"/>
      <c r="H43" s="60"/>
      <c r="I43" s="61"/>
      <c r="J43" s="61"/>
      <c r="K43" s="105"/>
      <c r="L43" s="90"/>
      <c r="M43" s="60"/>
      <c r="N43" s="108"/>
      <c r="O43" s="91"/>
      <c r="P43" s="111"/>
      <c r="Q43" s="93" t="str">
        <f>Table_Sequence_Check[[#This Row],[Final Warnings]]</f>
        <v/>
      </c>
      <c r="R43" s="19"/>
      <c r="S43" s="19"/>
      <c r="T43" s="19"/>
      <c r="BG43" s="3" t="str" cm="1">
        <f t="array" ref="BG43">_xlfn.LET(
    _xlpm.ProblemFound, _xlfn.TEXTJOIN(", ", TRUE, IF(OR(Table65[[#This Row],[Codon Optimize Capitalized?]]="No", Table65[[#This Row],[Codon Optimize Capitalized?]]=""), IF((ISNUMBER(SEARCH(Table_Problem_Sequences[Problem Sequences], Table65[[#This Row],[Custom Sequence/Bank ID]]))), Table_Problem_Sequences[Problem Sequences], ""),IF((ISNUMBER(FIND(LOWER(Table_Problem_Sequences[Problem Sequences]), Table65[[#This Row],[Custom Sequence/Bank ID]]))), Table_Problem_Sequences[Problem Sequences], ""))),
    IF(_xlpm.ProblemFound="", "", "Warning 1: Problem sequences found (" &amp; _xlpm.ProblemFound &amp; ")"))</f>
        <v/>
      </c>
      <c r="BH43" s="3" t="str">
        <f>IF(AND(Table65[[#This Row],[Vector]] &lt;&gt; "Banked Construct",Table65[[#This Row],[Service]]&lt;&gt;"Stock RNA", LEN(Table65[[#This Row],[Custom Sequence/Bank ID]])&lt;300, Table65[[#This Row],[Custom Sequence/Bank ID]]&lt;&gt;""),"Comment: Sequence is less than 300nt. A spacer sequence will be added to bring the length up to 300nt","")</f>
        <v/>
      </c>
      <c r="BI43" s="1" t="str">
        <f>IF(AND(Table65[[#This Row],[Custom Sequence/Bank ID]]&lt;&gt;"", Table65[[#This Row],[Codon Optimize Capitalized?]]&lt;&gt; "No", Table65[[#This Row],[Codon Optimize Capitalized?]]&lt;&gt; "", Table65[[#This Row],[Codon Optimize Capitalized?]]&lt;&gt; "No Options"),
    IF(MOD(LEN(SUBSTITUTE(SUBSTITUTE(SUBSTITUTE(SUBSTITUTE(SUBSTITUTE(Table65[[#This Row],[Custom Sequence/Bank ID]], "a", ""), "c", ""), "g", ""), "u", ""), "t", "")), 3) = 0,
        "",
        "Error 3: Optimization regions not divisible by 3"),
    "")</f>
        <v/>
      </c>
      <c r="BJ43" s="1" t="str">
        <f>IF(
    Table65[[#This Row],[Vector]]="Banked Construct",
    IF(
        AND(
            LEFT(Table65[[#This Row],[Custom Sequence/Bank ID]], 3)="RTC",
            ISNUMBER(VALUE(MID(Table65[[#This Row],[Custom Sequence/Bank ID]], 4, 7))),
            LEN(Table65[[#This Row],[Custom Sequence/Bank ID]])=10
        ),
        "",
        "Error 4: Incorrect Bank ID"
    ),
    ""
)</f>
        <v/>
      </c>
      <c r="BK43" s="1" t="str">
        <f>IF(
   AND(Table65[[#This Row],[Vector]]&lt;&gt;"Banked Construct", LEN(Table65[[#This Row],[Custom Sequence/Bank ID]])&gt;0),
   IF(
      LEN(
         SUBSTITUTE(
            SUBSTITUTE(
               SUBSTITUTE(
                  SUBSTITUTE(UPPER(Table65[[#This Row],[Custom Sequence/Bank ID]]),"A",""),
               "C",""),
            "T",""),
         "G","")
      )&gt;0,
      "Error 5: Non-ACGT characters present",
      ""
   ),
   ""
)</f>
        <v/>
      </c>
      <c r="BL43" s="4" t="str">
        <f>IF(AND(Table65[[#This Row],[Vector]] &lt;&gt; "Banked Construct",Table65[[#This Row],[Service]]="Custom RNA", LEN(Table65[[#This Row],[Custom Sequence/Bank ID]])&gt;10000),"Error 6: Maximum sequence length is 10,000nt",IF(AND(Table65[[#This Row],[Vector]] &lt;&gt; "Banked Construct",Table65[[#This Row],[Service]]="HT Custom RNA", LEN(Table65[[#This Row],[Custom Sequence/Bank ID]])&gt;5000),"Error 6: Maximum sequence length for HT is 5,000nt", IF(Table65[[#This Row],[Service]]="HT Geneblock Custom RNA", IF(AND(Table65[[#This Row],[Vector]]="RTC coding circRNA", LEN(Table65[[#This Row],[Custom Sequence/Bank ID]])&gt;3793),"Error 6: Maximum sequence length for Coding CircRNA Geneblock is 3,793nt", IF(AND(Table65[[#This Row],[Vector]]="RTC noncoding circRNA", LEN(Table65[[#This Row],[Custom Sequence/Bank ID]])&gt;4493),"Error 6: Maximum sequence length for Noncoding CircRNA Geneblock is 4,493nt", IF(AND(Table65[[#This Row],[Vector]]="RTC Other RNA", LEN(Table65[[#This Row],[Custom Sequence/Bank ID]])&gt;4913),"Error 6: Maximum sequence length for Other RNA Geneblock is 4,913nt",""))),"")))</f>
        <v/>
      </c>
      <c r="BM43" s="4" t="str">
        <f>IF(AND(Table65[[#This Row],[Vector]] &lt;&gt; "Banked Construct", Table65[[#This Row],[Service]]&lt;&gt;"Stock RNA", Table65[[#This Row],[Custom Sequence/Bank ID]]&lt;&gt;""),
    _xlfn.LET(
        _xlpm.Sequence, Table65[[#This Row],[Custom Sequence/Bank ID]],
        _xlpm.OriginalLength, IF(AND(Table65[[#This Row],[Codon Optimize Capitalized?]] &lt;&gt; "No", Table65[[#This Row],[Codon Optimize Capitalized?]] &lt;&gt; ""),
                           LEN(SUBSTITUTE(SUBSTITUTE(SUBSTITUTE(SUBSTITUTE(SUBSTITUTE(_xlpm.Sequence, "A", ""), "C", ""), "G", ""), "T", ""), "U", "")),
                           LEN(_xlpm.Sequence)),
        _xlpm.NoGCLength, IF(AND(Table65[[#This Row],[Codon Optimize Capitalized?]] &lt;&gt; "No", Table65[[#This Row],[Codon Optimize Capitalized?]] &lt;&gt; ""),
                       LEN((SUBSTITUTE(SUBSTITUTE(SUBSTITUTE(SUBSTITUTE(SUBSTITUTE(SUBSTITUTE(SUBSTITUTE(_xlpm.Sequence, "A", ""), "C", ""), "G", ""), "T", ""), "U", ""), "g", ""), "c", ""))),
                       LEN(SUBSTITUTE(SUBSTITUTE(UPPER(_xlpm.Sequence), "G", ""), "C", ""))),
        _xlpm.GCLength, _xlpm.OriginalLength - _xlpm.NoGCLength,
        _xlpm.GCPercentage, IF(_xlpm.OriginalLength &gt; 15, _xlpm.GCLength / _xlpm.OriginalLength, 0.5),
                IF(OR(_xlpm.GCPercentage &gt; 0.65, _xlpm.GCPercentage &lt; 0.25), "Warning 7: Unoptimized region GC is not between 25-65%", "")
    ),
    ""
)</f>
        <v/>
      </c>
      <c r="BN43" s="4" t="str" cm="1">
        <f t="array" ref="BN43">_xlfn.LET(
    _xlpm.ProblemFound, _xlfn.TEXTJOIN(", ", TRUE, IF(OR(Table65[[#This Row],[Codon Optimize Capitalized?]]="No", Table65[[#This Row],[Codon Optimize Capitalized?]]=""), IF((ISNUMBER(SEARCH(Table_Restriction_Enzymes[XbaI], Table65[[#This Row],[Custom Sequence/Bank ID]]))), Table_Restriction_Enzymes[XbaI], ""),IF((ISNUMBER(FIND(LOWER(Table_Restriction_Enzymes[XbaI]), Table65[[#This Row],[Custom Sequence/Bank ID]]))), Table_Restriction_Enzymes[XbaI], ""))),
    IF(_xlpm.ProblemFound="", "", "[" &amp; _xlpm.ProblemFound &amp; "]"))</f>
        <v/>
      </c>
      <c r="BO43" s="4" t="str">
        <f>IF(Table_Sequence_Check[[#This Row],[Restriction Enzyme 1 Check]]&lt;&gt;"", Table_Restriction_Enzymes[[#Headers],[XbaI]],"")</f>
        <v/>
      </c>
      <c r="BP43" s="4" t="str" cm="1">
        <f t="array" ref="BP43">_xlfn.LET(
    _xlpm.ProblemFound, _xlfn.TEXTJOIN(", ", TRUE, IF(OR(Table65[[#This Row],[Codon Optimize Capitalized?]]="No", Table65[[#This Row],[Codon Optimize Capitalized?]]=""), IF((ISNUMBER(SEARCH(Table_Restriction_Enzymes[AscI], Table65[[#This Row],[Custom Sequence/Bank ID]]))), Table_Restriction_Enzymes[AscI], ""),IF((ISNUMBER(FIND(LOWER(Table_Restriction_Enzymes[AscI]), Table65[[#This Row],[Custom Sequence/Bank ID]]))), Table_Restriction_Enzymes[AscI], ""))),
    IF(_xlpm.ProblemFound="", "", "[" &amp; _xlpm.ProblemFound &amp; "]"))</f>
        <v/>
      </c>
      <c r="BQ43" s="4" t="str">
        <f>IF(Table_Sequence_Check[[#This Row],[Restriction Enzyme 2 Check]]&lt;&gt;"", Table_Restriction_Enzymes[[#Headers],[AscI]],"")</f>
        <v/>
      </c>
      <c r="BR43" s="4" t="str">
        <f>IF(AND(Table65[[#This Row],[Vector]] &lt;&gt; "Banked Construct",Table65[[#This Row],[Service]]&lt;&gt;"Stock RNA", Table65[[#This Row],[Service]]&lt;&gt;"HT Geneblock Custom RNA", Table_Sequence_Check[[#This Row],[Restriction Enzyme 1 Check]]&lt;&gt;"", Table_Sequence_Check[[#This Row],[Restriction Enzyme 2 Check]]&lt;&gt; ""),"Error 8: Remove instances of one of the following: " &amp; _xlfn.CONCAT(Table_Sequence_Check[[#This Row],[Restriction Enzyme 1 Check]],Table_Sequence_Check[[#This Row],[Restriction Enzyme 2 Check]]),"")</f>
        <v/>
      </c>
      <c r="BS43" s="4" t="str" cm="1">
        <f t="array" ref="BS43">IF(
   AND(
      Table65[[#This Row],[Service]] &lt;&gt; "",
      OR(
         COUNTIF(Table65[Service], "HT Custom RNA") &gt; 0,
         COUNTIF(Table65[Service], "HT Geneblock Custom RNA") &gt; 0
      ),
      COUNTA(_xlfn.UNIQUE(_xlfn._xlws.FILTER(Table65[Service], Table65[Service] &lt;&gt; ""))) &gt; 1
   ),
   "Error 9: If selecting HT Custom RNA or HT Geneblock Custom RNA, all items must match the selected HT service",
   ""
)</f>
        <v/>
      </c>
      <c r="BT43" s="4" t="str" cm="1">
        <f t="array" ref="BT43">IF(
   AND(
      Table65[[#This Row],[Service]] &lt;&gt; "",
      OR(COUNTIF(Table65[Service], "*HT Custom RNA*") &gt; 0, COUNTIF(Table65[Service], "*HT Geneblock Custom RNA*") &gt; 0),
      OR(
         COUNTA(_xlfn.UNIQUE(_xlfn._xlws.FILTER(Table65[RNA Analytics], (Table65[Service] &lt;&gt; "")))) &gt; 1,
         COUNTA(_xlfn.UNIQUE(_xlfn._xlws.FILTER(Table65[Bank Construct?], (Table65[Service] &lt;&gt; "")))) &gt; 1,
         COUNTA(_xlfn.UNIQUE(_xlfn._xlws.FILTER(Table65[Synthesis Type], (Table65[Service] &lt;&gt; "")))) &gt; 1
      )
   ),
   "Error 10: If submitting HT Custom RNA or HT Geneblock Custom RNA service request, all items must have the same Synthesis Type, Banking, and Analytics",
   ""
)</f>
        <v/>
      </c>
      <c r="BU43" s="4" t="str">
        <f>IF(AND(OR(Table65[[#This Row],[Service]] = "HT Custom RNA",Table65[[#This Row],[Service]] = "HT Geneblock Custom RNA"), Table65[[#This Row],[Vector]]="Banked Construct"),"Error 11: Banked constructs cannot be submitted for HT/Geneblock Custom RNA service. Contact the core if you'd like to resynthesize an entire banked plate","")</f>
        <v/>
      </c>
      <c r="BV43" s="4" t="str">
        <f>IF(AND(Table65[[#This Row],[Service]] &lt;&gt; "", Table65[[#This Row],[Vector]]="Banked Construct", Table65[[#This Row],[Bank Construct?]]="Yes"),"Error 12: Cannot bank constructs that are already banked","")</f>
        <v/>
      </c>
      <c r="BW43" s="4" t="str" cm="1">
        <f t="array" ref="BW43">_xlfn.LET(
    _xlpm.ProblemFound, _xlfn.TEXTJOIN(", ", TRUE, IF(AND(Table65[[#This Row],[Synthesis Type]]="Other RNA", OR(Table65[[#This Row],[Codon Optimize Capitalized?]]="No", Table65[[#This Row],[Codon Optimize Capitalized?]]="")), IF((ISNUMBER(SEARCH(Table_pA_Check[pA Check], Table65[[#This Row],[Custom Sequence/Bank ID]]))), Table_pA_Check[pA Check], ""),IF((ISNUMBER(FIND(LOWER(Table_pA_Check[pA Check]), Table65[[#This Row],[Custom Sequence/Bank ID]]))), Table_pA_Check[pA Check], ""))),
    IF(_xlpm.ProblemFound="", "", "Error 13: Problem sequences found (" &amp; _xlpm.ProblemFound &amp; ")"))</f>
        <v/>
      </c>
      <c r="BX43" s="4" t="str">
        <f>IF(AND(Table65[[#This Row],[Service]] &lt;&gt; "", Table65[[#This Row],[Codon Optimize Capitalized?]]&lt;&gt; "No", Table65[[#This Row],[Codon Optimize Capitalized?]]&lt;&gt; "", Table65[[#This Row],[Codon Optimize Capitalized?]]&lt;&gt; "No Options", EXACT(Table65[[#This Row],[Custom Sequence/Bank ID]],LOWER(Table65[[#This Row],[Custom Sequence/Bank ID]]))),"Error 14: Codon optimization is selected, but sequence is lowercase. Change regions for optimization to uppercase","")</f>
        <v/>
      </c>
      <c r="BY43" s="4" t="str">
        <f>IF(COUNTIF(Table65[Name], Table65[[#This Row],[Name]]) &gt; 1, "Error 15: Duplicate name", "")</f>
        <v/>
      </c>
      <c r="BZ43" s="4" t="str">
        <f>IF(
   Table65[[#This Row],[Service]]&lt;&gt;"",
   IF(
      AND(Table65[[#This Row],[Formulation]]="", Table65[[#This Row],[Number of Aliquots]]&gt;1),
      "Error 16: The RTC can only aliquot formulated circRNA; unformulated circRNA is stable through many freeze-thaw cycles",
      ""
   ),
   ""
)</f>
        <v/>
      </c>
      <c r="CA43" s="4" t="str">
        <f>IF(
   Table65[[#This Row],[Service]]&lt;&gt;"",
   IF(
      Table65[[#This Row],[Number of Aliquots]] &gt; (Table65[[#This Row],[Quantity (mg)]]*20),
      "Error 17: Too many aliquots. Maximum aliquots for Quantity requested = " &amp; (Table65[[#This Row],[Quantity (mg)]]*20),
      ""
   ),
   ""
)</f>
        <v/>
      </c>
      <c r="CB43" s="4" t="str">
        <f>IF(
   AND(Table65[[#This Row],[Service]]&lt;&gt;"", Table65[[#This Row],[Quantity (mg)]]&lt;0.2, Table65[[#This Row],[Formulation]]&lt;&gt;"", Table65[[#This Row],[Formulation]]&lt;&gt;"None"),
   "Error 18: Quantity too low. Minimum is 0.2mg for formulations",
   ""
)</f>
        <v/>
      </c>
      <c r="CC43" s="4" t="str">
        <f>IF(
   AND(Table65[[#This Row],[Service]]&lt;&gt;"", Table65[[#This Row],[Vector]]="No Vector", Table65[[#This Row],[Service]]&lt;&gt;"HT Geneblock Custom RNA"),
   "Error 19: [No Vector] can only be used for Geneblock service",
   ""
)</f>
        <v/>
      </c>
      <c r="CD43" s="4" t="str">
        <f>_xlfn.LET(
    _xlpm.errorList, _xlfn.TEXTJOIN(". ", TRUE, Table_Sequence_Check[[#This Row],[Problem Sequence Check]:[GC Check]],Table_Sequence_Check[[#This Row],[Restriction Enzyme Error]:[Gblock No Vector Check]]),
    IF(AND(Table65[[#This Row],[Service]]&lt;&gt;"", Table65[[#This Row],[Custom Sequence/Bank ID]]&lt;&gt;"SPECIAL",_xlpm.errorList&lt;&gt;""), _xlpm.errorList &amp; ".", "")
)</f>
        <v/>
      </c>
      <c r="CF43" s="3" t="str">
        <f t="shared" si="0"/>
        <v>Required</v>
      </c>
      <c r="CG43" s="1" t="str">
        <f t="shared" si="1"/>
        <v>Optional</v>
      </c>
      <c r="CH43" s="1" t="str">
        <f>IF(Table65[[#This Row],[Service]]&lt;&gt;"",IF((Table65[[#This Row],[Service]]="HT Custom RNA") + (Table65[[#This Row],[Service]]="HT Geneblock Custom RNA"), "Empty","Required"),"Empty")</f>
        <v>Empty</v>
      </c>
      <c r="CI43" s="1" t="str">
        <f>IF(Table65[[#This Row],[Service]] = "Stock RNA", "Required","Empty")</f>
        <v>Empty</v>
      </c>
      <c r="CJ43" s="1" t="str">
        <f>IF(OR(Table65[[#This Row],[Service]] = "Custom RNA", Table65[[#This Row],[Service]] = "HT Custom RNA", Table65[[#This Row],[Service]] = "HT Geneblock Custom RNA", Table65[[#This Row],[Service]] = "Formulation"), "Required", "Empty")</f>
        <v>Empty</v>
      </c>
      <c r="CK43" s="1" t="str">
        <f>IF(OR(Table65[[#This Row],[Service]] = "Custom RNA", Table65[[#This Row],[Service]] = "HT Custom RNA", Table65[[#This Row],[Service]] = "HT Geneblock Custom RNA"), "Required", "Empty")</f>
        <v>Empty</v>
      </c>
      <c r="CL43" s="1" t="str">
        <f>IF(OR(Table65[[#This Row],[Service]] = "Custom RNA", Table65[[#This Row],[Service]] = "HT Custom RNA", Table65[[#This Row],[Service]] = "HT Geneblock Custom RNA"), "Required", "Empty")</f>
        <v>Empty</v>
      </c>
      <c r="CM43" s="1" t="str">
        <f>IF(OR(Table65[[#This Row],[Service]] = "Custom RNA", Table65[[#This Row],[Service]] = "HT Custom RNA", Table65[[#This Row],[Service]] = "HT Geneblock Custom RNA"), "Required", "Empty")</f>
        <v>Empty</v>
      </c>
      <c r="CN43" s="1" t="str">
        <f>IF(AND(Table65[[#This Row],[Vector]]&lt;&gt;"Banked Construct", OR(Table65[[#This Row],[Service]] = "Custom RNA", Table65[[#This Row],[Service]] = "HT Custom RNA",Table65[[#This Row],[Service]] = "HT Geneblock Custom RNA",)), "Optional", "Empty")</f>
        <v>Empty</v>
      </c>
      <c r="CO43" s="1" t="str">
        <f>IF(OR(Table65[[#This Row],[Service]] = "Custom RNA", Table65[[#This Row],[Service]] = "HT Custom RNA"), "Optional", "Empty")</f>
        <v>Empty</v>
      </c>
      <c r="CP43" s="1" t="str">
        <f>IF(OR(Table65[[#This Row],[Service]] = "Custom RNA", Table65[[#This Row],[Service]] = "HT Custom RNA", Table65[[#This Row],[Service]] = "HT Custom Geneblock RNA"), "Optional", "Empty")</f>
        <v>Empty</v>
      </c>
      <c r="CQ43" s="1" t="str">
        <f>IF(Table65[[#This Row],[Service]]&lt;&gt;"",IF(OR(Table65[[#This Row],[Service]]="HT Custom RNA", Table65[[#This Row],[Service]]="HT Geneblock Custom RNA"), "Empty","Optional"),"Empty")</f>
        <v>Empty</v>
      </c>
      <c r="CR43" s="1" t="str">
        <f>IF(AND(Table65[[#This Row],[Formulation]]&lt;&gt;"",Table65[[#This Row],[Formulation]]&lt;&gt;"None",Table65[[#This Row],[Formulation]]&lt;&gt;"No Options"), "Required","Empty")</f>
        <v>Empty</v>
      </c>
      <c r="CS43" s="1" t="str">
        <f>IF(AND(Table65[[#This Row],[Formulation]]&lt;&gt;"",Table65[[#This Row],[Formulation]]&lt;&gt;"None",Table65[[#This Row],[Formulation]]&lt;&gt;"No Options"), "Optional","Empty")</f>
        <v>Empty</v>
      </c>
      <c r="CT43" s="1" t="str">
        <f t="shared" si="2"/>
        <v>Optional</v>
      </c>
      <c r="CU43" s="1" t="str">
        <f t="shared" si="3"/>
        <v>Optional</v>
      </c>
      <c r="CV43" s="2" t="str">
        <f t="shared" si="4"/>
        <v>Optional</v>
      </c>
    </row>
    <row r="44" spans="1:100" x14ac:dyDescent="0.35">
      <c r="A44" s="69">
        <v>40</v>
      </c>
      <c r="B44" s="59"/>
      <c r="C44" s="83"/>
      <c r="D44" s="85"/>
      <c r="E44" s="90"/>
      <c r="F44" s="60"/>
      <c r="G44" s="60"/>
      <c r="H44" s="60"/>
      <c r="I44" s="61"/>
      <c r="J44" s="61"/>
      <c r="K44" s="105"/>
      <c r="L44" s="90"/>
      <c r="M44" s="60"/>
      <c r="N44" s="108"/>
      <c r="O44" s="91"/>
      <c r="P44" s="111"/>
      <c r="Q44" s="93" t="str">
        <f>Table_Sequence_Check[[#This Row],[Final Warnings]]</f>
        <v/>
      </c>
      <c r="R44" s="19"/>
      <c r="S44" s="19"/>
      <c r="T44" s="19"/>
      <c r="BG44" s="3" t="str" cm="1">
        <f t="array" ref="BG44">_xlfn.LET(
    _xlpm.ProblemFound, _xlfn.TEXTJOIN(", ", TRUE, IF(OR(Table65[[#This Row],[Codon Optimize Capitalized?]]="No", Table65[[#This Row],[Codon Optimize Capitalized?]]=""), IF((ISNUMBER(SEARCH(Table_Problem_Sequences[Problem Sequences], Table65[[#This Row],[Custom Sequence/Bank ID]]))), Table_Problem_Sequences[Problem Sequences], ""),IF((ISNUMBER(FIND(LOWER(Table_Problem_Sequences[Problem Sequences]), Table65[[#This Row],[Custom Sequence/Bank ID]]))), Table_Problem_Sequences[Problem Sequences], ""))),
    IF(_xlpm.ProblemFound="", "", "Warning 1: Problem sequences found (" &amp; _xlpm.ProblemFound &amp; ")"))</f>
        <v/>
      </c>
      <c r="BH44" s="3" t="str">
        <f>IF(AND(Table65[[#This Row],[Vector]] &lt;&gt; "Banked Construct",Table65[[#This Row],[Service]]&lt;&gt;"Stock RNA", LEN(Table65[[#This Row],[Custom Sequence/Bank ID]])&lt;300, Table65[[#This Row],[Custom Sequence/Bank ID]]&lt;&gt;""),"Comment: Sequence is less than 300nt. A spacer sequence will be added to bring the length up to 300nt","")</f>
        <v/>
      </c>
      <c r="BI44" s="1" t="str">
        <f>IF(AND(Table65[[#This Row],[Custom Sequence/Bank ID]]&lt;&gt;"", Table65[[#This Row],[Codon Optimize Capitalized?]]&lt;&gt; "No", Table65[[#This Row],[Codon Optimize Capitalized?]]&lt;&gt; "", Table65[[#This Row],[Codon Optimize Capitalized?]]&lt;&gt; "No Options"),
    IF(MOD(LEN(SUBSTITUTE(SUBSTITUTE(SUBSTITUTE(SUBSTITUTE(SUBSTITUTE(Table65[[#This Row],[Custom Sequence/Bank ID]], "a", ""), "c", ""), "g", ""), "u", ""), "t", "")), 3) = 0,
        "",
        "Error 3: Optimization regions not divisible by 3"),
    "")</f>
        <v/>
      </c>
      <c r="BJ44" s="1" t="str">
        <f>IF(
    Table65[[#This Row],[Vector]]="Banked Construct",
    IF(
        AND(
            LEFT(Table65[[#This Row],[Custom Sequence/Bank ID]], 3)="RTC",
            ISNUMBER(VALUE(MID(Table65[[#This Row],[Custom Sequence/Bank ID]], 4, 7))),
            LEN(Table65[[#This Row],[Custom Sequence/Bank ID]])=10
        ),
        "",
        "Error 4: Incorrect Bank ID"
    ),
    ""
)</f>
        <v/>
      </c>
      <c r="BK44" s="1" t="str">
        <f>IF(
   AND(Table65[[#This Row],[Vector]]&lt;&gt;"Banked Construct", LEN(Table65[[#This Row],[Custom Sequence/Bank ID]])&gt;0),
   IF(
      LEN(
         SUBSTITUTE(
            SUBSTITUTE(
               SUBSTITUTE(
                  SUBSTITUTE(UPPER(Table65[[#This Row],[Custom Sequence/Bank ID]]),"A",""),
               "C",""),
            "T",""),
         "G","")
      )&gt;0,
      "Error 5: Non-ACGT characters present",
      ""
   ),
   ""
)</f>
        <v/>
      </c>
      <c r="BL44" s="4" t="str">
        <f>IF(AND(Table65[[#This Row],[Vector]] &lt;&gt; "Banked Construct",Table65[[#This Row],[Service]]="Custom RNA", LEN(Table65[[#This Row],[Custom Sequence/Bank ID]])&gt;10000),"Error 6: Maximum sequence length is 10,000nt",IF(AND(Table65[[#This Row],[Vector]] &lt;&gt; "Banked Construct",Table65[[#This Row],[Service]]="HT Custom RNA", LEN(Table65[[#This Row],[Custom Sequence/Bank ID]])&gt;5000),"Error 6: Maximum sequence length for HT is 5,000nt", IF(Table65[[#This Row],[Service]]="HT Geneblock Custom RNA", IF(AND(Table65[[#This Row],[Vector]]="RTC coding circRNA", LEN(Table65[[#This Row],[Custom Sequence/Bank ID]])&gt;3793),"Error 6: Maximum sequence length for Coding CircRNA Geneblock is 3,793nt", IF(AND(Table65[[#This Row],[Vector]]="RTC noncoding circRNA", LEN(Table65[[#This Row],[Custom Sequence/Bank ID]])&gt;4493),"Error 6: Maximum sequence length for Noncoding CircRNA Geneblock is 4,493nt", IF(AND(Table65[[#This Row],[Vector]]="RTC Other RNA", LEN(Table65[[#This Row],[Custom Sequence/Bank ID]])&gt;4913),"Error 6: Maximum sequence length for Other RNA Geneblock is 4,913nt",""))),"")))</f>
        <v/>
      </c>
      <c r="BM44" s="4" t="str">
        <f>IF(AND(Table65[[#This Row],[Vector]] &lt;&gt; "Banked Construct", Table65[[#This Row],[Service]]&lt;&gt;"Stock RNA", Table65[[#This Row],[Custom Sequence/Bank ID]]&lt;&gt;""),
    _xlfn.LET(
        _xlpm.Sequence, Table65[[#This Row],[Custom Sequence/Bank ID]],
        _xlpm.OriginalLength, IF(AND(Table65[[#This Row],[Codon Optimize Capitalized?]] &lt;&gt; "No", Table65[[#This Row],[Codon Optimize Capitalized?]] &lt;&gt; ""),
                           LEN(SUBSTITUTE(SUBSTITUTE(SUBSTITUTE(SUBSTITUTE(SUBSTITUTE(_xlpm.Sequence, "A", ""), "C", ""), "G", ""), "T", ""), "U", "")),
                           LEN(_xlpm.Sequence)),
        _xlpm.NoGCLength, IF(AND(Table65[[#This Row],[Codon Optimize Capitalized?]] &lt;&gt; "No", Table65[[#This Row],[Codon Optimize Capitalized?]] &lt;&gt; ""),
                       LEN((SUBSTITUTE(SUBSTITUTE(SUBSTITUTE(SUBSTITUTE(SUBSTITUTE(SUBSTITUTE(SUBSTITUTE(_xlpm.Sequence, "A", ""), "C", ""), "G", ""), "T", ""), "U", ""), "g", ""), "c", ""))),
                       LEN(SUBSTITUTE(SUBSTITUTE(UPPER(_xlpm.Sequence), "G", ""), "C", ""))),
        _xlpm.GCLength, _xlpm.OriginalLength - _xlpm.NoGCLength,
        _xlpm.GCPercentage, IF(_xlpm.OriginalLength &gt; 15, _xlpm.GCLength / _xlpm.OriginalLength, 0.5),
                IF(OR(_xlpm.GCPercentage &gt; 0.65, _xlpm.GCPercentage &lt; 0.25), "Warning 7: Unoptimized region GC is not between 25-65%", "")
    ),
    ""
)</f>
        <v/>
      </c>
      <c r="BN44" s="4" t="str" cm="1">
        <f t="array" ref="BN44">_xlfn.LET(
    _xlpm.ProblemFound, _xlfn.TEXTJOIN(", ", TRUE, IF(OR(Table65[[#This Row],[Codon Optimize Capitalized?]]="No", Table65[[#This Row],[Codon Optimize Capitalized?]]=""), IF((ISNUMBER(SEARCH(Table_Restriction_Enzymes[XbaI], Table65[[#This Row],[Custom Sequence/Bank ID]]))), Table_Restriction_Enzymes[XbaI], ""),IF((ISNUMBER(FIND(LOWER(Table_Restriction_Enzymes[XbaI]), Table65[[#This Row],[Custom Sequence/Bank ID]]))), Table_Restriction_Enzymes[XbaI], ""))),
    IF(_xlpm.ProblemFound="", "", "[" &amp; _xlpm.ProblemFound &amp; "]"))</f>
        <v/>
      </c>
      <c r="BO44" s="4" t="str">
        <f>IF(Table_Sequence_Check[[#This Row],[Restriction Enzyme 1 Check]]&lt;&gt;"", Table_Restriction_Enzymes[[#Headers],[XbaI]],"")</f>
        <v/>
      </c>
      <c r="BP44" s="4" t="str" cm="1">
        <f t="array" ref="BP44">_xlfn.LET(
    _xlpm.ProblemFound, _xlfn.TEXTJOIN(", ", TRUE, IF(OR(Table65[[#This Row],[Codon Optimize Capitalized?]]="No", Table65[[#This Row],[Codon Optimize Capitalized?]]=""), IF((ISNUMBER(SEARCH(Table_Restriction_Enzymes[AscI], Table65[[#This Row],[Custom Sequence/Bank ID]]))), Table_Restriction_Enzymes[AscI], ""),IF((ISNUMBER(FIND(LOWER(Table_Restriction_Enzymes[AscI]), Table65[[#This Row],[Custom Sequence/Bank ID]]))), Table_Restriction_Enzymes[AscI], ""))),
    IF(_xlpm.ProblemFound="", "", "[" &amp; _xlpm.ProblemFound &amp; "]"))</f>
        <v/>
      </c>
      <c r="BQ44" s="4" t="str">
        <f>IF(Table_Sequence_Check[[#This Row],[Restriction Enzyme 2 Check]]&lt;&gt;"", Table_Restriction_Enzymes[[#Headers],[AscI]],"")</f>
        <v/>
      </c>
      <c r="BR44" s="4" t="str">
        <f>IF(AND(Table65[[#This Row],[Vector]] &lt;&gt; "Banked Construct",Table65[[#This Row],[Service]]&lt;&gt;"Stock RNA", Table65[[#This Row],[Service]]&lt;&gt;"HT Geneblock Custom RNA", Table_Sequence_Check[[#This Row],[Restriction Enzyme 1 Check]]&lt;&gt;"", Table_Sequence_Check[[#This Row],[Restriction Enzyme 2 Check]]&lt;&gt; ""),"Error 8: Remove instances of one of the following: " &amp; _xlfn.CONCAT(Table_Sequence_Check[[#This Row],[Restriction Enzyme 1 Check]],Table_Sequence_Check[[#This Row],[Restriction Enzyme 2 Check]]),"")</f>
        <v/>
      </c>
      <c r="BS44" s="4" t="str" cm="1">
        <f t="array" ref="BS44">IF(
   AND(
      Table65[[#This Row],[Service]] &lt;&gt; "",
      OR(
         COUNTIF(Table65[Service], "HT Custom RNA") &gt; 0,
         COUNTIF(Table65[Service], "HT Geneblock Custom RNA") &gt; 0
      ),
      COUNTA(_xlfn.UNIQUE(_xlfn._xlws.FILTER(Table65[Service], Table65[Service] &lt;&gt; ""))) &gt; 1
   ),
   "Error 9: If selecting HT Custom RNA or HT Geneblock Custom RNA, all items must match the selected HT service",
   ""
)</f>
        <v/>
      </c>
      <c r="BT44" s="4" t="str" cm="1">
        <f t="array" ref="BT44">IF(
   AND(
      Table65[[#This Row],[Service]] &lt;&gt; "",
      OR(COUNTIF(Table65[Service], "*HT Custom RNA*") &gt; 0, COUNTIF(Table65[Service], "*HT Geneblock Custom RNA*") &gt; 0),
      OR(
         COUNTA(_xlfn.UNIQUE(_xlfn._xlws.FILTER(Table65[RNA Analytics], (Table65[Service] &lt;&gt; "")))) &gt; 1,
         COUNTA(_xlfn.UNIQUE(_xlfn._xlws.FILTER(Table65[Bank Construct?], (Table65[Service] &lt;&gt; "")))) &gt; 1,
         COUNTA(_xlfn.UNIQUE(_xlfn._xlws.FILTER(Table65[Synthesis Type], (Table65[Service] &lt;&gt; "")))) &gt; 1
      )
   ),
   "Error 10: If submitting HT Custom RNA or HT Geneblock Custom RNA service request, all items must have the same Synthesis Type, Banking, and Analytics",
   ""
)</f>
        <v/>
      </c>
      <c r="BU44" s="4" t="str">
        <f>IF(AND(OR(Table65[[#This Row],[Service]] = "HT Custom RNA",Table65[[#This Row],[Service]] = "HT Geneblock Custom RNA"), Table65[[#This Row],[Vector]]="Banked Construct"),"Error 11: Banked constructs cannot be submitted for HT/Geneblock Custom RNA service. Contact the core if you'd like to resynthesize an entire banked plate","")</f>
        <v/>
      </c>
      <c r="BV44" s="4" t="str">
        <f>IF(AND(Table65[[#This Row],[Service]] &lt;&gt; "", Table65[[#This Row],[Vector]]="Banked Construct", Table65[[#This Row],[Bank Construct?]]="Yes"),"Error 12: Cannot bank constructs that are already banked","")</f>
        <v/>
      </c>
      <c r="BW44" s="4" t="str" cm="1">
        <f t="array" ref="BW44">_xlfn.LET(
    _xlpm.ProblemFound, _xlfn.TEXTJOIN(", ", TRUE, IF(AND(Table65[[#This Row],[Synthesis Type]]="Other RNA", OR(Table65[[#This Row],[Codon Optimize Capitalized?]]="No", Table65[[#This Row],[Codon Optimize Capitalized?]]="")), IF((ISNUMBER(SEARCH(Table_pA_Check[pA Check], Table65[[#This Row],[Custom Sequence/Bank ID]]))), Table_pA_Check[pA Check], ""),IF((ISNUMBER(FIND(LOWER(Table_pA_Check[pA Check]), Table65[[#This Row],[Custom Sequence/Bank ID]]))), Table_pA_Check[pA Check], ""))),
    IF(_xlpm.ProblemFound="", "", "Error 13: Problem sequences found (" &amp; _xlpm.ProblemFound &amp; ")"))</f>
        <v/>
      </c>
      <c r="BX44" s="4" t="str">
        <f>IF(AND(Table65[[#This Row],[Service]] &lt;&gt; "", Table65[[#This Row],[Codon Optimize Capitalized?]]&lt;&gt; "No", Table65[[#This Row],[Codon Optimize Capitalized?]]&lt;&gt; "", Table65[[#This Row],[Codon Optimize Capitalized?]]&lt;&gt; "No Options", EXACT(Table65[[#This Row],[Custom Sequence/Bank ID]],LOWER(Table65[[#This Row],[Custom Sequence/Bank ID]]))),"Error 14: Codon optimization is selected, but sequence is lowercase. Change regions for optimization to uppercase","")</f>
        <v/>
      </c>
      <c r="BY44" s="4" t="str">
        <f>IF(COUNTIF(Table65[Name], Table65[[#This Row],[Name]]) &gt; 1, "Error 15: Duplicate name", "")</f>
        <v/>
      </c>
      <c r="BZ44" s="4" t="str">
        <f>IF(
   Table65[[#This Row],[Service]]&lt;&gt;"",
   IF(
      AND(Table65[[#This Row],[Formulation]]="", Table65[[#This Row],[Number of Aliquots]]&gt;1),
      "Error 16: The RTC can only aliquot formulated circRNA; unformulated circRNA is stable through many freeze-thaw cycles",
      ""
   ),
   ""
)</f>
        <v/>
      </c>
      <c r="CA44" s="4" t="str">
        <f>IF(
   Table65[[#This Row],[Service]]&lt;&gt;"",
   IF(
      Table65[[#This Row],[Number of Aliquots]] &gt; (Table65[[#This Row],[Quantity (mg)]]*20),
      "Error 17: Too many aliquots. Maximum aliquots for Quantity requested = " &amp; (Table65[[#This Row],[Quantity (mg)]]*20),
      ""
   ),
   ""
)</f>
        <v/>
      </c>
      <c r="CB44" s="4" t="str">
        <f>IF(
   AND(Table65[[#This Row],[Service]]&lt;&gt;"", Table65[[#This Row],[Quantity (mg)]]&lt;0.2, Table65[[#This Row],[Formulation]]&lt;&gt;"", Table65[[#This Row],[Formulation]]&lt;&gt;"None"),
   "Error 18: Quantity too low. Minimum is 0.2mg for formulations",
   ""
)</f>
        <v/>
      </c>
      <c r="CC44" s="4" t="str">
        <f>IF(
   AND(Table65[[#This Row],[Service]]&lt;&gt;"", Table65[[#This Row],[Vector]]="No Vector", Table65[[#This Row],[Service]]&lt;&gt;"HT Geneblock Custom RNA"),
   "Error 19: [No Vector] can only be used for Geneblock service",
   ""
)</f>
        <v/>
      </c>
      <c r="CD44" s="4" t="str">
        <f>_xlfn.LET(
    _xlpm.errorList, _xlfn.TEXTJOIN(". ", TRUE, Table_Sequence_Check[[#This Row],[Problem Sequence Check]:[GC Check]],Table_Sequence_Check[[#This Row],[Restriction Enzyme Error]:[Gblock No Vector Check]]),
    IF(AND(Table65[[#This Row],[Service]]&lt;&gt;"", Table65[[#This Row],[Custom Sequence/Bank ID]]&lt;&gt;"SPECIAL",_xlpm.errorList&lt;&gt;""), _xlpm.errorList &amp; ".", "")
)</f>
        <v/>
      </c>
      <c r="CF44" s="3" t="str">
        <f t="shared" si="0"/>
        <v>Required</v>
      </c>
      <c r="CG44" s="1" t="str">
        <f t="shared" si="1"/>
        <v>Optional</v>
      </c>
      <c r="CH44" s="1" t="str">
        <f>IF(Table65[[#This Row],[Service]]&lt;&gt;"",IF((Table65[[#This Row],[Service]]="HT Custom RNA") + (Table65[[#This Row],[Service]]="HT Geneblock Custom RNA"), "Empty","Required"),"Empty")</f>
        <v>Empty</v>
      </c>
      <c r="CI44" s="1" t="str">
        <f>IF(Table65[[#This Row],[Service]] = "Stock RNA", "Required","Empty")</f>
        <v>Empty</v>
      </c>
      <c r="CJ44" s="1" t="str">
        <f>IF(OR(Table65[[#This Row],[Service]] = "Custom RNA", Table65[[#This Row],[Service]] = "HT Custom RNA", Table65[[#This Row],[Service]] = "HT Geneblock Custom RNA", Table65[[#This Row],[Service]] = "Formulation"), "Required", "Empty")</f>
        <v>Empty</v>
      </c>
      <c r="CK44" s="1" t="str">
        <f>IF(OR(Table65[[#This Row],[Service]] = "Custom RNA", Table65[[#This Row],[Service]] = "HT Custom RNA", Table65[[#This Row],[Service]] = "HT Geneblock Custom RNA"), "Required", "Empty")</f>
        <v>Empty</v>
      </c>
      <c r="CL44" s="1" t="str">
        <f>IF(OR(Table65[[#This Row],[Service]] = "Custom RNA", Table65[[#This Row],[Service]] = "HT Custom RNA", Table65[[#This Row],[Service]] = "HT Geneblock Custom RNA"), "Required", "Empty")</f>
        <v>Empty</v>
      </c>
      <c r="CM44" s="1" t="str">
        <f>IF(OR(Table65[[#This Row],[Service]] = "Custom RNA", Table65[[#This Row],[Service]] = "HT Custom RNA", Table65[[#This Row],[Service]] = "HT Geneblock Custom RNA"), "Required", "Empty")</f>
        <v>Empty</v>
      </c>
      <c r="CN44" s="1" t="str">
        <f>IF(AND(Table65[[#This Row],[Vector]]&lt;&gt;"Banked Construct", OR(Table65[[#This Row],[Service]] = "Custom RNA", Table65[[#This Row],[Service]] = "HT Custom RNA",Table65[[#This Row],[Service]] = "HT Geneblock Custom RNA",)), "Optional", "Empty")</f>
        <v>Empty</v>
      </c>
      <c r="CO44" s="1" t="str">
        <f>IF(OR(Table65[[#This Row],[Service]] = "Custom RNA", Table65[[#This Row],[Service]] = "HT Custom RNA"), "Optional", "Empty")</f>
        <v>Empty</v>
      </c>
      <c r="CP44" s="1" t="str">
        <f>IF(OR(Table65[[#This Row],[Service]] = "Custom RNA", Table65[[#This Row],[Service]] = "HT Custom RNA", Table65[[#This Row],[Service]] = "HT Custom Geneblock RNA"), "Optional", "Empty")</f>
        <v>Empty</v>
      </c>
      <c r="CQ44" s="1" t="str">
        <f>IF(Table65[[#This Row],[Service]]&lt;&gt;"",IF(OR(Table65[[#This Row],[Service]]="HT Custom RNA", Table65[[#This Row],[Service]]="HT Geneblock Custom RNA"), "Empty","Optional"),"Empty")</f>
        <v>Empty</v>
      </c>
      <c r="CR44" s="1" t="str">
        <f>IF(AND(Table65[[#This Row],[Formulation]]&lt;&gt;"",Table65[[#This Row],[Formulation]]&lt;&gt;"None",Table65[[#This Row],[Formulation]]&lt;&gt;"No Options"), "Required","Empty")</f>
        <v>Empty</v>
      </c>
      <c r="CS44" s="1" t="str">
        <f>IF(AND(Table65[[#This Row],[Formulation]]&lt;&gt;"",Table65[[#This Row],[Formulation]]&lt;&gt;"None",Table65[[#This Row],[Formulation]]&lt;&gt;"No Options"), "Optional","Empty")</f>
        <v>Empty</v>
      </c>
      <c r="CT44" s="1" t="str">
        <f t="shared" si="2"/>
        <v>Optional</v>
      </c>
      <c r="CU44" s="1" t="str">
        <f t="shared" si="3"/>
        <v>Optional</v>
      </c>
      <c r="CV44" s="2" t="str">
        <f t="shared" si="4"/>
        <v>Optional</v>
      </c>
    </row>
    <row r="45" spans="1:100" x14ac:dyDescent="0.35">
      <c r="A45" s="69">
        <v>41</v>
      </c>
      <c r="B45" s="59"/>
      <c r="C45" s="83"/>
      <c r="D45" s="85"/>
      <c r="E45" s="90"/>
      <c r="F45" s="60"/>
      <c r="G45" s="60"/>
      <c r="H45" s="60"/>
      <c r="I45" s="61"/>
      <c r="J45" s="61"/>
      <c r="K45" s="105"/>
      <c r="L45" s="90"/>
      <c r="M45" s="60"/>
      <c r="N45" s="108"/>
      <c r="O45" s="91"/>
      <c r="P45" s="111"/>
      <c r="Q45" s="93" t="str">
        <f>Table_Sequence_Check[[#This Row],[Final Warnings]]</f>
        <v/>
      </c>
      <c r="R45" s="19"/>
      <c r="S45" s="19"/>
      <c r="T45" s="19"/>
      <c r="BG45" s="3" t="str" cm="1">
        <f t="array" ref="BG45">_xlfn.LET(
    _xlpm.ProblemFound, _xlfn.TEXTJOIN(", ", TRUE, IF(OR(Table65[[#This Row],[Codon Optimize Capitalized?]]="No", Table65[[#This Row],[Codon Optimize Capitalized?]]=""), IF((ISNUMBER(SEARCH(Table_Problem_Sequences[Problem Sequences], Table65[[#This Row],[Custom Sequence/Bank ID]]))), Table_Problem_Sequences[Problem Sequences], ""),IF((ISNUMBER(FIND(LOWER(Table_Problem_Sequences[Problem Sequences]), Table65[[#This Row],[Custom Sequence/Bank ID]]))), Table_Problem_Sequences[Problem Sequences], ""))),
    IF(_xlpm.ProblemFound="", "", "Warning 1: Problem sequences found (" &amp; _xlpm.ProblemFound &amp; ")"))</f>
        <v/>
      </c>
      <c r="BH45" s="3" t="str">
        <f>IF(AND(Table65[[#This Row],[Vector]] &lt;&gt; "Banked Construct",Table65[[#This Row],[Service]]&lt;&gt;"Stock RNA", LEN(Table65[[#This Row],[Custom Sequence/Bank ID]])&lt;300, Table65[[#This Row],[Custom Sequence/Bank ID]]&lt;&gt;""),"Comment: Sequence is less than 300nt. A spacer sequence will be added to bring the length up to 300nt","")</f>
        <v/>
      </c>
      <c r="BI45" s="1" t="str">
        <f>IF(AND(Table65[[#This Row],[Custom Sequence/Bank ID]]&lt;&gt;"", Table65[[#This Row],[Codon Optimize Capitalized?]]&lt;&gt; "No", Table65[[#This Row],[Codon Optimize Capitalized?]]&lt;&gt; "", Table65[[#This Row],[Codon Optimize Capitalized?]]&lt;&gt; "No Options"),
    IF(MOD(LEN(SUBSTITUTE(SUBSTITUTE(SUBSTITUTE(SUBSTITUTE(SUBSTITUTE(Table65[[#This Row],[Custom Sequence/Bank ID]], "a", ""), "c", ""), "g", ""), "u", ""), "t", "")), 3) = 0,
        "",
        "Error 3: Optimization regions not divisible by 3"),
    "")</f>
        <v/>
      </c>
      <c r="BJ45" s="1" t="str">
        <f>IF(
    Table65[[#This Row],[Vector]]="Banked Construct",
    IF(
        AND(
            LEFT(Table65[[#This Row],[Custom Sequence/Bank ID]], 3)="RTC",
            ISNUMBER(VALUE(MID(Table65[[#This Row],[Custom Sequence/Bank ID]], 4, 7))),
            LEN(Table65[[#This Row],[Custom Sequence/Bank ID]])=10
        ),
        "",
        "Error 4: Incorrect Bank ID"
    ),
    ""
)</f>
        <v/>
      </c>
      <c r="BK45" s="1" t="str">
        <f>IF(
   AND(Table65[[#This Row],[Vector]]&lt;&gt;"Banked Construct", LEN(Table65[[#This Row],[Custom Sequence/Bank ID]])&gt;0),
   IF(
      LEN(
         SUBSTITUTE(
            SUBSTITUTE(
               SUBSTITUTE(
                  SUBSTITUTE(UPPER(Table65[[#This Row],[Custom Sequence/Bank ID]]),"A",""),
               "C",""),
            "T",""),
         "G","")
      )&gt;0,
      "Error 5: Non-ACGT characters present",
      ""
   ),
   ""
)</f>
        <v/>
      </c>
      <c r="BL45" s="4" t="str">
        <f>IF(AND(Table65[[#This Row],[Vector]] &lt;&gt; "Banked Construct",Table65[[#This Row],[Service]]="Custom RNA", LEN(Table65[[#This Row],[Custom Sequence/Bank ID]])&gt;10000),"Error 6: Maximum sequence length is 10,000nt",IF(AND(Table65[[#This Row],[Vector]] &lt;&gt; "Banked Construct",Table65[[#This Row],[Service]]="HT Custom RNA", LEN(Table65[[#This Row],[Custom Sequence/Bank ID]])&gt;5000),"Error 6: Maximum sequence length for HT is 5,000nt", IF(Table65[[#This Row],[Service]]="HT Geneblock Custom RNA", IF(AND(Table65[[#This Row],[Vector]]="RTC coding circRNA", LEN(Table65[[#This Row],[Custom Sequence/Bank ID]])&gt;3793),"Error 6: Maximum sequence length for Coding CircRNA Geneblock is 3,793nt", IF(AND(Table65[[#This Row],[Vector]]="RTC noncoding circRNA", LEN(Table65[[#This Row],[Custom Sequence/Bank ID]])&gt;4493),"Error 6: Maximum sequence length for Noncoding CircRNA Geneblock is 4,493nt", IF(AND(Table65[[#This Row],[Vector]]="RTC Other RNA", LEN(Table65[[#This Row],[Custom Sequence/Bank ID]])&gt;4913),"Error 6: Maximum sequence length for Other RNA Geneblock is 4,913nt",""))),"")))</f>
        <v/>
      </c>
      <c r="BM45" s="4" t="str">
        <f>IF(AND(Table65[[#This Row],[Vector]] &lt;&gt; "Banked Construct", Table65[[#This Row],[Service]]&lt;&gt;"Stock RNA", Table65[[#This Row],[Custom Sequence/Bank ID]]&lt;&gt;""),
    _xlfn.LET(
        _xlpm.Sequence, Table65[[#This Row],[Custom Sequence/Bank ID]],
        _xlpm.OriginalLength, IF(AND(Table65[[#This Row],[Codon Optimize Capitalized?]] &lt;&gt; "No", Table65[[#This Row],[Codon Optimize Capitalized?]] &lt;&gt; ""),
                           LEN(SUBSTITUTE(SUBSTITUTE(SUBSTITUTE(SUBSTITUTE(SUBSTITUTE(_xlpm.Sequence, "A", ""), "C", ""), "G", ""), "T", ""), "U", "")),
                           LEN(_xlpm.Sequence)),
        _xlpm.NoGCLength, IF(AND(Table65[[#This Row],[Codon Optimize Capitalized?]] &lt;&gt; "No", Table65[[#This Row],[Codon Optimize Capitalized?]] &lt;&gt; ""),
                       LEN((SUBSTITUTE(SUBSTITUTE(SUBSTITUTE(SUBSTITUTE(SUBSTITUTE(SUBSTITUTE(SUBSTITUTE(_xlpm.Sequence, "A", ""), "C", ""), "G", ""), "T", ""), "U", ""), "g", ""), "c", ""))),
                       LEN(SUBSTITUTE(SUBSTITUTE(UPPER(_xlpm.Sequence), "G", ""), "C", ""))),
        _xlpm.GCLength, _xlpm.OriginalLength - _xlpm.NoGCLength,
        _xlpm.GCPercentage, IF(_xlpm.OriginalLength &gt; 15, _xlpm.GCLength / _xlpm.OriginalLength, 0.5),
                IF(OR(_xlpm.GCPercentage &gt; 0.65, _xlpm.GCPercentage &lt; 0.25), "Warning 7: Unoptimized region GC is not between 25-65%", "")
    ),
    ""
)</f>
        <v/>
      </c>
      <c r="BN45" s="4" t="str" cm="1">
        <f t="array" ref="BN45">_xlfn.LET(
    _xlpm.ProblemFound, _xlfn.TEXTJOIN(", ", TRUE, IF(OR(Table65[[#This Row],[Codon Optimize Capitalized?]]="No", Table65[[#This Row],[Codon Optimize Capitalized?]]=""), IF((ISNUMBER(SEARCH(Table_Restriction_Enzymes[XbaI], Table65[[#This Row],[Custom Sequence/Bank ID]]))), Table_Restriction_Enzymes[XbaI], ""),IF((ISNUMBER(FIND(LOWER(Table_Restriction_Enzymes[XbaI]), Table65[[#This Row],[Custom Sequence/Bank ID]]))), Table_Restriction_Enzymes[XbaI], ""))),
    IF(_xlpm.ProblemFound="", "", "[" &amp; _xlpm.ProblemFound &amp; "]"))</f>
        <v/>
      </c>
      <c r="BO45" s="4" t="str">
        <f>IF(Table_Sequence_Check[[#This Row],[Restriction Enzyme 1 Check]]&lt;&gt;"", Table_Restriction_Enzymes[[#Headers],[XbaI]],"")</f>
        <v/>
      </c>
      <c r="BP45" s="4" t="str" cm="1">
        <f t="array" ref="BP45">_xlfn.LET(
    _xlpm.ProblemFound, _xlfn.TEXTJOIN(", ", TRUE, IF(OR(Table65[[#This Row],[Codon Optimize Capitalized?]]="No", Table65[[#This Row],[Codon Optimize Capitalized?]]=""), IF((ISNUMBER(SEARCH(Table_Restriction_Enzymes[AscI], Table65[[#This Row],[Custom Sequence/Bank ID]]))), Table_Restriction_Enzymes[AscI], ""),IF((ISNUMBER(FIND(LOWER(Table_Restriction_Enzymes[AscI]), Table65[[#This Row],[Custom Sequence/Bank ID]]))), Table_Restriction_Enzymes[AscI], ""))),
    IF(_xlpm.ProblemFound="", "", "[" &amp; _xlpm.ProblemFound &amp; "]"))</f>
        <v/>
      </c>
      <c r="BQ45" s="4" t="str">
        <f>IF(Table_Sequence_Check[[#This Row],[Restriction Enzyme 2 Check]]&lt;&gt;"", Table_Restriction_Enzymes[[#Headers],[AscI]],"")</f>
        <v/>
      </c>
      <c r="BR45" s="4" t="str">
        <f>IF(AND(Table65[[#This Row],[Vector]] &lt;&gt; "Banked Construct",Table65[[#This Row],[Service]]&lt;&gt;"Stock RNA", Table65[[#This Row],[Service]]&lt;&gt;"HT Geneblock Custom RNA", Table_Sequence_Check[[#This Row],[Restriction Enzyme 1 Check]]&lt;&gt;"", Table_Sequence_Check[[#This Row],[Restriction Enzyme 2 Check]]&lt;&gt; ""),"Error 8: Remove instances of one of the following: " &amp; _xlfn.CONCAT(Table_Sequence_Check[[#This Row],[Restriction Enzyme 1 Check]],Table_Sequence_Check[[#This Row],[Restriction Enzyme 2 Check]]),"")</f>
        <v/>
      </c>
      <c r="BS45" s="4" t="str" cm="1">
        <f t="array" ref="BS45">IF(
   AND(
      Table65[[#This Row],[Service]] &lt;&gt; "",
      OR(
         COUNTIF(Table65[Service], "HT Custom RNA") &gt; 0,
         COUNTIF(Table65[Service], "HT Geneblock Custom RNA") &gt; 0
      ),
      COUNTA(_xlfn.UNIQUE(_xlfn._xlws.FILTER(Table65[Service], Table65[Service] &lt;&gt; ""))) &gt; 1
   ),
   "Error 9: If selecting HT Custom RNA or HT Geneblock Custom RNA, all items must match the selected HT service",
   ""
)</f>
        <v/>
      </c>
      <c r="BT45" s="4" t="str" cm="1">
        <f t="array" ref="BT45">IF(
   AND(
      Table65[[#This Row],[Service]] &lt;&gt; "",
      OR(COUNTIF(Table65[Service], "*HT Custom RNA*") &gt; 0, COUNTIF(Table65[Service], "*HT Geneblock Custom RNA*") &gt; 0),
      OR(
         COUNTA(_xlfn.UNIQUE(_xlfn._xlws.FILTER(Table65[RNA Analytics], (Table65[Service] &lt;&gt; "")))) &gt; 1,
         COUNTA(_xlfn.UNIQUE(_xlfn._xlws.FILTER(Table65[Bank Construct?], (Table65[Service] &lt;&gt; "")))) &gt; 1,
         COUNTA(_xlfn.UNIQUE(_xlfn._xlws.FILTER(Table65[Synthesis Type], (Table65[Service] &lt;&gt; "")))) &gt; 1
      )
   ),
   "Error 10: If submitting HT Custom RNA or HT Geneblock Custom RNA service request, all items must have the same Synthesis Type, Banking, and Analytics",
   ""
)</f>
        <v/>
      </c>
      <c r="BU45" s="4" t="str">
        <f>IF(AND(OR(Table65[[#This Row],[Service]] = "HT Custom RNA",Table65[[#This Row],[Service]] = "HT Geneblock Custom RNA"), Table65[[#This Row],[Vector]]="Banked Construct"),"Error 11: Banked constructs cannot be submitted for HT/Geneblock Custom RNA service. Contact the core if you'd like to resynthesize an entire banked plate","")</f>
        <v/>
      </c>
      <c r="BV45" s="4" t="str">
        <f>IF(AND(Table65[[#This Row],[Service]] &lt;&gt; "", Table65[[#This Row],[Vector]]="Banked Construct", Table65[[#This Row],[Bank Construct?]]="Yes"),"Error 12: Cannot bank constructs that are already banked","")</f>
        <v/>
      </c>
      <c r="BW45" s="4" t="str" cm="1">
        <f t="array" ref="BW45">_xlfn.LET(
    _xlpm.ProblemFound, _xlfn.TEXTJOIN(", ", TRUE, IF(AND(Table65[[#This Row],[Synthesis Type]]="Other RNA", OR(Table65[[#This Row],[Codon Optimize Capitalized?]]="No", Table65[[#This Row],[Codon Optimize Capitalized?]]="")), IF((ISNUMBER(SEARCH(Table_pA_Check[pA Check], Table65[[#This Row],[Custom Sequence/Bank ID]]))), Table_pA_Check[pA Check], ""),IF((ISNUMBER(FIND(LOWER(Table_pA_Check[pA Check]), Table65[[#This Row],[Custom Sequence/Bank ID]]))), Table_pA_Check[pA Check], ""))),
    IF(_xlpm.ProblemFound="", "", "Error 13: Problem sequences found (" &amp; _xlpm.ProblemFound &amp; ")"))</f>
        <v/>
      </c>
      <c r="BX45" s="4" t="str">
        <f>IF(AND(Table65[[#This Row],[Service]] &lt;&gt; "", Table65[[#This Row],[Codon Optimize Capitalized?]]&lt;&gt; "No", Table65[[#This Row],[Codon Optimize Capitalized?]]&lt;&gt; "", Table65[[#This Row],[Codon Optimize Capitalized?]]&lt;&gt; "No Options", EXACT(Table65[[#This Row],[Custom Sequence/Bank ID]],LOWER(Table65[[#This Row],[Custom Sequence/Bank ID]]))),"Error 14: Codon optimization is selected, but sequence is lowercase. Change regions for optimization to uppercase","")</f>
        <v/>
      </c>
      <c r="BY45" s="4" t="str">
        <f>IF(COUNTIF(Table65[Name], Table65[[#This Row],[Name]]) &gt; 1, "Error 15: Duplicate name", "")</f>
        <v/>
      </c>
      <c r="BZ45" s="4" t="str">
        <f>IF(
   Table65[[#This Row],[Service]]&lt;&gt;"",
   IF(
      AND(Table65[[#This Row],[Formulation]]="", Table65[[#This Row],[Number of Aliquots]]&gt;1),
      "Error 16: The RTC can only aliquot formulated circRNA; unformulated circRNA is stable through many freeze-thaw cycles",
      ""
   ),
   ""
)</f>
        <v/>
      </c>
      <c r="CA45" s="4" t="str">
        <f>IF(
   Table65[[#This Row],[Service]]&lt;&gt;"",
   IF(
      Table65[[#This Row],[Number of Aliquots]] &gt; (Table65[[#This Row],[Quantity (mg)]]*20),
      "Error 17: Too many aliquots. Maximum aliquots for Quantity requested = " &amp; (Table65[[#This Row],[Quantity (mg)]]*20),
      ""
   ),
   ""
)</f>
        <v/>
      </c>
      <c r="CB45" s="4" t="str">
        <f>IF(
   AND(Table65[[#This Row],[Service]]&lt;&gt;"", Table65[[#This Row],[Quantity (mg)]]&lt;0.2, Table65[[#This Row],[Formulation]]&lt;&gt;"", Table65[[#This Row],[Formulation]]&lt;&gt;"None"),
   "Error 18: Quantity too low. Minimum is 0.2mg for formulations",
   ""
)</f>
        <v/>
      </c>
      <c r="CC45" s="4" t="str">
        <f>IF(
   AND(Table65[[#This Row],[Service]]&lt;&gt;"", Table65[[#This Row],[Vector]]="No Vector", Table65[[#This Row],[Service]]&lt;&gt;"HT Geneblock Custom RNA"),
   "Error 19: [No Vector] can only be used for Geneblock service",
   ""
)</f>
        <v/>
      </c>
      <c r="CD45" s="4" t="str">
        <f>_xlfn.LET(
    _xlpm.errorList, _xlfn.TEXTJOIN(". ", TRUE, Table_Sequence_Check[[#This Row],[Problem Sequence Check]:[GC Check]],Table_Sequence_Check[[#This Row],[Restriction Enzyme Error]:[Gblock No Vector Check]]),
    IF(AND(Table65[[#This Row],[Service]]&lt;&gt;"", Table65[[#This Row],[Custom Sequence/Bank ID]]&lt;&gt;"SPECIAL",_xlpm.errorList&lt;&gt;""), _xlpm.errorList &amp; ".", "")
)</f>
        <v/>
      </c>
      <c r="CF45" s="3" t="str">
        <f t="shared" si="0"/>
        <v>Required</v>
      </c>
      <c r="CG45" s="1" t="str">
        <f t="shared" si="1"/>
        <v>Optional</v>
      </c>
      <c r="CH45" s="1" t="str">
        <f>IF(Table65[[#This Row],[Service]]&lt;&gt;"",IF((Table65[[#This Row],[Service]]="HT Custom RNA") + (Table65[[#This Row],[Service]]="HT Geneblock Custom RNA"), "Empty","Required"),"Empty")</f>
        <v>Empty</v>
      </c>
      <c r="CI45" s="1" t="str">
        <f>IF(Table65[[#This Row],[Service]] = "Stock RNA", "Required","Empty")</f>
        <v>Empty</v>
      </c>
      <c r="CJ45" s="1" t="str">
        <f>IF(OR(Table65[[#This Row],[Service]] = "Custom RNA", Table65[[#This Row],[Service]] = "HT Custom RNA", Table65[[#This Row],[Service]] = "HT Geneblock Custom RNA", Table65[[#This Row],[Service]] = "Formulation"), "Required", "Empty")</f>
        <v>Empty</v>
      </c>
      <c r="CK45" s="1" t="str">
        <f>IF(OR(Table65[[#This Row],[Service]] = "Custom RNA", Table65[[#This Row],[Service]] = "HT Custom RNA", Table65[[#This Row],[Service]] = "HT Geneblock Custom RNA"), "Required", "Empty")</f>
        <v>Empty</v>
      </c>
      <c r="CL45" s="1" t="str">
        <f>IF(OR(Table65[[#This Row],[Service]] = "Custom RNA", Table65[[#This Row],[Service]] = "HT Custom RNA", Table65[[#This Row],[Service]] = "HT Geneblock Custom RNA"), "Required", "Empty")</f>
        <v>Empty</v>
      </c>
      <c r="CM45" s="1" t="str">
        <f>IF(OR(Table65[[#This Row],[Service]] = "Custom RNA", Table65[[#This Row],[Service]] = "HT Custom RNA", Table65[[#This Row],[Service]] = "HT Geneblock Custom RNA"), "Required", "Empty")</f>
        <v>Empty</v>
      </c>
      <c r="CN45" s="1" t="str">
        <f>IF(AND(Table65[[#This Row],[Vector]]&lt;&gt;"Banked Construct", OR(Table65[[#This Row],[Service]] = "Custom RNA", Table65[[#This Row],[Service]] = "HT Custom RNA",Table65[[#This Row],[Service]] = "HT Geneblock Custom RNA",)), "Optional", "Empty")</f>
        <v>Empty</v>
      </c>
      <c r="CO45" s="1" t="str">
        <f>IF(OR(Table65[[#This Row],[Service]] = "Custom RNA", Table65[[#This Row],[Service]] = "HT Custom RNA"), "Optional", "Empty")</f>
        <v>Empty</v>
      </c>
      <c r="CP45" s="1" t="str">
        <f>IF(OR(Table65[[#This Row],[Service]] = "Custom RNA", Table65[[#This Row],[Service]] = "HT Custom RNA", Table65[[#This Row],[Service]] = "HT Custom Geneblock RNA"), "Optional", "Empty")</f>
        <v>Empty</v>
      </c>
      <c r="CQ45" s="1" t="str">
        <f>IF(Table65[[#This Row],[Service]]&lt;&gt;"",IF(OR(Table65[[#This Row],[Service]]="HT Custom RNA", Table65[[#This Row],[Service]]="HT Geneblock Custom RNA"), "Empty","Optional"),"Empty")</f>
        <v>Empty</v>
      </c>
      <c r="CR45" s="1" t="str">
        <f>IF(AND(Table65[[#This Row],[Formulation]]&lt;&gt;"",Table65[[#This Row],[Formulation]]&lt;&gt;"None",Table65[[#This Row],[Formulation]]&lt;&gt;"No Options"), "Required","Empty")</f>
        <v>Empty</v>
      </c>
      <c r="CS45" s="1" t="str">
        <f>IF(AND(Table65[[#This Row],[Formulation]]&lt;&gt;"",Table65[[#This Row],[Formulation]]&lt;&gt;"None",Table65[[#This Row],[Formulation]]&lt;&gt;"No Options"), "Optional","Empty")</f>
        <v>Empty</v>
      </c>
      <c r="CT45" s="1" t="str">
        <f t="shared" si="2"/>
        <v>Optional</v>
      </c>
      <c r="CU45" s="1" t="str">
        <f t="shared" si="3"/>
        <v>Optional</v>
      </c>
      <c r="CV45" s="2" t="str">
        <f t="shared" si="4"/>
        <v>Optional</v>
      </c>
    </row>
    <row r="46" spans="1:100" x14ac:dyDescent="0.35">
      <c r="A46" s="69">
        <v>42</v>
      </c>
      <c r="B46" s="59"/>
      <c r="C46" s="83"/>
      <c r="D46" s="85"/>
      <c r="E46" s="90"/>
      <c r="F46" s="60"/>
      <c r="G46" s="60"/>
      <c r="H46" s="60"/>
      <c r="I46" s="61"/>
      <c r="J46" s="61"/>
      <c r="K46" s="105"/>
      <c r="L46" s="90"/>
      <c r="M46" s="60"/>
      <c r="N46" s="108"/>
      <c r="O46" s="91"/>
      <c r="P46" s="111"/>
      <c r="Q46" s="93" t="str">
        <f>Table_Sequence_Check[[#This Row],[Final Warnings]]</f>
        <v/>
      </c>
      <c r="R46" s="19"/>
      <c r="S46" s="19"/>
      <c r="T46" s="19"/>
      <c r="BG46" s="3" t="str" cm="1">
        <f t="array" ref="BG46">_xlfn.LET(
    _xlpm.ProblemFound, _xlfn.TEXTJOIN(", ", TRUE, IF(OR(Table65[[#This Row],[Codon Optimize Capitalized?]]="No", Table65[[#This Row],[Codon Optimize Capitalized?]]=""), IF((ISNUMBER(SEARCH(Table_Problem_Sequences[Problem Sequences], Table65[[#This Row],[Custom Sequence/Bank ID]]))), Table_Problem_Sequences[Problem Sequences], ""),IF((ISNUMBER(FIND(LOWER(Table_Problem_Sequences[Problem Sequences]), Table65[[#This Row],[Custom Sequence/Bank ID]]))), Table_Problem_Sequences[Problem Sequences], ""))),
    IF(_xlpm.ProblemFound="", "", "Warning 1: Problem sequences found (" &amp; _xlpm.ProblemFound &amp; ")"))</f>
        <v/>
      </c>
      <c r="BH46" s="3" t="str">
        <f>IF(AND(Table65[[#This Row],[Vector]] &lt;&gt; "Banked Construct",Table65[[#This Row],[Service]]&lt;&gt;"Stock RNA", LEN(Table65[[#This Row],[Custom Sequence/Bank ID]])&lt;300, Table65[[#This Row],[Custom Sequence/Bank ID]]&lt;&gt;""),"Comment: Sequence is less than 300nt. A spacer sequence will be added to bring the length up to 300nt","")</f>
        <v/>
      </c>
      <c r="BI46" s="1" t="str">
        <f>IF(AND(Table65[[#This Row],[Custom Sequence/Bank ID]]&lt;&gt;"", Table65[[#This Row],[Codon Optimize Capitalized?]]&lt;&gt; "No", Table65[[#This Row],[Codon Optimize Capitalized?]]&lt;&gt; "", Table65[[#This Row],[Codon Optimize Capitalized?]]&lt;&gt; "No Options"),
    IF(MOD(LEN(SUBSTITUTE(SUBSTITUTE(SUBSTITUTE(SUBSTITUTE(SUBSTITUTE(Table65[[#This Row],[Custom Sequence/Bank ID]], "a", ""), "c", ""), "g", ""), "u", ""), "t", "")), 3) = 0,
        "",
        "Error 3: Optimization regions not divisible by 3"),
    "")</f>
        <v/>
      </c>
      <c r="BJ46" s="1" t="str">
        <f>IF(
    Table65[[#This Row],[Vector]]="Banked Construct",
    IF(
        AND(
            LEFT(Table65[[#This Row],[Custom Sequence/Bank ID]], 3)="RTC",
            ISNUMBER(VALUE(MID(Table65[[#This Row],[Custom Sequence/Bank ID]], 4, 7))),
            LEN(Table65[[#This Row],[Custom Sequence/Bank ID]])=10
        ),
        "",
        "Error 4: Incorrect Bank ID"
    ),
    ""
)</f>
        <v/>
      </c>
      <c r="BK46" s="1" t="str">
        <f>IF(
   AND(Table65[[#This Row],[Vector]]&lt;&gt;"Banked Construct", LEN(Table65[[#This Row],[Custom Sequence/Bank ID]])&gt;0),
   IF(
      LEN(
         SUBSTITUTE(
            SUBSTITUTE(
               SUBSTITUTE(
                  SUBSTITUTE(UPPER(Table65[[#This Row],[Custom Sequence/Bank ID]]),"A",""),
               "C",""),
            "T",""),
         "G","")
      )&gt;0,
      "Error 5: Non-ACGT characters present",
      ""
   ),
   ""
)</f>
        <v/>
      </c>
      <c r="BL46" s="4" t="str">
        <f>IF(AND(Table65[[#This Row],[Vector]] &lt;&gt; "Banked Construct",Table65[[#This Row],[Service]]="Custom RNA", LEN(Table65[[#This Row],[Custom Sequence/Bank ID]])&gt;10000),"Error 6: Maximum sequence length is 10,000nt",IF(AND(Table65[[#This Row],[Vector]] &lt;&gt; "Banked Construct",Table65[[#This Row],[Service]]="HT Custom RNA", LEN(Table65[[#This Row],[Custom Sequence/Bank ID]])&gt;5000),"Error 6: Maximum sequence length for HT is 5,000nt", IF(Table65[[#This Row],[Service]]="HT Geneblock Custom RNA", IF(AND(Table65[[#This Row],[Vector]]="RTC coding circRNA", LEN(Table65[[#This Row],[Custom Sequence/Bank ID]])&gt;3793),"Error 6: Maximum sequence length for Coding CircRNA Geneblock is 3,793nt", IF(AND(Table65[[#This Row],[Vector]]="RTC noncoding circRNA", LEN(Table65[[#This Row],[Custom Sequence/Bank ID]])&gt;4493),"Error 6: Maximum sequence length for Noncoding CircRNA Geneblock is 4,493nt", IF(AND(Table65[[#This Row],[Vector]]="RTC Other RNA", LEN(Table65[[#This Row],[Custom Sequence/Bank ID]])&gt;4913),"Error 6: Maximum sequence length for Other RNA Geneblock is 4,913nt",""))),"")))</f>
        <v/>
      </c>
      <c r="BM46" s="4" t="str">
        <f>IF(AND(Table65[[#This Row],[Vector]] &lt;&gt; "Banked Construct", Table65[[#This Row],[Service]]&lt;&gt;"Stock RNA", Table65[[#This Row],[Custom Sequence/Bank ID]]&lt;&gt;""),
    _xlfn.LET(
        _xlpm.Sequence, Table65[[#This Row],[Custom Sequence/Bank ID]],
        _xlpm.OriginalLength, IF(AND(Table65[[#This Row],[Codon Optimize Capitalized?]] &lt;&gt; "No", Table65[[#This Row],[Codon Optimize Capitalized?]] &lt;&gt; ""),
                           LEN(SUBSTITUTE(SUBSTITUTE(SUBSTITUTE(SUBSTITUTE(SUBSTITUTE(_xlpm.Sequence, "A", ""), "C", ""), "G", ""), "T", ""), "U", "")),
                           LEN(_xlpm.Sequence)),
        _xlpm.NoGCLength, IF(AND(Table65[[#This Row],[Codon Optimize Capitalized?]] &lt;&gt; "No", Table65[[#This Row],[Codon Optimize Capitalized?]] &lt;&gt; ""),
                       LEN((SUBSTITUTE(SUBSTITUTE(SUBSTITUTE(SUBSTITUTE(SUBSTITUTE(SUBSTITUTE(SUBSTITUTE(_xlpm.Sequence, "A", ""), "C", ""), "G", ""), "T", ""), "U", ""), "g", ""), "c", ""))),
                       LEN(SUBSTITUTE(SUBSTITUTE(UPPER(_xlpm.Sequence), "G", ""), "C", ""))),
        _xlpm.GCLength, _xlpm.OriginalLength - _xlpm.NoGCLength,
        _xlpm.GCPercentage, IF(_xlpm.OriginalLength &gt; 15, _xlpm.GCLength / _xlpm.OriginalLength, 0.5),
                IF(OR(_xlpm.GCPercentage &gt; 0.65, _xlpm.GCPercentage &lt; 0.25), "Warning 7: Unoptimized region GC is not between 25-65%", "")
    ),
    ""
)</f>
        <v/>
      </c>
      <c r="BN46" s="4" t="str" cm="1">
        <f t="array" ref="BN46">_xlfn.LET(
    _xlpm.ProblemFound, _xlfn.TEXTJOIN(", ", TRUE, IF(OR(Table65[[#This Row],[Codon Optimize Capitalized?]]="No", Table65[[#This Row],[Codon Optimize Capitalized?]]=""), IF((ISNUMBER(SEARCH(Table_Restriction_Enzymes[XbaI], Table65[[#This Row],[Custom Sequence/Bank ID]]))), Table_Restriction_Enzymes[XbaI], ""),IF((ISNUMBER(FIND(LOWER(Table_Restriction_Enzymes[XbaI]), Table65[[#This Row],[Custom Sequence/Bank ID]]))), Table_Restriction_Enzymes[XbaI], ""))),
    IF(_xlpm.ProblemFound="", "", "[" &amp; _xlpm.ProblemFound &amp; "]"))</f>
        <v/>
      </c>
      <c r="BO46" s="4" t="str">
        <f>IF(Table_Sequence_Check[[#This Row],[Restriction Enzyme 1 Check]]&lt;&gt;"", Table_Restriction_Enzymes[[#Headers],[XbaI]],"")</f>
        <v/>
      </c>
      <c r="BP46" s="4" t="str" cm="1">
        <f t="array" ref="BP46">_xlfn.LET(
    _xlpm.ProblemFound, _xlfn.TEXTJOIN(", ", TRUE, IF(OR(Table65[[#This Row],[Codon Optimize Capitalized?]]="No", Table65[[#This Row],[Codon Optimize Capitalized?]]=""), IF((ISNUMBER(SEARCH(Table_Restriction_Enzymes[AscI], Table65[[#This Row],[Custom Sequence/Bank ID]]))), Table_Restriction_Enzymes[AscI], ""),IF((ISNUMBER(FIND(LOWER(Table_Restriction_Enzymes[AscI]), Table65[[#This Row],[Custom Sequence/Bank ID]]))), Table_Restriction_Enzymes[AscI], ""))),
    IF(_xlpm.ProblemFound="", "", "[" &amp; _xlpm.ProblemFound &amp; "]"))</f>
        <v/>
      </c>
      <c r="BQ46" s="4" t="str">
        <f>IF(Table_Sequence_Check[[#This Row],[Restriction Enzyme 2 Check]]&lt;&gt;"", Table_Restriction_Enzymes[[#Headers],[AscI]],"")</f>
        <v/>
      </c>
      <c r="BR46" s="4" t="str">
        <f>IF(AND(Table65[[#This Row],[Vector]] &lt;&gt; "Banked Construct",Table65[[#This Row],[Service]]&lt;&gt;"Stock RNA", Table65[[#This Row],[Service]]&lt;&gt;"HT Geneblock Custom RNA", Table_Sequence_Check[[#This Row],[Restriction Enzyme 1 Check]]&lt;&gt;"", Table_Sequence_Check[[#This Row],[Restriction Enzyme 2 Check]]&lt;&gt; ""),"Error 8: Remove instances of one of the following: " &amp; _xlfn.CONCAT(Table_Sequence_Check[[#This Row],[Restriction Enzyme 1 Check]],Table_Sequence_Check[[#This Row],[Restriction Enzyme 2 Check]]),"")</f>
        <v/>
      </c>
      <c r="BS46" s="4" t="str" cm="1">
        <f t="array" ref="BS46">IF(
   AND(
      Table65[[#This Row],[Service]] &lt;&gt; "",
      OR(
         COUNTIF(Table65[Service], "HT Custom RNA") &gt; 0,
         COUNTIF(Table65[Service], "HT Geneblock Custom RNA") &gt; 0
      ),
      COUNTA(_xlfn.UNIQUE(_xlfn._xlws.FILTER(Table65[Service], Table65[Service] &lt;&gt; ""))) &gt; 1
   ),
   "Error 9: If selecting HT Custom RNA or HT Geneblock Custom RNA, all items must match the selected HT service",
   ""
)</f>
        <v/>
      </c>
      <c r="BT46" s="4" t="str" cm="1">
        <f t="array" ref="BT46">IF(
   AND(
      Table65[[#This Row],[Service]] &lt;&gt; "",
      OR(COUNTIF(Table65[Service], "*HT Custom RNA*") &gt; 0, COUNTIF(Table65[Service], "*HT Geneblock Custom RNA*") &gt; 0),
      OR(
         COUNTA(_xlfn.UNIQUE(_xlfn._xlws.FILTER(Table65[RNA Analytics], (Table65[Service] &lt;&gt; "")))) &gt; 1,
         COUNTA(_xlfn.UNIQUE(_xlfn._xlws.FILTER(Table65[Bank Construct?], (Table65[Service] &lt;&gt; "")))) &gt; 1,
         COUNTA(_xlfn.UNIQUE(_xlfn._xlws.FILTER(Table65[Synthesis Type], (Table65[Service] &lt;&gt; "")))) &gt; 1
      )
   ),
   "Error 10: If submitting HT Custom RNA or HT Geneblock Custom RNA service request, all items must have the same Synthesis Type, Banking, and Analytics",
   ""
)</f>
        <v/>
      </c>
      <c r="BU46" s="4" t="str">
        <f>IF(AND(OR(Table65[[#This Row],[Service]] = "HT Custom RNA",Table65[[#This Row],[Service]] = "HT Geneblock Custom RNA"), Table65[[#This Row],[Vector]]="Banked Construct"),"Error 11: Banked constructs cannot be submitted for HT/Geneblock Custom RNA service. Contact the core if you'd like to resynthesize an entire banked plate","")</f>
        <v/>
      </c>
      <c r="BV46" s="4" t="str">
        <f>IF(AND(Table65[[#This Row],[Service]] &lt;&gt; "", Table65[[#This Row],[Vector]]="Banked Construct", Table65[[#This Row],[Bank Construct?]]="Yes"),"Error 12: Cannot bank constructs that are already banked","")</f>
        <v/>
      </c>
      <c r="BW46" s="4" t="str" cm="1">
        <f t="array" ref="BW46">_xlfn.LET(
    _xlpm.ProblemFound, _xlfn.TEXTJOIN(", ", TRUE, IF(AND(Table65[[#This Row],[Synthesis Type]]="Other RNA", OR(Table65[[#This Row],[Codon Optimize Capitalized?]]="No", Table65[[#This Row],[Codon Optimize Capitalized?]]="")), IF((ISNUMBER(SEARCH(Table_pA_Check[pA Check], Table65[[#This Row],[Custom Sequence/Bank ID]]))), Table_pA_Check[pA Check], ""),IF((ISNUMBER(FIND(LOWER(Table_pA_Check[pA Check]), Table65[[#This Row],[Custom Sequence/Bank ID]]))), Table_pA_Check[pA Check], ""))),
    IF(_xlpm.ProblemFound="", "", "Error 13: Problem sequences found (" &amp; _xlpm.ProblemFound &amp; ")"))</f>
        <v/>
      </c>
      <c r="BX46" s="4" t="str">
        <f>IF(AND(Table65[[#This Row],[Service]] &lt;&gt; "", Table65[[#This Row],[Codon Optimize Capitalized?]]&lt;&gt; "No", Table65[[#This Row],[Codon Optimize Capitalized?]]&lt;&gt; "", Table65[[#This Row],[Codon Optimize Capitalized?]]&lt;&gt; "No Options", EXACT(Table65[[#This Row],[Custom Sequence/Bank ID]],LOWER(Table65[[#This Row],[Custom Sequence/Bank ID]]))),"Error 14: Codon optimization is selected, but sequence is lowercase. Change regions for optimization to uppercase","")</f>
        <v/>
      </c>
      <c r="BY46" s="4" t="str">
        <f>IF(COUNTIF(Table65[Name], Table65[[#This Row],[Name]]) &gt; 1, "Error 15: Duplicate name", "")</f>
        <v/>
      </c>
      <c r="BZ46" s="4" t="str">
        <f>IF(
   Table65[[#This Row],[Service]]&lt;&gt;"",
   IF(
      AND(Table65[[#This Row],[Formulation]]="", Table65[[#This Row],[Number of Aliquots]]&gt;1),
      "Error 16: The RTC can only aliquot formulated circRNA; unformulated circRNA is stable through many freeze-thaw cycles",
      ""
   ),
   ""
)</f>
        <v/>
      </c>
      <c r="CA46" s="4" t="str">
        <f>IF(
   Table65[[#This Row],[Service]]&lt;&gt;"",
   IF(
      Table65[[#This Row],[Number of Aliquots]] &gt; (Table65[[#This Row],[Quantity (mg)]]*20),
      "Error 17: Too many aliquots. Maximum aliquots for Quantity requested = " &amp; (Table65[[#This Row],[Quantity (mg)]]*20),
      ""
   ),
   ""
)</f>
        <v/>
      </c>
      <c r="CB46" s="4" t="str">
        <f>IF(
   AND(Table65[[#This Row],[Service]]&lt;&gt;"", Table65[[#This Row],[Quantity (mg)]]&lt;0.2, Table65[[#This Row],[Formulation]]&lt;&gt;"", Table65[[#This Row],[Formulation]]&lt;&gt;"None"),
   "Error 18: Quantity too low. Minimum is 0.2mg for formulations",
   ""
)</f>
        <v/>
      </c>
      <c r="CC46" s="4" t="str">
        <f>IF(
   AND(Table65[[#This Row],[Service]]&lt;&gt;"", Table65[[#This Row],[Vector]]="No Vector", Table65[[#This Row],[Service]]&lt;&gt;"HT Geneblock Custom RNA"),
   "Error 19: [No Vector] can only be used for Geneblock service",
   ""
)</f>
        <v/>
      </c>
      <c r="CD46" s="4" t="str">
        <f>_xlfn.LET(
    _xlpm.errorList, _xlfn.TEXTJOIN(". ", TRUE, Table_Sequence_Check[[#This Row],[Problem Sequence Check]:[GC Check]],Table_Sequence_Check[[#This Row],[Restriction Enzyme Error]:[Gblock No Vector Check]]),
    IF(AND(Table65[[#This Row],[Service]]&lt;&gt;"", Table65[[#This Row],[Custom Sequence/Bank ID]]&lt;&gt;"SPECIAL",_xlpm.errorList&lt;&gt;""), _xlpm.errorList &amp; ".", "")
)</f>
        <v/>
      </c>
      <c r="CF46" s="3" t="str">
        <f t="shared" si="0"/>
        <v>Required</v>
      </c>
      <c r="CG46" s="1" t="str">
        <f t="shared" si="1"/>
        <v>Optional</v>
      </c>
      <c r="CH46" s="1" t="str">
        <f>IF(Table65[[#This Row],[Service]]&lt;&gt;"",IF((Table65[[#This Row],[Service]]="HT Custom RNA") + (Table65[[#This Row],[Service]]="HT Geneblock Custom RNA"), "Empty","Required"),"Empty")</f>
        <v>Empty</v>
      </c>
      <c r="CI46" s="1" t="str">
        <f>IF(Table65[[#This Row],[Service]] = "Stock RNA", "Required","Empty")</f>
        <v>Empty</v>
      </c>
      <c r="CJ46" s="1" t="str">
        <f>IF(OR(Table65[[#This Row],[Service]] = "Custom RNA", Table65[[#This Row],[Service]] = "HT Custom RNA", Table65[[#This Row],[Service]] = "HT Geneblock Custom RNA", Table65[[#This Row],[Service]] = "Formulation"), "Required", "Empty")</f>
        <v>Empty</v>
      </c>
      <c r="CK46" s="1" t="str">
        <f>IF(OR(Table65[[#This Row],[Service]] = "Custom RNA", Table65[[#This Row],[Service]] = "HT Custom RNA", Table65[[#This Row],[Service]] = "HT Geneblock Custom RNA"), "Required", "Empty")</f>
        <v>Empty</v>
      </c>
      <c r="CL46" s="1" t="str">
        <f>IF(OR(Table65[[#This Row],[Service]] = "Custom RNA", Table65[[#This Row],[Service]] = "HT Custom RNA", Table65[[#This Row],[Service]] = "HT Geneblock Custom RNA"), "Required", "Empty")</f>
        <v>Empty</v>
      </c>
      <c r="CM46" s="1" t="str">
        <f>IF(OR(Table65[[#This Row],[Service]] = "Custom RNA", Table65[[#This Row],[Service]] = "HT Custom RNA", Table65[[#This Row],[Service]] = "HT Geneblock Custom RNA"), "Required", "Empty")</f>
        <v>Empty</v>
      </c>
      <c r="CN46" s="1" t="str">
        <f>IF(AND(Table65[[#This Row],[Vector]]&lt;&gt;"Banked Construct", OR(Table65[[#This Row],[Service]] = "Custom RNA", Table65[[#This Row],[Service]] = "HT Custom RNA",Table65[[#This Row],[Service]] = "HT Geneblock Custom RNA",)), "Optional", "Empty")</f>
        <v>Empty</v>
      </c>
      <c r="CO46" s="1" t="str">
        <f>IF(OR(Table65[[#This Row],[Service]] = "Custom RNA", Table65[[#This Row],[Service]] = "HT Custom RNA"), "Optional", "Empty")</f>
        <v>Empty</v>
      </c>
      <c r="CP46" s="1" t="str">
        <f>IF(OR(Table65[[#This Row],[Service]] = "Custom RNA", Table65[[#This Row],[Service]] = "HT Custom RNA", Table65[[#This Row],[Service]] = "HT Custom Geneblock RNA"), "Optional", "Empty")</f>
        <v>Empty</v>
      </c>
      <c r="CQ46" s="1" t="str">
        <f>IF(Table65[[#This Row],[Service]]&lt;&gt;"",IF(OR(Table65[[#This Row],[Service]]="HT Custom RNA", Table65[[#This Row],[Service]]="HT Geneblock Custom RNA"), "Empty","Optional"),"Empty")</f>
        <v>Empty</v>
      </c>
      <c r="CR46" s="1" t="str">
        <f>IF(AND(Table65[[#This Row],[Formulation]]&lt;&gt;"",Table65[[#This Row],[Formulation]]&lt;&gt;"None",Table65[[#This Row],[Formulation]]&lt;&gt;"No Options"), "Required","Empty")</f>
        <v>Empty</v>
      </c>
      <c r="CS46" s="1" t="str">
        <f>IF(AND(Table65[[#This Row],[Formulation]]&lt;&gt;"",Table65[[#This Row],[Formulation]]&lt;&gt;"None",Table65[[#This Row],[Formulation]]&lt;&gt;"No Options"), "Optional","Empty")</f>
        <v>Empty</v>
      </c>
      <c r="CT46" s="1" t="str">
        <f t="shared" si="2"/>
        <v>Optional</v>
      </c>
      <c r="CU46" s="1" t="str">
        <f t="shared" si="3"/>
        <v>Optional</v>
      </c>
      <c r="CV46" s="2" t="str">
        <f t="shared" si="4"/>
        <v>Optional</v>
      </c>
    </row>
    <row r="47" spans="1:100" x14ac:dyDescent="0.35">
      <c r="A47" s="69">
        <v>43</v>
      </c>
      <c r="B47" s="59"/>
      <c r="C47" s="83"/>
      <c r="D47" s="85"/>
      <c r="E47" s="90"/>
      <c r="F47" s="60"/>
      <c r="G47" s="60"/>
      <c r="H47" s="60"/>
      <c r="I47" s="61"/>
      <c r="J47" s="61"/>
      <c r="K47" s="105"/>
      <c r="L47" s="90"/>
      <c r="M47" s="60"/>
      <c r="N47" s="108"/>
      <c r="O47" s="91"/>
      <c r="P47" s="111"/>
      <c r="Q47" s="93" t="str">
        <f>Table_Sequence_Check[[#This Row],[Final Warnings]]</f>
        <v/>
      </c>
      <c r="R47" s="19"/>
      <c r="S47" s="19"/>
      <c r="T47" s="19"/>
      <c r="BG47" s="3" t="str" cm="1">
        <f t="array" ref="BG47">_xlfn.LET(
    _xlpm.ProblemFound, _xlfn.TEXTJOIN(", ", TRUE, IF(OR(Table65[[#This Row],[Codon Optimize Capitalized?]]="No", Table65[[#This Row],[Codon Optimize Capitalized?]]=""), IF((ISNUMBER(SEARCH(Table_Problem_Sequences[Problem Sequences], Table65[[#This Row],[Custom Sequence/Bank ID]]))), Table_Problem_Sequences[Problem Sequences], ""),IF((ISNUMBER(FIND(LOWER(Table_Problem_Sequences[Problem Sequences]), Table65[[#This Row],[Custom Sequence/Bank ID]]))), Table_Problem_Sequences[Problem Sequences], ""))),
    IF(_xlpm.ProblemFound="", "", "Warning 1: Problem sequences found (" &amp; _xlpm.ProblemFound &amp; ")"))</f>
        <v/>
      </c>
      <c r="BH47" s="3" t="str">
        <f>IF(AND(Table65[[#This Row],[Vector]] &lt;&gt; "Banked Construct",Table65[[#This Row],[Service]]&lt;&gt;"Stock RNA", LEN(Table65[[#This Row],[Custom Sequence/Bank ID]])&lt;300, Table65[[#This Row],[Custom Sequence/Bank ID]]&lt;&gt;""),"Comment: Sequence is less than 300nt. A spacer sequence will be added to bring the length up to 300nt","")</f>
        <v/>
      </c>
      <c r="BI47" s="1" t="str">
        <f>IF(AND(Table65[[#This Row],[Custom Sequence/Bank ID]]&lt;&gt;"", Table65[[#This Row],[Codon Optimize Capitalized?]]&lt;&gt; "No", Table65[[#This Row],[Codon Optimize Capitalized?]]&lt;&gt; "", Table65[[#This Row],[Codon Optimize Capitalized?]]&lt;&gt; "No Options"),
    IF(MOD(LEN(SUBSTITUTE(SUBSTITUTE(SUBSTITUTE(SUBSTITUTE(SUBSTITUTE(Table65[[#This Row],[Custom Sequence/Bank ID]], "a", ""), "c", ""), "g", ""), "u", ""), "t", "")), 3) = 0,
        "",
        "Error 3: Optimization regions not divisible by 3"),
    "")</f>
        <v/>
      </c>
      <c r="BJ47" s="1" t="str">
        <f>IF(
    Table65[[#This Row],[Vector]]="Banked Construct",
    IF(
        AND(
            LEFT(Table65[[#This Row],[Custom Sequence/Bank ID]], 3)="RTC",
            ISNUMBER(VALUE(MID(Table65[[#This Row],[Custom Sequence/Bank ID]], 4, 7))),
            LEN(Table65[[#This Row],[Custom Sequence/Bank ID]])=10
        ),
        "",
        "Error 4: Incorrect Bank ID"
    ),
    ""
)</f>
        <v/>
      </c>
      <c r="BK47" s="1" t="str">
        <f>IF(
   AND(Table65[[#This Row],[Vector]]&lt;&gt;"Banked Construct", LEN(Table65[[#This Row],[Custom Sequence/Bank ID]])&gt;0),
   IF(
      LEN(
         SUBSTITUTE(
            SUBSTITUTE(
               SUBSTITUTE(
                  SUBSTITUTE(UPPER(Table65[[#This Row],[Custom Sequence/Bank ID]]),"A",""),
               "C",""),
            "T",""),
         "G","")
      )&gt;0,
      "Error 5: Non-ACGT characters present",
      ""
   ),
   ""
)</f>
        <v/>
      </c>
      <c r="BL47" s="4" t="str">
        <f>IF(AND(Table65[[#This Row],[Vector]] &lt;&gt; "Banked Construct",Table65[[#This Row],[Service]]="Custom RNA", LEN(Table65[[#This Row],[Custom Sequence/Bank ID]])&gt;10000),"Error 6: Maximum sequence length is 10,000nt",IF(AND(Table65[[#This Row],[Vector]] &lt;&gt; "Banked Construct",Table65[[#This Row],[Service]]="HT Custom RNA", LEN(Table65[[#This Row],[Custom Sequence/Bank ID]])&gt;5000),"Error 6: Maximum sequence length for HT is 5,000nt", IF(Table65[[#This Row],[Service]]="HT Geneblock Custom RNA", IF(AND(Table65[[#This Row],[Vector]]="RTC coding circRNA", LEN(Table65[[#This Row],[Custom Sequence/Bank ID]])&gt;3793),"Error 6: Maximum sequence length for Coding CircRNA Geneblock is 3,793nt", IF(AND(Table65[[#This Row],[Vector]]="RTC noncoding circRNA", LEN(Table65[[#This Row],[Custom Sequence/Bank ID]])&gt;4493),"Error 6: Maximum sequence length for Noncoding CircRNA Geneblock is 4,493nt", IF(AND(Table65[[#This Row],[Vector]]="RTC Other RNA", LEN(Table65[[#This Row],[Custom Sequence/Bank ID]])&gt;4913),"Error 6: Maximum sequence length for Other RNA Geneblock is 4,913nt",""))),"")))</f>
        <v/>
      </c>
      <c r="BM47" s="4" t="str">
        <f>IF(AND(Table65[[#This Row],[Vector]] &lt;&gt; "Banked Construct", Table65[[#This Row],[Service]]&lt;&gt;"Stock RNA", Table65[[#This Row],[Custom Sequence/Bank ID]]&lt;&gt;""),
    _xlfn.LET(
        _xlpm.Sequence, Table65[[#This Row],[Custom Sequence/Bank ID]],
        _xlpm.OriginalLength, IF(AND(Table65[[#This Row],[Codon Optimize Capitalized?]] &lt;&gt; "No", Table65[[#This Row],[Codon Optimize Capitalized?]] &lt;&gt; ""),
                           LEN(SUBSTITUTE(SUBSTITUTE(SUBSTITUTE(SUBSTITUTE(SUBSTITUTE(_xlpm.Sequence, "A", ""), "C", ""), "G", ""), "T", ""), "U", "")),
                           LEN(_xlpm.Sequence)),
        _xlpm.NoGCLength, IF(AND(Table65[[#This Row],[Codon Optimize Capitalized?]] &lt;&gt; "No", Table65[[#This Row],[Codon Optimize Capitalized?]] &lt;&gt; ""),
                       LEN((SUBSTITUTE(SUBSTITUTE(SUBSTITUTE(SUBSTITUTE(SUBSTITUTE(SUBSTITUTE(SUBSTITUTE(_xlpm.Sequence, "A", ""), "C", ""), "G", ""), "T", ""), "U", ""), "g", ""), "c", ""))),
                       LEN(SUBSTITUTE(SUBSTITUTE(UPPER(_xlpm.Sequence), "G", ""), "C", ""))),
        _xlpm.GCLength, _xlpm.OriginalLength - _xlpm.NoGCLength,
        _xlpm.GCPercentage, IF(_xlpm.OriginalLength &gt; 15, _xlpm.GCLength / _xlpm.OriginalLength, 0.5),
                IF(OR(_xlpm.GCPercentage &gt; 0.65, _xlpm.GCPercentage &lt; 0.25), "Warning 7: Unoptimized region GC is not between 25-65%", "")
    ),
    ""
)</f>
        <v/>
      </c>
      <c r="BN47" s="4" t="str" cm="1">
        <f t="array" ref="BN47">_xlfn.LET(
    _xlpm.ProblemFound, _xlfn.TEXTJOIN(", ", TRUE, IF(OR(Table65[[#This Row],[Codon Optimize Capitalized?]]="No", Table65[[#This Row],[Codon Optimize Capitalized?]]=""), IF((ISNUMBER(SEARCH(Table_Restriction_Enzymes[XbaI], Table65[[#This Row],[Custom Sequence/Bank ID]]))), Table_Restriction_Enzymes[XbaI], ""),IF((ISNUMBER(FIND(LOWER(Table_Restriction_Enzymes[XbaI]), Table65[[#This Row],[Custom Sequence/Bank ID]]))), Table_Restriction_Enzymes[XbaI], ""))),
    IF(_xlpm.ProblemFound="", "", "[" &amp; _xlpm.ProblemFound &amp; "]"))</f>
        <v/>
      </c>
      <c r="BO47" s="4" t="str">
        <f>IF(Table_Sequence_Check[[#This Row],[Restriction Enzyme 1 Check]]&lt;&gt;"", Table_Restriction_Enzymes[[#Headers],[XbaI]],"")</f>
        <v/>
      </c>
      <c r="BP47" s="4" t="str" cm="1">
        <f t="array" ref="BP47">_xlfn.LET(
    _xlpm.ProblemFound, _xlfn.TEXTJOIN(", ", TRUE, IF(OR(Table65[[#This Row],[Codon Optimize Capitalized?]]="No", Table65[[#This Row],[Codon Optimize Capitalized?]]=""), IF((ISNUMBER(SEARCH(Table_Restriction_Enzymes[AscI], Table65[[#This Row],[Custom Sequence/Bank ID]]))), Table_Restriction_Enzymes[AscI], ""),IF((ISNUMBER(FIND(LOWER(Table_Restriction_Enzymes[AscI]), Table65[[#This Row],[Custom Sequence/Bank ID]]))), Table_Restriction_Enzymes[AscI], ""))),
    IF(_xlpm.ProblemFound="", "", "[" &amp; _xlpm.ProblemFound &amp; "]"))</f>
        <v/>
      </c>
      <c r="BQ47" s="4" t="str">
        <f>IF(Table_Sequence_Check[[#This Row],[Restriction Enzyme 2 Check]]&lt;&gt;"", Table_Restriction_Enzymes[[#Headers],[AscI]],"")</f>
        <v/>
      </c>
      <c r="BR47" s="4" t="str">
        <f>IF(AND(Table65[[#This Row],[Vector]] &lt;&gt; "Banked Construct",Table65[[#This Row],[Service]]&lt;&gt;"Stock RNA", Table65[[#This Row],[Service]]&lt;&gt;"HT Geneblock Custom RNA", Table_Sequence_Check[[#This Row],[Restriction Enzyme 1 Check]]&lt;&gt;"", Table_Sequence_Check[[#This Row],[Restriction Enzyme 2 Check]]&lt;&gt; ""),"Error 8: Remove instances of one of the following: " &amp; _xlfn.CONCAT(Table_Sequence_Check[[#This Row],[Restriction Enzyme 1 Check]],Table_Sequence_Check[[#This Row],[Restriction Enzyme 2 Check]]),"")</f>
        <v/>
      </c>
      <c r="BS47" s="4" t="str" cm="1">
        <f t="array" ref="BS47">IF(
   AND(
      Table65[[#This Row],[Service]] &lt;&gt; "",
      OR(
         COUNTIF(Table65[Service], "HT Custom RNA") &gt; 0,
         COUNTIF(Table65[Service], "HT Geneblock Custom RNA") &gt; 0
      ),
      COUNTA(_xlfn.UNIQUE(_xlfn._xlws.FILTER(Table65[Service], Table65[Service] &lt;&gt; ""))) &gt; 1
   ),
   "Error 9: If selecting HT Custom RNA or HT Geneblock Custom RNA, all items must match the selected HT service",
   ""
)</f>
        <v/>
      </c>
      <c r="BT47" s="4" t="str" cm="1">
        <f t="array" ref="BT47">IF(
   AND(
      Table65[[#This Row],[Service]] &lt;&gt; "",
      OR(COUNTIF(Table65[Service], "*HT Custom RNA*") &gt; 0, COUNTIF(Table65[Service], "*HT Geneblock Custom RNA*") &gt; 0),
      OR(
         COUNTA(_xlfn.UNIQUE(_xlfn._xlws.FILTER(Table65[RNA Analytics], (Table65[Service] &lt;&gt; "")))) &gt; 1,
         COUNTA(_xlfn.UNIQUE(_xlfn._xlws.FILTER(Table65[Bank Construct?], (Table65[Service] &lt;&gt; "")))) &gt; 1,
         COUNTA(_xlfn.UNIQUE(_xlfn._xlws.FILTER(Table65[Synthesis Type], (Table65[Service] &lt;&gt; "")))) &gt; 1
      )
   ),
   "Error 10: If submitting HT Custom RNA or HT Geneblock Custom RNA service request, all items must have the same Synthesis Type, Banking, and Analytics",
   ""
)</f>
        <v/>
      </c>
      <c r="BU47" s="4" t="str">
        <f>IF(AND(OR(Table65[[#This Row],[Service]] = "HT Custom RNA",Table65[[#This Row],[Service]] = "HT Geneblock Custom RNA"), Table65[[#This Row],[Vector]]="Banked Construct"),"Error 11: Banked constructs cannot be submitted for HT/Geneblock Custom RNA service. Contact the core if you'd like to resynthesize an entire banked plate","")</f>
        <v/>
      </c>
      <c r="BV47" s="4" t="str">
        <f>IF(AND(Table65[[#This Row],[Service]] &lt;&gt; "", Table65[[#This Row],[Vector]]="Banked Construct", Table65[[#This Row],[Bank Construct?]]="Yes"),"Error 12: Cannot bank constructs that are already banked","")</f>
        <v/>
      </c>
      <c r="BW47" s="4" t="str" cm="1">
        <f t="array" ref="BW47">_xlfn.LET(
    _xlpm.ProblemFound, _xlfn.TEXTJOIN(", ", TRUE, IF(AND(Table65[[#This Row],[Synthesis Type]]="Other RNA", OR(Table65[[#This Row],[Codon Optimize Capitalized?]]="No", Table65[[#This Row],[Codon Optimize Capitalized?]]="")), IF((ISNUMBER(SEARCH(Table_pA_Check[pA Check], Table65[[#This Row],[Custom Sequence/Bank ID]]))), Table_pA_Check[pA Check], ""),IF((ISNUMBER(FIND(LOWER(Table_pA_Check[pA Check]), Table65[[#This Row],[Custom Sequence/Bank ID]]))), Table_pA_Check[pA Check], ""))),
    IF(_xlpm.ProblemFound="", "", "Error 13: Problem sequences found (" &amp; _xlpm.ProblemFound &amp; ")"))</f>
        <v/>
      </c>
      <c r="BX47" s="4" t="str">
        <f>IF(AND(Table65[[#This Row],[Service]] &lt;&gt; "", Table65[[#This Row],[Codon Optimize Capitalized?]]&lt;&gt; "No", Table65[[#This Row],[Codon Optimize Capitalized?]]&lt;&gt; "", Table65[[#This Row],[Codon Optimize Capitalized?]]&lt;&gt; "No Options", EXACT(Table65[[#This Row],[Custom Sequence/Bank ID]],LOWER(Table65[[#This Row],[Custom Sequence/Bank ID]]))),"Error 14: Codon optimization is selected, but sequence is lowercase. Change regions for optimization to uppercase","")</f>
        <v/>
      </c>
      <c r="BY47" s="4" t="str">
        <f>IF(COUNTIF(Table65[Name], Table65[[#This Row],[Name]]) &gt; 1, "Error 15: Duplicate name", "")</f>
        <v/>
      </c>
      <c r="BZ47" s="4" t="str">
        <f>IF(
   Table65[[#This Row],[Service]]&lt;&gt;"",
   IF(
      AND(Table65[[#This Row],[Formulation]]="", Table65[[#This Row],[Number of Aliquots]]&gt;1),
      "Error 16: The RTC can only aliquot formulated circRNA; unformulated circRNA is stable through many freeze-thaw cycles",
      ""
   ),
   ""
)</f>
        <v/>
      </c>
      <c r="CA47" s="4" t="str">
        <f>IF(
   Table65[[#This Row],[Service]]&lt;&gt;"",
   IF(
      Table65[[#This Row],[Number of Aliquots]] &gt; (Table65[[#This Row],[Quantity (mg)]]*20),
      "Error 17: Too many aliquots. Maximum aliquots for Quantity requested = " &amp; (Table65[[#This Row],[Quantity (mg)]]*20),
      ""
   ),
   ""
)</f>
        <v/>
      </c>
      <c r="CB47" s="4" t="str">
        <f>IF(
   AND(Table65[[#This Row],[Service]]&lt;&gt;"", Table65[[#This Row],[Quantity (mg)]]&lt;0.2, Table65[[#This Row],[Formulation]]&lt;&gt;"", Table65[[#This Row],[Formulation]]&lt;&gt;"None"),
   "Error 18: Quantity too low. Minimum is 0.2mg for formulations",
   ""
)</f>
        <v/>
      </c>
      <c r="CC47" s="4" t="str">
        <f>IF(
   AND(Table65[[#This Row],[Service]]&lt;&gt;"", Table65[[#This Row],[Vector]]="No Vector", Table65[[#This Row],[Service]]&lt;&gt;"HT Geneblock Custom RNA"),
   "Error 19: [No Vector] can only be used for Geneblock service",
   ""
)</f>
        <v/>
      </c>
      <c r="CD47" s="4" t="str">
        <f>_xlfn.LET(
    _xlpm.errorList, _xlfn.TEXTJOIN(". ", TRUE, Table_Sequence_Check[[#This Row],[Problem Sequence Check]:[GC Check]],Table_Sequence_Check[[#This Row],[Restriction Enzyme Error]:[Gblock No Vector Check]]),
    IF(AND(Table65[[#This Row],[Service]]&lt;&gt;"", Table65[[#This Row],[Custom Sequence/Bank ID]]&lt;&gt;"SPECIAL",_xlpm.errorList&lt;&gt;""), _xlpm.errorList &amp; ".", "")
)</f>
        <v/>
      </c>
      <c r="CF47" s="3" t="str">
        <f t="shared" si="0"/>
        <v>Required</v>
      </c>
      <c r="CG47" s="1" t="str">
        <f t="shared" si="1"/>
        <v>Optional</v>
      </c>
      <c r="CH47" s="1" t="str">
        <f>IF(Table65[[#This Row],[Service]]&lt;&gt;"",IF((Table65[[#This Row],[Service]]="HT Custom RNA") + (Table65[[#This Row],[Service]]="HT Geneblock Custom RNA"), "Empty","Required"),"Empty")</f>
        <v>Empty</v>
      </c>
      <c r="CI47" s="1" t="str">
        <f>IF(Table65[[#This Row],[Service]] = "Stock RNA", "Required","Empty")</f>
        <v>Empty</v>
      </c>
      <c r="CJ47" s="1" t="str">
        <f>IF(OR(Table65[[#This Row],[Service]] = "Custom RNA", Table65[[#This Row],[Service]] = "HT Custom RNA", Table65[[#This Row],[Service]] = "HT Geneblock Custom RNA", Table65[[#This Row],[Service]] = "Formulation"), "Required", "Empty")</f>
        <v>Empty</v>
      </c>
      <c r="CK47" s="1" t="str">
        <f>IF(OR(Table65[[#This Row],[Service]] = "Custom RNA", Table65[[#This Row],[Service]] = "HT Custom RNA", Table65[[#This Row],[Service]] = "HT Geneblock Custom RNA"), "Required", "Empty")</f>
        <v>Empty</v>
      </c>
      <c r="CL47" s="1" t="str">
        <f>IF(OR(Table65[[#This Row],[Service]] = "Custom RNA", Table65[[#This Row],[Service]] = "HT Custom RNA", Table65[[#This Row],[Service]] = "HT Geneblock Custom RNA"), "Required", "Empty")</f>
        <v>Empty</v>
      </c>
      <c r="CM47" s="1" t="str">
        <f>IF(OR(Table65[[#This Row],[Service]] = "Custom RNA", Table65[[#This Row],[Service]] = "HT Custom RNA", Table65[[#This Row],[Service]] = "HT Geneblock Custom RNA"), "Required", "Empty")</f>
        <v>Empty</v>
      </c>
      <c r="CN47" s="1" t="str">
        <f>IF(AND(Table65[[#This Row],[Vector]]&lt;&gt;"Banked Construct", OR(Table65[[#This Row],[Service]] = "Custom RNA", Table65[[#This Row],[Service]] = "HT Custom RNA",Table65[[#This Row],[Service]] = "HT Geneblock Custom RNA",)), "Optional", "Empty")</f>
        <v>Empty</v>
      </c>
      <c r="CO47" s="1" t="str">
        <f>IF(OR(Table65[[#This Row],[Service]] = "Custom RNA", Table65[[#This Row],[Service]] = "HT Custom RNA"), "Optional", "Empty")</f>
        <v>Empty</v>
      </c>
      <c r="CP47" s="1" t="str">
        <f>IF(OR(Table65[[#This Row],[Service]] = "Custom RNA", Table65[[#This Row],[Service]] = "HT Custom RNA", Table65[[#This Row],[Service]] = "HT Custom Geneblock RNA"), "Optional", "Empty")</f>
        <v>Empty</v>
      </c>
      <c r="CQ47" s="1" t="str">
        <f>IF(Table65[[#This Row],[Service]]&lt;&gt;"",IF(OR(Table65[[#This Row],[Service]]="HT Custom RNA", Table65[[#This Row],[Service]]="HT Geneblock Custom RNA"), "Empty","Optional"),"Empty")</f>
        <v>Empty</v>
      </c>
      <c r="CR47" s="1" t="str">
        <f>IF(AND(Table65[[#This Row],[Formulation]]&lt;&gt;"",Table65[[#This Row],[Formulation]]&lt;&gt;"None",Table65[[#This Row],[Formulation]]&lt;&gt;"No Options"), "Required","Empty")</f>
        <v>Empty</v>
      </c>
      <c r="CS47" s="1" t="str">
        <f>IF(AND(Table65[[#This Row],[Formulation]]&lt;&gt;"",Table65[[#This Row],[Formulation]]&lt;&gt;"None",Table65[[#This Row],[Formulation]]&lt;&gt;"No Options"), "Optional","Empty")</f>
        <v>Empty</v>
      </c>
      <c r="CT47" s="1" t="str">
        <f t="shared" si="2"/>
        <v>Optional</v>
      </c>
      <c r="CU47" s="1" t="str">
        <f t="shared" si="3"/>
        <v>Optional</v>
      </c>
      <c r="CV47" s="2" t="str">
        <f t="shared" si="4"/>
        <v>Optional</v>
      </c>
    </row>
    <row r="48" spans="1:100" x14ac:dyDescent="0.35">
      <c r="A48" s="69">
        <v>44</v>
      </c>
      <c r="B48" s="59"/>
      <c r="C48" s="83"/>
      <c r="D48" s="85"/>
      <c r="E48" s="90"/>
      <c r="F48" s="60"/>
      <c r="G48" s="60"/>
      <c r="H48" s="60"/>
      <c r="I48" s="61"/>
      <c r="J48" s="61"/>
      <c r="K48" s="105"/>
      <c r="L48" s="90"/>
      <c r="M48" s="60"/>
      <c r="N48" s="108"/>
      <c r="O48" s="91"/>
      <c r="P48" s="111"/>
      <c r="Q48" s="93" t="str">
        <f>Table_Sequence_Check[[#This Row],[Final Warnings]]</f>
        <v/>
      </c>
      <c r="R48" s="19"/>
      <c r="S48" s="19"/>
      <c r="T48" s="19"/>
      <c r="BG48" s="3" t="str" cm="1">
        <f t="array" ref="BG48">_xlfn.LET(
    _xlpm.ProblemFound, _xlfn.TEXTJOIN(", ", TRUE, IF(OR(Table65[[#This Row],[Codon Optimize Capitalized?]]="No", Table65[[#This Row],[Codon Optimize Capitalized?]]=""), IF((ISNUMBER(SEARCH(Table_Problem_Sequences[Problem Sequences], Table65[[#This Row],[Custom Sequence/Bank ID]]))), Table_Problem_Sequences[Problem Sequences], ""),IF((ISNUMBER(FIND(LOWER(Table_Problem_Sequences[Problem Sequences]), Table65[[#This Row],[Custom Sequence/Bank ID]]))), Table_Problem_Sequences[Problem Sequences], ""))),
    IF(_xlpm.ProblemFound="", "", "Warning 1: Problem sequences found (" &amp; _xlpm.ProblemFound &amp; ")"))</f>
        <v/>
      </c>
      <c r="BH48" s="3" t="str">
        <f>IF(AND(Table65[[#This Row],[Vector]] &lt;&gt; "Banked Construct",Table65[[#This Row],[Service]]&lt;&gt;"Stock RNA", LEN(Table65[[#This Row],[Custom Sequence/Bank ID]])&lt;300, Table65[[#This Row],[Custom Sequence/Bank ID]]&lt;&gt;""),"Comment: Sequence is less than 300nt. A spacer sequence will be added to bring the length up to 300nt","")</f>
        <v/>
      </c>
      <c r="BI48" s="1" t="str">
        <f>IF(AND(Table65[[#This Row],[Custom Sequence/Bank ID]]&lt;&gt;"", Table65[[#This Row],[Codon Optimize Capitalized?]]&lt;&gt; "No", Table65[[#This Row],[Codon Optimize Capitalized?]]&lt;&gt; "", Table65[[#This Row],[Codon Optimize Capitalized?]]&lt;&gt; "No Options"),
    IF(MOD(LEN(SUBSTITUTE(SUBSTITUTE(SUBSTITUTE(SUBSTITUTE(SUBSTITUTE(Table65[[#This Row],[Custom Sequence/Bank ID]], "a", ""), "c", ""), "g", ""), "u", ""), "t", "")), 3) = 0,
        "",
        "Error 3: Optimization regions not divisible by 3"),
    "")</f>
        <v/>
      </c>
      <c r="BJ48" s="1" t="str">
        <f>IF(
    Table65[[#This Row],[Vector]]="Banked Construct",
    IF(
        AND(
            LEFT(Table65[[#This Row],[Custom Sequence/Bank ID]], 3)="RTC",
            ISNUMBER(VALUE(MID(Table65[[#This Row],[Custom Sequence/Bank ID]], 4, 7))),
            LEN(Table65[[#This Row],[Custom Sequence/Bank ID]])=10
        ),
        "",
        "Error 4: Incorrect Bank ID"
    ),
    ""
)</f>
        <v/>
      </c>
      <c r="BK48" s="1" t="str">
        <f>IF(
   AND(Table65[[#This Row],[Vector]]&lt;&gt;"Banked Construct", LEN(Table65[[#This Row],[Custom Sequence/Bank ID]])&gt;0),
   IF(
      LEN(
         SUBSTITUTE(
            SUBSTITUTE(
               SUBSTITUTE(
                  SUBSTITUTE(UPPER(Table65[[#This Row],[Custom Sequence/Bank ID]]),"A",""),
               "C",""),
            "T",""),
         "G","")
      )&gt;0,
      "Error 5: Non-ACGT characters present",
      ""
   ),
   ""
)</f>
        <v/>
      </c>
      <c r="BL48" s="4" t="str">
        <f>IF(AND(Table65[[#This Row],[Vector]] &lt;&gt; "Banked Construct",Table65[[#This Row],[Service]]="Custom RNA", LEN(Table65[[#This Row],[Custom Sequence/Bank ID]])&gt;10000),"Error 6: Maximum sequence length is 10,000nt",IF(AND(Table65[[#This Row],[Vector]] &lt;&gt; "Banked Construct",Table65[[#This Row],[Service]]="HT Custom RNA", LEN(Table65[[#This Row],[Custom Sequence/Bank ID]])&gt;5000),"Error 6: Maximum sequence length for HT is 5,000nt", IF(Table65[[#This Row],[Service]]="HT Geneblock Custom RNA", IF(AND(Table65[[#This Row],[Vector]]="RTC coding circRNA", LEN(Table65[[#This Row],[Custom Sequence/Bank ID]])&gt;3793),"Error 6: Maximum sequence length for Coding CircRNA Geneblock is 3,793nt", IF(AND(Table65[[#This Row],[Vector]]="RTC noncoding circRNA", LEN(Table65[[#This Row],[Custom Sequence/Bank ID]])&gt;4493),"Error 6: Maximum sequence length for Noncoding CircRNA Geneblock is 4,493nt", IF(AND(Table65[[#This Row],[Vector]]="RTC Other RNA", LEN(Table65[[#This Row],[Custom Sequence/Bank ID]])&gt;4913),"Error 6: Maximum sequence length for Other RNA Geneblock is 4,913nt",""))),"")))</f>
        <v/>
      </c>
      <c r="BM48" s="4" t="str">
        <f>IF(AND(Table65[[#This Row],[Vector]] &lt;&gt; "Banked Construct", Table65[[#This Row],[Service]]&lt;&gt;"Stock RNA", Table65[[#This Row],[Custom Sequence/Bank ID]]&lt;&gt;""),
    _xlfn.LET(
        _xlpm.Sequence, Table65[[#This Row],[Custom Sequence/Bank ID]],
        _xlpm.OriginalLength, IF(AND(Table65[[#This Row],[Codon Optimize Capitalized?]] &lt;&gt; "No", Table65[[#This Row],[Codon Optimize Capitalized?]] &lt;&gt; ""),
                           LEN(SUBSTITUTE(SUBSTITUTE(SUBSTITUTE(SUBSTITUTE(SUBSTITUTE(_xlpm.Sequence, "A", ""), "C", ""), "G", ""), "T", ""), "U", "")),
                           LEN(_xlpm.Sequence)),
        _xlpm.NoGCLength, IF(AND(Table65[[#This Row],[Codon Optimize Capitalized?]] &lt;&gt; "No", Table65[[#This Row],[Codon Optimize Capitalized?]] &lt;&gt; ""),
                       LEN((SUBSTITUTE(SUBSTITUTE(SUBSTITUTE(SUBSTITUTE(SUBSTITUTE(SUBSTITUTE(SUBSTITUTE(_xlpm.Sequence, "A", ""), "C", ""), "G", ""), "T", ""), "U", ""), "g", ""), "c", ""))),
                       LEN(SUBSTITUTE(SUBSTITUTE(UPPER(_xlpm.Sequence), "G", ""), "C", ""))),
        _xlpm.GCLength, _xlpm.OriginalLength - _xlpm.NoGCLength,
        _xlpm.GCPercentage, IF(_xlpm.OriginalLength &gt; 15, _xlpm.GCLength / _xlpm.OriginalLength, 0.5),
                IF(OR(_xlpm.GCPercentage &gt; 0.65, _xlpm.GCPercentage &lt; 0.25), "Warning 7: Unoptimized region GC is not between 25-65%", "")
    ),
    ""
)</f>
        <v/>
      </c>
      <c r="BN48" s="4" t="str" cm="1">
        <f t="array" ref="BN48">_xlfn.LET(
    _xlpm.ProblemFound, _xlfn.TEXTJOIN(", ", TRUE, IF(OR(Table65[[#This Row],[Codon Optimize Capitalized?]]="No", Table65[[#This Row],[Codon Optimize Capitalized?]]=""), IF((ISNUMBER(SEARCH(Table_Restriction_Enzymes[XbaI], Table65[[#This Row],[Custom Sequence/Bank ID]]))), Table_Restriction_Enzymes[XbaI], ""),IF((ISNUMBER(FIND(LOWER(Table_Restriction_Enzymes[XbaI]), Table65[[#This Row],[Custom Sequence/Bank ID]]))), Table_Restriction_Enzymes[XbaI], ""))),
    IF(_xlpm.ProblemFound="", "", "[" &amp; _xlpm.ProblemFound &amp; "]"))</f>
        <v/>
      </c>
      <c r="BO48" s="4" t="str">
        <f>IF(Table_Sequence_Check[[#This Row],[Restriction Enzyme 1 Check]]&lt;&gt;"", Table_Restriction_Enzymes[[#Headers],[XbaI]],"")</f>
        <v/>
      </c>
      <c r="BP48" s="4" t="str" cm="1">
        <f t="array" ref="BP48">_xlfn.LET(
    _xlpm.ProblemFound, _xlfn.TEXTJOIN(", ", TRUE, IF(OR(Table65[[#This Row],[Codon Optimize Capitalized?]]="No", Table65[[#This Row],[Codon Optimize Capitalized?]]=""), IF((ISNUMBER(SEARCH(Table_Restriction_Enzymes[AscI], Table65[[#This Row],[Custom Sequence/Bank ID]]))), Table_Restriction_Enzymes[AscI], ""),IF((ISNUMBER(FIND(LOWER(Table_Restriction_Enzymes[AscI]), Table65[[#This Row],[Custom Sequence/Bank ID]]))), Table_Restriction_Enzymes[AscI], ""))),
    IF(_xlpm.ProblemFound="", "", "[" &amp; _xlpm.ProblemFound &amp; "]"))</f>
        <v/>
      </c>
      <c r="BQ48" s="4" t="str">
        <f>IF(Table_Sequence_Check[[#This Row],[Restriction Enzyme 2 Check]]&lt;&gt;"", Table_Restriction_Enzymes[[#Headers],[AscI]],"")</f>
        <v/>
      </c>
      <c r="BR48" s="4" t="str">
        <f>IF(AND(Table65[[#This Row],[Vector]] &lt;&gt; "Banked Construct",Table65[[#This Row],[Service]]&lt;&gt;"Stock RNA", Table65[[#This Row],[Service]]&lt;&gt;"HT Geneblock Custom RNA", Table_Sequence_Check[[#This Row],[Restriction Enzyme 1 Check]]&lt;&gt;"", Table_Sequence_Check[[#This Row],[Restriction Enzyme 2 Check]]&lt;&gt; ""),"Error 8: Remove instances of one of the following: " &amp; _xlfn.CONCAT(Table_Sequence_Check[[#This Row],[Restriction Enzyme 1 Check]],Table_Sequence_Check[[#This Row],[Restriction Enzyme 2 Check]]),"")</f>
        <v/>
      </c>
      <c r="BS48" s="4" t="str" cm="1">
        <f t="array" ref="BS48">IF(
   AND(
      Table65[[#This Row],[Service]] &lt;&gt; "",
      OR(
         COUNTIF(Table65[Service], "HT Custom RNA") &gt; 0,
         COUNTIF(Table65[Service], "HT Geneblock Custom RNA") &gt; 0
      ),
      COUNTA(_xlfn.UNIQUE(_xlfn._xlws.FILTER(Table65[Service], Table65[Service] &lt;&gt; ""))) &gt; 1
   ),
   "Error 9: If selecting HT Custom RNA or HT Geneblock Custom RNA, all items must match the selected HT service",
   ""
)</f>
        <v/>
      </c>
      <c r="BT48" s="4" t="str" cm="1">
        <f t="array" ref="BT48">IF(
   AND(
      Table65[[#This Row],[Service]] &lt;&gt; "",
      OR(COUNTIF(Table65[Service], "*HT Custom RNA*") &gt; 0, COUNTIF(Table65[Service], "*HT Geneblock Custom RNA*") &gt; 0),
      OR(
         COUNTA(_xlfn.UNIQUE(_xlfn._xlws.FILTER(Table65[RNA Analytics], (Table65[Service] &lt;&gt; "")))) &gt; 1,
         COUNTA(_xlfn.UNIQUE(_xlfn._xlws.FILTER(Table65[Bank Construct?], (Table65[Service] &lt;&gt; "")))) &gt; 1,
         COUNTA(_xlfn.UNIQUE(_xlfn._xlws.FILTER(Table65[Synthesis Type], (Table65[Service] &lt;&gt; "")))) &gt; 1
      )
   ),
   "Error 10: If submitting HT Custom RNA or HT Geneblock Custom RNA service request, all items must have the same Synthesis Type, Banking, and Analytics",
   ""
)</f>
        <v/>
      </c>
      <c r="BU48" s="4" t="str">
        <f>IF(AND(OR(Table65[[#This Row],[Service]] = "HT Custom RNA",Table65[[#This Row],[Service]] = "HT Geneblock Custom RNA"), Table65[[#This Row],[Vector]]="Banked Construct"),"Error 11: Banked constructs cannot be submitted for HT/Geneblock Custom RNA service. Contact the core if you'd like to resynthesize an entire banked plate","")</f>
        <v/>
      </c>
      <c r="BV48" s="4" t="str">
        <f>IF(AND(Table65[[#This Row],[Service]] &lt;&gt; "", Table65[[#This Row],[Vector]]="Banked Construct", Table65[[#This Row],[Bank Construct?]]="Yes"),"Error 12: Cannot bank constructs that are already banked","")</f>
        <v/>
      </c>
      <c r="BW48" s="4" t="str" cm="1">
        <f t="array" ref="BW48">_xlfn.LET(
    _xlpm.ProblemFound, _xlfn.TEXTJOIN(", ", TRUE, IF(AND(Table65[[#This Row],[Synthesis Type]]="Other RNA", OR(Table65[[#This Row],[Codon Optimize Capitalized?]]="No", Table65[[#This Row],[Codon Optimize Capitalized?]]="")), IF((ISNUMBER(SEARCH(Table_pA_Check[pA Check], Table65[[#This Row],[Custom Sequence/Bank ID]]))), Table_pA_Check[pA Check], ""),IF((ISNUMBER(FIND(LOWER(Table_pA_Check[pA Check]), Table65[[#This Row],[Custom Sequence/Bank ID]]))), Table_pA_Check[pA Check], ""))),
    IF(_xlpm.ProblemFound="", "", "Error 13: Problem sequences found (" &amp; _xlpm.ProblemFound &amp; ")"))</f>
        <v/>
      </c>
      <c r="BX48" s="4" t="str">
        <f>IF(AND(Table65[[#This Row],[Service]] &lt;&gt; "", Table65[[#This Row],[Codon Optimize Capitalized?]]&lt;&gt; "No", Table65[[#This Row],[Codon Optimize Capitalized?]]&lt;&gt; "", Table65[[#This Row],[Codon Optimize Capitalized?]]&lt;&gt; "No Options", EXACT(Table65[[#This Row],[Custom Sequence/Bank ID]],LOWER(Table65[[#This Row],[Custom Sequence/Bank ID]]))),"Error 14: Codon optimization is selected, but sequence is lowercase. Change regions for optimization to uppercase","")</f>
        <v/>
      </c>
      <c r="BY48" s="4" t="str">
        <f>IF(COUNTIF(Table65[Name], Table65[[#This Row],[Name]]) &gt; 1, "Error 15: Duplicate name", "")</f>
        <v/>
      </c>
      <c r="BZ48" s="4" t="str">
        <f>IF(
   Table65[[#This Row],[Service]]&lt;&gt;"",
   IF(
      AND(Table65[[#This Row],[Formulation]]="", Table65[[#This Row],[Number of Aliquots]]&gt;1),
      "Error 16: The RTC can only aliquot formulated circRNA; unformulated circRNA is stable through many freeze-thaw cycles",
      ""
   ),
   ""
)</f>
        <v/>
      </c>
      <c r="CA48" s="4" t="str">
        <f>IF(
   Table65[[#This Row],[Service]]&lt;&gt;"",
   IF(
      Table65[[#This Row],[Number of Aliquots]] &gt; (Table65[[#This Row],[Quantity (mg)]]*20),
      "Error 17: Too many aliquots. Maximum aliquots for Quantity requested = " &amp; (Table65[[#This Row],[Quantity (mg)]]*20),
      ""
   ),
   ""
)</f>
        <v/>
      </c>
      <c r="CB48" s="4" t="str">
        <f>IF(
   AND(Table65[[#This Row],[Service]]&lt;&gt;"", Table65[[#This Row],[Quantity (mg)]]&lt;0.2, Table65[[#This Row],[Formulation]]&lt;&gt;"", Table65[[#This Row],[Formulation]]&lt;&gt;"None"),
   "Error 18: Quantity too low. Minimum is 0.2mg for formulations",
   ""
)</f>
        <v/>
      </c>
      <c r="CC48" s="4" t="str">
        <f>IF(
   AND(Table65[[#This Row],[Service]]&lt;&gt;"", Table65[[#This Row],[Vector]]="No Vector", Table65[[#This Row],[Service]]&lt;&gt;"HT Geneblock Custom RNA"),
   "Error 19: [No Vector] can only be used for Geneblock service",
   ""
)</f>
        <v/>
      </c>
      <c r="CD48" s="4" t="str">
        <f>_xlfn.LET(
    _xlpm.errorList, _xlfn.TEXTJOIN(". ", TRUE, Table_Sequence_Check[[#This Row],[Problem Sequence Check]:[GC Check]],Table_Sequence_Check[[#This Row],[Restriction Enzyme Error]:[Gblock No Vector Check]]),
    IF(AND(Table65[[#This Row],[Service]]&lt;&gt;"", Table65[[#This Row],[Custom Sequence/Bank ID]]&lt;&gt;"SPECIAL",_xlpm.errorList&lt;&gt;""), _xlpm.errorList &amp; ".", "")
)</f>
        <v/>
      </c>
      <c r="CF48" s="3" t="str">
        <f t="shared" si="0"/>
        <v>Required</v>
      </c>
      <c r="CG48" s="1" t="str">
        <f t="shared" si="1"/>
        <v>Optional</v>
      </c>
      <c r="CH48" s="1" t="str">
        <f>IF(Table65[[#This Row],[Service]]&lt;&gt;"",IF((Table65[[#This Row],[Service]]="HT Custom RNA") + (Table65[[#This Row],[Service]]="HT Geneblock Custom RNA"), "Empty","Required"),"Empty")</f>
        <v>Empty</v>
      </c>
      <c r="CI48" s="1" t="str">
        <f>IF(Table65[[#This Row],[Service]] = "Stock RNA", "Required","Empty")</f>
        <v>Empty</v>
      </c>
      <c r="CJ48" s="1" t="str">
        <f>IF(OR(Table65[[#This Row],[Service]] = "Custom RNA", Table65[[#This Row],[Service]] = "HT Custom RNA", Table65[[#This Row],[Service]] = "HT Geneblock Custom RNA", Table65[[#This Row],[Service]] = "Formulation"), "Required", "Empty")</f>
        <v>Empty</v>
      </c>
      <c r="CK48" s="1" t="str">
        <f>IF(OR(Table65[[#This Row],[Service]] = "Custom RNA", Table65[[#This Row],[Service]] = "HT Custom RNA", Table65[[#This Row],[Service]] = "HT Geneblock Custom RNA"), "Required", "Empty")</f>
        <v>Empty</v>
      </c>
      <c r="CL48" s="1" t="str">
        <f>IF(OR(Table65[[#This Row],[Service]] = "Custom RNA", Table65[[#This Row],[Service]] = "HT Custom RNA", Table65[[#This Row],[Service]] = "HT Geneblock Custom RNA"), "Required", "Empty")</f>
        <v>Empty</v>
      </c>
      <c r="CM48" s="1" t="str">
        <f>IF(OR(Table65[[#This Row],[Service]] = "Custom RNA", Table65[[#This Row],[Service]] = "HT Custom RNA", Table65[[#This Row],[Service]] = "HT Geneblock Custom RNA"), "Required", "Empty")</f>
        <v>Empty</v>
      </c>
      <c r="CN48" s="1" t="str">
        <f>IF(AND(Table65[[#This Row],[Vector]]&lt;&gt;"Banked Construct", OR(Table65[[#This Row],[Service]] = "Custom RNA", Table65[[#This Row],[Service]] = "HT Custom RNA",Table65[[#This Row],[Service]] = "HT Geneblock Custom RNA",)), "Optional", "Empty")</f>
        <v>Empty</v>
      </c>
      <c r="CO48" s="1" t="str">
        <f>IF(OR(Table65[[#This Row],[Service]] = "Custom RNA", Table65[[#This Row],[Service]] = "HT Custom RNA"), "Optional", "Empty")</f>
        <v>Empty</v>
      </c>
      <c r="CP48" s="1" t="str">
        <f>IF(OR(Table65[[#This Row],[Service]] = "Custom RNA", Table65[[#This Row],[Service]] = "HT Custom RNA", Table65[[#This Row],[Service]] = "HT Custom Geneblock RNA"), "Optional", "Empty")</f>
        <v>Empty</v>
      </c>
      <c r="CQ48" s="1" t="str">
        <f>IF(Table65[[#This Row],[Service]]&lt;&gt;"",IF(OR(Table65[[#This Row],[Service]]="HT Custom RNA", Table65[[#This Row],[Service]]="HT Geneblock Custom RNA"), "Empty","Optional"),"Empty")</f>
        <v>Empty</v>
      </c>
      <c r="CR48" s="1" t="str">
        <f>IF(AND(Table65[[#This Row],[Formulation]]&lt;&gt;"",Table65[[#This Row],[Formulation]]&lt;&gt;"None",Table65[[#This Row],[Formulation]]&lt;&gt;"No Options"), "Required","Empty")</f>
        <v>Empty</v>
      </c>
      <c r="CS48" s="1" t="str">
        <f>IF(AND(Table65[[#This Row],[Formulation]]&lt;&gt;"",Table65[[#This Row],[Formulation]]&lt;&gt;"None",Table65[[#This Row],[Formulation]]&lt;&gt;"No Options"), "Optional","Empty")</f>
        <v>Empty</v>
      </c>
      <c r="CT48" s="1" t="str">
        <f t="shared" si="2"/>
        <v>Optional</v>
      </c>
      <c r="CU48" s="1" t="str">
        <f t="shared" si="3"/>
        <v>Optional</v>
      </c>
      <c r="CV48" s="2" t="str">
        <f t="shared" si="4"/>
        <v>Optional</v>
      </c>
    </row>
    <row r="49" spans="1:100" x14ac:dyDescent="0.35">
      <c r="A49" s="69">
        <v>45</v>
      </c>
      <c r="B49" s="59"/>
      <c r="C49" s="83"/>
      <c r="D49" s="85"/>
      <c r="E49" s="90"/>
      <c r="F49" s="60"/>
      <c r="G49" s="60"/>
      <c r="H49" s="60"/>
      <c r="I49" s="61"/>
      <c r="J49" s="61"/>
      <c r="K49" s="105"/>
      <c r="L49" s="90"/>
      <c r="M49" s="60"/>
      <c r="N49" s="108"/>
      <c r="O49" s="91"/>
      <c r="P49" s="111"/>
      <c r="Q49" s="93" t="str">
        <f>Table_Sequence_Check[[#This Row],[Final Warnings]]</f>
        <v/>
      </c>
      <c r="R49" s="19"/>
      <c r="S49" s="19"/>
      <c r="T49" s="19"/>
      <c r="BG49" s="3" t="str" cm="1">
        <f t="array" ref="BG49">_xlfn.LET(
    _xlpm.ProblemFound, _xlfn.TEXTJOIN(", ", TRUE, IF(OR(Table65[[#This Row],[Codon Optimize Capitalized?]]="No", Table65[[#This Row],[Codon Optimize Capitalized?]]=""), IF((ISNUMBER(SEARCH(Table_Problem_Sequences[Problem Sequences], Table65[[#This Row],[Custom Sequence/Bank ID]]))), Table_Problem_Sequences[Problem Sequences], ""),IF((ISNUMBER(FIND(LOWER(Table_Problem_Sequences[Problem Sequences]), Table65[[#This Row],[Custom Sequence/Bank ID]]))), Table_Problem_Sequences[Problem Sequences], ""))),
    IF(_xlpm.ProblemFound="", "", "Warning 1: Problem sequences found (" &amp; _xlpm.ProblemFound &amp; ")"))</f>
        <v/>
      </c>
      <c r="BH49" s="3" t="str">
        <f>IF(AND(Table65[[#This Row],[Vector]] &lt;&gt; "Banked Construct",Table65[[#This Row],[Service]]&lt;&gt;"Stock RNA", LEN(Table65[[#This Row],[Custom Sequence/Bank ID]])&lt;300, Table65[[#This Row],[Custom Sequence/Bank ID]]&lt;&gt;""),"Comment: Sequence is less than 300nt. A spacer sequence will be added to bring the length up to 300nt","")</f>
        <v/>
      </c>
      <c r="BI49" s="1" t="str">
        <f>IF(AND(Table65[[#This Row],[Custom Sequence/Bank ID]]&lt;&gt;"", Table65[[#This Row],[Codon Optimize Capitalized?]]&lt;&gt; "No", Table65[[#This Row],[Codon Optimize Capitalized?]]&lt;&gt; "", Table65[[#This Row],[Codon Optimize Capitalized?]]&lt;&gt; "No Options"),
    IF(MOD(LEN(SUBSTITUTE(SUBSTITUTE(SUBSTITUTE(SUBSTITUTE(SUBSTITUTE(Table65[[#This Row],[Custom Sequence/Bank ID]], "a", ""), "c", ""), "g", ""), "u", ""), "t", "")), 3) = 0,
        "",
        "Error 3: Optimization regions not divisible by 3"),
    "")</f>
        <v/>
      </c>
      <c r="BJ49" s="1" t="str">
        <f>IF(
    Table65[[#This Row],[Vector]]="Banked Construct",
    IF(
        AND(
            LEFT(Table65[[#This Row],[Custom Sequence/Bank ID]], 3)="RTC",
            ISNUMBER(VALUE(MID(Table65[[#This Row],[Custom Sequence/Bank ID]], 4, 7))),
            LEN(Table65[[#This Row],[Custom Sequence/Bank ID]])=10
        ),
        "",
        "Error 4: Incorrect Bank ID"
    ),
    ""
)</f>
        <v/>
      </c>
      <c r="BK49" s="1" t="str">
        <f>IF(
   AND(Table65[[#This Row],[Vector]]&lt;&gt;"Banked Construct", LEN(Table65[[#This Row],[Custom Sequence/Bank ID]])&gt;0),
   IF(
      LEN(
         SUBSTITUTE(
            SUBSTITUTE(
               SUBSTITUTE(
                  SUBSTITUTE(UPPER(Table65[[#This Row],[Custom Sequence/Bank ID]]),"A",""),
               "C",""),
            "T",""),
         "G","")
      )&gt;0,
      "Error 5: Non-ACGT characters present",
      ""
   ),
   ""
)</f>
        <v/>
      </c>
      <c r="BL49" s="4" t="str">
        <f>IF(AND(Table65[[#This Row],[Vector]] &lt;&gt; "Banked Construct",Table65[[#This Row],[Service]]="Custom RNA", LEN(Table65[[#This Row],[Custom Sequence/Bank ID]])&gt;10000),"Error 6: Maximum sequence length is 10,000nt",IF(AND(Table65[[#This Row],[Vector]] &lt;&gt; "Banked Construct",Table65[[#This Row],[Service]]="HT Custom RNA", LEN(Table65[[#This Row],[Custom Sequence/Bank ID]])&gt;5000),"Error 6: Maximum sequence length for HT is 5,000nt", IF(Table65[[#This Row],[Service]]="HT Geneblock Custom RNA", IF(AND(Table65[[#This Row],[Vector]]="RTC coding circRNA", LEN(Table65[[#This Row],[Custom Sequence/Bank ID]])&gt;3793),"Error 6: Maximum sequence length for Coding CircRNA Geneblock is 3,793nt", IF(AND(Table65[[#This Row],[Vector]]="RTC noncoding circRNA", LEN(Table65[[#This Row],[Custom Sequence/Bank ID]])&gt;4493),"Error 6: Maximum sequence length for Noncoding CircRNA Geneblock is 4,493nt", IF(AND(Table65[[#This Row],[Vector]]="RTC Other RNA", LEN(Table65[[#This Row],[Custom Sequence/Bank ID]])&gt;4913),"Error 6: Maximum sequence length for Other RNA Geneblock is 4,913nt",""))),"")))</f>
        <v/>
      </c>
      <c r="BM49" s="4" t="str">
        <f>IF(AND(Table65[[#This Row],[Vector]] &lt;&gt; "Banked Construct", Table65[[#This Row],[Service]]&lt;&gt;"Stock RNA", Table65[[#This Row],[Custom Sequence/Bank ID]]&lt;&gt;""),
    _xlfn.LET(
        _xlpm.Sequence, Table65[[#This Row],[Custom Sequence/Bank ID]],
        _xlpm.OriginalLength, IF(AND(Table65[[#This Row],[Codon Optimize Capitalized?]] &lt;&gt; "No", Table65[[#This Row],[Codon Optimize Capitalized?]] &lt;&gt; ""),
                           LEN(SUBSTITUTE(SUBSTITUTE(SUBSTITUTE(SUBSTITUTE(SUBSTITUTE(_xlpm.Sequence, "A", ""), "C", ""), "G", ""), "T", ""), "U", "")),
                           LEN(_xlpm.Sequence)),
        _xlpm.NoGCLength, IF(AND(Table65[[#This Row],[Codon Optimize Capitalized?]] &lt;&gt; "No", Table65[[#This Row],[Codon Optimize Capitalized?]] &lt;&gt; ""),
                       LEN((SUBSTITUTE(SUBSTITUTE(SUBSTITUTE(SUBSTITUTE(SUBSTITUTE(SUBSTITUTE(SUBSTITUTE(_xlpm.Sequence, "A", ""), "C", ""), "G", ""), "T", ""), "U", ""), "g", ""), "c", ""))),
                       LEN(SUBSTITUTE(SUBSTITUTE(UPPER(_xlpm.Sequence), "G", ""), "C", ""))),
        _xlpm.GCLength, _xlpm.OriginalLength - _xlpm.NoGCLength,
        _xlpm.GCPercentage, IF(_xlpm.OriginalLength &gt; 15, _xlpm.GCLength / _xlpm.OriginalLength, 0.5),
                IF(OR(_xlpm.GCPercentage &gt; 0.65, _xlpm.GCPercentage &lt; 0.25), "Warning 7: Unoptimized region GC is not between 25-65%", "")
    ),
    ""
)</f>
        <v/>
      </c>
      <c r="BN49" s="4" t="str" cm="1">
        <f t="array" ref="BN49">_xlfn.LET(
    _xlpm.ProblemFound, _xlfn.TEXTJOIN(", ", TRUE, IF(OR(Table65[[#This Row],[Codon Optimize Capitalized?]]="No", Table65[[#This Row],[Codon Optimize Capitalized?]]=""), IF((ISNUMBER(SEARCH(Table_Restriction_Enzymes[XbaI], Table65[[#This Row],[Custom Sequence/Bank ID]]))), Table_Restriction_Enzymes[XbaI], ""),IF((ISNUMBER(FIND(LOWER(Table_Restriction_Enzymes[XbaI]), Table65[[#This Row],[Custom Sequence/Bank ID]]))), Table_Restriction_Enzymes[XbaI], ""))),
    IF(_xlpm.ProblemFound="", "", "[" &amp; _xlpm.ProblemFound &amp; "]"))</f>
        <v/>
      </c>
      <c r="BO49" s="4" t="str">
        <f>IF(Table_Sequence_Check[[#This Row],[Restriction Enzyme 1 Check]]&lt;&gt;"", Table_Restriction_Enzymes[[#Headers],[XbaI]],"")</f>
        <v/>
      </c>
      <c r="BP49" s="4" t="str" cm="1">
        <f t="array" ref="BP49">_xlfn.LET(
    _xlpm.ProblemFound, _xlfn.TEXTJOIN(", ", TRUE, IF(OR(Table65[[#This Row],[Codon Optimize Capitalized?]]="No", Table65[[#This Row],[Codon Optimize Capitalized?]]=""), IF((ISNUMBER(SEARCH(Table_Restriction_Enzymes[AscI], Table65[[#This Row],[Custom Sequence/Bank ID]]))), Table_Restriction_Enzymes[AscI], ""),IF((ISNUMBER(FIND(LOWER(Table_Restriction_Enzymes[AscI]), Table65[[#This Row],[Custom Sequence/Bank ID]]))), Table_Restriction_Enzymes[AscI], ""))),
    IF(_xlpm.ProblemFound="", "", "[" &amp; _xlpm.ProblemFound &amp; "]"))</f>
        <v/>
      </c>
      <c r="BQ49" s="4" t="str">
        <f>IF(Table_Sequence_Check[[#This Row],[Restriction Enzyme 2 Check]]&lt;&gt;"", Table_Restriction_Enzymes[[#Headers],[AscI]],"")</f>
        <v/>
      </c>
      <c r="BR49" s="4" t="str">
        <f>IF(AND(Table65[[#This Row],[Vector]] &lt;&gt; "Banked Construct",Table65[[#This Row],[Service]]&lt;&gt;"Stock RNA", Table65[[#This Row],[Service]]&lt;&gt;"HT Geneblock Custom RNA", Table_Sequence_Check[[#This Row],[Restriction Enzyme 1 Check]]&lt;&gt;"", Table_Sequence_Check[[#This Row],[Restriction Enzyme 2 Check]]&lt;&gt; ""),"Error 8: Remove instances of one of the following: " &amp; _xlfn.CONCAT(Table_Sequence_Check[[#This Row],[Restriction Enzyme 1 Check]],Table_Sequence_Check[[#This Row],[Restriction Enzyme 2 Check]]),"")</f>
        <v/>
      </c>
      <c r="BS49" s="4" t="str" cm="1">
        <f t="array" ref="BS49">IF(
   AND(
      Table65[[#This Row],[Service]] &lt;&gt; "",
      OR(
         COUNTIF(Table65[Service], "HT Custom RNA") &gt; 0,
         COUNTIF(Table65[Service], "HT Geneblock Custom RNA") &gt; 0
      ),
      COUNTA(_xlfn.UNIQUE(_xlfn._xlws.FILTER(Table65[Service], Table65[Service] &lt;&gt; ""))) &gt; 1
   ),
   "Error 9: If selecting HT Custom RNA or HT Geneblock Custom RNA, all items must match the selected HT service",
   ""
)</f>
        <v/>
      </c>
      <c r="BT49" s="4" t="str" cm="1">
        <f t="array" ref="BT49">IF(
   AND(
      Table65[[#This Row],[Service]] &lt;&gt; "",
      OR(COUNTIF(Table65[Service], "*HT Custom RNA*") &gt; 0, COUNTIF(Table65[Service], "*HT Geneblock Custom RNA*") &gt; 0),
      OR(
         COUNTA(_xlfn.UNIQUE(_xlfn._xlws.FILTER(Table65[RNA Analytics], (Table65[Service] &lt;&gt; "")))) &gt; 1,
         COUNTA(_xlfn.UNIQUE(_xlfn._xlws.FILTER(Table65[Bank Construct?], (Table65[Service] &lt;&gt; "")))) &gt; 1,
         COUNTA(_xlfn.UNIQUE(_xlfn._xlws.FILTER(Table65[Synthesis Type], (Table65[Service] &lt;&gt; "")))) &gt; 1
      )
   ),
   "Error 10: If submitting HT Custom RNA or HT Geneblock Custom RNA service request, all items must have the same Synthesis Type, Banking, and Analytics",
   ""
)</f>
        <v/>
      </c>
      <c r="BU49" s="4" t="str">
        <f>IF(AND(OR(Table65[[#This Row],[Service]] = "HT Custom RNA",Table65[[#This Row],[Service]] = "HT Geneblock Custom RNA"), Table65[[#This Row],[Vector]]="Banked Construct"),"Error 11: Banked constructs cannot be submitted for HT/Geneblock Custom RNA service. Contact the core if you'd like to resynthesize an entire banked plate","")</f>
        <v/>
      </c>
      <c r="BV49" s="4" t="str">
        <f>IF(AND(Table65[[#This Row],[Service]] &lt;&gt; "", Table65[[#This Row],[Vector]]="Banked Construct", Table65[[#This Row],[Bank Construct?]]="Yes"),"Error 12: Cannot bank constructs that are already banked","")</f>
        <v/>
      </c>
      <c r="BW49" s="4" t="str" cm="1">
        <f t="array" ref="BW49">_xlfn.LET(
    _xlpm.ProblemFound, _xlfn.TEXTJOIN(", ", TRUE, IF(AND(Table65[[#This Row],[Synthesis Type]]="Other RNA", OR(Table65[[#This Row],[Codon Optimize Capitalized?]]="No", Table65[[#This Row],[Codon Optimize Capitalized?]]="")), IF((ISNUMBER(SEARCH(Table_pA_Check[pA Check], Table65[[#This Row],[Custom Sequence/Bank ID]]))), Table_pA_Check[pA Check], ""),IF((ISNUMBER(FIND(LOWER(Table_pA_Check[pA Check]), Table65[[#This Row],[Custom Sequence/Bank ID]]))), Table_pA_Check[pA Check], ""))),
    IF(_xlpm.ProblemFound="", "", "Error 13: Problem sequences found (" &amp; _xlpm.ProblemFound &amp; ")"))</f>
        <v/>
      </c>
      <c r="BX49" s="4" t="str">
        <f>IF(AND(Table65[[#This Row],[Service]] &lt;&gt; "", Table65[[#This Row],[Codon Optimize Capitalized?]]&lt;&gt; "No", Table65[[#This Row],[Codon Optimize Capitalized?]]&lt;&gt; "", Table65[[#This Row],[Codon Optimize Capitalized?]]&lt;&gt; "No Options", EXACT(Table65[[#This Row],[Custom Sequence/Bank ID]],LOWER(Table65[[#This Row],[Custom Sequence/Bank ID]]))),"Error 14: Codon optimization is selected, but sequence is lowercase. Change regions for optimization to uppercase","")</f>
        <v/>
      </c>
      <c r="BY49" s="4" t="str">
        <f>IF(COUNTIF(Table65[Name], Table65[[#This Row],[Name]]) &gt; 1, "Error 15: Duplicate name", "")</f>
        <v/>
      </c>
      <c r="BZ49" s="4" t="str">
        <f>IF(
   Table65[[#This Row],[Service]]&lt;&gt;"",
   IF(
      AND(Table65[[#This Row],[Formulation]]="", Table65[[#This Row],[Number of Aliquots]]&gt;1),
      "Error 16: The RTC can only aliquot formulated circRNA; unformulated circRNA is stable through many freeze-thaw cycles",
      ""
   ),
   ""
)</f>
        <v/>
      </c>
      <c r="CA49" s="4" t="str">
        <f>IF(
   Table65[[#This Row],[Service]]&lt;&gt;"",
   IF(
      Table65[[#This Row],[Number of Aliquots]] &gt; (Table65[[#This Row],[Quantity (mg)]]*20),
      "Error 17: Too many aliquots. Maximum aliquots for Quantity requested = " &amp; (Table65[[#This Row],[Quantity (mg)]]*20),
      ""
   ),
   ""
)</f>
        <v/>
      </c>
      <c r="CB49" s="4" t="str">
        <f>IF(
   AND(Table65[[#This Row],[Service]]&lt;&gt;"", Table65[[#This Row],[Quantity (mg)]]&lt;0.2, Table65[[#This Row],[Formulation]]&lt;&gt;"", Table65[[#This Row],[Formulation]]&lt;&gt;"None"),
   "Error 18: Quantity too low. Minimum is 0.2mg for formulations",
   ""
)</f>
        <v/>
      </c>
      <c r="CC49" s="4" t="str">
        <f>IF(
   AND(Table65[[#This Row],[Service]]&lt;&gt;"", Table65[[#This Row],[Vector]]="No Vector", Table65[[#This Row],[Service]]&lt;&gt;"HT Geneblock Custom RNA"),
   "Error 19: [No Vector] can only be used for Geneblock service",
   ""
)</f>
        <v/>
      </c>
      <c r="CD49" s="4" t="str">
        <f>_xlfn.LET(
    _xlpm.errorList, _xlfn.TEXTJOIN(". ", TRUE, Table_Sequence_Check[[#This Row],[Problem Sequence Check]:[GC Check]],Table_Sequence_Check[[#This Row],[Restriction Enzyme Error]:[Gblock No Vector Check]]),
    IF(AND(Table65[[#This Row],[Service]]&lt;&gt;"", Table65[[#This Row],[Custom Sequence/Bank ID]]&lt;&gt;"SPECIAL",_xlpm.errorList&lt;&gt;""), _xlpm.errorList &amp; ".", "")
)</f>
        <v/>
      </c>
      <c r="CF49" s="3" t="str">
        <f t="shared" si="0"/>
        <v>Required</v>
      </c>
      <c r="CG49" s="1" t="str">
        <f t="shared" si="1"/>
        <v>Optional</v>
      </c>
      <c r="CH49" s="1" t="str">
        <f>IF(Table65[[#This Row],[Service]]&lt;&gt;"",IF((Table65[[#This Row],[Service]]="HT Custom RNA") + (Table65[[#This Row],[Service]]="HT Geneblock Custom RNA"), "Empty","Required"),"Empty")</f>
        <v>Empty</v>
      </c>
      <c r="CI49" s="1" t="str">
        <f>IF(Table65[[#This Row],[Service]] = "Stock RNA", "Required","Empty")</f>
        <v>Empty</v>
      </c>
      <c r="CJ49" s="1" t="str">
        <f>IF(OR(Table65[[#This Row],[Service]] = "Custom RNA", Table65[[#This Row],[Service]] = "HT Custom RNA", Table65[[#This Row],[Service]] = "HT Geneblock Custom RNA", Table65[[#This Row],[Service]] = "Formulation"), "Required", "Empty")</f>
        <v>Empty</v>
      </c>
      <c r="CK49" s="1" t="str">
        <f>IF(OR(Table65[[#This Row],[Service]] = "Custom RNA", Table65[[#This Row],[Service]] = "HT Custom RNA", Table65[[#This Row],[Service]] = "HT Geneblock Custom RNA"), "Required", "Empty")</f>
        <v>Empty</v>
      </c>
      <c r="CL49" s="1" t="str">
        <f>IF(OR(Table65[[#This Row],[Service]] = "Custom RNA", Table65[[#This Row],[Service]] = "HT Custom RNA", Table65[[#This Row],[Service]] = "HT Geneblock Custom RNA"), "Required", "Empty")</f>
        <v>Empty</v>
      </c>
      <c r="CM49" s="1" t="str">
        <f>IF(OR(Table65[[#This Row],[Service]] = "Custom RNA", Table65[[#This Row],[Service]] = "HT Custom RNA", Table65[[#This Row],[Service]] = "HT Geneblock Custom RNA"), "Required", "Empty")</f>
        <v>Empty</v>
      </c>
      <c r="CN49" s="1" t="str">
        <f>IF(AND(Table65[[#This Row],[Vector]]&lt;&gt;"Banked Construct", OR(Table65[[#This Row],[Service]] = "Custom RNA", Table65[[#This Row],[Service]] = "HT Custom RNA",Table65[[#This Row],[Service]] = "HT Geneblock Custom RNA",)), "Optional", "Empty")</f>
        <v>Empty</v>
      </c>
      <c r="CO49" s="1" t="str">
        <f>IF(OR(Table65[[#This Row],[Service]] = "Custom RNA", Table65[[#This Row],[Service]] = "HT Custom RNA"), "Optional", "Empty")</f>
        <v>Empty</v>
      </c>
      <c r="CP49" s="1" t="str">
        <f>IF(OR(Table65[[#This Row],[Service]] = "Custom RNA", Table65[[#This Row],[Service]] = "HT Custom RNA", Table65[[#This Row],[Service]] = "HT Custom Geneblock RNA"), "Optional", "Empty")</f>
        <v>Empty</v>
      </c>
      <c r="CQ49" s="1" t="str">
        <f>IF(Table65[[#This Row],[Service]]&lt;&gt;"",IF(OR(Table65[[#This Row],[Service]]="HT Custom RNA", Table65[[#This Row],[Service]]="HT Geneblock Custom RNA"), "Empty","Optional"),"Empty")</f>
        <v>Empty</v>
      </c>
      <c r="CR49" s="1" t="str">
        <f>IF(AND(Table65[[#This Row],[Formulation]]&lt;&gt;"",Table65[[#This Row],[Formulation]]&lt;&gt;"None",Table65[[#This Row],[Formulation]]&lt;&gt;"No Options"), "Required","Empty")</f>
        <v>Empty</v>
      </c>
      <c r="CS49" s="1" t="str">
        <f>IF(AND(Table65[[#This Row],[Formulation]]&lt;&gt;"",Table65[[#This Row],[Formulation]]&lt;&gt;"None",Table65[[#This Row],[Formulation]]&lt;&gt;"No Options"), "Optional","Empty")</f>
        <v>Empty</v>
      </c>
      <c r="CT49" s="1" t="str">
        <f t="shared" si="2"/>
        <v>Optional</v>
      </c>
      <c r="CU49" s="1" t="str">
        <f t="shared" si="3"/>
        <v>Optional</v>
      </c>
      <c r="CV49" s="2" t="str">
        <f t="shared" si="4"/>
        <v>Optional</v>
      </c>
    </row>
    <row r="50" spans="1:100" x14ac:dyDescent="0.35">
      <c r="A50" s="69">
        <v>46</v>
      </c>
      <c r="B50" s="59"/>
      <c r="C50" s="83"/>
      <c r="D50" s="85"/>
      <c r="E50" s="90"/>
      <c r="F50" s="60"/>
      <c r="G50" s="60"/>
      <c r="H50" s="60"/>
      <c r="I50" s="61"/>
      <c r="J50" s="61"/>
      <c r="K50" s="105"/>
      <c r="L50" s="90"/>
      <c r="M50" s="60"/>
      <c r="N50" s="108"/>
      <c r="O50" s="91"/>
      <c r="P50" s="111"/>
      <c r="Q50" s="93" t="str">
        <f>Table_Sequence_Check[[#This Row],[Final Warnings]]</f>
        <v/>
      </c>
      <c r="R50" s="19"/>
      <c r="S50" s="19"/>
      <c r="T50" s="19"/>
      <c r="BG50" s="3" t="str" cm="1">
        <f t="array" ref="BG50">_xlfn.LET(
    _xlpm.ProblemFound, _xlfn.TEXTJOIN(", ", TRUE, IF(OR(Table65[[#This Row],[Codon Optimize Capitalized?]]="No", Table65[[#This Row],[Codon Optimize Capitalized?]]=""), IF((ISNUMBER(SEARCH(Table_Problem_Sequences[Problem Sequences], Table65[[#This Row],[Custom Sequence/Bank ID]]))), Table_Problem_Sequences[Problem Sequences], ""),IF((ISNUMBER(FIND(LOWER(Table_Problem_Sequences[Problem Sequences]), Table65[[#This Row],[Custom Sequence/Bank ID]]))), Table_Problem_Sequences[Problem Sequences], ""))),
    IF(_xlpm.ProblemFound="", "", "Warning 1: Problem sequences found (" &amp; _xlpm.ProblemFound &amp; ")"))</f>
        <v/>
      </c>
      <c r="BH50" s="3" t="str">
        <f>IF(AND(Table65[[#This Row],[Vector]] &lt;&gt; "Banked Construct",Table65[[#This Row],[Service]]&lt;&gt;"Stock RNA", LEN(Table65[[#This Row],[Custom Sequence/Bank ID]])&lt;300, Table65[[#This Row],[Custom Sequence/Bank ID]]&lt;&gt;""),"Comment: Sequence is less than 300nt. A spacer sequence will be added to bring the length up to 300nt","")</f>
        <v/>
      </c>
      <c r="BI50" s="1" t="str">
        <f>IF(AND(Table65[[#This Row],[Custom Sequence/Bank ID]]&lt;&gt;"", Table65[[#This Row],[Codon Optimize Capitalized?]]&lt;&gt; "No", Table65[[#This Row],[Codon Optimize Capitalized?]]&lt;&gt; "", Table65[[#This Row],[Codon Optimize Capitalized?]]&lt;&gt; "No Options"),
    IF(MOD(LEN(SUBSTITUTE(SUBSTITUTE(SUBSTITUTE(SUBSTITUTE(SUBSTITUTE(Table65[[#This Row],[Custom Sequence/Bank ID]], "a", ""), "c", ""), "g", ""), "u", ""), "t", "")), 3) = 0,
        "",
        "Error 3: Optimization regions not divisible by 3"),
    "")</f>
        <v/>
      </c>
      <c r="BJ50" s="1" t="str">
        <f>IF(
    Table65[[#This Row],[Vector]]="Banked Construct",
    IF(
        AND(
            LEFT(Table65[[#This Row],[Custom Sequence/Bank ID]], 3)="RTC",
            ISNUMBER(VALUE(MID(Table65[[#This Row],[Custom Sequence/Bank ID]], 4, 7))),
            LEN(Table65[[#This Row],[Custom Sequence/Bank ID]])=10
        ),
        "",
        "Error 4: Incorrect Bank ID"
    ),
    ""
)</f>
        <v/>
      </c>
      <c r="BK50" s="1" t="str">
        <f>IF(
   AND(Table65[[#This Row],[Vector]]&lt;&gt;"Banked Construct", LEN(Table65[[#This Row],[Custom Sequence/Bank ID]])&gt;0),
   IF(
      LEN(
         SUBSTITUTE(
            SUBSTITUTE(
               SUBSTITUTE(
                  SUBSTITUTE(UPPER(Table65[[#This Row],[Custom Sequence/Bank ID]]),"A",""),
               "C",""),
            "T",""),
         "G","")
      )&gt;0,
      "Error 5: Non-ACGT characters present",
      ""
   ),
   ""
)</f>
        <v/>
      </c>
      <c r="BL50" s="4" t="str">
        <f>IF(AND(Table65[[#This Row],[Vector]] &lt;&gt; "Banked Construct",Table65[[#This Row],[Service]]="Custom RNA", LEN(Table65[[#This Row],[Custom Sequence/Bank ID]])&gt;10000),"Error 6: Maximum sequence length is 10,000nt",IF(AND(Table65[[#This Row],[Vector]] &lt;&gt; "Banked Construct",Table65[[#This Row],[Service]]="HT Custom RNA", LEN(Table65[[#This Row],[Custom Sequence/Bank ID]])&gt;5000),"Error 6: Maximum sequence length for HT is 5,000nt", IF(Table65[[#This Row],[Service]]="HT Geneblock Custom RNA", IF(AND(Table65[[#This Row],[Vector]]="RTC coding circRNA", LEN(Table65[[#This Row],[Custom Sequence/Bank ID]])&gt;3793),"Error 6: Maximum sequence length for Coding CircRNA Geneblock is 3,793nt", IF(AND(Table65[[#This Row],[Vector]]="RTC noncoding circRNA", LEN(Table65[[#This Row],[Custom Sequence/Bank ID]])&gt;4493),"Error 6: Maximum sequence length for Noncoding CircRNA Geneblock is 4,493nt", IF(AND(Table65[[#This Row],[Vector]]="RTC Other RNA", LEN(Table65[[#This Row],[Custom Sequence/Bank ID]])&gt;4913),"Error 6: Maximum sequence length for Other RNA Geneblock is 4,913nt",""))),"")))</f>
        <v/>
      </c>
      <c r="BM50" s="4" t="str">
        <f>IF(AND(Table65[[#This Row],[Vector]] &lt;&gt; "Banked Construct", Table65[[#This Row],[Service]]&lt;&gt;"Stock RNA", Table65[[#This Row],[Custom Sequence/Bank ID]]&lt;&gt;""),
    _xlfn.LET(
        _xlpm.Sequence, Table65[[#This Row],[Custom Sequence/Bank ID]],
        _xlpm.OriginalLength, IF(AND(Table65[[#This Row],[Codon Optimize Capitalized?]] &lt;&gt; "No", Table65[[#This Row],[Codon Optimize Capitalized?]] &lt;&gt; ""),
                           LEN(SUBSTITUTE(SUBSTITUTE(SUBSTITUTE(SUBSTITUTE(SUBSTITUTE(_xlpm.Sequence, "A", ""), "C", ""), "G", ""), "T", ""), "U", "")),
                           LEN(_xlpm.Sequence)),
        _xlpm.NoGCLength, IF(AND(Table65[[#This Row],[Codon Optimize Capitalized?]] &lt;&gt; "No", Table65[[#This Row],[Codon Optimize Capitalized?]] &lt;&gt; ""),
                       LEN((SUBSTITUTE(SUBSTITUTE(SUBSTITUTE(SUBSTITUTE(SUBSTITUTE(SUBSTITUTE(SUBSTITUTE(_xlpm.Sequence, "A", ""), "C", ""), "G", ""), "T", ""), "U", ""), "g", ""), "c", ""))),
                       LEN(SUBSTITUTE(SUBSTITUTE(UPPER(_xlpm.Sequence), "G", ""), "C", ""))),
        _xlpm.GCLength, _xlpm.OriginalLength - _xlpm.NoGCLength,
        _xlpm.GCPercentage, IF(_xlpm.OriginalLength &gt; 15, _xlpm.GCLength / _xlpm.OriginalLength, 0.5),
                IF(OR(_xlpm.GCPercentage &gt; 0.65, _xlpm.GCPercentage &lt; 0.25), "Warning 7: Unoptimized region GC is not between 25-65%", "")
    ),
    ""
)</f>
        <v/>
      </c>
      <c r="BN50" s="4" t="str" cm="1">
        <f t="array" ref="BN50">_xlfn.LET(
    _xlpm.ProblemFound, _xlfn.TEXTJOIN(", ", TRUE, IF(OR(Table65[[#This Row],[Codon Optimize Capitalized?]]="No", Table65[[#This Row],[Codon Optimize Capitalized?]]=""), IF((ISNUMBER(SEARCH(Table_Restriction_Enzymes[XbaI], Table65[[#This Row],[Custom Sequence/Bank ID]]))), Table_Restriction_Enzymes[XbaI], ""),IF((ISNUMBER(FIND(LOWER(Table_Restriction_Enzymes[XbaI]), Table65[[#This Row],[Custom Sequence/Bank ID]]))), Table_Restriction_Enzymes[XbaI], ""))),
    IF(_xlpm.ProblemFound="", "", "[" &amp; _xlpm.ProblemFound &amp; "]"))</f>
        <v/>
      </c>
      <c r="BO50" s="4" t="str">
        <f>IF(Table_Sequence_Check[[#This Row],[Restriction Enzyme 1 Check]]&lt;&gt;"", Table_Restriction_Enzymes[[#Headers],[XbaI]],"")</f>
        <v/>
      </c>
      <c r="BP50" s="4" t="str" cm="1">
        <f t="array" ref="BP50">_xlfn.LET(
    _xlpm.ProblemFound, _xlfn.TEXTJOIN(", ", TRUE, IF(OR(Table65[[#This Row],[Codon Optimize Capitalized?]]="No", Table65[[#This Row],[Codon Optimize Capitalized?]]=""), IF((ISNUMBER(SEARCH(Table_Restriction_Enzymes[AscI], Table65[[#This Row],[Custom Sequence/Bank ID]]))), Table_Restriction_Enzymes[AscI], ""),IF((ISNUMBER(FIND(LOWER(Table_Restriction_Enzymes[AscI]), Table65[[#This Row],[Custom Sequence/Bank ID]]))), Table_Restriction_Enzymes[AscI], ""))),
    IF(_xlpm.ProblemFound="", "", "[" &amp; _xlpm.ProblemFound &amp; "]"))</f>
        <v/>
      </c>
      <c r="BQ50" s="4" t="str">
        <f>IF(Table_Sequence_Check[[#This Row],[Restriction Enzyme 2 Check]]&lt;&gt;"", Table_Restriction_Enzymes[[#Headers],[AscI]],"")</f>
        <v/>
      </c>
      <c r="BR50" s="4" t="str">
        <f>IF(AND(Table65[[#This Row],[Vector]] &lt;&gt; "Banked Construct",Table65[[#This Row],[Service]]&lt;&gt;"Stock RNA", Table65[[#This Row],[Service]]&lt;&gt;"HT Geneblock Custom RNA", Table_Sequence_Check[[#This Row],[Restriction Enzyme 1 Check]]&lt;&gt;"", Table_Sequence_Check[[#This Row],[Restriction Enzyme 2 Check]]&lt;&gt; ""),"Error 8: Remove instances of one of the following: " &amp; _xlfn.CONCAT(Table_Sequence_Check[[#This Row],[Restriction Enzyme 1 Check]],Table_Sequence_Check[[#This Row],[Restriction Enzyme 2 Check]]),"")</f>
        <v/>
      </c>
      <c r="BS50" s="4" t="str" cm="1">
        <f t="array" ref="BS50">IF(
   AND(
      Table65[[#This Row],[Service]] &lt;&gt; "",
      OR(
         COUNTIF(Table65[Service], "HT Custom RNA") &gt; 0,
         COUNTIF(Table65[Service], "HT Geneblock Custom RNA") &gt; 0
      ),
      COUNTA(_xlfn.UNIQUE(_xlfn._xlws.FILTER(Table65[Service], Table65[Service] &lt;&gt; ""))) &gt; 1
   ),
   "Error 9: If selecting HT Custom RNA or HT Geneblock Custom RNA, all items must match the selected HT service",
   ""
)</f>
        <v/>
      </c>
      <c r="BT50" s="4" t="str" cm="1">
        <f t="array" ref="BT50">IF(
   AND(
      Table65[[#This Row],[Service]] &lt;&gt; "",
      OR(COUNTIF(Table65[Service], "*HT Custom RNA*") &gt; 0, COUNTIF(Table65[Service], "*HT Geneblock Custom RNA*") &gt; 0),
      OR(
         COUNTA(_xlfn.UNIQUE(_xlfn._xlws.FILTER(Table65[RNA Analytics], (Table65[Service] &lt;&gt; "")))) &gt; 1,
         COUNTA(_xlfn.UNIQUE(_xlfn._xlws.FILTER(Table65[Bank Construct?], (Table65[Service] &lt;&gt; "")))) &gt; 1,
         COUNTA(_xlfn.UNIQUE(_xlfn._xlws.FILTER(Table65[Synthesis Type], (Table65[Service] &lt;&gt; "")))) &gt; 1
      )
   ),
   "Error 10: If submitting HT Custom RNA or HT Geneblock Custom RNA service request, all items must have the same Synthesis Type, Banking, and Analytics",
   ""
)</f>
        <v/>
      </c>
      <c r="BU50" s="4" t="str">
        <f>IF(AND(OR(Table65[[#This Row],[Service]] = "HT Custom RNA",Table65[[#This Row],[Service]] = "HT Geneblock Custom RNA"), Table65[[#This Row],[Vector]]="Banked Construct"),"Error 11: Banked constructs cannot be submitted for HT/Geneblock Custom RNA service. Contact the core if you'd like to resynthesize an entire banked plate","")</f>
        <v/>
      </c>
      <c r="BV50" s="4" t="str">
        <f>IF(AND(Table65[[#This Row],[Service]] &lt;&gt; "", Table65[[#This Row],[Vector]]="Banked Construct", Table65[[#This Row],[Bank Construct?]]="Yes"),"Error 12: Cannot bank constructs that are already banked","")</f>
        <v/>
      </c>
      <c r="BW50" s="4" t="str" cm="1">
        <f t="array" ref="BW50">_xlfn.LET(
    _xlpm.ProblemFound, _xlfn.TEXTJOIN(", ", TRUE, IF(AND(Table65[[#This Row],[Synthesis Type]]="Other RNA", OR(Table65[[#This Row],[Codon Optimize Capitalized?]]="No", Table65[[#This Row],[Codon Optimize Capitalized?]]="")), IF((ISNUMBER(SEARCH(Table_pA_Check[pA Check], Table65[[#This Row],[Custom Sequence/Bank ID]]))), Table_pA_Check[pA Check], ""),IF((ISNUMBER(FIND(LOWER(Table_pA_Check[pA Check]), Table65[[#This Row],[Custom Sequence/Bank ID]]))), Table_pA_Check[pA Check], ""))),
    IF(_xlpm.ProblemFound="", "", "Error 13: Problem sequences found (" &amp; _xlpm.ProblemFound &amp; ")"))</f>
        <v/>
      </c>
      <c r="BX50" s="4" t="str">
        <f>IF(AND(Table65[[#This Row],[Service]] &lt;&gt; "", Table65[[#This Row],[Codon Optimize Capitalized?]]&lt;&gt; "No", Table65[[#This Row],[Codon Optimize Capitalized?]]&lt;&gt; "", Table65[[#This Row],[Codon Optimize Capitalized?]]&lt;&gt; "No Options", EXACT(Table65[[#This Row],[Custom Sequence/Bank ID]],LOWER(Table65[[#This Row],[Custom Sequence/Bank ID]]))),"Error 14: Codon optimization is selected, but sequence is lowercase. Change regions for optimization to uppercase","")</f>
        <v/>
      </c>
      <c r="BY50" s="4" t="str">
        <f>IF(COUNTIF(Table65[Name], Table65[[#This Row],[Name]]) &gt; 1, "Error 15: Duplicate name", "")</f>
        <v/>
      </c>
      <c r="BZ50" s="4" t="str">
        <f>IF(
   Table65[[#This Row],[Service]]&lt;&gt;"",
   IF(
      AND(Table65[[#This Row],[Formulation]]="", Table65[[#This Row],[Number of Aliquots]]&gt;1),
      "Error 16: The RTC can only aliquot formulated circRNA; unformulated circRNA is stable through many freeze-thaw cycles",
      ""
   ),
   ""
)</f>
        <v/>
      </c>
      <c r="CA50" s="4" t="str">
        <f>IF(
   Table65[[#This Row],[Service]]&lt;&gt;"",
   IF(
      Table65[[#This Row],[Number of Aliquots]] &gt; (Table65[[#This Row],[Quantity (mg)]]*20),
      "Error 17: Too many aliquots. Maximum aliquots for Quantity requested = " &amp; (Table65[[#This Row],[Quantity (mg)]]*20),
      ""
   ),
   ""
)</f>
        <v/>
      </c>
      <c r="CB50" s="4" t="str">
        <f>IF(
   AND(Table65[[#This Row],[Service]]&lt;&gt;"", Table65[[#This Row],[Quantity (mg)]]&lt;0.2, Table65[[#This Row],[Formulation]]&lt;&gt;"", Table65[[#This Row],[Formulation]]&lt;&gt;"None"),
   "Error 18: Quantity too low. Minimum is 0.2mg for formulations",
   ""
)</f>
        <v/>
      </c>
      <c r="CC50" s="4" t="str">
        <f>IF(
   AND(Table65[[#This Row],[Service]]&lt;&gt;"", Table65[[#This Row],[Vector]]="No Vector", Table65[[#This Row],[Service]]&lt;&gt;"HT Geneblock Custom RNA"),
   "Error 19: [No Vector] can only be used for Geneblock service",
   ""
)</f>
        <v/>
      </c>
      <c r="CD50" s="4" t="str">
        <f>_xlfn.LET(
    _xlpm.errorList, _xlfn.TEXTJOIN(". ", TRUE, Table_Sequence_Check[[#This Row],[Problem Sequence Check]:[GC Check]],Table_Sequence_Check[[#This Row],[Restriction Enzyme Error]:[Gblock No Vector Check]]),
    IF(AND(Table65[[#This Row],[Service]]&lt;&gt;"", Table65[[#This Row],[Custom Sequence/Bank ID]]&lt;&gt;"SPECIAL",_xlpm.errorList&lt;&gt;""), _xlpm.errorList &amp; ".", "")
)</f>
        <v/>
      </c>
      <c r="CF50" s="3" t="str">
        <f t="shared" si="0"/>
        <v>Required</v>
      </c>
      <c r="CG50" s="1" t="str">
        <f t="shared" si="1"/>
        <v>Optional</v>
      </c>
      <c r="CH50" s="1" t="str">
        <f>IF(Table65[[#This Row],[Service]]&lt;&gt;"",IF((Table65[[#This Row],[Service]]="HT Custom RNA") + (Table65[[#This Row],[Service]]="HT Geneblock Custom RNA"), "Empty","Required"),"Empty")</f>
        <v>Empty</v>
      </c>
      <c r="CI50" s="1" t="str">
        <f>IF(Table65[[#This Row],[Service]] = "Stock RNA", "Required","Empty")</f>
        <v>Empty</v>
      </c>
      <c r="CJ50" s="1" t="str">
        <f>IF(OR(Table65[[#This Row],[Service]] = "Custom RNA", Table65[[#This Row],[Service]] = "HT Custom RNA", Table65[[#This Row],[Service]] = "HT Geneblock Custom RNA", Table65[[#This Row],[Service]] = "Formulation"), "Required", "Empty")</f>
        <v>Empty</v>
      </c>
      <c r="CK50" s="1" t="str">
        <f>IF(OR(Table65[[#This Row],[Service]] = "Custom RNA", Table65[[#This Row],[Service]] = "HT Custom RNA", Table65[[#This Row],[Service]] = "HT Geneblock Custom RNA"), "Required", "Empty")</f>
        <v>Empty</v>
      </c>
      <c r="CL50" s="1" t="str">
        <f>IF(OR(Table65[[#This Row],[Service]] = "Custom RNA", Table65[[#This Row],[Service]] = "HT Custom RNA", Table65[[#This Row],[Service]] = "HT Geneblock Custom RNA"), "Required", "Empty")</f>
        <v>Empty</v>
      </c>
      <c r="CM50" s="1" t="str">
        <f>IF(OR(Table65[[#This Row],[Service]] = "Custom RNA", Table65[[#This Row],[Service]] = "HT Custom RNA", Table65[[#This Row],[Service]] = "HT Geneblock Custom RNA"), "Required", "Empty")</f>
        <v>Empty</v>
      </c>
      <c r="CN50" s="1" t="str">
        <f>IF(AND(Table65[[#This Row],[Vector]]&lt;&gt;"Banked Construct", OR(Table65[[#This Row],[Service]] = "Custom RNA", Table65[[#This Row],[Service]] = "HT Custom RNA",Table65[[#This Row],[Service]] = "HT Geneblock Custom RNA",)), "Optional", "Empty")</f>
        <v>Empty</v>
      </c>
      <c r="CO50" s="1" t="str">
        <f>IF(OR(Table65[[#This Row],[Service]] = "Custom RNA", Table65[[#This Row],[Service]] = "HT Custom RNA"), "Optional", "Empty")</f>
        <v>Empty</v>
      </c>
      <c r="CP50" s="1" t="str">
        <f>IF(OR(Table65[[#This Row],[Service]] = "Custom RNA", Table65[[#This Row],[Service]] = "HT Custom RNA", Table65[[#This Row],[Service]] = "HT Custom Geneblock RNA"), "Optional", "Empty")</f>
        <v>Empty</v>
      </c>
      <c r="CQ50" s="1" t="str">
        <f>IF(Table65[[#This Row],[Service]]&lt;&gt;"",IF(OR(Table65[[#This Row],[Service]]="HT Custom RNA", Table65[[#This Row],[Service]]="HT Geneblock Custom RNA"), "Empty","Optional"),"Empty")</f>
        <v>Empty</v>
      </c>
      <c r="CR50" s="1" t="str">
        <f>IF(AND(Table65[[#This Row],[Formulation]]&lt;&gt;"",Table65[[#This Row],[Formulation]]&lt;&gt;"None",Table65[[#This Row],[Formulation]]&lt;&gt;"No Options"), "Required","Empty")</f>
        <v>Empty</v>
      </c>
      <c r="CS50" s="1" t="str">
        <f>IF(AND(Table65[[#This Row],[Formulation]]&lt;&gt;"",Table65[[#This Row],[Formulation]]&lt;&gt;"None",Table65[[#This Row],[Formulation]]&lt;&gt;"No Options"), "Optional","Empty")</f>
        <v>Empty</v>
      </c>
      <c r="CT50" s="1" t="str">
        <f t="shared" si="2"/>
        <v>Optional</v>
      </c>
      <c r="CU50" s="1" t="str">
        <f t="shared" si="3"/>
        <v>Optional</v>
      </c>
      <c r="CV50" s="2" t="str">
        <f t="shared" si="4"/>
        <v>Optional</v>
      </c>
    </row>
    <row r="51" spans="1:100" x14ac:dyDescent="0.35">
      <c r="A51" s="69">
        <v>47</v>
      </c>
      <c r="B51" s="59"/>
      <c r="C51" s="83"/>
      <c r="D51" s="85"/>
      <c r="E51" s="90"/>
      <c r="F51" s="60"/>
      <c r="G51" s="60"/>
      <c r="H51" s="60"/>
      <c r="I51" s="61"/>
      <c r="J51" s="61"/>
      <c r="K51" s="105"/>
      <c r="L51" s="90"/>
      <c r="M51" s="60"/>
      <c r="N51" s="108"/>
      <c r="O51" s="91"/>
      <c r="P51" s="111"/>
      <c r="Q51" s="93" t="str">
        <f>Table_Sequence_Check[[#This Row],[Final Warnings]]</f>
        <v/>
      </c>
      <c r="R51" s="19"/>
      <c r="S51" s="19"/>
      <c r="T51" s="19"/>
      <c r="BG51" s="3" t="str" cm="1">
        <f t="array" ref="BG51">_xlfn.LET(
    _xlpm.ProblemFound, _xlfn.TEXTJOIN(", ", TRUE, IF(OR(Table65[[#This Row],[Codon Optimize Capitalized?]]="No", Table65[[#This Row],[Codon Optimize Capitalized?]]=""), IF((ISNUMBER(SEARCH(Table_Problem_Sequences[Problem Sequences], Table65[[#This Row],[Custom Sequence/Bank ID]]))), Table_Problem_Sequences[Problem Sequences], ""),IF((ISNUMBER(FIND(LOWER(Table_Problem_Sequences[Problem Sequences]), Table65[[#This Row],[Custom Sequence/Bank ID]]))), Table_Problem_Sequences[Problem Sequences], ""))),
    IF(_xlpm.ProblemFound="", "", "Warning 1: Problem sequences found (" &amp; _xlpm.ProblemFound &amp; ")"))</f>
        <v/>
      </c>
      <c r="BH51" s="3" t="str">
        <f>IF(AND(Table65[[#This Row],[Vector]] &lt;&gt; "Banked Construct",Table65[[#This Row],[Service]]&lt;&gt;"Stock RNA", LEN(Table65[[#This Row],[Custom Sequence/Bank ID]])&lt;300, Table65[[#This Row],[Custom Sequence/Bank ID]]&lt;&gt;""),"Comment: Sequence is less than 300nt. A spacer sequence will be added to bring the length up to 300nt","")</f>
        <v/>
      </c>
      <c r="BI51" s="1" t="str">
        <f>IF(AND(Table65[[#This Row],[Custom Sequence/Bank ID]]&lt;&gt;"", Table65[[#This Row],[Codon Optimize Capitalized?]]&lt;&gt; "No", Table65[[#This Row],[Codon Optimize Capitalized?]]&lt;&gt; "", Table65[[#This Row],[Codon Optimize Capitalized?]]&lt;&gt; "No Options"),
    IF(MOD(LEN(SUBSTITUTE(SUBSTITUTE(SUBSTITUTE(SUBSTITUTE(SUBSTITUTE(Table65[[#This Row],[Custom Sequence/Bank ID]], "a", ""), "c", ""), "g", ""), "u", ""), "t", "")), 3) = 0,
        "",
        "Error 3: Optimization regions not divisible by 3"),
    "")</f>
        <v/>
      </c>
      <c r="BJ51" s="1" t="str">
        <f>IF(
    Table65[[#This Row],[Vector]]="Banked Construct",
    IF(
        AND(
            LEFT(Table65[[#This Row],[Custom Sequence/Bank ID]], 3)="RTC",
            ISNUMBER(VALUE(MID(Table65[[#This Row],[Custom Sequence/Bank ID]], 4, 7))),
            LEN(Table65[[#This Row],[Custom Sequence/Bank ID]])=10
        ),
        "",
        "Error 4: Incorrect Bank ID"
    ),
    ""
)</f>
        <v/>
      </c>
      <c r="BK51" s="1" t="str">
        <f>IF(
   AND(Table65[[#This Row],[Vector]]&lt;&gt;"Banked Construct", LEN(Table65[[#This Row],[Custom Sequence/Bank ID]])&gt;0),
   IF(
      LEN(
         SUBSTITUTE(
            SUBSTITUTE(
               SUBSTITUTE(
                  SUBSTITUTE(UPPER(Table65[[#This Row],[Custom Sequence/Bank ID]]),"A",""),
               "C",""),
            "T",""),
         "G","")
      )&gt;0,
      "Error 5: Non-ACGT characters present",
      ""
   ),
   ""
)</f>
        <v/>
      </c>
      <c r="BL51" s="4" t="str">
        <f>IF(AND(Table65[[#This Row],[Vector]] &lt;&gt; "Banked Construct",Table65[[#This Row],[Service]]="Custom RNA", LEN(Table65[[#This Row],[Custom Sequence/Bank ID]])&gt;10000),"Error 6: Maximum sequence length is 10,000nt",IF(AND(Table65[[#This Row],[Vector]] &lt;&gt; "Banked Construct",Table65[[#This Row],[Service]]="HT Custom RNA", LEN(Table65[[#This Row],[Custom Sequence/Bank ID]])&gt;5000),"Error 6: Maximum sequence length for HT is 5,000nt", IF(Table65[[#This Row],[Service]]="HT Geneblock Custom RNA", IF(AND(Table65[[#This Row],[Vector]]="RTC coding circRNA", LEN(Table65[[#This Row],[Custom Sequence/Bank ID]])&gt;3793),"Error 6: Maximum sequence length for Coding CircRNA Geneblock is 3,793nt", IF(AND(Table65[[#This Row],[Vector]]="RTC noncoding circRNA", LEN(Table65[[#This Row],[Custom Sequence/Bank ID]])&gt;4493),"Error 6: Maximum sequence length for Noncoding CircRNA Geneblock is 4,493nt", IF(AND(Table65[[#This Row],[Vector]]="RTC Other RNA", LEN(Table65[[#This Row],[Custom Sequence/Bank ID]])&gt;4913),"Error 6: Maximum sequence length for Other RNA Geneblock is 4,913nt",""))),"")))</f>
        <v/>
      </c>
      <c r="BM51" s="4" t="str">
        <f>IF(AND(Table65[[#This Row],[Vector]] &lt;&gt; "Banked Construct", Table65[[#This Row],[Service]]&lt;&gt;"Stock RNA", Table65[[#This Row],[Custom Sequence/Bank ID]]&lt;&gt;""),
    _xlfn.LET(
        _xlpm.Sequence, Table65[[#This Row],[Custom Sequence/Bank ID]],
        _xlpm.OriginalLength, IF(AND(Table65[[#This Row],[Codon Optimize Capitalized?]] &lt;&gt; "No", Table65[[#This Row],[Codon Optimize Capitalized?]] &lt;&gt; ""),
                           LEN(SUBSTITUTE(SUBSTITUTE(SUBSTITUTE(SUBSTITUTE(SUBSTITUTE(_xlpm.Sequence, "A", ""), "C", ""), "G", ""), "T", ""), "U", "")),
                           LEN(_xlpm.Sequence)),
        _xlpm.NoGCLength, IF(AND(Table65[[#This Row],[Codon Optimize Capitalized?]] &lt;&gt; "No", Table65[[#This Row],[Codon Optimize Capitalized?]] &lt;&gt; ""),
                       LEN((SUBSTITUTE(SUBSTITUTE(SUBSTITUTE(SUBSTITUTE(SUBSTITUTE(SUBSTITUTE(SUBSTITUTE(_xlpm.Sequence, "A", ""), "C", ""), "G", ""), "T", ""), "U", ""), "g", ""), "c", ""))),
                       LEN(SUBSTITUTE(SUBSTITUTE(UPPER(_xlpm.Sequence), "G", ""), "C", ""))),
        _xlpm.GCLength, _xlpm.OriginalLength - _xlpm.NoGCLength,
        _xlpm.GCPercentage, IF(_xlpm.OriginalLength &gt; 15, _xlpm.GCLength / _xlpm.OriginalLength, 0.5),
                IF(OR(_xlpm.GCPercentage &gt; 0.65, _xlpm.GCPercentage &lt; 0.25), "Warning 7: Unoptimized region GC is not between 25-65%", "")
    ),
    ""
)</f>
        <v/>
      </c>
      <c r="BN51" s="4" t="str" cm="1">
        <f t="array" ref="BN51">_xlfn.LET(
    _xlpm.ProblemFound, _xlfn.TEXTJOIN(", ", TRUE, IF(OR(Table65[[#This Row],[Codon Optimize Capitalized?]]="No", Table65[[#This Row],[Codon Optimize Capitalized?]]=""), IF((ISNUMBER(SEARCH(Table_Restriction_Enzymes[XbaI], Table65[[#This Row],[Custom Sequence/Bank ID]]))), Table_Restriction_Enzymes[XbaI], ""),IF((ISNUMBER(FIND(LOWER(Table_Restriction_Enzymes[XbaI]), Table65[[#This Row],[Custom Sequence/Bank ID]]))), Table_Restriction_Enzymes[XbaI], ""))),
    IF(_xlpm.ProblemFound="", "", "[" &amp; _xlpm.ProblemFound &amp; "]"))</f>
        <v/>
      </c>
      <c r="BO51" s="4" t="str">
        <f>IF(Table_Sequence_Check[[#This Row],[Restriction Enzyme 1 Check]]&lt;&gt;"", Table_Restriction_Enzymes[[#Headers],[XbaI]],"")</f>
        <v/>
      </c>
      <c r="BP51" s="4" t="str" cm="1">
        <f t="array" ref="BP51">_xlfn.LET(
    _xlpm.ProblemFound, _xlfn.TEXTJOIN(", ", TRUE, IF(OR(Table65[[#This Row],[Codon Optimize Capitalized?]]="No", Table65[[#This Row],[Codon Optimize Capitalized?]]=""), IF((ISNUMBER(SEARCH(Table_Restriction_Enzymes[AscI], Table65[[#This Row],[Custom Sequence/Bank ID]]))), Table_Restriction_Enzymes[AscI], ""),IF((ISNUMBER(FIND(LOWER(Table_Restriction_Enzymes[AscI]), Table65[[#This Row],[Custom Sequence/Bank ID]]))), Table_Restriction_Enzymes[AscI], ""))),
    IF(_xlpm.ProblemFound="", "", "[" &amp; _xlpm.ProblemFound &amp; "]"))</f>
        <v/>
      </c>
      <c r="BQ51" s="4" t="str">
        <f>IF(Table_Sequence_Check[[#This Row],[Restriction Enzyme 2 Check]]&lt;&gt;"", Table_Restriction_Enzymes[[#Headers],[AscI]],"")</f>
        <v/>
      </c>
      <c r="BR51" s="4" t="str">
        <f>IF(AND(Table65[[#This Row],[Vector]] &lt;&gt; "Banked Construct",Table65[[#This Row],[Service]]&lt;&gt;"Stock RNA", Table65[[#This Row],[Service]]&lt;&gt;"HT Geneblock Custom RNA", Table_Sequence_Check[[#This Row],[Restriction Enzyme 1 Check]]&lt;&gt;"", Table_Sequence_Check[[#This Row],[Restriction Enzyme 2 Check]]&lt;&gt; ""),"Error 8: Remove instances of one of the following: " &amp; _xlfn.CONCAT(Table_Sequence_Check[[#This Row],[Restriction Enzyme 1 Check]],Table_Sequence_Check[[#This Row],[Restriction Enzyme 2 Check]]),"")</f>
        <v/>
      </c>
      <c r="BS51" s="4" t="str" cm="1">
        <f t="array" ref="BS51">IF(
   AND(
      Table65[[#This Row],[Service]] &lt;&gt; "",
      OR(
         COUNTIF(Table65[Service], "HT Custom RNA") &gt; 0,
         COUNTIF(Table65[Service], "HT Geneblock Custom RNA") &gt; 0
      ),
      COUNTA(_xlfn.UNIQUE(_xlfn._xlws.FILTER(Table65[Service], Table65[Service] &lt;&gt; ""))) &gt; 1
   ),
   "Error 9: If selecting HT Custom RNA or HT Geneblock Custom RNA, all items must match the selected HT service",
   ""
)</f>
        <v/>
      </c>
      <c r="BT51" s="4" t="str" cm="1">
        <f t="array" ref="BT51">IF(
   AND(
      Table65[[#This Row],[Service]] &lt;&gt; "",
      OR(COUNTIF(Table65[Service], "*HT Custom RNA*") &gt; 0, COUNTIF(Table65[Service], "*HT Geneblock Custom RNA*") &gt; 0),
      OR(
         COUNTA(_xlfn.UNIQUE(_xlfn._xlws.FILTER(Table65[RNA Analytics], (Table65[Service] &lt;&gt; "")))) &gt; 1,
         COUNTA(_xlfn.UNIQUE(_xlfn._xlws.FILTER(Table65[Bank Construct?], (Table65[Service] &lt;&gt; "")))) &gt; 1,
         COUNTA(_xlfn.UNIQUE(_xlfn._xlws.FILTER(Table65[Synthesis Type], (Table65[Service] &lt;&gt; "")))) &gt; 1
      )
   ),
   "Error 10: If submitting HT Custom RNA or HT Geneblock Custom RNA service request, all items must have the same Synthesis Type, Banking, and Analytics",
   ""
)</f>
        <v/>
      </c>
      <c r="BU51" s="4" t="str">
        <f>IF(AND(OR(Table65[[#This Row],[Service]] = "HT Custom RNA",Table65[[#This Row],[Service]] = "HT Geneblock Custom RNA"), Table65[[#This Row],[Vector]]="Banked Construct"),"Error 11: Banked constructs cannot be submitted for HT/Geneblock Custom RNA service. Contact the core if you'd like to resynthesize an entire banked plate","")</f>
        <v/>
      </c>
      <c r="BV51" s="4" t="str">
        <f>IF(AND(Table65[[#This Row],[Service]] &lt;&gt; "", Table65[[#This Row],[Vector]]="Banked Construct", Table65[[#This Row],[Bank Construct?]]="Yes"),"Error 12: Cannot bank constructs that are already banked","")</f>
        <v/>
      </c>
      <c r="BW51" s="4" t="str" cm="1">
        <f t="array" ref="BW51">_xlfn.LET(
    _xlpm.ProblemFound, _xlfn.TEXTJOIN(", ", TRUE, IF(AND(Table65[[#This Row],[Synthesis Type]]="Other RNA", OR(Table65[[#This Row],[Codon Optimize Capitalized?]]="No", Table65[[#This Row],[Codon Optimize Capitalized?]]="")), IF((ISNUMBER(SEARCH(Table_pA_Check[pA Check], Table65[[#This Row],[Custom Sequence/Bank ID]]))), Table_pA_Check[pA Check], ""),IF((ISNUMBER(FIND(LOWER(Table_pA_Check[pA Check]), Table65[[#This Row],[Custom Sequence/Bank ID]]))), Table_pA_Check[pA Check], ""))),
    IF(_xlpm.ProblemFound="", "", "Error 13: Problem sequences found (" &amp; _xlpm.ProblemFound &amp; ")"))</f>
        <v/>
      </c>
      <c r="BX51" s="4" t="str">
        <f>IF(AND(Table65[[#This Row],[Service]] &lt;&gt; "", Table65[[#This Row],[Codon Optimize Capitalized?]]&lt;&gt; "No", Table65[[#This Row],[Codon Optimize Capitalized?]]&lt;&gt; "", Table65[[#This Row],[Codon Optimize Capitalized?]]&lt;&gt; "No Options", EXACT(Table65[[#This Row],[Custom Sequence/Bank ID]],LOWER(Table65[[#This Row],[Custom Sequence/Bank ID]]))),"Error 14: Codon optimization is selected, but sequence is lowercase. Change regions for optimization to uppercase","")</f>
        <v/>
      </c>
      <c r="BY51" s="4" t="str">
        <f>IF(COUNTIF(Table65[Name], Table65[[#This Row],[Name]]) &gt; 1, "Error 15: Duplicate name", "")</f>
        <v/>
      </c>
      <c r="BZ51" s="4" t="str">
        <f>IF(
   Table65[[#This Row],[Service]]&lt;&gt;"",
   IF(
      AND(Table65[[#This Row],[Formulation]]="", Table65[[#This Row],[Number of Aliquots]]&gt;1),
      "Error 16: The RTC can only aliquot formulated circRNA; unformulated circRNA is stable through many freeze-thaw cycles",
      ""
   ),
   ""
)</f>
        <v/>
      </c>
      <c r="CA51" s="4" t="str">
        <f>IF(
   Table65[[#This Row],[Service]]&lt;&gt;"",
   IF(
      Table65[[#This Row],[Number of Aliquots]] &gt; (Table65[[#This Row],[Quantity (mg)]]*20),
      "Error 17: Too many aliquots. Maximum aliquots for Quantity requested = " &amp; (Table65[[#This Row],[Quantity (mg)]]*20),
      ""
   ),
   ""
)</f>
        <v/>
      </c>
      <c r="CB51" s="4" t="str">
        <f>IF(
   AND(Table65[[#This Row],[Service]]&lt;&gt;"", Table65[[#This Row],[Quantity (mg)]]&lt;0.2, Table65[[#This Row],[Formulation]]&lt;&gt;"", Table65[[#This Row],[Formulation]]&lt;&gt;"None"),
   "Error 18: Quantity too low. Minimum is 0.2mg for formulations",
   ""
)</f>
        <v/>
      </c>
      <c r="CC51" s="4" t="str">
        <f>IF(
   AND(Table65[[#This Row],[Service]]&lt;&gt;"", Table65[[#This Row],[Vector]]="No Vector", Table65[[#This Row],[Service]]&lt;&gt;"HT Geneblock Custom RNA"),
   "Error 19: [No Vector] can only be used for Geneblock service",
   ""
)</f>
        <v/>
      </c>
      <c r="CD51" s="4" t="str">
        <f>_xlfn.LET(
    _xlpm.errorList, _xlfn.TEXTJOIN(". ", TRUE, Table_Sequence_Check[[#This Row],[Problem Sequence Check]:[GC Check]],Table_Sequence_Check[[#This Row],[Restriction Enzyme Error]:[Gblock No Vector Check]]),
    IF(AND(Table65[[#This Row],[Service]]&lt;&gt;"", Table65[[#This Row],[Custom Sequence/Bank ID]]&lt;&gt;"SPECIAL",_xlpm.errorList&lt;&gt;""), _xlpm.errorList &amp; ".", "")
)</f>
        <v/>
      </c>
      <c r="CF51" s="3" t="str">
        <f t="shared" si="0"/>
        <v>Required</v>
      </c>
      <c r="CG51" s="1" t="str">
        <f t="shared" si="1"/>
        <v>Optional</v>
      </c>
      <c r="CH51" s="1" t="str">
        <f>IF(Table65[[#This Row],[Service]]&lt;&gt;"",IF((Table65[[#This Row],[Service]]="HT Custom RNA") + (Table65[[#This Row],[Service]]="HT Geneblock Custom RNA"), "Empty","Required"),"Empty")</f>
        <v>Empty</v>
      </c>
      <c r="CI51" s="1" t="str">
        <f>IF(Table65[[#This Row],[Service]] = "Stock RNA", "Required","Empty")</f>
        <v>Empty</v>
      </c>
      <c r="CJ51" s="1" t="str">
        <f>IF(OR(Table65[[#This Row],[Service]] = "Custom RNA", Table65[[#This Row],[Service]] = "HT Custom RNA", Table65[[#This Row],[Service]] = "HT Geneblock Custom RNA", Table65[[#This Row],[Service]] = "Formulation"), "Required", "Empty")</f>
        <v>Empty</v>
      </c>
      <c r="CK51" s="1" t="str">
        <f>IF(OR(Table65[[#This Row],[Service]] = "Custom RNA", Table65[[#This Row],[Service]] = "HT Custom RNA", Table65[[#This Row],[Service]] = "HT Geneblock Custom RNA"), "Required", "Empty")</f>
        <v>Empty</v>
      </c>
      <c r="CL51" s="1" t="str">
        <f>IF(OR(Table65[[#This Row],[Service]] = "Custom RNA", Table65[[#This Row],[Service]] = "HT Custom RNA", Table65[[#This Row],[Service]] = "HT Geneblock Custom RNA"), "Required", "Empty")</f>
        <v>Empty</v>
      </c>
      <c r="CM51" s="1" t="str">
        <f>IF(OR(Table65[[#This Row],[Service]] = "Custom RNA", Table65[[#This Row],[Service]] = "HT Custom RNA", Table65[[#This Row],[Service]] = "HT Geneblock Custom RNA"), "Required", "Empty")</f>
        <v>Empty</v>
      </c>
      <c r="CN51" s="1" t="str">
        <f>IF(AND(Table65[[#This Row],[Vector]]&lt;&gt;"Banked Construct", OR(Table65[[#This Row],[Service]] = "Custom RNA", Table65[[#This Row],[Service]] = "HT Custom RNA",Table65[[#This Row],[Service]] = "HT Geneblock Custom RNA",)), "Optional", "Empty")</f>
        <v>Empty</v>
      </c>
      <c r="CO51" s="1" t="str">
        <f>IF(OR(Table65[[#This Row],[Service]] = "Custom RNA", Table65[[#This Row],[Service]] = "HT Custom RNA"), "Optional", "Empty")</f>
        <v>Empty</v>
      </c>
      <c r="CP51" s="1" t="str">
        <f>IF(OR(Table65[[#This Row],[Service]] = "Custom RNA", Table65[[#This Row],[Service]] = "HT Custom RNA", Table65[[#This Row],[Service]] = "HT Custom Geneblock RNA"), "Optional", "Empty")</f>
        <v>Empty</v>
      </c>
      <c r="CQ51" s="1" t="str">
        <f>IF(Table65[[#This Row],[Service]]&lt;&gt;"",IF(OR(Table65[[#This Row],[Service]]="HT Custom RNA", Table65[[#This Row],[Service]]="HT Geneblock Custom RNA"), "Empty","Optional"),"Empty")</f>
        <v>Empty</v>
      </c>
      <c r="CR51" s="1" t="str">
        <f>IF(AND(Table65[[#This Row],[Formulation]]&lt;&gt;"",Table65[[#This Row],[Formulation]]&lt;&gt;"None",Table65[[#This Row],[Formulation]]&lt;&gt;"No Options"), "Required","Empty")</f>
        <v>Empty</v>
      </c>
      <c r="CS51" s="1" t="str">
        <f>IF(AND(Table65[[#This Row],[Formulation]]&lt;&gt;"",Table65[[#This Row],[Formulation]]&lt;&gt;"None",Table65[[#This Row],[Formulation]]&lt;&gt;"No Options"), "Optional","Empty")</f>
        <v>Empty</v>
      </c>
      <c r="CT51" s="1" t="str">
        <f t="shared" si="2"/>
        <v>Optional</v>
      </c>
      <c r="CU51" s="1" t="str">
        <f t="shared" si="3"/>
        <v>Optional</v>
      </c>
      <c r="CV51" s="2" t="str">
        <f t="shared" si="4"/>
        <v>Optional</v>
      </c>
    </row>
    <row r="52" spans="1:100" x14ac:dyDescent="0.35">
      <c r="A52" s="69">
        <v>48</v>
      </c>
      <c r="B52" s="59"/>
      <c r="C52" s="83"/>
      <c r="D52" s="85"/>
      <c r="E52" s="90"/>
      <c r="F52" s="60"/>
      <c r="G52" s="60"/>
      <c r="H52" s="60"/>
      <c r="I52" s="61"/>
      <c r="J52" s="61"/>
      <c r="K52" s="105"/>
      <c r="L52" s="90"/>
      <c r="M52" s="60"/>
      <c r="N52" s="108"/>
      <c r="O52" s="91"/>
      <c r="P52" s="111"/>
      <c r="Q52" s="93" t="str">
        <f>Table_Sequence_Check[[#This Row],[Final Warnings]]</f>
        <v/>
      </c>
      <c r="R52" s="19"/>
      <c r="S52" s="19"/>
      <c r="T52" s="19"/>
      <c r="BG52" s="3" t="str" cm="1">
        <f t="array" ref="BG52">_xlfn.LET(
    _xlpm.ProblemFound, _xlfn.TEXTJOIN(", ", TRUE, IF(OR(Table65[[#This Row],[Codon Optimize Capitalized?]]="No", Table65[[#This Row],[Codon Optimize Capitalized?]]=""), IF((ISNUMBER(SEARCH(Table_Problem_Sequences[Problem Sequences], Table65[[#This Row],[Custom Sequence/Bank ID]]))), Table_Problem_Sequences[Problem Sequences], ""),IF((ISNUMBER(FIND(LOWER(Table_Problem_Sequences[Problem Sequences]), Table65[[#This Row],[Custom Sequence/Bank ID]]))), Table_Problem_Sequences[Problem Sequences], ""))),
    IF(_xlpm.ProblemFound="", "", "Warning 1: Problem sequences found (" &amp; _xlpm.ProblemFound &amp; ")"))</f>
        <v/>
      </c>
      <c r="BH52" s="3" t="str">
        <f>IF(AND(Table65[[#This Row],[Vector]] &lt;&gt; "Banked Construct",Table65[[#This Row],[Service]]&lt;&gt;"Stock RNA", LEN(Table65[[#This Row],[Custom Sequence/Bank ID]])&lt;300, Table65[[#This Row],[Custom Sequence/Bank ID]]&lt;&gt;""),"Comment: Sequence is less than 300nt. A spacer sequence will be added to bring the length up to 300nt","")</f>
        <v/>
      </c>
      <c r="BI52" s="1" t="str">
        <f>IF(AND(Table65[[#This Row],[Custom Sequence/Bank ID]]&lt;&gt;"", Table65[[#This Row],[Codon Optimize Capitalized?]]&lt;&gt; "No", Table65[[#This Row],[Codon Optimize Capitalized?]]&lt;&gt; "", Table65[[#This Row],[Codon Optimize Capitalized?]]&lt;&gt; "No Options"),
    IF(MOD(LEN(SUBSTITUTE(SUBSTITUTE(SUBSTITUTE(SUBSTITUTE(SUBSTITUTE(Table65[[#This Row],[Custom Sequence/Bank ID]], "a", ""), "c", ""), "g", ""), "u", ""), "t", "")), 3) = 0,
        "",
        "Error 3: Optimization regions not divisible by 3"),
    "")</f>
        <v/>
      </c>
      <c r="BJ52" s="1" t="str">
        <f>IF(
    Table65[[#This Row],[Vector]]="Banked Construct",
    IF(
        AND(
            LEFT(Table65[[#This Row],[Custom Sequence/Bank ID]], 3)="RTC",
            ISNUMBER(VALUE(MID(Table65[[#This Row],[Custom Sequence/Bank ID]], 4, 7))),
            LEN(Table65[[#This Row],[Custom Sequence/Bank ID]])=10
        ),
        "",
        "Error 4: Incorrect Bank ID"
    ),
    ""
)</f>
        <v/>
      </c>
      <c r="BK52" s="1" t="str">
        <f>IF(
   AND(Table65[[#This Row],[Vector]]&lt;&gt;"Banked Construct", LEN(Table65[[#This Row],[Custom Sequence/Bank ID]])&gt;0),
   IF(
      LEN(
         SUBSTITUTE(
            SUBSTITUTE(
               SUBSTITUTE(
                  SUBSTITUTE(UPPER(Table65[[#This Row],[Custom Sequence/Bank ID]]),"A",""),
               "C",""),
            "T",""),
         "G","")
      )&gt;0,
      "Error 5: Non-ACGT characters present",
      ""
   ),
   ""
)</f>
        <v/>
      </c>
      <c r="BL52" s="4" t="str">
        <f>IF(AND(Table65[[#This Row],[Vector]] &lt;&gt; "Banked Construct",Table65[[#This Row],[Service]]="Custom RNA", LEN(Table65[[#This Row],[Custom Sequence/Bank ID]])&gt;10000),"Error 6: Maximum sequence length is 10,000nt",IF(AND(Table65[[#This Row],[Vector]] &lt;&gt; "Banked Construct",Table65[[#This Row],[Service]]="HT Custom RNA", LEN(Table65[[#This Row],[Custom Sequence/Bank ID]])&gt;5000),"Error 6: Maximum sequence length for HT is 5,000nt", IF(Table65[[#This Row],[Service]]="HT Geneblock Custom RNA", IF(AND(Table65[[#This Row],[Vector]]="RTC coding circRNA", LEN(Table65[[#This Row],[Custom Sequence/Bank ID]])&gt;3793),"Error 6: Maximum sequence length for Coding CircRNA Geneblock is 3,793nt", IF(AND(Table65[[#This Row],[Vector]]="RTC noncoding circRNA", LEN(Table65[[#This Row],[Custom Sequence/Bank ID]])&gt;4493),"Error 6: Maximum sequence length for Noncoding CircRNA Geneblock is 4,493nt", IF(AND(Table65[[#This Row],[Vector]]="RTC Other RNA", LEN(Table65[[#This Row],[Custom Sequence/Bank ID]])&gt;4913),"Error 6: Maximum sequence length for Other RNA Geneblock is 4,913nt",""))),"")))</f>
        <v/>
      </c>
      <c r="BM52" s="4" t="str">
        <f>IF(AND(Table65[[#This Row],[Vector]] &lt;&gt; "Banked Construct", Table65[[#This Row],[Service]]&lt;&gt;"Stock RNA", Table65[[#This Row],[Custom Sequence/Bank ID]]&lt;&gt;""),
    _xlfn.LET(
        _xlpm.Sequence, Table65[[#This Row],[Custom Sequence/Bank ID]],
        _xlpm.OriginalLength, IF(AND(Table65[[#This Row],[Codon Optimize Capitalized?]] &lt;&gt; "No", Table65[[#This Row],[Codon Optimize Capitalized?]] &lt;&gt; ""),
                           LEN(SUBSTITUTE(SUBSTITUTE(SUBSTITUTE(SUBSTITUTE(SUBSTITUTE(_xlpm.Sequence, "A", ""), "C", ""), "G", ""), "T", ""), "U", "")),
                           LEN(_xlpm.Sequence)),
        _xlpm.NoGCLength, IF(AND(Table65[[#This Row],[Codon Optimize Capitalized?]] &lt;&gt; "No", Table65[[#This Row],[Codon Optimize Capitalized?]] &lt;&gt; ""),
                       LEN((SUBSTITUTE(SUBSTITUTE(SUBSTITUTE(SUBSTITUTE(SUBSTITUTE(SUBSTITUTE(SUBSTITUTE(_xlpm.Sequence, "A", ""), "C", ""), "G", ""), "T", ""), "U", ""), "g", ""), "c", ""))),
                       LEN(SUBSTITUTE(SUBSTITUTE(UPPER(_xlpm.Sequence), "G", ""), "C", ""))),
        _xlpm.GCLength, _xlpm.OriginalLength - _xlpm.NoGCLength,
        _xlpm.GCPercentage, IF(_xlpm.OriginalLength &gt; 15, _xlpm.GCLength / _xlpm.OriginalLength, 0.5),
                IF(OR(_xlpm.GCPercentage &gt; 0.65, _xlpm.GCPercentage &lt; 0.25), "Warning 7: Unoptimized region GC is not between 25-65%", "")
    ),
    ""
)</f>
        <v/>
      </c>
      <c r="BN52" s="4" t="str" cm="1">
        <f t="array" ref="BN52">_xlfn.LET(
    _xlpm.ProblemFound, _xlfn.TEXTJOIN(", ", TRUE, IF(OR(Table65[[#This Row],[Codon Optimize Capitalized?]]="No", Table65[[#This Row],[Codon Optimize Capitalized?]]=""), IF((ISNUMBER(SEARCH(Table_Restriction_Enzymes[XbaI], Table65[[#This Row],[Custom Sequence/Bank ID]]))), Table_Restriction_Enzymes[XbaI], ""),IF((ISNUMBER(FIND(LOWER(Table_Restriction_Enzymes[XbaI]), Table65[[#This Row],[Custom Sequence/Bank ID]]))), Table_Restriction_Enzymes[XbaI], ""))),
    IF(_xlpm.ProblemFound="", "", "[" &amp; _xlpm.ProblemFound &amp; "]"))</f>
        <v/>
      </c>
      <c r="BO52" s="4" t="str">
        <f>IF(Table_Sequence_Check[[#This Row],[Restriction Enzyme 1 Check]]&lt;&gt;"", Table_Restriction_Enzymes[[#Headers],[XbaI]],"")</f>
        <v/>
      </c>
      <c r="BP52" s="4" t="str" cm="1">
        <f t="array" ref="BP52">_xlfn.LET(
    _xlpm.ProblemFound, _xlfn.TEXTJOIN(", ", TRUE, IF(OR(Table65[[#This Row],[Codon Optimize Capitalized?]]="No", Table65[[#This Row],[Codon Optimize Capitalized?]]=""), IF((ISNUMBER(SEARCH(Table_Restriction_Enzymes[AscI], Table65[[#This Row],[Custom Sequence/Bank ID]]))), Table_Restriction_Enzymes[AscI], ""),IF((ISNUMBER(FIND(LOWER(Table_Restriction_Enzymes[AscI]), Table65[[#This Row],[Custom Sequence/Bank ID]]))), Table_Restriction_Enzymes[AscI], ""))),
    IF(_xlpm.ProblemFound="", "", "[" &amp; _xlpm.ProblemFound &amp; "]"))</f>
        <v/>
      </c>
      <c r="BQ52" s="4" t="str">
        <f>IF(Table_Sequence_Check[[#This Row],[Restriction Enzyme 2 Check]]&lt;&gt;"", Table_Restriction_Enzymes[[#Headers],[AscI]],"")</f>
        <v/>
      </c>
      <c r="BR52" s="4" t="str">
        <f>IF(AND(Table65[[#This Row],[Vector]] &lt;&gt; "Banked Construct",Table65[[#This Row],[Service]]&lt;&gt;"Stock RNA", Table65[[#This Row],[Service]]&lt;&gt;"HT Geneblock Custom RNA", Table_Sequence_Check[[#This Row],[Restriction Enzyme 1 Check]]&lt;&gt;"", Table_Sequence_Check[[#This Row],[Restriction Enzyme 2 Check]]&lt;&gt; ""),"Error 8: Remove instances of one of the following: " &amp; _xlfn.CONCAT(Table_Sequence_Check[[#This Row],[Restriction Enzyme 1 Check]],Table_Sequence_Check[[#This Row],[Restriction Enzyme 2 Check]]),"")</f>
        <v/>
      </c>
      <c r="BS52" s="4" t="str" cm="1">
        <f t="array" ref="BS52">IF(
   AND(
      Table65[[#This Row],[Service]] &lt;&gt; "",
      OR(
         COUNTIF(Table65[Service], "HT Custom RNA") &gt; 0,
         COUNTIF(Table65[Service], "HT Geneblock Custom RNA") &gt; 0
      ),
      COUNTA(_xlfn.UNIQUE(_xlfn._xlws.FILTER(Table65[Service], Table65[Service] &lt;&gt; ""))) &gt; 1
   ),
   "Error 9: If selecting HT Custom RNA or HT Geneblock Custom RNA, all items must match the selected HT service",
   ""
)</f>
        <v/>
      </c>
      <c r="BT52" s="4" t="str" cm="1">
        <f t="array" ref="BT52">IF(
   AND(
      Table65[[#This Row],[Service]] &lt;&gt; "",
      OR(COUNTIF(Table65[Service], "*HT Custom RNA*") &gt; 0, COUNTIF(Table65[Service], "*HT Geneblock Custom RNA*") &gt; 0),
      OR(
         COUNTA(_xlfn.UNIQUE(_xlfn._xlws.FILTER(Table65[RNA Analytics], (Table65[Service] &lt;&gt; "")))) &gt; 1,
         COUNTA(_xlfn.UNIQUE(_xlfn._xlws.FILTER(Table65[Bank Construct?], (Table65[Service] &lt;&gt; "")))) &gt; 1,
         COUNTA(_xlfn.UNIQUE(_xlfn._xlws.FILTER(Table65[Synthesis Type], (Table65[Service] &lt;&gt; "")))) &gt; 1
      )
   ),
   "Error 10: If submitting HT Custom RNA or HT Geneblock Custom RNA service request, all items must have the same Synthesis Type, Banking, and Analytics",
   ""
)</f>
        <v/>
      </c>
      <c r="BU52" s="4" t="str">
        <f>IF(AND(OR(Table65[[#This Row],[Service]] = "HT Custom RNA",Table65[[#This Row],[Service]] = "HT Geneblock Custom RNA"), Table65[[#This Row],[Vector]]="Banked Construct"),"Error 11: Banked constructs cannot be submitted for HT/Geneblock Custom RNA service. Contact the core if you'd like to resynthesize an entire banked plate","")</f>
        <v/>
      </c>
      <c r="BV52" s="4" t="str">
        <f>IF(AND(Table65[[#This Row],[Service]] &lt;&gt; "", Table65[[#This Row],[Vector]]="Banked Construct", Table65[[#This Row],[Bank Construct?]]="Yes"),"Error 12: Cannot bank constructs that are already banked","")</f>
        <v/>
      </c>
      <c r="BW52" s="4" t="str" cm="1">
        <f t="array" ref="BW52">_xlfn.LET(
    _xlpm.ProblemFound, _xlfn.TEXTJOIN(", ", TRUE, IF(AND(Table65[[#This Row],[Synthesis Type]]="Other RNA", OR(Table65[[#This Row],[Codon Optimize Capitalized?]]="No", Table65[[#This Row],[Codon Optimize Capitalized?]]="")), IF((ISNUMBER(SEARCH(Table_pA_Check[pA Check], Table65[[#This Row],[Custom Sequence/Bank ID]]))), Table_pA_Check[pA Check], ""),IF((ISNUMBER(FIND(LOWER(Table_pA_Check[pA Check]), Table65[[#This Row],[Custom Sequence/Bank ID]]))), Table_pA_Check[pA Check], ""))),
    IF(_xlpm.ProblemFound="", "", "Error 13: Problem sequences found (" &amp; _xlpm.ProblemFound &amp; ")"))</f>
        <v/>
      </c>
      <c r="BX52" s="4" t="str">
        <f>IF(AND(Table65[[#This Row],[Service]] &lt;&gt; "", Table65[[#This Row],[Codon Optimize Capitalized?]]&lt;&gt; "No", Table65[[#This Row],[Codon Optimize Capitalized?]]&lt;&gt; "", Table65[[#This Row],[Codon Optimize Capitalized?]]&lt;&gt; "No Options", EXACT(Table65[[#This Row],[Custom Sequence/Bank ID]],LOWER(Table65[[#This Row],[Custom Sequence/Bank ID]]))),"Error 14: Codon optimization is selected, but sequence is lowercase. Change regions for optimization to uppercase","")</f>
        <v/>
      </c>
      <c r="BY52" s="4" t="str">
        <f>IF(COUNTIF(Table65[Name], Table65[[#This Row],[Name]]) &gt; 1, "Error 15: Duplicate name", "")</f>
        <v/>
      </c>
      <c r="BZ52" s="4" t="str">
        <f>IF(
   Table65[[#This Row],[Service]]&lt;&gt;"",
   IF(
      AND(Table65[[#This Row],[Formulation]]="", Table65[[#This Row],[Number of Aliquots]]&gt;1),
      "Error 16: The RTC can only aliquot formulated circRNA; unformulated circRNA is stable through many freeze-thaw cycles",
      ""
   ),
   ""
)</f>
        <v/>
      </c>
      <c r="CA52" s="4" t="str">
        <f>IF(
   Table65[[#This Row],[Service]]&lt;&gt;"",
   IF(
      Table65[[#This Row],[Number of Aliquots]] &gt; (Table65[[#This Row],[Quantity (mg)]]*20),
      "Error 17: Too many aliquots. Maximum aliquots for Quantity requested = " &amp; (Table65[[#This Row],[Quantity (mg)]]*20),
      ""
   ),
   ""
)</f>
        <v/>
      </c>
      <c r="CB52" s="4" t="str">
        <f>IF(
   AND(Table65[[#This Row],[Service]]&lt;&gt;"", Table65[[#This Row],[Quantity (mg)]]&lt;0.2, Table65[[#This Row],[Formulation]]&lt;&gt;"", Table65[[#This Row],[Formulation]]&lt;&gt;"None"),
   "Error 18: Quantity too low. Minimum is 0.2mg for formulations",
   ""
)</f>
        <v/>
      </c>
      <c r="CC52" s="4" t="str">
        <f>IF(
   AND(Table65[[#This Row],[Service]]&lt;&gt;"", Table65[[#This Row],[Vector]]="No Vector", Table65[[#This Row],[Service]]&lt;&gt;"HT Geneblock Custom RNA"),
   "Error 19: [No Vector] can only be used for Geneblock service",
   ""
)</f>
        <v/>
      </c>
      <c r="CD52" s="4" t="str">
        <f>_xlfn.LET(
    _xlpm.errorList, _xlfn.TEXTJOIN(". ", TRUE, Table_Sequence_Check[[#This Row],[Problem Sequence Check]:[GC Check]],Table_Sequence_Check[[#This Row],[Restriction Enzyme Error]:[Gblock No Vector Check]]),
    IF(AND(Table65[[#This Row],[Service]]&lt;&gt;"", Table65[[#This Row],[Custom Sequence/Bank ID]]&lt;&gt;"SPECIAL",_xlpm.errorList&lt;&gt;""), _xlpm.errorList &amp; ".", "")
)</f>
        <v/>
      </c>
      <c r="CF52" s="3" t="str">
        <f t="shared" si="0"/>
        <v>Required</v>
      </c>
      <c r="CG52" s="1" t="str">
        <f t="shared" si="1"/>
        <v>Optional</v>
      </c>
      <c r="CH52" s="1" t="str">
        <f>IF(Table65[[#This Row],[Service]]&lt;&gt;"",IF((Table65[[#This Row],[Service]]="HT Custom RNA") + (Table65[[#This Row],[Service]]="HT Geneblock Custom RNA"), "Empty","Required"),"Empty")</f>
        <v>Empty</v>
      </c>
      <c r="CI52" s="1" t="str">
        <f>IF(Table65[[#This Row],[Service]] = "Stock RNA", "Required","Empty")</f>
        <v>Empty</v>
      </c>
      <c r="CJ52" s="1" t="str">
        <f>IF(OR(Table65[[#This Row],[Service]] = "Custom RNA", Table65[[#This Row],[Service]] = "HT Custom RNA", Table65[[#This Row],[Service]] = "HT Geneblock Custom RNA", Table65[[#This Row],[Service]] = "Formulation"), "Required", "Empty")</f>
        <v>Empty</v>
      </c>
      <c r="CK52" s="1" t="str">
        <f>IF(OR(Table65[[#This Row],[Service]] = "Custom RNA", Table65[[#This Row],[Service]] = "HT Custom RNA", Table65[[#This Row],[Service]] = "HT Geneblock Custom RNA"), "Required", "Empty")</f>
        <v>Empty</v>
      </c>
      <c r="CL52" s="1" t="str">
        <f>IF(OR(Table65[[#This Row],[Service]] = "Custom RNA", Table65[[#This Row],[Service]] = "HT Custom RNA", Table65[[#This Row],[Service]] = "HT Geneblock Custom RNA"), "Required", "Empty")</f>
        <v>Empty</v>
      </c>
      <c r="CM52" s="1" t="str">
        <f>IF(OR(Table65[[#This Row],[Service]] = "Custom RNA", Table65[[#This Row],[Service]] = "HT Custom RNA", Table65[[#This Row],[Service]] = "HT Geneblock Custom RNA"), "Required", "Empty")</f>
        <v>Empty</v>
      </c>
      <c r="CN52" s="1" t="str">
        <f>IF(AND(Table65[[#This Row],[Vector]]&lt;&gt;"Banked Construct", OR(Table65[[#This Row],[Service]] = "Custom RNA", Table65[[#This Row],[Service]] = "HT Custom RNA",Table65[[#This Row],[Service]] = "HT Geneblock Custom RNA",)), "Optional", "Empty")</f>
        <v>Empty</v>
      </c>
      <c r="CO52" s="1" t="str">
        <f>IF(OR(Table65[[#This Row],[Service]] = "Custom RNA", Table65[[#This Row],[Service]] = "HT Custom RNA"), "Optional", "Empty")</f>
        <v>Empty</v>
      </c>
      <c r="CP52" s="1" t="str">
        <f>IF(OR(Table65[[#This Row],[Service]] = "Custom RNA", Table65[[#This Row],[Service]] = "HT Custom RNA", Table65[[#This Row],[Service]] = "HT Custom Geneblock RNA"), "Optional", "Empty")</f>
        <v>Empty</v>
      </c>
      <c r="CQ52" s="1" t="str">
        <f>IF(Table65[[#This Row],[Service]]&lt;&gt;"",IF(OR(Table65[[#This Row],[Service]]="HT Custom RNA", Table65[[#This Row],[Service]]="HT Geneblock Custom RNA"), "Empty","Optional"),"Empty")</f>
        <v>Empty</v>
      </c>
      <c r="CR52" s="1" t="str">
        <f>IF(AND(Table65[[#This Row],[Formulation]]&lt;&gt;"",Table65[[#This Row],[Formulation]]&lt;&gt;"None",Table65[[#This Row],[Formulation]]&lt;&gt;"No Options"), "Required","Empty")</f>
        <v>Empty</v>
      </c>
      <c r="CS52" s="1" t="str">
        <f>IF(AND(Table65[[#This Row],[Formulation]]&lt;&gt;"",Table65[[#This Row],[Formulation]]&lt;&gt;"None",Table65[[#This Row],[Formulation]]&lt;&gt;"No Options"), "Optional","Empty")</f>
        <v>Empty</v>
      </c>
      <c r="CT52" s="1" t="str">
        <f t="shared" si="2"/>
        <v>Optional</v>
      </c>
      <c r="CU52" s="1" t="str">
        <f t="shared" si="3"/>
        <v>Optional</v>
      </c>
      <c r="CV52" s="2" t="str">
        <f t="shared" si="4"/>
        <v>Optional</v>
      </c>
    </row>
    <row r="53" spans="1:100" x14ac:dyDescent="0.35">
      <c r="A53" s="69">
        <v>49</v>
      </c>
      <c r="B53" s="59"/>
      <c r="C53" s="83"/>
      <c r="D53" s="85"/>
      <c r="E53" s="90"/>
      <c r="F53" s="60"/>
      <c r="G53" s="60"/>
      <c r="H53" s="60"/>
      <c r="I53" s="61"/>
      <c r="J53" s="61"/>
      <c r="K53" s="105"/>
      <c r="L53" s="90"/>
      <c r="M53" s="60"/>
      <c r="N53" s="108"/>
      <c r="O53" s="91"/>
      <c r="P53" s="111"/>
      <c r="Q53" s="93" t="str">
        <f>Table_Sequence_Check[[#This Row],[Final Warnings]]</f>
        <v/>
      </c>
      <c r="R53" s="19"/>
      <c r="S53" s="19"/>
      <c r="T53" s="19"/>
      <c r="BG53" s="3" t="str" cm="1">
        <f t="array" ref="BG53">_xlfn.LET(
    _xlpm.ProblemFound, _xlfn.TEXTJOIN(", ", TRUE, IF(OR(Table65[[#This Row],[Codon Optimize Capitalized?]]="No", Table65[[#This Row],[Codon Optimize Capitalized?]]=""), IF((ISNUMBER(SEARCH(Table_Problem_Sequences[Problem Sequences], Table65[[#This Row],[Custom Sequence/Bank ID]]))), Table_Problem_Sequences[Problem Sequences], ""),IF((ISNUMBER(FIND(LOWER(Table_Problem_Sequences[Problem Sequences]), Table65[[#This Row],[Custom Sequence/Bank ID]]))), Table_Problem_Sequences[Problem Sequences], ""))),
    IF(_xlpm.ProblemFound="", "", "Warning 1: Problem sequences found (" &amp; _xlpm.ProblemFound &amp; ")"))</f>
        <v/>
      </c>
      <c r="BH53" s="3" t="str">
        <f>IF(AND(Table65[[#This Row],[Vector]] &lt;&gt; "Banked Construct",Table65[[#This Row],[Service]]&lt;&gt;"Stock RNA", LEN(Table65[[#This Row],[Custom Sequence/Bank ID]])&lt;300, Table65[[#This Row],[Custom Sequence/Bank ID]]&lt;&gt;""),"Comment: Sequence is less than 300nt. A spacer sequence will be added to bring the length up to 300nt","")</f>
        <v/>
      </c>
      <c r="BI53" s="1" t="str">
        <f>IF(AND(Table65[[#This Row],[Custom Sequence/Bank ID]]&lt;&gt;"", Table65[[#This Row],[Codon Optimize Capitalized?]]&lt;&gt; "No", Table65[[#This Row],[Codon Optimize Capitalized?]]&lt;&gt; "", Table65[[#This Row],[Codon Optimize Capitalized?]]&lt;&gt; "No Options"),
    IF(MOD(LEN(SUBSTITUTE(SUBSTITUTE(SUBSTITUTE(SUBSTITUTE(SUBSTITUTE(Table65[[#This Row],[Custom Sequence/Bank ID]], "a", ""), "c", ""), "g", ""), "u", ""), "t", "")), 3) = 0,
        "",
        "Error 3: Optimization regions not divisible by 3"),
    "")</f>
        <v/>
      </c>
      <c r="BJ53" s="1" t="str">
        <f>IF(
    Table65[[#This Row],[Vector]]="Banked Construct",
    IF(
        AND(
            LEFT(Table65[[#This Row],[Custom Sequence/Bank ID]], 3)="RTC",
            ISNUMBER(VALUE(MID(Table65[[#This Row],[Custom Sequence/Bank ID]], 4, 7))),
            LEN(Table65[[#This Row],[Custom Sequence/Bank ID]])=10
        ),
        "",
        "Error 4: Incorrect Bank ID"
    ),
    ""
)</f>
        <v/>
      </c>
      <c r="BK53" s="1" t="str">
        <f>IF(
   AND(Table65[[#This Row],[Vector]]&lt;&gt;"Banked Construct", LEN(Table65[[#This Row],[Custom Sequence/Bank ID]])&gt;0),
   IF(
      LEN(
         SUBSTITUTE(
            SUBSTITUTE(
               SUBSTITUTE(
                  SUBSTITUTE(UPPER(Table65[[#This Row],[Custom Sequence/Bank ID]]),"A",""),
               "C",""),
            "T",""),
         "G","")
      )&gt;0,
      "Error 5: Non-ACGT characters present",
      ""
   ),
   ""
)</f>
        <v/>
      </c>
      <c r="BL53" s="4" t="str">
        <f>IF(AND(Table65[[#This Row],[Vector]] &lt;&gt; "Banked Construct",Table65[[#This Row],[Service]]="Custom RNA", LEN(Table65[[#This Row],[Custom Sequence/Bank ID]])&gt;10000),"Error 6: Maximum sequence length is 10,000nt",IF(AND(Table65[[#This Row],[Vector]] &lt;&gt; "Banked Construct",Table65[[#This Row],[Service]]="HT Custom RNA", LEN(Table65[[#This Row],[Custom Sequence/Bank ID]])&gt;5000),"Error 6: Maximum sequence length for HT is 5,000nt", IF(Table65[[#This Row],[Service]]="HT Geneblock Custom RNA", IF(AND(Table65[[#This Row],[Vector]]="RTC coding circRNA", LEN(Table65[[#This Row],[Custom Sequence/Bank ID]])&gt;3793),"Error 6: Maximum sequence length for Coding CircRNA Geneblock is 3,793nt", IF(AND(Table65[[#This Row],[Vector]]="RTC noncoding circRNA", LEN(Table65[[#This Row],[Custom Sequence/Bank ID]])&gt;4493),"Error 6: Maximum sequence length for Noncoding CircRNA Geneblock is 4,493nt", IF(AND(Table65[[#This Row],[Vector]]="RTC Other RNA", LEN(Table65[[#This Row],[Custom Sequence/Bank ID]])&gt;4913),"Error 6: Maximum sequence length for Other RNA Geneblock is 4,913nt",""))),"")))</f>
        <v/>
      </c>
      <c r="BM53" s="4" t="str">
        <f>IF(AND(Table65[[#This Row],[Vector]] &lt;&gt; "Banked Construct", Table65[[#This Row],[Service]]&lt;&gt;"Stock RNA", Table65[[#This Row],[Custom Sequence/Bank ID]]&lt;&gt;""),
    _xlfn.LET(
        _xlpm.Sequence, Table65[[#This Row],[Custom Sequence/Bank ID]],
        _xlpm.OriginalLength, IF(AND(Table65[[#This Row],[Codon Optimize Capitalized?]] &lt;&gt; "No", Table65[[#This Row],[Codon Optimize Capitalized?]] &lt;&gt; ""),
                           LEN(SUBSTITUTE(SUBSTITUTE(SUBSTITUTE(SUBSTITUTE(SUBSTITUTE(_xlpm.Sequence, "A", ""), "C", ""), "G", ""), "T", ""), "U", "")),
                           LEN(_xlpm.Sequence)),
        _xlpm.NoGCLength, IF(AND(Table65[[#This Row],[Codon Optimize Capitalized?]] &lt;&gt; "No", Table65[[#This Row],[Codon Optimize Capitalized?]] &lt;&gt; ""),
                       LEN((SUBSTITUTE(SUBSTITUTE(SUBSTITUTE(SUBSTITUTE(SUBSTITUTE(SUBSTITUTE(SUBSTITUTE(_xlpm.Sequence, "A", ""), "C", ""), "G", ""), "T", ""), "U", ""), "g", ""), "c", ""))),
                       LEN(SUBSTITUTE(SUBSTITUTE(UPPER(_xlpm.Sequence), "G", ""), "C", ""))),
        _xlpm.GCLength, _xlpm.OriginalLength - _xlpm.NoGCLength,
        _xlpm.GCPercentage, IF(_xlpm.OriginalLength &gt; 15, _xlpm.GCLength / _xlpm.OriginalLength, 0.5),
                IF(OR(_xlpm.GCPercentage &gt; 0.65, _xlpm.GCPercentage &lt; 0.25), "Warning 7: Unoptimized region GC is not between 25-65%", "")
    ),
    ""
)</f>
        <v/>
      </c>
      <c r="BN53" s="4" t="str" cm="1">
        <f t="array" ref="BN53">_xlfn.LET(
    _xlpm.ProblemFound, _xlfn.TEXTJOIN(", ", TRUE, IF(OR(Table65[[#This Row],[Codon Optimize Capitalized?]]="No", Table65[[#This Row],[Codon Optimize Capitalized?]]=""), IF((ISNUMBER(SEARCH(Table_Restriction_Enzymes[XbaI], Table65[[#This Row],[Custom Sequence/Bank ID]]))), Table_Restriction_Enzymes[XbaI], ""),IF((ISNUMBER(FIND(LOWER(Table_Restriction_Enzymes[XbaI]), Table65[[#This Row],[Custom Sequence/Bank ID]]))), Table_Restriction_Enzymes[XbaI], ""))),
    IF(_xlpm.ProblemFound="", "", "[" &amp; _xlpm.ProblemFound &amp; "]"))</f>
        <v/>
      </c>
      <c r="BO53" s="4" t="str">
        <f>IF(Table_Sequence_Check[[#This Row],[Restriction Enzyme 1 Check]]&lt;&gt;"", Table_Restriction_Enzymes[[#Headers],[XbaI]],"")</f>
        <v/>
      </c>
      <c r="BP53" s="4" t="str" cm="1">
        <f t="array" ref="BP53">_xlfn.LET(
    _xlpm.ProblemFound, _xlfn.TEXTJOIN(", ", TRUE, IF(OR(Table65[[#This Row],[Codon Optimize Capitalized?]]="No", Table65[[#This Row],[Codon Optimize Capitalized?]]=""), IF((ISNUMBER(SEARCH(Table_Restriction_Enzymes[AscI], Table65[[#This Row],[Custom Sequence/Bank ID]]))), Table_Restriction_Enzymes[AscI], ""),IF((ISNUMBER(FIND(LOWER(Table_Restriction_Enzymes[AscI]), Table65[[#This Row],[Custom Sequence/Bank ID]]))), Table_Restriction_Enzymes[AscI], ""))),
    IF(_xlpm.ProblemFound="", "", "[" &amp; _xlpm.ProblemFound &amp; "]"))</f>
        <v/>
      </c>
      <c r="BQ53" s="4" t="str">
        <f>IF(Table_Sequence_Check[[#This Row],[Restriction Enzyme 2 Check]]&lt;&gt;"", Table_Restriction_Enzymes[[#Headers],[AscI]],"")</f>
        <v/>
      </c>
      <c r="BR53" s="4" t="str">
        <f>IF(AND(Table65[[#This Row],[Vector]] &lt;&gt; "Banked Construct",Table65[[#This Row],[Service]]&lt;&gt;"Stock RNA", Table65[[#This Row],[Service]]&lt;&gt;"HT Geneblock Custom RNA", Table_Sequence_Check[[#This Row],[Restriction Enzyme 1 Check]]&lt;&gt;"", Table_Sequence_Check[[#This Row],[Restriction Enzyme 2 Check]]&lt;&gt; ""),"Error 8: Remove instances of one of the following: " &amp; _xlfn.CONCAT(Table_Sequence_Check[[#This Row],[Restriction Enzyme 1 Check]],Table_Sequence_Check[[#This Row],[Restriction Enzyme 2 Check]]),"")</f>
        <v/>
      </c>
      <c r="BS53" s="4" t="str" cm="1">
        <f t="array" ref="BS53">IF(
   AND(
      Table65[[#This Row],[Service]] &lt;&gt; "",
      OR(
         COUNTIF(Table65[Service], "HT Custom RNA") &gt; 0,
         COUNTIF(Table65[Service], "HT Geneblock Custom RNA") &gt; 0
      ),
      COUNTA(_xlfn.UNIQUE(_xlfn._xlws.FILTER(Table65[Service], Table65[Service] &lt;&gt; ""))) &gt; 1
   ),
   "Error 9: If selecting HT Custom RNA or HT Geneblock Custom RNA, all items must match the selected HT service",
   ""
)</f>
        <v/>
      </c>
      <c r="BT53" s="4" t="str" cm="1">
        <f t="array" ref="BT53">IF(
   AND(
      Table65[[#This Row],[Service]] &lt;&gt; "",
      OR(COUNTIF(Table65[Service], "*HT Custom RNA*") &gt; 0, COUNTIF(Table65[Service], "*HT Geneblock Custom RNA*") &gt; 0),
      OR(
         COUNTA(_xlfn.UNIQUE(_xlfn._xlws.FILTER(Table65[RNA Analytics], (Table65[Service] &lt;&gt; "")))) &gt; 1,
         COUNTA(_xlfn.UNIQUE(_xlfn._xlws.FILTER(Table65[Bank Construct?], (Table65[Service] &lt;&gt; "")))) &gt; 1,
         COUNTA(_xlfn.UNIQUE(_xlfn._xlws.FILTER(Table65[Synthesis Type], (Table65[Service] &lt;&gt; "")))) &gt; 1
      )
   ),
   "Error 10: If submitting HT Custom RNA or HT Geneblock Custom RNA service request, all items must have the same Synthesis Type, Banking, and Analytics",
   ""
)</f>
        <v/>
      </c>
      <c r="BU53" s="4" t="str">
        <f>IF(AND(OR(Table65[[#This Row],[Service]] = "HT Custom RNA",Table65[[#This Row],[Service]] = "HT Geneblock Custom RNA"), Table65[[#This Row],[Vector]]="Banked Construct"),"Error 11: Banked constructs cannot be submitted for HT/Geneblock Custom RNA service. Contact the core if you'd like to resynthesize an entire banked plate","")</f>
        <v/>
      </c>
      <c r="BV53" s="4" t="str">
        <f>IF(AND(Table65[[#This Row],[Service]] &lt;&gt; "", Table65[[#This Row],[Vector]]="Banked Construct", Table65[[#This Row],[Bank Construct?]]="Yes"),"Error 12: Cannot bank constructs that are already banked","")</f>
        <v/>
      </c>
      <c r="BW53" s="4" t="str" cm="1">
        <f t="array" ref="BW53">_xlfn.LET(
    _xlpm.ProblemFound, _xlfn.TEXTJOIN(", ", TRUE, IF(AND(Table65[[#This Row],[Synthesis Type]]="Other RNA", OR(Table65[[#This Row],[Codon Optimize Capitalized?]]="No", Table65[[#This Row],[Codon Optimize Capitalized?]]="")), IF((ISNUMBER(SEARCH(Table_pA_Check[pA Check], Table65[[#This Row],[Custom Sequence/Bank ID]]))), Table_pA_Check[pA Check], ""),IF((ISNUMBER(FIND(LOWER(Table_pA_Check[pA Check]), Table65[[#This Row],[Custom Sequence/Bank ID]]))), Table_pA_Check[pA Check], ""))),
    IF(_xlpm.ProblemFound="", "", "Error 13: Problem sequences found (" &amp; _xlpm.ProblemFound &amp; ")"))</f>
        <v/>
      </c>
      <c r="BX53" s="4" t="str">
        <f>IF(AND(Table65[[#This Row],[Service]] &lt;&gt; "", Table65[[#This Row],[Codon Optimize Capitalized?]]&lt;&gt; "No", Table65[[#This Row],[Codon Optimize Capitalized?]]&lt;&gt; "", Table65[[#This Row],[Codon Optimize Capitalized?]]&lt;&gt; "No Options", EXACT(Table65[[#This Row],[Custom Sequence/Bank ID]],LOWER(Table65[[#This Row],[Custom Sequence/Bank ID]]))),"Error 14: Codon optimization is selected, but sequence is lowercase. Change regions for optimization to uppercase","")</f>
        <v/>
      </c>
      <c r="BY53" s="4" t="str">
        <f>IF(COUNTIF(Table65[Name], Table65[[#This Row],[Name]]) &gt; 1, "Error 15: Duplicate name", "")</f>
        <v/>
      </c>
      <c r="BZ53" s="4" t="str">
        <f>IF(
   Table65[[#This Row],[Service]]&lt;&gt;"",
   IF(
      AND(Table65[[#This Row],[Formulation]]="", Table65[[#This Row],[Number of Aliquots]]&gt;1),
      "Error 16: The RTC can only aliquot formulated circRNA; unformulated circRNA is stable through many freeze-thaw cycles",
      ""
   ),
   ""
)</f>
        <v/>
      </c>
      <c r="CA53" s="4" t="str">
        <f>IF(
   Table65[[#This Row],[Service]]&lt;&gt;"",
   IF(
      Table65[[#This Row],[Number of Aliquots]] &gt; (Table65[[#This Row],[Quantity (mg)]]*20),
      "Error 17: Too many aliquots. Maximum aliquots for Quantity requested = " &amp; (Table65[[#This Row],[Quantity (mg)]]*20),
      ""
   ),
   ""
)</f>
        <v/>
      </c>
      <c r="CB53" s="4" t="str">
        <f>IF(
   AND(Table65[[#This Row],[Service]]&lt;&gt;"", Table65[[#This Row],[Quantity (mg)]]&lt;0.2, Table65[[#This Row],[Formulation]]&lt;&gt;"", Table65[[#This Row],[Formulation]]&lt;&gt;"None"),
   "Error 18: Quantity too low. Minimum is 0.2mg for formulations",
   ""
)</f>
        <v/>
      </c>
      <c r="CC53" s="4" t="str">
        <f>IF(
   AND(Table65[[#This Row],[Service]]&lt;&gt;"", Table65[[#This Row],[Vector]]="No Vector", Table65[[#This Row],[Service]]&lt;&gt;"HT Geneblock Custom RNA"),
   "Error 19: [No Vector] can only be used for Geneblock service",
   ""
)</f>
        <v/>
      </c>
      <c r="CD53" s="4" t="str">
        <f>_xlfn.LET(
    _xlpm.errorList, _xlfn.TEXTJOIN(". ", TRUE, Table_Sequence_Check[[#This Row],[Problem Sequence Check]:[GC Check]],Table_Sequence_Check[[#This Row],[Restriction Enzyme Error]:[Gblock No Vector Check]]),
    IF(AND(Table65[[#This Row],[Service]]&lt;&gt;"", Table65[[#This Row],[Custom Sequence/Bank ID]]&lt;&gt;"SPECIAL",_xlpm.errorList&lt;&gt;""), _xlpm.errorList &amp; ".", "")
)</f>
        <v/>
      </c>
      <c r="CF53" s="3" t="str">
        <f t="shared" si="0"/>
        <v>Required</v>
      </c>
      <c r="CG53" s="1" t="str">
        <f t="shared" si="1"/>
        <v>Optional</v>
      </c>
      <c r="CH53" s="1" t="str">
        <f>IF(Table65[[#This Row],[Service]]&lt;&gt;"",IF((Table65[[#This Row],[Service]]="HT Custom RNA") + (Table65[[#This Row],[Service]]="HT Geneblock Custom RNA"), "Empty","Required"),"Empty")</f>
        <v>Empty</v>
      </c>
      <c r="CI53" s="1" t="str">
        <f>IF(Table65[[#This Row],[Service]] = "Stock RNA", "Required","Empty")</f>
        <v>Empty</v>
      </c>
      <c r="CJ53" s="1" t="str">
        <f>IF(OR(Table65[[#This Row],[Service]] = "Custom RNA", Table65[[#This Row],[Service]] = "HT Custom RNA", Table65[[#This Row],[Service]] = "HT Geneblock Custom RNA", Table65[[#This Row],[Service]] = "Formulation"), "Required", "Empty")</f>
        <v>Empty</v>
      </c>
      <c r="CK53" s="1" t="str">
        <f>IF(OR(Table65[[#This Row],[Service]] = "Custom RNA", Table65[[#This Row],[Service]] = "HT Custom RNA", Table65[[#This Row],[Service]] = "HT Geneblock Custom RNA"), "Required", "Empty")</f>
        <v>Empty</v>
      </c>
      <c r="CL53" s="1" t="str">
        <f>IF(OR(Table65[[#This Row],[Service]] = "Custom RNA", Table65[[#This Row],[Service]] = "HT Custom RNA", Table65[[#This Row],[Service]] = "HT Geneblock Custom RNA"), "Required", "Empty")</f>
        <v>Empty</v>
      </c>
      <c r="CM53" s="1" t="str">
        <f>IF(OR(Table65[[#This Row],[Service]] = "Custom RNA", Table65[[#This Row],[Service]] = "HT Custom RNA", Table65[[#This Row],[Service]] = "HT Geneblock Custom RNA"), "Required", "Empty")</f>
        <v>Empty</v>
      </c>
      <c r="CN53" s="1" t="str">
        <f>IF(AND(Table65[[#This Row],[Vector]]&lt;&gt;"Banked Construct", OR(Table65[[#This Row],[Service]] = "Custom RNA", Table65[[#This Row],[Service]] = "HT Custom RNA",Table65[[#This Row],[Service]] = "HT Geneblock Custom RNA",)), "Optional", "Empty")</f>
        <v>Empty</v>
      </c>
      <c r="CO53" s="1" t="str">
        <f>IF(OR(Table65[[#This Row],[Service]] = "Custom RNA", Table65[[#This Row],[Service]] = "HT Custom RNA"), "Optional", "Empty")</f>
        <v>Empty</v>
      </c>
      <c r="CP53" s="1" t="str">
        <f>IF(OR(Table65[[#This Row],[Service]] = "Custom RNA", Table65[[#This Row],[Service]] = "HT Custom RNA", Table65[[#This Row],[Service]] = "HT Custom Geneblock RNA"), "Optional", "Empty")</f>
        <v>Empty</v>
      </c>
      <c r="CQ53" s="1" t="str">
        <f>IF(Table65[[#This Row],[Service]]&lt;&gt;"",IF(OR(Table65[[#This Row],[Service]]="HT Custom RNA", Table65[[#This Row],[Service]]="HT Geneblock Custom RNA"), "Empty","Optional"),"Empty")</f>
        <v>Empty</v>
      </c>
      <c r="CR53" s="1" t="str">
        <f>IF(AND(Table65[[#This Row],[Formulation]]&lt;&gt;"",Table65[[#This Row],[Formulation]]&lt;&gt;"None",Table65[[#This Row],[Formulation]]&lt;&gt;"No Options"), "Required","Empty")</f>
        <v>Empty</v>
      </c>
      <c r="CS53" s="1" t="str">
        <f>IF(AND(Table65[[#This Row],[Formulation]]&lt;&gt;"",Table65[[#This Row],[Formulation]]&lt;&gt;"None",Table65[[#This Row],[Formulation]]&lt;&gt;"No Options"), "Optional","Empty")</f>
        <v>Empty</v>
      </c>
      <c r="CT53" s="1" t="str">
        <f t="shared" si="2"/>
        <v>Optional</v>
      </c>
      <c r="CU53" s="1" t="str">
        <f t="shared" si="3"/>
        <v>Optional</v>
      </c>
      <c r="CV53" s="2" t="str">
        <f t="shared" si="4"/>
        <v>Optional</v>
      </c>
    </row>
    <row r="54" spans="1:100" x14ac:dyDescent="0.35">
      <c r="A54" s="69">
        <v>50</v>
      </c>
      <c r="B54" s="59"/>
      <c r="C54" s="83"/>
      <c r="D54" s="85"/>
      <c r="E54" s="90"/>
      <c r="F54" s="60"/>
      <c r="G54" s="60"/>
      <c r="H54" s="60"/>
      <c r="I54" s="61"/>
      <c r="J54" s="61"/>
      <c r="K54" s="105"/>
      <c r="L54" s="90"/>
      <c r="M54" s="60"/>
      <c r="N54" s="108"/>
      <c r="O54" s="91"/>
      <c r="P54" s="111"/>
      <c r="Q54" s="93" t="str">
        <f>Table_Sequence_Check[[#This Row],[Final Warnings]]</f>
        <v/>
      </c>
      <c r="R54" s="19"/>
      <c r="S54" s="19"/>
      <c r="T54" s="19"/>
      <c r="BG54" s="3" t="str" cm="1">
        <f t="array" ref="BG54">_xlfn.LET(
    _xlpm.ProblemFound, _xlfn.TEXTJOIN(", ", TRUE, IF(OR(Table65[[#This Row],[Codon Optimize Capitalized?]]="No", Table65[[#This Row],[Codon Optimize Capitalized?]]=""), IF((ISNUMBER(SEARCH(Table_Problem_Sequences[Problem Sequences], Table65[[#This Row],[Custom Sequence/Bank ID]]))), Table_Problem_Sequences[Problem Sequences], ""),IF((ISNUMBER(FIND(LOWER(Table_Problem_Sequences[Problem Sequences]), Table65[[#This Row],[Custom Sequence/Bank ID]]))), Table_Problem_Sequences[Problem Sequences], ""))),
    IF(_xlpm.ProblemFound="", "", "Warning 1: Problem sequences found (" &amp; _xlpm.ProblemFound &amp; ")"))</f>
        <v/>
      </c>
      <c r="BH54" s="3" t="str">
        <f>IF(AND(Table65[[#This Row],[Vector]] &lt;&gt; "Banked Construct",Table65[[#This Row],[Service]]&lt;&gt;"Stock RNA", LEN(Table65[[#This Row],[Custom Sequence/Bank ID]])&lt;300, Table65[[#This Row],[Custom Sequence/Bank ID]]&lt;&gt;""),"Comment: Sequence is less than 300nt. A spacer sequence will be added to bring the length up to 300nt","")</f>
        <v/>
      </c>
      <c r="BI54" s="1" t="str">
        <f>IF(AND(Table65[[#This Row],[Custom Sequence/Bank ID]]&lt;&gt;"", Table65[[#This Row],[Codon Optimize Capitalized?]]&lt;&gt; "No", Table65[[#This Row],[Codon Optimize Capitalized?]]&lt;&gt; "", Table65[[#This Row],[Codon Optimize Capitalized?]]&lt;&gt; "No Options"),
    IF(MOD(LEN(SUBSTITUTE(SUBSTITUTE(SUBSTITUTE(SUBSTITUTE(SUBSTITUTE(Table65[[#This Row],[Custom Sequence/Bank ID]], "a", ""), "c", ""), "g", ""), "u", ""), "t", "")), 3) = 0,
        "",
        "Error 3: Optimization regions not divisible by 3"),
    "")</f>
        <v/>
      </c>
      <c r="BJ54" s="1" t="str">
        <f>IF(
    Table65[[#This Row],[Vector]]="Banked Construct",
    IF(
        AND(
            LEFT(Table65[[#This Row],[Custom Sequence/Bank ID]], 3)="RTC",
            ISNUMBER(VALUE(MID(Table65[[#This Row],[Custom Sequence/Bank ID]], 4, 7))),
            LEN(Table65[[#This Row],[Custom Sequence/Bank ID]])=10
        ),
        "",
        "Error 4: Incorrect Bank ID"
    ),
    ""
)</f>
        <v/>
      </c>
      <c r="BK54" s="1" t="str">
        <f>IF(
   AND(Table65[[#This Row],[Vector]]&lt;&gt;"Banked Construct", LEN(Table65[[#This Row],[Custom Sequence/Bank ID]])&gt;0),
   IF(
      LEN(
         SUBSTITUTE(
            SUBSTITUTE(
               SUBSTITUTE(
                  SUBSTITUTE(UPPER(Table65[[#This Row],[Custom Sequence/Bank ID]]),"A",""),
               "C",""),
            "T",""),
         "G","")
      )&gt;0,
      "Error 5: Non-ACGT characters present",
      ""
   ),
   ""
)</f>
        <v/>
      </c>
      <c r="BL54" s="4" t="str">
        <f>IF(AND(Table65[[#This Row],[Vector]] &lt;&gt; "Banked Construct",Table65[[#This Row],[Service]]="Custom RNA", LEN(Table65[[#This Row],[Custom Sequence/Bank ID]])&gt;10000),"Error 6: Maximum sequence length is 10,000nt",IF(AND(Table65[[#This Row],[Vector]] &lt;&gt; "Banked Construct",Table65[[#This Row],[Service]]="HT Custom RNA", LEN(Table65[[#This Row],[Custom Sequence/Bank ID]])&gt;5000),"Error 6: Maximum sequence length for HT is 5,000nt", IF(Table65[[#This Row],[Service]]="HT Geneblock Custom RNA", IF(AND(Table65[[#This Row],[Vector]]="RTC coding circRNA", LEN(Table65[[#This Row],[Custom Sequence/Bank ID]])&gt;3793),"Error 6: Maximum sequence length for Coding CircRNA Geneblock is 3,793nt", IF(AND(Table65[[#This Row],[Vector]]="RTC noncoding circRNA", LEN(Table65[[#This Row],[Custom Sequence/Bank ID]])&gt;4493),"Error 6: Maximum sequence length for Noncoding CircRNA Geneblock is 4,493nt", IF(AND(Table65[[#This Row],[Vector]]="RTC Other RNA", LEN(Table65[[#This Row],[Custom Sequence/Bank ID]])&gt;4913),"Error 6: Maximum sequence length for Other RNA Geneblock is 4,913nt",""))),"")))</f>
        <v/>
      </c>
      <c r="BM54" s="4" t="str">
        <f>IF(AND(Table65[[#This Row],[Vector]] &lt;&gt; "Banked Construct", Table65[[#This Row],[Service]]&lt;&gt;"Stock RNA", Table65[[#This Row],[Custom Sequence/Bank ID]]&lt;&gt;""),
    _xlfn.LET(
        _xlpm.Sequence, Table65[[#This Row],[Custom Sequence/Bank ID]],
        _xlpm.OriginalLength, IF(AND(Table65[[#This Row],[Codon Optimize Capitalized?]] &lt;&gt; "No", Table65[[#This Row],[Codon Optimize Capitalized?]] &lt;&gt; ""),
                           LEN(SUBSTITUTE(SUBSTITUTE(SUBSTITUTE(SUBSTITUTE(SUBSTITUTE(_xlpm.Sequence, "A", ""), "C", ""), "G", ""), "T", ""), "U", "")),
                           LEN(_xlpm.Sequence)),
        _xlpm.NoGCLength, IF(AND(Table65[[#This Row],[Codon Optimize Capitalized?]] &lt;&gt; "No", Table65[[#This Row],[Codon Optimize Capitalized?]] &lt;&gt; ""),
                       LEN((SUBSTITUTE(SUBSTITUTE(SUBSTITUTE(SUBSTITUTE(SUBSTITUTE(SUBSTITUTE(SUBSTITUTE(_xlpm.Sequence, "A", ""), "C", ""), "G", ""), "T", ""), "U", ""), "g", ""), "c", ""))),
                       LEN(SUBSTITUTE(SUBSTITUTE(UPPER(_xlpm.Sequence), "G", ""), "C", ""))),
        _xlpm.GCLength, _xlpm.OriginalLength - _xlpm.NoGCLength,
        _xlpm.GCPercentage, IF(_xlpm.OriginalLength &gt; 15, _xlpm.GCLength / _xlpm.OriginalLength, 0.5),
                IF(OR(_xlpm.GCPercentage &gt; 0.65, _xlpm.GCPercentage &lt; 0.25), "Warning 7: Unoptimized region GC is not between 25-65%", "")
    ),
    ""
)</f>
        <v/>
      </c>
      <c r="BN54" s="4" t="str" cm="1">
        <f t="array" ref="BN54">_xlfn.LET(
    _xlpm.ProblemFound, _xlfn.TEXTJOIN(", ", TRUE, IF(OR(Table65[[#This Row],[Codon Optimize Capitalized?]]="No", Table65[[#This Row],[Codon Optimize Capitalized?]]=""), IF((ISNUMBER(SEARCH(Table_Restriction_Enzymes[XbaI], Table65[[#This Row],[Custom Sequence/Bank ID]]))), Table_Restriction_Enzymes[XbaI], ""),IF((ISNUMBER(FIND(LOWER(Table_Restriction_Enzymes[XbaI]), Table65[[#This Row],[Custom Sequence/Bank ID]]))), Table_Restriction_Enzymes[XbaI], ""))),
    IF(_xlpm.ProblemFound="", "", "[" &amp; _xlpm.ProblemFound &amp; "]"))</f>
        <v/>
      </c>
      <c r="BO54" s="4" t="str">
        <f>IF(Table_Sequence_Check[[#This Row],[Restriction Enzyme 1 Check]]&lt;&gt;"", Table_Restriction_Enzymes[[#Headers],[XbaI]],"")</f>
        <v/>
      </c>
      <c r="BP54" s="4" t="str" cm="1">
        <f t="array" ref="BP54">_xlfn.LET(
    _xlpm.ProblemFound, _xlfn.TEXTJOIN(", ", TRUE, IF(OR(Table65[[#This Row],[Codon Optimize Capitalized?]]="No", Table65[[#This Row],[Codon Optimize Capitalized?]]=""), IF((ISNUMBER(SEARCH(Table_Restriction_Enzymes[AscI], Table65[[#This Row],[Custom Sequence/Bank ID]]))), Table_Restriction_Enzymes[AscI], ""),IF((ISNUMBER(FIND(LOWER(Table_Restriction_Enzymes[AscI]), Table65[[#This Row],[Custom Sequence/Bank ID]]))), Table_Restriction_Enzymes[AscI], ""))),
    IF(_xlpm.ProblemFound="", "", "[" &amp; _xlpm.ProblemFound &amp; "]"))</f>
        <v/>
      </c>
      <c r="BQ54" s="4" t="str">
        <f>IF(Table_Sequence_Check[[#This Row],[Restriction Enzyme 2 Check]]&lt;&gt;"", Table_Restriction_Enzymes[[#Headers],[AscI]],"")</f>
        <v/>
      </c>
      <c r="BR54" s="4" t="str">
        <f>IF(AND(Table65[[#This Row],[Vector]] &lt;&gt; "Banked Construct",Table65[[#This Row],[Service]]&lt;&gt;"Stock RNA", Table65[[#This Row],[Service]]&lt;&gt;"HT Geneblock Custom RNA", Table_Sequence_Check[[#This Row],[Restriction Enzyme 1 Check]]&lt;&gt;"", Table_Sequence_Check[[#This Row],[Restriction Enzyme 2 Check]]&lt;&gt; ""),"Error 8: Remove instances of one of the following: " &amp; _xlfn.CONCAT(Table_Sequence_Check[[#This Row],[Restriction Enzyme 1 Check]],Table_Sequence_Check[[#This Row],[Restriction Enzyme 2 Check]]),"")</f>
        <v/>
      </c>
      <c r="BS54" s="4" t="str" cm="1">
        <f t="array" ref="BS54">IF(
   AND(
      Table65[[#This Row],[Service]] &lt;&gt; "",
      OR(
         COUNTIF(Table65[Service], "HT Custom RNA") &gt; 0,
         COUNTIF(Table65[Service], "HT Geneblock Custom RNA") &gt; 0
      ),
      COUNTA(_xlfn.UNIQUE(_xlfn._xlws.FILTER(Table65[Service], Table65[Service] &lt;&gt; ""))) &gt; 1
   ),
   "Error 9: If selecting HT Custom RNA or HT Geneblock Custom RNA, all items must match the selected HT service",
   ""
)</f>
        <v/>
      </c>
      <c r="BT54" s="4" t="str" cm="1">
        <f t="array" ref="BT54">IF(
   AND(
      Table65[[#This Row],[Service]] &lt;&gt; "",
      OR(COUNTIF(Table65[Service], "*HT Custom RNA*") &gt; 0, COUNTIF(Table65[Service], "*HT Geneblock Custom RNA*") &gt; 0),
      OR(
         COUNTA(_xlfn.UNIQUE(_xlfn._xlws.FILTER(Table65[RNA Analytics], (Table65[Service] &lt;&gt; "")))) &gt; 1,
         COUNTA(_xlfn.UNIQUE(_xlfn._xlws.FILTER(Table65[Bank Construct?], (Table65[Service] &lt;&gt; "")))) &gt; 1,
         COUNTA(_xlfn.UNIQUE(_xlfn._xlws.FILTER(Table65[Synthesis Type], (Table65[Service] &lt;&gt; "")))) &gt; 1
      )
   ),
   "Error 10: If submitting HT Custom RNA or HT Geneblock Custom RNA service request, all items must have the same Synthesis Type, Banking, and Analytics",
   ""
)</f>
        <v/>
      </c>
      <c r="BU54" s="4" t="str">
        <f>IF(AND(OR(Table65[[#This Row],[Service]] = "HT Custom RNA",Table65[[#This Row],[Service]] = "HT Geneblock Custom RNA"), Table65[[#This Row],[Vector]]="Banked Construct"),"Error 11: Banked constructs cannot be submitted for HT/Geneblock Custom RNA service. Contact the core if you'd like to resynthesize an entire banked plate","")</f>
        <v/>
      </c>
      <c r="BV54" s="4" t="str">
        <f>IF(AND(Table65[[#This Row],[Service]] &lt;&gt; "", Table65[[#This Row],[Vector]]="Banked Construct", Table65[[#This Row],[Bank Construct?]]="Yes"),"Error 12: Cannot bank constructs that are already banked","")</f>
        <v/>
      </c>
      <c r="BW54" s="4" t="str" cm="1">
        <f t="array" ref="BW54">_xlfn.LET(
    _xlpm.ProblemFound, _xlfn.TEXTJOIN(", ", TRUE, IF(AND(Table65[[#This Row],[Synthesis Type]]="Other RNA", OR(Table65[[#This Row],[Codon Optimize Capitalized?]]="No", Table65[[#This Row],[Codon Optimize Capitalized?]]="")), IF((ISNUMBER(SEARCH(Table_pA_Check[pA Check], Table65[[#This Row],[Custom Sequence/Bank ID]]))), Table_pA_Check[pA Check], ""),IF((ISNUMBER(FIND(LOWER(Table_pA_Check[pA Check]), Table65[[#This Row],[Custom Sequence/Bank ID]]))), Table_pA_Check[pA Check], ""))),
    IF(_xlpm.ProblemFound="", "", "Error 13: Problem sequences found (" &amp; _xlpm.ProblemFound &amp; ")"))</f>
        <v/>
      </c>
      <c r="BX54" s="4" t="str">
        <f>IF(AND(Table65[[#This Row],[Service]] &lt;&gt; "", Table65[[#This Row],[Codon Optimize Capitalized?]]&lt;&gt; "No", Table65[[#This Row],[Codon Optimize Capitalized?]]&lt;&gt; "", Table65[[#This Row],[Codon Optimize Capitalized?]]&lt;&gt; "No Options", EXACT(Table65[[#This Row],[Custom Sequence/Bank ID]],LOWER(Table65[[#This Row],[Custom Sequence/Bank ID]]))),"Error 14: Codon optimization is selected, but sequence is lowercase. Change regions for optimization to uppercase","")</f>
        <v/>
      </c>
      <c r="BY54" s="4" t="str">
        <f>IF(COUNTIF(Table65[Name], Table65[[#This Row],[Name]]) &gt; 1, "Error 15: Duplicate name", "")</f>
        <v/>
      </c>
      <c r="BZ54" s="4" t="str">
        <f>IF(
   Table65[[#This Row],[Service]]&lt;&gt;"",
   IF(
      AND(Table65[[#This Row],[Formulation]]="", Table65[[#This Row],[Number of Aliquots]]&gt;1),
      "Error 16: The RTC can only aliquot formulated circRNA; unformulated circRNA is stable through many freeze-thaw cycles",
      ""
   ),
   ""
)</f>
        <v/>
      </c>
      <c r="CA54" s="4" t="str">
        <f>IF(
   Table65[[#This Row],[Service]]&lt;&gt;"",
   IF(
      Table65[[#This Row],[Number of Aliquots]] &gt; (Table65[[#This Row],[Quantity (mg)]]*20),
      "Error 17: Too many aliquots. Maximum aliquots for Quantity requested = " &amp; (Table65[[#This Row],[Quantity (mg)]]*20),
      ""
   ),
   ""
)</f>
        <v/>
      </c>
      <c r="CB54" s="4" t="str">
        <f>IF(
   AND(Table65[[#This Row],[Service]]&lt;&gt;"", Table65[[#This Row],[Quantity (mg)]]&lt;0.2, Table65[[#This Row],[Formulation]]&lt;&gt;"", Table65[[#This Row],[Formulation]]&lt;&gt;"None"),
   "Error 18: Quantity too low. Minimum is 0.2mg for formulations",
   ""
)</f>
        <v/>
      </c>
      <c r="CC54" s="4" t="str">
        <f>IF(
   AND(Table65[[#This Row],[Service]]&lt;&gt;"", Table65[[#This Row],[Vector]]="No Vector", Table65[[#This Row],[Service]]&lt;&gt;"HT Geneblock Custom RNA"),
   "Error 19: [No Vector] can only be used for Geneblock service",
   ""
)</f>
        <v/>
      </c>
      <c r="CD54" s="4" t="str">
        <f>_xlfn.LET(
    _xlpm.errorList, _xlfn.TEXTJOIN(". ", TRUE, Table_Sequence_Check[[#This Row],[Problem Sequence Check]:[GC Check]],Table_Sequence_Check[[#This Row],[Restriction Enzyme Error]:[Gblock No Vector Check]]),
    IF(AND(Table65[[#This Row],[Service]]&lt;&gt;"", Table65[[#This Row],[Custom Sequence/Bank ID]]&lt;&gt;"SPECIAL",_xlpm.errorList&lt;&gt;""), _xlpm.errorList &amp; ".", "")
)</f>
        <v/>
      </c>
      <c r="CF54" s="3" t="str">
        <f t="shared" si="0"/>
        <v>Required</v>
      </c>
      <c r="CG54" s="1" t="str">
        <f t="shared" si="1"/>
        <v>Optional</v>
      </c>
      <c r="CH54" s="1" t="str">
        <f>IF(Table65[[#This Row],[Service]]&lt;&gt;"",IF((Table65[[#This Row],[Service]]="HT Custom RNA") + (Table65[[#This Row],[Service]]="HT Geneblock Custom RNA"), "Empty","Required"),"Empty")</f>
        <v>Empty</v>
      </c>
      <c r="CI54" s="1" t="str">
        <f>IF(Table65[[#This Row],[Service]] = "Stock RNA", "Required","Empty")</f>
        <v>Empty</v>
      </c>
      <c r="CJ54" s="1" t="str">
        <f>IF(OR(Table65[[#This Row],[Service]] = "Custom RNA", Table65[[#This Row],[Service]] = "HT Custom RNA", Table65[[#This Row],[Service]] = "HT Geneblock Custom RNA", Table65[[#This Row],[Service]] = "Formulation"), "Required", "Empty")</f>
        <v>Empty</v>
      </c>
      <c r="CK54" s="1" t="str">
        <f>IF(OR(Table65[[#This Row],[Service]] = "Custom RNA", Table65[[#This Row],[Service]] = "HT Custom RNA", Table65[[#This Row],[Service]] = "HT Geneblock Custom RNA"), "Required", "Empty")</f>
        <v>Empty</v>
      </c>
      <c r="CL54" s="1" t="str">
        <f>IF(OR(Table65[[#This Row],[Service]] = "Custom RNA", Table65[[#This Row],[Service]] = "HT Custom RNA", Table65[[#This Row],[Service]] = "HT Geneblock Custom RNA"), "Required", "Empty")</f>
        <v>Empty</v>
      </c>
      <c r="CM54" s="1" t="str">
        <f>IF(OR(Table65[[#This Row],[Service]] = "Custom RNA", Table65[[#This Row],[Service]] = "HT Custom RNA", Table65[[#This Row],[Service]] = "HT Geneblock Custom RNA"), "Required", "Empty")</f>
        <v>Empty</v>
      </c>
      <c r="CN54" s="1" t="str">
        <f>IF(AND(Table65[[#This Row],[Vector]]&lt;&gt;"Banked Construct", OR(Table65[[#This Row],[Service]] = "Custom RNA", Table65[[#This Row],[Service]] = "HT Custom RNA",Table65[[#This Row],[Service]] = "HT Geneblock Custom RNA",)), "Optional", "Empty")</f>
        <v>Empty</v>
      </c>
      <c r="CO54" s="1" t="str">
        <f>IF(OR(Table65[[#This Row],[Service]] = "Custom RNA", Table65[[#This Row],[Service]] = "HT Custom RNA"), "Optional", "Empty")</f>
        <v>Empty</v>
      </c>
      <c r="CP54" s="1" t="str">
        <f>IF(OR(Table65[[#This Row],[Service]] = "Custom RNA", Table65[[#This Row],[Service]] = "HT Custom RNA", Table65[[#This Row],[Service]] = "HT Custom Geneblock RNA"), "Optional", "Empty")</f>
        <v>Empty</v>
      </c>
      <c r="CQ54" s="1" t="str">
        <f>IF(Table65[[#This Row],[Service]]&lt;&gt;"",IF(OR(Table65[[#This Row],[Service]]="HT Custom RNA", Table65[[#This Row],[Service]]="HT Geneblock Custom RNA"), "Empty","Optional"),"Empty")</f>
        <v>Empty</v>
      </c>
      <c r="CR54" s="1" t="str">
        <f>IF(AND(Table65[[#This Row],[Formulation]]&lt;&gt;"",Table65[[#This Row],[Formulation]]&lt;&gt;"None",Table65[[#This Row],[Formulation]]&lt;&gt;"No Options"), "Required","Empty")</f>
        <v>Empty</v>
      </c>
      <c r="CS54" s="1" t="str">
        <f>IF(AND(Table65[[#This Row],[Formulation]]&lt;&gt;"",Table65[[#This Row],[Formulation]]&lt;&gt;"None",Table65[[#This Row],[Formulation]]&lt;&gt;"No Options"), "Optional","Empty")</f>
        <v>Empty</v>
      </c>
      <c r="CT54" s="1" t="str">
        <f t="shared" si="2"/>
        <v>Optional</v>
      </c>
      <c r="CU54" s="1" t="str">
        <f t="shared" si="3"/>
        <v>Optional</v>
      </c>
      <c r="CV54" s="2" t="str">
        <f t="shared" si="4"/>
        <v>Optional</v>
      </c>
    </row>
    <row r="55" spans="1:100" x14ac:dyDescent="0.35">
      <c r="A55" s="69">
        <v>51</v>
      </c>
      <c r="B55" s="59"/>
      <c r="C55" s="83"/>
      <c r="D55" s="85"/>
      <c r="E55" s="90"/>
      <c r="F55" s="60"/>
      <c r="G55" s="60"/>
      <c r="H55" s="60"/>
      <c r="I55" s="61"/>
      <c r="J55" s="61"/>
      <c r="K55" s="105"/>
      <c r="L55" s="90"/>
      <c r="M55" s="60"/>
      <c r="N55" s="108"/>
      <c r="O55" s="91"/>
      <c r="P55" s="111"/>
      <c r="Q55" s="93" t="str">
        <f>Table_Sequence_Check[[#This Row],[Final Warnings]]</f>
        <v/>
      </c>
      <c r="R55" s="19"/>
      <c r="S55" s="19"/>
      <c r="T55" s="19"/>
      <c r="BG55" s="3" t="str" cm="1">
        <f t="array" ref="BG55">_xlfn.LET(
    _xlpm.ProblemFound, _xlfn.TEXTJOIN(", ", TRUE, IF(OR(Table65[[#This Row],[Codon Optimize Capitalized?]]="No", Table65[[#This Row],[Codon Optimize Capitalized?]]=""), IF((ISNUMBER(SEARCH(Table_Problem_Sequences[Problem Sequences], Table65[[#This Row],[Custom Sequence/Bank ID]]))), Table_Problem_Sequences[Problem Sequences], ""),IF((ISNUMBER(FIND(LOWER(Table_Problem_Sequences[Problem Sequences]), Table65[[#This Row],[Custom Sequence/Bank ID]]))), Table_Problem_Sequences[Problem Sequences], ""))),
    IF(_xlpm.ProblemFound="", "", "Warning 1: Problem sequences found (" &amp; _xlpm.ProblemFound &amp; ")"))</f>
        <v/>
      </c>
      <c r="BH55" s="3" t="str">
        <f>IF(AND(Table65[[#This Row],[Vector]] &lt;&gt; "Banked Construct",Table65[[#This Row],[Service]]&lt;&gt;"Stock RNA", LEN(Table65[[#This Row],[Custom Sequence/Bank ID]])&lt;300, Table65[[#This Row],[Custom Sequence/Bank ID]]&lt;&gt;""),"Comment: Sequence is less than 300nt. A spacer sequence will be added to bring the length up to 300nt","")</f>
        <v/>
      </c>
      <c r="BI55" s="1" t="str">
        <f>IF(AND(Table65[[#This Row],[Custom Sequence/Bank ID]]&lt;&gt;"", Table65[[#This Row],[Codon Optimize Capitalized?]]&lt;&gt; "No", Table65[[#This Row],[Codon Optimize Capitalized?]]&lt;&gt; "", Table65[[#This Row],[Codon Optimize Capitalized?]]&lt;&gt; "No Options"),
    IF(MOD(LEN(SUBSTITUTE(SUBSTITUTE(SUBSTITUTE(SUBSTITUTE(SUBSTITUTE(Table65[[#This Row],[Custom Sequence/Bank ID]], "a", ""), "c", ""), "g", ""), "u", ""), "t", "")), 3) = 0,
        "",
        "Error 3: Optimization regions not divisible by 3"),
    "")</f>
        <v/>
      </c>
      <c r="BJ55" s="1" t="str">
        <f>IF(
    Table65[[#This Row],[Vector]]="Banked Construct",
    IF(
        AND(
            LEFT(Table65[[#This Row],[Custom Sequence/Bank ID]], 3)="RTC",
            ISNUMBER(VALUE(MID(Table65[[#This Row],[Custom Sequence/Bank ID]], 4, 7))),
            LEN(Table65[[#This Row],[Custom Sequence/Bank ID]])=10
        ),
        "",
        "Error 4: Incorrect Bank ID"
    ),
    ""
)</f>
        <v/>
      </c>
      <c r="BK55" s="1" t="str">
        <f>IF(
   AND(Table65[[#This Row],[Vector]]&lt;&gt;"Banked Construct", LEN(Table65[[#This Row],[Custom Sequence/Bank ID]])&gt;0),
   IF(
      LEN(
         SUBSTITUTE(
            SUBSTITUTE(
               SUBSTITUTE(
                  SUBSTITUTE(UPPER(Table65[[#This Row],[Custom Sequence/Bank ID]]),"A",""),
               "C",""),
            "T",""),
         "G","")
      )&gt;0,
      "Error 5: Non-ACGT characters present",
      ""
   ),
   ""
)</f>
        <v/>
      </c>
      <c r="BL55" s="4" t="str">
        <f>IF(AND(Table65[[#This Row],[Vector]] &lt;&gt; "Banked Construct",Table65[[#This Row],[Service]]="Custom RNA", LEN(Table65[[#This Row],[Custom Sequence/Bank ID]])&gt;10000),"Error 6: Maximum sequence length is 10,000nt",IF(AND(Table65[[#This Row],[Vector]] &lt;&gt; "Banked Construct",Table65[[#This Row],[Service]]="HT Custom RNA", LEN(Table65[[#This Row],[Custom Sequence/Bank ID]])&gt;5000),"Error 6: Maximum sequence length for HT is 5,000nt", IF(Table65[[#This Row],[Service]]="HT Geneblock Custom RNA", IF(AND(Table65[[#This Row],[Vector]]="RTC coding circRNA", LEN(Table65[[#This Row],[Custom Sequence/Bank ID]])&gt;3793),"Error 6: Maximum sequence length for Coding CircRNA Geneblock is 3,793nt", IF(AND(Table65[[#This Row],[Vector]]="RTC noncoding circRNA", LEN(Table65[[#This Row],[Custom Sequence/Bank ID]])&gt;4493),"Error 6: Maximum sequence length for Noncoding CircRNA Geneblock is 4,493nt", IF(AND(Table65[[#This Row],[Vector]]="RTC Other RNA", LEN(Table65[[#This Row],[Custom Sequence/Bank ID]])&gt;4913),"Error 6: Maximum sequence length for Other RNA Geneblock is 4,913nt",""))),"")))</f>
        <v/>
      </c>
      <c r="BM55" s="4" t="str">
        <f>IF(AND(Table65[[#This Row],[Vector]] &lt;&gt; "Banked Construct", Table65[[#This Row],[Service]]&lt;&gt;"Stock RNA", Table65[[#This Row],[Custom Sequence/Bank ID]]&lt;&gt;""),
    _xlfn.LET(
        _xlpm.Sequence, Table65[[#This Row],[Custom Sequence/Bank ID]],
        _xlpm.OriginalLength, IF(AND(Table65[[#This Row],[Codon Optimize Capitalized?]] &lt;&gt; "No", Table65[[#This Row],[Codon Optimize Capitalized?]] &lt;&gt; ""),
                           LEN(SUBSTITUTE(SUBSTITUTE(SUBSTITUTE(SUBSTITUTE(SUBSTITUTE(_xlpm.Sequence, "A", ""), "C", ""), "G", ""), "T", ""), "U", "")),
                           LEN(_xlpm.Sequence)),
        _xlpm.NoGCLength, IF(AND(Table65[[#This Row],[Codon Optimize Capitalized?]] &lt;&gt; "No", Table65[[#This Row],[Codon Optimize Capitalized?]] &lt;&gt; ""),
                       LEN((SUBSTITUTE(SUBSTITUTE(SUBSTITUTE(SUBSTITUTE(SUBSTITUTE(SUBSTITUTE(SUBSTITUTE(_xlpm.Sequence, "A", ""), "C", ""), "G", ""), "T", ""), "U", ""), "g", ""), "c", ""))),
                       LEN(SUBSTITUTE(SUBSTITUTE(UPPER(_xlpm.Sequence), "G", ""), "C", ""))),
        _xlpm.GCLength, _xlpm.OriginalLength - _xlpm.NoGCLength,
        _xlpm.GCPercentage, IF(_xlpm.OriginalLength &gt; 15, _xlpm.GCLength / _xlpm.OriginalLength, 0.5),
                IF(OR(_xlpm.GCPercentage &gt; 0.65, _xlpm.GCPercentage &lt; 0.25), "Warning 7: Unoptimized region GC is not between 25-65%", "")
    ),
    ""
)</f>
        <v/>
      </c>
      <c r="BN55" s="4" t="str" cm="1">
        <f t="array" ref="BN55">_xlfn.LET(
    _xlpm.ProblemFound, _xlfn.TEXTJOIN(", ", TRUE, IF(OR(Table65[[#This Row],[Codon Optimize Capitalized?]]="No", Table65[[#This Row],[Codon Optimize Capitalized?]]=""), IF((ISNUMBER(SEARCH(Table_Restriction_Enzymes[XbaI], Table65[[#This Row],[Custom Sequence/Bank ID]]))), Table_Restriction_Enzymes[XbaI], ""),IF((ISNUMBER(FIND(LOWER(Table_Restriction_Enzymes[XbaI]), Table65[[#This Row],[Custom Sequence/Bank ID]]))), Table_Restriction_Enzymes[XbaI], ""))),
    IF(_xlpm.ProblemFound="", "", "[" &amp; _xlpm.ProblemFound &amp; "]"))</f>
        <v/>
      </c>
      <c r="BO55" s="4" t="str">
        <f>IF(Table_Sequence_Check[[#This Row],[Restriction Enzyme 1 Check]]&lt;&gt;"", Table_Restriction_Enzymes[[#Headers],[XbaI]],"")</f>
        <v/>
      </c>
      <c r="BP55" s="4" t="str" cm="1">
        <f t="array" ref="BP55">_xlfn.LET(
    _xlpm.ProblemFound, _xlfn.TEXTJOIN(", ", TRUE, IF(OR(Table65[[#This Row],[Codon Optimize Capitalized?]]="No", Table65[[#This Row],[Codon Optimize Capitalized?]]=""), IF((ISNUMBER(SEARCH(Table_Restriction_Enzymes[AscI], Table65[[#This Row],[Custom Sequence/Bank ID]]))), Table_Restriction_Enzymes[AscI], ""),IF((ISNUMBER(FIND(LOWER(Table_Restriction_Enzymes[AscI]), Table65[[#This Row],[Custom Sequence/Bank ID]]))), Table_Restriction_Enzymes[AscI], ""))),
    IF(_xlpm.ProblemFound="", "", "[" &amp; _xlpm.ProblemFound &amp; "]"))</f>
        <v/>
      </c>
      <c r="BQ55" s="4" t="str">
        <f>IF(Table_Sequence_Check[[#This Row],[Restriction Enzyme 2 Check]]&lt;&gt;"", Table_Restriction_Enzymes[[#Headers],[AscI]],"")</f>
        <v/>
      </c>
      <c r="BR55" s="4" t="str">
        <f>IF(AND(Table65[[#This Row],[Vector]] &lt;&gt; "Banked Construct",Table65[[#This Row],[Service]]&lt;&gt;"Stock RNA", Table65[[#This Row],[Service]]&lt;&gt;"HT Geneblock Custom RNA", Table_Sequence_Check[[#This Row],[Restriction Enzyme 1 Check]]&lt;&gt;"", Table_Sequence_Check[[#This Row],[Restriction Enzyme 2 Check]]&lt;&gt; ""),"Error 8: Remove instances of one of the following: " &amp; _xlfn.CONCAT(Table_Sequence_Check[[#This Row],[Restriction Enzyme 1 Check]],Table_Sequence_Check[[#This Row],[Restriction Enzyme 2 Check]]),"")</f>
        <v/>
      </c>
      <c r="BS55" s="4" t="str" cm="1">
        <f t="array" ref="BS55">IF(
   AND(
      Table65[[#This Row],[Service]] &lt;&gt; "",
      OR(
         COUNTIF(Table65[Service], "HT Custom RNA") &gt; 0,
         COUNTIF(Table65[Service], "HT Geneblock Custom RNA") &gt; 0
      ),
      COUNTA(_xlfn.UNIQUE(_xlfn._xlws.FILTER(Table65[Service], Table65[Service] &lt;&gt; ""))) &gt; 1
   ),
   "Error 9: If selecting HT Custom RNA or HT Geneblock Custom RNA, all items must match the selected HT service",
   ""
)</f>
        <v/>
      </c>
      <c r="BT55" s="4" t="str" cm="1">
        <f t="array" ref="BT55">IF(
   AND(
      Table65[[#This Row],[Service]] &lt;&gt; "",
      OR(COUNTIF(Table65[Service], "*HT Custom RNA*") &gt; 0, COUNTIF(Table65[Service], "*HT Geneblock Custom RNA*") &gt; 0),
      OR(
         COUNTA(_xlfn.UNIQUE(_xlfn._xlws.FILTER(Table65[RNA Analytics], (Table65[Service] &lt;&gt; "")))) &gt; 1,
         COUNTA(_xlfn.UNIQUE(_xlfn._xlws.FILTER(Table65[Bank Construct?], (Table65[Service] &lt;&gt; "")))) &gt; 1,
         COUNTA(_xlfn.UNIQUE(_xlfn._xlws.FILTER(Table65[Synthesis Type], (Table65[Service] &lt;&gt; "")))) &gt; 1
      )
   ),
   "Error 10: If submitting HT Custom RNA or HT Geneblock Custom RNA service request, all items must have the same Synthesis Type, Banking, and Analytics",
   ""
)</f>
        <v/>
      </c>
      <c r="BU55" s="4" t="str">
        <f>IF(AND(OR(Table65[[#This Row],[Service]] = "HT Custom RNA",Table65[[#This Row],[Service]] = "HT Geneblock Custom RNA"), Table65[[#This Row],[Vector]]="Banked Construct"),"Error 11: Banked constructs cannot be submitted for HT/Geneblock Custom RNA service. Contact the core if you'd like to resynthesize an entire banked plate","")</f>
        <v/>
      </c>
      <c r="BV55" s="4" t="str">
        <f>IF(AND(Table65[[#This Row],[Service]] &lt;&gt; "", Table65[[#This Row],[Vector]]="Banked Construct", Table65[[#This Row],[Bank Construct?]]="Yes"),"Error 12: Cannot bank constructs that are already banked","")</f>
        <v/>
      </c>
      <c r="BW55" s="4" t="str" cm="1">
        <f t="array" ref="BW55">_xlfn.LET(
    _xlpm.ProblemFound, _xlfn.TEXTJOIN(", ", TRUE, IF(AND(Table65[[#This Row],[Synthesis Type]]="Other RNA", OR(Table65[[#This Row],[Codon Optimize Capitalized?]]="No", Table65[[#This Row],[Codon Optimize Capitalized?]]="")), IF((ISNUMBER(SEARCH(Table_pA_Check[pA Check], Table65[[#This Row],[Custom Sequence/Bank ID]]))), Table_pA_Check[pA Check], ""),IF((ISNUMBER(FIND(LOWER(Table_pA_Check[pA Check]), Table65[[#This Row],[Custom Sequence/Bank ID]]))), Table_pA_Check[pA Check], ""))),
    IF(_xlpm.ProblemFound="", "", "Error 13: Problem sequences found (" &amp; _xlpm.ProblemFound &amp; ")"))</f>
        <v/>
      </c>
      <c r="BX55" s="4" t="str">
        <f>IF(AND(Table65[[#This Row],[Service]] &lt;&gt; "", Table65[[#This Row],[Codon Optimize Capitalized?]]&lt;&gt; "No", Table65[[#This Row],[Codon Optimize Capitalized?]]&lt;&gt; "", Table65[[#This Row],[Codon Optimize Capitalized?]]&lt;&gt; "No Options", EXACT(Table65[[#This Row],[Custom Sequence/Bank ID]],LOWER(Table65[[#This Row],[Custom Sequence/Bank ID]]))),"Error 14: Codon optimization is selected, but sequence is lowercase. Change regions for optimization to uppercase","")</f>
        <v/>
      </c>
      <c r="BY55" s="4" t="str">
        <f>IF(COUNTIF(Table65[Name], Table65[[#This Row],[Name]]) &gt; 1, "Error 15: Duplicate name", "")</f>
        <v/>
      </c>
      <c r="BZ55" s="4" t="str">
        <f>IF(
   Table65[[#This Row],[Service]]&lt;&gt;"",
   IF(
      AND(Table65[[#This Row],[Formulation]]="", Table65[[#This Row],[Number of Aliquots]]&gt;1),
      "Error 16: The RTC can only aliquot formulated circRNA; unformulated circRNA is stable through many freeze-thaw cycles",
      ""
   ),
   ""
)</f>
        <v/>
      </c>
      <c r="CA55" s="4" t="str">
        <f>IF(
   Table65[[#This Row],[Service]]&lt;&gt;"",
   IF(
      Table65[[#This Row],[Number of Aliquots]] &gt; (Table65[[#This Row],[Quantity (mg)]]*20),
      "Error 17: Too many aliquots. Maximum aliquots for Quantity requested = " &amp; (Table65[[#This Row],[Quantity (mg)]]*20),
      ""
   ),
   ""
)</f>
        <v/>
      </c>
      <c r="CB55" s="4" t="str">
        <f>IF(
   AND(Table65[[#This Row],[Service]]&lt;&gt;"", Table65[[#This Row],[Quantity (mg)]]&lt;0.2, Table65[[#This Row],[Formulation]]&lt;&gt;"", Table65[[#This Row],[Formulation]]&lt;&gt;"None"),
   "Error 18: Quantity too low. Minimum is 0.2mg for formulations",
   ""
)</f>
        <v/>
      </c>
      <c r="CC55" s="4" t="str">
        <f>IF(
   AND(Table65[[#This Row],[Service]]&lt;&gt;"", Table65[[#This Row],[Vector]]="No Vector", Table65[[#This Row],[Service]]&lt;&gt;"HT Geneblock Custom RNA"),
   "Error 19: [No Vector] can only be used for Geneblock service",
   ""
)</f>
        <v/>
      </c>
      <c r="CD55" s="4" t="str">
        <f>_xlfn.LET(
    _xlpm.errorList, _xlfn.TEXTJOIN(". ", TRUE, Table_Sequence_Check[[#This Row],[Problem Sequence Check]:[GC Check]],Table_Sequence_Check[[#This Row],[Restriction Enzyme Error]:[Gblock No Vector Check]]),
    IF(AND(Table65[[#This Row],[Service]]&lt;&gt;"", Table65[[#This Row],[Custom Sequence/Bank ID]]&lt;&gt;"SPECIAL",_xlpm.errorList&lt;&gt;""), _xlpm.errorList &amp; ".", "")
)</f>
        <v/>
      </c>
      <c r="CF55" s="3" t="str">
        <f t="shared" si="0"/>
        <v>Required</v>
      </c>
      <c r="CG55" s="1" t="str">
        <f t="shared" si="1"/>
        <v>Optional</v>
      </c>
      <c r="CH55" s="1" t="str">
        <f>IF(Table65[[#This Row],[Service]]&lt;&gt;"",IF((Table65[[#This Row],[Service]]="HT Custom RNA") + (Table65[[#This Row],[Service]]="HT Geneblock Custom RNA"), "Empty","Required"),"Empty")</f>
        <v>Empty</v>
      </c>
      <c r="CI55" s="1" t="str">
        <f>IF(Table65[[#This Row],[Service]] = "Stock RNA", "Required","Empty")</f>
        <v>Empty</v>
      </c>
      <c r="CJ55" s="1" t="str">
        <f>IF(OR(Table65[[#This Row],[Service]] = "Custom RNA", Table65[[#This Row],[Service]] = "HT Custom RNA", Table65[[#This Row],[Service]] = "HT Geneblock Custom RNA", Table65[[#This Row],[Service]] = "Formulation"), "Required", "Empty")</f>
        <v>Empty</v>
      </c>
      <c r="CK55" s="1" t="str">
        <f>IF(OR(Table65[[#This Row],[Service]] = "Custom RNA", Table65[[#This Row],[Service]] = "HT Custom RNA", Table65[[#This Row],[Service]] = "HT Geneblock Custom RNA"), "Required", "Empty")</f>
        <v>Empty</v>
      </c>
      <c r="CL55" s="1" t="str">
        <f>IF(OR(Table65[[#This Row],[Service]] = "Custom RNA", Table65[[#This Row],[Service]] = "HT Custom RNA", Table65[[#This Row],[Service]] = "HT Geneblock Custom RNA"), "Required", "Empty")</f>
        <v>Empty</v>
      </c>
      <c r="CM55" s="1" t="str">
        <f>IF(OR(Table65[[#This Row],[Service]] = "Custom RNA", Table65[[#This Row],[Service]] = "HT Custom RNA", Table65[[#This Row],[Service]] = "HT Geneblock Custom RNA"), "Required", "Empty")</f>
        <v>Empty</v>
      </c>
      <c r="CN55" s="1" t="str">
        <f>IF(AND(Table65[[#This Row],[Vector]]&lt;&gt;"Banked Construct", OR(Table65[[#This Row],[Service]] = "Custom RNA", Table65[[#This Row],[Service]] = "HT Custom RNA",Table65[[#This Row],[Service]] = "HT Geneblock Custom RNA",)), "Optional", "Empty")</f>
        <v>Empty</v>
      </c>
      <c r="CO55" s="1" t="str">
        <f>IF(OR(Table65[[#This Row],[Service]] = "Custom RNA", Table65[[#This Row],[Service]] = "HT Custom RNA"), "Optional", "Empty")</f>
        <v>Empty</v>
      </c>
      <c r="CP55" s="1" t="str">
        <f>IF(OR(Table65[[#This Row],[Service]] = "Custom RNA", Table65[[#This Row],[Service]] = "HT Custom RNA", Table65[[#This Row],[Service]] = "HT Custom Geneblock RNA"), "Optional", "Empty")</f>
        <v>Empty</v>
      </c>
      <c r="CQ55" s="1" t="str">
        <f>IF(Table65[[#This Row],[Service]]&lt;&gt;"",IF(OR(Table65[[#This Row],[Service]]="HT Custom RNA", Table65[[#This Row],[Service]]="HT Geneblock Custom RNA"), "Empty","Optional"),"Empty")</f>
        <v>Empty</v>
      </c>
      <c r="CR55" s="1" t="str">
        <f>IF(AND(Table65[[#This Row],[Formulation]]&lt;&gt;"",Table65[[#This Row],[Formulation]]&lt;&gt;"None",Table65[[#This Row],[Formulation]]&lt;&gt;"No Options"), "Required","Empty")</f>
        <v>Empty</v>
      </c>
      <c r="CS55" s="1" t="str">
        <f>IF(AND(Table65[[#This Row],[Formulation]]&lt;&gt;"",Table65[[#This Row],[Formulation]]&lt;&gt;"None",Table65[[#This Row],[Formulation]]&lt;&gt;"No Options"), "Optional","Empty")</f>
        <v>Empty</v>
      </c>
      <c r="CT55" s="1" t="str">
        <f t="shared" si="2"/>
        <v>Optional</v>
      </c>
      <c r="CU55" s="1" t="str">
        <f t="shared" si="3"/>
        <v>Optional</v>
      </c>
      <c r="CV55" s="2" t="str">
        <f t="shared" si="4"/>
        <v>Optional</v>
      </c>
    </row>
    <row r="56" spans="1:100" x14ac:dyDescent="0.35">
      <c r="A56" s="69">
        <v>52</v>
      </c>
      <c r="B56" s="59"/>
      <c r="C56" s="83"/>
      <c r="D56" s="85"/>
      <c r="E56" s="90"/>
      <c r="F56" s="60"/>
      <c r="G56" s="60"/>
      <c r="H56" s="60"/>
      <c r="I56" s="61"/>
      <c r="J56" s="61"/>
      <c r="K56" s="105"/>
      <c r="L56" s="90"/>
      <c r="M56" s="60"/>
      <c r="N56" s="108"/>
      <c r="O56" s="91"/>
      <c r="P56" s="111"/>
      <c r="Q56" s="93" t="str">
        <f>Table_Sequence_Check[[#This Row],[Final Warnings]]</f>
        <v/>
      </c>
      <c r="R56" s="19"/>
      <c r="S56" s="19"/>
      <c r="T56" s="19"/>
      <c r="BG56" s="3" t="str" cm="1">
        <f t="array" ref="BG56">_xlfn.LET(
    _xlpm.ProblemFound, _xlfn.TEXTJOIN(", ", TRUE, IF(OR(Table65[[#This Row],[Codon Optimize Capitalized?]]="No", Table65[[#This Row],[Codon Optimize Capitalized?]]=""), IF((ISNUMBER(SEARCH(Table_Problem_Sequences[Problem Sequences], Table65[[#This Row],[Custom Sequence/Bank ID]]))), Table_Problem_Sequences[Problem Sequences], ""),IF((ISNUMBER(FIND(LOWER(Table_Problem_Sequences[Problem Sequences]), Table65[[#This Row],[Custom Sequence/Bank ID]]))), Table_Problem_Sequences[Problem Sequences], ""))),
    IF(_xlpm.ProblemFound="", "", "Warning 1: Problem sequences found (" &amp; _xlpm.ProblemFound &amp; ")"))</f>
        <v/>
      </c>
      <c r="BH56" s="3" t="str">
        <f>IF(AND(Table65[[#This Row],[Vector]] &lt;&gt; "Banked Construct",Table65[[#This Row],[Service]]&lt;&gt;"Stock RNA", LEN(Table65[[#This Row],[Custom Sequence/Bank ID]])&lt;300, Table65[[#This Row],[Custom Sequence/Bank ID]]&lt;&gt;""),"Comment: Sequence is less than 300nt. A spacer sequence will be added to bring the length up to 300nt","")</f>
        <v/>
      </c>
      <c r="BI56" s="1" t="str">
        <f>IF(AND(Table65[[#This Row],[Custom Sequence/Bank ID]]&lt;&gt;"", Table65[[#This Row],[Codon Optimize Capitalized?]]&lt;&gt; "No", Table65[[#This Row],[Codon Optimize Capitalized?]]&lt;&gt; "", Table65[[#This Row],[Codon Optimize Capitalized?]]&lt;&gt; "No Options"),
    IF(MOD(LEN(SUBSTITUTE(SUBSTITUTE(SUBSTITUTE(SUBSTITUTE(SUBSTITUTE(Table65[[#This Row],[Custom Sequence/Bank ID]], "a", ""), "c", ""), "g", ""), "u", ""), "t", "")), 3) = 0,
        "",
        "Error 3: Optimization regions not divisible by 3"),
    "")</f>
        <v/>
      </c>
      <c r="BJ56" s="1" t="str">
        <f>IF(
    Table65[[#This Row],[Vector]]="Banked Construct",
    IF(
        AND(
            LEFT(Table65[[#This Row],[Custom Sequence/Bank ID]], 3)="RTC",
            ISNUMBER(VALUE(MID(Table65[[#This Row],[Custom Sequence/Bank ID]], 4, 7))),
            LEN(Table65[[#This Row],[Custom Sequence/Bank ID]])=10
        ),
        "",
        "Error 4: Incorrect Bank ID"
    ),
    ""
)</f>
        <v/>
      </c>
      <c r="BK56" s="1" t="str">
        <f>IF(
   AND(Table65[[#This Row],[Vector]]&lt;&gt;"Banked Construct", LEN(Table65[[#This Row],[Custom Sequence/Bank ID]])&gt;0),
   IF(
      LEN(
         SUBSTITUTE(
            SUBSTITUTE(
               SUBSTITUTE(
                  SUBSTITUTE(UPPER(Table65[[#This Row],[Custom Sequence/Bank ID]]),"A",""),
               "C",""),
            "T",""),
         "G","")
      )&gt;0,
      "Error 5: Non-ACGT characters present",
      ""
   ),
   ""
)</f>
        <v/>
      </c>
      <c r="BL56" s="4" t="str">
        <f>IF(AND(Table65[[#This Row],[Vector]] &lt;&gt; "Banked Construct",Table65[[#This Row],[Service]]="Custom RNA", LEN(Table65[[#This Row],[Custom Sequence/Bank ID]])&gt;10000),"Error 6: Maximum sequence length is 10,000nt",IF(AND(Table65[[#This Row],[Vector]] &lt;&gt; "Banked Construct",Table65[[#This Row],[Service]]="HT Custom RNA", LEN(Table65[[#This Row],[Custom Sequence/Bank ID]])&gt;5000),"Error 6: Maximum sequence length for HT is 5,000nt", IF(Table65[[#This Row],[Service]]="HT Geneblock Custom RNA", IF(AND(Table65[[#This Row],[Vector]]="RTC coding circRNA", LEN(Table65[[#This Row],[Custom Sequence/Bank ID]])&gt;3793),"Error 6: Maximum sequence length for Coding CircRNA Geneblock is 3,793nt", IF(AND(Table65[[#This Row],[Vector]]="RTC noncoding circRNA", LEN(Table65[[#This Row],[Custom Sequence/Bank ID]])&gt;4493),"Error 6: Maximum sequence length for Noncoding CircRNA Geneblock is 4,493nt", IF(AND(Table65[[#This Row],[Vector]]="RTC Other RNA", LEN(Table65[[#This Row],[Custom Sequence/Bank ID]])&gt;4913),"Error 6: Maximum sequence length for Other RNA Geneblock is 4,913nt",""))),"")))</f>
        <v/>
      </c>
      <c r="BM56" s="4" t="str">
        <f>IF(AND(Table65[[#This Row],[Vector]] &lt;&gt; "Banked Construct", Table65[[#This Row],[Service]]&lt;&gt;"Stock RNA", Table65[[#This Row],[Custom Sequence/Bank ID]]&lt;&gt;""),
    _xlfn.LET(
        _xlpm.Sequence, Table65[[#This Row],[Custom Sequence/Bank ID]],
        _xlpm.OriginalLength, IF(AND(Table65[[#This Row],[Codon Optimize Capitalized?]] &lt;&gt; "No", Table65[[#This Row],[Codon Optimize Capitalized?]] &lt;&gt; ""),
                           LEN(SUBSTITUTE(SUBSTITUTE(SUBSTITUTE(SUBSTITUTE(SUBSTITUTE(_xlpm.Sequence, "A", ""), "C", ""), "G", ""), "T", ""), "U", "")),
                           LEN(_xlpm.Sequence)),
        _xlpm.NoGCLength, IF(AND(Table65[[#This Row],[Codon Optimize Capitalized?]] &lt;&gt; "No", Table65[[#This Row],[Codon Optimize Capitalized?]] &lt;&gt; ""),
                       LEN((SUBSTITUTE(SUBSTITUTE(SUBSTITUTE(SUBSTITUTE(SUBSTITUTE(SUBSTITUTE(SUBSTITUTE(_xlpm.Sequence, "A", ""), "C", ""), "G", ""), "T", ""), "U", ""), "g", ""), "c", ""))),
                       LEN(SUBSTITUTE(SUBSTITUTE(UPPER(_xlpm.Sequence), "G", ""), "C", ""))),
        _xlpm.GCLength, _xlpm.OriginalLength - _xlpm.NoGCLength,
        _xlpm.GCPercentage, IF(_xlpm.OriginalLength &gt; 15, _xlpm.GCLength / _xlpm.OriginalLength, 0.5),
                IF(OR(_xlpm.GCPercentage &gt; 0.65, _xlpm.GCPercentage &lt; 0.25), "Warning 7: Unoptimized region GC is not between 25-65%", "")
    ),
    ""
)</f>
        <v/>
      </c>
      <c r="BN56" s="4" t="str" cm="1">
        <f t="array" ref="BN56">_xlfn.LET(
    _xlpm.ProblemFound, _xlfn.TEXTJOIN(", ", TRUE, IF(OR(Table65[[#This Row],[Codon Optimize Capitalized?]]="No", Table65[[#This Row],[Codon Optimize Capitalized?]]=""), IF((ISNUMBER(SEARCH(Table_Restriction_Enzymes[XbaI], Table65[[#This Row],[Custom Sequence/Bank ID]]))), Table_Restriction_Enzymes[XbaI], ""),IF((ISNUMBER(FIND(LOWER(Table_Restriction_Enzymes[XbaI]), Table65[[#This Row],[Custom Sequence/Bank ID]]))), Table_Restriction_Enzymes[XbaI], ""))),
    IF(_xlpm.ProblemFound="", "", "[" &amp; _xlpm.ProblemFound &amp; "]"))</f>
        <v/>
      </c>
      <c r="BO56" s="4" t="str">
        <f>IF(Table_Sequence_Check[[#This Row],[Restriction Enzyme 1 Check]]&lt;&gt;"", Table_Restriction_Enzymes[[#Headers],[XbaI]],"")</f>
        <v/>
      </c>
      <c r="BP56" s="4" t="str" cm="1">
        <f t="array" ref="BP56">_xlfn.LET(
    _xlpm.ProblemFound, _xlfn.TEXTJOIN(", ", TRUE, IF(OR(Table65[[#This Row],[Codon Optimize Capitalized?]]="No", Table65[[#This Row],[Codon Optimize Capitalized?]]=""), IF((ISNUMBER(SEARCH(Table_Restriction_Enzymes[AscI], Table65[[#This Row],[Custom Sequence/Bank ID]]))), Table_Restriction_Enzymes[AscI], ""),IF((ISNUMBER(FIND(LOWER(Table_Restriction_Enzymes[AscI]), Table65[[#This Row],[Custom Sequence/Bank ID]]))), Table_Restriction_Enzymes[AscI], ""))),
    IF(_xlpm.ProblemFound="", "", "[" &amp; _xlpm.ProblemFound &amp; "]"))</f>
        <v/>
      </c>
      <c r="BQ56" s="4" t="str">
        <f>IF(Table_Sequence_Check[[#This Row],[Restriction Enzyme 2 Check]]&lt;&gt;"", Table_Restriction_Enzymes[[#Headers],[AscI]],"")</f>
        <v/>
      </c>
      <c r="BR56" s="4" t="str">
        <f>IF(AND(Table65[[#This Row],[Vector]] &lt;&gt; "Banked Construct",Table65[[#This Row],[Service]]&lt;&gt;"Stock RNA", Table65[[#This Row],[Service]]&lt;&gt;"HT Geneblock Custom RNA", Table_Sequence_Check[[#This Row],[Restriction Enzyme 1 Check]]&lt;&gt;"", Table_Sequence_Check[[#This Row],[Restriction Enzyme 2 Check]]&lt;&gt; ""),"Error 8: Remove instances of one of the following: " &amp; _xlfn.CONCAT(Table_Sequence_Check[[#This Row],[Restriction Enzyme 1 Check]],Table_Sequence_Check[[#This Row],[Restriction Enzyme 2 Check]]),"")</f>
        <v/>
      </c>
      <c r="BS56" s="4" t="str" cm="1">
        <f t="array" ref="BS56">IF(
   AND(
      Table65[[#This Row],[Service]] &lt;&gt; "",
      OR(
         COUNTIF(Table65[Service], "HT Custom RNA") &gt; 0,
         COUNTIF(Table65[Service], "HT Geneblock Custom RNA") &gt; 0
      ),
      COUNTA(_xlfn.UNIQUE(_xlfn._xlws.FILTER(Table65[Service], Table65[Service] &lt;&gt; ""))) &gt; 1
   ),
   "Error 9: If selecting HT Custom RNA or HT Geneblock Custom RNA, all items must match the selected HT service",
   ""
)</f>
        <v/>
      </c>
      <c r="BT56" s="4" t="str" cm="1">
        <f t="array" ref="BT56">IF(
   AND(
      Table65[[#This Row],[Service]] &lt;&gt; "",
      OR(COUNTIF(Table65[Service], "*HT Custom RNA*") &gt; 0, COUNTIF(Table65[Service], "*HT Geneblock Custom RNA*") &gt; 0),
      OR(
         COUNTA(_xlfn.UNIQUE(_xlfn._xlws.FILTER(Table65[RNA Analytics], (Table65[Service] &lt;&gt; "")))) &gt; 1,
         COUNTA(_xlfn.UNIQUE(_xlfn._xlws.FILTER(Table65[Bank Construct?], (Table65[Service] &lt;&gt; "")))) &gt; 1,
         COUNTA(_xlfn.UNIQUE(_xlfn._xlws.FILTER(Table65[Synthesis Type], (Table65[Service] &lt;&gt; "")))) &gt; 1
      )
   ),
   "Error 10: If submitting HT Custom RNA or HT Geneblock Custom RNA service request, all items must have the same Synthesis Type, Banking, and Analytics",
   ""
)</f>
        <v/>
      </c>
      <c r="BU56" s="4" t="str">
        <f>IF(AND(OR(Table65[[#This Row],[Service]] = "HT Custom RNA",Table65[[#This Row],[Service]] = "HT Geneblock Custom RNA"), Table65[[#This Row],[Vector]]="Banked Construct"),"Error 11: Banked constructs cannot be submitted for HT/Geneblock Custom RNA service. Contact the core if you'd like to resynthesize an entire banked plate","")</f>
        <v/>
      </c>
      <c r="BV56" s="4" t="str">
        <f>IF(AND(Table65[[#This Row],[Service]] &lt;&gt; "", Table65[[#This Row],[Vector]]="Banked Construct", Table65[[#This Row],[Bank Construct?]]="Yes"),"Error 12: Cannot bank constructs that are already banked","")</f>
        <v/>
      </c>
      <c r="BW56" s="4" t="str" cm="1">
        <f t="array" ref="BW56">_xlfn.LET(
    _xlpm.ProblemFound, _xlfn.TEXTJOIN(", ", TRUE, IF(AND(Table65[[#This Row],[Synthesis Type]]="Other RNA", OR(Table65[[#This Row],[Codon Optimize Capitalized?]]="No", Table65[[#This Row],[Codon Optimize Capitalized?]]="")), IF((ISNUMBER(SEARCH(Table_pA_Check[pA Check], Table65[[#This Row],[Custom Sequence/Bank ID]]))), Table_pA_Check[pA Check], ""),IF((ISNUMBER(FIND(LOWER(Table_pA_Check[pA Check]), Table65[[#This Row],[Custom Sequence/Bank ID]]))), Table_pA_Check[pA Check], ""))),
    IF(_xlpm.ProblemFound="", "", "Error 13: Problem sequences found (" &amp; _xlpm.ProblemFound &amp; ")"))</f>
        <v/>
      </c>
      <c r="BX56" s="4" t="str">
        <f>IF(AND(Table65[[#This Row],[Service]] &lt;&gt; "", Table65[[#This Row],[Codon Optimize Capitalized?]]&lt;&gt; "No", Table65[[#This Row],[Codon Optimize Capitalized?]]&lt;&gt; "", Table65[[#This Row],[Codon Optimize Capitalized?]]&lt;&gt; "No Options", EXACT(Table65[[#This Row],[Custom Sequence/Bank ID]],LOWER(Table65[[#This Row],[Custom Sequence/Bank ID]]))),"Error 14: Codon optimization is selected, but sequence is lowercase. Change regions for optimization to uppercase","")</f>
        <v/>
      </c>
      <c r="BY56" s="4" t="str">
        <f>IF(COUNTIF(Table65[Name], Table65[[#This Row],[Name]]) &gt; 1, "Error 15: Duplicate name", "")</f>
        <v/>
      </c>
      <c r="BZ56" s="4" t="str">
        <f>IF(
   Table65[[#This Row],[Service]]&lt;&gt;"",
   IF(
      AND(Table65[[#This Row],[Formulation]]="", Table65[[#This Row],[Number of Aliquots]]&gt;1),
      "Error 16: The RTC can only aliquot formulated circRNA; unformulated circRNA is stable through many freeze-thaw cycles",
      ""
   ),
   ""
)</f>
        <v/>
      </c>
      <c r="CA56" s="4" t="str">
        <f>IF(
   Table65[[#This Row],[Service]]&lt;&gt;"",
   IF(
      Table65[[#This Row],[Number of Aliquots]] &gt; (Table65[[#This Row],[Quantity (mg)]]*20),
      "Error 17: Too many aliquots. Maximum aliquots for Quantity requested = " &amp; (Table65[[#This Row],[Quantity (mg)]]*20),
      ""
   ),
   ""
)</f>
        <v/>
      </c>
      <c r="CB56" s="4" t="str">
        <f>IF(
   AND(Table65[[#This Row],[Service]]&lt;&gt;"", Table65[[#This Row],[Quantity (mg)]]&lt;0.2, Table65[[#This Row],[Formulation]]&lt;&gt;"", Table65[[#This Row],[Formulation]]&lt;&gt;"None"),
   "Error 18: Quantity too low. Minimum is 0.2mg for formulations",
   ""
)</f>
        <v/>
      </c>
      <c r="CC56" s="4" t="str">
        <f>IF(
   AND(Table65[[#This Row],[Service]]&lt;&gt;"", Table65[[#This Row],[Vector]]="No Vector", Table65[[#This Row],[Service]]&lt;&gt;"HT Geneblock Custom RNA"),
   "Error 19: [No Vector] can only be used for Geneblock service",
   ""
)</f>
        <v/>
      </c>
      <c r="CD56" s="4" t="str">
        <f>_xlfn.LET(
    _xlpm.errorList, _xlfn.TEXTJOIN(". ", TRUE, Table_Sequence_Check[[#This Row],[Problem Sequence Check]:[GC Check]],Table_Sequence_Check[[#This Row],[Restriction Enzyme Error]:[Gblock No Vector Check]]),
    IF(AND(Table65[[#This Row],[Service]]&lt;&gt;"", Table65[[#This Row],[Custom Sequence/Bank ID]]&lt;&gt;"SPECIAL",_xlpm.errorList&lt;&gt;""), _xlpm.errorList &amp; ".", "")
)</f>
        <v/>
      </c>
      <c r="CF56" s="3" t="str">
        <f t="shared" si="0"/>
        <v>Required</v>
      </c>
      <c r="CG56" s="1" t="str">
        <f t="shared" si="1"/>
        <v>Optional</v>
      </c>
      <c r="CH56" s="1" t="str">
        <f>IF(Table65[[#This Row],[Service]]&lt;&gt;"",IF((Table65[[#This Row],[Service]]="HT Custom RNA") + (Table65[[#This Row],[Service]]="HT Geneblock Custom RNA"), "Empty","Required"),"Empty")</f>
        <v>Empty</v>
      </c>
      <c r="CI56" s="1" t="str">
        <f>IF(Table65[[#This Row],[Service]] = "Stock RNA", "Required","Empty")</f>
        <v>Empty</v>
      </c>
      <c r="CJ56" s="1" t="str">
        <f>IF(OR(Table65[[#This Row],[Service]] = "Custom RNA", Table65[[#This Row],[Service]] = "HT Custom RNA", Table65[[#This Row],[Service]] = "HT Geneblock Custom RNA", Table65[[#This Row],[Service]] = "Formulation"), "Required", "Empty")</f>
        <v>Empty</v>
      </c>
      <c r="CK56" s="1" t="str">
        <f>IF(OR(Table65[[#This Row],[Service]] = "Custom RNA", Table65[[#This Row],[Service]] = "HT Custom RNA", Table65[[#This Row],[Service]] = "HT Geneblock Custom RNA"), "Required", "Empty")</f>
        <v>Empty</v>
      </c>
      <c r="CL56" s="1" t="str">
        <f>IF(OR(Table65[[#This Row],[Service]] = "Custom RNA", Table65[[#This Row],[Service]] = "HT Custom RNA", Table65[[#This Row],[Service]] = "HT Geneblock Custom RNA"), "Required", "Empty")</f>
        <v>Empty</v>
      </c>
      <c r="CM56" s="1" t="str">
        <f>IF(OR(Table65[[#This Row],[Service]] = "Custom RNA", Table65[[#This Row],[Service]] = "HT Custom RNA", Table65[[#This Row],[Service]] = "HT Geneblock Custom RNA"), "Required", "Empty")</f>
        <v>Empty</v>
      </c>
      <c r="CN56" s="1" t="str">
        <f>IF(AND(Table65[[#This Row],[Vector]]&lt;&gt;"Banked Construct", OR(Table65[[#This Row],[Service]] = "Custom RNA", Table65[[#This Row],[Service]] = "HT Custom RNA",Table65[[#This Row],[Service]] = "HT Geneblock Custom RNA",)), "Optional", "Empty")</f>
        <v>Empty</v>
      </c>
      <c r="CO56" s="1" t="str">
        <f>IF(OR(Table65[[#This Row],[Service]] = "Custom RNA", Table65[[#This Row],[Service]] = "HT Custom RNA"), "Optional", "Empty")</f>
        <v>Empty</v>
      </c>
      <c r="CP56" s="1" t="str">
        <f>IF(OR(Table65[[#This Row],[Service]] = "Custom RNA", Table65[[#This Row],[Service]] = "HT Custom RNA", Table65[[#This Row],[Service]] = "HT Custom Geneblock RNA"), "Optional", "Empty")</f>
        <v>Empty</v>
      </c>
      <c r="CQ56" s="1" t="str">
        <f>IF(Table65[[#This Row],[Service]]&lt;&gt;"",IF(OR(Table65[[#This Row],[Service]]="HT Custom RNA", Table65[[#This Row],[Service]]="HT Geneblock Custom RNA"), "Empty","Optional"),"Empty")</f>
        <v>Empty</v>
      </c>
      <c r="CR56" s="1" t="str">
        <f>IF(AND(Table65[[#This Row],[Formulation]]&lt;&gt;"",Table65[[#This Row],[Formulation]]&lt;&gt;"None",Table65[[#This Row],[Formulation]]&lt;&gt;"No Options"), "Required","Empty")</f>
        <v>Empty</v>
      </c>
      <c r="CS56" s="1" t="str">
        <f>IF(AND(Table65[[#This Row],[Formulation]]&lt;&gt;"",Table65[[#This Row],[Formulation]]&lt;&gt;"None",Table65[[#This Row],[Formulation]]&lt;&gt;"No Options"), "Optional","Empty")</f>
        <v>Empty</v>
      </c>
      <c r="CT56" s="1" t="str">
        <f t="shared" si="2"/>
        <v>Optional</v>
      </c>
      <c r="CU56" s="1" t="str">
        <f t="shared" si="3"/>
        <v>Optional</v>
      </c>
      <c r="CV56" s="2" t="str">
        <f t="shared" si="4"/>
        <v>Optional</v>
      </c>
    </row>
    <row r="57" spans="1:100" x14ac:dyDescent="0.35">
      <c r="A57" s="69">
        <v>53</v>
      </c>
      <c r="B57" s="59"/>
      <c r="C57" s="83"/>
      <c r="D57" s="85"/>
      <c r="E57" s="90"/>
      <c r="F57" s="60"/>
      <c r="G57" s="60"/>
      <c r="H57" s="60"/>
      <c r="I57" s="61"/>
      <c r="J57" s="61"/>
      <c r="K57" s="105"/>
      <c r="L57" s="90"/>
      <c r="M57" s="60"/>
      <c r="N57" s="108"/>
      <c r="O57" s="91"/>
      <c r="P57" s="111"/>
      <c r="Q57" s="93" t="str">
        <f>Table_Sequence_Check[[#This Row],[Final Warnings]]</f>
        <v/>
      </c>
      <c r="R57" s="19"/>
      <c r="S57" s="19"/>
      <c r="T57" s="19"/>
      <c r="BG57" s="3" t="str" cm="1">
        <f t="array" ref="BG57">_xlfn.LET(
    _xlpm.ProblemFound, _xlfn.TEXTJOIN(", ", TRUE, IF(OR(Table65[[#This Row],[Codon Optimize Capitalized?]]="No", Table65[[#This Row],[Codon Optimize Capitalized?]]=""), IF((ISNUMBER(SEARCH(Table_Problem_Sequences[Problem Sequences], Table65[[#This Row],[Custom Sequence/Bank ID]]))), Table_Problem_Sequences[Problem Sequences], ""),IF((ISNUMBER(FIND(LOWER(Table_Problem_Sequences[Problem Sequences]), Table65[[#This Row],[Custom Sequence/Bank ID]]))), Table_Problem_Sequences[Problem Sequences], ""))),
    IF(_xlpm.ProblemFound="", "", "Warning 1: Problem sequences found (" &amp; _xlpm.ProblemFound &amp; ")"))</f>
        <v/>
      </c>
      <c r="BH57" s="3" t="str">
        <f>IF(AND(Table65[[#This Row],[Vector]] &lt;&gt; "Banked Construct",Table65[[#This Row],[Service]]&lt;&gt;"Stock RNA", LEN(Table65[[#This Row],[Custom Sequence/Bank ID]])&lt;300, Table65[[#This Row],[Custom Sequence/Bank ID]]&lt;&gt;""),"Comment: Sequence is less than 300nt. A spacer sequence will be added to bring the length up to 300nt","")</f>
        <v/>
      </c>
      <c r="BI57" s="1" t="str">
        <f>IF(AND(Table65[[#This Row],[Custom Sequence/Bank ID]]&lt;&gt;"", Table65[[#This Row],[Codon Optimize Capitalized?]]&lt;&gt; "No", Table65[[#This Row],[Codon Optimize Capitalized?]]&lt;&gt; "", Table65[[#This Row],[Codon Optimize Capitalized?]]&lt;&gt; "No Options"),
    IF(MOD(LEN(SUBSTITUTE(SUBSTITUTE(SUBSTITUTE(SUBSTITUTE(SUBSTITUTE(Table65[[#This Row],[Custom Sequence/Bank ID]], "a", ""), "c", ""), "g", ""), "u", ""), "t", "")), 3) = 0,
        "",
        "Error 3: Optimization regions not divisible by 3"),
    "")</f>
        <v/>
      </c>
      <c r="BJ57" s="1" t="str">
        <f>IF(
    Table65[[#This Row],[Vector]]="Banked Construct",
    IF(
        AND(
            LEFT(Table65[[#This Row],[Custom Sequence/Bank ID]], 3)="RTC",
            ISNUMBER(VALUE(MID(Table65[[#This Row],[Custom Sequence/Bank ID]], 4, 7))),
            LEN(Table65[[#This Row],[Custom Sequence/Bank ID]])=10
        ),
        "",
        "Error 4: Incorrect Bank ID"
    ),
    ""
)</f>
        <v/>
      </c>
      <c r="BK57" s="1" t="str">
        <f>IF(
   AND(Table65[[#This Row],[Vector]]&lt;&gt;"Banked Construct", LEN(Table65[[#This Row],[Custom Sequence/Bank ID]])&gt;0),
   IF(
      LEN(
         SUBSTITUTE(
            SUBSTITUTE(
               SUBSTITUTE(
                  SUBSTITUTE(UPPER(Table65[[#This Row],[Custom Sequence/Bank ID]]),"A",""),
               "C",""),
            "T",""),
         "G","")
      )&gt;0,
      "Error 5: Non-ACGT characters present",
      ""
   ),
   ""
)</f>
        <v/>
      </c>
      <c r="BL57" s="4" t="str">
        <f>IF(AND(Table65[[#This Row],[Vector]] &lt;&gt; "Banked Construct",Table65[[#This Row],[Service]]="Custom RNA", LEN(Table65[[#This Row],[Custom Sequence/Bank ID]])&gt;10000),"Error 6: Maximum sequence length is 10,000nt",IF(AND(Table65[[#This Row],[Vector]] &lt;&gt; "Banked Construct",Table65[[#This Row],[Service]]="HT Custom RNA", LEN(Table65[[#This Row],[Custom Sequence/Bank ID]])&gt;5000),"Error 6: Maximum sequence length for HT is 5,000nt", IF(Table65[[#This Row],[Service]]="HT Geneblock Custom RNA", IF(AND(Table65[[#This Row],[Vector]]="RTC coding circRNA", LEN(Table65[[#This Row],[Custom Sequence/Bank ID]])&gt;3793),"Error 6: Maximum sequence length for Coding CircRNA Geneblock is 3,793nt", IF(AND(Table65[[#This Row],[Vector]]="RTC noncoding circRNA", LEN(Table65[[#This Row],[Custom Sequence/Bank ID]])&gt;4493),"Error 6: Maximum sequence length for Noncoding CircRNA Geneblock is 4,493nt", IF(AND(Table65[[#This Row],[Vector]]="RTC Other RNA", LEN(Table65[[#This Row],[Custom Sequence/Bank ID]])&gt;4913),"Error 6: Maximum sequence length for Other RNA Geneblock is 4,913nt",""))),"")))</f>
        <v/>
      </c>
      <c r="BM57" s="4" t="str">
        <f>IF(AND(Table65[[#This Row],[Vector]] &lt;&gt; "Banked Construct", Table65[[#This Row],[Service]]&lt;&gt;"Stock RNA", Table65[[#This Row],[Custom Sequence/Bank ID]]&lt;&gt;""),
    _xlfn.LET(
        _xlpm.Sequence, Table65[[#This Row],[Custom Sequence/Bank ID]],
        _xlpm.OriginalLength, IF(AND(Table65[[#This Row],[Codon Optimize Capitalized?]] &lt;&gt; "No", Table65[[#This Row],[Codon Optimize Capitalized?]] &lt;&gt; ""),
                           LEN(SUBSTITUTE(SUBSTITUTE(SUBSTITUTE(SUBSTITUTE(SUBSTITUTE(_xlpm.Sequence, "A", ""), "C", ""), "G", ""), "T", ""), "U", "")),
                           LEN(_xlpm.Sequence)),
        _xlpm.NoGCLength, IF(AND(Table65[[#This Row],[Codon Optimize Capitalized?]] &lt;&gt; "No", Table65[[#This Row],[Codon Optimize Capitalized?]] &lt;&gt; ""),
                       LEN((SUBSTITUTE(SUBSTITUTE(SUBSTITUTE(SUBSTITUTE(SUBSTITUTE(SUBSTITUTE(SUBSTITUTE(_xlpm.Sequence, "A", ""), "C", ""), "G", ""), "T", ""), "U", ""), "g", ""), "c", ""))),
                       LEN(SUBSTITUTE(SUBSTITUTE(UPPER(_xlpm.Sequence), "G", ""), "C", ""))),
        _xlpm.GCLength, _xlpm.OriginalLength - _xlpm.NoGCLength,
        _xlpm.GCPercentage, IF(_xlpm.OriginalLength &gt; 15, _xlpm.GCLength / _xlpm.OriginalLength, 0.5),
                IF(OR(_xlpm.GCPercentage &gt; 0.65, _xlpm.GCPercentage &lt; 0.25), "Warning 7: Unoptimized region GC is not between 25-65%", "")
    ),
    ""
)</f>
        <v/>
      </c>
      <c r="BN57" s="4" t="str" cm="1">
        <f t="array" ref="BN57">_xlfn.LET(
    _xlpm.ProblemFound, _xlfn.TEXTJOIN(", ", TRUE, IF(OR(Table65[[#This Row],[Codon Optimize Capitalized?]]="No", Table65[[#This Row],[Codon Optimize Capitalized?]]=""), IF((ISNUMBER(SEARCH(Table_Restriction_Enzymes[XbaI], Table65[[#This Row],[Custom Sequence/Bank ID]]))), Table_Restriction_Enzymes[XbaI], ""),IF((ISNUMBER(FIND(LOWER(Table_Restriction_Enzymes[XbaI]), Table65[[#This Row],[Custom Sequence/Bank ID]]))), Table_Restriction_Enzymes[XbaI], ""))),
    IF(_xlpm.ProblemFound="", "", "[" &amp; _xlpm.ProblemFound &amp; "]"))</f>
        <v/>
      </c>
      <c r="BO57" s="4" t="str">
        <f>IF(Table_Sequence_Check[[#This Row],[Restriction Enzyme 1 Check]]&lt;&gt;"", Table_Restriction_Enzymes[[#Headers],[XbaI]],"")</f>
        <v/>
      </c>
      <c r="BP57" s="4" t="str" cm="1">
        <f t="array" ref="BP57">_xlfn.LET(
    _xlpm.ProblemFound, _xlfn.TEXTJOIN(", ", TRUE, IF(OR(Table65[[#This Row],[Codon Optimize Capitalized?]]="No", Table65[[#This Row],[Codon Optimize Capitalized?]]=""), IF((ISNUMBER(SEARCH(Table_Restriction_Enzymes[AscI], Table65[[#This Row],[Custom Sequence/Bank ID]]))), Table_Restriction_Enzymes[AscI], ""),IF((ISNUMBER(FIND(LOWER(Table_Restriction_Enzymes[AscI]), Table65[[#This Row],[Custom Sequence/Bank ID]]))), Table_Restriction_Enzymes[AscI], ""))),
    IF(_xlpm.ProblemFound="", "", "[" &amp; _xlpm.ProblemFound &amp; "]"))</f>
        <v/>
      </c>
      <c r="BQ57" s="4" t="str">
        <f>IF(Table_Sequence_Check[[#This Row],[Restriction Enzyme 2 Check]]&lt;&gt;"", Table_Restriction_Enzymes[[#Headers],[AscI]],"")</f>
        <v/>
      </c>
      <c r="BR57" s="4" t="str">
        <f>IF(AND(Table65[[#This Row],[Vector]] &lt;&gt; "Banked Construct",Table65[[#This Row],[Service]]&lt;&gt;"Stock RNA", Table65[[#This Row],[Service]]&lt;&gt;"HT Geneblock Custom RNA", Table_Sequence_Check[[#This Row],[Restriction Enzyme 1 Check]]&lt;&gt;"", Table_Sequence_Check[[#This Row],[Restriction Enzyme 2 Check]]&lt;&gt; ""),"Error 8: Remove instances of one of the following: " &amp; _xlfn.CONCAT(Table_Sequence_Check[[#This Row],[Restriction Enzyme 1 Check]],Table_Sequence_Check[[#This Row],[Restriction Enzyme 2 Check]]),"")</f>
        <v/>
      </c>
      <c r="BS57" s="4" t="str" cm="1">
        <f t="array" ref="BS57">IF(
   AND(
      Table65[[#This Row],[Service]] &lt;&gt; "",
      OR(
         COUNTIF(Table65[Service], "HT Custom RNA") &gt; 0,
         COUNTIF(Table65[Service], "HT Geneblock Custom RNA") &gt; 0
      ),
      COUNTA(_xlfn.UNIQUE(_xlfn._xlws.FILTER(Table65[Service], Table65[Service] &lt;&gt; ""))) &gt; 1
   ),
   "Error 9: If selecting HT Custom RNA or HT Geneblock Custom RNA, all items must match the selected HT service",
   ""
)</f>
        <v/>
      </c>
      <c r="BT57" s="4" t="str" cm="1">
        <f t="array" ref="BT57">IF(
   AND(
      Table65[[#This Row],[Service]] &lt;&gt; "",
      OR(COUNTIF(Table65[Service], "*HT Custom RNA*") &gt; 0, COUNTIF(Table65[Service], "*HT Geneblock Custom RNA*") &gt; 0),
      OR(
         COUNTA(_xlfn.UNIQUE(_xlfn._xlws.FILTER(Table65[RNA Analytics], (Table65[Service] &lt;&gt; "")))) &gt; 1,
         COUNTA(_xlfn.UNIQUE(_xlfn._xlws.FILTER(Table65[Bank Construct?], (Table65[Service] &lt;&gt; "")))) &gt; 1,
         COUNTA(_xlfn.UNIQUE(_xlfn._xlws.FILTER(Table65[Synthesis Type], (Table65[Service] &lt;&gt; "")))) &gt; 1
      )
   ),
   "Error 10: If submitting HT Custom RNA or HT Geneblock Custom RNA service request, all items must have the same Synthesis Type, Banking, and Analytics",
   ""
)</f>
        <v/>
      </c>
      <c r="BU57" s="4" t="str">
        <f>IF(AND(OR(Table65[[#This Row],[Service]] = "HT Custom RNA",Table65[[#This Row],[Service]] = "HT Geneblock Custom RNA"), Table65[[#This Row],[Vector]]="Banked Construct"),"Error 11: Banked constructs cannot be submitted for HT/Geneblock Custom RNA service. Contact the core if you'd like to resynthesize an entire banked plate","")</f>
        <v/>
      </c>
      <c r="BV57" s="4" t="str">
        <f>IF(AND(Table65[[#This Row],[Service]] &lt;&gt; "", Table65[[#This Row],[Vector]]="Banked Construct", Table65[[#This Row],[Bank Construct?]]="Yes"),"Error 12: Cannot bank constructs that are already banked","")</f>
        <v/>
      </c>
      <c r="BW57" s="4" t="str" cm="1">
        <f t="array" ref="BW57">_xlfn.LET(
    _xlpm.ProblemFound, _xlfn.TEXTJOIN(", ", TRUE, IF(AND(Table65[[#This Row],[Synthesis Type]]="Other RNA", OR(Table65[[#This Row],[Codon Optimize Capitalized?]]="No", Table65[[#This Row],[Codon Optimize Capitalized?]]="")), IF((ISNUMBER(SEARCH(Table_pA_Check[pA Check], Table65[[#This Row],[Custom Sequence/Bank ID]]))), Table_pA_Check[pA Check], ""),IF((ISNUMBER(FIND(LOWER(Table_pA_Check[pA Check]), Table65[[#This Row],[Custom Sequence/Bank ID]]))), Table_pA_Check[pA Check], ""))),
    IF(_xlpm.ProblemFound="", "", "Error 13: Problem sequences found (" &amp; _xlpm.ProblemFound &amp; ")"))</f>
        <v/>
      </c>
      <c r="BX57" s="4" t="str">
        <f>IF(AND(Table65[[#This Row],[Service]] &lt;&gt; "", Table65[[#This Row],[Codon Optimize Capitalized?]]&lt;&gt; "No", Table65[[#This Row],[Codon Optimize Capitalized?]]&lt;&gt; "", Table65[[#This Row],[Codon Optimize Capitalized?]]&lt;&gt; "No Options", EXACT(Table65[[#This Row],[Custom Sequence/Bank ID]],LOWER(Table65[[#This Row],[Custom Sequence/Bank ID]]))),"Error 14: Codon optimization is selected, but sequence is lowercase. Change regions for optimization to uppercase","")</f>
        <v/>
      </c>
      <c r="BY57" s="4" t="str">
        <f>IF(COUNTIF(Table65[Name], Table65[[#This Row],[Name]]) &gt; 1, "Error 15: Duplicate name", "")</f>
        <v/>
      </c>
      <c r="BZ57" s="4" t="str">
        <f>IF(
   Table65[[#This Row],[Service]]&lt;&gt;"",
   IF(
      AND(Table65[[#This Row],[Formulation]]="", Table65[[#This Row],[Number of Aliquots]]&gt;1),
      "Error 16: The RTC can only aliquot formulated circRNA; unformulated circRNA is stable through many freeze-thaw cycles",
      ""
   ),
   ""
)</f>
        <v/>
      </c>
      <c r="CA57" s="4" t="str">
        <f>IF(
   Table65[[#This Row],[Service]]&lt;&gt;"",
   IF(
      Table65[[#This Row],[Number of Aliquots]] &gt; (Table65[[#This Row],[Quantity (mg)]]*20),
      "Error 17: Too many aliquots. Maximum aliquots for Quantity requested = " &amp; (Table65[[#This Row],[Quantity (mg)]]*20),
      ""
   ),
   ""
)</f>
        <v/>
      </c>
      <c r="CB57" s="4" t="str">
        <f>IF(
   AND(Table65[[#This Row],[Service]]&lt;&gt;"", Table65[[#This Row],[Quantity (mg)]]&lt;0.2, Table65[[#This Row],[Formulation]]&lt;&gt;"", Table65[[#This Row],[Formulation]]&lt;&gt;"None"),
   "Error 18: Quantity too low. Minimum is 0.2mg for formulations",
   ""
)</f>
        <v/>
      </c>
      <c r="CC57" s="4" t="str">
        <f>IF(
   AND(Table65[[#This Row],[Service]]&lt;&gt;"", Table65[[#This Row],[Vector]]="No Vector", Table65[[#This Row],[Service]]&lt;&gt;"HT Geneblock Custom RNA"),
   "Error 19: [No Vector] can only be used for Geneblock service",
   ""
)</f>
        <v/>
      </c>
      <c r="CD57" s="4" t="str">
        <f>_xlfn.LET(
    _xlpm.errorList, _xlfn.TEXTJOIN(". ", TRUE, Table_Sequence_Check[[#This Row],[Problem Sequence Check]:[GC Check]],Table_Sequence_Check[[#This Row],[Restriction Enzyme Error]:[Gblock No Vector Check]]),
    IF(AND(Table65[[#This Row],[Service]]&lt;&gt;"", Table65[[#This Row],[Custom Sequence/Bank ID]]&lt;&gt;"SPECIAL",_xlpm.errorList&lt;&gt;""), _xlpm.errorList &amp; ".", "")
)</f>
        <v/>
      </c>
      <c r="CF57" s="3" t="str">
        <f t="shared" si="0"/>
        <v>Required</v>
      </c>
      <c r="CG57" s="1" t="str">
        <f t="shared" si="1"/>
        <v>Optional</v>
      </c>
      <c r="CH57" s="1" t="str">
        <f>IF(Table65[[#This Row],[Service]]&lt;&gt;"",IF((Table65[[#This Row],[Service]]="HT Custom RNA") + (Table65[[#This Row],[Service]]="HT Geneblock Custom RNA"), "Empty","Required"),"Empty")</f>
        <v>Empty</v>
      </c>
      <c r="CI57" s="1" t="str">
        <f>IF(Table65[[#This Row],[Service]] = "Stock RNA", "Required","Empty")</f>
        <v>Empty</v>
      </c>
      <c r="CJ57" s="1" t="str">
        <f>IF(OR(Table65[[#This Row],[Service]] = "Custom RNA", Table65[[#This Row],[Service]] = "HT Custom RNA", Table65[[#This Row],[Service]] = "HT Geneblock Custom RNA", Table65[[#This Row],[Service]] = "Formulation"), "Required", "Empty")</f>
        <v>Empty</v>
      </c>
      <c r="CK57" s="1" t="str">
        <f>IF(OR(Table65[[#This Row],[Service]] = "Custom RNA", Table65[[#This Row],[Service]] = "HT Custom RNA", Table65[[#This Row],[Service]] = "HT Geneblock Custom RNA"), "Required", "Empty")</f>
        <v>Empty</v>
      </c>
      <c r="CL57" s="1" t="str">
        <f>IF(OR(Table65[[#This Row],[Service]] = "Custom RNA", Table65[[#This Row],[Service]] = "HT Custom RNA", Table65[[#This Row],[Service]] = "HT Geneblock Custom RNA"), "Required", "Empty")</f>
        <v>Empty</v>
      </c>
      <c r="CM57" s="1" t="str">
        <f>IF(OR(Table65[[#This Row],[Service]] = "Custom RNA", Table65[[#This Row],[Service]] = "HT Custom RNA", Table65[[#This Row],[Service]] = "HT Geneblock Custom RNA"), "Required", "Empty")</f>
        <v>Empty</v>
      </c>
      <c r="CN57" s="1" t="str">
        <f>IF(AND(Table65[[#This Row],[Vector]]&lt;&gt;"Banked Construct", OR(Table65[[#This Row],[Service]] = "Custom RNA", Table65[[#This Row],[Service]] = "HT Custom RNA",Table65[[#This Row],[Service]] = "HT Geneblock Custom RNA",)), "Optional", "Empty")</f>
        <v>Empty</v>
      </c>
      <c r="CO57" s="1" t="str">
        <f>IF(OR(Table65[[#This Row],[Service]] = "Custom RNA", Table65[[#This Row],[Service]] = "HT Custom RNA"), "Optional", "Empty")</f>
        <v>Empty</v>
      </c>
      <c r="CP57" s="1" t="str">
        <f>IF(OR(Table65[[#This Row],[Service]] = "Custom RNA", Table65[[#This Row],[Service]] = "HT Custom RNA", Table65[[#This Row],[Service]] = "HT Custom Geneblock RNA"), "Optional", "Empty")</f>
        <v>Empty</v>
      </c>
      <c r="CQ57" s="1" t="str">
        <f>IF(Table65[[#This Row],[Service]]&lt;&gt;"",IF(OR(Table65[[#This Row],[Service]]="HT Custom RNA", Table65[[#This Row],[Service]]="HT Geneblock Custom RNA"), "Empty","Optional"),"Empty")</f>
        <v>Empty</v>
      </c>
      <c r="CR57" s="1" t="str">
        <f>IF(AND(Table65[[#This Row],[Formulation]]&lt;&gt;"",Table65[[#This Row],[Formulation]]&lt;&gt;"None",Table65[[#This Row],[Formulation]]&lt;&gt;"No Options"), "Required","Empty")</f>
        <v>Empty</v>
      </c>
      <c r="CS57" s="1" t="str">
        <f>IF(AND(Table65[[#This Row],[Formulation]]&lt;&gt;"",Table65[[#This Row],[Formulation]]&lt;&gt;"None",Table65[[#This Row],[Formulation]]&lt;&gt;"No Options"), "Optional","Empty")</f>
        <v>Empty</v>
      </c>
      <c r="CT57" s="1" t="str">
        <f t="shared" si="2"/>
        <v>Optional</v>
      </c>
      <c r="CU57" s="1" t="str">
        <f t="shared" si="3"/>
        <v>Optional</v>
      </c>
      <c r="CV57" s="2" t="str">
        <f t="shared" si="4"/>
        <v>Optional</v>
      </c>
    </row>
    <row r="58" spans="1:100" x14ac:dyDescent="0.35">
      <c r="A58" s="69">
        <v>54</v>
      </c>
      <c r="B58" s="59"/>
      <c r="C58" s="83"/>
      <c r="D58" s="85"/>
      <c r="E58" s="90"/>
      <c r="F58" s="60"/>
      <c r="G58" s="60"/>
      <c r="H58" s="60"/>
      <c r="I58" s="61"/>
      <c r="J58" s="61"/>
      <c r="K58" s="105"/>
      <c r="L58" s="90"/>
      <c r="M58" s="60"/>
      <c r="N58" s="108"/>
      <c r="O58" s="91"/>
      <c r="P58" s="111"/>
      <c r="Q58" s="93" t="str">
        <f>Table_Sequence_Check[[#This Row],[Final Warnings]]</f>
        <v/>
      </c>
      <c r="R58" s="19"/>
      <c r="S58" s="19"/>
      <c r="T58" s="19"/>
      <c r="BG58" s="3" t="str" cm="1">
        <f t="array" ref="BG58">_xlfn.LET(
    _xlpm.ProblemFound, _xlfn.TEXTJOIN(", ", TRUE, IF(OR(Table65[[#This Row],[Codon Optimize Capitalized?]]="No", Table65[[#This Row],[Codon Optimize Capitalized?]]=""), IF((ISNUMBER(SEARCH(Table_Problem_Sequences[Problem Sequences], Table65[[#This Row],[Custom Sequence/Bank ID]]))), Table_Problem_Sequences[Problem Sequences], ""),IF((ISNUMBER(FIND(LOWER(Table_Problem_Sequences[Problem Sequences]), Table65[[#This Row],[Custom Sequence/Bank ID]]))), Table_Problem_Sequences[Problem Sequences], ""))),
    IF(_xlpm.ProblemFound="", "", "Warning 1: Problem sequences found (" &amp; _xlpm.ProblemFound &amp; ")"))</f>
        <v/>
      </c>
      <c r="BH58" s="3" t="str">
        <f>IF(AND(Table65[[#This Row],[Vector]] &lt;&gt; "Banked Construct",Table65[[#This Row],[Service]]&lt;&gt;"Stock RNA", LEN(Table65[[#This Row],[Custom Sequence/Bank ID]])&lt;300, Table65[[#This Row],[Custom Sequence/Bank ID]]&lt;&gt;""),"Comment: Sequence is less than 300nt. A spacer sequence will be added to bring the length up to 300nt","")</f>
        <v/>
      </c>
      <c r="BI58" s="1" t="str">
        <f>IF(AND(Table65[[#This Row],[Custom Sequence/Bank ID]]&lt;&gt;"", Table65[[#This Row],[Codon Optimize Capitalized?]]&lt;&gt; "No", Table65[[#This Row],[Codon Optimize Capitalized?]]&lt;&gt; "", Table65[[#This Row],[Codon Optimize Capitalized?]]&lt;&gt; "No Options"),
    IF(MOD(LEN(SUBSTITUTE(SUBSTITUTE(SUBSTITUTE(SUBSTITUTE(SUBSTITUTE(Table65[[#This Row],[Custom Sequence/Bank ID]], "a", ""), "c", ""), "g", ""), "u", ""), "t", "")), 3) = 0,
        "",
        "Error 3: Optimization regions not divisible by 3"),
    "")</f>
        <v/>
      </c>
      <c r="BJ58" s="1" t="str">
        <f>IF(
    Table65[[#This Row],[Vector]]="Banked Construct",
    IF(
        AND(
            LEFT(Table65[[#This Row],[Custom Sequence/Bank ID]], 3)="RTC",
            ISNUMBER(VALUE(MID(Table65[[#This Row],[Custom Sequence/Bank ID]], 4, 7))),
            LEN(Table65[[#This Row],[Custom Sequence/Bank ID]])=10
        ),
        "",
        "Error 4: Incorrect Bank ID"
    ),
    ""
)</f>
        <v/>
      </c>
      <c r="BK58" s="1" t="str">
        <f>IF(
   AND(Table65[[#This Row],[Vector]]&lt;&gt;"Banked Construct", LEN(Table65[[#This Row],[Custom Sequence/Bank ID]])&gt;0),
   IF(
      LEN(
         SUBSTITUTE(
            SUBSTITUTE(
               SUBSTITUTE(
                  SUBSTITUTE(UPPER(Table65[[#This Row],[Custom Sequence/Bank ID]]),"A",""),
               "C",""),
            "T",""),
         "G","")
      )&gt;0,
      "Error 5: Non-ACGT characters present",
      ""
   ),
   ""
)</f>
        <v/>
      </c>
      <c r="BL58" s="4" t="str">
        <f>IF(AND(Table65[[#This Row],[Vector]] &lt;&gt; "Banked Construct",Table65[[#This Row],[Service]]="Custom RNA", LEN(Table65[[#This Row],[Custom Sequence/Bank ID]])&gt;10000),"Error 6: Maximum sequence length is 10,000nt",IF(AND(Table65[[#This Row],[Vector]] &lt;&gt; "Banked Construct",Table65[[#This Row],[Service]]="HT Custom RNA", LEN(Table65[[#This Row],[Custom Sequence/Bank ID]])&gt;5000),"Error 6: Maximum sequence length for HT is 5,000nt", IF(Table65[[#This Row],[Service]]="HT Geneblock Custom RNA", IF(AND(Table65[[#This Row],[Vector]]="RTC coding circRNA", LEN(Table65[[#This Row],[Custom Sequence/Bank ID]])&gt;3793),"Error 6: Maximum sequence length for Coding CircRNA Geneblock is 3,793nt", IF(AND(Table65[[#This Row],[Vector]]="RTC noncoding circRNA", LEN(Table65[[#This Row],[Custom Sequence/Bank ID]])&gt;4493),"Error 6: Maximum sequence length for Noncoding CircRNA Geneblock is 4,493nt", IF(AND(Table65[[#This Row],[Vector]]="RTC Other RNA", LEN(Table65[[#This Row],[Custom Sequence/Bank ID]])&gt;4913),"Error 6: Maximum sequence length for Other RNA Geneblock is 4,913nt",""))),"")))</f>
        <v/>
      </c>
      <c r="BM58" s="4" t="str">
        <f>IF(AND(Table65[[#This Row],[Vector]] &lt;&gt; "Banked Construct", Table65[[#This Row],[Service]]&lt;&gt;"Stock RNA", Table65[[#This Row],[Custom Sequence/Bank ID]]&lt;&gt;""),
    _xlfn.LET(
        _xlpm.Sequence, Table65[[#This Row],[Custom Sequence/Bank ID]],
        _xlpm.OriginalLength, IF(AND(Table65[[#This Row],[Codon Optimize Capitalized?]] &lt;&gt; "No", Table65[[#This Row],[Codon Optimize Capitalized?]] &lt;&gt; ""),
                           LEN(SUBSTITUTE(SUBSTITUTE(SUBSTITUTE(SUBSTITUTE(SUBSTITUTE(_xlpm.Sequence, "A", ""), "C", ""), "G", ""), "T", ""), "U", "")),
                           LEN(_xlpm.Sequence)),
        _xlpm.NoGCLength, IF(AND(Table65[[#This Row],[Codon Optimize Capitalized?]] &lt;&gt; "No", Table65[[#This Row],[Codon Optimize Capitalized?]] &lt;&gt; ""),
                       LEN((SUBSTITUTE(SUBSTITUTE(SUBSTITUTE(SUBSTITUTE(SUBSTITUTE(SUBSTITUTE(SUBSTITUTE(_xlpm.Sequence, "A", ""), "C", ""), "G", ""), "T", ""), "U", ""), "g", ""), "c", ""))),
                       LEN(SUBSTITUTE(SUBSTITUTE(UPPER(_xlpm.Sequence), "G", ""), "C", ""))),
        _xlpm.GCLength, _xlpm.OriginalLength - _xlpm.NoGCLength,
        _xlpm.GCPercentage, IF(_xlpm.OriginalLength &gt; 15, _xlpm.GCLength / _xlpm.OriginalLength, 0.5),
                IF(OR(_xlpm.GCPercentage &gt; 0.65, _xlpm.GCPercentage &lt; 0.25), "Warning 7: Unoptimized region GC is not between 25-65%", "")
    ),
    ""
)</f>
        <v/>
      </c>
      <c r="BN58" s="4" t="str" cm="1">
        <f t="array" ref="BN58">_xlfn.LET(
    _xlpm.ProblemFound, _xlfn.TEXTJOIN(", ", TRUE, IF(OR(Table65[[#This Row],[Codon Optimize Capitalized?]]="No", Table65[[#This Row],[Codon Optimize Capitalized?]]=""), IF((ISNUMBER(SEARCH(Table_Restriction_Enzymes[XbaI], Table65[[#This Row],[Custom Sequence/Bank ID]]))), Table_Restriction_Enzymes[XbaI], ""),IF((ISNUMBER(FIND(LOWER(Table_Restriction_Enzymes[XbaI]), Table65[[#This Row],[Custom Sequence/Bank ID]]))), Table_Restriction_Enzymes[XbaI], ""))),
    IF(_xlpm.ProblemFound="", "", "[" &amp; _xlpm.ProblemFound &amp; "]"))</f>
        <v/>
      </c>
      <c r="BO58" s="4" t="str">
        <f>IF(Table_Sequence_Check[[#This Row],[Restriction Enzyme 1 Check]]&lt;&gt;"", Table_Restriction_Enzymes[[#Headers],[XbaI]],"")</f>
        <v/>
      </c>
      <c r="BP58" s="4" t="str" cm="1">
        <f t="array" ref="BP58">_xlfn.LET(
    _xlpm.ProblemFound, _xlfn.TEXTJOIN(", ", TRUE, IF(OR(Table65[[#This Row],[Codon Optimize Capitalized?]]="No", Table65[[#This Row],[Codon Optimize Capitalized?]]=""), IF((ISNUMBER(SEARCH(Table_Restriction_Enzymes[AscI], Table65[[#This Row],[Custom Sequence/Bank ID]]))), Table_Restriction_Enzymes[AscI], ""),IF((ISNUMBER(FIND(LOWER(Table_Restriction_Enzymes[AscI]), Table65[[#This Row],[Custom Sequence/Bank ID]]))), Table_Restriction_Enzymes[AscI], ""))),
    IF(_xlpm.ProblemFound="", "", "[" &amp; _xlpm.ProblemFound &amp; "]"))</f>
        <v/>
      </c>
      <c r="BQ58" s="4" t="str">
        <f>IF(Table_Sequence_Check[[#This Row],[Restriction Enzyme 2 Check]]&lt;&gt;"", Table_Restriction_Enzymes[[#Headers],[AscI]],"")</f>
        <v/>
      </c>
      <c r="BR58" s="4" t="str">
        <f>IF(AND(Table65[[#This Row],[Vector]] &lt;&gt; "Banked Construct",Table65[[#This Row],[Service]]&lt;&gt;"Stock RNA", Table65[[#This Row],[Service]]&lt;&gt;"HT Geneblock Custom RNA", Table_Sequence_Check[[#This Row],[Restriction Enzyme 1 Check]]&lt;&gt;"", Table_Sequence_Check[[#This Row],[Restriction Enzyme 2 Check]]&lt;&gt; ""),"Error 8: Remove instances of one of the following: " &amp; _xlfn.CONCAT(Table_Sequence_Check[[#This Row],[Restriction Enzyme 1 Check]],Table_Sequence_Check[[#This Row],[Restriction Enzyme 2 Check]]),"")</f>
        <v/>
      </c>
      <c r="BS58" s="4" t="str" cm="1">
        <f t="array" ref="BS58">IF(
   AND(
      Table65[[#This Row],[Service]] &lt;&gt; "",
      OR(
         COUNTIF(Table65[Service], "HT Custom RNA") &gt; 0,
         COUNTIF(Table65[Service], "HT Geneblock Custom RNA") &gt; 0
      ),
      COUNTA(_xlfn.UNIQUE(_xlfn._xlws.FILTER(Table65[Service], Table65[Service] &lt;&gt; ""))) &gt; 1
   ),
   "Error 9: If selecting HT Custom RNA or HT Geneblock Custom RNA, all items must match the selected HT service",
   ""
)</f>
        <v/>
      </c>
      <c r="BT58" s="4" t="str" cm="1">
        <f t="array" ref="BT58">IF(
   AND(
      Table65[[#This Row],[Service]] &lt;&gt; "",
      OR(COUNTIF(Table65[Service], "*HT Custom RNA*") &gt; 0, COUNTIF(Table65[Service], "*HT Geneblock Custom RNA*") &gt; 0),
      OR(
         COUNTA(_xlfn.UNIQUE(_xlfn._xlws.FILTER(Table65[RNA Analytics], (Table65[Service] &lt;&gt; "")))) &gt; 1,
         COUNTA(_xlfn.UNIQUE(_xlfn._xlws.FILTER(Table65[Bank Construct?], (Table65[Service] &lt;&gt; "")))) &gt; 1,
         COUNTA(_xlfn.UNIQUE(_xlfn._xlws.FILTER(Table65[Synthesis Type], (Table65[Service] &lt;&gt; "")))) &gt; 1
      )
   ),
   "Error 10: If submitting HT Custom RNA or HT Geneblock Custom RNA service request, all items must have the same Synthesis Type, Banking, and Analytics",
   ""
)</f>
        <v/>
      </c>
      <c r="BU58" s="4" t="str">
        <f>IF(AND(OR(Table65[[#This Row],[Service]] = "HT Custom RNA",Table65[[#This Row],[Service]] = "HT Geneblock Custom RNA"), Table65[[#This Row],[Vector]]="Banked Construct"),"Error 11: Banked constructs cannot be submitted for HT/Geneblock Custom RNA service. Contact the core if you'd like to resynthesize an entire banked plate","")</f>
        <v/>
      </c>
      <c r="BV58" s="4" t="str">
        <f>IF(AND(Table65[[#This Row],[Service]] &lt;&gt; "", Table65[[#This Row],[Vector]]="Banked Construct", Table65[[#This Row],[Bank Construct?]]="Yes"),"Error 12: Cannot bank constructs that are already banked","")</f>
        <v/>
      </c>
      <c r="BW58" s="4" t="str" cm="1">
        <f t="array" ref="BW58">_xlfn.LET(
    _xlpm.ProblemFound, _xlfn.TEXTJOIN(", ", TRUE, IF(AND(Table65[[#This Row],[Synthesis Type]]="Other RNA", OR(Table65[[#This Row],[Codon Optimize Capitalized?]]="No", Table65[[#This Row],[Codon Optimize Capitalized?]]="")), IF((ISNUMBER(SEARCH(Table_pA_Check[pA Check], Table65[[#This Row],[Custom Sequence/Bank ID]]))), Table_pA_Check[pA Check], ""),IF((ISNUMBER(FIND(LOWER(Table_pA_Check[pA Check]), Table65[[#This Row],[Custom Sequence/Bank ID]]))), Table_pA_Check[pA Check], ""))),
    IF(_xlpm.ProblemFound="", "", "Error 13: Problem sequences found (" &amp; _xlpm.ProblemFound &amp; ")"))</f>
        <v/>
      </c>
      <c r="BX58" s="4" t="str">
        <f>IF(AND(Table65[[#This Row],[Service]] &lt;&gt; "", Table65[[#This Row],[Codon Optimize Capitalized?]]&lt;&gt; "No", Table65[[#This Row],[Codon Optimize Capitalized?]]&lt;&gt; "", Table65[[#This Row],[Codon Optimize Capitalized?]]&lt;&gt; "No Options", EXACT(Table65[[#This Row],[Custom Sequence/Bank ID]],LOWER(Table65[[#This Row],[Custom Sequence/Bank ID]]))),"Error 14: Codon optimization is selected, but sequence is lowercase. Change regions for optimization to uppercase","")</f>
        <v/>
      </c>
      <c r="BY58" s="4" t="str">
        <f>IF(COUNTIF(Table65[Name], Table65[[#This Row],[Name]]) &gt; 1, "Error 15: Duplicate name", "")</f>
        <v/>
      </c>
      <c r="BZ58" s="4" t="str">
        <f>IF(
   Table65[[#This Row],[Service]]&lt;&gt;"",
   IF(
      AND(Table65[[#This Row],[Formulation]]="", Table65[[#This Row],[Number of Aliquots]]&gt;1),
      "Error 16: The RTC can only aliquot formulated circRNA; unformulated circRNA is stable through many freeze-thaw cycles",
      ""
   ),
   ""
)</f>
        <v/>
      </c>
      <c r="CA58" s="4" t="str">
        <f>IF(
   Table65[[#This Row],[Service]]&lt;&gt;"",
   IF(
      Table65[[#This Row],[Number of Aliquots]] &gt; (Table65[[#This Row],[Quantity (mg)]]*20),
      "Error 17: Too many aliquots. Maximum aliquots for Quantity requested = " &amp; (Table65[[#This Row],[Quantity (mg)]]*20),
      ""
   ),
   ""
)</f>
        <v/>
      </c>
      <c r="CB58" s="4" t="str">
        <f>IF(
   AND(Table65[[#This Row],[Service]]&lt;&gt;"", Table65[[#This Row],[Quantity (mg)]]&lt;0.2, Table65[[#This Row],[Formulation]]&lt;&gt;"", Table65[[#This Row],[Formulation]]&lt;&gt;"None"),
   "Error 18: Quantity too low. Minimum is 0.2mg for formulations",
   ""
)</f>
        <v/>
      </c>
      <c r="CC58" s="4" t="str">
        <f>IF(
   AND(Table65[[#This Row],[Service]]&lt;&gt;"", Table65[[#This Row],[Vector]]="No Vector", Table65[[#This Row],[Service]]&lt;&gt;"HT Geneblock Custom RNA"),
   "Error 19: [No Vector] can only be used for Geneblock service",
   ""
)</f>
        <v/>
      </c>
      <c r="CD58" s="4" t="str">
        <f>_xlfn.LET(
    _xlpm.errorList, _xlfn.TEXTJOIN(". ", TRUE, Table_Sequence_Check[[#This Row],[Problem Sequence Check]:[GC Check]],Table_Sequence_Check[[#This Row],[Restriction Enzyme Error]:[Gblock No Vector Check]]),
    IF(AND(Table65[[#This Row],[Service]]&lt;&gt;"", Table65[[#This Row],[Custom Sequence/Bank ID]]&lt;&gt;"SPECIAL",_xlpm.errorList&lt;&gt;""), _xlpm.errorList &amp; ".", "")
)</f>
        <v/>
      </c>
      <c r="CF58" s="3" t="str">
        <f t="shared" si="0"/>
        <v>Required</v>
      </c>
      <c r="CG58" s="1" t="str">
        <f t="shared" si="1"/>
        <v>Optional</v>
      </c>
      <c r="CH58" s="1" t="str">
        <f>IF(Table65[[#This Row],[Service]]&lt;&gt;"",IF((Table65[[#This Row],[Service]]="HT Custom RNA") + (Table65[[#This Row],[Service]]="HT Geneblock Custom RNA"), "Empty","Required"),"Empty")</f>
        <v>Empty</v>
      </c>
      <c r="CI58" s="1" t="str">
        <f>IF(Table65[[#This Row],[Service]] = "Stock RNA", "Required","Empty")</f>
        <v>Empty</v>
      </c>
      <c r="CJ58" s="1" t="str">
        <f>IF(OR(Table65[[#This Row],[Service]] = "Custom RNA", Table65[[#This Row],[Service]] = "HT Custom RNA", Table65[[#This Row],[Service]] = "HT Geneblock Custom RNA", Table65[[#This Row],[Service]] = "Formulation"), "Required", "Empty")</f>
        <v>Empty</v>
      </c>
      <c r="CK58" s="1" t="str">
        <f>IF(OR(Table65[[#This Row],[Service]] = "Custom RNA", Table65[[#This Row],[Service]] = "HT Custom RNA", Table65[[#This Row],[Service]] = "HT Geneblock Custom RNA"), "Required", "Empty")</f>
        <v>Empty</v>
      </c>
      <c r="CL58" s="1" t="str">
        <f>IF(OR(Table65[[#This Row],[Service]] = "Custom RNA", Table65[[#This Row],[Service]] = "HT Custom RNA", Table65[[#This Row],[Service]] = "HT Geneblock Custom RNA"), "Required", "Empty")</f>
        <v>Empty</v>
      </c>
      <c r="CM58" s="1" t="str">
        <f>IF(OR(Table65[[#This Row],[Service]] = "Custom RNA", Table65[[#This Row],[Service]] = "HT Custom RNA", Table65[[#This Row],[Service]] = "HT Geneblock Custom RNA"), "Required", "Empty")</f>
        <v>Empty</v>
      </c>
      <c r="CN58" s="1" t="str">
        <f>IF(AND(Table65[[#This Row],[Vector]]&lt;&gt;"Banked Construct", OR(Table65[[#This Row],[Service]] = "Custom RNA", Table65[[#This Row],[Service]] = "HT Custom RNA",Table65[[#This Row],[Service]] = "HT Geneblock Custom RNA",)), "Optional", "Empty")</f>
        <v>Empty</v>
      </c>
      <c r="CO58" s="1" t="str">
        <f>IF(OR(Table65[[#This Row],[Service]] = "Custom RNA", Table65[[#This Row],[Service]] = "HT Custom RNA"), "Optional", "Empty")</f>
        <v>Empty</v>
      </c>
      <c r="CP58" s="1" t="str">
        <f>IF(OR(Table65[[#This Row],[Service]] = "Custom RNA", Table65[[#This Row],[Service]] = "HT Custom RNA", Table65[[#This Row],[Service]] = "HT Custom Geneblock RNA"), "Optional", "Empty")</f>
        <v>Empty</v>
      </c>
      <c r="CQ58" s="1" t="str">
        <f>IF(Table65[[#This Row],[Service]]&lt;&gt;"",IF(OR(Table65[[#This Row],[Service]]="HT Custom RNA", Table65[[#This Row],[Service]]="HT Geneblock Custom RNA"), "Empty","Optional"),"Empty")</f>
        <v>Empty</v>
      </c>
      <c r="CR58" s="1" t="str">
        <f>IF(AND(Table65[[#This Row],[Formulation]]&lt;&gt;"",Table65[[#This Row],[Formulation]]&lt;&gt;"None",Table65[[#This Row],[Formulation]]&lt;&gt;"No Options"), "Required","Empty")</f>
        <v>Empty</v>
      </c>
      <c r="CS58" s="1" t="str">
        <f>IF(AND(Table65[[#This Row],[Formulation]]&lt;&gt;"",Table65[[#This Row],[Formulation]]&lt;&gt;"None",Table65[[#This Row],[Formulation]]&lt;&gt;"No Options"), "Optional","Empty")</f>
        <v>Empty</v>
      </c>
      <c r="CT58" s="1" t="str">
        <f t="shared" si="2"/>
        <v>Optional</v>
      </c>
      <c r="CU58" s="1" t="str">
        <f t="shared" si="3"/>
        <v>Optional</v>
      </c>
      <c r="CV58" s="2" t="str">
        <f t="shared" si="4"/>
        <v>Optional</v>
      </c>
    </row>
    <row r="59" spans="1:100" x14ac:dyDescent="0.35">
      <c r="A59" s="69">
        <v>55</v>
      </c>
      <c r="B59" s="59"/>
      <c r="C59" s="83"/>
      <c r="D59" s="85"/>
      <c r="E59" s="90"/>
      <c r="F59" s="60"/>
      <c r="G59" s="60"/>
      <c r="H59" s="60"/>
      <c r="I59" s="61"/>
      <c r="J59" s="61"/>
      <c r="K59" s="105"/>
      <c r="L59" s="90"/>
      <c r="M59" s="60"/>
      <c r="N59" s="108"/>
      <c r="O59" s="91"/>
      <c r="P59" s="111"/>
      <c r="Q59" s="93" t="str">
        <f>Table_Sequence_Check[[#This Row],[Final Warnings]]</f>
        <v/>
      </c>
      <c r="R59" s="19"/>
      <c r="S59" s="19"/>
      <c r="T59" s="19"/>
      <c r="BG59" s="3" t="str" cm="1">
        <f t="array" ref="BG59">_xlfn.LET(
    _xlpm.ProblemFound, _xlfn.TEXTJOIN(", ", TRUE, IF(OR(Table65[[#This Row],[Codon Optimize Capitalized?]]="No", Table65[[#This Row],[Codon Optimize Capitalized?]]=""), IF((ISNUMBER(SEARCH(Table_Problem_Sequences[Problem Sequences], Table65[[#This Row],[Custom Sequence/Bank ID]]))), Table_Problem_Sequences[Problem Sequences], ""),IF((ISNUMBER(FIND(LOWER(Table_Problem_Sequences[Problem Sequences]), Table65[[#This Row],[Custom Sequence/Bank ID]]))), Table_Problem_Sequences[Problem Sequences], ""))),
    IF(_xlpm.ProblemFound="", "", "Warning 1: Problem sequences found (" &amp; _xlpm.ProblemFound &amp; ")"))</f>
        <v/>
      </c>
      <c r="BH59" s="3" t="str">
        <f>IF(AND(Table65[[#This Row],[Vector]] &lt;&gt; "Banked Construct",Table65[[#This Row],[Service]]&lt;&gt;"Stock RNA", LEN(Table65[[#This Row],[Custom Sequence/Bank ID]])&lt;300, Table65[[#This Row],[Custom Sequence/Bank ID]]&lt;&gt;""),"Comment: Sequence is less than 300nt. A spacer sequence will be added to bring the length up to 300nt","")</f>
        <v/>
      </c>
      <c r="BI59" s="1" t="str">
        <f>IF(AND(Table65[[#This Row],[Custom Sequence/Bank ID]]&lt;&gt;"", Table65[[#This Row],[Codon Optimize Capitalized?]]&lt;&gt; "No", Table65[[#This Row],[Codon Optimize Capitalized?]]&lt;&gt; "", Table65[[#This Row],[Codon Optimize Capitalized?]]&lt;&gt; "No Options"),
    IF(MOD(LEN(SUBSTITUTE(SUBSTITUTE(SUBSTITUTE(SUBSTITUTE(SUBSTITUTE(Table65[[#This Row],[Custom Sequence/Bank ID]], "a", ""), "c", ""), "g", ""), "u", ""), "t", "")), 3) = 0,
        "",
        "Error 3: Optimization regions not divisible by 3"),
    "")</f>
        <v/>
      </c>
      <c r="BJ59" s="1" t="str">
        <f>IF(
    Table65[[#This Row],[Vector]]="Banked Construct",
    IF(
        AND(
            LEFT(Table65[[#This Row],[Custom Sequence/Bank ID]], 3)="RTC",
            ISNUMBER(VALUE(MID(Table65[[#This Row],[Custom Sequence/Bank ID]], 4, 7))),
            LEN(Table65[[#This Row],[Custom Sequence/Bank ID]])=10
        ),
        "",
        "Error 4: Incorrect Bank ID"
    ),
    ""
)</f>
        <v/>
      </c>
      <c r="BK59" s="1" t="str">
        <f>IF(
   AND(Table65[[#This Row],[Vector]]&lt;&gt;"Banked Construct", LEN(Table65[[#This Row],[Custom Sequence/Bank ID]])&gt;0),
   IF(
      LEN(
         SUBSTITUTE(
            SUBSTITUTE(
               SUBSTITUTE(
                  SUBSTITUTE(UPPER(Table65[[#This Row],[Custom Sequence/Bank ID]]),"A",""),
               "C",""),
            "T",""),
         "G","")
      )&gt;0,
      "Error 5: Non-ACGT characters present",
      ""
   ),
   ""
)</f>
        <v/>
      </c>
      <c r="BL59" s="4" t="str">
        <f>IF(AND(Table65[[#This Row],[Vector]] &lt;&gt; "Banked Construct",Table65[[#This Row],[Service]]="Custom RNA", LEN(Table65[[#This Row],[Custom Sequence/Bank ID]])&gt;10000),"Error 6: Maximum sequence length is 10,000nt",IF(AND(Table65[[#This Row],[Vector]] &lt;&gt; "Banked Construct",Table65[[#This Row],[Service]]="HT Custom RNA", LEN(Table65[[#This Row],[Custom Sequence/Bank ID]])&gt;5000),"Error 6: Maximum sequence length for HT is 5,000nt", IF(Table65[[#This Row],[Service]]="HT Geneblock Custom RNA", IF(AND(Table65[[#This Row],[Vector]]="RTC coding circRNA", LEN(Table65[[#This Row],[Custom Sequence/Bank ID]])&gt;3793),"Error 6: Maximum sequence length for Coding CircRNA Geneblock is 3,793nt", IF(AND(Table65[[#This Row],[Vector]]="RTC noncoding circRNA", LEN(Table65[[#This Row],[Custom Sequence/Bank ID]])&gt;4493),"Error 6: Maximum sequence length for Noncoding CircRNA Geneblock is 4,493nt", IF(AND(Table65[[#This Row],[Vector]]="RTC Other RNA", LEN(Table65[[#This Row],[Custom Sequence/Bank ID]])&gt;4913),"Error 6: Maximum sequence length for Other RNA Geneblock is 4,913nt",""))),"")))</f>
        <v/>
      </c>
      <c r="BM59" s="4" t="str">
        <f>IF(AND(Table65[[#This Row],[Vector]] &lt;&gt; "Banked Construct", Table65[[#This Row],[Service]]&lt;&gt;"Stock RNA", Table65[[#This Row],[Custom Sequence/Bank ID]]&lt;&gt;""),
    _xlfn.LET(
        _xlpm.Sequence, Table65[[#This Row],[Custom Sequence/Bank ID]],
        _xlpm.OriginalLength, IF(AND(Table65[[#This Row],[Codon Optimize Capitalized?]] &lt;&gt; "No", Table65[[#This Row],[Codon Optimize Capitalized?]] &lt;&gt; ""),
                           LEN(SUBSTITUTE(SUBSTITUTE(SUBSTITUTE(SUBSTITUTE(SUBSTITUTE(_xlpm.Sequence, "A", ""), "C", ""), "G", ""), "T", ""), "U", "")),
                           LEN(_xlpm.Sequence)),
        _xlpm.NoGCLength, IF(AND(Table65[[#This Row],[Codon Optimize Capitalized?]] &lt;&gt; "No", Table65[[#This Row],[Codon Optimize Capitalized?]] &lt;&gt; ""),
                       LEN((SUBSTITUTE(SUBSTITUTE(SUBSTITUTE(SUBSTITUTE(SUBSTITUTE(SUBSTITUTE(SUBSTITUTE(_xlpm.Sequence, "A", ""), "C", ""), "G", ""), "T", ""), "U", ""), "g", ""), "c", ""))),
                       LEN(SUBSTITUTE(SUBSTITUTE(UPPER(_xlpm.Sequence), "G", ""), "C", ""))),
        _xlpm.GCLength, _xlpm.OriginalLength - _xlpm.NoGCLength,
        _xlpm.GCPercentage, IF(_xlpm.OriginalLength &gt; 15, _xlpm.GCLength / _xlpm.OriginalLength, 0.5),
                IF(OR(_xlpm.GCPercentage &gt; 0.65, _xlpm.GCPercentage &lt; 0.25), "Warning 7: Unoptimized region GC is not between 25-65%", "")
    ),
    ""
)</f>
        <v/>
      </c>
      <c r="BN59" s="4" t="str" cm="1">
        <f t="array" ref="BN59">_xlfn.LET(
    _xlpm.ProblemFound, _xlfn.TEXTJOIN(", ", TRUE, IF(OR(Table65[[#This Row],[Codon Optimize Capitalized?]]="No", Table65[[#This Row],[Codon Optimize Capitalized?]]=""), IF((ISNUMBER(SEARCH(Table_Restriction_Enzymes[XbaI], Table65[[#This Row],[Custom Sequence/Bank ID]]))), Table_Restriction_Enzymes[XbaI], ""),IF((ISNUMBER(FIND(LOWER(Table_Restriction_Enzymes[XbaI]), Table65[[#This Row],[Custom Sequence/Bank ID]]))), Table_Restriction_Enzymes[XbaI], ""))),
    IF(_xlpm.ProblemFound="", "", "[" &amp; _xlpm.ProblemFound &amp; "]"))</f>
        <v/>
      </c>
      <c r="BO59" s="4" t="str">
        <f>IF(Table_Sequence_Check[[#This Row],[Restriction Enzyme 1 Check]]&lt;&gt;"", Table_Restriction_Enzymes[[#Headers],[XbaI]],"")</f>
        <v/>
      </c>
      <c r="BP59" s="4" t="str" cm="1">
        <f t="array" ref="BP59">_xlfn.LET(
    _xlpm.ProblemFound, _xlfn.TEXTJOIN(", ", TRUE, IF(OR(Table65[[#This Row],[Codon Optimize Capitalized?]]="No", Table65[[#This Row],[Codon Optimize Capitalized?]]=""), IF((ISNUMBER(SEARCH(Table_Restriction_Enzymes[AscI], Table65[[#This Row],[Custom Sequence/Bank ID]]))), Table_Restriction_Enzymes[AscI], ""),IF((ISNUMBER(FIND(LOWER(Table_Restriction_Enzymes[AscI]), Table65[[#This Row],[Custom Sequence/Bank ID]]))), Table_Restriction_Enzymes[AscI], ""))),
    IF(_xlpm.ProblemFound="", "", "[" &amp; _xlpm.ProblemFound &amp; "]"))</f>
        <v/>
      </c>
      <c r="BQ59" s="4" t="str">
        <f>IF(Table_Sequence_Check[[#This Row],[Restriction Enzyme 2 Check]]&lt;&gt;"", Table_Restriction_Enzymes[[#Headers],[AscI]],"")</f>
        <v/>
      </c>
      <c r="BR59" s="4" t="str">
        <f>IF(AND(Table65[[#This Row],[Vector]] &lt;&gt; "Banked Construct",Table65[[#This Row],[Service]]&lt;&gt;"Stock RNA", Table65[[#This Row],[Service]]&lt;&gt;"HT Geneblock Custom RNA", Table_Sequence_Check[[#This Row],[Restriction Enzyme 1 Check]]&lt;&gt;"", Table_Sequence_Check[[#This Row],[Restriction Enzyme 2 Check]]&lt;&gt; ""),"Error 8: Remove instances of one of the following: " &amp; _xlfn.CONCAT(Table_Sequence_Check[[#This Row],[Restriction Enzyme 1 Check]],Table_Sequence_Check[[#This Row],[Restriction Enzyme 2 Check]]),"")</f>
        <v/>
      </c>
      <c r="BS59" s="4" t="str" cm="1">
        <f t="array" ref="BS59">IF(
   AND(
      Table65[[#This Row],[Service]] &lt;&gt; "",
      OR(
         COUNTIF(Table65[Service], "HT Custom RNA") &gt; 0,
         COUNTIF(Table65[Service], "HT Geneblock Custom RNA") &gt; 0
      ),
      COUNTA(_xlfn.UNIQUE(_xlfn._xlws.FILTER(Table65[Service], Table65[Service] &lt;&gt; ""))) &gt; 1
   ),
   "Error 9: If selecting HT Custom RNA or HT Geneblock Custom RNA, all items must match the selected HT service",
   ""
)</f>
        <v/>
      </c>
      <c r="BT59" s="4" t="str" cm="1">
        <f t="array" ref="BT59">IF(
   AND(
      Table65[[#This Row],[Service]] &lt;&gt; "",
      OR(COUNTIF(Table65[Service], "*HT Custom RNA*") &gt; 0, COUNTIF(Table65[Service], "*HT Geneblock Custom RNA*") &gt; 0),
      OR(
         COUNTA(_xlfn.UNIQUE(_xlfn._xlws.FILTER(Table65[RNA Analytics], (Table65[Service] &lt;&gt; "")))) &gt; 1,
         COUNTA(_xlfn.UNIQUE(_xlfn._xlws.FILTER(Table65[Bank Construct?], (Table65[Service] &lt;&gt; "")))) &gt; 1,
         COUNTA(_xlfn.UNIQUE(_xlfn._xlws.FILTER(Table65[Synthesis Type], (Table65[Service] &lt;&gt; "")))) &gt; 1
      )
   ),
   "Error 10: If submitting HT Custom RNA or HT Geneblock Custom RNA service request, all items must have the same Synthesis Type, Banking, and Analytics",
   ""
)</f>
        <v/>
      </c>
      <c r="BU59" s="4" t="str">
        <f>IF(AND(OR(Table65[[#This Row],[Service]] = "HT Custom RNA",Table65[[#This Row],[Service]] = "HT Geneblock Custom RNA"), Table65[[#This Row],[Vector]]="Banked Construct"),"Error 11: Banked constructs cannot be submitted for HT/Geneblock Custom RNA service. Contact the core if you'd like to resynthesize an entire banked plate","")</f>
        <v/>
      </c>
      <c r="BV59" s="4" t="str">
        <f>IF(AND(Table65[[#This Row],[Service]] &lt;&gt; "", Table65[[#This Row],[Vector]]="Banked Construct", Table65[[#This Row],[Bank Construct?]]="Yes"),"Error 12: Cannot bank constructs that are already banked","")</f>
        <v/>
      </c>
      <c r="BW59" s="4" t="str" cm="1">
        <f t="array" ref="BW59">_xlfn.LET(
    _xlpm.ProblemFound, _xlfn.TEXTJOIN(", ", TRUE, IF(AND(Table65[[#This Row],[Synthesis Type]]="Other RNA", OR(Table65[[#This Row],[Codon Optimize Capitalized?]]="No", Table65[[#This Row],[Codon Optimize Capitalized?]]="")), IF((ISNUMBER(SEARCH(Table_pA_Check[pA Check], Table65[[#This Row],[Custom Sequence/Bank ID]]))), Table_pA_Check[pA Check], ""),IF((ISNUMBER(FIND(LOWER(Table_pA_Check[pA Check]), Table65[[#This Row],[Custom Sequence/Bank ID]]))), Table_pA_Check[pA Check], ""))),
    IF(_xlpm.ProblemFound="", "", "Error 13: Problem sequences found (" &amp; _xlpm.ProblemFound &amp; ")"))</f>
        <v/>
      </c>
      <c r="BX59" s="4" t="str">
        <f>IF(AND(Table65[[#This Row],[Service]] &lt;&gt; "", Table65[[#This Row],[Codon Optimize Capitalized?]]&lt;&gt; "No", Table65[[#This Row],[Codon Optimize Capitalized?]]&lt;&gt; "", Table65[[#This Row],[Codon Optimize Capitalized?]]&lt;&gt; "No Options", EXACT(Table65[[#This Row],[Custom Sequence/Bank ID]],LOWER(Table65[[#This Row],[Custom Sequence/Bank ID]]))),"Error 14: Codon optimization is selected, but sequence is lowercase. Change regions for optimization to uppercase","")</f>
        <v/>
      </c>
      <c r="BY59" s="4" t="str">
        <f>IF(COUNTIF(Table65[Name], Table65[[#This Row],[Name]]) &gt; 1, "Error 15: Duplicate name", "")</f>
        <v/>
      </c>
      <c r="BZ59" s="4" t="str">
        <f>IF(
   Table65[[#This Row],[Service]]&lt;&gt;"",
   IF(
      AND(Table65[[#This Row],[Formulation]]="", Table65[[#This Row],[Number of Aliquots]]&gt;1),
      "Error 16: The RTC can only aliquot formulated circRNA; unformulated circRNA is stable through many freeze-thaw cycles",
      ""
   ),
   ""
)</f>
        <v/>
      </c>
      <c r="CA59" s="4" t="str">
        <f>IF(
   Table65[[#This Row],[Service]]&lt;&gt;"",
   IF(
      Table65[[#This Row],[Number of Aliquots]] &gt; (Table65[[#This Row],[Quantity (mg)]]*20),
      "Error 17: Too many aliquots. Maximum aliquots for Quantity requested = " &amp; (Table65[[#This Row],[Quantity (mg)]]*20),
      ""
   ),
   ""
)</f>
        <v/>
      </c>
      <c r="CB59" s="4" t="str">
        <f>IF(
   AND(Table65[[#This Row],[Service]]&lt;&gt;"", Table65[[#This Row],[Quantity (mg)]]&lt;0.2, Table65[[#This Row],[Formulation]]&lt;&gt;"", Table65[[#This Row],[Formulation]]&lt;&gt;"None"),
   "Error 18: Quantity too low. Minimum is 0.2mg for formulations",
   ""
)</f>
        <v/>
      </c>
      <c r="CC59" s="4" t="str">
        <f>IF(
   AND(Table65[[#This Row],[Service]]&lt;&gt;"", Table65[[#This Row],[Vector]]="No Vector", Table65[[#This Row],[Service]]&lt;&gt;"HT Geneblock Custom RNA"),
   "Error 19: [No Vector] can only be used for Geneblock service",
   ""
)</f>
        <v/>
      </c>
      <c r="CD59" s="4" t="str">
        <f>_xlfn.LET(
    _xlpm.errorList, _xlfn.TEXTJOIN(". ", TRUE, Table_Sequence_Check[[#This Row],[Problem Sequence Check]:[GC Check]],Table_Sequence_Check[[#This Row],[Restriction Enzyme Error]:[Gblock No Vector Check]]),
    IF(AND(Table65[[#This Row],[Service]]&lt;&gt;"", Table65[[#This Row],[Custom Sequence/Bank ID]]&lt;&gt;"SPECIAL",_xlpm.errorList&lt;&gt;""), _xlpm.errorList &amp; ".", "")
)</f>
        <v/>
      </c>
      <c r="CF59" s="3" t="str">
        <f t="shared" si="0"/>
        <v>Required</v>
      </c>
      <c r="CG59" s="1" t="str">
        <f t="shared" si="1"/>
        <v>Optional</v>
      </c>
      <c r="CH59" s="1" t="str">
        <f>IF(Table65[[#This Row],[Service]]&lt;&gt;"",IF((Table65[[#This Row],[Service]]="HT Custom RNA") + (Table65[[#This Row],[Service]]="HT Geneblock Custom RNA"), "Empty","Required"),"Empty")</f>
        <v>Empty</v>
      </c>
      <c r="CI59" s="1" t="str">
        <f>IF(Table65[[#This Row],[Service]] = "Stock RNA", "Required","Empty")</f>
        <v>Empty</v>
      </c>
      <c r="CJ59" s="1" t="str">
        <f>IF(OR(Table65[[#This Row],[Service]] = "Custom RNA", Table65[[#This Row],[Service]] = "HT Custom RNA", Table65[[#This Row],[Service]] = "HT Geneblock Custom RNA", Table65[[#This Row],[Service]] = "Formulation"), "Required", "Empty")</f>
        <v>Empty</v>
      </c>
      <c r="CK59" s="1" t="str">
        <f>IF(OR(Table65[[#This Row],[Service]] = "Custom RNA", Table65[[#This Row],[Service]] = "HT Custom RNA", Table65[[#This Row],[Service]] = "HT Geneblock Custom RNA"), "Required", "Empty")</f>
        <v>Empty</v>
      </c>
      <c r="CL59" s="1" t="str">
        <f>IF(OR(Table65[[#This Row],[Service]] = "Custom RNA", Table65[[#This Row],[Service]] = "HT Custom RNA", Table65[[#This Row],[Service]] = "HT Geneblock Custom RNA"), "Required", "Empty")</f>
        <v>Empty</v>
      </c>
      <c r="CM59" s="1" t="str">
        <f>IF(OR(Table65[[#This Row],[Service]] = "Custom RNA", Table65[[#This Row],[Service]] = "HT Custom RNA", Table65[[#This Row],[Service]] = "HT Geneblock Custom RNA"), "Required", "Empty")</f>
        <v>Empty</v>
      </c>
      <c r="CN59" s="1" t="str">
        <f>IF(AND(Table65[[#This Row],[Vector]]&lt;&gt;"Banked Construct", OR(Table65[[#This Row],[Service]] = "Custom RNA", Table65[[#This Row],[Service]] = "HT Custom RNA",Table65[[#This Row],[Service]] = "HT Geneblock Custom RNA",)), "Optional", "Empty")</f>
        <v>Empty</v>
      </c>
      <c r="CO59" s="1" t="str">
        <f>IF(OR(Table65[[#This Row],[Service]] = "Custom RNA", Table65[[#This Row],[Service]] = "HT Custom RNA"), "Optional", "Empty")</f>
        <v>Empty</v>
      </c>
      <c r="CP59" s="1" t="str">
        <f>IF(OR(Table65[[#This Row],[Service]] = "Custom RNA", Table65[[#This Row],[Service]] = "HT Custom RNA", Table65[[#This Row],[Service]] = "HT Custom Geneblock RNA"), "Optional", "Empty")</f>
        <v>Empty</v>
      </c>
      <c r="CQ59" s="1" t="str">
        <f>IF(Table65[[#This Row],[Service]]&lt;&gt;"",IF(OR(Table65[[#This Row],[Service]]="HT Custom RNA", Table65[[#This Row],[Service]]="HT Geneblock Custom RNA"), "Empty","Optional"),"Empty")</f>
        <v>Empty</v>
      </c>
      <c r="CR59" s="1" t="str">
        <f>IF(AND(Table65[[#This Row],[Formulation]]&lt;&gt;"",Table65[[#This Row],[Formulation]]&lt;&gt;"None",Table65[[#This Row],[Formulation]]&lt;&gt;"No Options"), "Required","Empty")</f>
        <v>Empty</v>
      </c>
      <c r="CS59" s="1" t="str">
        <f>IF(AND(Table65[[#This Row],[Formulation]]&lt;&gt;"",Table65[[#This Row],[Formulation]]&lt;&gt;"None",Table65[[#This Row],[Formulation]]&lt;&gt;"No Options"), "Optional","Empty")</f>
        <v>Empty</v>
      </c>
      <c r="CT59" s="1" t="str">
        <f t="shared" si="2"/>
        <v>Optional</v>
      </c>
      <c r="CU59" s="1" t="str">
        <f t="shared" si="3"/>
        <v>Optional</v>
      </c>
      <c r="CV59" s="2" t="str">
        <f t="shared" si="4"/>
        <v>Optional</v>
      </c>
    </row>
    <row r="60" spans="1:100" x14ac:dyDescent="0.35">
      <c r="A60" s="69">
        <v>56</v>
      </c>
      <c r="B60" s="59"/>
      <c r="C60" s="83"/>
      <c r="D60" s="85"/>
      <c r="E60" s="90"/>
      <c r="F60" s="60"/>
      <c r="G60" s="60"/>
      <c r="H60" s="60"/>
      <c r="I60" s="61"/>
      <c r="J60" s="61"/>
      <c r="K60" s="105"/>
      <c r="L60" s="90"/>
      <c r="M60" s="60"/>
      <c r="N60" s="108"/>
      <c r="O60" s="91"/>
      <c r="P60" s="111"/>
      <c r="Q60" s="93" t="str">
        <f>Table_Sequence_Check[[#This Row],[Final Warnings]]</f>
        <v/>
      </c>
      <c r="R60" s="19"/>
      <c r="S60" s="19"/>
      <c r="T60" s="19"/>
      <c r="BG60" s="3" t="str" cm="1">
        <f t="array" ref="BG60">_xlfn.LET(
    _xlpm.ProblemFound, _xlfn.TEXTJOIN(", ", TRUE, IF(OR(Table65[[#This Row],[Codon Optimize Capitalized?]]="No", Table65[[#This Row],[Codon Optimize Capitalized?]]=""), IF((ISNUMBER(SEARCH(Table_Problem_Sequences[Problem Sequences], Table65[[#This Row],[Custom Sequence/Bank ID]]))), Table_Problem_Sequences[Problem Sequences], ""),IF((ISNUMBER(FIND(LOWER(Table_Problem_Sequences[Problem Sequences]), Table65[[#This Row],[Custom Sequence/Bank ID]]))), Table_Problem_Sequences[Problem Sequences], ""))),
    IF(_xlpm.ProblemFound="", "", "Warning 1: Problem sequences found (" &amp; _xlpm.ProblemFound &amp; ")"))</f>
        <v/>
      </c>
      <c r="BH60" s="3" t="str">
        <f>IF(AND(Table65[[#This Row],[Vector]] &lt;&gt; "Banked Construct",Table65[[#This Row],[Service]]&lt;&gt;"Stock RNA", LEN(Table65[[#This Row],[Custom Sequence/Bank ID]])&lt;300, Table65[[#This Row],[Custom Sequence/Bank ID]]&lt;&gt;""),"Comment: Sequence is less than 300nt. A spacer sequence will be added to bring the length up to 300nt","")</f>
        <v/>
      </c>
      <c r="BI60" s="1" t="str">
        <f>IF(AND(Table65[[#This Row],[Custom Sequence/Bank ID]]&lt;&gt;"", Table65[[#This Row],[Codon Optimize Capitalized?]]&lt;&gt; "No", Table65[[#This Row],[Codon Optimize Capitalized?]]&lt;&gt; "", Table65[[#This Row],[Codon Optimize Capitalized?]]&lt;&gt; "No Options"),
    IF(MOD(LEN(SUBSTITUTE(SUBSTITUTE(SUBSTITUTE(SUBSTITUTE(SUBSTITUTE(Table65[[#This Row],[Custom Sequence/Bank ID]], "a", ""), "c", ""), "g", ""), "u", ""), "t", "")), 3) = 0,
        "",
        "Error 3: Optimization regions not divisible by 3"),
    "")</f>
        <v/>
      </c>
      <c r="BJ60" s="1" t="str">
        <f>IF(
    Table65[[#This Row],[Vector]]="Banked Construct",
    IF(
        AND(
            LEFT(Table65[[#This Row],[Custom Sequence/Bank ID]], 3)="RTC",
            ISNUMBER(VALUE(MID(Table65[[#This Row],[Custom Sequence/Bank ID]], 4, 7))),
            LEN(Table65[[#This Row],[Custom Sequence/Bank ID]])=10
        ),
        "",
        "Error 4: Incorrect Bank ID"
    ),
    ""
)</f>
        <v/>
      </c>
      <c r="BK60" s="1" t="str">
        <f>IF(
   AND(Table65[[#This Row],[Vector]]&lt;&gt;"Banked Construct", LEN(Table65[[#This Row],[Custom Sequence/Bank ID]])&gt;0),
   IF(
      LEN(
         SUBSTITUTE(
            SUBSTITUTE(
               SUBSTITUTE(
                  SUBSTITUTE(UPPER(Table65[[#This Row],[Custom Sequence/Bank ID]]),"A",""),
               "C",""),
            "T",""),
         "G","")
      )&gt;0,
      "Error 5: Non-ACGT characters present",
      ""
   ),
   ""
)</f>
        <v/>
      </c>
      <c r="BL60" s="4" t="str">
        <f>IF(AND(Table65[[#This Row],[Vector]] &lt;&gt; "Banked Construct",Table65[[#This Row],[Service]]="Custom RNA", LEN(Table65[[#This Row],[Custom Sequence/Bank ID]])&gt;10000),"Error 6: Maximum sequence length is 10,000nt",IF(AND(Table65[[#This Row],[Vector]] &lt;&gt; "Banked Construct",Table65[[#This Row],[Service]]="HT Custom RNA", LEN(Table65[[#This Row],[Custom Sequence/Bank ID]])&gt;5000),"Error 6: Maximum sequence length for HT is 5,000nt", IF(Table65[[#This Row],[Service]]="HT Geneblock Custom RNA", IF(AND(Table65[[#This Row],[Vector]]="RTC coding circRNA", LEN(Table65[[#This Row],[Custom Sequence/Bank ID]])&gt;3793),"Error 6: Maximum sequence length for Coding CircRNA Geneblock is 3,793nt", IF(AND(Table65[[#This Row],[Vector]]="RTC noncoding circRNA", LEN(Table65[[#This Row],[Custom Sequence/Bank ID]])&gt;4493),"Error 6: Maximum sequence length for Noncoding CircRNA Geneblock is 4,493nt", IF(AND(Table65[[#This Row],[Vector]]="RTC Other RNA", LEN(Table65[[#This Row],[Custom Sequence/Bank ID]])&gt;4913),"Error 6: Maximum sequence length for Other RNA Geneblock is 4,913nt",""))),"")))</f>
        <v/>
      </c>
      <c r="BM60" s="4" t="str">
        <f>IF(AND(Table65[[#This Row],[Vector]] &lt;&gt; "Banked Construct", Table65[[#This Row],[Service]]&lt;&gt;"Stock RNA", Table65[[#This Row],[Custom Sequence/Bank ID]]&lt;&gt;""),
    _xlfn.LET(
        _xlpm.Sequence, Table65[[#This Row],[Custom Sequence/Bank ID]],
        _xlpm.OriginalLength, IF(AND(Table65[[#This Row],[Codon Optimize Capitalized?]] &lt;&gt; "No", Table65[[#This Row],[Codon Optimize Capitalized?]] &lt;&gt; ""),
                           LEN(SUBSTITUTE(SUBSTITUTE(SUBSTITUTE(SUBSTITUTE(SUBSTITUTE(_xlpm.Sequence, "A", ""), "C", ""), "G", ""), "T", ""), "U", "")),
                           LEN(_xlpm.Sequence)),
        _xlpm.NoGCLength, IF(AND(Table65[[#This Row],[Codon Optimize Capitalized?]] &lt;&gt; "No", Table65[[#This Row],[Codon Optimize Capitalized?]] &lt;&gt; ""),
                       LEN((SUBSTITUTE(SUBSTITUTE(SUBSTITUTE(SUBSTITUTE(SUBSTITUTE(SUBSTITUTE(SUBSTITUTE(_xlpm.Sequence, "A", ""), "C", ""), "G", ""), "T", ""), "U", ""), "g", ""), "c", ""))),
                       LEN(SUBSTITUTE(SUBSTITUTE(UPPER(_xlpm.Sequence), "G", ""), "C", ""))),
        _xlpm.GCLength, _xlpm.OriginalLength - _xlpm.NoGCLength,
        _xlpm.GCPercentage, IF(_xlpm.OriginalLength &gt; 15, _xlpm.GCLength / _xlpm.OriginalLength, 0.5),
                IF(OR(_xlpm.GCPercentage &gt; 0.65, _xlpm.GCPercentage &lt; 0.25), "Warning 7: Unoptimized region GC is not between 25-65%", "")
    ),
    ""
)</f>
        <v/>
      </c>
      <c r="BN60" s="4" t="str" cm="1">
        <f t="array" ref="BN60">_xlfn.LET(
    _xlpm.ProblemFound, _xlfn.TEXTJOIN(", ", TRUE, IF(OR(Table65[[#This Row],[Codon Optimize Capitalized?]]="No", Table65[[#This Row],[Codon Optimize Capitalized?]]=""), IF((ISNUMBER(SEARCH(Table_Restriction_Enzymes[XbaI], Table65[[#This Row],[Custom Sequence/Bank ID]]))), Table_Restriction_Enzymes[XbaI], ""),IF((ISNUMBER(FIND(LOWER(Table_Restriction_Enzymes[XbaI]), Table65[[#This Row],[Custom Sequence/Bank ID]]))), Table_Restriction_Enzymes[XbaI], ""))),
    IF(_xlpm.ProblemFound="", "", "[" &amp; _xlpm.ProblemFound &amp; "]"))</f>
        <v/>
      </c>
      <c r="BO60" s="4" t="str">
        <f>IF(Table_Sequence_Check[[#This Row],[Restriction Enzyme 1 Check]]&lt;&gt;"", Table_Restriction_Enzymes[[#Headers],[XbaI]],"")</f>
        <v/>
      </c>
      <c r="BP60" s="4" t="str" cm="1">
        <f t="array" ref="BP60">_xlfn.LET(
    _xlpm.ProblemFound, _xlfn.TEXTJOIN(", ", TRUE, IF(OR(Table65[[#This Row],[Codon Optimize Capitalized?]]="No", Table65[[#This Row],[Codon Optimize Capitalized?]]=""), IF((ISNUMBER(SEARCH(Table_Restriction_Enzymes[AscI], Table65[[#This Row],[Custom Sequence/Bank ID]]))), Table_Restriction_Enzymes[AscI], ""),IF((ISNUMBER(FIND(LOWER(Table_Restriction_Enzymes[AscI]), Table65[[#This Row],[Custom Sequence/Bank ID]]))), Table_Restriction_Enzymes[AscI], ""))),
    IF(_xlpm.ProblemFound="", "", "[" &amp; _xlpm.ProblemFound &amp; "]"))</f>
        <v/>
      </c>
      <c r="BQ60" s="4" t="str">
        <f>IF(Table_Sequence_Check[[#This Row],[Restriction Enzyme 2 Check]]&lt;&gt;"", Table_Restriction_Enzymes[[#Headers],[AscI]],"")</f>
        <v/>
      </c>
      <c r="BR60" s="4" t="str">
        <f>IF(AND(Table65[[#This Row],[Vector]] &lt;&gt; "Banked Construct",Table65[[#This Row],[Service]]&lt;&gt;"Stock RNA", Table65[[#This Row],[Service]]&lt;&gt;"HT Geneblock Custom RNA", Table_Sequence_Check[[#This Row],[Restriction Enzyme 1 Check]]&lt;&gt;"", Table_Sequence_Check[[#This Row],[Restriction Enzyme 2 Check]]&lt;&gt; ""),"Error 8: Remove instances of one of the following: " &amp; _xlfn.CONCAT(Table_Sequence_Check[[#This Row],[Restriction Enzyme 1 Check]],Table_Sequence_Check[[#This Row],[Restriction Enzyme 2 Check]]),"")</f>
        <v/>
      </c>
      <c r="BS60" s="4" t="str" cm="1">
        <f t="array" ref="BS60">IF(
   AND(
      Table65[[#This Row],[Service]] &lt;&gt; "",
      OR(
         COUNTIF(Table65[Service], "HT Custom RNA") &gt; 0,
         COUNTIF(Table65[Service], "HT Geneblock Custom RNA") &gt; 0
      ),
      COUNTA(_xlfn.UNIQUE(_xlfn._xlws.FILTER(Table65[Service], Table65[Service] &lt;&gt; ""))) &gt; 1
   ),
   "Error 9: If selecting HT Custom RNA or HT Geneblock Custom RNA, all items must match the selected HT service",
   ""
)</f>
        <v/>
      </c>
      <c r="BT60" s="4" t="str" cm="1">
        <f t="array" ref="BT60">IF(
   AND(
      Table65[[#This Row],[Service]] &lt;&gt; "",
      OR(COUNTIF(Table65[Service], "*HT Custom RNA*") &gt; 0, COUNTIF(Table65[Service], "*HT Geneblock Custom RNA*") &gt; 0),
      OR(
         COUNTA(_xlfn.UNIQUE(_xlfn._xlws.FILTER(Table65[RNA Analytics], (Table65[Service] &lt;&gt; "")))) &gt; 1,
         COUNTA(_xlfn.UNIQUE(_xlfn._xlws.FILTER(Table65[Bank Construct?], (Table65[Service] &lt;&gt; "")))) &gt; 1,
         COUNTA(_xlfn.UNIQUE(_xlfn._xlws.FILTER(Table65[Synthesis Type], (Table65[Service] &lt;&gt; "")))) &gt; 1
      )
   ),
   "Error 10: If submitting HT Custom RNA or HT Geneblock Custom RNA service request, all items must have the same Synthesis Type, Banking, and Analytics",
   ""
)</f>
        <v/>
      </c>
      <c r="BU60" s="4" t="str">
        <f>IF(AND(OR(Table65[[#This Row],[Service]] = "HT Custom RNA",Table65[[#This Row],[Service]] = "HT Geneblock Custom RNA"), Table65[[#This Row],[Vector]]="Banked Construct"),"Error 11: Banked constructs cannot be submitted for HT/Geneblock Custom RNA service. Contact the core if you'd like to resynthesize an entire banked plate","")</f>
        <v/>
      </c>
      <c r="BV60" s="4" t="str">
        <f>IF(AND(Table65[[#This Row],[Service]] &lt;&gt; "", Table65[[#This Row],[Vector]]="Banked Construct", Table65[[#This Row],[Bank Construct?]]="Yes"),"Error 12: Cannot bank constructs that are already banked","")</f>
        <v/>
      </c>
      <c r="BW60" s="4" t="str" cm="1">
        <f t="array" ref="BW60">_xlfn.LET(
    _xlpm.ProblemFound, _xlfn.TEXTJOIN(", ", TRUE, IF(AND(Table65[[#This Row],[Synthesis Type]]="Other RNA", OR(Table65[[#This Row],[Codon Optimize Capitalized?]]="No", Table65[[#This Row],[Codon Optimize Capitalized?]]="")), IF((ISNUMBER(SEARCH(Table_pA_Check[pA Check], Table65[[#This Row],[Custom Sequence/Bank ID]]))), Table_pA_Check[pA Check], ""),IF((ISNUMBER(FIND(LOWER(Table_pA_Check[pA Check]), Table65[[#This Row],[Custom Sequence/Bank ID]]))), Table_pA_Check[pA Check], ""))),
    IF(_xlpm.ProblemFound="", "", "Error 13: Problem sequences found (" &amp; _xlpm.ProblemFound &amp; ")"))</f>
        <v/>
      </c>
      <c r="BX60" s="4" t="str">
        <f>IF(AND(Table65[[#This Row],[Service]] &lt;&gt; "", Table65[[#This Row],[Codon Optimize Capitalized?]]&lt;&gt; "No", Table65[[#This Row],[Codon Optimize Capitalized?]]&lt;&gt; "", Table65[[#This Row],[Codon Optimize Capitalized?]]&lt;&gt; "No Options", EXACT(Table65[[#This Row],[Custom Sequence/Bank ID]],LOWER(Table65[[#This Row],[Custom Sequence/Bank ID]]))),"Error 14: Codon optimization is selected, but sequence is lowercase. Change regions for optimization to uppercase","")</f>
        <v/>
      </c>
      <c r="BY60" s="4" t="str">
        <f>IF(COUNTIF(Table65[Name], Table65[[#This Row],[Name]]) &gt; 1, "Error 15: Duplicate name", "")</f>
        <v/>
      </c>
      <c r="BZ60" s="4" t="str">
        <f>IF(
   Table65[[#This Row],[Service]]&lt;&gt;"",
   IF(
      AND(Table65[[#This Row],[Formulation]]="", Table65[[#This Row],[Number of Aliquots]]&gt;1),
      "Error 16: The RTC can only aliquot formulated circRNA; unformulated circRNA is stable through many freeze-thaw cycles",
      ""
   ),
   ""
)</f>
        <v/>
      </c>
      <c r="CA60" s="4" t="str">
        <f>IF(
   Table65[[#This Row],[Service]]&lt;&gt;"",
   IF(
      Table65[[#This Row],[Number of Aliquots]] &gt; (Table65[[#This Row],[Quantity (mg)]]*20),
      "Error 17: Too many aliquots. Maximum aliquots for Quantity requested = " &amp; (Table65[[#This Row],[Quantity (mg)]]*20),
      ""
   ),
   ""
)</f>
        <v/>
      </c>
      <c r="CB60" s="4" t="str">
        <f>IF(
   AND(Table65[[#This Row],[Service]]&lt;&gt;"", Table65[[#This Row],[Quantity (mg)]]&lt;0.2, Table65[[#This Row],[Formulation]]&lt;&gt;"", Table65[[#This Row],[Formulation]]&lt;&gt;"None"),
   "Error 18: Quantity too low. Minimum is 0.2mg for formulations",
   ""
)</f>
        <v/>
      </c>
      <c r="CC60" s="4" t="str">
        <f>IF(
   AND(Table65[[#This Row],[Service]]&lt;&gt;"", Table65[[#This Row],[Vector]]="No Vector", Table65[[#This Row],[Service]]&lt;&gt;"HT Geneblock Custom RNA"),
   "Error 19: [No Vector] can only be used for Geneblock service",
   ""
)</f>
        <v/>
      </c>
      <c r="CD60" s="4" t="str">
        <f>_xlfn.LET(
    _xlpm.errorList, _xlfn.TEXTJOIN(". ", TRUE, Table_Sequence_Check[[#This Row],[Problem Sequence Check]:[GC Check]],Table_Sequence_Check[[#This Row],[Restriction Enzyme Error]:[Gblock No Vector Check]]),
    IF(AND(Table65[[#This Row],[Service]]&lt;&gt;"", Table65[[#This Row],[Custom Sequence/Bank ID]]&lt;&gt;"SPECIAL",_xlpm.errorList&lt;&gt;""), _xlpm.errorList &amp; ".", "")
)</f>
        <v/>
      </c>
      <c r="CF60" s="3" t="str">
        <f t="shared" si="0"/>
        <v>Required</v>
      </c>
      <c r="CG60" s="1" t="str">
        <f t="shared" si="1"/>
        <v>Optional</v>
      </c>
      <c r="CH60" s="1" t="str">
        <f>IF(Table65[[#This Row],[Service]]&lt;&gt;"",IF((Table65[[#This Row],[Service]]="HT Custom RNA") + (Table65[[#This Row],[Service]]="HT Geneblock Custom RNA"), "Empty","Required"),"Empty")</f>
        <v>Empty</v>
      </c>
      <c r="CI60" s="1" t="str">
        <f>IF(Table65[[#This Row],[Service]] = "Stock RNA", "Required","Empty")</f>
        <v>Empty</v>
      </c>
      <c r="CJ60" s="1" t="str">
        <f>IF(OR(Table65[[#This Row],[Service]] = "Custom RNA", Table65[[#This Row],[Service]] = "HT Custom RNA", Table65[[#This Row],[Service]] = "HT Geneblock Custom RNA", Table65[[#This Row],[Service]] = "Formulation"), "Required", "Empty")</f>
        <v>Empty</v>
      </c>
      <c r="CK60" s="1" t="str">
        <f>IF(OR(Table65[[#This Row],[Service]] = "Custom RNA", Table65[[#This Row],[Service]] = "HT Custom RNA", Table65[[#This Row],[Service]] = "HT Geneblock Custom RNA"), "Required", "Empty")</f>
        <v>Empty</v>
      </c>
      <c r="CL60" s="1" t="str">
        <f>IF(OR(Table65[[#This Row],[Service]] = "Custom RNA", Table65[[#This Row],[Service]] = "HT Custom RNA", Table65[[#This Row],[Service]] = "HT Geneblock Custom RNA"), "Required", "Empty")</f>
        <v>Empty</v>
      </c>
      <c r="CM60" s="1" t="str">
        <f>IF(OR(Table65[[#This Row],[Service]] = "Custom RNA", Table65[[#This Row],[Service]] = "HT Custom RNA", Table65[[#This Row],[Service]] = "HT Geneblock Custom RNA"), "Required", "Empty")</f>
        <v>Empty</v>
      </c>
      <c r="CN60" s="1" t="str">
        <f>IF(AND(Table65[[#This Row],[Vector]]&lt;&gt;"Banked Construct", OR(Table65[[#This Row],[Service]] = "Custom RNA", Table65[[#This Row],[Service]] = "HT Custom RNA",Table65[[#This Row],[Service]] = "HT Geneblock Custom RNA",)), "Optional", "Empty")</f>
        <v>Empty</v>
      </c>
      <c r="CO60" s="1" t="str">
        <f>IF(OR(Table65[[#This Row],[Service]] = "Custom RNA", Table65[[#This Row],[Service]] = "HT Custom RNA"), "Optional", "Empty")</f>
        <v>Empty</v>
      </c>
      <c r="CP60" s="1" t="str">
        <f>IF(OR(Table65[[#This Row],[Service]] = "Custom RNA", Table65[[#This Row],[Service]] = "HT Custom RNA", Table65[[#This Row],[Service]] = "HT Custom Geneblock RNA"), "Optional", "Empty")</f>
        <v>Empty</v>
      </c>
      <c r="CQ60" s="1" t="str">
        <f>IF(Table65[[#This Row],[Service]]&lt;&gt;"",IF(OR(Table65[[#This Row],[Service]]="HT Custom RNA", Table65[[#This Row],[Service]]="HT Geneblock Custom RNA"), "Empty","Optional"),"Empty")</f>
        <v>Empty</v>
      </c>
      <c r="CR60" s="1" t="str">
        <f>IF(AND(Table65[[#This Row],[Formulation]]&lt;&gt;"",Table65[[#This Row],[Formulation]]&lt;&gt;"None",Table65[[#This Row],[Formulation]]&lt;&gt;"No Options"), "Required","Empty")</f>
        <v>Empty</v>
      </c>
      <c r="CS60" s="1" t="str">
        <f>IF(AND(Table65[[#This Row],[Formulation]]&lt;&gt;"",Table65[[#This Row],[Formulation]]&lt;&gt;"None",Table65[[#This Row],[Formulation]]&lt;&gt;"No Options"), "Optional","Empty")</f>
        <v>Empty</v>
      </c>
      <c r="CT60" s="1" t="str">
        <f t="shared" si="2"/>
        <v>Optional</v>
      </c>
      <c r="CU60" s="1" t="str">
        <f t="shared" si="3"/>
        <v>Optional</v>
      </c>
      <c r="CV60" s="2" t="str">
        <f t="shared" si="4"/>
        <v>Optional</v>
      </c>
    </row>
    <row r="61" spans="1:100" x14ac:dyDescent="0.35">
      <c r="A61" s="69">
        <v>57</v>
      </c>
      <c r="B61" s="59"/>
      <c r="C61" s="83"/>
      <c r="D61" s="85"/>
      <c r="E61" s="90"/>
      <c r="F61" s="60"/>
      <c r="G61" s="60"/>
      <c r="H61" s="60"/>
      <c r="I61" s="61"/>
      <c r="J61" s="61"/>
      <c r="K61" s="105"/>
      <c r="L61" s="90"/>
      <c r="M61" s="60"/>
      <c r="N61" s="108"/>
      <c r="O61" s="91"/>
      <c r="P61" s="111"/>
      <c r="Q61" s="93" t="str">
        <f>Table_Sequence_Check[[#This Row],[Final Warnings]]</f>
        <v/>
      </c>
      <c r="R61" s="19"/>
      <c r="S61" s="19"/>
      <c r="T61" s="19"/>
      <c r="BG61" s="3" t="str" cm="1">
        <f t="array" ref="BG61">_xlfn.LET(
    _xlpm.ProblemFound, _xlfn.TEXTJOIN(", ", TRUE, IF(OR(Table65[[#This Row],[Codon Optimize Capitalized?]]="No", Table65[[#This Row],[Codon Optimize Capitalized?]]=""), IF((ISNUMBER(SEARCH(Table_Problem_Sequences[Problem Sequences], Table65[[#This Row],[Custom Sequence/Bank ID]]))), Table_Problem_Sequences[Problem Sequences], ""),IF((ISNUMBER(FIND(LOWER(Table_Problem_Sequences[Problem Sequences]), Table65[[#This Row],[Custom Sequence/Bank ID]]))), Table_Problem_Sequences[Problem Sequences], ""))),
    IF(_xlpm.ProblemFound="", "", "Warning 1: Problem sequences found (" &amp; _xlpm.ProblemFound &amp; ")"))</f>
        <v/>
      </c>
      <c r="BH61" s="3" t="str">
        <f>IF(AND(Table65[[#This Row],[Vector]] &lt;&gt; "Banked Construct",Table65[[#This Row],[Service]]&lt;&gt;"Stock RNA", LEN(Table65[[#This Row],[Custom Sequence/Bank ID]])&lt;300, Table65[[#This Row],[Custom Sequence/Bank ID]]&lt;&gt;""),"Comment: Sequence is less than 300nt. A spacer sequence will be added to bring the length up to 300nt","")</f>
        <v/>
      </c>
      <c r="BI61" s="1" t="str">
        <f>IF(AND(Table65[[#This Row],[Custom Sequence/Bank ID]]&lt;&gt;"", Table65[[#This Row],[Codon Optimize Capitalized?]]&lt;&gt; "No", Table65[[#This Row],[Codon Optimize Capitalized?]]&lt;&gt; "", Table65[[#This Row],[Codon Optimize Capitalized?]]&lt;&gt; "No Options"),
    IF(MOD(LEN(SUBSTITUTE(SUBSTITUTE(SUBSTITUTE(SUBSTITUTE(SUBSTITUTE(Table65[[#This Row],[Custom Sequence/Bank ID]], "a", ""), "c", ""), "g", ""), "u", ""), "t", "")), 3) = 0,
        "",
        "Error 3: Optimization regions not divisible by 3"),
    "")</f>
        <v/>
      </c>
      <c r="BJ61" s="1" t="str">
        <f>IF(
    Table65[[#This Row],[Vector]]="Banked Construct",
    IF(
        AND(
            LEFT(Table65[[#This Row],[Custom Sequence/Bank ID]], 3)="RTC",
            ISNUMBER(VALUE(MID(Table65[[#This Row],[Custom Sequence/Bank ID]], 4, 7))),
            LEN(Table65[[#This Row],[Custom Sequence/Bank ID]])=10
        ),
        "",
        "Error 4: Incorrect Bank ID"
    ),
    ""
)</f>
        <v/>
      </c>
      <c r="BK61" s="1" t="str">
        <f>IF(
   AND(Table65[[#This Row],[Vector]]&lt;&gt;"Banked Construct", LEN(Table65[[#This Row],[Custom Sequence/Bank ID]])&gt;0),
   IF(
      LEN(
         SUBSTITUTE(
            SUBSTITUTE(
               SUBSTITUTE(
                  SUBSTITUTE(UPPER(Table65[[#This Row],[Custom Sequence/Bank ID]]),"A",""),
               "C",""),
            "T",""),
         "G","")
      )&gt;0,
      "Error 5: Non-ACGT characters present",
      ""
   ),
   ""
)</f>
        <v/>
      </c>
      <c r="BL61" s="4" t="str">
        <f>IF(AND(Table65[[#This Row],[Vector]] &lt;&gt; "Banked Construct",Table65[[#This Row],[Service]]="Custom RNA", LEN(Table65[[#This Row],[Custom Sequence/Bank ID]])&gt;10000),"Error 6: Maximum sequence length is 10,000nt",IF(AND(Table65[[#This Row],[Vector]] &lt;&gt; "Banked Construct",Table65[[#This Row],[Service]]="HT Custom RNA", LEN(Table65[[#This Row],[Custom Sequence/Bank ID]])&gt;5000),"Error 6: Maximum sequence length for HT is 5,000nt", IF(Table65[[#This Row],[Service]]="HT Geneblock Custom RNA", IF(AND(Table65[[#This Row],[Vector]]="RTC coding circRNA", LEN(Table65[[#This Row],[Custom Sequence/Bank ID]])&gt;3793),"Error 6: Maximum sequence length for Coding CircRNA Geneblock is 3,793nt", IF(AND(Table65[[#This Row],[Vector]]="RTC noncoding circRNA", LEN(Table65[[#This Row],[Custom Sequence/Bank ID]])&gt;4493),"Error 6: Maximum sequence length for Noncoding CircRNA Geneblock is 4,493nt", IF(AND(Table65[[#This Row],[Vector]]="RTC Other RNA", LEN(Table65[[#This Row],[Custom Sequence/Bank ID]])&gt;4913),"Error 6: Maximum sequence length for Other RNA Geneblock is 4,913nt",""))),"")))</f>
        <v/>
      </c>
      <c r="BM61" s="4" t="str">
        <f>IF(AND(Table65[[#This Row],[Vector]] &lt;&gt; "Banked Construct", Table65[[#This Row],[Service]]&lt;&gt;"Stock RNA", Table65[[#This Row],[Custom Sequence/Bank ID]]&lt;&gt;""),
    _xlfn.LET(
        _xlpm.Sequence, Table65[[#This Row],[Custom Sequence/Bank ID]],
        _xlpm.OriginalLength, IF(AND(Table65[[#This Row],[Codon Optimize Capitalized?]] &lt;&gt; "No", Table65[[#This Row],[Codon Optimize Capitalized?]] &lt;&gt; ""),
                           LEN(SUBSTITUTE(SUBSTITUTE(SUBSTITUTE(SUBSTITUTE(SUBSTITUTE(_xlpm.Sequence, "A", ""), "C", ""), "G", ""), "T", ""), "U", "")),
                           LEN(_xlpm.Sequence)),
        _xlpm.NoGCLength, IF(AND(Table65[[#This Row],[Codon Optimize Capitalized?]] &lt;&gt; "No", Table65[[#This Row],[Codon Optimize Capitalized?]] &lt;&gt; ""),
                       LEN((SUBSTITUTE(SUBSTITUTE(SUBSTITUTE(SUBSTITUTE(SUBSTITUTE(SUBSTITUTE(SUBSTITUTE(_xlpm.Sequence, "A", ""), "C", ""), "G", ""), "T", ""), "U", ""), "g", ""), "c", ""))),
                       LEN(SUBSTITUTE(SUBSTITUTE(UPPER(_xlpm.Sequence), "G", ""), "C", ""))),
        _xlpm.GCLength, _xlpm.OriginalLength - _xlpm.NoGCLength,
        _xlpm.GCPercentage, IF(_xlpm.OriginalLength &gt; 15, _xlpm.GCLength / _xlpm.OriginalLength, 0.5),
                IF(OR(_xlpm.GCPercentage &gt; 0.65, _xlpm.GCPercentage &lt; 0.25), "Warning 7: Unoptimized region GC is not between 25-65%", "")
    ),
    ""
)</f>
        <v/>
      </c>
      <c r="BN61" s="4" t="str" cm="1">
        <f t="array" ref="BN61">_xlfn.LET(
    _xlpm.ProblemFound, _xlfn.TEXTJOIN(", ", TRUE, IF(OR(Table65[[#This Row],[Codon Optimize Capitalized?]]="No", Table65[[#This Row],[Codon Optimize Capitalized?]]=""), IF((ISNUMBER(SEARCH(Table_Restriction_Enzymes[XbaI], Table65[[#This Row],[Custom Sequence/Bank ID]]))), Table_Restriction_Enzymes[XbaI], ""),IF((ISNUMBER(FIND(LOWER(Table_Restriction_Enzymes[XbaI]), Table65[[#This Row],[Custom Sequence/Bank ID]]))), Table_Restriction_Enzymes[XbaI], ""))),
    IF(_xlpm.ProblemFound="", "", "[" &amp; _xlpm.ProblemFound &amp; "]"))</f>
        <v/>
      </c>
      <c r="BO61" s="4" t="str">
        <f>IF(Table_Sequence_Check[[#This Row],[Restriction Enzyme 1 Check]]&lt;&gt;"", Table_Restriction_Enzymes[[#Headers],[XbaI]],"")</f>
        <v/>
      </c>
      <c r="BP61" s="4" t="str" cm="1">
        <f t="array" ref="BP61">_xlfn.LET(
    _xlpm.ProblemFound, _xlfn.TEXTJOIN(", ", TRUE, IF(OR(Table65[[#This Row],[Codon Optimize Capitalized?]]="No", Table65[[#This Row],[Codon Optimize Capitalized?]]=""), IF((ISNUMBER(SEARCH(Table_Restriction_Enzymes[AscI], Table65[[#This Row],[Custom Sequence/Bank ID]]))), Table_Restriction_Enzymes[AscI], ""),IF((ISNUMBER(FIND(LOWER(Table_Restriction_Enzymes[AscI]), Table65[[#This Row],[Custom Sequence/Bank ID]]))), Table_Restriction_Enzymes[AscI], ""))),
    IF(_xlpm.ProblemFound="", "", "[" &amp; _xlpm.ProblemFound &amp; "]"))</f>
        <v/>
      </c>
      <c r="BQ61" s="4" t="str">
        <f>IF(Table_Sequence_Check[[#This Row],[Restriction Enzyme 2 Check]]&lt;&gt;"", Table_Restriction_Enzymes[[#Headers],[AscI]],"")</f>
        <v/>
      </c>
      <c r="BR61" s="4" t="str">
        <f>IF(AND(Table65[[#This Row],[Vector]] &lt;&gt; "Banked Construct",Table65[[#This Row],[Service]]&lt;&gt;"Stock RNA", Table65[[#This Row],[Service]]&lt;&gt;"HT Geneblock Custom RNA", Table_Sequence_Check[[#This Row],[Restriction Enzyme 1 Check]]&lt;&gt;"", Table_Sequence_Check[[#This Row],[Restriction Enzyme 2 Check]]&lt;&gt; ""),"Error 8: Remove instances of one of the following: " &amp; _xlfn.CONCAT(Table_Sequence_Check[[#This Row],[Restriction Enzyme 1 Check]],Table_Sequence_Check[[#This Row],[Restriction Enzyme 2 Check]]),"")</f>
        <v/>
      </c>
      <c r="BS61" s="4" t="str" cm="1">
        <f t="array" ref="BS61">IF(
   AND(
      Table65[[#This Row],[Service]] &lt;&gt; "",
      OR(
         COUNTIF(Table65[Service], "HT Custom RNA") &gt; 0,
         COUNTIF(Table65[Service], "HT Geneblock Custom RNA") &gt; 0
      ),
      COUNTA(_xlfn.UNIQUE(_xlfn._xlws.FILTER(Table65[Service], Table65[Service] &lt;&gt; ""))) &gt; 1
   ),
   "Error 9: If selecting HT Custom RNA or HT Geneblock Custom RNA, all items must match the selected HT service",
   ""
)</f>
        <v/>
      </c>
      <c r="BT61" s="4" t="str" cm="1">
        <f t="array" ref="BT61">IF(
   AND(
      Table65[[#This Row],[Service]] &lt;&gt; "",
      OR(COUNTIF(Table65[Service], "*HT Custom RNA*") &gt; 0, COUNTIF(Table65[Service], "*HT Geneblock Custom RNA*") &gt; 0),
      OR(
         COUNTA(_xlfn.UNIQUE(_xlfn._xlws.FILTER(Table65[RNA Analytics], (Table65[Service] &lt;&gt; "")))) &gt; 1,
         COUNTA(_xlfn.UNIQUE(_xlfn._xlws.FILTER(Table65[Bank Construct?], (Table65[Service] &lt;&gt; "")))) &gt; 1,
         COUNTA(_xlfn.UNIQUE(_xlfn._xlws.FILTER(Table65[Synthesis Type], (Table65[Service] &lt;&gt; "")))) &gt; 1
      )
   ),
   "Error 10: If submitting HT Custom RNA or HT Geneblock Custom RNA service request, all items must have the same Synthesis Type, Banking, and Analytics",
   ""
)</f>
        <v/>
      </c>
      <c r="BU61" s="4" t="str">
        <f>IF(AND(OR(Table65[[#This Row],[Service]] = "HT Custom RNA",Table65[[#This Row],[Service]] = "HT Geneblock Custom RNA"), Table65[[#This Row],[Vector]]="Banked Construct"),"Error 11: Banked constructs cannot be submitted for HT/Geneblock Custom RNA service. Contact the core if you'd like to resynthesize an entire banked plate","")</f>
        <v/>
      </c>
      <c r="BV61" s="4" t="str">
        <f>IF(AND(Table65[[#This Row],[Service]] &lt;&gt; "", Table65[[#This Row],[Vector]]="Banked Construct", Table65[[#This Row],[Bank Construct?]]="Yes"),"Error 12: Cannot bank constructs that are already banked","")</f>
        <v/>
      </c>
      <c r="BW61" s="4" t="str" cm="1">
        <f t="array" ref="BW61">_xlfn.LET(
    _xlpm.ProblemFound, _xlfn.TEXTJOIN(", ", TRUE, IF(AND(Table65[[#This Row],[Synthesis Type]]="Other RNA", OR(Table65[[#This Row],[Codon Optimize Capitalized?]]="No", Table65[[#This Row],[Codon Optimize Capitalized?]]="")), IF((ISNUMBER(SEARCH(Table_pA_Check[pA Check], Table65[[#This Row],[Custom Sequence/Bank ID]]))), Table_pA_Check[pA Check], ""),IF((ISNUMBER(FIND(LOWER(Table_pA_Check[pA Check]), Table65[[#This Row],[Custom Sequence/Bank ID]]))), Table_pA_Check[pA Check], ""))),
    IF(_xlpm.ProblemFound="", "", "Error 13: Problem sequences found (" &amp; _xlpm.ProblemFound &amp; ")"))</f>
        <v/>
      </c>
      <c r="BX61" s="4" t="str">
        <f>IF(AND(Table65[[#This Row],[Service]] &lt;&gt; "", Table65[[#This Row],[Codon Optimize Capitalized?]]&lt;&gt; "No", Table65[[#This Row],[Codon Optimize Capitalized?]]&lt;&gt; "", Table65[[#This Row],[Codon Optimize Capitalized?]]&lt;&gt; "No Options", EXACT(Table65[[#This Row],[Custom Sequence/Bank ID]],LOWER(Table65[[#This Row],[Custom Sequence/Bank ID]]))),"Error 14: Codon optimization is selected, but sequence is lowercase. Change regions for optimization to uppercase","")</f>
        <v/>
      </c>
      <c r="BY61" s="4" t="str">
        <f>IF(COUNTIF(Table65[Name], Table65[[#This Row],[Name]]) &gt; 1, "Error 15: Duplicate name", "")</f>
        <v/>
      </c>
      <c r="BZ61" s="4" t="str">
        <f>IF(
   Table65[[#This Row],[Service]]&lt;&gt;"",
   IF(
      AND(Table65[[#This Row],[Formulation]]="", Table65[[#This Row],[Number of Aliquots]]&gt;1),
      "Error 16: The RTC can only aliquot formulated circRNA; unformulated circRNA is stable through many freeze-thaw cycles",
      ""
   ),
   ""
)</f>
        <v/>
      </c>
      <c r="CA61" s="4" t="str">
        <f>IF(
   Table65[[#This Row],[Service]]&lt;&gt;"",
   IF(
      Table65[[#This Row],[Number of Aliquots]] &gt; (Table65[[#This Row],[Quantity (mg)]]*20),
      "Error 17: Too many aliquots. Maximum aliquots for Quantity requested = " &amp; (Table65[[#This Row],[Quantity (mg)]]*20),
      ""
   ),
   ""
)</f>
        <v/>
      </c>
      <c r="CB61" s="4" t="str">
        <f>IF(
   AND(Table65[[#This Row],[Service]]&lt;&gt;"", Table65[[#This Row],[Quantity (mg)]]&lt;0.2, Table65[[#This Row],[Formulation]]&lt;&gt;"", Table65[[#This Row],[Formulation]]&lt;&gt;"None"),
   "Error 18: Quantity too low. Minimum is 0.2mg for formulations",
   ""
)</f>
        <v/>
      </c>
      <c r="CC61" s="4" t="str">
        <f>IF(
   AND(Table65[[#This Row],[Service]]&lt;&gt;"", Table65[[#This Row],[Vector]]="No Vector", Table65[[#This Row],[Service]]&lt;&gt;"HT Geneblock Custom RNA"),
   "Error 19: [No Vector] can only be used for Geneblock service",
   ""
)</f>
        <v/>
      </c>
      <c r="CD61" s="4" t="str">
        <f>_xlfn.LET(
    _xlpm.errorList, _xlfn.TEXTJOIN(". ", TRUE, Table_Sequence_Check[[#This Row],[Problem Sequence Check]:[GC Check]],Table_Sequence_Check[[#This Row],[Restriction Enzyme Error]:[Gblock No Vector Check]]),
    IF(AND(Table65[[#This Row],[Service]]&lt;&gt;"", Table65[[#This Row],[Custom Sequence/Bank ID]]&lt;&gt;"SPECIAL",_xlpm.errorList&lt;&gt;""), _xlpm.errorList &amp; ".", "")
)</f>
        <v/>
      </c>
      <c r="CF61" s="3" t="str">
        <f t="shared" si="0"/>
        <v>Required</v>
      </c>
      <c r="CG61" s="1" t="str">
        <f t="shared" si="1"/>
        <v>Optional</v>
      </c>
      <c r="CH61" s="1" t="str">
        <f>IF(Table65[[#This Row],[Service]]&lt;&gt;"",IF((Table65[[#This Row],[Service]]="HT Custom RNA") + (Table65[[#This Row],[Service]]="HT Geneblock Custom RNA"), "Empty","Required"),"Empty")</f>
        <v>Empty</v>
      </c>
      <c r="CI61" s="1" t="str">
        <f>IF(Table65[[#This Row],[Service]] = "Stock RNA", "Required","Empty")</f>
        <v>Empty</v>
      </c>
      <c r="CJ61" s="1" t="str">
        <f>IF(OR(Table65[[#This Row],[Service]] = "Custom RNA", Table65[[#This Row],[Service]] = "HT Custom RNA", Table65[[#This Row],[Service]] = "HT Geneblock Custom RNA", Table65[[#This Row],[Service]] = "Formulation"), "Required", "Empty")</f>
        <v>Empty</v>
      </c>
      <c r="CK61" s="1" t="str">
        <f>IF(OR(Table65[[#This Row],[Service]] = "Custom RNA", Table65[[#This Row],[Service]] = "HT Custom RNA", Table65[[#This Row],[Service]] = "HT Geneblock Custom RNA"), "Required", "Empty")</f>
        <v>Empty</v>
      </c>
      <c r="CL61" s="1" t="str">
        <f>IF(OR(Table65[[#This Row],[Service]] = "Custom RNA", Table65[[#This Row],[Service]] = "HT Custom RNA", Table65[[#This Row],[Service]] = "HT Geneblock Custom RNA"), "Required", "Empty")</f>
        <v>Empty</v>
      </c>
      <c r="CM61" s="1" t="str">
        <f>IF(OR(Table65[[#This Row],[Service]] = "Custom RNA", Table65[[#This Row],[Service]] = "HT Custom RNA", Table65[[#This Row],[Service]] = "HT Geneblock Custom RNA"), "Required", "Empty")</f>
        <v>Empty</v>
      </c>
      <c r="CN61" s="1" t="str">
        <f>IF(AND(Table65[[#This Row],[Vector]]&lt;&gt;"Banked Construct", OR(Table65[[#This Row],[Service]] = "Custom RNA", Table65[[#This Row],[Service]] = "HT Custom RNA",Table65[[#This Row],[Service]] = "HT Geneblock Custom RNA",)), "Optional", "Empty")</f>
        <v>Empty</v>
      </c>
      <c r="CO61" s="1" t="str">
        <f>IF(OR(Table65[[#This Row],[Service]] = "Custom RNA", Table65[[#This Row],[Service]] = "HT Custom RNA"), "Optional", "Empty")</f>
        <v>Empty</v>
      </c>
      <c r="CP61" s="1" t="str">
        <f>IF(OR(Table65[[#This Row],[Service]] = "Custom RNA", Table65[[#This Row],[Service]] = "HT Custom RNA", Table65[[#This Row],[Service]] = "HT Custom Geneblock RNA"), "Optional", "Empty")</f>
        <v>Empty</v>
      </c>
      <c r="CQ61" s="1" t="str">
        <f>IF(Table65[[#This Row],[Service]]&lt;&gt;"",IF(OR(Table65[[#This Row],[Service]]="HT Custom RNA", Table65[[#This Row],[Service]]="HT Geneblock Custom RNA"), "Empty","Optional"),"Empty")</f>
        <v>Empty</v>
      </c>
      <c r="CR61" s="1" t="str">
        <f>IF(AND(Table65[[#This Row],[Formulation]]&lt;&gt;"",Table65[[#This Row],[Formulation]]&lt;&gt;"None",Table65[[#This Row],[Formulation]]&lt;&gt;"No Options"), "Required","Empty")</f>
        <v>Empty</v>
      </c>
      <c r="CS61" s="1" t="str">
        <f>IF(AND(Table65[[#This Row],[Formulation]]&lt;&gt;"",Table65[[#This Row],[Formulation]]&lt;&gt;"None",Table65[[#This Row],[Formulation]]&lt;&gt;"No Options"), "Optional","Empty")</f>
        <v>Empty</v>
      </c>
      <c r="CT61" s="1" t="str">
        <f t="shared" si="2"/>
        <v>Optional</v>
      </c>
      <c r="CU61" s="1" t="str">
        <f t="shared" si="3"/>
        <v>Optional</v>
      </c>
      <c r="CV61" s="2" t="str">
        <f t="shared" si="4"/>
        <v>Optional</v>
      </c>
    </row>
    <row r="62" spans="1:100" x14ac:dyDescent="0.35">
      <c r="A62" s="69">
        <v>58</v>
      </c>
      <c r="B62" s="59"/>
      <c r="C62" s="83"/>
      <c r="D62" s="85"/>
      <c r="E62" s="90"/>
      <c r="F62" s="60"/>
      <c r="G62" s="60"/>
      <c r="H62" s="60"/>
      <c r="I62" s="61"/>
      <c r="J62" s="61"/>
      <c r="K62" s="105"/>
      <c r="L62" s="90"/>
      <c r="M62" s="60"/>
      <c r="N62" s="108"/>
      <c r="O62" s="91"/>
      <c r="P62" s="111"/>
      <c r="Q62" s="93" t="str">
        <f>Table_Sequence_Check[[#This Row],[Final Warnings]]</f>
        <v/>
      </c>
      <c r="R62" s="19"/>
      <c r="S62" s="19"/>
      <c r="T62" s="19"/>
      <c r="BG62" s="3" t="str" cm="1">
        <f t="array" ref="BG62">_xlfn.LET(
    _xlpm.ProblemFound, _xlfn.TEXTJOIN(", ", TRUE, IF(OR(Table65[[#This Row],[Codon Optimize Capitalized?]]="No", Table65[[#This Row],[Codon Optimize Capitalized?]]=""), IF((ISNUMBER(SEARCH(Table_Problem_Sequences[Problem Sequences], Table65[[#This Row],[Custom Sequence/Bank ID]]))), Table_Problem_Sequences[Problem Sequences], ""),IF((ISNUMBER(FIND(LOWER(Table_Problem_Sequences[Problem Sequences]), Table65[[#This Row],[Custom Sequence/Bank ID]]))), Table_Problem_Sequences[Problem Sequences], ""))),
    IF(_xlpm.ProblemFound="", "", "Warning 1: Problem sequences found (" &amp; _xlpm.ProblemFound &amp; ")"))</f>
        <v/>
      </c>
      <c r="BH62" s="3" t="str">
        <f>IF(AND(Table65[[#This Row],[Vector]] &lt;&gt; "Banked Construct",Table65[[#This Row],[Service]]&lt;&gt;"Stock RNA", LEN(Table65[[#This Row],[Custom Sequence/Bank ID]])&lt;300, Table65[[#This Row],[Custom Sequence/Bank ID]]&lt;&gt;""),"Comment: Sequence is less than 300nt. A spacer sequence will be added to bring the length up to 300nt","")</f>
        <v/>
      </c>
      <c r="BI62" s="1" t="str">
        <f>IF(AND(Table65[[#This Row],[Custom Sequence/Bank ID]]&lt;&gt;"", Table65[[#This Row],[Codon Optimize Capitalized?]]&lt;&gt; "No", Table65[[#This Row],[Codon Optimize Capitalized?]]&lt;&gt; "", Table65[[#This Row],[Codon Optimize Capitalized?]]&lt;&gt; "No Options"),
    IF(MOD(LEN(SUBSTITUTE(SUBSTITUTE(SUBSTITUTE(SUBSTITUTE(SUBSTITUTE(Table65[[#This Row],[Custom Sequence/Bank ID]], "a", ""), "c", ""), "g", ""), "u", ""), "t", "")), 3) = 0,
        "",
        "Error 3: Optimization regions not divisible by 3"),
    "")</f>
        <v/>
      </c>
      <c r="BJ62" s="1" t="str">
        <f>IF(
    Table65[[#This Row],[Vector]]="Banked Construct",
    IF(
        AND(
            LEFT(Table65[[#This Row],[Custom Sequence/Bank ID]], 3)="RTC",
            ISNUMBER(VALUE(MID(Table65[[#This Row],[Custom Sequence/Bank ID]], 4, 7))),
            LEN(Table65[[#This Row],[Custom Sequence/Bank ID]])=10
        ),
        "",
        "Error 4: Incorrect Bank ID"
    ),
    ""
)</f>
        <v/>
      </c>
      <c r="BK62" s="1" t="str">
        <f>IF(
   AND(Table65[[#This Row],[Vector]]&lt;&gt;"Banked Construct", LEN(Table65[[#This Row],[Custom Sequence/Bank ID]])&gt;0),
   IF(
      LEN(
         SUBSTITUTE(
            SUBSTITUTE(
               SUBSTITUTE(
                  SUBSTITUTE(UPPER(Table65[[#This Row],[Custom Sequence/Bank ID]]),"A",""),
               "C",""),
            "T",""),
         "G","")
      )&gt;0,
      "Error 5: Non-ACGT characters present",
      ""
   ),
   ""
)</f>
        <v/>
      </c>
      <c r="BL62" s="4" t="str">
        <f>IF(AND(Table65[[#This Row],[Vector]] &lt;&gt; "Banked Construct",Table65[[#This Row],[Service]]="Custom RNA", LEN(Table65[[#This Row],[Custom Sequence/Bank ID]])&gt;10000),"Error 6: Maximum sequence length is 10,000nt",IF(AND(Table65[[#This Row],[Vector]] &lt;&gt; "Banked Construct",Table65[[#This Row],[Service]]="HT Custom RNA", LEN(Table65[[#This Row],[Custom Sequence/Bank ID]])&gt;5000),"Error 6: Maximum sequence length for HT is 5,000nt", IF(Table65[[#This Row],[Service]]="HT Geneblock Custom RNA", IF(AND(Table65[[#This Row],[Vector]]="RTC coding circRNA", LEN(Table65[[#This Row],[Custom Sequence/Bank ID]])&gt;3793),"Error 6: Maximum sequence length for Coding CircRNA Geneblock is 3,793nt", IF(AND(Table65[[#This Row],[Vector]]="RTC noncoding circRNA", LEN(Table65[[#This Row],[Custom Sequence/Bank ID]])&gt;4493),"Error 6: Maximum sequence length for Noncoding CircRNA Geneblock is 4,493nt", IF(AND(Table65[[#This Row],[Vector]]="RTC Other RNA", LEN(Table65[[#This Row],[Custom Sequence/Bank ID]])&gt;4913),"Error 6: Maximum sequence length for Other RNA Geneblock is 4,913nt",""))),"")))</f>
        <v/>
      </c>
      <c r="BM62" s="4" t="str">
        <f>IF(AND(Table65[[#This Row],[Vector]] &lt;&gt; "Banked Construct", Table65[[#This Row],[Service]]&lt;&gt;"Stock RNA", Table65[[#This Row],[Custom Sequence/Bank ID]]&lt;&gt;""),
    _xlfn.LET(
        _xlpm.Sequence, Table65[[#This Row],[Custom Sequence/Bank ID]],
        _xlpm.OriginalLength, IF(AND(Table65[[#This Row],[Codon Optimize Capitalized?]] &lt;&gt; "No", Table65[[#This Row],[Codon Optimize Capitalized?]] &lt;&gt; ""),
                           LEN(SUBSTITUTE(SUBSTITUTE(SUBSTITUTE(SUBSTITUTE(SUBSTITUTE(_xlpm.Sequence, "A", ""), "C", ""), "G", ""), "T", ""), "U", "")),
                           LEN(_xlpm.Sequence)),
        _xlpm.NoGCLength, IF(AND(Table65[[#This Row],[Codon Optimize Capitalized?]] &lt;&gt; "No", Table65[[#This Row],[Codon Optimize Capitalized?]] &lt;&gt; ""),
                       LEN((SUBSTITUTE(SUBSTITUTE(SUBSTITUTE(SUBSTITUTE(SUBSTITUTE(SUBSTITUTE(SUBSTITUTE(_xlpm.Sequence, "A", ""), "C", ""), "G", ""), "T", ""), "U", ""), "g", ""), "c", ""))),
                       LEN(SUBSTITUTE(SUBSTITUTE(UPPER(_xlpm.Sequence), "G", ""), "C", ""))),
        _xlpm.GCLength, _xlpm.OriginalLength - _xlpm.NoGCLength,
        _xlpm.GCPercentage, IF(_xlpm.OriginalLength &gt; 15, _xlpm.GCLength / _xlpm.OriginalLength, 0.5),
                IF(OR(_xlpm.GCPercentage &gt; 0.65, _xlpm.GCPercentage &lt; 0.25), "Warning 7: Unoptimized region GC is not between 25-65%", "")
    ),
    ""
)</f>
        <v/>
      </c>
      <c r="BN62" s="4" t="str" cm="1">
        <f t="array" ref="BN62">_xlfn.LET(
    _xlpm.ProblemFound, _xlfn.TEXTJOIN(", ", TRUE, IF(OR(Table65[[#This Row],[Codon Optimize Capitalized?]]="No", Table65[[#This Row],[Codon Optimize Capitalized?]]=""), IF((ISNUMBER(SEARCH(Table_Restriction_Enzymes[XbaI], Table65[[#This Row],[Custom Sequence/Bank ID]]))), Table_Restriction_Enzymes[XbaI], ""),IF((ISNUMBER(FIND(LOWER(Table_Restriction_Enzymes[XbaI]), Table65[[#This Row],[Custom Sequence/Bank ID]]))), Table_Restriction_Enzymes[XbaI], ""))),
    IF(_xlpm.ProblemFound="", "", "[" &amp; _xlpm.ProblemFound &amp; "]"))</f>
        <v/>
      </c>
      <c r="BO62" s="4" t="str">
        <f>IF(Table_Sequence_Check[[#This Row],[Restriction Enzyme 1 Check]]&lt;&gt;"", Table_Restriction_Enzymes[[#Headers],[XbaI]],"")</f>
        <v/>
      </c>
      <c r="BP62" s="4" t="str" cm="1">
        <f t="array" ref="BP62">_xlfn.LET(
    _xlpm.ProblemFound, _xlfn.TEXTJOIN(", ", TRUE, IF(OR(Table65[[#This Row],[Codon Optimize Capitalized?]]="No", Table65[[#This Row],[Codon Optimize Capitalized?]]=""), IF((ISNUMBER(SEARCH(Table_Restriction_Enzymes[AscI], Table65[[#This Row],[Custom Sequence/Bank ID]]))), Table_Restriction_Enzymes[AscI], ""),IF((ISNUMBER(FIND(LOWER(Table_Restriction_Enzymes[AscI]), Table65[[#This Row],[Custom Sequence/Bank ID]]))), Table_Restriction_Enzymes[AscI], ""))),
    IF(_xlpm.ProblemFound="", "", "[" &amp; _xlpm.ProblemFound &amp; "]"))</f>
        <v/>
      </c>
      <c r="BQ62" s="4" t="str">
        <f>IF(Table_Sequence_Check[[#This Row],[Restriction Enzyme 2 Check]]&lt;&gt;"", Table_Restriction_Enzymes[[#Headers],[AscI]],"")</f>
        <v/>
      </c>
      <c r="BR62" s="4" t="str">
        <f>IF(AND(Table65[[#This Row],[Vector]] &lt;&gt; "Banked Construct",Table65[[#This Row],[Service]]&lt;&gt;"Stock RNA", Table65[[#This Row],[Service]]&lt;&gt;"HT Geneblock Custom RNA", Table_Sequence_Check[[#This Row],[Restriction Enzyme 1 Check]]&lt;&gt;"", Table_Sequence_Check[[#This Row],[Restriction Enzyme 2 Check]]&lt;&gt; ""),"Error 8: Remove instances of one of the following: " &amp; _xlfn.CONCAT(Table_Sequence_Check[[#This Row],[Restriction Enzyme 1 Check]],Table_Sequence_Check[[#This Row],[Restriction Enzyme 2 Check]]),"")</f>
        <v/>
      </c>
      <c r="BS62" s="4" t="str" cm="1">
        <f t="array" ref="BS62">IF(
   AND(
      Table65[[#This Row],[Service]] &lt;&gt; "",
      OR(
         COUNTIF(Table65[Service], "HT Custom RNA") &gt; 0,
         COUNTIF(Table65[Service], "HT Geneblock Custom RNA") &gt; 0
      ),
      COUNTA(_xlfn.UNIQUE(_xlfn._xlws.FILTER(Table65[Service], Table65[Service] &lt;&gt; ""))) &gt; 1
   ),
   "Error 9: If selecting HT Custom RNA or HT Geneblock Custom RNA, all items must match the selected HT service",
   ""
)</f>
        <v/>
      </c>
      <c r="BT62" s="4" t="str" cm="1">
        <f t="array" ref="BT62">IF(
   AND(
      Table65[[#This Row],[Service]] &lt;&gt; "",
      OR(COUNTIF(Table65[Service], "*HT Custom RNA*") &gt; 0, COUNTIF(Table65[Service], "*HT Geneblock Custom RNA*") &gt; 0),
      OR(
         COUNTA(_xlfn.UNIQUE(_xlfn._xlws.FILTER(Table65[RNA Analytics], (Table65[Service] &lt;&gt; "")))) &gt; 1,
         COUNTA(_xlfn.UNIQUE(_xlfn._xlws.FILTER(Table65[Bank Construct?], (Table65[Service] &lt;&gt; "")))) &gt; 1,
         COUNTA(_xlfn.UNIQUE(_xlfn._xlws.FILTER(Table65[Synthesis Type], (Table65[Service] &lt;&gt; "")))) &gt; 1
      )
   ),
   "Error 10: If submitting HT Custom RNA or HT Geneblock Custom RNA service request, all items must have the same Synthesis Type, Banking, and Analytics",
   ""
)</f>
        <v/>
      </c>
      <c r="BU62" s="4" t="str">
        <f>IF(AND(OR(Table65[[#This Row],[Service]] = "HT Custom RNA",Table65[[#This Row],[Service]] = "HT Geneblock Custom RNA"), Table65[[#This Row],[Vector]]="Banked Construct"),"Error 11: Banked constructs cannot be submitted for HT/Geneblock Custom RNA service. Contact the core if you'd like to resynthesize an entire banked plate","")</f>
        <v/>
      </c>
      <c r="BV62" s="4" t="str">
        <f>IF(AND(Table65[[#This Row],[Service]] &lt;&gt; "", Table65[[#This Row],[Vector]]="Banked Construct", Table65[[#This Row],[Bank Construct?]]="Yes"),"Error 12: Cannot bank constructs that are already banked","")</f>
        <v/>
      </c>
      <c r="BW62" s="4" t="str" cm="1">
        <f t="array" ref="BW62">_xlfn.LET(
    _xlpm.ProblemFound, _xlfn.TEXTJOIN(", ", TRUE, IF(AND(Table65[[#This Row],[Synthesis Type]]="Other RNA", OR(Table65[[#This Row],[Codon Optimize Capitalized?]]="No", Table65[[#This Row],[Codon Optimize Capitalized?]]="")), IF((ISNUMBER(SEARCH(Table_pA_Check[pA Check], Table65[[#This Row],[Custom Sequence/Bank ID]]))), Table_pA_Check[pA Check], ""),IF((ISNUMBER(FIND(LOWER(Table_pA_Check[pA Check]), Table65[[#This Row],[Custom Sequence/Bank ID]]))), Table_pA_Check[pA Check], ""))),
    IF(_xlpm.ProblemFound="", "", "Error 13: Problem sequences found (" &amp; _xlpm.ProblemFound &amp; ")"))</f>
        <v/>
      </c>
      <c r="BX62" s="4" t="str">
        <f>IF(AND(Table65[[#This Row],[Service]] &lt;&gt; "", Table65[[#This Row],[Codon Optimize Capitalized?]]&lt;&gt; "No", Table65[[#This Row],[Codon Optimize Capitalized?]]&lt;&gt; "", Table65[[#This Row],[Codon Optimize Capitalized?]]&lt;&gt; "No Options", EXACT(Table65[[#This Row],[Custom Sequence/Bank ID]],LOWER(Table65[[#This Row],[Custom Sequence/Bank ID]]))),"Error 14: Codon optimization is selected, but sequence is lowercase. Change regions for optimization to uppercase","")</f>
        <v/>
      </c>
      <c r="BY62" s="4" t="str">
        <f>IF(COUNTIF(Table65[Name], Table65[[#This Row],[Name]]) &gt; 1, "Error 15: Duplicate name", "")</f>
        <v/>
      </c>
      <c r="BZ62" s="4" t="str">
        <f>IF(
   Table65[[#This Row],[Service]]&lt;&gt;"",
   IF(
      AND(Table65[[#This Row],[Formulation]]="", Table65[[#This Row],[Number of Aliquots]]&gt;1),
      "Error 16: The RTC can only aliquot formulated circRNA; unformulated circRNA is stable through many freeze-thaw cycles",
      ""
   ),
   ""
)</f>
        <v/>
      </c>
      <c r="CA62" s="4" t="str">
        <f>IF(
   Table65[[#This Row],[Service]]&lt;&gt;"",
   IF(
      Table65[[#This Row],[Number of Aliquots]] &gt; (Table65[[#This Row],[Quantity (mg)]]*20),
      "Error 17: Too many aliquots. Maximum aliquots for Quantity requested = " &amp; (Table65[[#This Row],[Quantity (mg)]]*20),
      ""
   ),
   ""
)</f>
        <v/>
      </c>
      <c r="CB62" s="4" t="str">
        <f>IF(
   AND(Table65[[#This Row],[Service]]&lt;&gt;"", Table65[[#This Row],[Quantity (mg)]]&lt;0.2, Table65[[#This Row],[Formulation]]&lt;&gt;"", Table65[[#This Row],[Formulation]]&lt;&gt;"None"),
   "Error 18: Quantity too low. Minimum is 0.2mg for formulations",
   ""
)</f>
        <v/>
      </c>
      <c r="CC62" s="4" t="str">
        <f>IF(
   AND(Table65[[#This Row],[Service]]&lt;&gt;"", Table65[[#This Row],[Vector]]="No Vector", Table65[[#This Row],[Service]]&lt;&gt;"HT Geneblock Custom RNA"),
   "Error 19: [No Vector] can only be used for Geneblock service",
   ""
)</f>
        <v/>
      </c>
      <c r="CD62" s="4" t="str">
        <f>_xlfn.LET(
    _xlpm.errorList, _xlfn.TEXTJOIN(". ", TRUE, Table_Sequence_Check[[#This Row],[Problem Sequence Check]:[GC Check]],Table_Sequence_Check[[#This Row],[Restriction Enzyme Error]:[Gblock No Vector Check]]),
    IF(AND(Table65[[#This Row],[Service]]&lt;&gt;"", Table65[[#This Row],[Custom Sequence/Bank ID]]&lt;&gt;"SPECIAL",_xlpm.errorList&lt;&gt;""), _xlpm.errorList &amp; ".", "")
)</f>
        <v/>
      </c>
      <c r="CF62" s="3" t="str">
        <f t="shared" si="0"/>
        <v>Required</v>
      </c>
      <c r="CG62" s="1" t="str">
        <f t="shared" si="1"/>
        <v>Optional</v>
      </c>
      <c r="CH62" s="1" t="str">
        <f>IF(Table65[[#This Row],[Service]]&lt;&gt;"",IF((Table65[[#This Row],[Service]]="HT Custom RNA") + (Table65[[#This Row],[Service]]="HT Geneblock Custom RNA"), "Empty","Required"),"Empty")</f>
        <v>Empty</v>
      </c>
      <c r="CI62" s="1" t="str">
        <f>IF(Table65[[#This Row],[Service]] = "Stock RNA", "Required","Empty")</f>
        <v>Empty</v>
      </c>
      <c r="CJ62" s="1" t="str">
        <f>IF(OR(Table65[[#This Row],[Service]] = "Custom RNA", Table65[[#This Row],[Service]] = "HT Custom RNA", Table65[[#This Row],[Service]] = "HT Geneblock Custom RNA", Table65[[#This Row],[Service]] = "Formulation"), "Required", "Empty")</f>
        <v>Empty</v>
      </c>
      <c r="CK62" s="1" t="str">
        <f>IF(OR(Table65[[#This Row],[Service]] = "Custom RNA", Table65[[#This Row],[Service]] = "HT Custom RNA", Table65[[#This Row],[Service]] = "HT Geneblock Custom RNA"), "Required", "Empty")</f>
        <v>Empty</v>
      </c>
      <c r="CL62" s="1" t="str">
        <f>IF(OR(Table65[[#This Row],[Service]] = "Custom RNA", Table65[[#This Row],[Service]] = "HT Custom RNA", Table65[[#This Row],[Service]] = "HT Geneblock Custom RNA"), "Required", "Empty")</f>
        <v>Empty</v>
      </c>
      <c r="CM62" s="1" t="str">
        <f>IF(OR(Table65[[#This Row],[Service]] = "Custom RNA", Table65[[#This Row],[Service]] = "HT Custom RNA", Table65[[#This Row],[Service]] = "HT Geneblock Custom RNA"), "Required", "Empty")</f>
        <v>Empty</v>
      </c>
      <c r="CN62" s="1" t="str">
        <f>IF(AND(Table65[[#This Row],[Vector]]&lt;&gt;"Banked Construct", OR(Table65[[#This Row],[Service]] = "Custom RNA", Table65[[#This Row],[Service]] = "HT Custom RNA",Table65[[#This Row],[Service]] = "HT Geneblock Custom RNA",)), "Optional", "Empty")</f>
        <v>Empty</v>
      </c>
      <c r="CO62" s="1" t="str">
        <f>IF(OR(Table65[[#This Row],[Service]] = "Custom RNA", Table65[[#This Row],[Service]] = "HT Custom RNA"), "Optional", "Empty")</f>
        <v>Empty</v>
      </c>
      <c r="CP62" s="1" t="str">
        <f>IF(OR(Table65[[#This Row],[Service]] = "Custom RNA", Table65[[#This Row],[Service]] = "HT Custom RNA", Table65[[#This Row],[Service]] = "HT Custom Geneblock RNA"), "Optional", "Empty")</f>
        <v>Empty</v>
      </c>
      <c r="CQ62" s="1" t="str">
        <f>IF(Table65[[#This Row],[Service]]&lt;&gt;"",IF(OR(Table65[[#This Row],[Service]]="HT Custom RNA", Table65[[#This Row],[Service]]="HT Geneblock Custom RNA"), "Empty","Optional"),"Empty")</f>
        <v>Empty</v>
      </c>
      <c r="CR62" s="1" t="str">
        <f>IF(AND(Table65[[#This Row],[Formulation]]&lt;&gt;"",Table65[[#This Row],[Formulation]]&lt;&gt;"None",Table65[[#This Row],[Formulation]]&lt;&gt;"No Options"), "Required","Empty")</f>
        <v>Empty</v>
      </c>
      <c r="CS62" s="1" t="str">
        <f>IF(AND(Table65[[#This Row],[Formulation]]&lt;&gt;"",Table65[[#This Row],[Formulation]]&lt;&gt;"None",Table65[[#This Row],[Formulation]]&lt;&gt;"No Options"), "Optional","Empty")</f>
        <v>Empty</v>
      </c>
      <c r="CT62" s="1" t="str">
        <f t="shared" si="2"/>
        <v>Optional</v>
      </c>
      <c r="CU62" s="1" t="str">
        <f t="shared" si="3"/>
        <v>Optional</v>
      </c>
      <c r="CV62" s="2" t="str">
        <f t="shared" si="4"/>
        <v>Optional</v>
      </c>
    </row>
    <row r="63" spans="1:100" x14ac:dyDescent="0.35">
      <c r="A63" s="69">
        <v>59</v>
      </c>
      <c r="B63" s="59"/>
      <c r="C63" s="83"/>
      <c r="D63" s="85"/>
      <c r="E63" s="90"/>
      <c r="F63" s="60"/>
      <c r="G63" s="60"/>
      <c r="H63" s="60"/>
      <c r="I63" s="61"/>
      <c r="J63" s="61"/>
      <c r="K63" s="105"/>
      <c r="L63" s="90"/>
      <c r="M63" s="60"/>
      <c r="N63" s="108"/>
      <c r="O63" s="91"/>
      <c r="P63" s="111"/>
      <c r="Q63" s="93" t="str">
        <f>Table_Sequence_Check[[#This Row],[Final Warnings]]</f>
        <v/>
      </c>
      <c r="R63" s="19"/>
      <c r="S63" s="19"/>
      <c r="T63" s="19"/>
      <c r="BG63" s="3" t="str" cm="1">
        <f t="array" ref="BG63">_xlfn.LET(
    _xlpm.ProblemFound, _xlfn.TEXTJOIN(", ", TRUE, IF(OR(Table65[[#This Row],[Codon Optimize Capitalized?]]="No", Table65[[#This Row],[Codon Optimize Capitalized?]]=""), IF((ISNUMBER(SEARCH(Table_Problem_Sequences[Problem Sequences], Table65[[#This Row],[Custom Sequence/Bank ID]]))), Table_Problem_Sequences[Problem Sequences], ""),IF((ISNUMBER(FIND(LOWER(Table_Problem_Sequences[Problem Sequences]), Table65[[#This Row],[Custom Sequence/Bank ID]]))), Table_Problem_Sequences[Problem Sequences], ""))),
    IF(_xlpm.ProblemFound="", "", "Warning 1: Problem sequences found (" &amp; _xlpm.ProblemFound &amp; ")"))</f>
        <v/>
      </c>
      <c r="BH63" s="3" t="str">
        <f>IF(AND(Table65[[#This Row],[Vector]] &lt;&gt; "Banked Construct",Table65[[#This Row],[Service]]&lt;&gt;"Stock RNA", LEN(Table65[[#This Row],[Custom Sequence/Bank ID]])&lt;300, Table65[[#This Row],[Custom Sequence/Bank ID]]&lt;&gt;""),"Comment: Sequence is less than 300nt. A spacer sequence will be added to bring the length up to 300nt","")</f>
        <v/>
      </c>
      <c r="BI63" s="1" t="str">
        <f>IF(AND(Table65[[#This Row],[Custom Sequence/Bank ID]]&lt;&gt;"", Table65[[#This Row],[Codon Optimize Capitalized?]]&lt;&gt; "No", Table65[[#This Row],[Codon Optimize Capitalized?]]&lt;&gt; "", Table65[[#This Row],[Codon Optimize Capitalized?]]&lt;&gt; "No Options"),
    IF(MOD(LEN(SUBSTITUTE(SUBSTITUTE(SUBSTITUTE(SUBSTITUTE(SUBSTITUTE(Table65[[#This Row],[Custom Sequence/Bank ID]], "a", ""), "c", ""), "g", ""), "u", ""), "t", "")), 3) = 0,
        "",
        "Error 3: Optimization regions not divisible by 3"),
    "")</f>
        <v/>
      </c>
      <c r="BJ63" s="1" t="str">
        <f>IF(
    Table65[[#This Row],[Vector]]="Banked Construct",
    IF(
        AND(
            LEFT(Table65[[#This Row],[Custom Sequence/Bank ID]], 3)="RTC",
            ISNUMBER(VALUE(MID(Table65[[#This Row],[Custom Sequence/Bank ID]], 4, 7))),
            LEN(Table65[[#This Row],[Custom Sequence/Bank ID]])=10
        ),
        "",
        "Error 4: Incorrect Bank ID"
    ),
    ""
)</f>
        <v/>
      </c>
      <c r="BK63" s="1" t="str">
        <f>IF(
   AND(Table65[[#This Row],[Vector]]&lt;&gt;"Banked Construct", LEN(Table65[[#This Row],[Custom Sequence/Bank ID]])&gt;0),
   IF(
      LEN(
         SUBSTITUTE(
            SUBSTITUTE(
               SUBSTITUTE(
                  SUBSTITUTE(UPPER(Table65[[#This Row],[Custom Sequence/Bank ID]]),"A",""),
               "C",""),
            "T",""),
         "G","")
      )&gt;0,
      "Error 5: Non-ACGT characters present",
      ""
   ),
   ""
)</f>
        <v/>
      </c>
      <c r="BL63" s="4" t="str">
        <f>IF(AND(Table65[[#This Row],[Vector]] &lt;&gt; "Banked Construct",Table65[[#This Row],[Service]]="Custom RNA", LEN(Table65[[#This Row],[Custom Sequence/Bank ID]])&gt;10000),"Error 6: Maximum sequence length is 10,000nt",IF(AND(Table65[[#This Row],[Vector]] &lt;&gt; "Banked Construct",Table65[[#This Row],[Service]]="HT Custom RNA", LEN(Table65[[#This Row],[Custom Sequence/Bank ID]])&gt;5000),"Error 6: Maximum sequence length for HT is 5,000nt", IF(Table65[[#This Row],[Service]]="HT Geneblock Custom RNA", IF(AND(Table65[[#This Row],[Vector]]="RTC coding circRNA", LEN(Table65[[#This Row],[Custom Sequence/Bank ID]])&gt;3793),"Error 6: Maximum sequence length for Coding CircRNA Geneblock is 3,793nt", IF(AND(Table65[[#This Row],[Vector]]="RTC noncoding circRNA", LEN(Table65[[#This Row],[Custom Sequence/Bank ID]])&gt;4493),"Error 6: Maximum sequence length for Noncoding CircRNA Geneblock is 4,493nt", IF(AND(Table65[[#This Row],[Vector]]="RTC Other RNA", LEN(Table65[[#This Row],[Custom Sequence/Bank ID]])&gt;4913),"Error 6: Maximum sequence length for Other RNA Geneblock is 4,913nt",""))),"")))</f>
        <v/>
      </c>
      <c r="BM63" s="4" t="str">
        <f>IF(AND(Table65[[#This Row],[Vector]] &lt;&gt; "Banked Construct", Table65[[#This Row],[Service]]&lt;&gt;"Stock RNA", Table65[[#This Row],[Custom Sequence/Bank ID]]&lt;&gt;""),
    _xlfn.LET(
        _xlpm.Sequence, Table65[[#This Row],[Custom Sequence/Bank ID]],
        _xlpm.OriginalLength, IF(AND(Table65[[#This Row],[Codon Optimize Capitalized?]] &lt;&gt; "No", Table65[[#This Row],[Codon Optimize Capitalized?]] &lt;&gt; ""),
                           LEN(SUBSTITUTE(SUBSTITUTE(SUBSTITUTE(SUBSTITUTE(SUBSTITUTE(_xlpm.Sequence, "A", ""), "C", ""), "G", ""), "T", ""), "U", "")),
                           LEN(_xlpm.Sequence)),
        _xlpm.NoGCLength, IF(AND(Table65[[#This Row],[Codon Optimize Capitalized?]] &lt;&gt; "No", Table65[[#This Row],[Codon Optimize Capitalized?]] &lt;&gt; ""),
                       LEN((SUBSTITUTE(SUBSTITUTE(SUBSTITUTE(SUBSTITUTE(SUBSTITUTE(SUBSTITUTE(SUBSTITUTE(_xlpm.Sequence, "A", ""), "C", ""), "G", ""), "T", ""), "U", ""), "g", ""), "c", ""))),
                       LEN(SUBSTITUTE(SUBSTITUTE(UPPER(_xlpm.Sequence), "G", ""), "C", ""))),
        _xlpm.GCLength, _xlpm.OriginalLength - _xlpm.NoGCLength,
        _xlpm.GCPercentage, IF(_xlpm.OriginalLength &gt; 15, _xlpm.GCLength / _xlpm.OriginalLength, 0.5),
                IF(OR(_xlpm.GCPercentage &gt; 0.65, _xlpm.GCPercentage &lt; 0.25), "Warning 7: Unoptimized region GC is not between 25-65%", "")
    ),
    ""
)</f>
        <v/>
      </c>
      <c r="BN63" s="4" t="str" cm="1">
        <f t="array" ref="BN63">_xlfn.LET(
    _xlpm.ProblemFound, _xlfn.TEXTJOIN(", ", TRUE, IF(OR(Table65[[#This Row],[Codon Optimize Capitalized?]]="No", Table65[[#This Row],[Codon Optimize Capitalized?]]=""), IF((ISNUMBER(SEARCH(Table_Restriction_Enzymes[XbaI], Table65[[#This Row],[Custom Sequence/Bank ID]]))), Table_Restriction_Enzymes[XbaI], ""),IF((ISNUMBER(FIND(LOWER(Table_Restriction_Enzymes[XbaI]), Table65[[#This Row],[Custom Sequence/Bank ID]]))), Table_Restriction_Enzymes[XbaI], ""))),
    IF(_xlpm.ProblemFound="", "", "[" &amp; _xlpm.ProblemFound &amp; "]"))</f>
        <v/>
      </c>
      <c r="BO63" s="4" t="str">
        <f>IF(Table_Sequence_Check[[#This Row],[Restriction Enzyme 1 Check]]&lt;&gt;"", Table_Restriction_Enzymes[[#Headers],[XbaI]],"")</f>
        <v/>
      </c>
      <c r="BP63" s="4" t="str" cm="1">
        <f t="array" ref="BP63">_xlfn.LET(
    _xlpm.ProblemFound, _xlfn.TEXTJOIN(", ", TRUE, IF(OR(Table65[[#This Row],[Codon Optimize Capitalized?]]="No", Table65[[#This Row],[Codon Optimize Capitalized?]]=""), IF((ISNUMBER(SEARCH(Table_Restriction_Enzymes[AscI], Table65[[#This Row],[Custom Sequence/Bank ID]]))), Table_Restriction_Enzymes[AscI], ""),IF((ISNUMBER(FIND(LOWER(Table_Restriction_Enzymes[AscI]), Table65[[#This Row],[Custom Sequence/Bank ID]]))), Table_Restriction_Enzymes[AscI], ""))),
    IF(_xlpm.ProblemFound="", "", "[" &amp; _xlpm.ProblemFound &amp; "]"))</f>
        <v/>
      </c>
      <c r="BQ63" s="4" t="str">
        <f>IF(Table_Sequence_Check[[#This Row],[Restriction Enzyme 2 Check]]&lt;&gt;"", Table_Restriction_Enzymes[[#Headers],[AscI]],"")</f>
        <v/>
      </c>
      <c r="BR63" s="4" t="str">
        <f>IF(AND(Table65[[#This Row],[Vector]] &lt;&gt; "Banked Construct",Table65[[#This Row],[Service]]&lt;&gt;"Stock RNA", Table65[[#This Row],[Service]]&lt;&gt;"HT Geneblock Custom RNA", Table_Sequence_Check[[#This Row],[Restriction Enzyme 1 Check]]&lt;&gt;"", Table_Sequence_Check[[#This Row],[Restriction Enzyme 2 Check]]&lt;&gt; ""),"Error 8: Remove instances of one of the following: " &amp; _xlfn.CONCAT(Table_Sequence_Check[[#This Row],[Restriction Enzyme 1 Check]],Table_Sequence_Check[[#This Row],[Restriction Enzyme 2 Check]]),"")</f>
        <v/>
      </c>
      <c r="BS63" s="4" t="str" cm="1">
        <f t="array" ref="BS63">IF(
   AND(
      Table65[[#This Row],[Service]] &lt;&gt; "",
      OR(
         COUNTIF(Table65[Service], "HT Custom RNA") &gt; 0,
         COUNTIF(Table65[Service], "HT Geneblock Custom RNA") &gt; 0
      ),
      COUNTA(_xlfn.UNIQUE(_xlfn._xlws.FILTER(Table65[Service], Table65[Service] &lt;&gt; ""))) &gt; 1
   ),
   "Error 9: If selecting HT Custom RNA or HT Geneblock Custom RNA, all items must match the selected HT service",
   ""
)</f>
        <v/>
      </c>
      <c r="BT63" s="4" t="str" cm="1">
        <f t="array" ref="BT63">IF(
   AND(
      Table65[[#This Row],[Service]] &lt;&gt; "",
      OR(COUNTIF(Table65[Service], "*HT Custom RNA*") &gt; 0, COUNTIF(Table65[Service], "*HT Geneblock Custom RNA*") &gt; 0),
      OR(
         COUNTA(_xlfn.UNIQUE(_xlfn._xlws.FILTER(Table65[RNA Analytics], (Table65[Service] &lt;&gt; "")))) &gt; 1,
         COUNTA(_xlfn.UNIQUE(_xlfn._xlws.FILTER(Table65[Bank Construct?], (Table65[Service] &lt;&gt; "")))) &gt; 1,
         COUNTA(_xlfn.UNIQUE(_xlfn._xlws.FILTER(Table65[Synthesis Type], (Table65[Service] &lt;&gt; "")))) &gt; 1
      )
   ),
   "Error 10: If submitting HT Custom RNA or HT Geneblock Custom RNA service request, all items must have the same Synthesis Type, Banking, and Analytics",
   ""
)</f>
        <v/>
      </c>
      <c r="BU63" s="4" t="str">
        <f>IF(AND(OR(Table65[[#This Row],[Service]] = "HT Custom RNA",Table65[[#This Row],[Service]] = "HT Geneblock Custom RNA"), Table65[[#This Row],[Vector]]="Banked Construct"),"Error 11: Banked constructs cannot be submitted for HT/Geneblock Custom RNA service. Contact the core if you'd like to resynthesize an entire banked plate","")</f>
        <v/>
      </c>
      <c r="BV63" s="4" t="str">
        <f>IF(AND(Table65[[#This Row],[Service]] &lt;&gt; "", Table65[[#This Row],[Vector]]="Banked Construct", Table65[[#This Row],[Bank Construct?]]="Yes"),"Error 12: Cannot bank constructs that are already banked","")</f>
        <v/>
      </c>
      <c r="BW63" s="4" t="str" cm="1">
        <f t="array" ref="BW63">_xlfn.LET(
    _xlpm.ProblemFound, _xlfn.TEXTJOIN(", ", TRUE, IF(AND(Table65[[#This Row],[Synthesis Type]]="Other RNA", OR(Table65[[#This Row],[Codon Optimize Capitalized?]]="No", Table65[[#This Row],[Codon Optimize Capitalized?]]="")), IF((ISNUMBER(SEARCH(Table_pA_Check[pA Check], Table65[[#This Row],[Custom Sequence/Bank ID]]))), Table_pA_Check[pA Check], ""),IF((ISNUMBER(FIND(LOWER(Table_pA_Check[pA Check]), Table65[[#This Row],[Custom Sequence/Bank ID]]))), Table_pA_Check[pA Check], ""))),
    IF(_xlpm.ProblemFound="", "", "Error 13: Problem sequences found (" &amp; _xlpm.ProblemFound &amp; ")"))</f>
        <v/>
      </c>
      <c r="BX63" s="4" t="str">
        <f>IF(AND(Table65[[#This Row],[Service]] &lt;&gt; "", Table65[[#This Row],[Codon Optimize Capitalized?]]&lt;&gt; "No", Table65[[#This Row],[Codon Optimize Capitalized?]]&lt;&gt; "", Table65[[#This Row],[Codon Optimize Capitalized?]]&lt;&gt; "No Options", EXACT(Table65[[#This Row],[Custom Sequence/Bank ID]],LOWER(Table65[[#This Row],[Custom Sequence/Bank ID]]))),"Error 14: Codon optimization is selected, but sequence is lowercase. Change regions for optimization to uppercase","")</f>
        <v/>
      </c>
      <c r="BY63" s="4" t="str">
        <f>IF(COUNTIF(Table65[Name], Table65[[#This Row],[Name]]) &gt; 1, "Error 15: Duplicate name", "")</f>
        <v/>
      </c>
      <c r="BZ63" s="4" t="str">
        <f>IF(
   Table65[[#This Row],[Service]]&lt;&gt;"",
   IF(
      AND(Table65[[#This Row],[Formulation]]="", Table65[[#This Row],[Number of Aliquots]]&gt;1),
      "Error 16: The RTC can only aliquot formulated circRNA; unformulated circRNA is stable through many freeze-thaw cycles",
      ""
   ),
   ""
)</f>
        <v/>
      </c>
      <c r="CA63" s="4" t="str">
        <f>IF(
   Table65[[#This Row],[Service]]&lt;&gt;"",
   IF(
      Table65[[#This Row],[Number of Aliquots]] &gt; (Table65[[#This Row],[Quantity (mg)]]*20),
      "Error 17: Too many aliquots. Maximum aliquots for Quantity requested = " &amp; (Table65[[#This Row],[Quantity (mg)]]*20),
      ""
   ),
   ""
)</f>
        <v/>
      </c>
      <c r="CB63" s="4" t="str">
        <f>IF(
   AND(Table65[[#This Row],[Service]]&lt;&gt;"", Table65[[#This Row],[Quantity (mg)]]&lt;0.2, Table65[[#This Row],[Formulation]]&lt;&gt;"", Table65[[#This Row],[Formulation]]&lt;&gt;"None"),
   "Error 18: Quantity too low. Minimum is 0.2mg for formulations",
   ""
)</f>
        <v/>
      </c>
      <c r="CC63" s="4" t="str">
        <f>IF(
   AND(Table65[[#This Row],[Service]]&lt;&gt;"", Table65[[#This Row],[Vector]]="No Vector", Table65[[#This Row],[Service]]&lt;&gt;"HT Geneblock Custom RNA"),
   "Error 19: [No Vector] can only be used for Geneblock service",
   ""
)</f>
        <v/>
      </c>
      <c r="CD63" s="4" t="str">
        <f>_xlfn.LET(
    _xlpm.errorList, _xlfn.TEXTJOIN(". ", TRUE, Table_Sequence_Check[[#This Row],[Problem Sequence Check]:[GC Check]],Table_Sequence_Check[[#This Row],[Restriction Enzyme Error]:[Gblock No Vector Check]]),
    IF(AND(Table65[[#This Row],[Service]]&lt;&gt;"", Table65[[#This Row],[Custom Sequence/Bank ID]]&lt;&gt;"SPECIAL",_xlpm.errorList&lt;&gt;""), _xlpm.errorList &amp; ".", "")
)</f>
        <v/>
      </c>
      <c r="CF63" s="3" t="str">
        <f t="shared" si="0"/>
        <v>Required</v>
      </c>
      <c r="CG63" s="1" t="str">
        <f t="shared" si="1"/>
        <v>Optional</v>
      </c>
      <c r="CH63" s="1" t="str">
        <f>IF(Table65[[#This Row],[Service]]&lt;&gt;"",IF((Table65[[#This Row],[Service]]="HT Custom RNA") + (Table65[[#This Row],[Service]]="HT Geneblock Custom RNA"), "Empty","Required"),"Empty")</f>
        <v>Empty</v>
      </c>
      <c r="CI63" s="1" t="str">
        <f>IF(Table65[[#This Row],[Service]] = "Stock RNA", "Required","Empty")</f>
        <v>Empty</v>
      </c>
      <c r="CJ63" s="1" t="str">
        <f>IF(OR(Table65[[#This Row],[Service]] = "Custom RNA", Table65[[#This Row],[Service]] = "HT Custom RNA", Table65[[#This Row],[Service]] = "HT Geneblock Custom RNA", Table65[[#This Row],[Service]] = "Formulation"), "Required", "Empty")</f>
        <v>Empty</v>
      </c>
      <c r="CK63" s="1" t="str">
        <f>IF(OR(Table65[[#This Row],[Service]] = "Custom RNA", Table65[[#This Row],[Service]] = "HT Custom RNA", Table65[[#This Row],[Service]] = "HT Geneblock Custom RNA"), "Required", "Empty")</f>
        <v>Empty</v>
      </c>
      <c r="CL63" s="1" t="str">
        <f>IF(OR(Table65[[#This Row],[Service]] = "Custom RNA", Table65[[#This Row],[Service]] = "HT Custom RNA", Table65[[#This Row],[Service]] = "HT Geneblock Custom RNA"), "Required", "Empty")</f>
        <v>Empty</v>
      </c>
      <c r="CM63" s="1" t="str">
        <f>IF(OR(Table65[[#This Row],[Service]] = "Custom RNA", Table65[[#This Row],[Service]] = "HT Custom RNA", Table65[[#This Row],[Service]] = "HT Geneblock Custom RNA"), "Required", "Empty")</f>
        <v>Empty</v>
      </c>
      <c r="CN63" s="1" t="str">
        <f>IF(AND(Table65[[#This Row],[Vector]]&lt;&gt;"Banked Construct", OR(Table65[[#This Row],[Service]] = "Custom RNA", Table65[[#This Row],[Service]] = "HT Custom RNA",Table65[[#This Row],[Service]] = "HT Geneblock Custom RNA",)), "Optional", "Empty")</f>
        <v>Empty</v>
      </c>
      <c r="CO63" s="1" t="str">
        <f>IF(OR(Table65[[#This Row],[Service]] = "Custom RNA", Table65[[#This Row],[Service]] = "HT Custom RNA"), "Optional", "Empty")</f>
        <v>Empty</v>
      </c>
      <c r="CP63" s="1" t="str">
        <f>IF(OR(Table65[[#This Row],[Service]] = "Custom RNA", Table65[[#This Row],[Service]] = "HT Custom RNA", Table65[[#This Row],[Service]] = "HT Custom Geneblock RNA"), "Optional", "Empty")</f>
        <v>Empty</v>
      </c>
      <c r="CQ63" s="1" t="str">
        <f>IF(Table65[[#This Row],[Service]]&lt;&gt;"",IF(OR(Table65[[#This Row],[Service]]="HT Custom RNA", Table65[[#This Row],[Service]]="HT Geneblock Custom RNA"), "Empty","Optional"),"Empty")</f>
        <v>Empty</v>
      </c>
      <c r="CR63" s="1" t="str">
        <f>IF(AND(Table65[[#This Row],[Formulation]]&lt;&gt;"",Table65[[#This Row],[Formulation]]&lt;&gt;"None",Table65[[#This Row],[Formulation]]&lt;&gt;"No Options"), "Required","Empty")</f>
        <v>Empty</v>
      </c>
      <c r="CS63" s="1" t="str">
        <f>IF(AND(Table65[[#This Row],[Formulation]]&lt;&gt;"",Table65[[#This Row],[Formulation]]&lt;&gt;"None",Table65[[#This Row],[Formulation]]&lt;&gt;"No Options"), "Optional","Empty")</f>
        <v>Empty</v>
      </c>
      <c r="CT63" s="1" t="str">
        <f t="shared" si="2"/>
        <v>Optional</v>
      </c>
      <c r="CU63" s="1" t="str">
        <f t="shared" si="3"/>
        <v>Optional</v>
      </c>
      <c r="CV63" s="2" t="str">
        <f t="shared" si="4"/>
        <v>Optional</v>
      </c>
    </row>
    <row r="64" spans="1:100" x14ac:dyDescent="0.35">
      <c r="A64" s="69">
        <v>60</v>
      </c>
      <c r="B64" s="59"/>
      <c r="C64" s="83"/>
      <c r="D64" s="85"/>
      <c r="E64" s="90"/>
      <c r="F64" s="60"/>
      <c r="G64" s="60"/>
      <c r="H64" s="60"/>
      <c r="I64" s="61"/>
      <c r="J64" s="61"/>
      <c r="K64" s="105"/>
      <c r="L64" s="90"/>
      <c r="M64" s="60"/>
      <c r="N64" s="108"/>
      <c r="O64" s="91"/>
      <c r="P64" s="111"/>
      <c r="Q64" s="93" t="str">
        <f>Table_Sequence_Check[[#This Row],[Final Warnings]]</f>
        <v/>
      </c>
      <c r="R64" s="19"/>
      <c r="S64" s="19"/>
      <c r="T64" s="19"/>
      <c r="BG64" s="3" t="str" cm="1">
        <f t="array" ref="BG64">_xlfn.LET(
    _xlpm.ProblemFound, _xlfn.TEXTJOIN(", ", TRUE, IF(OR(Table65[[#This Row],[Codon Optimize Capitalized?]]="No", Table65[[#This Row],[Codon Optimize Capitalized?]]=""), IF((ISNUMBER(SEARCH(Table_Problem_Sequences[Problem Sequences], Table65[[#This Row],[Custom Sequence/Bank ID]]))), Table_Problem_Sequences[Problem Sequences], ""),IF((ISNUMBER(FIND(LOWER(Table_Problem_Sequences[Problem Sequences]), Table65[[#This Row],[Custom Sequence/Bank ID]]))), Table_Problem_Sequences[Problem Sequences], ""))),
    IF(_xlpm.ProblemFound="", "", "Warning 1: Problem sequences found (" &amp; _xlpm.ProblemFound &amp; ")"))</f>
        <v/>
      </c>
      <c r="BH64" s="3" t="str">
        <f>IF(AND(Table65[[#This Row],[Vector]] &lt;&gt; "Banked Construct",Table65[[#This Row],[Service]]&lt;&gt;"Stock RNA", LEN(Table65[[#This Row],[Custom Sequence/Bank ID]])&lt;300, Table65[[#This Row],[Custom Sequence/Bank ID]]&lt;&gt;""),"Comment: Sequence is less than 300nt. A spacer sequence will be added to bring the length up to 300nt","")</f>
        <v/>
      </c>
      <c r="BI64" s="1" t="str">
        <f>IF(AND(Table65[[#This Row],[Custom Sequence/Bank ID]]&lt;&gt;"", Table65[[#This Row],[Codon Optimize Capitalized?]]&lt;&gt; "No", Table65[[#This Row],[Codon Optimize Capitalized?]]&lt;&gt; "", Table65[[#This Row],[Codon Optimize Capitalized?]]&lt;&gt; "No Options"),
    IF(MOD(LEN(SUBSTITUTE(SUBSTITUTE(SUBSTITUTE(SUBSTITUTE(SUBSTITUTE(Table65[[#This Row],[Custom Sequence/Bank ID]], "a", ""), "c", ""), "g", ""), "u", ""), "t", "")), 3) = 0,
        "",
        "Error 3: Optimization regions not divisible by 3"),
    "")</f>
        <v/>
      </c>
      <c r="BJ64" s="1" t="str">
        <f>IF(
    Table65[[#This Row],[Vector]]="Banked Construct",
    IF(
        AND(
            LEFT(Table65[[#This Row],[Custom Sequence/Bank ID]], 3)="RTC",
            ISNUMBER(VALUE(MID(Table65[[#This Row],[Custom Sequence/Bank ID]], 4, 7))),
            LEN(Table65[[#This Row],[Custom Sequence/Bank ID]])=10
        ),
        "",
        "Error 4: Incorrect Bank ID"
    ),
    ""
)</f>
        <v/>
      </c>
      <c r="BK64" s="1" t="str">
        <f>IF(
   AND(Table65[[#This Row],[Vector]]&lt;&gt;"Banked Construct", LEN(Table65[[#This Row],[Custom Sequence/Bank ID]])&gt;0),
   IF(
      LEN(
         SUBSTITUTE(
            SUBSTITUTE(
               SUBSTITUTE(
                  SUBSTITUTE(UPPER(Table65[[#This Row],[Custom Sequence/Bank ID]]),"A",""),
               "C",""),
            "T",""),
         "G","")
      )&gt;0,
      "Error 5: Non-ACGT characters present",
      ""
   ),
   ""
)</f>
        <v/>
      </c>
      <c r="BL64" s="4" t="str">
        <f>IF(AND(Table65[[#This Row],[Vector]] &lt;&gt; "Banked Construct",Table65[[#This Row],[Service]]="Custom RNA", LEN(Table65[[#This Row],[Custom Sequence/Bank ID]])&gt;10000),"Error 6: Maximum sequence length is 10,000nt",IF(AND(Table65[[#This Row],[Vector]] &lt;&gt; "Banked Construct",Table65[[#This Row],[Service]]="HT Custom RNA", LEN(Table65[[#This Row],[Custom Sequence/Bank ID]])&gt;5000),"Error 6: Maximum sequence length for HT is 5,000nt", IF(Table65[[#This Row],[Service]]="HT Geneblock Custom RNA", IF(AND(Table65[[#This Row],[Vector]]="RTC coding circRNA", LEN(Table65[[#This Row],[Custom Sequence/Bank ID]])&gt;3793),"Error 6: Maximum sequence length for Coding CircRNA Geneblock is 3,793nt", IF(AND(Table65[[#This Row],[Vector]]="RTC noncoding circRNA", LEN(Table65[[#This Row],[Custom Sequence/Bank ID]])&gt;4493),"Error 6: Maximum sequence length for Noncoding CircRNA Geneblock is 4,493nt", IF(AND(Table65[[#This Row],[Vector]]="RTC Other RNA", LEN(Table65[[#This Row],[Custom Sequence/Bank ID]])&gt;4913),"Error 6: Maximum sequence length for Other RNA Geneblock is 4,913nt",""))),"")))</f>
        <v/>
      </c>
      <c r="BM64" s="4" t="str">
        <f>IF(AND(Table65[[#This Row],[Vector]] &lt;&gt; "Banked Construct", Table65[[#This Row],[Service]]&lt;&gt;"Stock RNA", Table65[[#This Row],[Custom Sequence/Bank ID]]&lt;&gt;""),
    _xlfn.LET(
        _xlpm.Sequence, Table65[[#This Row],[Custom Sequence/Bank ID]],
        _xlpm.OriginalLength, IF(AND(Table65[[#This Row],[Codon Optimize Capitalized?]] &lt;&gt; "No", Table65[[#This Row],[Codon Optimize Capitalized?]] &lt;&gt; ""),
                           LEN(SUBSTITUTE(SUBSTITUTE(SUBSTITUTE(SUBSTITUTE(SUBSTITUTE(_xlpm.Sequence, "A", ""), "C", ""), "G", ""), "T", ""), "U", "")),
                           LEN(_xlpm.Sequence)),
        _xlpm.NoGCLength, IF(AND(Table65[[#This Row],[Codon Optimize Capitalized?]] &lt;&gt; "No", Table65[[#This Row],[Codon Optimize Capitalized?]] &lt;&gt; ""),
                       LEN((SUBSTITUTE(SUBSTITUTE(SUBSTITUTE(SUBSTITUTE(SUBSTITUTE(SUBSTITUTE(SUBSTITUTE(_xlpm.Sequence, "A", ""), "C", ""), "G", ""), "T", ""), "U", ""), "g", ""), "c", ""))),
                       LEN(SUBSTITUTE(SUBSTITUTE(UPPER(_xlpm.Sequence), "G", ""), "C", ""))),
        _xlpm.GCLength, _xlpm.OriginalLength - _xlpm.NoGCLength,
        _xlpm.GCPercentage, IF(_xlpm.OriginalLength &gt; 15, _xlpm.GCLength / _xlpm.OriginalLength, 0.5),
                IF(OR(_xlpm.GCPercentage &gt; 0.65, _xlpm.GCPercentage &lt; 0.25), "Warning 7: Unoptimized region GC is not between 25-65%", "")
    ),
    ""
)</f>
        <v/>
      </c>
      <c r="BN64" s="4" t="str" cm="1">
        <f t="array" ref="BN64">_xlfn.LET(
    _xlpm.ProblemFound, _xlfn.TEXTJOIN(", ", TRUE, IF(OR(Table65[[#This Row],[Codon Optimize Capitalized?]]="No", Table65[[#This Row],[Codon Optimize Capitalized?]]=""), IF((ISNUMBER(SEARCH(Table_Restriction_Enzymes[XbaI], Table65[[#This Row],[Custom Sequence/Bank ID]]))), Table_Restriction_Enzymes[XbaI], ""),IF((ISNUMBER(FIND(LOWER(Table_Restriction_Enzymes[XbaI]), Table65[[#This Row],[Custom Sequence/Bank ID]]))), Table_Restriction_Enzymes[XbaI], ""))),
    IF(_xlpm.ProblemFound="", "", "[" &amp; _xlpm.ProblemFound &amp; "]"))</f>
        <v/>
      </c>
      <c r="BO64" s="4" t="str">
        <f>IF(Table_Sequence_Check[[#This Row],[Restriction Enzyme 1 Check]]&lt;&gt;"", Table_Restriction_Enzymes[[#Headers],[XbaI]],"")</f>
        <v/>
      </c>
      <c r="BP64" s="4" t="str" cm="1">
        <f t="array" ref="BP64">_xlfn.LET(
    _xlpm.ProblemFound, _xlfn.TEXTJOIN(", ", TRUE, IF(OR(Table65[[#This Row],[Codon Optimize Capitalized?]]="No", Table65[[#This Row],[Codon Optimize Capitalized?]]=""), IF((ISNUMBER(SEARCH(Table_Restriction_Enzymes[AscI], Table65[[#This Row],[Custom Sequence/Bank ID]]))), Table_Restriction_Enzymes[AscI], ""),IF((ISNUMBER(FIND(LOWER(Table_Restriction_Enzymes[AscI]), Table65[[#This Row],[Custom Sequence/Bank ID]]))), Table_Restriction_Enzymes[AscI], ""))),
    IF(_xlpm.ProblemFound="", "", "[" &amp; _xlpm.ProblemFound &amp; "]"))</f>
        <v/>
      </c>
      <c r="BQ64" s="4" t="str">
        <f>IF(Table_Sequence_Check[[#This Row],[Restriction Enzyme 2 Check]]&lt;&gt;"", Table_Restriction_Enzymes[[#Headers],[AscI]],"")</f>
        <v/>
      </c>
      <c r="BR64" s="4" t="str">
        <f>IF(AND(Table65[[#This Row],[Vector]] &lt;&gt; "Banked Construct",Table65[[#This Row],[Service]]&lt;&gt;"Stock RNA", Table65[[#This Row],[Service]]&lt;&gt;"HT Geneblock Custom RNA", Table_Sequence_Check[[#This Row],[Restriction Enzyme 1 Check]]&lt;&gt;"", Table_Sequence_Check[[#This Row],[Restriction Enzyme 2 Check]]&lt;&gt; ""),"Error 8: Remove instances of one of the following: " &amp; _xlfn.CONCAT(Table_Sequence_Check[[#This Row],[Restriction Enzyme 1 Check]],Table_Sequence_Check[[#This Row],[Restriction Enzyme 2 Check]]),"")</f>
        <v/>
      </c>
      <c r="BS64" s="4" t="str" cm="1">
        <f t="array" ref="BS64">IF(
   AND(
      Table65[[#This Row],[Service]] &lt;&gt; "",
      OR(
         COUNTIF(Table65[Service], "HT Custom RNA") &gt; 0,
         COUNTIF(Table65[Service], "HT Geneblock Custom RNA") &gt; 0
      ),
      COUNTA(_xlfn.UNIQUE(_xlfn._xlws.FILTER(Table65[Service], Table65[Service] &lt;&gt; ""))) &gt; 1
   ),
   "Error 9: If selecting HT Custom RNA or HT Geneblock Custom RNA, all items must match the selected HT service",
   ""
)</f>
        <v/>
      </c>
      <c r="BT64" s="4" t="str" cm="1">
        <f t="array" ref="BT64">IF(
   AND(
      Table65[[#This Row],[Service]] &lt;&gt; "",
      OR(COUNTIF(Table65[Service], "*HT Custom RNA*") &gt; 0, COUNTIF(Table65[Service], "*HT Geneblock Custom RNA*") &gt; 0),
      OR(
         COUNTA(_xlfn.UNIQUE(_xlfn._xlws.FILTER(Table65[RNA Analytics], (Table65[Service] &lt;&gt; "")))) &gt; 1,
         COUNTA(_xlfn.UNIQUE(_xlfn._xlws.FILTER(Table65[Bank Construct?], (Table65[Service] &lt;&gt; "")))) &gt; 1,
         COUNTA(_xlfn.UNIQUE(_xlfn._xlws.FILTER(Table65[Synthesis Type], (Table65[Service] &lt;&gt; "")))) &gt; 1
      )
   ),
   "Error 10: If submitting HT Custom RNA or HT Geneblock Custom RNA service request, all items must have the same Synthesis Type, Banking, and Analytics",
   ""
)</f>
        <v/>
      </c>
      <c r="BU64" s="4" t="str">
        <f>IF(AND(OR(Table65[[#This Row],[Service]] = "HT Custom RNA",Table65[[#This Row],[Service]] = "HT Geneblock Custom RNA"), Table65[[#This Row],[Vector]]="Banked Construct"),"Error 11: Banked constructs cannot be submitted for HT/Geneblock Custom RNA service. Contact the core if you'd like to resynthesize an entire banked plate","")</f>
        <v/>
      </c>
      <c r="BV64" s="4" t="str">
        <f>IF(AND(Table65[[#This Row],[Service]] &lt;&gt; "", Table65[[#This Row],[Vector]]="Banked Construct", Table65[[#This Row],[Bank Construct?]]="Yes"),"Error 12: Cannot bank constructs that are already banked","")</f>
        <v/>
      </c>
      <c r="BW64" s="4" t="str" cm="1">
        <f t="array" ref="BW64">_xlfn.LET(
    _xlpm.ProblemFound, _xlfn.TEXTJOIN(", ", TRUE, IF(AND(Table65[[#This Row],[Synthesis Type]]="Other RNA", OR(Table65[[#This Row],[Codon Optimize Capitalized?]]="No", Table65[[#This Row],[Codon Optimize Capitalized?]]="")), IF((ISNUMBER(SEARCH(Table_pA_Check[pA Check], Table65[[#This Row],[Custom Sequence/Bank ID]]))), Table_pA_Check[pA Check], ""),IF((ISNUMBER(FIND(LOWER(Table_pA_Check[pA Check]), Table65[[#This Row],[Custom Sequence/Bank ID]]))), Table_pA_Check[pA Check], ""))),
    IF(_xlpm.ProblemFound="", "", "Error 13: Problem sequences found (" &amp; _xlpm.ProblemFound &amp; ")"))</f>
        <v/>
      </c>
      <c r="BX64" s="4" t="str">
        <f>IF(AND(Table65[[#This Row],[Service]] &lt;&gt; "", Table65[[#This Row],[Codon Optimize Capitalized?]]&lt;&gt; "No", Table65[[#This Row],[Codon Optimize Capitalized?]]&lt;&gt; "", Table65[[#This Row],[Codon Optimize Capitalized?]]&lt;&gt; "No Options", EXACT(Table65[[#This Row],[Custom Sequence/Bank ID]],LOWER(Table65[[#This Row],[Custom Sequence/Bank ID]]))),"Error 14: Codon optimization is selected, but sequence is lowercase. Change regions for optimization to uppercase","")</f>
        <v/>
      </c>
      <c r="BY64" s="4" t="str">
        <f>IF(COUNTIF(Table65[Name], Table65[[#This Row],[Name]]) &gt; 1, "Error 15: Duplicate name", "")</f>
        <v/>
      </c>
      <c r="BZ64" s="4" t="str">
        <f>IF(
   Table65[[#This Row],[Service]]&lt;&gt;"",
   IF(
      AND(Table65[[#This Row],[Formulation]]="", Table65[[#This Row],[Number of Aliquots]]&gt;1),
      "Error 16: The RTC can only aliquot formulated circRNA; unformulated circRNA is stable through many freeze-thaw cycles",
      ""
   ),
   ""
)</f>
        <v/>
      </c>
      <c r="CA64" s="4" t="str">
        <f>IF(
   Table65[[#This Row],[Service]]&lt;&gt;"",
   IF(
      Table65[[#This Row],[Number of Aliquots]] &gt; (Table65[[#This Row],[Quantity (mg)]]*20),
      "Error 17: Too many aliquots. Maximum aliquots for Quantity requested = " &amp; (Table65[[#This Row],[Quantity (mg)]]*20),
      ""
   ),
   ""
)</f>
        <v/>
      </c>
      <c r="CB64" s="4" t="str">
        <f>IF(
   AND(Table65[[#This Row],[Service]]&lt;&gt;"", Table65[[#This Row],[Quantity (mg)]]&lt;0.2, Table65[[#This Row],[Formulation]]&lt;&gt;"", Table65[[#This Row],[Formulation]]&lt;&gt;"None"),
   "Error 18: Quantity too low. Minimum is 0.2mg for formulations",
   ""
)</f>
        <v/>
      </c>
      <c r="CC64" s="4" t="str">
        <f>IF(
   AND(Table65[[#This Row],[Service]]&lt;&gt;"", Table65[[#This Row],[Vector]]="No Vector", Table65[[#This Row],[Service]]&lt;&gt;"HT Geneblock Custom RNA"),
   "Error 19: [No Vector] can only be used for Geneblock service",
   ""
)</f>
        <v/>
      </c>
      <c r="CD64" s="4" t="str">
        <f>_xlfn.LET(
    _xlpm.errorList, _xlfn.TEXTJOIN(". ", TRUE, Table_Sequence_Check[[#This Row],[Problem Sequence Check]:[GC Check]],Table_Sequence_Check[[#This Row],[Restriction Enzyme Error]:[Gblock No Vector Check]]),
    IF(AND(Table65[[#This Row],[Service]]&lt;&gt;"", Table65[[#This Row],[Custom Sequence/Bank ID]]&lt;&gt;"SPECIAL",_xlpm.errorList&lt;&gt;""), _xlpm.errorList &amp; ".", "")
)</f>
        <v/>
      </c>
      <c r="CF64" s="3" t="str">
        <f t="shared" si="0"/>
        <v>Required</v>
      </c>
      <c r="CG64" s="1" t="str">
        <f t="shared" si="1"/>
        <v>Optional</v>
      </c>
      <c r="CH64" s="1" t="str">
        <f>IF(Table65[[#This Row],[Service]]&lt;&gt;"",IF((Table65[[#This Row],[Service]]="HT Custom RNA") + (Table65[[#This Row],[Service]]="HT Geneblock Custom RNA"), "Empty","Required"),"Empty")</f>
        <v>Empty</v>
      </c>
      <c r="CI64" s="1" t="str">
        <f>IF(Table65[[#This Row],[Service]] = "Stock RNA", "Required","Empty")</f>
        <v>Empty</v>
      </c>
      <c r="CJ64" s="1" t="str">
        <f>IF(OR(Table65[[#This Row],[Service]] = "Custom RNA", Table65[[#This Row],[Service]] = "HT Custom RNA", Table65[[#This Row],[Service]] = "HT Geneblock Custom RNA", Table65[[#This Row],[Service]] = "Formulation"), "Required", "Empty")</f>
        <v>Empty</v>
      </c>
      <c r="CK64" s="1" t="str">
        <f>IF(OR(Table65[[#This Row],[Service]] = "Custom RNA", Table65[[#This Row],[Service]] = "HT Custom RNA", Table65[[#This Row],[Service]] = "HT Geneblock Custom RNA"), "Required", "Empty")</f>
        <v>Empty</v>
      </c>
      <c r="CL64" s="1" t="str">
        <f>IF(OR(Table65[[#This Row],[Service]] = "Custom RNA", Table65[[#This Row],[Service]] = "HT Custom RNA", Table65[[#This Row],[Service]] = "HT Geneblock Custom RNA"), "Required", "Empty")</f>
        <v>Empty</v>
      </c>
      <c r="CM64" s="1" t="str">
        <f>IF(OR(Table65[[#This Row],[Service]] = "Custom RNA", Table65[[#This Row],[Service]] = "HT Custom RNA", Table65[[#This Row],[Service]] = "HT Geneblock Custom RNA"), "Required", "Empty")</f>
        <v>Empty</v>
      </c>
      <c r="CN64" s="1" t="str">
        <f>IF(AND(Table65[[#This Row],[Vector]]&lt;&gt;"Banked Construct", OR(Table65[[#This Row],[Service]] = "Custom RNA", Table65[[#This Row],[Service]] = "HT Custom RNA",Table65[[#This Row],[Service]] = "HT Geneblock Custom RNA",)), "Optional", "Empty")</f>
        <v>Empty</v>
      </c>
      <c r="CO64" s="1" t="str">
        <f>IF(OR(Table65[[#This Row],[Service]] = "Custom RNA", Table65[[#This Row],[Service]] = "HT Custom RNA"), "Optional", "Empty")</f>
        <v>Empty</v>
      </c>
      <c r="CP64" s="1" t="str">
        <f>IF(OR(Table65[[#This Row],[Service]] = "Custom RNA", Table65[[#This Row],[Service]] = "HT Custom RNA", Table65[[#This Row],[Service]] = "HT Custom Geneblock RNA"), "Optional", "Empty")</f>
        <v>Empty</v>
      </c>
      <c r="CQ64" s="1" t="str">
        <f>IF(Table65[[#This Row],[Service]]&lt;&gt;"",IF(OR(Table65[[#This Row],[Service]]="HT Custom RNA", Table65[[#This Row],[Service]]="HT Geneblock Custom RNA"), "Empty","Optional"),"Empty")</f>
        <v>Empty</v>
      </c>
      <c r="CR64" s="1" t="str">
        <f>IF(AND(Table65[[#This Row],[Formulation]]&lt;&gt;"",Table65[[#This Row],[Formulation]]&lt;&gt;"None",Table65[[#This Row],[Formulation]]&lt;&gt;"No Options"), "Required","Empty")</f>
        <v>Empty</v>
      </c>
      <c r="CS64" s="1" t="str">
        <f>IF(AND(Table65[[#This Row],[Formulation]]&lt;&gt;"",Table65[[#This Row],[Formulation]]&lt;&gt;"None",Table65[[#This Row],[Formulation]]&lt;&gt;"No Options"), "Optional","Empty")</f>
        <v>Empty</v>
      </c>
      <c r="CT64" s="1" t="str">
        <f t="shared" si="2"/>
        <v>Optional</v>
      </c>
      <c r="CU64" s="1" t="str">
        <f t="shared" si="3"/>
        <v>Optional</v>
      </c>
      <c r="CV64" s="2" t="str">
        <f t="shared" si="4"/>
        <v>Optional</v>
      </c>
    </row>
    <row r="65" spans="1:100" x14ac:dyDescent="0.35">
      <c r="A65" s="69">
        <v>61</v>
      </c>
      <c r="B65" s="59"/>
      <c r="C65" s="83"/>
      <c r="D65" s="85"/>
      <c r="E65" s="90"/>
      <c r="F65" s="60"/>
      <c r="G65" s="60"/>
      <c r="H65" s="60"/>
      <c r="I65" s="61"/>
      <c r="J65" s="61"/>
      <c r="K65" s="105"/>
      <c r="L65" s="90"/>
      <c r="M65" s="60"/>
      <c r="N65" s="108"/>
      <c r="O65" s="91"/>
      <c r="P65" s="111"/>
      <c r="Q65" s="93" t="str">
        <f>Table_Sequence_Check[[#This Row],[Final Warnings]]</f>
        <v/>
      </c>
      <c r="R65" s="19"/>
      <c r="S65" s="19"/>
      <c r="T65" s="19"/>
      <c r="BG65" s="3" t="str" cm="1">
        <f t="array" ref="BG65">_xlfn.LET(
    _xlpm.ProblemFound, _xlfn.TEXTJOIN(", ", TRUE, IF(OR(Table65[[#This Row],[Codon Optimize Capitalized?]]="No", Table65[[#This Row],[Codon Optimize Capitalized?]]=""), IF((ISNUMBER(SEARCH(Table_Problem_Sequences[Problem Sequences], Table65[[#This Row],[Custom Sequence/Bank ID]]))), Table_Problem_Sequences[Problem Sequences], ""),IF((ISNUMBER(FIND(LOWER(Table_Problem_Sequences[Problem Sequences]), Table65[[#This Row],[Custom Sequence/Bank ID]]))), Table_Problem_Sequences[Problem Sequences], ""))),
    IF(_xlpm.ProblemFound="", "", "Warning 1: Problem sequences found (" &amp; _xlpm.ProblemFound &amp; ")"))</f>
        <v/>
      </c>
      <c r="BH65" s="3" t="str">
        <f>IF(AND(Table65[[#This Row],[Vector]] &lt;&gt; "Banked Construct",Table65[[#This Row],[Service]]&lt;&gt;"Stock RNA", LEN(Table65[[#This Row],[Custom Sequence/Bank ID]])&lt;300, Table65[[#This Row],[Custom Sequence/Bank ID]]&lt;&gt;""),"Comment: Sequence is less than 300nt. A spacer sequence will be added to bring the length up to 300nt","")</f>
        <v/>
      </c>
      <c r="BI65" s="1" t="str">
        <f>IF(AND(Table65[[#This Row],[Custom Sequence/Bank ID]]&lt;&gt;"", Table65[[#This Row],[Codon Optimize Capitalized?]]&lt;&gt; "No", Table65[[#This Row],[Codon Optimize Capitalized?]]&lt;&gt; "", Table65[[#This Row],[Codon Optimize Capitalized?]]&lt;&gt; "No Options"),
    IF(MOD(LEN(SUBSTITUTE(SUBSTITUTE(SUBSTITUTE(SUBSTITUTE(SUBSTITUTE(Table65[[#This Row],[Custom Sequence/Bank ID]], "a", ""), "c", ""), "g", ""), "u", ""), "t", "")), 3) = 0,
        "",
        "Error 3: Optimization regions not divisible by 3"),
    "")</f>
        <v/>
      </c>
      <c r="BJ65" s="1" t="str">
        <f>IF(
    Table65[[#This Row],[Vector]]="Banked Construct",
    IF(
        AND(
            LEFT(Table65[[#This Row],[Custom Sequence/Bank ID]], 3)="RTC",
            ISNUMBER(VALUE(MID(Table65[[#This Row],[Custom Sequence/Bank ID]], 4, 7))),
            LEN(Table65[[#This Row],[Custom Sequence/Bank ID]])=10
        ),
        "",
        "Error 4: Incorrect Bank ID"
    ),
    ""
)</f>
        <v/>
      </c>
      <c r="BK65" s="1" t="str">
        <f>IF(
   AND(Table65[[#This Row],[Vector]]&lt;&gt;"Banked Construct", LEN(Table65[[#This Row],[Custom Sequence/Bank ID]])&gt;0),
   IF(
      LEN(
         SUBSTITUTE(
            SUBSTITUTE(
               SUBSTITUTE(
                  SUBSTITUTE(UPPER(Table65[[#This Row],[Custom Sequence/Bank ID]]),"A",""),
               "C",""),
            "T",""),
         "G","")
      )&gt;0,
      "Error 5: Non-ACGT characters present",
      ""
   ),
   ""
)</f>
        <v/>
      </c>
      <c r="BL65" s="4" t="str">
        <f>IF(AND(Table65[[#This Row],[Vector]] &lt;&gt; "Banked Construct",Table65[[#This Row],[Service]]="Custom RNA", LEN(Table65[[#This Row],[Custom Sequence/Bank ID]])&gt;10000),"Error 6: Maximum sequence length is 10,000nt",IF(AND(Table65[[#This Row],[Vector]] &lt;&gt; "Banked Construct",Table65[[#This Row],[Service]]="HT Custom RNA", LEN(Table65[[#This Row],[Custom Sequence/Bank ID]])&gt;5000),"Error 6: Maximum sequence length for HT is 5,000nt", IF(Table65[[#This Row],[Service]]="HT Geneblock Custom RNA", IF(AND(Table65[[#This Row],[Vector]]="RTC coding circRNA", LEN(Table65[[#This Row],[Custom Sequence/Bank ID]])&gt;3793),"Error 6: Maximum sequence length for Coding CircRNA Geneblock is 3,793nt", IF(AND(Table65[[#This Row],[Vector]]="RTC noncoding circRNA", LEN(Table65[[#This Row],[Custom Sequence/Bank ID]])&gt;4493),"Error 6: Maximum sequence length for Noncoding CircRNA Geneblock is 4,493nt", IF(AND(Table65[[#This Row],[Vector]]="RTC Other RNA", LEN(Table65[[#This Row],[Custom Sequence/Bank ID]])&gt;4913),"Error 6: Maximum sequence length for Other RNA Geneblock is 4,913nt",""))),"")))</f>
        <v/>
      </c>
      <c r="BM65" s="4" t="str">
        <f>IF(AND(Table65[[#This Row],[Vector]] &lt;&gt; "Banked Construct", Table65[[#This Row],[Service]]&lt;&gt;"Stock RNA", Table65[[#This Row],[Custom Sequence/Bank ID]]&lt;&gt;""),
    _xlfn.LET(
        _xlpm.Sequence, Table65[[#This Row],[Custom Sequence/Bank ID]],
        _xlpm.OriginalLength, IF(AND(Table65[[#This Row],[Codon Optimize Capitalized?]] &lt;&gt; "No", Table65[[#This Row],[Codon Optimize Capitalized?]] &lt;&gt; ""),
                           LEN(SUBSTITUTE(SUBSTITUTE(SUBSTITUTE(SUBSTITUTE(SUBSTITUTE(_xlpm.Sequence, "A", ""), "C", ""), "G", ""), "T", ""), "U", "")),
                           LEN(_xlpm.Sequence)),
        _xlpm.NoGCLength, IF(AND(Table65[[#This Row],[Codon Optimize Capitalized?]] &lt;&gt; "No", Table65[[#This Row],[Codon Optimize Capitalized?]] &lt;&gt; ""),
                       LEN((SUBSTITUTE(SUBSTITUTE(SUBSTITUTE(SUBSTITUTE(SUBSTITUTE(SUBSTITUTE(SUBSTITUTE(_xlpm.Sequence, "A", ""), "C", ""), "G", ""), "T", ""), "U", ""), "g", ""), "c", ""))),
                       LEN(SUBSTITUTE(SUBSTITUTE(UPPER(_xlpm.Sequence), "G", ""), "C", ""))),
        _xlpm.GCLength, _xlpm.OriginalLength - _xlpm.NoGCLength,
        _xlpm.GCPercentage, IF(_xlpm.OriginalLength &gt; 15, _xlpm.GCLength / _xlpm.OriginalLength, 0.5),
                IF(OR(_xlpm.GCPercentage &gt; 0.65, _xlpm.GCPercentage &lt; 0.25), "Warning 7: Unoptimized region GC is not between 25-65%", "")
    ),
    ""
)</f>
        <v/>
      </c>
      <c r="BN65" s="4" t="str" cm="1">
        <f t="array" ref="BN65">_xlfn.LET(
    _xlpm.ProblemFound, _xlfn.TEXTJOIN(", ", TRUE, IF(OR(Table65[[#This Row],[Codon Optimize Capitalized?]]="No", Table65[[#This Row],[Codon Optimize Capitalized?]]=""), IF((ISNUMBER(SEARCH(Table_Restriction_Enzymes[XbaI], Table65[[#This Row],[Custom Sequence/Bank ID]]))), Table_Restriction_Enzymes[XbaI], ""),IF((ISNUMBER(FIND(LOWER(Table_Restriction_Enzymes[XbaI]), Table65[[#This Row],[Custom Sequence/Bank ID]]))), Table_Restriction_Enzymes[XbaI], ""))),
    IF(_xlpm.ProblemFound="", "", "[" &amp; _xlpm.ProblemFound &amp; "]"))</f>
        <v/>
      </c>
      <c r="BO65" s="4" t="str">
        <f>IF(Table_Sequence_Check[[#This Row],[Restriction Enzyme 1 Check]]&lt;&gt;"", Table_Restriction_Enzymes[[#Headers],[XbaI]],"")</f>
        <v/>
      </c>
      <c r="BP65" s="4" t="str" cm="1">
        <f t="array" ref="BP65">_xlfn.LET(
    _xlpm.ProblemFound, _xlfn.TEXTJOIN(", ", TRUE, IF(OR(Table65[[#This Row],[Codon Optimize Capitalized?]]="No", Table65[[#This Row],[Codon Optimize Capitalized?]]=""), IF((ISNUMBER(SEARCH(Table_Restriction_Enzymes[AscI], Table65[[#This Row],[Custom Sequence/Bank ID]]))), Table_Restriction_Enzymes[AscI], ""),IF((ISNUMBER(FIND(LOWER(Table_Restriction_Enzymes[AscI]), Table65[[#This Row],[Custom Sequence/Bank ID]]))), Table_Restriction_Enzymes[AscI], ""))),
    IF(_xlpm.ProblemFound="", "", "[" &amp; _xlpm.ProblemFound &amp; "]"))</f>
        <v/>
      </c>
      <c r="BQ65" s="4" t="str">
        <f>IF(Table_Sequence_Check[[#This Row],[Restriction Enzyme 2 Check]]&lt;&gt;"", Table_Restriction_Enzymes[[#Headers],[AscI]],"")</f>
        <v/>
      </c>
      <c r="BR65" s="4" t="str">
        <f>IF(AND(Table65[[#This Row],[Vector]] &lt;&gt; "Banked Construct",Table65[[#This Row],[Service]]&lt;&gt;"Stock RNA", Table65[[#This Row],[Service]]&lt;&gt;"HT Geneblock Custom RNA", Table_Sequence_Check[[#This Row],[Restriction Enzyme 1 Check]]&lt;&gt;"", Table_Sequence_Check[[#This Row],[Restriction Enzyme 2 Check]]&lt;&gt; ""),"Error 8: Remove instances of one of the following: " &amp; _xlfn.CONCAT(Table_Sequence_Check[[#This Row],[Restriction Enzyme 1 Check]],Table_Sequence_Check[[#This Row],[Restriction Enzyme 2 Check]]),"")</f>
        <v/>
      </c>
      <c r="BS65" s="4" t="str" cm="1">
        <f t="array" ref="BS65">IF(
   AND(
      Table65[[#This Row],[Service]] &lt;&gt; "",
      OR(
         COUNTIF(Table65[Service], "HT Custom RNA") &gt; 0,
         COUNTIF(Table65[Service], "HT Geneblock Custom RNA") &gt; 0
      ),
      COUNTA(_xlfn.UNIQUE(_xlfn._xlws.FILTER(Table65[Service], Table65[Service] &lt;&gt; ""))) &gt; 1
   ),
   "Error 9: If selecting HT Custom RNA or HT Geneblock Custom RNA, all items must match the selected HT service",
   ""
)</f>
        <v/>
      </c>
      <c r="BT65" s="4" t="str" cm="1">
        <f t="array" ref="BT65">IF(
   AND(
      Table65[[#This Row],[Service]] &lt;&gt; "",
      OR(COUNTIF(Table65[Service], "*HT Custom RNA*") &gt; 0, COUNTIF(Table65[Service], "*HT Geneblock Custom RNA*") &gt; 0),
      OR(
         COUNTA(_xlfn.UNIQUE(_xlfn._xlws.FILTER(Table65[RNA Analytics], (Table65[Service] &lt;&gt; "")))) &gt; 1,
         COUNTA(_xlfn.UNIQUE(_xlfn._xlws.FILTER(Table65[Bank Construct?], (Table65[Service] &lt;&gt; "")))) &gt; 1,
         COUNTA(_xlfn.UNIQUE(_xlfn._xlws.FILTER(Table65[Synthesis Type], (Table65[Service] &lt;&gt; "")))) &gt; 1
      )
   ),
   "Error 10: If submitting HT Custom RNA or HT Geneblock Custom RNA service request, all items must have the same Synthesis Type, Banking, and Analytics",
   ""
)</f>
        <v/>
      </c>
      <c r="BU65" s="4" t="str">
        <f>IF(AND(OR(Table65[[#This Row],[Service]] = "HT Custom RNA",Table65[[#This Row],[Service]] = "HT Geneblock Custom RNA"), Table65[[#This Row],[Vector]]="Banked Construct"),"Error 11: Banked constructs cannot be submitted for HT/Geneblock Custom RNA service. Contact the core if you'd like to resynthesize an entire banked plate","")</f>
        <v/>
      </c>
      <c r="BV65" s="4" t="str">
        <f>IF(AND(Table65[[#This Row],[Service]] &lt;&gt; "", Table65[[#This Row],[Vector]]="Banked Construct", Table65[[#This Row],[Bank Construct?]]="Yes"),"Error 12: Cannot bank constructs that are already banked","")</f>
        <v/>
      </c>
      <c r="BW65" s="4" t="str" cm="1">
        <f t="array" ref="BW65">_xlfn.LET(
    _xlpm.ProblemFound, _xlfn.TEXTJOIN(", ", TRUE, IF(AND(Table65[[#This Row],[Synthesis Type]]="Other RNA", OR(Table65[[#This Row],[Codon Optimize Capitalized?]]="No", Table65[[#This Row],[Codon Optimize Capitalized?]]="")), IF((ISNUMBER(SEARCH(Table_pA_Check[pA Check], Table65[[#This Row],[Custom Sequence/Bank ID]]))), Table_pA_Check[pA Check], ""),IF((ISNUMBER(FIND(LOWER(Table_pA_Check[pA Check]), Table65[[#This Row],[Custom Sequence/Bank ID]]))), Table_pA_Check[pA Check], ""))),
    IF(_xlpm.ProblemFound="", "", "Error 13: Problem sequences found (" &amp; _xlpm.ProblemFound &amp; ")"))</f>
        <v/>
      </c>
      <c r="BX65" s="4" t="str">
        <f>IF(AND(Table65[[#This Row],[Service]] &lt;&gt; "", Table65[[#This Row],[Codon Optimize Capitalized?]]&lt;&gt; "No", Table65[[#This Row],[Codon Optimize Capitalized?]]&lt;&gt; "", Table65[[#This Row],[Codon Optimize Capitalized?]]&lt;&gt; "No Options", EXACT(Table65[[#This Row],[Custom Sequence/Bank ID]],LOWER(Table65[[#This Row],[Custom Sequence/Bank ID]]))),"Error 14: Codon optimization is selected, but sequence is lowercase. Change regions for optimization to uppercase","")</f>
        <v/>
      </c>
      <c r="BY65" s="4" t="str">
        <f>IF(COUNTIF(Table65[Name], Table65[[#This Row],[Name]]) &gt; 1, "Error 15: Duplicate name", "")</f>
        <v/>
      </c>
      <c r="BZ65" s="4" t="str">
        <f>IF(
   Table65[[#This Row],[Service]]&lt;&gt;"",
   IF(
      AND(Table65[[#This Row],[Formulation]]="", Table65[[#This Row],[Number of Aliquots]]&gt;1),
      "Error 16: The RTC can only aliquot formulated circRNA; unformulated circRNA is stable through many freeze-thaw cycles",
      ""
   ),
   ""
)</f>
        <v/>
      </c>
      <c r="CA65" s="4" t="str">
        <f>IF(
   Table65[[#This Row],[Service]]&lt;&gt;"",
   IF(
      Table65[[#This Row],[Number of Aliquots]] &gt; (Table65[[#This Row],[Quantity (mg)]]*20),
      "Error 17: Too many aliquots. Maximum aliquots for Quantity requested = " &amp; (Table65[[#This Row],[Quantity (mg)]]*20),
      ""
   ),
   ""
)</f>
        <v/>
      </c>
      <c r="CB65" s="4" t="str">
        <f>IF(
   AND(Table65[[#This Row],[Service]]&lt;&gt;"", Table65[[#This Row],[Quantity (mg)]]&lt;0.2, Table65[[#This Row],[Formulation]]&lt;&gt;"", Table65[[#This Row],[Formulation]]&lt;&gt;"None"),
   "Error 18: Quantity too low. Minimum is 0.2mg for formulations",
   ""
)</f>
        <v/>
      </c>
      <c r="CC65" s="4" t="str">
        <f>IF(
   AND(Table65[[#This Row],[Service]]&lt;&gt;"", Table65[[#This Row],[Vector]]="No Vector", Table65[[#This Row],[Service]]&lt;&gt;"HT Geneblock Custom RNA"),
   "Error 19: [No Vector] can only be used for Geneblock service",
   ""
)</f>
        <v/>
      </c>
      <c r="CD65" s="4" t="str">
        <f>_xlfn.LET(
    _xlpm.errorList, _xlfn.TEXTJOIN(". ", TRUE, Table_Sequence_Check[[#This Row],[Problem Sequence Check]:[GC Check]],Table_Sequence_Check[[#This Row],[Restriction Enzyme Error]:[Gblock No Vector Check]]),
    IF(AND(Table65[[#This Row],[Service]]&lt;&gt;"", Table65[[#This Row],[Custom Sequence/Bank ID]]&lt;&gt;"SPECIAL",_xlpm.errorList&lt;&gt;""), _xlpm.errorList &amp; ".", "")
)</f>
        <v/>
      </c>
      <c r="CF65" s="3" t="str">
        <f t="shared" si="0"/>
        <v>Required</v>
      </c>
      <c r="CG65" s="1" t="str">
        <f t="shared" si="1"/>
        <v>Optional</v>
      </c>
      <c r="CH65" s="1" t="str">
        <f>IF(Table65[[#This Row],[Service]]&lt;&gt;"",IF((Table65[[#This Row],[Service]]="HT Custom RNA") + (Table65[[#This Row],[Service]]="HT Geneblock Custom RNA"), "Empty","Required"),"Empty")</f>
        <v>Empty</v>
      </c>
      <c r="CI65" s="1" t="str">
        <f>IF(Table65[[#This Row],[Service]] = "Stock RNA", "Required","Empty")</f>
        <v>Empty</v>
      </c>
      <c r="CJ65" s="1" t="str">
        <f>IF(OR(Table65[[#This Row],[Service]] = "Custom RNA", Table65[[#This Row],[Service]] = "HT Custom RNA", Table65[[#This Row],[Service]] = "HT Geneblock Custom RNA", Table65[[#This Row],[Service]] = "Formulation"), "Required", "Empty")</f>
        <v>Empty</v>
      </c>
      <c r="CK65" s="1" t="str">
        <f>IF(OR(Table65[[#This Row],[Service]] = "Custom RNA", Table65[[#This Row],[Service]] = "HT Custom RNA", Table65[[#This Row],[Service]] = "HT Geneblock Custom RNA"), "Required", "Empty")</f>
        <v>Empty</v>
      </c>
      <c r="CL65" s="1" t="str">
        <f>IF(OR(Table65[[#This Row],[Service]] = "Custom RNA", Table65[[#This Row],[Service]] = "HT Custom RNA", Table65[[#This Row],[Service]] = "HT Geneblock Custom RNA"), "Required", "Empty")</f>
        <v>Empty</v>
      </c>
      <c r="CM65" s="1" t="str">
        <f>IF(OR(Table65[[#This Row],[Service]] = "Custom RNA", Table65[[#This Row],[Service]] = "HT Custom RNA", Table65[[#This Row],[Service]] = "HT Geneblock Custom RNA"), "Required", "Empty")</f>
        <v>Empty</v>
      </c>
      <c r="CN65" s="1" t="str">
        <f>IF(AND(Table65[[#This Row],[Vector]]&lt;&gt;"Banked Construct", OR(Table65[[#This Row],[Service]] = "Custom RNA", Table65[[#This Row],[Service]] = "HT Custom RNA",Table65[[#This Row],[Service]] = "HT Geneblock Custom RNA",)), "Optional", "Empty")</f>
        <v>Empty</v>
      </c>
      <c r="CO65" s="1" t="str">
        <f>IF(OR(Table65[[#This Row],[Service]] = "Custom RNA", Table65[[#This Row],[Service]] = "HT Custom RNA"), "Optional", "Empty")</f>
        <v>Empty</v>
      </c>
      <c r="CP65" s="1" t="str">
        <f>IF(OR(Table65[[#This Row],[Service]] = "Custom RNA", Table65[[#This Row],[Service]] = "HT Custom RNA", Table65[[#This Row],[Service]] = "HT Custom Geneblock RNA"), "Optional", "Empty")</f>
        <v>Empty</v>
      </c>
      <c r="CQ65" s="1" t="str">
        <f>IF(Table65[[#This Row],[Service]]&lt;&gt;"",IF(OR(Table65[[#This Row],[Service]]="HT Custom RNA", Table65[[#This Row],[Service]]="HT Geneblock Custom RNA"), "Empty","Optional"),"Empty")</f>
        <v>Empty</v>
      </c>
      <c r="CR65" s="1" t="str">
        <f>IF(AND(Table65[[#This Row],[Formulation]]&lt;&gt;"",Table65[[#This Row],[Formulation]]&lt;&gt;"None",Table65[[#This Row],[Formulation]]&lt;&gt;"No Options"), "Required","Empty")</f>
        <v>Empty</v>
      </c>
      <c r="CS65" s="1" t="str">
        <f>IF(AND(Table65[[#This Row],[Formulation]]&lt;&gt;"",Table65[[#This Row],[Formulation]]&lt;&gt;"None",Table65[[#This Row],[Formulation]]&lt;&gt;"No Options"), "Optional","Empty")</f>
        <v>Empty</v>
      </c>
      <c r="CT65" s="1" t="str">
        <f t="shared" si="2"/>
        <v>Optional</v>
      </c>
      <c r="CU65" s="1" t="str">
        <f t="shared" si="3"/>
        <v>Optional</v>
      </c>
      <c r="CV65" s="2" t="str">
        <f t="shared" si="4"/>
        <v>Optional</v>
      </c>
    </row>
    <row r="66" spans="1:100" x14ac:dyDescent="0.35">
      <c r="A66" s="69">
        <v>62</v>
      </c>
      <c r="B66" s="59"/>
      <c r="C66" s="83"/>
      <c r="D66" s="85"/>
      <c r="E66" s="90"/>
      <c r="F66" s="60"/>
      <c r="G66" s="60"/>
      <c r="H66" s="60"/>
      <c r="I66" s="61"/>
      <c r="J66" s="61"/>
      <c r="K66" s="105"/>
      <c r="L66" s="90"/>
      <c r="M66" s="60"/>
      <c r="N66" s="108"/>
      <c r="O66" s="91"/>
      <c r="P66" s="111"/>
      <c r="Q66" s="93" t="str">
        <f>Table_Sequence_Check[[#This Row],[Final Warnings]]</f>
        <v/>
      </c>
      <c r="R66" s="19"/>
      <c r="S66" s="19"/>
      <c r="T66" s="19"/>
      <c r="BG66" s="3" t="str" cm="1">
        <f t="array" ref="BG66">_xlfn.LET(
    _xlpm.ProblemFound, _xlfn.TEXTJOIN(", ", TRUE, IF(OR(Table65[[#This Row],[Codon Optimize Capitalized?]]="No", Table65[[#This Row],[Codon Optimize Capitalized?]]=""), IF((ISNUMBER(SEARCH(Table_Problem_Sequences[Problem Sequences], Table65[[#This Row],[Custom Sequence/Bank ID]]))), Table_Problem_Sequences[Problem Sequences], ""),IF((ISNUMBER(FIND(LOWER(Table_Problem_Sequences[Problem Sequences]), Table65[[#This Row],[Custom Sequence/Bank ID]]))), Table_Problem_Sequences[Problem Sequences], ""))),
    IF(_xlpm.ProblemFound="", "", "Warning 1: Problem sequences found (" &amp; _xlpm.ProblemFound &amp; ")"))</f>
        <v/>
      </c>
      <c r="BH66" s="3" t="str">
        <f>IF(AND(Table65[[#This Row],[Vector]] &lt;&gt; "Banked Construct",Table65[[#This Row],[Service]]&lt;&gt;"Stock RNA", LEN(Table65[[#This Row],[Custom Sequence/Bank ID]])&lt;300, Table65[[#This Row],[Custom Sequence/Bank ID]]&lt;&gt;""),"Comment: Sequence is less than 300nt. A spacer sequence will be added to bring the length up to 300nt","")</f>
        <v/>
      </c>
      <c r="BI66" s="1" t="str">
        <f>IF(AND(Table65[[#This Row],[Custom Sequence/Bank ID]]&lt;&gt;"", Table65[[#This Row],[Codon Optimize Capitalized?]]&lt;&gt; "No", Table65[[#This Row],[Codon Optimize Capitalized?]]&lt;&gt; "", Table65[[#This Row],[Codon Optimize Capitalized?]]&lt;&gt; "No Options"),
    IF(MOD(LEN(SUBSTITUTE(SUBSTITUTE(SUBSTITUTE(SUBSTITUTE(SUBSTITUTE(Table65[[#This Row],[Custom Sequence/Bank ID]], "a", ""), "c", ""), "g", ""), "u", ""), "t", "")), 3) = 0,
        "",
        "Error 3: Optimization regions not divisible by 3"),
    "")</f>
        <v/>
      </c>
      <c r="BJ66" s="1" t="str">
        <f>IF(
    Table65[[#This Row],[Vector]]="Banked Construct",
    IF(
        AND(
            LEFT(Table65[[#This Row],[Custom Sequence/Bank ID]], 3)="RTC",
            ISNUMBER(VALUE(MID(Table65[[#This Row],[Custom Sequence/Bank ID]], 4, 7))),
            LEN(Table65[[#This Row],[Custom Sequence/Bank ID]])=10
        ),
        "",
        "Error 4: Incorrect Bank ID"
    ),
    ""
)</f>
        <v/>
      </c>
      <c r="BK66" s="1" t="str">
        <f>IF(
   AND(Table65[[#This Row],[Vector]]&lt;&gt;"Banked Construct", LEN(Table65[[#This Row],[Custom Sequence/Bank ID]])&gt;0),
   IF(
      LEN(
         SUBSTITUTE(
            SUBSTITUTE(
               SUBSTITUTE(
                  SUBSTITUTE(UPPER(Table65[[#This Row],[Custom Sequence/Bank ID]]),"A",""),
               "C",""),
            "T",""),
         "G","")
      )&gt;0,
      "Error 5: Non-ACGT characters present",
      ""
   ),
   ""
)</f>
        <v/>
      </c>
      <c r="BL66" s="4" t="str">
        <f>IF(AND(Table65[[#This Row],[Vector]] &lt;&gt; "Banked Construct",Table65[[#This Row],[Service]]="Custom RNA", LEN(Table65[[#This Row],[Custom Sequence/Bank ID]])&gt;10000),"Error 6: Maximum sequence length is 10,000nt",IF(AND(Table65[[#This Row],[Vector]] &lt;&gt; "Banked Construct",Table65[[#This Row],[Service]]="HT Custom RNA", LEN(Table65[[#This Row],[Custom Sequence/Bank ID]])&gt;5000),"Error 6: Maximum sequence length for HT is 5,000nt", IF(Table65[[#This Row],[Service]]="HT Geneblock Custom RNA", IF(AND(Table65[[#This Row],[Vector]]="RTC coding circRNA", LEN(Table65[[#This Row],[Custom Sequence/Bank ID]])&gt;3793),"Error 6: Maximum sequence length for Coding CircRNA Geneblock is 3,793nt", IF(AND(Table65[[#This Row],[Vector]]="RTC noncoding circRNA", LEN(Table65[[#This Row],[Custom Sequence/Bank ID]])&gt;4493),"Error 6: Maximum sequence length for Noncoding CircRNA Geneblock is 4,493nt", IF(AND(Table65[[#This Row],[Vector]]="RTC Other RNA", LEN(Table65[[#This Row],[Custom Sequence/Bank ID]])&gt;4913),"Error 6: Maximum sequence length for Other RNA Geneblock is 4,913nt",""))),"")))</f>
        <v/>
      </c>
      <c r="BM66" s="4" t="str">
        <f>IF(AND(Table65[[#This Row],[Vector]] &lt;&gt; "Banked Construct", Table65[[#This Row],[Service]]&lt;&gt;"Stock RNA", Table65[[#This Row],[Custom Sequence/Bank ID]]&lt;&gt;""),
    _xlfn.LET(
        _xlpm.Sequence, Table65[[#This Row],[Custom Sequence/Bank ID]],
        _xlpm.OriginalLength, IF(AND(Table65[[#This Row],[Codon Optimize Capitalized?]] &lt;&gt; "No", Table65[[#This Row],[Codon Optimize Capitalized?]] &lt;&gt; ""),
                           LEN(SUBSTITUTE(SUBSTITUTE(SUBSTITUTE(SUBSTITUTE(SUBSTITUTE(_xlpm.Sequence, "A", ""), "C", ""), "G", ""), "T", ""), "U", "")),
                           LEN(_xlpm.Sequence)),
        _xlpm.NoGCLength, IF(AND(Table65[[#This Row],[Codon Optimize Capitalized?]] &lt;&gt; "No", Table65[[#This Row],[Codon Optimize Capitalized?]] &lt;&gt; ""),
                       LEN((SUBSTITUTE(SUBSTITUTE(SUBSTITUTE(SUBSTITUTE(SUBSTITUTE(SUBSTITUTE(SUBSTITUTE(_xlpm.Sequence, "A", ""), "C", ""), "G", ""), "T", ""), "U", ""), "g", ""), "c", ""))),
                       LEN(SUBSTITUTE(SUBSTITUTE(UPPER(_xlpm.Sequence), "G", ""), "C", ""))),
        _xlpm.GCLength, _xlpm.OriginalLength - _xlpm.NoGCLength,
        _xlpm.GCPercentage, IF(_xlpm.OriginalLength &gt; 15, _xlpm.GCLength / _xlpm.OriginalLength, 0.5),
                IF(OR(_xlpm.GCPercentage &gt; 0.65, _xlpm.GCPercentage &lt; 0.25), "Warning 7: Unoptimized region GC is not between 25-65%", "")
    ),
    ""
)</f>
        <v/>
      </c>
      <c r="BN66" s="4" t="str" cm="1">
        <f t="array" ref="BN66">_xlfn.LET(
    _xlpm.ProblemFound, _xlfn.TEXTJOIN(", ", TRUE, IF(OR(Table65[[#This Row],[Codon Optimize Capitalized?]]="No", Table65[[#This Row],[Codon Optimize Capitalized?]]=""), IF((ISNUMBER(SEARCH(Table_Restriction_Enzymes[XbaI], Table65[[#This Row],[Custom Sequence/Bank ID]]))), Table_Restriction_Enzymes[XbaI], ""),IF((ISNUMBER(FIND(LOWER(Table_Restriction_Enzymes[XbaI]), Table65[[#This Row],[Custom Sequence/Bank ID]]))), Table_Restriction_Enzymes[XbaI], ""))),
    IF(_xlpm.ProblemFound="", "", "[" &amp; _xlpm.ProblemFound &amp; "]"))</f>
        <v/>
      </c>
      <c r="BO66" s="4" t="str">
        <f>IF(Table_Sequence_Check[[#This Row],[Restriction Enzyme 1 Check]]&lt;&gt;"", Table_Restriction_Enzymes[[#Headers],[XbaI]],"")</f>
        <v/>
      </c>
      <c r="BP66" s="4" t="str" cm="1">
        <f t="array" ref="BP66">_xlfn.LET(
    _xlpm.ProblemFound, _xlfn.TEXTJOIN(", ", TRUE, IF(OR(Table65[[#This Row],[Codon Optimize Capitalized?]]="No", Table65[[#This Row],[Codon Optimize Capitalized?]]=""), IF((ISNUMBER(SEARCH(Table_Restriction_Enzymes[AscI], Table65[[#This Row],[Custom Sequence/Bank ID]]))), Table_Restriction_Enzymes[AscI], ""),IF((ISNUMBER(FIND(LOWER(Table_Restriction_Enzymes[AscI]), Table65[[#This Row],[Custom Sequence/Bank ID]]))), Table_Restriction_Enzymes[AscI], ""))),
    IF(_xlpm.ProblemFound="", "", "[" &amp; _xlpm.ProblemFound &amp; "]"))</f>
        <v/>
      </c>
      <c r="BQ66" s="4" t="str">
        <f>IF(Table_Sequence_Check[[#This Row],[Restriction Enzyme 2 Check]]&lt;&gt;"", Table_Restriction_Enzymes[[#Headers],[AscI]],"")</f>
        <v/>
      </c>
      <c r="BR66" s="4" t="str">
        <f>IF(AND(Table65[[#This Row],[Vector]] &lt;&gt; "Banked Construct",Table65[[#This Row],[Service]]&lt;&gt;"Stock RNA", Table65[[#This Row],[Service]]&lt;&gt;"HT Geneblock Custom RNA", Table_Sequence_Check[[#This Row],[Restriction Enzyme 1 Check]]&lt;&gt;"", Table_Sequence_Check[[#This Row],[Restriction Enzyme 2 Check]]&lt;&gt; ""),"Error 8: Remove instances of one of the following: " &amp; _xlfn.CONCAT(Table_Sequence_Check[[#This Row],[Restriction Enzyme 1 Check]],Table_Sequence_Check[[#This Row],[Restriction Enzyme 2 Check]]),"")</f>
        <v/>
      </c>
      <c r="BS66" s="4" t="str" cm="1">
        <f t="array" ref="BS66">IF(
   AND(
      Table65[[#This Row],[Service]] &lt;&gt; "",
      OR(
         COUNTIF(Table65[Service], "HT Custom RNA") &gt; 0,
         COUNTIF(Table65[Service], "HT Geneblock Custom RNA") &gt; 0
      ),
      COUNTA(_xlfn.UNIQUE(_xlfn._xlws.FILTER(Table65[Service], Table65[Service] &lt;&gt; ""))) &gt; 1
   ),
   "Error 9: If selecting HT Custom RNA or HT Geneblock Custom RNA, all items must match the selected HT service",
   ""
)</f>
        <v/>
      </c>
      <c r="BT66" s="4" t="str" cm="1">
        <f t="array" ref="BT66">IF(
   AND(
      Table65[[#This Row],[Service]] &lt;&gt; "",
      OR(COUNTIF(Table65[Service], "*HT Custom RNA*") &gt; 0, COUNTIF(Table65[Service], "*HT Geneblock Custom RNA*") &gt; 0),
      OR(
         COUNTA(_xlfn.UNIQUE(_xlfn._xlws.FILTER(Table65[RNA Analytics], (Table65[Service] &lt;&gt; "")))) &gt; 1,
         COUNTA(_xlfn.UNIQUE(_xlfn._xlws.FILTER(Table65[Bank Construct?], (Table65[Service] &lt;&gt; "")))) &gt; 1,
         COUNTA(_xlfn.UNIQUE(_xlfn._xlws.FILTER(Table65[Synthesis Type], (Table65[Service] &lt;&gt; "")))) &gt; 1
      )
   ),
   "Error 10: If submitting HT Custom RNA or HT Geneblock Custom RNA service request, all items must have the same Synthesis Type, Banking, and Analytics",
   ""
)</f>
        <v/>
      </c>
      <c r="BU66" s="4" t="str">
        <f>IF(AND(OR(Table65[[#This Row],[Service]] = "HT Custom RNA",Table65[[#This Row],[Service]] = "HT Geneblock Custom RNA"), Table65[[#This Row],[Vector]]="Banked Construct"),"Error 11: Banked constructs cannot be submitted for HT/Geneblock Custom RNA service. Contact the core if you'd like to resynthesize an entire banked plate","")</f>
        <v/>
      </c>
      <c r="BV66" s="4" t="str">
        <f>IF(AND(Table65[[#This Row],[Service]] &lt;&gt; "", Table65[[#This Row],[Vector]]="Banked Construct", Table65[[#This Row],[Bank Construct?]]="Yes"),"Error 12: Cannot bank constructs that are already banked","")</f>
        <v/>
      </c>
      <c r="BW66" s="4" t="str" cm="1">
        <f t="array" ref="BW66">_xlfn.LET(
    _xlpm.ProblemFound, _xlfn.TEXTJOIN(", ", TRUE, IF(AND(Table65[[#This Row],[Synthesis Type]]="Other RNA", OR(Table65[[#This Row],[Codon Optimize Capitalized?]]="No", Table65[[#This Row],[Codon Optimize Capitalized?]]="")), IF((ISNUMBER(SEARCH(Table_pA_Check[pA Check], Table65[[#This Row],[Custom Sequence/Bank ID]]))), Table_pA_Check[pA Check], ""),IF((ISNUMBER(FIND(LOWER(Table_pA_Check[pA Check]), Table65[[#This Row],[Custom Sequence/Bank ID]]))), Table_pA_Check[pA Check], ""))),
    IF(_xlpm.ProblemFound="", "", "Error 13: Problem sequences found (" &amp; _xlpm.ProblemFound &amp; ")"))</f>
        <v/>
      </c>
      <c r="BX66" s="4" t="str">
        <f>IF(AND(Table65[[#This Row],[Service]] &lt;&gt; "", Table65[[#This Row],[Codon Optimize Capitalized?]]&lt;&gt; "No", Table65[[#This Row],[Codon Optimize Capitalized?]]&lt;&gt; "", Table65[[#This Row],[Codon Optimize Capitalized?]]&lt;&gt; "No Options", EXACT(Table65[[#This Row],[Custom Sequence/Bank ID]],LOWER(Table65[[#This Row],[Custom Sequence/Bank ID]]))),"Error 14: Codon optimization is selected, but sequence is lowercase. Change regions for optimization to uppercase","")</f>
        <v/>
      </c>
      <c r="BY66" s="4" t="str">
        <f>IF(COUNTIF(Table65[Name], Table65[[#This Row],[Name]]) &gt; 1, "Error 15: Duplicate name", "")</f>
        <v/>
      </c>
      <c r="BZ66" s="4" t="str">
        <f>IF(
   Table65[[#This Row],[Service]]&lt;&gt;"",
   IF(
      AND(Table65[[#This Row],[Formulation]]="", Table65[[#This Row],[Number of Aliquots]]&gt;1),
      "Error 16: The RTC can only aliquot formulated circRNA; unformulated circRNA is stable through many freeze-thaw cycles",
      ""
   ),
   ""
)</f>
        <v/>
      </c>
      <c r="CA66" s="4" t="str">
        <f>IF(
   Table65[[#This Row],[Service]]&lt;&gt;"",
   IF(
      Table65[[#This Row],[Number of Aliquots]] &gt; (Table65[[#This Row],[Quantity (mg)]]*20),
      "Error 17: Too many aliquots. Maximum aliquots for Quantity requested = " &amp; (Table65[[#This Row],[Quantity (mg)]]*20),
      ""
   ),
   ""
)</f>
        <v/>
      </c>
      <c r="CB66" s="4" t="str">
        <f>IF(
   AND(Table65[[#This Row],[Service]]&lt;&gt;"", Table65[[#This Row],[Quantity (mg)]]&lt;0.2, Table65[[#This Row],[Formulation]]&lt;&gt;"", Table65[[#This Row],[Formulation]]&lt;&gt;"None"),
   "Error 18: Quantity too low. Minimum is 0.2mg for formulations",
   ""
)</f>
        <v/>
      </c>
      <c r="CC66" s="4" t="str">
        <f>IF(
   AND(Table65[[#This Row],[Service]]&lt;&gt;"", Table65[[#This Row],[Vector]]="No Vector", Table65[[#This Row],[Service]]&lt;&gt;"HT Geneblock Custom RNA"),
   "Error 19: [No Vector] can only be used for Geneblock service",
   ""
)</f>
        <v/>
      </c>
      <c r="CD66" s="4" t="str">
        <f>_xlfn.LET(
    _xlpm.errorList, _xlfn.TEXTJOIN(". ", TRUE, Table_Sequence_Check[[#This Row],[Problem Sequence Check]:[GC Check]],Table_Sequence_Check[[#This Row],[Restriction Enzyme Error]:[Gblock No Vector Check]]),
    IF(AND(Table65[[#This Row],[Service]]&lt;&gt;"", Table65[[#This Row],[Custom Sequence/Bank ID]]&lt;&gt;"SPECIAL",_xlpm.errorList&lt;&gt;""), _xlpm.errorList &amp; ".", "")
)</f>
        <v/>
      </c>
      <c r="CF66" s="3" t="str">
        <f t="shared" si="0"/>
        <v>Required</v>
      </c>
      <c r="CG66" s="1" t="str">
        <f t="shared" si="1"/>
        <v>Optional</v>
      </c>
      <c r="CH66" s="1" t="str">
        <f>IF(Table65[[#This Row],[Service]]&lt;&gt;"",IF((Table65[[#This Row],[Service]]="HT Custom RNA") + (Table65[[#This Row],[Service]]="HT Geneblock Custom RNA"), "Empty","Required"),"Empty")</f>
        <v>Empty</v>
      </c>
      <c r="CI66" s="1" t="str">
        <f>IF(Table65[[#This Row],[Service]] = "Stock RNA", "Required","Empty")</f>
        <v>Empty</v>
      </c>
      <c r="CJ66" s="1" t="str">
        <f>IF(OR(Table65[[#This Row],[Service]] = "Custom RNA", Table65[[#This Row],[Service]] = "HT Custom RNA", Table65[[#This Row],[Service]] = "HT Geneblock Custom RNA", Table65[[#This Row],[Service]] = "Formulation"), "Required", "Empty")</f>
        <v>Empty</v>
      </c>
      <c r="CK66" s="1" t="str">
        <f>IF(OR(Table65[[#This Row],[Service]] = "Custom RNA", Table65[[#This Row],[Service]] = "HT Custom RNA", Table65[[#This Row],[Service]] = "HT Geneblock Custom RNA"), "Required", "Empty")</f>
        <v>Empty</v>
      </c>
      <c r="CL66" s="1" t="str">
        <f>IF(OR(Table65[[#This Row],[Service]] = "Custom RNA", Table65[[#This Row],[Service]] = "HT Custom RNA", Table65[[#This Row],[Service]] = "HT Geneblock Custom RNA"), "Required", "Empty")</f>
        <v>Empty</v>
      </c>
      <c r="CM66" s="1" t="str">
        <f>IF(OR(Table65[[#This Row],[Service]] = "Custom RNA", Table65[[#This Row],[Service]] = "HT Custom RNA", Table65[[#This Row],[Service]] = "HT Geneblock Custom RNA"), "Required", "Empty")</f>
        <v>Empty</v>
      </c>
      <c r="CN66" s="1" t="str">
        <f>IF(AND(Table65[[#This Row],[Vector]]&lt;&gt;"Banked Construct", OR(Table65[[#This Row],[Service]] = "Custom RNA", Table65[[#This Row],[Service]] = "HT Custom RNA",Table65[[#This Row],[Service]] = "HT Geneblock Custom RNA",)), "Optional", "Empty")</f>
        <v>Empty</v>
      </c>
      <c r="CO66" s="1" t="str">
        <f>IF(OR(Table65[[#This Row],[Service]] = "Custom RNA", Table65[[#This Row],[Service]] = "HT Custom RNA"), "Optional", "Empty")</f>
        <v>Empty</v>
      </c>
      <c r="CP66" s="1" t="str">
        <f>IF(OR(Table65[[#This Row],[Service]] = "Custom RNA", Table65[[#This Row],[Service]] = "HT Custom RNA", Table65[[#This Row],[Service]] = "HT Custom Geneblock RNA"), "Optional", "Empty")</f>
        <v>Empty</v>
      </c>
      <c r="CQ66" s="1" t="str">
        <f>IF(Table65[[#This Row],[Service]]&lt;&gt;"",IF(OR(Table65[[#This Row],[Service]]="HT Custom RNA", Table65[[#This Row],[Service]]="HT Geneblock Custom RNA"), "Empty","Optional"),"Empty")</f>
        <v>Empty</v>
      </c>
      <c r="CR66" s="1" t="str">
        <f>IF(AND(Table65[[#This Row],[Formulation]]&lt;&gt;"",Table65[[#This Row],[Formulation]]&lt;&gt;"None",Table65[[#This Row],[Formulation]]&lt;&gt;"No Options"), "Required","Empty")</f>
        <v>Empty</v>
      </c>
      <c r="CS66" s="1" t="str">
        <f>IF(AND(Table65[[#This Row],[Formulation]]&lt;&gt;"",Table65[[#This Row],[Formulation]]&lt;&gt;"None",Table65[[#This Row],[Formulation]]&lt;&gt;"No Options"), "Optional","Empty")</f>
        <v>Empty</v>
      </c>
      <c r="CT66" s="1" t="str">
        <f t="shared" si="2"/>
        <v>Optional</v>
      </c>
      <c r="CU66" s="1" t="str">
        <f t="shared" si="3"/>
        <v>Optional</v>
      </c>
      <c r="CV66" s="2" t="str">
        <f t="shared" si="4"/>
        <v>Optional</v>
      </c>
    </row>
    <row r="67" spans="1:100" x14ac:dyDescent="0.35">
      <c r="A67" s="69">
        <v>63</v>
      </c>
      <c r="B67" s="59"/>
      <c r="C67" s="83"/>
      <c r="D67" s="85"/>
      <c r="E67" s="90"/>
      <c r="F67" s="60"/>
      <c r="G67" s="60"/>
      <c r="H67" s="60"/>
      <c r="I67" s="61"/>
      <c r="J67" s="61"/>
      <c r="K67" s="105"/>
      <c r="L67" s="90"/>
      <c r="M67" s="60"/>
      <c r="N67" s="108"/>
      <c r="O67" s="91"/>
      <c r="P67" s="111"/>
      <c r="Q67" s="93" t="str">
        <f>Table_Sequence_Check[[#This Row],[Final Warnings]]</f>
        <v/>
      </c>
      <c r="R67" s="19"/>
      <c r="S67" s="19"/>
      <c r="T67" s="19"/>
      <c r="BG67" s="3" t="str" cm="1">
        <f t="array" ref="BG67">_xlfn.LET(
    _xlpm.ProblemFound, _xlfn.TEXTJOIN(", ", TRUE, IF(OR(Table65[[#This Row],[Codon Optimize Capitalized?]]="No", Table65[[#This Row],[Codon Optimize Capitalized?]]=""), IF((ISNUMBER(SEARCH(Table_Problem_Sequences[Problem Sequences], Table65[[#This Row],[Custom Sequence/Bank ID]]))), Table_Problem_Sequences[Problem Sequences], ""),IF((ISNUMBER(FIND(LOWER(Table_Problem_Sequences[Problem Sequences]), Table65[[#This Row],[Custom Sequence/Bank ID]]))), Table_Problem_Sequences[Problem Sequences], ""))),
    IF(_xlpm.ProblemFound="", "", "Warning 1: Problem sequences found (" &amp; _xlpm.ProblemFound &amp; ")"))</f>
        <v/>
      </c>
      <c r="BH67" s="3" t="str">
        <f>IF(AND(Table65[[#This Row],[Vector]] &lt;&gt; "Banked Construct",Table65[[#This Row],[Service]]&lt;&gt;"Stock RNA", LEN(Table65[[#This Row],[Custom Sequence/Bank ID]])&lt;300, Table65[[#This Row],[Custom Sequence/Bank ID]]&lt;&gt;""),"Comment: Sequence is less than 300nt. A spacer sequence will be added to bring the length up to 300nt","")</f>
        <v/>
      </c>
      <c r="BI67" s="1" t="str">
        <f>IF(AND(Table65[[#This Row],[Custom Sequence/Bank ID]]&lt;&gt;"", Table65[[#This Row],[Codon Optimize Capitalized?]]&lt;&gt; "No", Table65[[#This Row],[Codon Optimize Capitalized?]]&lt;&gt; "", Table65[[#This Row],[Codon Optimize Capitalized?]]&lt;&gt; "No Options"),
    IF(MOD(LEN(SUBSTITUTE(SUBSTITUTE(SUBSTITUTE(SUBSTITUTE(SUBSTITUTE(Table65[[#This Row],[Custom Sequence/Bank ID]], "a", ""), "c", ""), "g", ""), "u", ""), "t", "")), 3) = 0,
        "",
        "Error 3: Optimization regions not divisible by 3"),
    "")</f>
        <v/>
      </c>
      <c r="BJ67" s="1" t="str">
        <f>IF(
    Table65[[#This Row],[Vector]]="Banked Construct",
    IF(
        AND(
            LEFT(Table65[[#This Row],[Custom Sequence/Bank ID]], 3)="RTC",
            ISNUMBER(VALUE(MID(Table65[[#This Row],[Custom Sequence/Bank ID]], 4, 7))),
            LEN(Table65[[#This Row],[Custom Sequence/Bank ID]])=10
        ),
        "",
        "Error 4: Incorrect Bank ID"
    ),
    ""
)</f>
        <v/>
      </c>
      <c r="BK67" s="1" t="str">
        <f>IF(
   AND(Table65[[#This Row],[Vector]]&lt;&gt;"Banked Construct", LEN(Table65[[#This Row],[Custom Sequence/Bank ID]])&gt;0),
   IF(
      LEN(
         SUBSTITUTE(
            SUBSTITUTE(
               SUBSTITUTE(
                  SUBSTITUTE(UPPER(Table65[[#This Row],[Custom Sequence/Bank ID]]),"A",""),
               "C",""),
            "T",""),
         "G","")
      )&gt;0,
      "Error 5: Non-ACGT characters present",
      ""
   ),
   ""
)</f>
        <v/>
      </c>
      <c r="BL67" s="4" t="str">
        <f>IF(AND(Table65[[#This Row],[Vector]] &lt;&gt; "Banked Construct",Table65[[#This Row],[Service]]="Custom RNA", LEN(Table65[[#This Row],[Custom Sequence/Bank ID]])&gt;10000),"Error 6: Maximum sequence length is 10,000nt",IF(AND(Table65[[#This Row],[Vector]] &lt;&gt; "Banked Construct",Table65[[#This Row],[Service]]="HT Custom RNA", LEN(Table65[[#This Row],[Custom Sequence/Bank ID]])&gt;5000),"Error 6: Maximum sequence length for HT is 5,000nt", IF(Table65[[#This Row],[Service]]="HT Geneblock Custom RNA", IF(AND(Table65[[#This Row],[Vector]]="RTC coding circRNA", LEN(Table65[[#This Row],[Custom Sequence/Bank ID]])&gt;3793),"Error 6: Maximum sequence length for Coding CircRNA Geneblock is 3,793nt", IF(AND(Table65[[#This Row],[Vector]]="RTC noncoding circRNA", LEN(Table65[[#This Row],[Custom Sequence/Bank ID]])&gt;4493),"Error 6: Maximum sequence length for Noncoding CircRNA Geneblock is 4,493nt", IF(AND(Table65[[#This Row],[Vector]]="RTC Other RNA", LEN(Table65[[#This Row],[Custom Sequence/Bank ID]])&gt;4913),"Error 6: Maximum sequence length for Other RNA Geneblock is 4,913nt",""))),"")))</f>
        <v/>
      </c>
      <c r="BM67" s="4" t="str">
        <f>IF(AND(Table65[[#This Row],[Vector]] &lt;&gt; "Banked Construct", Table65[[#This Row],[Service]]&lt;&gt;"Stock RNA", Table65[[#This Row],[Custom Sequence/Bank ID]]&lt;&gt;""),
    _xlfn.LET(
        _xlpm.Sequence, Table65[[#This Row],[Custom Sequence/Bank ID]],
        _xlpm.OriginalLength, IF(AND(Table65[[#This Row],[Codon Optimize Capitalized?]] &lt;&gt; "No", Table65[[#This Row],[Codon Optimize Capitalized?]] &lt;&gt; ""),
                           LEN(SUBSTITUTE(SUBSTITUTE(SUBSTITUTE(SUBSTITUTE(SUBSTITUTE(_xlpm.Sequence, "A", ""), "C", ""), "G", ""), "T", ""), "U", "")),
                           LEN(_xlpm.Sequence)),
        _xlpm.NoGCLength, IF(AND(Table65[[#This Row],[Codon Optimize Capitalized?]] &lt;&gt; "No", Table65[[#This Row],[Codon Optimize Capitalized?]] &lt;&gt; ""),
                       LEN((SUBSTITUTE(SUBSTITUTE(SUBSTITUTE(SUBSTITUTE(SUBSTITUTE(SUBSTITUTE(SUBSTITUTE(_xlpm.Sequence, "A", ""), "C", ""), "G", ""), "T", ""), "U", ""), "g", ""), "c", ""))),
                       LEN(SUBSTITUTE(SUBSTITUTE(UPPER(_xlpm.Sequence), "G", ""), "C", ""))),
        _xlpm.GCLength, _xlpm.OriginalLength - _xlpm.NoGCLength,
        _xlpm.GCPercentage, IF(_xlpm.OriginalLength &gt; 15, _xlpm.GCLength / _xlpm.OriginalLength, 0.5),
                IF(OR(_xlpm.GCPercentage &gt; 0.65, _xlpm.GCPercentage &lt; 0.25), "Warning 7: Unoptimized region GC is not between 25-65%", "")
    ),
    ""
)</f>
        <v/>
      </c>
      <c r="BN67" s="4" t="str" cm="1">
        <f t="array" ref="BN67">_xlfn.LET(
    _xlpm.ProblemFound, _xlfn.TEXTJOIN(", ", TRUE, IF(OR(Table65[[#This Row],[Codon Optimize Capitalized?]]="No", Table65[[#This Row],[Codon Optimize Capitalized?]]=""), IF((ISNUMBER(SEARCH(Table_Restriction_Enzymes[XbaI], Table65[[#This Row],[Custom Sequence/Bank ID]]))), Table_Restriction_Enzymes[XbaI], ""),IF((ISNUMBER(FIND(LOWER(Table_Restriction_Enzymes[XbaI]), Table65[[#This Row],[Custom Sequence/Bank ID]]))), Table_Restriction_Enzymes[XbaI], ""))),
    IF(_xlpm.ProblemFound="", "", "[" &amp; _xlpm.ProblemFound &amp; "]"))</f>
        <v/>
      </c>
      <c r="BO67" s="4" t="str">
        <f>IF(Table_Sequence_Check[[#This Row],[Restriction Enzyme 1 Check]]&lt;&gt;"", Table_Restriction_Enzymes[[#Headers],[XbaI]],"")</f>
        <v/>
      </c>
      <c r="BP67" s="4" t="str" cm="1">
        <f t="array" ref="BP67">_xlfn.LET(
    _xlpm.ProblemFound, _xlfn.TEXTJOIN(", ", TRUE, IF(OR(Table65[[#This Row],[Codon Optimize Capitalized?]]="No", Table65[[#This Row],[Codon Optimize Capitalized?]]=""), IF((ISNUMBER(SEARCH(Table_Restriction_Enzymes[AscI], Table65[[#This Row],[Custom Sequence/Bank ID]]))), Table_Restriction_Enzymes[AscI], ""),IF((ISNUMBER(FIND(LOWER(Table_Restriction_Enzymes[AscI]), Table65[[#This Row],[Custom Sequence/Bank ID]]))), Table_Restriction_Enzymes[AscI], ""))),
    IF(_xlpm.ProblemFound="", "", "[" &amp; _xlpm.ProblemFound &amp; "]"))</f>
        <v/>
      </c>
      <c r="BQ67" s="4" t="str">
        <f>IF(Table_Sequence_Check[[#This Row],[Restriction Enzyme 2 Check]]&lt;&gt;"", Table_Restriction_Enzymes[[#Headers],[AscI]],"")</f>
        <v/>
      </c>
      <c r="BR67" s="4" t="str">
        <f>IF(AND(Table65[[#This Row],[Vector]] &lt;&gt; "Banked Construct",Table65[[#This Row],[Service]]&lt;&gt;"Stock RNA", Table65[[#This Row],[Service]]&lt;&gt;"HT Geneblock Custom RNA", Table_Sequence_Check[[#This Row],[Restriction Enzyme 1 Check]]&lt;&gt;"", Table_Sequence_Check[[#This Row],[Restriction Enzyme 2 Check]]&lt;&gt; ""),"Error 8: Remove instances of one of the following: " &amp; _xlfn.CONCAT(Table_Sequence_Check[[#This Row],[Restriction Enzyme 1 Check]],Table_Sequence_Check[[#This Row],[Restriction Enzyme 2 Check]]),"")</f>
        <v/>
      </c>
      <c r="BS67" s="4" t="str" cm="1">
        <f t="array" ref="BS67">IF(
   AND(
      Table65[[#This Row],[Service]] &lt;&gt; "",
      OR(
         COUNTIF(Table65[Service], "HT Custom RNA") &gt; 0,
         COUNTIF(Table65[Service], "HT Geneblock Custom RNA") &gt; 0
      ),
      COUNTA(_xlfn.UNIQUE(_xlfn._xlws.FILTER(Table65[Service], Table65[Service] &lt;&gt; ""))) &gt; 1
   ),
   "Error 9: If selecting HT Custom RNA or HT Geneblock Custom RNA, all items must match the selected HT service",
   ""
)</f>
        <v/>
      </c>
      <c r="BT67" s="4" t="str" cm="1">
        <f t="array" ref="BT67">IF(
   AND(
      Table65[[#This Row],[Service]] &lt;&gt; "",
      OR(COUNTIF(Table65[Service], "*HT Custom RNA*") &gt; 0, COUNTIF(Table65[Service], "*HT Geneblock Custom RNA*") &gt; 0),
      OR(
         COUNTA(_xlfn.UNIQUE(_xlfn._xlws.FILTER(Table65[RNA Analytics], (Table65[Service] &lt;&gt; "")))) &gt; 1,
         COUNTA(_xlfn.UNIQUE(_xlfn._xlws.FILTER(Table65[Bank Construct?], (Table65[Service] &lt;&gt; "")))) &gt; 1,
         COUNTA(_xlfn.UNIQUE(_xlfn._xlws.FILTER(Table65[Synthesis Type], (Table65[Service] &lt;&gt; "")))) &gt; 1
      )
   ),
   "Error 10: If submitting HT Custom RNA or HT Geneblock Custom RNA service request, all items must have the same Synthesis Type, Banking, and Analytics",
   ""
)</f>
        <v/>
      </c>
      <c r="BU67" s="4" t="str">
        <f>IF(AND(OR(Table65[[#This Row],[Service]] = "HT Custom RNA",Table65[[#This Row],[Service]] = "HT Geneblock Custom RNA"), Table65[[#This Row],[Vector]]="Banked Construct"),"Error 11: Banked constructs cannot be submitted for HT/Geneblock Custom RNA service. Contact the core if you'd like to resynthesize an entire banked plate","")</f>
        <v/>
      </c>
      <c r="BV67" s="4" t="str">
        <f>IF(AND(Table65[[#This Row],[Service]] &lt;&gt; "", Table65[[#This Row],[Vector]]="Banked Construct", Table65[[#This Row],[Bank Construct?]]="Yes"),"Error 12: Cannot bank constructs that are already banked","")</f>
        <v/>
      </c>
      <c r="BW67" s="4" t="str" cm="1">
        <f t="array" ref="BW67">_xlfn.LET(
    _xlpm.ProblemFound, _xlfn.TEXTJOIN(", ", TRUE, IF(AND(Table65[[#This Row],[Synthesis Type]]="Other RNA", OR(Table65[[#This Row],[Codon Optimize Capitalized?]]="No", Table65[[#This Row],[Codon Optimize Capitalized?]]="")), IF((ISNUMBER(SEARCH(Table_pA_Check[pA Check], Table65[[#This Row],[Custom Sequence/Bank ID]]))), Table_pA_Check[pA Check], ""),IF((ISNUMBER(FIND(LOWER(Table_pA_Check[pA Check]), Table65[[#This Row],[Custom Sequence/Bank ID]]))), Table_pA_Check[pA Check], ""))),
    IF(_xlpm.ProblemFound="", "", "Error 13: Problem sequences found (" &amp; _xlpm.ProblemFound &amp; ")"))</f>
        <v/>
      </c>
      <c r="BX67" s="4" t="str">
        <f>IF(AND(Table65[[#This Row],[Service]] &lt;&gt; "", Table65[[#This Row],[Codon Optimize Capitalized?]]&lt;&gt; "No", Table65[[#This Row],[Codon Optimize Capitalized?]]&lt;&gt; "", Table65[[#This Row],[Codon Optimize Capitalized?]]&lt;&gt; "No Options", EXACT(Table65[[#This Row],[Custom Sequence/Bank ID]],LOWER(Table65[[#This Row],[Custom Sequence/Bank ID]]))),"Error 14: Codon optimization is selected, but sequence is lowercase. Change regions for optimization to uppercase","")</f>
        <v/>
      </c>
      <c r="BY67" s="4" t="str">
        <f>IF(COUNTIF(Table65[Name], Table65[[#This Row],[Name]]) &gt; 1, "Error 15: Duplicate name", "")</f>
        <v/>
      </c>
      <c r="BZ67" s="4" t="str">
        <f>IF(
   Table65[[#This Row],[Service]]&lt;&gt;"",
   IF(
      AND(Table65[[#This Row],[Formulation]]="", Table65[[#This Row],[Number of Aliquots]]&gt;1),
      "Error 16: The RTC can only aliquot formulated circRNA; unformulated circRNA is stable through many freeze-thaw cycles",
      ""
   ),
   ""
)</f>
        <v/>
      </c>
      <c r="CA67" s="4" t="str">
        <f>IF(
   Table65[[#This Row],[Service]]&lt;&gt;"",
   IF(
      Table65[[#This Row],[Number of Aliquots]] &gt; (Table65[[#This Row],[Quantity (mg)]]*20),
      "Error 17: Too many aliquots. Maximum aliquots for Quantity requested = " &amp; (Table65[[#This Row],[Quantity (mg)]]*20),
      ""
   ),
   ""
)</f>
        <v/>
      </c>
      <c r="CB67" s="4" t="str">
        <f>IF(
   AND(Table65[[#This Row],[Service]]&lt;&gt;"", Table65[[#This Row],[Quantity (mg)]]&lt;0.2, Table65[[#This Row],[Formulation]]&lt;&gt;"", Table65[[#This Row],[Formulation]]&lt;&gt;"None"),
   "Error 18: Quantity too low. Minimum is 0.2mg for formulations",
   ""
)</f>
        <v/>
      </c>
      <c r="CC67" s="4" t="str">
        <f>IF(
   AND(Table65[[#This Row],[Service]]&lt;&gt;"", Table65[[#This Row],[Vector]]="No Vector", Table65[[#This Row],[Service]]&lt;&gt;"HT Geneblock Custom RNA"),
   "Error 19: [No Vector] can only be used for Geneblock service",
   ""
)</f>
        <v/>
      </c>
      <c r="CD67" s="4" t="str">
        <f>_xlfn.LET(
    _xlpm.errorList, _xlfn.TEXTJOIN(". ", TRUE, Table_Sequence_Check[[#This Row],[Problem Sequence Check]:[GC Check]],Table_Sequence_Check[[#This Row],[Restriction Enzyme Error]:[Gblock No Vector Check]]),
    IF(AND(Table65[[#This Row],[Service]]&lt;&gt;"", Table65[[#This Row],[Custom Sequence/Bank ID]]&lt;&gt;"SPECIAL",_xlpm.errorList&lt;&gt;""), _xlpm.errorList &amp; ".", "")
)</f>
        <v/>
      </c>
      <c r="CF67" s="3" t="str">
        <f t="shared" si="0"/>
        <v>Required</v>
      </c>
      <c r="CG67" s="1" t="str">
        <f t="shared" si="1"/>
        <v>Optional</v>
      </c>
      <c r="CH67" s="1" t="str">
        <f>IF(Table65[[#This Row],[Service]]&lt;&gt;"",IF((Table65[[#This Row],[Service]]="HT Custom RNA") + (Table65[[#This Row],[Service]]="HT Geneblock Custom RNA"), "Empty","Required"),"Empty")</f>
        <v>Empty</v>
      </c>
      <c r="CI67" s="1" t="str">
        <f>IF(Table65[[#This Row],[Service]] = "Stock RNA", "Required","Empty")</f>
        <v>Empty</v>
      </c>
      <c r="CJ67" s="1" t="str">
        <f>IF(OR(Table65[[#This Row],[Service]] = "Custom RNA", Table65[[#This Row],[Service]] = "HT Custom RNA", Table65[[#This Row],[Service]] = "HT Geneblock Custom RNA", Table65[[#This Row],[Service]] = "Formulation"), "Required", "Empty")</f>
        <v>Empty</v>
      </c>
      <c r="CK67" s="1" t="str">
        <f>IF(OR(Table65[[#This Row],[Service]] = "Custom RNA", Table65[[#This Row],[Service]] = "HT Custom RNA", Table65[[#This Row],[Service]] = "HT Geneblock Custom RNA"), "Required", "Empty")</f>
        <v>Empty</v>
      </c>
      <c r="CL67" s="1" t="str">
        <f>IF(OR(Table65[[#This Row],[Service]] = "Custom RNA", Table65[[#This Row],[Service]] = "HT Custom RNA", Table65[[#This Row],[Service]] = "HT Geneblock Custom RNA"), "Required", "Empty")</f>
        <v>Empty</v>
      </c>
      <c r="CM67" s="1" t="str">
        <f>IF(OR(Table65[[#This Row],[Service]] = "Custom RNA", Table65[[#This Row],[Service]] = "HT Custom RNA", Table65[[#This Row],[Service]] = "HT Geneblock Custom RNA"), "Required", "Empty")</f>
        <v>Empty</v>
      </c>
      <c r="CN67" s="1" t="str">
        <f>IF(AND(Table65[[#This Row],[Vector]]&lt;&gt;"Banked Construct", OR(Table65[[#This Row],[Service]] = "Custom RNA", Table65[[#This Row],[Service]] = "HT Custom RNA",Table65[[#This Row],[Service]] = "HT Geneblock Custom RNA",)), "Optional", "Empty")</f>
        <v>Empty</v>
      </c>
      <c r="CO67" s="1" t="str">
        <f>IF(OR(Table65[[#This Row],[Service]] = "Custom RNA", Table65[[#This Row],[Service]] = "HT Custom RNA"), "Optional", "Empty")</f>
        <v>Empty</v>
      </c>
      <c r="CP67" s="1" t="str">
        <f>IF(OR(Table65[[#This Row],[Service]] = "Custom RNA", Table65[[#This Row],[Service]] = "HT Custom RNA", Table65[[#This Row],[Service]] = "HT Custom Geneblock RNA"), "Optional", "Empty")</f>
        <v>Empty</v>
      </c>
      <c r="CQ67" s="1" t="str">
        <f>IF(Table65[[#This Row],[Service]]&lt;&gt;"",IF(OR(Table65[[#This Row],[Service]]="HT Custom RNA", Table65[[#This Row],[Service]]="HT Geneblock Custom RNA"), "Empty","Optional"),"Empty")</f>
        <v>Empty</v>
      </c>
      <c r="CR67" s="1" t="str">
        <f>IF(AND(Table65[[#This Row],[Formulation]]&lt;&gt;"",Table65[[#This Row],[Formulation]]&lt;&gt;"None",Table65[[#This Row],[Formulation]]&lt;&gt;"No Options"), "Required","Empty")</f>
        <v>Empty</v>
      </c>
      <c r="CS67" s="1" t="str">
        <f>IF(AND(Table65[[#This Row],[Formulation]]&lt;&gt;"",Table65[[#This Row],[Formulation]]&lt;&gt;"None",Table65[[#This Row],[Formulation]]&lt;&gt;"No Options"), "Optional","Empty")</f>
        <v>Empty</v>
      </c>
      <c r="CT67" s="1" t="str">
        <f t="shared" si="2"/>
        <v>Optional</v>
      </c>
      <c r="CU67" s="1" t="str">
        <f t="shared" si="3"/>
        <v>Optional</v>
      </c>
      <c r="CV67" s="2" t="str">
        <f t="shared" si="4"/>
        <v>Optional</v>
      </c>
    </row>
    <row r="68" spans="1:100" x14ac:dyDescent="0.35">
      <c r="A68" s="69">
        <v>64</v>
      </c>
      <c r="B68" s="59"/>
      <c r="C68" s="83"/>
      <c r="D68" s="85"/>
      <c r="E68" s="90"/>
      <c r="F68" s="60"/>
      <c r="G68" s="60"/>
      <c r="H68" s="60"/>
      <c r="I68" s="61"/>
      <c r="J68" s="61"/>
      <c r="K68" s="105"/>
      <c r="L68" s="90"/>
      <c r="M68" s="60"/>
      <c r="N68" s="108"/>
      <c r="O68" s="91"/>
      <c r="P68" s="111"/>
      <c r="Q68" s="93" t="str">
        <f>Table_Sequence_Check[[#This Row],[Final Warnings]]</f>
        <v/>
      </c>
      <c r="R68" s="19"/>
      <c r="S68" s="19"/>
      <c r="T68" s="19"/>
      <c r="BG68" s="3" t="str" cm="1">
        <f t="array" ref="BG68">_xlfn.LET(
    _xlpm.ProblemFound, _xlfn.TEXTJOIN(", ", TRUE, IF(OR(Table65[[#This Row],[Codon Optimize Capitalized?]]="No", Table65[[#This Row],[Codon Optimize Capitalized?]]=""), IF((ISNUMBER(SEARCH(Table_Problem_Sequences[Problem Sequences], Table65[[#This Row],[Custom Sequence/Bank ID]]))), Table_Problem_Sequences[Problem Sequences], ""),IF((ISNUMBER(FIND(LOWER(Table_Problem_Sequences[Problem Sequences]), Table65[[#This Row],[Custom Sequence/Bank ID]]))), Table_Problem_Sequences[Problem Sequences], ""))),
    IF(_xlpm.ProblemFound="", "", "Warning 1: Problem sequences found (" &amp; _xlpm.ProblemFound &amp; ")"))</f>
        <v/>
      </c>
      <c r="BH68" s="3" t="str">
        <f>IF(AND(Table65[[#This Row],[Vector]] &lt;&gt; "Banked Construct",Table65[[#This Row],[Service]]&lt;&gt;"Stock RNA", LEN(Table65[[#This Row],[Custom Sequence/Bank ID]])&lt;300, Table65[[#This Row],[Custom Sequence/Bank ID]]&lt;&gt;""),"Comment: Sequence is less than 300nt. A spacer sequence will be added to bring the length up to 300nt","")</f>
        <v/>
      </c>
      <c r="BI68" s="1" t="str">
        <f>IF(AND(Table65[[#This Row],[Custom Sequence/Bank ID]]&lt;&gt;"", Table65[[#This Row],[Codon Optimize Capitalized?]]&lt;&gt; "No", Table65[[#This Row],[Codon Optimize Capitalized?]]&lt;&gt; "", Table65[[#This Row],[Codon Optimize Capitalized?]]&lt;&gt; "No Options"),
    IF(MOD(LEN(SUBSTITUTE(SUBSTITUTE(SUBSTITUTE(SUBSTITUTE(SUBSTITUTE(Table65[[#This Row],[Custom Sequence/Bank ID]], "a", ""), "c", ""), "g", ""), "u", ""), "t", "")), 3) = 0,
        "",
        "Error 3: Optimization regions not divisible by 3"),
    "")</f>
        <v/>
      </c>
      <c r="BJ68" s="1" t="str">
        <f>IF(
    Table65[[#This Row],[Vector]]="Banked Construct",
    IF(
        AND(
            LEFT(Table65[[#This Row],[Custom Sequence/Bank ID]], 3)="RTC",
            ISNUMBER(VALUE(MID(Table65[[#This Row],[Custom Sequence/Bank ID]], 4, 7))),
            LEN(Table65[[#This Row],[Custom Sequence/Bank ID]])=10
        ),
        "",
        "Error 4: Incorrect Bank ID"
    ),
    ""
)</f>
        <v/>
      </c>
      <c r="BK68" s="1" t="str">
        <f>IF(
   AND(Table65[[#This Row],[Vector]]&lt;&gt;"Banked Construct", LEN(Table65[[#This Row],[Custom Sequence/Bank ID]])&gt;0),
   IF(
      LEN(
         SUBSTITUTE(
            SUBSTITUTE(
               SUBSTITUTE(
                  SUBSTITUTE(UPPER(Table65[[#This Row],[Custom Sequence/Bank ID]]),"A",""),
               "C",""),
            "T",""),
         "G","")
      )&gt;0,
      "Error 5: Non-ACGT characters present",
      ""
   ),
   ""
)</f>
        <v/>
      </c>
      <c r="BL68" s="4" t="str">
        <f>IF(AND(Table65[[#This Row],[Vector]] &lt;&gt; "Banked Construct",Table65[[#This Row],[Service]]="Custom RNA", LEN(Table65[[#This Row],[Custom Sequence/Bank ID]])&gt;10000),"Error 6: Maximum sequence length is 10,000nt",IF(AND(Table65[[#This Row],[Vector]] &lt;&gt; "Banked Construct",Table65[[#This Row],[Service]]="HT Custom RNA", LEN(Table65[[#This Row],[Custom Sequence/Bank ID]])&gt;5000),"Error 6: Maximum sequence length for HT is 5,000nt", IF(Table65[[#This Row],[Service]]="HT Geneblock Custom RNA", IF(AND(Table65[[#This Row],[Vector]]="RTC coding circRNA", LEN(Table65[[#This Row],[Custom Sequence/Bank ID]])&gt;3793),"Error 6: Maximum sequence length for Coding CircRNA Geneblock is 3,793nt", IF(AND(Table65[[#This Row],[Vector]]="RTC noncoding circRNA", LEN(Table65[[#This Row],[Custom Sequence/Bank ID]])&gt;4493),"Error 6: Maximum sequence length for Noncoding CircRNA Geneblock is 4,493nt", IF(AND(Table65[[#This Row],[Vector]]="RTC Other RNA", LEN(Table65[[#This Row],[Custom Sequence/Bank ID]])&gt;4913),"Error 6: Maximum sequence length for Other RNA Geneblock is 4,913nt",""))),"")))</f>
        <v/>
      </c>
      <c r="BM68" s="4" t="str">
        <f>IF(AND(Table65[[#This Row],[Vector]] &lt;&gt; "Banked Construct", Table65[[#This Row],[Service]]&lt;&gt;"Stock RNA", Table65[[#This Row],[Custom Sequence/Bank ID]]&lt;&gt;""),
    _xlfn.LET(
        _xlpm.Sequence, Table65[[#This Row],[Custom Sequence/Bank ID]],
        _xlpm.OriginalLength, IF(AND(Table65[[#This Row],[Codon Optimize Capitalized?]] &lt;&gt; "No", Table65[[#This Row],[Codon Optimize Capitalized?]] &lt;&gt; ""),
                           LEN(SUBSTITUTE(SUBSTITUTE(SUBSTITUTE(SUBSTITUTE(SUBSTITUTE(_xlpm.Sequence, "A", ""), "C", ""), "G", ""), "T", ""), "U", "")),
                           LEN(_xlpm.Sequence)),
        _xlpm.NoGCLength, IF(AND(Table65[[#This Row],[Codon Optimize Capitalized?]] &lt;&gt; "No", Table65[[#This Row],[Codon Optimize Capitalized?]] &lt;&gt; ""),
                       LEN((SUBSTITUTE(SUBSTITUTE(SUBSTITUTE(SUBSTITUTE(SUBSTITUTE(SUBSTITUTE(SUBSTITUTE(_xlpm.Sequence, "A", ""), "C", ""), "G", ""), "T", ""), "U", ""), "g", ""), "c", ""))),
                       LEN(SUBSTITUTE(SUBSTITUTE(UPPER(_xlpm.Sequence), "G", ""), "C", ""))),
        _xlpm.GCLength, _xlpm.OriginalLength - _xlpm.NoGCLength,
        _xlpm.GCPercentage, IF(_xlpm.OriginalLength &gt; 15, _xlpm.GCLength / _xlpm.OriginalLength, 0.5),
                IF(OR(_xlpm.GCPercentage &gt; 0.65, _xlpm.GCPercentage &lt; 0.25), "Warning 7: Unoptimized region GC is not between 25-65%", "")
    ),
    ""
)</f>
        <v/>
      </c>
      <c r="BN68" s="4" t="str" cm="1">
        <f t="array" ref="BN68">_xlfn.LET(
    _xlpm.ProblemFound, _xlfn.TEXTJOIN(", ", TRUE, IF(OR(Table65[[#This Row],[Codon Optimize Capitalized?]]="No", Table65[[#This Row],[Codon Optimize Capitalized?]]=""), IF((ISNUMBER(SEARCH(Table_Restriction_Enzymes[XbaI], Table65[[#This Row],[Custom Sequence/Bank ID]]))), Table_Restriction_Enzymes[XbaI], ""),IF((ISNUMBER(FIND(LOWER(Table_Restriction_Enzymes[XbaI]), Table65[[#This Row],[Custom Sequence/Bank ID]]))), Table_Restriction_Enzymes[XbaI], ""))),
    IF(_xlpm.ProblemFound="", "", "[" &amp; _xlpm.ProblemFound &amp; "]"))</f>
        <v/>
      </c>
      <c r="BO68" s="4" t="str">
        <f>IF(Table_Sequence_Check[[#This Row],[Restriction Enzyme 1 Check]]&lt;&gt;"", Table_Restriction_Enzymes[[#Headers],[XbaI]],"")</f>
        <v/>
      </c>
      <c r="BP68" s="4" t="str" cm="1">
        <f t="array" ref="BP68">_xlfn.LET(
    _xlpm.ProblemFound, _xlfn.TEXTJOIN(", ", TRUE, IF(OR(Table65[[#This Row],[Codon Optimize Capitalized?]]="No", Table65[[#This Row],[Codon Optimize Capitalized?]]=""), IF((ISNUMBER(SEARCH(Table_Restriction_Enzymes[AscI], Table65[[#This Row],[Custom Sequence/Bank ID]]))), Table_Restriction_Enzymes[AscI], ""),IF((ISNUMBER(FIND(LOWER(Table_Restriction_Enzymes[AscI]), Table65[[#This Row],[Custom Sequence/Bank ID]]))), Table_Restriction_Enzymes[AscI], ""))),
    IF(_xlpm.ProblemFound="", "", "[" &amp; _xlpm.ProblemFound &amp; "]"))</f>
        <v/>
      </c>
      <c r="BQ68" s="4" t="str">
        <f>IF(Table_Sequence_Check[[#This Row],[Restriction Enzyme 2 Check]]&lt;&gt;"", Table_Restriction_Enzymes[[#Headers],[AscI]],"")</f>
        <v/>
      </c>
      <c r="BR68" s="4" t="str">
        <f>IF(AND(Table65[[#This Row],[Vector]] &lt;&gt; "Banked Construct",Table65[[#This Row],[Service]]&lt;&gt;"Stock RNA", Table65[[#This Row],[Service]]&lt;&gt;"HT Geneblock Custom RNA", Table_Sequence_Check[[#This Row],[Restriction Enzyme 1 Check]]&lt;&gt;"", Table_Sequence_Check[[#This Row],[Restriction Enzyme 2 Check]]&lt;&gt; ""),"Error 8: Remove instances of one of the following: " &amp; _xlfn.CONCAT(Table_Sequence_Check[[#This Row],[Restriction Enzyme 1 Check]],Table_Sequence_Check[[#This Row],[Restriction Enzyme 2 Check]]),"")</f>
        <v/>
      </c>
      <c r="BS68" s="4" t="str" cm="1">
        <f t="array" ref="BS68">IF(
   AND(
      Table65[[#This Row],[Service]] &lt;&gt; "",
      OR(
         COUNTIF(Table65[Service], "HT Custom RNA") &gt; 0,
         COUNTIF(Table65[Service], "HT Geneblock Custom RNA") &gt; 0
      ),
      COUNTA(_xlfn.UNIQUE(_xlfn._xlws.FILTER(Table65[Service], Table65[Service] &lt;&gt; ""))) &gt; 1
   ),
   "Error 9: If selecting HT Custom RNA or HT Geneblock Custom RNA, all items must match the selected HT service",
   ""
)</f>
        <v/>
      </c>
      <c r="BT68" s="4" t="str" cm="1">
        <f t="array" ref="BT68">IF(
   AND(
      Table65[[#This Row],[Service]] &lt;&gt; "",
      OR(COUNTIF(Table65[Service], "*HT Custom RNA*") &gt; 0, COUNTIF(Table65[Service], "*HT Geneblock Custom RNA*") &gt; 0),
      OR(
         COUNTA(_xlfn.UNIQUE(_xlfn._xlws.FILTER(Table65[RNA Analytics], (Table65[Service] &lt;&gt; "")))) &gt; 1,
         COUNTA(_xlfn.UNIQUE(_xlfn._xlws.FILTER(Table65[Bank Construct?], (Table65[Service] &lt;&gt; "")))) &gt; 1,
         COUNTA(_xlfn.UNIQUE(_xlfn._xlws.FILTER(Table65[Synthesis Type], (Table65[Service] &lt;&gt; "")))) &gt; 1
      )
   ),
   "Error 10: If submitting HT Custom RNA or HT Geneblock Custom RNA service request, all items must have the same Synthesis Type, Banking, and Analytics",
   ""
)</f>
        <v/>
      </c>
      <c r="BU68" s="4" t="str">
        <f>IF(AND(OR(Table65[[#This Row],[Service]] = "HT Custom RNA",Table65[[#This Row],[Service]] = "HT Geneblock Custom RNA"), Table65[[#This Row],[Vector]]="Banked Construct"),"Error 11: Banked constructs cannot be submitted for HT/Geneblock Custom RNA service. Contact the core if you'd like to resynthesize an entire banked plate","")</f>
        <v/>
      </c>
      <c r="BV68" s="4" t="str">
        <f>IF(AND(Table65[[#This Row],[Service]] &lt;&gt; "", Table65[[#This Row],[Vector]]="Banked Construct", Table65[[#This Row],[Bank Construct?]]="Yes"),"Error 12: Cannot bank constructs that are already banked","")</f>
        <v/>
      </c>
      <c r="BW68" s="4" t="str" cm="1">
        <f t="array" ref="BW68">_xlfn.LET(
    _xlpm.ProblemFound, _xlfn.TEXTJOIN(", ", TRUE, IF(AND(Table65[[#This Row],[Synthesis Type]]="Other RNA", OR(Table65[[#This Row],[Codon Optimize Capitalized?]]="No", Table65[[#This Row],[Codon Optimize Capitalized?]]="")), IF((ISNUMBER(SEARCH(Table_pA_Check[pA Check], Table65[[#This Row],[Custom Sequence/Bank ID]]))), Table_pA_Check[pA Check], ""),IF((ISNUMBER(FIND(LOWER(Table_pA_Check[pA Check]), Table65[[#This Row],[Custom Sequence/Bank ID]]))), Table_pA_Check[pA Check], ""))),
    IF(_xlpm.ProblemFound="", "", "Error 13: Problem sequences found (" &amp; _xlpm.ProblemFound &amp; ")"))</f>
        <v/>
      </c>
      <c r="BX68" s="4" t="str">
        <f>IF(AND(Table65[[#This Row],[Service]] &lt;&gt; "", Table65[[#This Row],[Codon Optimize Capitalized?]]&lt;&gt; "No", Table65[[#This Row],[Codon Optimize Capitalized?]]&lt;&gt; "", Table65[[#This Row],[Codon Optimize Capitalized?]]&lt;&gt; "No Options", EXACT(Table65[[#This Row],[Custom Sequence/Bank ID]],LOWER(Table65[[#This Row],[Custom Sequence/Bank ID]]))),"Error 14: Codon optimization is selected, but sequence is lowercase. Change regions for optimization to uppercase","")</f>
        <v/>
      </c>
      <c r="BY68" s="4" t="str">
        <f>IF(COUNTIF(Table65[Name], Table65[[#This Row],[Name]]) &gt; 1, "Error 15: Duplicate name", "")</f>
        <v/>
      </c>
      <c r="BZ68" s="4" t="str">
        <f>IF(
   Table65[[#This Row],[Service]]&lt;&gt;"",
   IF(
      AND(Table65[[#This Row],[Formulation]]="", Table65[[#This Row],[Number of Aliquots]]&gt;1),
      "Error 16: The RTC can only aliquot formulated circRNA; unformulated circRNA is stable through many freeze-thaw cycles",
      ""
   ),
   ""
)</f>
        <v/>
      </c>
      <c r="CA68" s="4" t="str">
        <f>IF(
   Table65[[#This Row],[Service]]&lt;&gt;"",
   IF(
      Table65[[#This Row],[Number of Aliquots]] &gt; (Table65[[#This Row],[Quantity (mg)]]*20),
      "Error 17: Too many aliquots. Maximum aliquots for Quantity requested = " &amp; (Table65[[#This Row],[Quantity (mg)]]*20),
      ""
   ),
   ""
)</f>
        <v/>
      </c>
      <c r="CB68" s="4" t="str">
        <f>IF(
   AND(Table65[[#This Row],[Service]]&lt;&gt;"", Table65[[#This Row],[Quantity (mg)]]&lt;0.2, Table65[[#This Row],[Formulation]]&lt;&gt;"", Table65[[#This Row],[Formulation]]&lt;&gt;"None"),
   "Error 18: Quantity too low. Minimum is 0.2mg for formulations",
   ""
)</f>
        <v/>
      </c>
      <c r="CC68" s="4" t="str">
        <f>IF(
   AND(Table65[[#This Row],[Service]]&lt;&gt;"", Table65[[#This Row],[Vector]]="No Vector", Table65[[#This Row],[Service]]&lt;&gt;"HT Geneblock Custom RNA"),
   "Error 19: [No Vector] can only be used for Geneblock service",
   ""
)</f>
        <v/>
      </c>
      <c r="CD68" s="4" t="str">
        <f>_xlfn.LET(
    _xlpm.errorList, _xlfn.TEXTJOIN(". ", TRUE, Table_Sequence_Check[[#This Row],[Problem Sequence Check]:[GC Check]],Table_Sequence_Check[[#This Row],[Restriction Enzyme Error]:[Gblock No Vector Check]]),
    IF(AND(Table65[[#This Row],[Service]]&lt;&gt;"", Table65[[#This Row],[Custom Sequence/Bank ID]]&lt;&gt;"SPECIAL",_xlpm.errorList&lt;&gt;""), _xlpm.errorList &amp; ".", "")
)</f>
        <v/>
      </c>
      <c r="CF68" s="3" t="str">
        <f t="shared" si="0"/>
        <v>Required</v>
      </c>
      <c r="CG68" s="1" t="str">
        <f t="shared" si="1"/>
        <v>Optional</v>
      </c>
      <c r="CH68" s="1" t="str">
        <f>IF(Table65[[#This Row],[Service]]&lt;&gt;"",IF((Table65[[#This Row],[Service]]="HT Custom RNA") + (Table65[[#This Row],[Service]]="HT Geneblock Custom RNA"), "Empty","Required"),"Empty")</f>
        <v>Empty</v>
      </c>
      <c r="CI68" s="1" t="str">
        <f>IF(Table65[[#This Row],[Service]] = "Stock RNA", "Required","Empty")</f>
        <v>Empty</v>
      </c>
      <c r="CJ68" s="1" t="str">
        <f>IF(OR(Table65[[#This Row],[Service]] = "Custom RNA", Table65[[#This Row],[Service]] = "HT Custom RNA", Table65[[#This Row],[Service]] = "HT Geneblock Custom RNA", Table65[[#This Row],[Service]] = "Formulation"), "Required", "Empty")</f>
        <v>Empty</v>
      </c>
      <c r="CK68" s="1" t="str">
        <f>IF(OR(Table65[[#This Row],[Service]] = "Custom RNA", Table65[[#This Row],[Service]] = "HT Custom RNA", Table65[[#This Row],[Service]] = "HT Geneblock Custom RNA"), "Required", "Empty")</f>
        <v>Empty</v>
      </c>
      <c r="CL68" s="1" t="str">
        <f>IF(OR(Table65[[#This Row],[Service]] = "Custom RNA", Table65[[#This Row],[Service]] = "HT Custom RNA", Table65[[#This Row],[Service]] = "HT Geneblock Custom RNA"), "Required", "Empty")</f>
        <v>Empty</v>
      </c>
      <c r="CM68" s="1" t="str">
        <f>IF(OR(Table65[[#This Row],[Service]] = "Custom RNA", Table65[[#This Row],[Service]] = "HT Custom RNA", Table65[[#This Row],[Service]] = "HT Geneblock Custom RNA"), "Required", "Empty")</f>
        <v>Empty</v>
      </c>
      <c r="CN68" s="1" t="str">
        <f>IF(AND(Table65[[#This Row],[Vector]]&lt;&gt;"Banked Construct", OR(Table65[[#This Row],[Service]] = "Custom RNA", Table65[[#This Row],[Service]] = "HT Custom RNA",Table65[[#This Row],[Service]] = "HT Geneblock Custom RNA",)), "Optional", "Empty")</f>
        <v>Empty</v>
      </c>
      <c r="CO68" s="1" t="str">
        <f>IF(OR(Table65[[#This Row],[Service]] = "Custom RNA", Table65[[#This Row],[Service]] = "HT Custom RNA"), "Optional", "Empty")</f>
        <v>Empty</v>
      </c>
      <c r="CP68" s="1" t="str">
        <f>IF(OR(Table65[[#This Row],[Service]] = "Custom RNA", Table65[[#This Row],[Service]] = "HT Custom RNA", Table65[[#This Row],[Service]] = "HT Custom Geneblock RNA"), "Optional", "Empty")</f>
        <v>Empty</v>
      </c>
      <c r="CQ68" s="1" t="str">
        <f>IF(Table65[[#This Row],[Service]]&lt;&gt;"",IF(OR(Table65[[#This Row],[Service]]="HT Custom RNA", Table65[[#This Row],[Service]]="HT Geneblock Custom RNA"), "Empty","Optional"),"Empty")</f>
        <v>Empty</v>
      </c>
      <c r="CR68" s="1" t="str">
        <f>IF(AND(Table65[[#This Row],[Formulation]]&lt;&gt;"",Table65[[#This Row],[Formulation]]&lt;&gt;"None",Table65[[#This Row],[Formulation]]&lt;&gt;"No Options"), "Required","Empty")</f>
        <v>Empty</v>
      </c>
      <c r="CS68" s="1" t="str">
        <f>IF(AND(Table65[[#This Row],[Formulation]]&lt;&gt;"",Table65[[#This Row],[Formulation]]&lt;&gt;"None",Table65[[#This Row],[Formulation]]&lt;&gt;"No Options"), "Optional","Empty")</f>
        <v>Empty</v>
      </c>
      <c r="CT68" s="1" t="str">
        <f t="shared" si="2"/>
        <v>Optional</v>
      </c>
      <c r="CU68" s="1" t="str">
        <f t="shared" si="3"/>
        <v>Optional</v>
      </c>
      <c r="CV68" s="2" t="str">
        <f t="shared" si="4"/>
        <v>Optional</v>
      </c>
    </row>
    <row r="69" spans="1:100" x14ac:dyDescent="0.35">
      <c r="A69" s="69">
        <v>65</v>
      </c>
      <c r="B69" s="59"/>
      <c r="C69" s="83"/>
      <c r="D69" s="85"/>
      <c r="E69" s="90"/>
      <c r="F69" s="60"/>
      <c r="G69" s="60"/>
      <c r="H69" s="60"/>
      <c r="I69" s="61"/>
      <c r="J69" s="61"/>
      <c r="K69" s="105"/>
      <c r="L69" s="90"/>
      <c r="M69" s="60"/>
      <c r="N69" s="108"/>
      <c r="O69" s="91"/>
      <c r="P69" s="111"/>
      <c r="Q69" s="93" t="str">
        <f>Table_Sequence_Check[[#This Row],[Final Warnings]]</f>
        <v/>
      </c>
      <c r="R69" s="19"/>
      <c r="S69" s="19"/>
      <c r="T69" s="19"/>
      <c r="BG69" s="3" t="str" cm="1">
        <f t="array" ref="BG69">_xlfn.LET(
    _xlpm.ProblemFound, _xlfn.TEXTJOIN(", ", TRUE, IF(OR(Table65[[#This Row],[Codon Optimize Capitalized?]]="No", Table65[[#This Row],[Codon Optimize Capitalized?]]=""), IF((ISNUMBER(SEARCH(Table_Problem_Sequences[Problem Sequences], Table65[[#This Row],[Custom Sequence/Bank ID]]))), Table_Problem_Sequences[Problem Sequences], ""),IF((ISNUMBER(FIND(LOWER(Table_Problem_Sequences[Problem Sequences]), Table65[[#This Row],[Custom Sequence/Bank ID]]))), Table_Problem_Sequences[Problem Sequences], ""))),
    IF(_xlpm.ProblemFound="", "", "Warning 1: Problem sequences found (" &amp; _xlpm.ProblemFound &amp; ")"))</f>
        <v/>
      </c>
      <c r="BH69" s="3" t="str">
        <f>IF(AND(Table65[[#This Row],[Vector]] &lt;&gt; "Banked Construct",Table65[[#This Row],[Service]]&lt;&gt;"Stock RNA", LEN(Table65[[#This Row],[Custom Sequence/Bank ID]])&lt;300, Table65[[#This Row],[Custom Sequence/Bank ID]]&lt;&gt;""),"Comment: Sequence is less than 300nt. A spacer sequence will be added to bring the length up to 300nt","")</f>
        <v/>
      </c>
      <c r="BI69" s="1" t="str">
        <f>IF(AND(Table65[[#This Row],[Custom Sequence/Bank ID]]&lt;&gt;"", Table65[[#This Row],[Codon Optimize Capitalized?]]&lt;&gt; "No", Table65[[#This Row],[Codon Optimize Capitalized?]]&lt;&gt; "", Table65[[#This Row],[Codon Optimize Capitalized?]]&lt;&gt; "No Options"),
    IF(MOD(LEN(SUBSTITUTE(SUBSTITUTE(SUBSTITUTE(SUBSTITUTE(SUBSTITUTE(Table65[[#This Row],[Custom Sequence/Bank ID]], "a", ""), "c", ""), "g", ""), "u", ""), "t", "")), 3) = 0,
        "",
        "Error 3: Optimization regions not divisible by 3"),
    "")</f>
        <v/>
      </c>
      <c r="BJ69" s="1" t="str">
        <f>IF(
    Table65[[#This Row],[Vector]]="Banked Construct",
    IF(
        AND(
            LEFT(Table65[[#This Row],[Custom Sequence/Bank ID]], 3)="RTC",
            ISNUMBER(VALUE(MID(Table65[[#This Row],[Custom Sequence/Bank ID]], 4, 7))),
            LEN(Table65[[#This Row],[Custom Sequence/Bank ID]])=10
        ),
        "",
        "Error 4: Incorrect Bank ID"
    ),
    ""
)</f>
        <v/>
      </c>
      <c r="BK69" s="1" t="str">
        <f>IF(
   AND(Table65[[#This Row],[Vector]]&lt;&gt;"Banked Construct", LEN(Table65[[#This Row],[Custom Sequence/Bank ID]])&gt;0),
   IF(
      LEN(
         SUBSTITUTE(
            SUBSTITUTE(
               SUBSTITUTE(
                  SUBSTITUTE(UPPER(Table65[[#This Row],[Custom Sequence/Bank ID]]),"A",""),
               "C",""),
            "T",""),
         "G","")
      )&gt;0,
      "Error 5: Non-ACGT characters present",
      ""
   ),
   ""
)</f>
        <v/>
      </c>
      <c r="BL69" s="4" t="str">
        <f>IF(AND(Table65[[#This Row],[Vector]] &lt;&gt; "Banked Construct",Table65[[#This Row],[Service]]="Custom RNA", LEN(Table65[[#This Row],[Custom Sequence/Bank ID]])&gt;10000),"Error 6: Maximum sequence length is 10,000nt",IF(AND(Table65[[#This Row],[Vector]] &lt;&gt; "Banked Construct",Table65[[#This Row],[Service]]="HT Custom RNA", LEN(Table65[[#This Row],[Custom Sequence/Bank ID]])&gt;5000),"Error 6: Maximum sequence length for HT is 5,000nt", IF(Table65[[#This Row],[Service]]="HT Geneblock Custom RNA", IF(AND(Table65[[#This Row],[Vector]]="RTC coding circRNA", LEN(Table65[[#This Row],[Custom Sequence/Bank ID]])&gt;3793),"Error 6: Maximum sequence length for Coding CircRNA Geneblock is 3,793nt", IF(AND(Table65[[#This Row],[Vector]]="RTC noncoding circRNA", LEN(Table65[[#This Row],[Custom Sequence/Bank ID]])&gt;4493),"Error 6: Maximum sequence length for Noncoding CircRNA Geneblock is 4,493nt", IF(AND(Table65[[#This Row],[Vector]]="RTC Other RNA", LEN(Table65[[#This Row],[Custom Sequence/Bank ID]])&gt;4913),"Error 6: Maximum sequence length for Other RNA Geneblock is 4,913nt",""))),"")))</f>
        <v/>
      </c>
      <c r="BM69" s="4" t="str">
        <f>IF(AND(Table65[[#This Row],[Vector]] &lt;&gt; "Banked Construct", Table65[[#This Row],[Service]]&lt;&gt;"Stock RNA", Table65[[#This Row],[Custom Sequence/Bank ID]]&lt;&gt;""),
    _xlfn.LET(
        _xlpm.Sequence, Table65[[#This Row],[Custom Sequence/Bank ID]],
        _xlpm.OriginalLength, IF(AND(Table65[[#This Row],[Codon Optimize Capitalized?]] &lt;&gt; "No", Table65[[#This Row],[Codon Optimize Capitalized?]] &lt;&gt; ""),
                           LEN(SUBSTITUTE(SUBSTITUTE(SUBSTITUTE(SUBSTITUTE(SUBSTITUTE(_xlpm.Sequence, "A", ""), "C", ""), "G", ""), "T", ""), "U", "")),
                           LEN(_xlpm.Sequence)),
        _xlpm.NoGCLength, IF(AND(Table65[[#This Row],[Codon Optimize Capitalized?]] &lt;&gt; "No", Table65[[#This Row],[Codon Optimize Capitalized?]] &lt;&gt; ""),
                       LEN((SUBSTITUTE(SUBSTITUTE(SUBSTITUTE(SUBSTITUTE(SUBSTITUTE(SUBSTITUTE(SUBSTITUTE(_xlpm.Sequence, "A", ""), "C", ""), "G", ""), "T", ""), "U", ""), "g", ""), "c", ""))),
                       LEN(SUBSTITUTE(SUBSTITUTE(UPPER(_xlpm.Sequence), "G", ""), "C", ""))),
        _xlpm.GCLength, _xlpm.OriginalLength - _xlpm.NoGCLength,
        _xlpm.GCPercentage, IF(_xlpm.OriginalLength &gt; 15, _xlpm.GCLength / _xlpm.OriginalLength, 0.5),
                IF(OR(_xlpm.GCPercentage &gt; 0.65, _xlpm.GCPercentage &lt; 0.25), "Warning 7: Unoptimized region GC is not between 25-65%", "")
    ),
    ""
)</f>
        <v/>
      </c>
      <c r="BN69" s="4" t="str" cm="1">
        <f t="array" ref="BN69">_xlfn.LET(
    _xlpm.ProblemFound, _xlfn.TEXTJOIN(", ", TRUE, IF(OR(Table65[[#This Row],[Codon Optimize Capitalized?]]="No", Table65[[#This Row],[Codon Optimize Capitalized?]]=""), IF((ISNUMBER(SEARCH(Table_Restriction_Enzymes[XbaI], Table65[[#This Row],[Custom Sequence/Bank ID]]))), Table_Restriction_Enzymes[XbaI], ""),IF((ISNUMBER(FIND(LOWER(Table_Restriction_Enzymes[XbaI]), Table65[[#This Row],[Custom Sequence/Bank ID]]))), Table_Restriction_Enzymes[XbaI], ""))),
    IF(_xlpm.ProblemFound="", "", "[" &amp; _xlpm.ProblemFound &amp; "]"))</f>
        <v/>
      </c>
      <c r="BO69" s="4" t="str">
        <f>IF(Table_Sequence_Check[[#This Row],[Restriction Enzyme 1 Check]]&lt;&gt;"", Table_Restriction_Enzymes[[#Headers],[XbaI]],"")</f>
        <v/>
      </c>
      <c r="BP69" s="4" t="str" cm="1">
        <f t="array" ref="BP69">_xlfn.LET(
    _xlpm.ProblemFound, _xlfn.TEXTJOIN(", ", TRUE, IF(OR(Table65[[#This Row],[Codon Optimize Capitalized?]]="No", Table65[[#This Row],[Codon Optimize Capitalized?]]=""), IF((ISNUMBER(SEARCH(Table_Restriction_Enzymes[AscI], Table65[[#This Row],[Custom Sequence/Bank ID]]))), Table_Restriction_Enzymes[AscI], ""),IF((ISNUMBER(FIND(LOWER(Table_Restriction_Enzymes[AscI]), Table65[[#This Row],[Custom Sequence/Bank ID]]))), Table_Restriction_Enzymes[AscI], ""))),
    IF(_xlpm.ProblemFound="", "", "[" &amp; _xlpm.ProblemFound &amp; "]"))</f>
        <v/>
      </c>
      <c r="BQ69" s="4" t="str">
        <f>IF(Table_Sequence_Check[[#This Row],[Restriction Enzyme 2 Check]]&lt;&gt;"", Table_Restriction_Enzymes[[#Headers],[AscI]],"")</f>
        <v/>
      </c>
      <c r="BR69" s="4" t="str">
        <f>IF(AND(Table65[[#This Row],[Vector]] &lt;&gt; "Banked Construct",Table65[[#This Row],[Service]]&lt;&gt;"Stock RNA", Table65[[#This Row],[Service]]&lt;&gt;"HT Geneblock Custom RNA", Table_Sequence_Check[[#This Row],[Restriction Enzyme 1 Check]]&lt;&gt;"", Table_Sequence_Check[[#This Row],[Restriction Enzyme 2 Check]]&lt;&gt; ""),"Error 8: Remove instances of one of the following: " &amp; _xlfn.CONCAT(Table_Sequence_Check[[#This Row],[Restriction Enzyme 1 Check]],Table_Sequence_Check[[#This Row],[Restriction Enzyme 2 Check]]),"")</f>
        <v/>
      </c>
      <c r="BS69" s="4" t="str" cm="1">
        <f t="array" ref="BS69">IF(
   AND(
      Table65[[#This Row],[Service]] &lt;&gt; "",
      OR(
         COUNTIF(Table65[Service], "HT Custom RNA") &gt; 0,
         COUNTIF(Table65[Service], "HT Geneblock Custom RNA") &gt; 0
      ),
      COUNTA(_xlfn.UNIQUE(_xlfn._xlws.FILTER(Table65[Service], Table65[Service] &lt;&gt; ""))) &gt; 1
   ),
   "Error 9: If selecting HT Custom RNA or HT Geneblock Custom RNA, all items must match the selected HT service",
   ""
)</f>
        <v/>
      </c>
      <c r="BT69" s="4" t="str" cm="1">
        <f t="array" ref="BT69">IF(
   AND(
      Table65[[#This Row],[Service]] &lt;&gt; "",
      OR(COUNTIF(Table65[Service], "*HT Custom RNA*") &gt; 0, COUNTIF(Table65[Service], "*HT Geneblock Custom RNA*") &gt; 0),
      OR(
         COUNTA(_xlfn.UNIQUE(_xlfn._xlws.FILTER(Table65[RNA Analytics], (Table65[Service] &lt;&gt; "")))) &gt; 1,
         COUNTA(_xlfn.UNIQUE(_xlfn._xlws.FILTER(Table65[Bank Construct?], (Table65[Service] &lt;&gt; "")))) &gt; 1,
         COUNTA(_xlfn.UNIQUE(_xlfn._xlws.FILTER(Table65[Synthesis Type], (Table65[Service] &lt;&gt; "")))) &gt; 1
      )
   ),
   "Error 10: If submitting HT Custom RNA or HT Geneblock Custom RNA service request, all items must have the same Synthesis Type, Banking, and Analytics",
   ""
)</f>
        <v/>
      </c>
      <c r="BU69" s="4" t="str">
        <f>IF(AND(OR(Table65[[#This Row],[Service]] = "HT Custom RNA",Table65[[#This Row],[Service]] = "HT Geneblock Custom RNA"), Table65[[#This Row],[Vector]]="Banked Construct"),"Error 11: Banked constructs cannot be submitted for HT/Geneblock Custom RNA service. Contact the core if you'd like to resynthesize an entire banked plate","")</f>
        <v/>
      </c>
      <c r="BV69" s="4" t="str">
        <f>IF(AND(Table65[[#This Row],[Service]] &lt;&gt; "", Table65[[#This Row],[Vector]]="Banked Construct", Table65[[#This Row],[Bank Construct?]]="Yes"),"Error 12: Cannot bank constructs that are already banked","")</f>
        <v/>
      </c>
      <c r="BW69" s="4" t="str" cm="1">
        <f t="array" ref="BW69">_xlfn.LET(
    _xlpm.ProblemFound, _xlfn.TEXTJOIN(", ", TRUE, IF(AND(Table65[[#This Row],[Synthesis Type]]="Other RNA", OR(Table65[[#This Row],[Codon Optimize Capitalized?]]="No", Table65[[#This Row],[Codon Optimize Capitalized?]]="")), IF((ISNUMBER(SEARCH(Table_pA_Check[pA Check], Table65[[#This Row],[Custom Sequence/Bank ID]]))), Table_pA_Check[pA Check], ""),IF((ISNUMBER(FIND(LOWER(Table_pA_Check[pA Check]), Table65[[#This Row],[Custom Sequence/Bank ID]]))), Table_pA_Check[pA Check], ""))),
    IF(_xlpm.ProblemFound="", "", "Error 13: Problem sequences found (" &amp; _xlpm.ProblemFound &amp; ")"))</f>
        <v/>
      </c>
      <c r="BX69" s="4" t="str">
        <f>IF(AND(Table65[[#This Row],[Service]] &lt;&gt; "", Table65[[#This Row],[Codon Optimize Capitalized?]]&lt;&gt; "No", Table65[[#This Row],[Codon Optimize Capitalized?]]&lt;&gt; "", Table65[[#This Row],[Codon Optimize Capitalized?]]&lt;&gt; "No Options", EXACT(Table65[[#This Row],[Custom Sequence/Bank ID]],LOWER(Table65[[#This Row],[Custom Sequence/Bank ID]]))),"Error 14: Codon optimization is selected, but sequence is lowercase. Change regions for optimization to uppercase","")</f>
        <v/>
      </c>
      <c r="BY69" s="4" t="str">
        <f>IF(COUNTIF(Table65[Name], Table65[[#This Row],[Name]]) &gt; 1, "Error 15: Duplicate name", "")</f>
        <v/>
      </c>
      <c r="BZ69" s="4" t="str">
        <f>IF(
   Table65[[#This Row],[Service]]&lt;&gt;"",
   IF(
      AND(Table65[[#This Row],[Formulation]]="", Table65[[#This Row],[Number of Aliquots]]&gt;1),
      "Error 16: The RTC can only aliquot formulated circRNA; unformulated circRNA is stable through many freeze-thaw cycles",
      ""
   ),
   ""
)</f>
        <v/>
      </c>
      <c r="CA69" s="4" t="str">
        <f>IF(
   Table65[[#This Row],[Service]]&lt;&gt;"",
   IF(
      Table65[[#This Row],[Number of Aliquots]] &gt; (Table65[[#This Row],[Quantity (mg)]]*20),
      "Error 17: Too many aliquots. Maximum aliquots for Quantity requested = " &amp; (Table65[[#This Row],[Quantity (mg)]]*20),
      ""
   ),
   ""
)</f>
        <v/>
      </c>
      <c r="CB69" s="4" t="str">
        <f>IF(
   AND(Table65[[#This Row],[Service]]&lt;&gt;"", Table65[[#This Row],[Quantity (mg)]]&lt;0.2, Table65[[#This Row],[Formulation]]&lt;&gt;"", Table65[[#This Row],[Formulation]]&lt;&gt;"None"),
   "Error 18: Quantity too low. Minimum is 0.2mg for formulations",
   ""
)</f>
        <v/>
      </c>
      <c r="CC69" s="4" t="str">
        <f>IF(
   AND(Table65[[#This Row],[Service]]&lt;&gt;"", Table65[[#This Row],[Vector]]="No Vector", Table65[[#This Row],[Service]]&lt;&gt;"HT Geneblock Custom RNA"),
   "Error 19: [No Vector] can only be used for Geneblock service",
   ""
)</f>
        <v/>
      </c>
      <c r="CD69" s="4" t="str">
        <f>_xlfn.LET(
    _xlpm.errorList, _xlfn.TEXTJOIN(". ", TRUE, Table_Sequence_Check[[#This Row],[Problem Sequence Check]:[GC Check]],Table_Sequence_Check[[#This Row],[Restriction Enzyme Error]:[Gblock No Vector Check]]),
    IF(AND(Table65[[#This Row],[Service]]&lt;&gt;"", Table65[[#This Row],[Custom Sequence/Bank ID]]&lt;&gt;"SPECIAL",_xlpm.errorList&lt;&gt;""), _xlpm.errorList &amp; ".", "")
)</f>
        <v/>
      </c>
      <c r="CF69" s="3" t="str">
        <f t="shared" ref="CF69:CF132" si="5">"Required"</f>
        <v>Required</v>
      </c>
      <c r="CG69" s="1" t="str">
        <f t="shared" ref="CG69:CG132" si="6">"Optional"</f>
        <v>Optional</v>
      </c>
      <c r="CH69" s="1" t="str">
        <f>IF(Table65[[#This Row],[Service]]&lt;&gt;"",IF((Table65[[#This Row],[Service]]="HT Custom RNA") + (Table65[[#This Row],[Service]]="HT Geneblock Custom RNA"), "Empty","Required"),"Empty")</f>
        <v>Empty</v>
      </c>
      <c r="CI69" s="1" t="str">
        <f>IF(Table65[[#This Row],[Service]] = "Stock RNA", "Required","Empty")</f>
        <v>Empty</v>
      </c>
      <c r="CJ69" s="1" t="str">
        <f>IF(OR(Table65[[#This Row],[Service]] = "Custom RNA", Table65[[#This Row],[Service]] = "HT Custom RNA", Table65[[#This Row],[Service]] = "HT Geneblock Custom RNA", Table65[[#This Row],[Service]] = "Formulation"), "Required", "Empty")</f>
        <v>Empty</v>
      </c>
      <c r="CK69" s="1" t="str">
        <f>IF(OR(Table65[[#This Row],[Service]] = "Custom RNA", Table65[[#This Row],[Service]] = "HT Custom RNA", Table65[[#This Row],[Service]] = "HT Geneblock Custom RNA"), "Required", "Empty")</f>
        <v>Empty</v>
      </c>
      <c r="CL69" s="1" t="str">
        <f>IF(OR(Table65[[#This Row],[Service]] = "Custom RNA", Table65[[#This Row],[Service]] = "HT Custom RNA", Table65[[#This Row],[Service]] = "HT Geneblock Custom RNA"), "Required", "Empty")</f>
        <v>Empty</v>
      </c>
      <c r="CM69" s="1" t="str">
        <f>IF(OR(Table65[[#This Row],[Service]] = "Custom RNA", Table65[[#This Row],[Service]] = "HT Custom RNA", Table65[[#This Row],[Service]] = "HT Geneblock Custom RNA"), "Required", "Empty")</f>
        <v>Empty</v>
      </c>
      <c r="CN69" s="1" t="str">
        <f>IF(AND(Table65[[#This Row],[Vector]]&lt;&gt;"Banked Construct", OR(Table65[[#This Row],[Service]] = "Custom RNA", Table65[[#This Row],[Service]] = "HT Custom RNA",Table65[[#This Row],[Service]] = "HT Geneblock Custom RNA",)), "Optional", "Empty")</f>
        <v>Empty</v>
      </c>
      <c r="CO69" s="1" t="str">
        <f>IF(OR(Table65[[#This Row],[Service]] = "Custom RNA", Table65[[#This Row],[Service]] = "HT Custom RNA"), "Optional", "Empty")</f>
        <v>Empty</v>
      </c>
      <c r="CP69" s="1" t="str">
        <f>IF(OR(Table65[[#This Row],[Service]] = "Custom RNA", Table65[[#This Row],[Service]] = "HT Custom RNA", Table65[[#This Row],[Service]] = "HT Custom Geneblock RNA"), "Optional", "Empty")</f>
        <v>Empty</v>
      </c>
      <c r="CQ69" s="1" t="str">
        <f>IF(Table65[[#This Row],[Service]]&lt;&gt;"",IF(OR(Table65[[#This Row],[Service]]="HT Custom RNA", Table65[[#This Row],[Service]]="HT Geneblock Custom RNA"), "Empty","Optional"),"Empty")</f>
        <v>Empty</v>
      </c>
      <c r="CR69" s="1" t="str">
        <f>IF(AND(Table65[[#This Row],[Formulation]]&lt;&gt;"",Table65[[#This Row],[Formulation]]&lt;&gt;"None",Table65[[#This Row],[Formulation]]&lt;&gt;"No Options"), "Required","Empty")</f>
        <v>Empty</v>
      </c>
      <c r="CS69" s="1" t="str">
        <f>IF(AND(Table65[[#This Row],[Formulation]]&lt;&gt;"",Table65[[#This Row],[Formulation]]&lt;&gt;"None",Table65[[#This Row],[Formulation]]&lt;&gt;"No Options"), "Optional","Empty")</f>
        <v>Empty</v>
      </c>
      <c r="CT69" s="1" t="str">
        <f t="shared" ref="CT69:CT132" si="7">"Optional"</f>
        <v>Optional</v>
      </c>
      <c r="CU69" s="1" t="str">
        <f t="shared" ref="CU69:CU132" si="8">"Optional"</f>
        <v>Optional</v>
      </c>
      <c r="CV69" s="2" t="str">
        <f t="shared" ref="CV69:CV132" si="9">"Optional"</f>
        <v>Optional</v>
      </c>
    </row>
    <row r="70" spans="1:100" x14ac:dyDescent="0.35">
      <c r="A70" s="69">
        <v>66</v>
      </c>
      <c r="B70" s="59"/>
      <c r="C70" s="83"/>
      <c r="D70" s="85"/>
      <c r="E70" s="90"/>
      <c r="F70" s="60"/>
      <c r="G70" s="60"/>
      <c r="H70" s="60"/>
      <c r="I70" s="61"/>
      <c r="J70" s="61"/>
      <c r="K70" s="105"/>
      <c r="L70" s="90"/>
      <c r="M70" s="60"/>
      <c r="N70" s="108"/>
      <c r="O70" s="91"/>
      <c r="P70" s="111"/>
      <c r="Q70" s="93" t="str">
        <f>Table_Sequence_Check[[#This Row],[Final Warnings]]</f>
        <v/>
      </c>
      <c r="R70" s="19"/>
      <c r="S70" s="19"/>
      <c r="T70" s="19"/>
      <c r="BG70" s="3" t="str" cm="1">
        <f t="array" ref="BG70">_xlfn.LET(
    _xlpm.ProblemFound, _xlfn.TEXTJOIN(", ", TRUE, IF(OR(Table65[[#This Row],[Codon Optimize Capitalized?]]="No", Table65[[#This Row],[Codon Optimize Capitalized?]]=""), IF((ISNUMBER(SEARCH(Table_Problem_Sequences[Problem Sequences], Table65[[#This Row],[Custom Sequence/Bank ID]]))), Table_Problem_Sequences[Problem Sequences], ""),IF((ISNUMBER(FIND(LOWER(Table_Problem_Sequences[Problem Sequences]), Table65[[#This Row],[Custom Sequence/Bank ID]]))), Table_Problem_Sequences[Problem Sequences], ""))),
    IF(_xlpm.ProblemFound="", "", "Warning 1: Problem sequences found (" &amp; _xlpm.ProblemFound &amp; ")"))</f>
        <v/>
      </c>
      <c r="BH70" s="3" t="str">
        <f>IF(AND(Table65[[#This Row],[Vector]] &lt;&gt; "Banked Construct",Table65[[#This Row],[Service]]&lt;&gt;"Stock RNA", LEN(Table65[[#This Row],[Custom Sequence/Bank ID]])&lt;300, Table65[[#This Row],[Custom Sequence/Bank ID]]&lt;&gt;""),"Comment: Sequence is less than 300nt. A spacer sequence will be added to bring the length up to 300nt","")</f>
        <v/>
      </c>
      <c r="BI70" s="1" t="str">
        <f>IF(AND(Table65[[#This Row],[Custom Sequence/Bank ID]]&lt;&gt;"", Table65[[#This Row],[Codon Optimize Capitalized?]]&lt;&gt; "No", Table65[[#This Row],[Codon Optimize Capitalized?]]&lt;&gt; "", Table65[[#This Row],[Codon Optimize Capitalized?]]&lt;&gt; "No Options"),
    IF(MOD(LEN(SUBSTITUTE(SUBSTITUTE(SUBSTITUTE(SUBSTITUTE(SUBSTITUTE(Table65[[#This Row],[Custom Sequence/Bank ID]], "a", ""), "c", ""), "g", ""), "u", ""), "t", "")), 3) = 0,
        "",
        "Error 3: Optimization regions not divisible by 3"),
    "")</f>
        <v/>
      </c>
      <c r="BJ70" s="1" t="str">
        <f>IF(
    Table65[[#This Row],[Vector]]="Banked Construct",
    IF(
        AND(
            LEFT(Table65[[#This Row],[Custom Sequence/Bank ID]], 3)="RTC",
            ISNUMBER(VALUE(MID(Table65[[#This Row],[Custom Sequence/Bank ID]], 4, 7))),
            LEN(Table65[[#This Row],[Custom Sequence/Bank ID]])=10
        ),
        "",
        "Error 4: Incorrect Bank ID"
    ),
    ""
)</f>
        <v/>
      </c>
      <c r="BK70" s="1" t="str">
        <f>IF(
   AND(Table65[[#This Row],[Vector]]&lt;&gt;"Banked Construct", LEN(Table65[[#This Row],[Custom Sequence/Bank ID]])&gt;0),
   IF(
      LEN(
         SUBSTITUTE(
            SUBSTITUTE(
               SUBSTITUTE(
                  SUBSTITUTE(UPPER(Table65[[#This Row],[Custom Sequence/Bank ID]]),"A",""),
               "C",""),
            "T",""),
         "G","")
      )&gt;0,
      "Error 5: Non-ACGT characters present",
      ""
   ),
   ""
)</f>
        <v/>
      </c>
      <c r="BL70" s="4" t="str">
        <f>IF(AND(Table65[[#This Row],[Vector]] &lt;&gt; "Banked Construct",Table65[[#This Row],[Service]]="Custom RNA", LEN(Table65[[#This Row],[Custom Sequence/Bank ID]])&gt;10000),"Error 6: Maximum sequence length is 10,000nt",IF(AND(Table65[[#This Row],[Vector]] &lt;&gt; "Banked Construct",Table65[[#This Row],[Service]]="HT Custom RNA", LEN(Table65[[#This Row],[Custom Sequence/Bank ID]])&gt;5000),"Error 6: Maximum sequence length for HT is 5,000nt", IF(Table65[[#This Row],[Service]]="HT Geneblock Custom RNA", IF(AND(Table65[[#This Row],[Vector]]="RTC coding circRNA", LEN(Table65[[#This Row],[Custom Sequence/Bank ID]])&gt;3793),"Error 6: Maximum sequence length for Coding CircRNA Geneblock is 3,793nt", IF(AND(Table65[[#This Row],[Vector]]="RTC noncoding circRNA", LEN(Table65[[#This Row],[Custom Sequence/Bank ID]])&gt;4493),"Error 6: Maximum sequence length for Noncoding CircRNA Geneblock is 4,493nt", IF(AND(Table65[[#This Row],[Vector]]="RTC Other RNA", LEN(Table65[[#This Row],[Custom Sequence/Bank ID]])&gt;4913),"Error 6: Maximum sequence length for Other RNA Geneblock is 4,913nt",""))),"")))</f>
        <v/>
      </c>
      <c r="BM70" s="4" t="str">
        <f>IF(AND(Table65[[#This Row],[Vector]] &lt;&gt; "Banked Construct", Table65[[#This Row],[Service]]&lt;&gt;"Stock RNA", Table65[[#This Row],[Custom Sequence/Bank ID]]&lt;&gt;""),
    _xlfn.LET(
        _xlpm.Sequence, Table65[[#This Row],[Custom Sequence/Bank ID]],
        _xlpm.OriginalLength, IF(AND(Table65[[#This Row],[Codon Optimize Capitalized?]] &lt;&gt; "No", Table65[[#This Row],[Codon Optimize Capitalized?]] &lt;&gt; ""),
                           LEN(SUBSTITUTE(SUBSTITUTE(SUBSTITUTE(SUBSTITUTE(SUBSTITUTE(_xlpm.Sequence, "A", ""), "C", ""), "G", ""), "T", ""), "U", "")),
                           LEN(_xlpm.Sequence)),
        _xlpm.NoGCLength, IF(AND(Table65[[#This Row],[Codon Optimize Capitalized?]] &lt;&gt; "No", Table65[[#This Row],[Codon Optimize Capitalized?]] &lt;&gt; ""),
                       LEN((SUBSTITUTE(SUBSTITUTE(SUBSTITUTE(SUBSTITUTE(SUBSTITUTE(SUBSTITUTE(SUBSTITUTE(_xlpm.Sequence, "A", ""), "C", ""), "G", ""), "T", ""), "U", ""), "g", ""), "c", ""))),
                       LEN(SUBSTITUTE(SUBSTITUTE(UPPER(_xlpm.Sequence), "G", ""), "C", ""))),
        _xlpm.GCLength, _xlpm.OriginalLength - _xlpm.NoGCLength,
        _xlpm.GCPercentage, IF(_xlpm.OriginalLength &gt; 15, _xlpm.GCLength / _xlpm.OriginalLength, 0.5),
                IF(OR(_xlpm.GCPercentage &gt; 0.65, _xlpm.GCPercentage &lt; 0.25), "Warning 7: Unoptimized region GC is not between 25-65%", "")
    ),
    ""
)</f>
        <v/>
      </c>
      <c r="BN70" s="4" t="str" cm="1">
        <f t="array" ref="BN70">_xlfn.LET(
    _xlpm.ProblemFound, _xlfn.TEXTJOIN(", ", TRUE, IF(OR(Table65[[#This Row],[Codon Optimize Capitalized?]]="No", Table65[[#This Row],[Codon Optimize Capitalized?]]=""), IF((ISNUMBER(SEARCH(Table_Restriction_Enzymes[XbaI], Table65[[#This Row],[Custom Sequence/Bank ID]]))), Table_Restriction_Enzymes[XbaI], ""),IF((ISNUMBER(FIND(LOWER(Table_Restriction_Enzymes[XbaI]), Table65[[#This Row],[Custom Sequence/Bank ID]]))), Table_Restriction_Enzymes[XbaI], ""))),
    IF(_xlpm.ProblemFound="", "", "[" &amp; _xlpm.ProblemFound &amp; "]"))</f>
        <v/>
      </c>
      <c r="BO70" s="4" t="str">
        <f>IF(Table_Sequence_Check[[#This Row],[Restriction Enzyme 1 Check]]&lt;&gt;"", Table_Restriction_Enzymes[[#Headers],[XbaI]],"")</f>
        <v/>
      </c>
      <c r="BP70" s="4" t="str" cm="1">
        <f t="array" ref="BP70">_xlfn.LET(
    _xlpm.ProblemFound, _xlfn.TEXTJOIN(", ", TRUE, IF(OR(Table65[[#This Row],[Codon Optimize Capitalized?]]="No", Table65[[#This Row],[Codon Optimize Capitalized?]]=""), IF((ISNUMBER(SEARCH(Table_Restriction_Enzymes[AscI], Table65[[#This Row],[Custom Sequence/Bank ID]]))), Table_Restriction_Enzymes[AscI], ""),IF((ISNUMBER(FIND(LOWER(Table_Restriction_Enzymes[AscI]), Table65[[#This Row],[Custom Sequence/Bank ID]]))), Table_Restriction_Enzymes[AscI], ""))),
    IF(_xlpm.ProblemFound="", "", "[" &amp; _xlpm.ProblemFound &amp; "]"))</f>
        <v/>
      </c>
      <c r="BQ70" s="4" t="str">
        <f>IF(Table_Sequence_Check[[#This Row],[Restriction Enzyme 2 Check]]&lt;&gt;"", Table_Restriction_Enzymes[[#Headers],[AscI]],"")</f>
        <v/>
      </c>
      <c r="BR70" s="4" t="str">
        <f>IF(AND(Table65[[#This Row],[Vector]] &lt;&gt; "Banked Construct",Table65[[#This Row],[Service]]&lt;&gt;"Stock RNA", Table65[[#This Row],[Service]]&lt;&gt;"HT Geneblock Custom RNA", Table_Sequence_Check[[#This Row],[Restriction Enzyme 1 Check]]&lt;&gt;"", Table_Sequence_Check[[#This Row],[Restriction Enzyme 2 Check]]&lt;&gt; ""),"Error 8: Remove instances of one of the following: " &amp; _xlfn.CONCAT(Table_Sequence_Check[[#This Row],[Restriction Enzyme 1 Check]],Table_Sequence_Check[[#This Row],[Restriction Enzyme 2 Check]]),"")</f>
        <v/>
      </c>
      <c r="BS70" s="4" t="str" cm="1">
        <f t="array" ref="BS70">IF(
   AND(
      Table65[[#This Row],[Service]] &lt;&gt; "",
      OR(
         COUNTIF(Table65[Service], "HT Custom RNA") &gt; 0,
         COUNTIF(Table65[Service], "HT Geneblock Custom RNA") &gt; 0
      ),
      COUNTA(_xlfn.UNIQUE(_xlfn._xlws.FILTER(Table65[Service], Table65[Service] &lt;&gt; ""))) &gt; 1
   ),
   "Error 9: If selecting HT Custom RNA or HT Geneblock Custom RNA, all items must match the selected HT service",
   ""
)</f>
        <v/>
      </c>
      <c r="BT70" s="4" t="str" cm="1">
        <f t="array" ref="BT70">IF(
   AND(
      Table65[[#This Row],[Service]] &lt;&gt; "",
      OR(COUNTIF(Table65[Service], "*HT Custom RNA*") &gt; 0, COUNTIF(Table65[Service], "*HT Geneblock Custom RNA*") &gt; 0),
      OR(
         COUNTA(_xlfn.UNIQUE(_xlfn._xlws.FILTER(Table65[RNA Analytics], (Table65[Service] &lt;&gt; "")))) &gt; 1,
         COUNTA(_xlfn.UNIQUE(_xlfn._xlws.FILTER(Table65[Bank Construct?], (Table65[Service] &lt;&gt; "")))) &gt; 1,
         COUNTA(_xlfn.UNIQUE(_xlfn._xlws.FILTER(Table65[Synthesis Type], (Table65[Service] &lt;&gt; "")))) &gt; 1
      )
   ),
   "Error 10: If submitting HT Custom RNA or HT Geneblock Custom RNA service request, all items must have the same Synthesis Type, Banking, and Analytics",
   ""
)</f>
        <v/>
      </c>
      <c r="BU70" s="4" t="str">
        <f>IF(AND(OR(Table65[[#This Row],[Service]] = "HT Custom RNA",Table65[[#This Row],[Service]] = "HT Geneblock Custom RNA"), Table65[[#This Row],[Vector]]="Banked Construct"),"Error 11: Banked constructs cannot be submitted for HT/Geneblock Custom RNA service. Contact the core if you'd like to resynthesize an entire banked plate","")</f>
        <v/>
      </c>
      <c r="BV70" s="4" t="str">
        <f>IF(AND(Table65[[#This Row],[Service]] &lt;&gt; "", Table65[[#This Row],[Vector]]="Banked Construct", Table65[[#This Row],[Bank Construct?]]="Yes"),"Error 12: Cannot bank constructs that are already banked","")</f>
        <v/>
      </c>
      <c r="BW70" s="4" t="str" cm="1">
        <f t="array" ref="BW70">_xlfn.LET(
    _xlpm.ProblemFound, _xlfn.TEXTJOIN(", ", TRUE, IF(AND(Table65[[#This Row],[Synthesis Type]]="Other RNA", OR(Table65[[#This Row],[Codon Optimize Capitalized?]]="No", Table65[[#This Row],[Codon Optimize Capitalized?]]="")), IF((ISNUMBER(SEARCH(Table_pA_Check[pA Check], Table65[[#This Row],[Custom Sequence/Bank ID]]))), Table_pA_Check[pA Check], ""),IF((ISNUMBER(FIND(LOWER(Table_pA_Check[pA Check]), Table65[[#This Row],[Custom Sequence/Bank ID]]))), Table_pA_Check[pA Check], ""))),
    IF(_xlpm.ProblemFound="", "", "Error 13: Problem sequences found (" &amp; _xlpm.ProblemFound &amp; ")"))</f>
        <v/>
      </c>
      <c r="BX70" s="4" t="str">
        <f>IF(AND(Table65[[#This Row],[Service]] &lt;&gt; "", Table65[[#This Row],[Codon Optimize Capitalized?]]&lt;&gt; "No", Table65[[#This Row],[Codon Optimize Capitalized?]]&lt;&gt; "", Table65[[#This Row],[Codon Optimize Capitalized?]]&lt;&gt; "No Options", EXACT(Table65[[#This Row],[Custom Sequence/Bank ID]],LOWER(Table65[[#This Row],[Custom Sequence/Bank ID]]))),"Error 14: Codon optimization is selected, but sequence is lowercase. Change regions for optimization to uppercase","")</f>
        <v/>
      </c>
      <c r="BY70" s="4" t="str">
        <f>IF(COUNTIF(Table65[Name], Table65[[#This Row],[Name]]) &gt; 1, "Error 15: Duplicate name", "")</f>
        <v/>
      </c>
      <c r="BZ70" s="4" t="str">
        <f>IF(
   Table65[[#This Row],[Service]]&lt;&gt;"",
   IF(
      AND(Table65[[#This Row],[Formulation]]="", Table65[[#This Row],[Number of Aliquots]]&gt;1),
      "Error 16: The RTC can only aliquot formulated circRNA; unformulated circRNA is stable through many freeze-thaw cycles",
      ""
   ),
   ""
)</f>
        <v/>
      </c>
      <c r="CA70" s="4" t="str">
        <f>IF(
   Table65[[#This Row],[Service]]&lt;&gt;"",
   IF(
      Table65[[#This Row],[Number of Aliquots]] &gt; (Table65[[#This Row],[Quantity (mg)]]*20),
      "Error 17: Too many aliquots. Maximum aliquots for Quantity requested = " &amp; (Table65[[#This Row],[Quantity (mg)]]*20),
      ""
   ),
   ""
)</f>
        <v/>
      </c>
      <c r="CB70" s="4" t="str">
        <f>IF(
   AND(Table65[[#This Row],[Service]]&lt;&gt;"", Table65[[#This Row],[Quantity (mg)]]&lt;0.2, Table65[[#This Row],[Formulation]]&lt;&gt;"", Table65[[#This Row],[Formulation]]&lt;&gt;"None"),
   "Error 18: Quantity too low. Minimum is 0.2mg for formulations",
   ""
)</f>
        <v/>
      </c>
      <c r="CC70" s="4" t="str">
        <f>IF(
   AND(Table65[[#This Row],[Service]]&lt;&gt;"", Table65[[#This Row],[Vector]]="No Vector", Table65[[#This Row],[Service]]&lt;&gt;"HT Geneblock Custom RNA"),
   "Error 19: [No Vector] can only be used for Geneblock service",
   ""
)</f>
        <v/>
      </c>
      <c r="CD70" s="4" t="str">
        <f>_xlfn.LET(
    _xlpm.errorList, _xlfn.TEXTJOIN(". ", TRUE, Table_Sequence_Check[[#This Row],[Problem Sequence Check]:[GC Check]],Table_Sequence_Check[[#This Row],[Restriction Enzyme Error]:[Gblock No Vector Check]]),
    IF(AND(Table65[[#This Row],[Service]]&lt;&gt;"", Table65[[#This Row],[Custom Sequence/Bank ID]]&lt;&gt;"SPECIAL",_xlpm.errorList&lt;&gt;""), _xlpm.errorList &amp; ".", "")
)</f>
        <v/>
      </c>
      <c r="CF70" s="3" t="str">
        <f t="shared" si="5"/>
        <v>Required</v>
      </c>
      <c r="CG70" s="1" t="str">
        <f t="shared" si="6"/>
        <v>Optional</v>
      </c>
      <c r="CH70" s="1" t="str">
        <f>IF(Table65[[#This Row],[Service]]&lt;&gt;"",IF((Table65[[#This Row],[Service]]="HT Custom RNA") + (Table65[[#This Row],[Service]]="HT Geneblock Custom RNA"), "Empty","Required"),"Empty")</f>
        <v>Empty</v>
      </c>
      <c r="CI70" s="1" t="str">
        <f>IF(Table65[[#This Row],[Service]] = "Stock RNA", "Required","Empty")</f>
        <v>Empty</v>
      </c>
      <c r="CJ70" s="1" t="str">
        <f>IF(OR(Table65[[#This Row],[Service]] = "Custom RNA", Table65[[#This Row],[Service]] = "HT Custom RNA", Table65[[#This Row],[Service]] = "HT Geneblock Custom RNA", Table65[[#This Row],[Service]] = "Formulation"), "Required", "Empty")</f>
        <v>Empty</v>
      </c>
      <c r="CK70" s="1" t="str">
        <f>IF(OR(Table65[[#This Row],[Service]] = "Custom RNA", Table65[[#This Row],[Service]] = "HT Custom RNA", Table65[[#This Row],[Service]] = "HT Geneblock Custom RNA"), "Required", "Empty")</f>
        <v>Empty</v>
      </c>
      <c r="CL70" s="1" t="str">
        <f>IF(OR(Table65[[#This Row],[Service]] = "Custom RNA", Table65[[#This Row],[Service]] = "HT Custom RNA", Table65[[#This Row],[Service]] = "HT Geneblock Custom RNA"), "Required", "Empty")</f>
        <v>Empty</v>
      </c>
      <c r="CM70" s="1" t="str">
        <f>IF(OR(Table65[[#This Row],[Service]] = "Custom RNA", Table65[[#This Row],[Service]] = "HT Custom RNA", Table65[[#This Row],[Service]] = "HT Geneblock Custom RNA"), "Required", "Empty")</f>
        <v>Empty</v>
      </c>
      <c r="CN70" s="1" t="str">
        <f>IF(AND(Table65[[#This Row],[Vector]]&lt;&gt;"Banked Construct", OR(Table65[[#This Row],[Service]] = "Custom RNA", Table65[[#This Row],[Service]] = "HT Custom RNA",Table65[[#This Row],[Service]] = "HT Geneblock Custom RNA",)), "Optional", "Empty")</f>
        <v>Empty</v>
      </c>
      <c r="CO70" s="1" t="str">
        <f>IF(OR(Table65[[#This Row],[Service]] = "Custom RNA", Table65[[#This Row],[Service]] = "HT Custom RNA"), "Optional", "Empty")</f>
        <v>Empty</v>
      </c>
      <c r="CP70" s="1" t="str">
        <f>IF(OR(Table65[[#This Row],[Service]] = "Custom RNA", Table65[[#This Row],[Service]] = "HT Custom RNA", Table65[[#This Row],[Service]] = "HT Custom Geneblock RNA"), "Optional", "Empty")</f>
        <v>Empty</v>
      </c>
      <c r="CQ70" s="1" t="str">
        <f>IF(Table65[[#This Row],[Service]]&lt;&gt;"",IF(OR(Table65[[#This Row],[Service]]="HT Custom RNA", Table65[[#This Row],[Service]]="HT Geneblock Custom RNA"), "Empty","Optional"),"Empty")</f>
        <v>Empty</v>
      </c>
      <c r="CR70" s="1" t="str">
        <f>IF(AND(Table65[[#This Row],[Formulation]]&lt;&gt;"",Table65[[#This Row],[Formulation]]&lt;&gt;"None",Table65[[#This Row],[Formulation]]&lt;&gt;"No Options"), "Required","Empty")</f>
        <v>Empty</v>
      </c>
      <c r="CS70" s="1" t="str">
        <f>IF(AND(Table65[[#This Row],[Formulation]]&lt;&gt;"",Table65[[#This Row],[Formulation]]&lt;&gt;"None",Table65[[#This Row],[Formulation]]&lt;&gt;"No Options"), "Optional","Empty")</f>
        <v>Empty</v>
      </c>
      <c r="CT70" s="1" t="str">
        <f t="shared" si="7"/>
        <v>Optional</v>
      </c>
      <c r="CU70" s="1" t="str">
        <f t="shared" si="8"/>
        <v>Optional</v>
      </c>
      <c r="CV70" s="2" t="str">
        <f t="shared" si="9"/>
        <v>Optional</v>
      </c>
    </row>
    <row r="71" spans="1:100" x14ac:dyDescent="0.35">
      <c r="A71" s="69">
        <v>67</v>
      </c>
      <c r="B71" s="59"/>
      <c r="C71" s="83"/>
      <c r="D71" s="85"/>
      <c r="E71" s="90"/>
      <c r="F71" s="60"/>
      <c r="G71" s="60"/>
      <c r="H71" s="60"/>
      <c r="I71" s="61"/>
      <c r="J71" s="61"/>
      <c r="K71" s="105"/>
      <c r="L71" s="90"/>
      <c r="M71" s="60"/>
      <c r="N71" s="108"/>
      <c r="O71" s="91"/>
      <c r="P71" s="111"/>
      <c r="Q71" s="93" t="str">
        <f>Table_Sequence_Check[[#This Row],[Final Warnings]]</f>
        <v/>
      </c>
      <c r="R71" s="19"/>
      <c r="S71" s="19"/>
      <c r="T71" s="19"/>
      <c r="BG71" s="3" t="str" cm="1">
        <f t="array" ref="BG71">_xlfn.LET(
    _xlpm.ProblemFound, _xlfn.TEXTJOIN(", ", TRUE, IF(OR(Table65[[#This Row],[Codon Optimize Capitalized?]]="No", Table65[[#This Row],[Codon Optimize Capitalized?]]=""), IF((ISNUMBER(SEARCH(Table_Problem_Sequences[Problem Sequences], Table65[[#This Row],[Custom Sequence/Bank ID]]))), Table_Problem_Sequences[Problem Sequences], ""),IF((ISNUMBER(FIND(LOWER(Table_Problem_Sequences[Problem Sequences]), Table65[[#This Row],[Custom Sequence/Bank ID]]))), Table_Problem_Sequences[Problem Sequences], ""))),
    IF(_xlpm.ProblemFound="", "", "Warning 1: Problem sequences found (" &amp; _xlpm.ProblemFound &amp; ")"))</f>
        <v/>
      </c>
      <c r="BH71" s="3" t="str">
        <f>IF(AND(Table65[[#This Row],[Vector]] &lt;&gt; "Banked Construct",Table65[[#This Row],[Service]]&lt;&gt;"Stock RNA", LEN(Table65[[#This Row],[Custom Sequence/Bank ID]])&lt;300, Table65[[#This Row],[Custom Sequence/Bank ID]]&lt;&gt;""),"Comment: Sequence is less than 300nt. A spacer sequence will be added to bring the length up to 300nt","")</f>
        <v/>
      </c>
      <c r="BI71" s="1" t="str">
        <f>IF(AND(Table65[[#This Row],[Custom Sequence/Bank ID]]&lt;&gt;"", Table65[[#This Row],[Codon Optimize Capitalized?]]&lt;&gt; "No", Table65[[#This Row],[Codon Optimize Capitalized?]]&lt;&gt; "", Table65[[#This Row],[Codon Optimize Capitalized?]]&lt;&gt; "No Options"),
    IF(MOD(LEN(SUBSTITUTE(SUBSTITUTE(SUBSTITUTE(SUBSTITUTE(SUBSTITUTE(Table65[[#This Row],[Custom Sequence/Bank ID]], "a", ""), "c", ""), "g", ""), "u", ""), "t", "")), 3) = 0,
        "",
        "Error 3: Optimization regions not divisible by 3"),
    "")</f>
        <v/>
      </c>
      <c r="BJ71" s="1" t="str">
        <f>IF(
    Table65[[#This Row],[Vector]]="Banked Construct",
    IF(
        AND(
            LEFT(Table65[[#This Row],[Custom Sequence/Bank ID]], 3)="RTC",
            ISNUMBER(VALUE(MID(Table65[[#This Row],[Custom Sequence/Bank ID]], 4, 7))),
            LEN(Table65[[#This Row],[Custom Sequence/Bank ID]])=10
        ),
        "",
        "Error 4: Incorrect Bank ID"
    ),
    ""
)</f>
        <v/>
      </c>
      <c r="BK71" s="1" t="str">
        <f>IF(
   AND(Table65[[#This Row],[Vector]]&lt;&gt;"Banked Construct", LEN(Table65[[#This Row],[Custom Sequence/Bank ID]])&gt;0),
   IF(
      LEN(
         SUBSTITUTE(
            SUBSTITUTE(
               SUBSTITUTE(
                  SUBSTITUTE(UPPER(Table65[[#This Row],[Custom Sequence/Bank ID]]),"A",""),
               "C",""),
            "T",""),
         "G","")
      )&gt;0,
      "Error 5: Non-ACGT characters present",
      ""
   ),
   ""
)</f>
        <v/>
      </c>
      <c r="BL71" s="4" t="str">
        <f>IF(AND(Table65[[#This Row],[Vector]] &lt;&gt; "Banked Construct",Table65[[#This Row],[Service]]="Custom RNA", LEN(Table65[[#This Row],[Custom Sequence/Bank ID]])&gt;10000),"Error 6: Maximum sequence length is 10,000nt",IF(AND(Table65[[#This Row],[Vector]] &lt;&gt; "Banked Construct",Table65[[#This Row],[Service]]="HT Custom RNA", LEN(Table65[[#This Row],[Custom Sequence/Bank ID]])&gt;5000),"Error 6: Maximum sequence length for HT is 5,000nt", IF(Table65[[#This Row],[Service]]="HT Geneblock Custom RNA", IF(AND(Table65[[#This Row],[Vector]]="RTC coding circRNA", LEN(Table65[[#This Row],[Custom Sequence/Bank ID]])&gt;3793),"Error 6: Maximum sequence length for Coding CircRNA Geneblock is 3,793nt", IF(AND(Table65[[#This Row],[Vector]]="RTC noncoding circRNA", LEN(Table65[[#This Row],[Custom Sequence/Bank ID]])&gt;4493),"Error 6: Maximum sequence length for Noncoding CircRNA Geneblock is 4,493nt", IF(AND(Table65[[#This Row],[Vector]]="RTC Other RNA", LEN(Table65[[#This Row],[Custom Sequence/Bank ID]])&gt;4913),"Error 6: Maximum sequence length for Other RNA Geneblock is 4,913nt",""))),"")))</f>
        <v/>
      </c>
      <c r="BM71" s="4" t="str">
        <f>IF(AND(Table65[[#This Row],[Vector]] &lt;&gt; "Banked Construct", Table65[[#This Row],[Service]]&lt;&gt;"Stock RNA", Table65[[#This Row],[Custom Sequence/Bank ID]]&lt;&gt;""),
    _xlfn.LET(
        _xlpm.Sequence, Table65[[#This Row],[Custom Sequence/Bank ID]],
        _xlpm.OriginalLength, IF(AND(Table65[[#This Row],[Codon Optimize Capitalized?]] &lt;&gt; "No", Table65[[#This Row],[Codon Optimize Capitalized?]] &lt;&gt; ""),
                           LEN(SUBSTITUTE(SUBSTITUTE(SUBSTITUTE(SUBSTITUTE(SUBSTITUTE(_xlpm.Sequence, "A", ""), "C", ""), "G", ""), "T", ""), "U", "")),
                           LEN(_xlpm.Sequence)),
        _xlpm.NoGCLength, IF(AND(Table65[[#This Row],[Codon Optimize Capitalized?]] &lt;&gt; "No", Table65[[#This Row],[Codon Optimize Capitalized?]] &lt;&gt; ""),
                       LEN((SUBSTITUTE(SUBSTITUTE(SUBSTITUTE(SUBSTITUTE(SUBSTITUTE(SUBSTITUTE(SUBSTITUTE(_xlpm.Sequence, "A", ""), "C", ""), "G", ""), "T", ""), "U", ""), "g", ""), "c", ""))),
                       LEN(SUBSTITUTE(SUBSTITUTE(UPPER(_xlpm.Sequence), "G", ""), "C", ""))),
        _xlpm.GCLength, _xlpm.OriginalLength - _xlpm.NoGCLength,
        _xlpm.GCPercentage, IF(_xlpm.OriginalLength &gt; 15, _xlpm.GCLength / _xlpm.OriginalLength, 0.5),
                IF(OR(_xlpm.GCPercentage &gt; 0.65, _xlpm.GCPercentage &lt; 0.25), "Warning 7: Unoptimized region GC is not between 25-65%", "")
    ),
    ""
)</f>
        <v/>
      </c>
      <c r="BN71" s="4" t="str" cm="1">
        <f t="array" ref="BN71">_xlfn.LET(
    _xlpm.ProblemFound, _xlfn.TEXTJOIN(", ", TRUE, IF(OR(Table65[[#This Row],[Codon Optimize Capitalized?]]="No", Table65[[#This Row],[Codon Optimize Capitalized?]]=""), IF((ISNUMBER(SEARCH(Table_Restriction_Enzymes[XbaI], Table65[[#This Row],[Custom Sequence/Bank ID]]))), Table_Restriction_Enzymes[XbaI], ""),IF((ISNUMBER(FIND(LOWER(Table_Restriction_Enzymes[XbaI]), Table65[[#This Row],[Custom Sequence/Bank ID]]))), Table_Restriction_Enzymes[XbaI], ""))),
    IF(_xlpm.ProblemFound="", "", "[" &amp; _xlpm.ProblemFound &amp; "]"))</f>
        <v/>
      </c>
      <c r="BO71" s="4" t="str">
        <f>IF(Table_Sequence_Check[[#This Row],[Restriction Enzyme 1 Check]]&lt;&gt;"", Table_Restriction_Enzymes[[#Headers],[XbaI]],"")</f>
        <v/>
      </c>
      <c r="BP71" s="4" t="str" cm="1">
        <f t="array" ref="BP71">_xlfn.LET(
    _xlpm.ProblemFound, _xlfn.TEXTJOIN(", ", TRUE, IF(OR(Table65[[#This Row],[Codon Optimize Capitalized?]]="No", Table65[[#This Row],[Codon Optimize Capitalized?]]=""), IF((ISNUMBER(SEARCH(Table_Restriction_Enzymes[AscI], Table65[[#This Row],[Custom Sequence/Bank ID]]))), Table_Restriction_Enzymes[AscI], ""),IF((ISNUMBER(FIND(LOWER(Table_Restriction_Enzymes[AscI]), Table65[[#This Row],[Custom Sequence/Bank ID]]))), Table_Restriction_Enzymes[AscI], ""))),
    IF(_xlpm.ProblemFound="", "", "[" &amp; _xlpm.ProblemFound &amp; "]"))</f>
        <v/>
      </c>
      <c r="BQ71" s="4" t="str">
        <f>IF(Table_Sequence_Check[[#This Row],[Restriction Enzyme 2 Check]]&lt;&gt;"", Table_Restriction_Enzymes[[#Headers],[AscI]],"")</f>
        <v/>
      </c>
      <c r="BR71" s="4" t="str">
        <f>IF(AND(Table65[[#This Row],[Vector]] &lt;&gt; "Banked Construct",Table65[[#This Row],[Service]]&lt;&gt;"Stock RNA", Table65[[#This Row],[Service]]&lt;&gt;"HT Geneblock Custom RNA", Table_Sequence_Check[[#This Row],[Restriction Enzyme 1 Check]]&lt;&gt;"", Table_Sequence_Check[[#This Row],[Restriction Enzyme 2 Check]]&lt;&gt; ""),"Error 8: Remove instances of one of the following: " &amp; _xlfn.CONCAT(Table_Sequence_Check[[#This Row],[Restriction Enzyme 1 Check]],Table_Sequence_Check[[#This Row],[Restriction Enzyme 2 Check]]),"")</f>
        <v/>
      </c>
      <c r="BS71" s="4" t="str" cm="1">
        <f t="array" ref="BS71">IF(
   AND(
      Table65[[#This Row],[Service]] &lt;&gt; "",
      OR(
         COUNTIF(Table65[Service], "HT Custom RNA") &gt; 0,
         COUNTIF(Table65[Service], "HT Geneblock Custom RNA") &gt; 0
      ),
      COUNTA(_xlfn.UNIQUE(_xlfn._xlws.FILTER(Table65[Service], Table65[Service] &lt;&gt; ""))) &gt; 1
   ),
   "Error 9: If selecting HT Custom RNA or HT Geneblock Custom RNA, all items must match the selected HT service",
   ""
)</f>
        <v/>
      </c>
      <c r="BT71" s="4" t="str" cm="1">
        <f t="array" ref="BT71">IF(
   AND(
      Table65[[#This Row],[Service]] &lt;&gt; "",
      OR(COUNTIF(Table65[Service], "*HT Custom RNA*") &gt; 0, COUNTIF(Table65[Service], "*HT Geneblock Custom RNA*") &gt; 0),
      OR(
         COUNTA(_xlfn.UNIQUE(_xlfn._xlws.FILTER(Table65[RNA Analytics], (Table65[Service] &lt;&gt; "")))) &gt; 1,
         COUNTA(_xlfn.UNIQUE(_xlfn._xlws.FILTER(Table65[Bank Construct?], (Table65[Service] &lt;&gt; "")))) &gt; 1,
         COUNTA(_xlfn.UNIQUE(_xlfn._xlws.FILTER(Table65[Synthesis Type], (Table65[Service] &lt;&gt; "")))) &gt; 1
      )
   ),
   "Error 10: If submitting HT Custom RNA or HT Geneblock Custom RNA service request, all items must have the same Synthesis Type, Banking, and Analytics",
   ""
)</f>
        <v/>
      </c>
      <c r="BU71" s="4" t="str">
        <f>IF(AND(OR(Table65[[#This Row],[Service]] = "HT Custom RNA",Table65[[#This Row],[Service]] = "HT Geneblock Custom RNA"), Table65[[#This Row],[Vector]]="Banked Construct"),"Error 11: Banked constructs cannot be submitted for HT/Geneblock Custom RNA service. Contact the core if you'd like to resynthesize an entire banked plate","")</f>
        <v/>
      </c>
      <c r="BV71" s="4" t="str">
        <f>IF(AND(Table65[[#This Row],[Service]] &lt;&gt; "", Table65[[#This Row],[Vector]]="Banked Construct", Table65[[#This Row],[Bank Construct?]]="Yes"),"Error 12: Cannot bank constructs that are already banked","")</f>
        <v/>
      </c>
      <c r="BW71" s="4" t="str" cm="1">
        <f t="array" ref="BW71">_xlfn.LET(
    _xlpm.ProblemFound, _xlfn.TEXTJOIN(", ", TRUE, IF(AND(Table65[[#This Row],[Synthesis Type]]="Other RNA", OR(Table65[[#This Row],[Codon Optimize Capitalized?]]="No", Table65[[#This Row],[Codon Optimize Capitalized?]]="")), IF((ISNUMBER(SEARCH(Table_pA_Check[pA Check], Table65[[#This Row],[Custom Sequence/Bank ID]]))), Table_pA_Check[pA Check], ""),IF((ISNUMBER(FIND(LOWER(Table_pA_Check[pA Check]), Table65[[#This Row],[Custom Sequence/Bank ID]]))), Table_pA_Check[pA Check], ""))),
    IF(_xlpm.ProblemFound="", "", "Error 13: Problem sequences found (" &amp; _xlpm.ProblemFound &amp; ")"))</f>
        <v/>
      </c>
      <c r="BX71" s="4" t="str">
        <f>IF(AND(Table65[[#This Row],[Service]] &lt;&gt; "", Table65[[#This Row],[Codon Optimize Capitalized?]]&lt;&gt; "No", Table65[[#This Row],[Codon Optimize Capitalized?]]&lt;&gt; "", Table65[[#This Row],[Codon Optimize Capitalized?]]&lt;&gt; "No Options", EXACT(Table65[[#This Row],[Custom Sequence/Bank ID]],LOWER(Table65[[#This Row],[Custom Sequence/Bank ID]]))),"Error 14: Codon optimization is selected, but sequence is lowercase. Change regions for optimization to uppercase","")</f>
        <v/>
      </c>
      <c r="BY71" s="4" t="str">
        <f>IF(COUNTIF(Table65[Name], Table65[[#This Row],[Name]]) &gt; 1, "Error 15: Duplicate name", "")</f>
        <v/>
      </c>
      <c r="BZ71" s="4" t="str">
        <f>IF(
   Table65[[#This Row],[Service]]&lt;&gt;"",
   IF(
      AND(Table65[[#This Row],[Formulation]]="", Table65[[#This Row],[Number of Aliquots]]&gt;1),
      "Error 16: The RTC can only aliquot formulated circRNA; unformulated circRNA is stable through many freeze-thaw cycles",
      ""
   ),
   ""
)</f>
        <v/>
      </c>
      <c r="CA71" s="4" t="str">
        <f>IF(
   Table65[[#This Row],[Service]]&lt;&gt;"",
   IF(
      Table65[[#This Row],[Number of Aliquots]] &gt; (Table65[[#This Row],[Quantity (mg)]]*20),
      "Error 17: Too many aliquots. Maximum aliquots for Quantity requested = " &amp; (Table65[[#This Row],[Quantity (mg)]]*20),
      ""
   ),
   ""
)</f>
        <v/>
      </c>
      <c r="CB71" s="4" t="str">
        <f>IF(
   AND(Table65[[#This Row],[Service]]&lt;&gt;"", Table65[[#This Row],[Quantity (mg)]]&lt;0.2, Table65[[#This Row],[Formulation]]&lt;&gt;"", Table65[[#This Row],[Formulation]]&lt;&gt;"None"),
   "Error 18: Quantity too low. Minimum is 0.2mg for formulations",
   ""
)</f>
        <v/>
      </c>
      <c r="CC71" s="4" t="str">
        <f>IF(
   AND(Table65[[#This Row],[Service]]&lt;&gt;"", Table65[[#This Row],[Vector]]="No Vector", Table65[[#This Row],[Service]]&lt;&gt;"HT Geneblock Custom RNA"),
   "Error 19: [No Vector] can only be used for Geneblock service",
   ""
)</f>
        <v/>
      </c>
      <c r="CD71" s="4" t="str">
        <f>_xlfn.LET(
    _xlpm.errorList, _xlfn.TEXTJOIN(". ", TRUE, Table_Sequence_Check[[#This Row],[Problem Sequence Check]:[GC Check]],Table_Sequence_Check[[#This Row],[Restriction Enzyme Error]:[Gblock No Vector Check]]),
    IF(AND(Table65[[#This Row],[Service]]&lt;&gt;"", Table65[[#This Row],[Custom Sequence/Bank ID]]&lt;&gt;"SPECIAL",_xlpm.errorList&lt;&gt;""), _xlpm.errorList &amp; ".", "")
)</f>
        <v/>
      </c>
      <c r="CF71" s="3" t="str">
        <f t="shared" si="5"/>
        <v>Required</v>
      </c>
      <c r="CG71" s="1" t="str">
        <f t="shared" si="6"/>
        <v>Optional</v>
      </c>
      <c r="CH71" s="1" t="str">
        <f>IF(Table65[[#This Row],[Service]]&lt;&gt;"",IF((Table65[[#This Row],[Service]]="HT Custom RNA") + (Table65[[#This Row],[Service]]="HT Geneblock Custom RNA"), "Empty","Required"),"Empty")</f>
        <v>Empty</v>
      </c>
      <c r="CI71" s="1" t="str">
        <f>IF(Table65[[#This Row],[Service]] = "Stock RNA", "Required","Empty")</f>
        <v>Empty</v>
      </c>
      <c r="CJ71" s="1" t="str">
        <f>IF(OR(Table65[[#This Row],[Service]] = "Custom RNA", Table65[[#This Row],[Service]] = "HT Custom RNA", Table65[[#This Row],[Service]] = "HT Geneblock Custom RNA", Table65[[#This Row],[Service]] = "Formulation"), "Required", "Empty")</f>
        <v>Empty</v>
      </c>
      <c r="CK71" s="1" t="str">
        <f>IF(OR(Table65[[#This Row],[Service]] = "Custom RNA", Table65[[#This Row],[Service]] = "HT Custom RNA", Table65[[#This Row],[Service]] = "HT Geneblock Custom RNA"), "Required", "Empty")</f>
        <v>Empty</v>
      </c>
      <c r="CL71" s="1" t="str">
        <f>IF(OR(Table65[[#This Row],[Service]] = "Custom RNA", Table65[[#This Row],[Service]] = "HT Custom RNA", Table65[[#This Row],[Service]] = "HT Geneblock Custom RNA"), "Required", "Empty")</f>
        <v>Empty</v>
      </c>
      <c r="CM71" s="1" t="str">
        <f>IF(OR(Table65[[#This Row],[Service]] = "Custom RNA", Table65[[#This Row],[Service]] = "HT Custom RNA", Table65[[#This Row],[Service]] = "HT Geneblock Custom RNA"), "Required", "Empty")</f>
        <v>Empty</v>
      </c>
      <c r="CN71" s="1" t="str">
        <f>IF(AND(Table65[[#This Row],[Vector]]&lt;&gt;"Banked Construct", OR(Table65[[#This Row],[Service]] = "Custom RNA", Table65[[#This Row],[Service]] = "HT Custom RNA",Table65[[#This Row],[Service]] = "HT Geneblock Custom RNA",)), "Optional", "Empty")</f>
        <v>Empty</v>
      </c>
      <c r="CO71" s="1" t="str">
        <f>IF(OR(Table65[[#This Row],[Service]] = "Custom RNA", Table65[[#This Row],[Service]] = "HT Custom RNA"), "Optional", "Empty")</f>
        <v>Empty</v>
      </c>
      <c r="CP71" s="1" t="str">
        <f>IF(OR(Table65[[#This Row],[Service]] = "Custom RNA", Table65[[#This Row],[Service]] = "HT Custom RNA", Table65[[#This Row],[Service]] = "HT Custom Geneblock RNA"), "Optional", "Empty")</f>
        <v>Empty</v>
      </c>
      <c r="CQ71" s="1" t="str">
        <f>IF(Table65[[#This Row],[Service]]&lt;&gt;"",IF(OR(Table65[[#This Row],[Service]]="HT Custom RNA", Table65[[#This Row],[Service]]="HT Geneblock Custom RNA"), "Empty","Optional"),"Empty")</f>
        <v>Empty</v>
      </c>
      <c r="CR71" s="1" t="str">
        <f>IF(AND(Table65[[#This Row],[Formulation]]&lt;&gt;"",Table65[[#This Row],[Formulation]]&lt;&gt;"None",Table65[[#This Row],[Formulation]]&lt;&gt;"No Options"), "Required","Empty")</f>
        <v>Empty</v>
      </c>
      <c r="CS71" s="1" t="str">
        <f>IF(AND(Table65[[#This Row],[Formulation]]&lt;&gt;"",Table65[[#This Row],[Formulation]]&lt;&gt;"None",Table65[[#This Row],[Formulation]]&lt;&gt;"No Options"), "Optional","Empty")</f>
        <v>Empty</v>
      </c>
      <c r="CT71" s="1" t="str">
        <f t="shared" si="7"/>
        <v>Optional</v>
      </c>
      <c r="CU71" s="1" t="str">
        <f t="shared" si="8"/>
        <v>Optional</v>
      </c>
      <c r="CV71" s="2" t="str">
        <f t="shared" si="9"/>
        <v>Optional</v>
      </c>
    </row>
    <row r="72" spans="1:100" x14ac:dyDescent="0.35">
      <c r="A72" s="69">
        <v>68</v>
      </c>
      <c r="B72" s="59"/>
      <c r="C72" s="83"/>
      <c r="D72" s="85"/>
      <c r="E72" s="90"/>
      <c r="F72" s="60"/>
      <c r="G72" s="60"/>
      <c r="H72" s="60"/>
      <c r="I72" s="61"/>
      <c r="J72" s="61"/>
      <c r="K72" s="105"/>
      <c r="L72" s="90"/>
      <c r="M72" s="60"/>
      <c r="N72" s="108"/>
      <c r="O72" s="91"/>
      <c r="P72" s="111"/>
      <c r="Q72" s="93" t="str">
        <f>Table_Sequence_Check[[#This Row],[Final Warnings]]</f>
        <v/>
      </c>
      <c r="R72" s="19"/>
      <c r="S72" s="19"/>
      <c r="T72" s="19"/>
      <c r="BG72" s="3" t="str" cm="1">
        <f t="array" ref="BG72">_xlfn.LET(
    _xlpm.ProblemFound, _xlfn.TEXTJOIN(", ", TRUE, IF(OR(Table65[[#This Row],[Codon Optimize Capitalized?]]="No", Table65[[#This Row],[Codon Optimize Capitalized?]]=""), IF((ISNUMBER(SEARCH(Table_Problem_Sequences[Problem Sequences], Table65[[#This Row],[Custom Sequence/Bank ID]]))), Table_Problem_Sequences[Problem Sequences], ""),IF((ISNUMBER(FIND(LOWER(Table_Problem_Sequences[Problem Sequences]), Table65[[#This Row],[Custom Sequence/Bank ID]]))), Table_Problem_Sequences[Problem Sequences], ""))),
    IF(_xlpm.ProblemFound="", "", "Warning 1: Problem sequences found (" &amp; _xlpm.ProblemFound &amp; ")"))</f>
        <v/>
      </c>
      <c r="BH72" s="3" t="str">
        <f>IF(AND(Table65[[#This Row],[Vector]] &lt;&gt; "Banked Construct",Table65[[#This Row],[Service]]&lt;&gt;"Stock RNA", LEN(Table65[[#This Row],[Custom Sequence/Bank ID]])&lt;300, Table65[[#This Row],[Custom Sequence/Bank ID]]&lt;&gt;""),"Comment: Sequence is less than 300nt. A spacer sequence will be added to bring the length up to 300nt","")</f>
        <v/>
      </c>
      <c r="BI72" s="1" t="str">
        <f>IF(AND(Table65[[#This Row],[Custom Sequence/Bank ID]]&lt;&gt;"", Table65[[#This Row],[Codon Optimize Capitalized?]]&lt;&gt; "No", Table65[[#This Row],[Codon Optimize Capitalized?]]&lt;&gt; "", Table65[[#This Row],[Codon Optimize Capitalized?]]&lt;&gt; "No Options"),
    IF(MOD(LEN(SUBSTITUTE(SUBSTITUTE(SUBSTITUTE(SUBSTITUTE(SUBSTITUTE(Table65[[#This Row],[Custom Sequence/Bank ID]], "a", ""), "c", ""), "g", ""), "u", ""), "t", "")), 3) = 0,
        "",
        "Error 3: Optimization regions not divisible by 3"),
    "")</f>
        <v/>
      </c>
      <c r="BJ72" s="1" t="str">
        <f>IF(
    Table65[[#This Row],[Vector]]="Banked Construct",
    IF(
        AND(
            LEFT(Table65[[#This Row],[Custom Sequence/Bank ID]], 3)="RTC",
            ISNUMBER(VALUE(MID(Table65[[#This Row],[Custom Sequence/Bank ID]], 4, 7))),
            LEN(Table65[[#This Row],[Custom Sequence/Bank ID]])=10
        ),
        "",
        "Error 4: Incorrect Bank ID"
    ),
    ""
)</f>
        <v/>
      </c>
      <c r="BK72" s="1" t="str">
        <f>IF(
   AND(Table65[[#This Row],[Vector]]&lt;&gt;"Banked Construct", LEN(Table65[[#This Row],[Custom Sequence/Bank ID]])&gt;0),
   IF(
      LEN(
         SUBSTITUTE(
            SUBSTITUTE(
               SUBSTITUTE(
                  SUBSTITUTE(UPPER(Table65[[#This Row],[Custom Sequence/Bank ID]]),"A",""),
               "C",""),
            "T",""),
         "G","")
      )&gt;0,
      "Error 5: Non-ACGT characters present",
      ""
   ),
   ""
)</f>
        <v/>
      </c>
      <c r="BL72" s="4" t="str">
        <f>IF(AND(Table65[[#This Row],[Vector]] &lt;&gt; "Banked Construct",Table65[[#This Row],[Service]]="Custom RNA", LEN(Table65[[#This Row],[Custom Sequence/Bank ID]])&gt;10000),"Error 6: Maximum sequence length is 10,000nt",IF(AND(Table65[[#This Row],[Vector]] &lt;&gt; "Banked Construct",Table65[[#This Row],[Service]]="HT Custom RNA", LEN(Table65[[#This Row],[Custom Sequence/Bank ID]])&gt;5000),"Error 6: Maximum sequence length for HT is 5,000nt", IF(Table65[[#This Row],[Service]]="HT Geneblock Custom RNA", IF(AND(Table65[[#This Row],[Vector]]="RTC coding circRNA", LEN(Table65[[#This Row],[Custom Sequence/Bank ID]])&gt;3793),"Error 6: Maximum sequence length for Coding CircRNA Geneblock is 3,793nt", IF(AND(Table65[[#This Row],[Vector]]="RTC noncoding circRNA", LEN(Table65[[#This Row],[Custom Sequence/Bank ID]])&gt;4493),"Error 6: Maximum sequence length for Noncoding CircRNA Geneblock is 4,493nt", IF(AND(Table65[[#This Row],[Vector]]="RTC Other RNA", LEN(Table65[[#This Row],[Custom Sequence/Bank ID]])&gt;4913),"Error 6: Maximum sequence length for Other RNA Geneblock is 4,913nt",""))),"")))</f>
        <v/>
      </c>
      <c r="BM72" s="4" t="str">
        <f>IF(AND(Table65[[#This Row],[Vector]] &lt;&gt; "Banked Construct", Table65[[#This Row],[Service]]&lt;&gt;"Stock RNA", Table65[[#This Row],[Custom Sequence/Bank ID]]&lt;&gt;""),
    _xlfn.LET(
        _xlpm.Sequence, Table65[[#This Row],[Custom Sequence/Bank ID]],
        _xlpm.OriginalLength, IF(AND(Table65[[#This Row],[Codon Optimize Capitalized?]] &lt;&gt; "No", Table65[[#This Row],[Codon Optimize Capitalized?]] &lt;&gt; ""),
                           LEN(SUBSTITUTE(SUBSTITUTE(SUBSTITUTE(SUBSTITUTE(SUBSTITUTE(_xlpm.Sequence, "A", ""), "C", ""), "G", ""), "T", ""), "U", "")),
                           LEN(_xlpm.Sequence)),
        _xlpm.NoGCLength, IF(AND(Table65[[#This Row],[Codon Optimize Capitalized?]] &lt;&gt; "No", Table65[[#This Row],[Codon Optimize Capitalized?]] &lt;&gt; ""),
                       LEN((SUBSTITUTE(SUBSTITUTE(SUBSTITUTE(SUBSTITUTE(SUBSTITUTE(SUBSTITUTE(SUBSTITUTE(_xlpm.Sequence, "A", ""), "C", ""), "G", ""), "T", ""), "U", ""), "g", ""), "c", ""))),
                       LEN(SUBSTITUTE(SUBSTITUTE(UPPER(_xlpm.Sequence), "G", ""), "C", ""))),
        _xlpm.GCLength, _xlpm.OriginalLength - _xlpm.NoGCLength,
        _xlpm.GCPercentage, IF(_xlpm.OriginalLength &gt; 15, _xlpm.GCLength / _xlpm.OriginalLength, 0.5),
                IF(OR(_xlpm.GCPercentage &gt; 0.65, _xlpm.GCPercentage &lt; 0.25), "Warning 7: Unoptimized region GC is not between 25-65%", "")
    ),
    ""
)</f>
        <v/>
      </c>
      <c r="BN72" s="4" t="str" cm="1">
        <f t="array" ref="BN72">_xlfn.LET(
    _xlpm.ProblemFound, _xlfn.TEXTJOIN(", ", TRUE, IF(OR(Table65[[#This Row],[Codon Optimize Capitalized?]]="No", Table65[[#This Row],[Codon Optimize Capitalized?]]=""), IF((ISNUMBER(SEARCH(Table_Restriction_Enzymes[XbaI], Table65[[#This Row],[Custom Sequence/Bank ID]]))), Table_Restriction_Enzymes[XbaI], ""),IF((ISNUMBER(FIND(LOWER(Table_Restriction_Enzymes[XbaI]), Table65[[#This Row],[Custom Sequence/Bank ID]]))), Table_Restriction_Enzymes[XbaI], ""))),
    IF(_xlpm.ProblemFound="", "", "[" &amp; _xlpm.ProblemFound &amp; "]"))</f>
        <v/>
      </c>
      <c r="BO72" s="4" t="str">
        <f>IF(Table_Sequence_Check[[#This Row],[Restriction Enzyme 1 Check]]&lt;&gt;"", Table_Restriction_Enzymes[[#Headers],[XbaI]],"")</f>
        <v/>
      </c>
      <c r="BP72" s="4" t="str" cm="1">
        <f t="array" ref="BP72">_xlfn.LET(
    _xlpm.ProblemFound, _xlfn.TEXTJOIN(", ", TRUE, IF(OR(Table65[[#This Row],[Codon Optimize Capitalized?]]="No", Table65[[#This Row],[Codon Optimize Capitalized?]]=""), IF((ISNUMBER(SEARCH(Table_Restriction_Enzymes[AscI], Table65[[#This Row],[Custom Sequence/Bank ID]]))), Table_Restriction_Enzymes[AscI], ""),IF((ISNUMBER(FIND(LOWER(Table_Restriction_Enzymes[AscI]), Table65[[#This Row],[Custom Sequence/Bank ID]]))), Table_Restriction_Enzymes[AscI], ""))),
    IF(_xlpm.ProblemFound="", "", "[" &amp; _xlpm.ProblemFound &amp; "]"))</f>
        <v/>
      </c>
      <c r="BQ72" s="4" t="str">
        <f>IF(Table_Sequence_Check[[#This Row],[Restriction Enzyme 2 Check]]&lt;&gt;"", Table_Restriction_Enzymes[[#Headers],[AscI]],"")</f>
        <v/>
      </c>
      <c r="BR72" s="4" t="str">
        <f>IF(AND(Table65[[#This Row],[Vector]] &lt;&gt; "Banked Construct",Table65[[#This Row],[Service]]&lt;&gt;"Stock RNA", Table65[[#This Row],[Service]]&lt;&gt;"HT Geneblock Custom RNA", Table_Sequence_Check[[#This Row],[Restriction Enzyme 1 Check]]&lt;&gt;"", Table_Sequence_Check[[#This Row],[Restriction Enzyme 2 Check]]&lt;&gt; ""),"Error 8: Remove instances of one of the following: " &amp; _xlfn.CONCAT(Table_Sequence_Check[[#This Row],[Restriction Enzyme 1 Check]],Table_Sequence_Check[[#This Row],[Restriction Enzyme 2 Check]]),"")</f>
        <v/>
      </c>
      <c r="BS72" s="4" t="str" cm="1">
        <f t="array" ref="BS72">IF(
   AND(
      Table65[[#This Row],[Service]] &lt;&gt; "",
      OR(
         COUNTIF(Table65[Service], "HT Custom RNA") &gt; 0,
         COUNTIF(Table65[Service], "HT Geneblock Custom RNA") &gt; 0
      ),
      COUNTA(_xlfn.UNIQUE(_xlfn._xlws.FILTER(Table65[Service], Table65[Service] &lt;&gt; ""))) &gt; 1
   ),
   "Error 9: If selecting HT Custom RNA or HT Geneblock Custom RNA, all items must match the selected HT service",
   ""
)</f>
        <v/>
      </c>
      <c r="BT72" s="4" t="str" cm="1">
        <f t="array" ref="BT72">IF(
   AND(
      Table65[[#This Row],[Service]] &lt;&gt; "",
      OR(COUNTIF(Table65[Service], "*HT Custom RNA*") &gt; 0, COUNTIF(Table65[Service], "*HT Geneblock Custom RNA*") &gt; 0),
      OR(
         COUNTA(_xlfn.UNIQUE(_xlfn._xlws.FILTER(Table65[RNA Analytics], (Table65[Service] &lt;&gt; "")))) &gt; 1,
         COUNTA(_xlfn.UNIQUE(_xlfn._xlws.FILTER(Table65[Bank Construct?], (Table65[Service] &lt;&gt; "")))) &gt; 1,
         COUNTA(_xlfn.UNIQUE(_xlfn._xlws.FILTER(Table65[Synthesis Type], (Table65[Service] &lt;&gt; "")))) &gt; 1
      )
   ),
   "Error 10: If submitting HT Custom RNA or HT Geneblock Custom RNA service request, all items must have the same Synthesis Type, Banking, and Analytics",
   ""
)</f>
        <v/>
      </c>
      <c r="BU72" s="4" t="str">
        <f>IF(AND(OR(Table65[[#This Row],[Service]] = "HT Custom RNA",Table65[[#This Row],[Service]] = "HT Geneblock Custom RNA"), Table65[[#This Row],[Vector]]="Banked Construct"),"Error 11: Banked constructs cannot be submitted for HT/Geneblock Custom RNA service. Contact the core if you'd like to resynthesize an entire banked plate","")</f>
        <v/>
      </c>
      <c r="BV72" s="4" t="str">
        <f>IF(AND(Table65[[#This Row],[Service]] &lt;&gt; "", Table65[[#This Row],[Vector]]="Banked Construct", Table65[[#This Row],[Bank Construct?]]="Yes"),"Error 12: Cannot bank constructs that are already banked","")</f>
        <v/>
      </c>
      <c r="BW72" s="4" t="str" cm="1">
        <f t="array" ref="BW72">_xlfn.LET(
    _xlpm.ProblemFound, _xlfn.TEXTJOIN(", ", TRUE, IF(AND(Table65[[#This Row],[Synthesis Type]]="Other RNA", OR(Table65[[#This Row],[Codon Optimize Capitalized?]]="No", Table65[[#This Row],[Codon Optimize Capitalized?]]="")), IF((ISNUMBER(SEARCH(Table_pA_Check[pA Check], Table65[[#This Row],[Custom Sequence/Bank ID]]))), Table_pA_Check[pA Check], ""),IF((ISNUMBER(FIND(LOWER(Table_pA_Check[pA Check]), Table65[[#This Row],[Custom Sequence/Bank ID]]))), Table_pA_Check[pA Check], ""))),
    IF(_xlpm.ProblemFound="", "", "Error 13: Problem sequences found (" &amp; _xlpm.ProblemFound &amp; ")"))</f>
        <v/>
      </c>
      <c r="BX72" s="4" t="str">
        <f>IF(AND(Table65[[#This Row],[Service]] &lt;&gt; "", Table65[[#This Row],[Codon Optimize Capitalized?]]&lt;&gt; "No", Table65[[#This Row],[Codon Optimize Capitalized?]]&lt;&gt; "", Table65[[#This Row],[Codon Optimize Capitalized?]]&lt;&gt; "No Options", EXACT(Table65[[#This Row],[Custom Sequence/Bank ID]],LOWER(Table65[[#This Row],[Custom Sequence/Bank ID]]))),"Error 14: Codon optimization is selected, but sequence is lowercase. Change regions for optimization to uppercase","")</f>
        <v/>
      </c>
      <c r="BY72" s="4" t="str">
        <f>IF(COUNTIF(Table65[Name], Table65[[#This Row],[Name]]) &gt; 1, "Error 15: Duplicate name", "")</f>
        <v/>
      </c>
      <c r="BZ72" s="4" t="str">
        <f>IF(
   Table65[[#This Row],[Service]]&lt;&gt;"",
   IF(
      AND(Table65[[#This Row],[Formulation]]="", Table65[[#This Row],[Number of Aliquots]]&gt;1),
      "Error 16: The RTC can only aliquot formulated circRNA; unformulated circRNA is stable through many freeze-thaw cycles",
      ""
   ),
   ""
)</f>
        <v/>
      </c>
      <c r="CA72" s="4" t="str">
        <f>IF(
   Table65[[#This Row],[Service]]&lt;&gt;"",
   IF(
      Table65[[#This Row],[Number of Aliquots]] &gt; (Table65[[#This Row],[Quantity (mg)]]*20),
      "Error 17: Too many aliquots. Maximum aliquots for Quantity requested = " &amp; (Table65[[#This Row],[Quantity (mg)]]*20),
      ""
   ),
   ""
)</f>
        <v/>
      </c>
      <c r="CB72" s="4" t="str">
        <f>IF(
   AND(Table65[[#This Row],[Service]]&lt;&gt;"", Table65[[#This Row],[Quantity (mg)]]&lt;0.2, Table65[[#This Row],[Formulation]]&lt;&gt;"", Table65[[#This Row],[Formulation]]&lt;&gt;"None"),
   "Error 18: Quantity too low. Minimum is 0.2mg for formulations",
   ""
)</f>
        <v/>
      </c>
      <c r="CC72" s="4" t="str">
        <f>IF(
   AND(Table65[[#This Row],[Service]]&lt;&gt;"", Table65[[#This Row],[Vector]]="No Vector", Table65[[#This Row],[Service]]&lt;&gt;"HT Geneblock Custom RNA"),
   "Error 19: [No Vector] can only be used for Geneblock service",
   ""
)</f>
        <v/>
      </c>
      <c r="CD72" s="4" t="str">
        <f>_xlfn.LET(
    _xlpm.errorList, _xlfn.TEXTJOIN(". ", TRUE, Table_Sequence_Check[[#This Row],[Problem Sequence Check]:[GC Check]],Table_Sequence_Check[[#This Row],[Restriction Enzyme Error]:[Gblock No Vector Check]]),
    IF(AND(Table65[[#This Row],[Service]]&lt;&gt;"", Table65[[#This Row],[Custom Sequence/Bank ID]]&lt;&gt;"SPECIAL",_xlpm.errorList&lt;&gt;""), _xlpm.errorList &amp; ".", "")
)</f>
        <v/>
      </c>
      <c r="CF72" s="3" t="str">
        <f t="shared" si="5"/>
        <v>Required</v>
      </c>
      <c r="CG72" s="1" t="str">
        <f t="shared" si="6"/>
        <v>Optional</v>
      </c>
      <c r="CH72" s="1" t="str">
        <f>IF(Table65[[#This Row],[Service]]&lt;&gt;"",IF((Table65[[#This Row],[Service]]="HT Custom RNA") + (Table65[[#This Row],[Service]]="HT Geneblock Custom RNA"), "Empty","Required"),"Empty")</f>
        <v>Empty</v>
      </c>
      <c r="CI72" s="1" t="str">
        <f>IF(Table65[[#This Row],[Service]] = "Stock RNA", "Required","Empty")</f>
        <v>Empty</v>
      </c>
      <c r="CJ72" s="1" t="str">
        <f>IF(OR(Table65[[#This Row],[Service]] = "Custom RNA", Table65[[#This Row],[Service]] = "HT Custom RNA", Table65[[#This Row],[Service]] = "HT Geneblock Custom RNA", Table65[[#This Row],[Service]] = "Formulation"), "Required", "Empty")</f>
        <v>Empty</v>
      </c>
      <c r="CK72" s="1" t="str">
        <f>IF(OR(Table65[[#This Row],[Service]] = "Custom RNA", Table65[[#This Row],[Service]] = "HT Custom RNA", Table65[[#This Row],[Service]] = "HT Geneblock Custom RNA"), "Required", "Empty")</f>
        <v>Empty</v>
      </c>
      <c r="CL72" s="1" t="str">
        <f>IF(OR(Table65[[#This Row],[Service]] = "Custom RNA", Table65[[#This Row],[Service]] = "HT Custom RNA", Table65[[#This Row],[Service]] = "HT Geneblock Custom RNA"), "Required", "Empty")</f>
        <v>Empty</v>
      </c>
      <c r="CM72" s="1" t="str">
        <f>IF(OR(Table65[[#This Row],[Service]] = "Custom RNA", Table65[[#This Row],[Service]] = "HT Custom RNA", Table65[[#This Row],[Service]] = "HT Geneblock Custom RNA"), "Required", "Empty")</f>
        <v>Empty</v>
      </c>
      <c r="CN72" s="1" t="str">
        <f>IF(AND(Table65[[#This Row],[Vector]]&lt;&gt;"Banked Construct", OR(Table65[[#This Row],[Service]] = "Custom RNA", Table65[[#This Row],[Service]] = "HT Custom RNA",Table65[[#This Row],[Service]] = "HT Geneblock Custom RNA",)), "Optional", "Empty")</f>
        <v>Empty</v>
      </c>
      <c r="CO72" s="1" t="str">
        <f>IF(OR(Table65[[#This Row],[Service]] = "Custom RNA", Table65[[#This Row],[Service]] = "HT Custom RNA"), "Optional", "Empty")</f>
        <v>Empty</v>
      </c>
      <c r="CP72" s="1" t="str">
        <f>IF(OR(Table65[[#This Row],[Service]] = "Custom RNA", Table65[[#This Row],[Service]] = "HT Custom RNA", Table65[[#This Row],[Service]] = "HT Custom Geneblock RNA"), "Optional", "Empty")</f>
        <v>Empty</v>
      </c>
      <c r="CQ72" s="1" t="str">
        <f>IF(Table65[[#This Row],[Service]]&lt;&gt;"",IF(OR(Table65[[#This Row],[Service]]="HT Custom RNA", Table65[[#This Row],[Service]]="HT Geneblock Custom RNA"), "Empty","Optional"),"Empty")</f>
        <v>Empty</v>
      </c>
      <c r="CR72" s="1" t="str">
        <f>IF(AND(Table65[[#This Row],[Formulation]]&lt;&gt;"",Table65[[#This Row],[Formulation]]&lt;&gt;"None",Table65[[#This Row],[Formulation]]&lt;&gt;"No Options"), "Required","Empty")</f>
        <v>Empty</v>
      </c>
      <c r="CS72" s="1" t="str">
        <f>IF(AND(Table65[[#This Row],[Formulation]]&lt;&gt;"",Table65[[#This Row],[Formulation]]&lt;&gt;"None",Table65[[#This Row],[Formulation]]&lt;&gt;"No Options"), "Optional","Empty")</f>
        <v>Empty</v>
      </c>
      <c r="CT72" s="1" t="str">
        <f t="shared" si="7"/>
        <v>Optional</v>
      </c>
      <c r="CU72" s="1" t="str">
        <f t="shared" si="8"/>
        <v>Optional</v>
      </c>
      <c r="CV72" s="2" t="str">
        <f t="shared" si="9"/>
        <v>Optional</v>
      </c>
    </row>
    <row r="73" spans="1:100" x14ac:dyDescent="0.35">
      <c r="A73" s="69">
        <v>69</v>
      </c>
      <c r="B73" s="59"/>
      <c r="C73" s="83"/>
      <c r="D73" s="85"/>
      <c r="E73" s="90"/>
      <c r="F73" s="60"/>
      <c r="G73" s="60"/>
      <c r="H73" s="60"/>
      <c r="I73" s="61"/>
      <c r="J73" s="61"/>
      <c r="K73" s="105"/>
      <c r="L73" s="90"/>
      <c r="M73" s="60"/>
      <c r="N73" s="108"/>
      <c r="O73" s="91"/>
      <c r="P73" s="111"/>
      <c r="Q73" s="93" t="str">
        <f>Table_Sequence_Check[[#This Row],[Final Warnings]]</f>
        <v/>
      </c>
      <c r="R73" s="19"/>
      <c r="S73" s="19"/>
      <c r="T73" s="19"/>
      <c r="BG73" s="3" t="str" cm="1">
        <f t="array" ref="BG73">_xlfn.LET(
    _xlpm.ProblemFound, _xlfn.TEXTJOIN(", ", TRUE, IF(OR(Table65[[#This Row],[Codon Optimize Capitalized?]]="No", Table65[[#This Row],[Codon Optimize Capitalized?]]=""), IF((ISNUMBER(SEARCH(Table_Problem_Sequences[Problem Sequences], Table65[[#This Row],[Custom Sequence/Bank ID]]))), Table_Problem_Sequences[Problem Sequences], ""),IF((ISNUMBER(FIND(LOWER(Table_Problem_Sequences[Problem Sequences]), Table65[[#This Row],[Custom Sequence/Bank ID]]))), Table_Problem_Sequences[Problem Sequences], ""))),
    IF(_xlpm.ProblemFound="", "", "Warning 1: Problem sequences found (" &amp; _xlpm.ProblemFound &amp; ")"))</f>
        <v/>
      </c>
      <c r="BH73" s="3" t="str">
        <f>IF(AND(Table65[[#This Row],[Vector]] &lt;&gt; "Banked Construct",Table65[[#This Row],[Service]]&lt;&gt;"Stock RNA", LEN(Table65[[#This Row],[Custom Sequence/Bank ID]])&lt;300, Table65[[#This Row],[Custom Sequence/Bank ID]]&lt;&gt;""),"Comment: Sequence is less than 300nt. A spacer sequence will be added to bring the length up to 300nt","")</f>
        <v/>
      </c>
      <c r="BI73" s="1" t="str">
        <f>IF(AND(Table65[[#This Row],[Custom Sequence/Bank ID]]&lt;&gt;"", Table65[[#This Row],[Codon Optimize Capitalized?]]&lt;&gt; "No", Table65[[#This Row],[Codon Optimize Capitalized?]]&lt;&gt; "", Table65[[#This Row],[Codon Optimize Capitalized?]]&lt;&gt; "No Options"),
    IF(MOD(LEN(SUBSTITUTE(SUBSTITUTE(SUBSTITUTE(SUBSTITUTE(SUBSTITUTE(Table65[[#This Row],[Custom Sequence/Bank ID]], "a", ""), "c", ""), "g", ""), "u", ""), "t", "")), 3) = 0,
        "",
        "Error 3: Optimization regions not divisible by 3"),
    "")</f>
        <v/>
      </c>
      <c r="BJ73" s="1" t="str">
        <f>IF(
    Table65[[#This Row],[Vector]]="Banked Construct",
    IF(
        AND(
            LEFT(Table65[[#This Row],[Custom Sequence/Bank ID]], 3)="RTC",
            ISNUMBER(VALUE(MID(Table65[[#This Row],[Custom Sequence/Bank ID]], 4, 7))),
            LEN(Table65[[#This Row],[Custom Sequence/Bank ID]])=10
        ),
        "",
        "Error 4: Incorrect Bank ID"
    ),
    ""
)</f>
        <v/>
      </c>
      <c r="BK73" s="1" t="str">
        <f>IF(
   AND(Table65[[#This Row],[Vector]]&lt;&gt;"Banked Construct", LEN(Table65[[#This Row],[Custom Sequence/Bank ID]])&gt;0),
   IF(
      LEN(
         SUBSTITUTE(
            SUBSTITUTE(
               SUBSTITUTE(
                  SUBSTITUTE(UPPER(Table65[[#This Row],[Custom Sequence/Bank ID]]),"A",""),
               "C",""),
            "T",""),
         "G","")
      )&gt;0,
      "Error 5: Non-ACGT characters present",
      ""
   ),
   ""
)</f>
        <v/>
      </c>
      <c r="BL73" s="4" t="str">
        <f>IF(AND(Table65[[#This Row],[Vector]] &lt;&gt; "Banked Construct",Table65[[#This Row],[Service]]="Custom RNA", LEN(Table65[[#This Row],[Custom Sequence/Bank ID]])&gt;10000),"Error 6: Maximum sequence length is 10,000nt",IF(AND(Table65[[#This Row],[Vector]] &lt;&gt; "Banked Construct",Table65[[#This Row],[Service]]="HT Custom RNA", LEN(Table65[[#This Row],[Custom Sequence/Bank ID]])&gt;5000),"Error 6: Maximum sequence length for HT is 5,000nt", IF(Table65[[#This Row],[Service]]="HT Geneblock Custom RNA", IF(AND(Table65[[#This Row],[Vector]]="RTC coding circRNA", LEN(Table65[[#This Row],[Custom Sequence/Bank ID]])&gt;3793),"Error 6: Maximum sequence length for Coding CircRNA Geneblock is 3,793nt", IF(AND(Table65[[#This Row],[Vector]]="RTC noncoding circRNA", LEN(Table65[[#This Row],[Custom Sequence/Bank ID]])&gt;4493),"Error 6: Maximum sequence length for Noncoding CircRNA Geneblock is 4,493nt", IF(AND(Table65[[#This Row],[Vector]]="RTC Other RNA", LEN(Table65[[#This Row],[Custom Sequence/Bank ID]])&gt;4913),"Error 6: Maximum sequence length for Other RNA Geneblock is 4,913nt",""))),"")))</f>
        <v/>
      </c>
      <c r="BM73" s="4" t="str">
        <f>IF(AND(Table65[[#This Row],[Vector]] &lt;&gt; "Banked Construct", Table65[[#This Row],[Service]]&lt;&gt;"Stock RNA", Table65[[#This Row],[Custom Sequence/Bank ID]]&lt;&gt;""),
    _xlfn.LET(
        _xlpm.Sequence, Table65[[#This Row],[Custom Sequence/Bank ID]],
        _xlpm.OriginalLength, IF(AND(Table65[[#This Row],[Codon Optimize Capitalized?]] &lt;&gt; "No", Table65[[#This Row],[Codon Optimize Capitalized?]] &lt;&gt; ""),
                           LEN(SUBSTITUTE(SUBSTITUTE(SUBSTITUTE(SUBSTITUTE(SUBSTITUTE(_xlpm.Sequence, "A", ""), "C", ""), "G", ""), "T", ""), "U", "")),
                           LEN(_xlpm.Sequence)),
        _xlpm.NoGCLength, IF(AND(Table65[[#This Row],[Codon Optimize Capitalized?]] &lt;&gt; "No", Table65[[#This Row],[Codon Optimize Capitalized?]] &lt;&gt; ""),
                       LEN((SUBSTITUTE(SUBSTITUTE(SUBSTITUTE(SUBSTITUTE(SUBSTITUTE(SUBSTITUTE(SUBSTITUTE(_xlpm.Sequence, "A", ""), "C", ""), "G", ""), "T", ""), "U", ""), "g", ""), "c", ""))),
                       LEN(SUBSTITUTE(SUBSTITUTE(UPPER(_xlpm.Sequence), "G", ""), "C", ""))),
        _xlpm.GCLength, _xlpm.OriginalLength - _xlpm.NoGCLength,
        _xlpm.GCPercentage, IF(_xlpm.OriginalLength &gt; 15, _xlpm.GCLength / _xlpm.OriginalLength, 0.5),
                IF(OR(_xlpm.GCPercentage &gt; 0.65, _xlpm.GCPercentage &lt; 0.25), "Warning 7: Unoptimized region GC is not between 25-65%", "")
    ),
    ""
)</f>
        <v/>
      </c>
      <c r="BN73" s="4" t="str" cm="1">
        <f t="array" ref="BN73">_xlfn.LET(
    _xlpm.ProblemFound, _xlfn.TEXTJOIN(", ", TRUE, IF(OR(Table65[[#This Row],[Codon Optimize Capitalized?]]="No", Table65[[#This Row],[Codon Optimize Capitalized?]]=""), IF((ISNUMBER(SEARCH(Table_Restriction_Enzymes[XbaI], Table65[[#This Row],[Custom Sequence/Bank ID]]))), Table_Restriction_Enzymes[XbaI], ""),IF((ISNUMBER(FIND(LOWER(Table_Restriction_Enzymes[XbaI]), Table65[[#This Row],[Custom Sequence/Bank ID]]))), Table_Restriction_Enzymes[XbaI], ""))),
    IF(_xlpm.ProblemFound="", "", "[" &amp; _xlpm.ProblemFound &amp; "]"))</f>
        <v/>
      </c>
      <c r="BO73" s="4" t="str">
        <f>IF(Table_Sequence_Check[[#This Row],[Restriction Enzyme 1 Check]]&lt;&gt;"", Table_Restriction_Enzymes[[#Headers],[XbaI]],"")</f>
        <v/>
      </c>
      <c r="BP73" s="4" t="str" cm="1">
        <f t="array" ref="BP73">_xlfn.LET(
    _xlpm.ProblemFound, _xlfn.TEXTJOIN(", ", TRUE, IF(OR(Table65[[#This Row],[Codon Optimize Capitalized?]]="No", Table65[[#This Row],[Codon Optimize Capitalized?]]=""), IF((ISNUMBER(SEARCH(Table_Restriction_Enzymes[AscI], Table65[[#This Row],[Custom Sequence/Bank ID]]))), Table_Restriction_Enzymes[AscI], ""),IF((ISNUMBER(FIND(LOWER(Table_Restriction_Enzymes[AscI]), Table65[[#This Row],[Custom Sequence/Bank ID]]))), Table_Restriction_Enzymes[AscI], ""))),
    IF(_xlpm.ProblemFound="", "", "[" &amp; _xlpm.ProblemFound &amp; "]"))</f>
        <v/>
      </c>
      <c r="BQ73" s="4" t="str">
        <f>IF(Table_Sequence_Check[[#This Row],[Restriction Enzyme 2 Check]]&lt;&gt;"", Table_Restriction_Enzymes[[#Headers],[AscI]],"")</f>
        <v/>
      </c>
      <c r="BR73" s="4" t="str">
        <f>IF(AND(Table65[[#This Row],[Vector]] &lt;&gt; "Banked Construct",Table65[[#This Row],[Service]]&lt;&gt;"Stock RNA", Table65[[#This Row],[Service]]&lt;&gt;"HT Geneblock Custom RNA", Table_Sequence_Check[[#This Row],[Restriction Enzyme 1 Check]]&lt;&gt;"", Table_Sequence_Check[[#This Row],[Restriction Enzyme 2 Check]]&lt;&gt; ""),"Error 8: Remove instances of one of the following: " &amp; _xlfn.CONCAT(Table_Sequence_Check[[#This Row],[Restriction Enzyme 1 Check]],Table_Sequence_Check[[#This Row],[Restriction Enzyme 2 Check]]),"")</f>
        <v/>
      </c>
      <c r="BS73" s="4" t="str" cm="1">
        <f t="array" ref="BS73">IF(
   AND(
      Table65[[#This Row],[Service]] &lt;&gt; "",
      OR(
         COUNTIF(Table65[Service], "HT Custom RNA") &gt; 0,
         COUNTIF(Table65[Service], "HT Geneblock Custom RNA") &gt; 0
      ),
      COUNTA(_xlfn.UNIQUE(_xlfn._xlws.FILTER(Table65[Service], Table65[Service] &lt;&gt; ""))) &gt; 1
   ),
   "Error 9: If selecting HT Custom RNA or HT Geneblock Custom RNA, all items must match the selected HT service",
   ""
)</f>
        <v/>
      </c>
      <c r="BT73" s="4" t="str" cm="1">
        <f t="array" ref="BT73">IF(
   AND(
      Table65[[#This Row],[Service]] &lt;&gt; "",
      OR(COUNTIF(Table65[Service], "*HT Custom RNA*") &gt; 0, COUNTIF(Table65[Service], "*HT Geneblock Custom RNA*") &gt; 0),
      OR(
         COUNTA(_xlfn.UNIQUE(_xlfn._xlws.FILTER(Table65[RNA Analytics], (Table65[Service] &lt;&gt; "")))) &gt; 1,
         COUNTA(_xlfn.UNIQUE(_xlfn._xlws.FILTER(Table65[Bank Construct?], (Table65[Service] &lt;&gt; "")))) &gt; 1,
         COUNTA(_xlfn.UNIQUE(_xlfn._xlws.FILTER(Table65[Synthesis Type], (Table65[Service] &lt;&gt; "")))) &gt; 1
      )
   ),
   "Error 10: If submitting HT Custom RNA or HT Geneblock Custom RNA service request, all items must have the same Synthesis Type, Banking, and Analytics",
   ""
)</f>
        <v/>
      </c>
      <c r="BU73" s="4" t="str">
        <f>IF(AND(OR(Table65[[#This Row],[Service]] = "HT Custom RNA",Table65[[#This Row],[Service]] = "HT Geneblock Custom RNA"), Table65[[#This Row],[Vector]]="Banked Construct"),"Error 11: Banked constructs cannot be submitted for HT/Geneblock Custom RNA service. Contact the core if you'd like to resynthesize an entire banked plate","")</f>
        <v/>
      </c>
      <c r="BV73" s="4" t="str">
        <f>IF(AND(Table65[[#This Row],[Service]] &lt;&gt; "", Table65[[#This Row],[Vector]]="Banked Construct", Table65[[#This Row],[Bank Construct?]]="Yes"),"Error 12: Cannot bank constructs that are already banked","")</f>
        <v/>
      </c>
      <c r="BW73" s="4" t="str" cm="1">
        <f t="array" ref="BW73">_xlfn.LET(
    _xlpm.ProblemFound, _xlfn.TEXTJOIN(", ", TRUE, IF(AND(Table65[[#This Row],[Synthesis Type]]="Other RNA", OR(Table65[[#This Row],[Codon Optimize Capitalized?]]="No", Table65[[#This Row],[Codon Optimize Capitalized?]]="")), IF((ISNUMBER(SEARCH(Table_pA_Check[pA Check], Table65[[#This Row],[Custom Sequence/Bank ID]]))), Table_pA_Check[pA Check], ""),IF((ISNUMBER(FIND(LOWER(Table_pA_Check[pA Check]), Table65[[#This Row],[Custom Sequence/Bank ID]]))), Table_pA_Check[pA Check], ""))),
    IF(_xlpm.ProblemFound="", "", "Error 13: Problem sequences found (" &amp; _xlpm.ProblemFound &amp; ")"))</f>
        <v/>
      </c>
      <c r="BX73" s="4" t="str">
        <f>IF(AND(Table65[[#This Row],[Service]] &lt;&gt; "", Table65[[#This Row],[Codon Optimize Capitalized?]]&lt;&gt; "No", Table65[[#This Row],[Codon Optimize Capitalized?]]&lt;&gt; "", Table65[[#This Row],[Codon Optimize Capitalized?]]&lt;&gt; "No Options", EXACT(Table65[[#This Row],[Custom Sequence/Bank ID]],LOWER(Table65[[#This Row],[Custom Sequence/Bank ID]]))),"Error 14: Codon optimization is selected, but sequence is lowercase. Change regions for optimization to uppercase","")</f>
        <v/>
      </c>
      <c r="BY73" s="4" t="str">
        <f>IF(COUNTIF(Table65[Name], Table65[[#This Row],[Name]]) &gt; 1, "Error 15: Duplicate name", "")</f>
        <v/>
      </c>
      <c r="BZ73" s="4" t="str">
        <f>IF(
   Table65[[#This Row],[Service]]&lt;&gt;"",
   IF(
      AND(Table65[[#This Row],[Formulation]]="", Table65[[#This Row],[Number of Aliquots]]&gt;1),
      "Error 16: The RTC can only aliquot formulated circRNA; unformulated circRNA is stable through many freeze-thaw cycles",
      ""
   ),
   ""
)</f>
        <v/>
      </c>
      <c r="CA73" s="4" t="str">
        <f>IF(
   Table65[[#This Row],[Service]]&lt;&gt;"",
   IF(
      Table65[[#This Row],[Number of Aliquots]] &gt; (Table65[[#This Row],[Quantity (mg)]]*20),
      "Error 17: Too many aliquots. Maximum aliquots for Quantity requested = " &amp; (Table65[[#This Row],[Quantity (mg)]]*20),
      ""
   ),
   ""
)</f>
        <v/>
      </c>
      <c r="CB73" s="4" t="str">
        <f>IF(
   AND(Table65[[#This Row],[Service]]&lt;&gt;"", Table65[[#This Row],[Quantity (mg)]]&lt;0.2, Table65[[#This Row],[Formulation]]&lt;&gt;"", Table65[[#This Row],[Formulation]]&lt;&gt;"None"),
   "Error 18: Quantity too low. Minimum is 0.2mg for formulations",
   ""
)</f>
        <v/>
      </c>
      <c r="CC73" s="4" t="str">
        <f>IF(
   AND(Table65[[#This Row],[Service]]&lt;&gt;"", Table65[[#This Row],[Vector]]="No Vector", Table65[[#This Row],[Service]]&lt;&gt;"HT Geneblock Custom RNA"),
   "Error 19: [No Vector] can only be used for Geneblock service",
   ""
)</f>
        <v/>
      </c>
      <c r="CD73" s="4" t="str">
        <f>_xlfn.LET(
    _xlpm.errorList, _xlfn.TEXTJOIN(". ", TRUE, Table_Sequence_Check[[#This Row],[Problem Sequence Check]:[GC Check]],Table_Sequence_Check[[#This Row],[Restriction Enzyme Error]:[Gblock No Vector Check]]),
    IF(AND(Table65[[#This Row],[Service]]&lt;&gt;"", Table65[[#This Row],[Custom Sequence/Bank ID]]&lt;&gt;"SPECIAL",_xlpm.errorList&lt;&gt;""), _xlpm.errorList &amp; ".", "")
)</f>
        <v/>
      </c>
      <c r="CF73" s="3" t="str">
        <f t="shared" si="5"/>
        <v>Required</v>
      </c>
      <c r="CG73" s="1" t="str">
        <f t="shared" si="6"/>
        <v>Optional</v>
      </c>
      <c r="CH73" s="1" t="str">
        <f>IF(Table65[[#This Row],[Service]]&lt;&gt;"",IF((Table65[[#This Row],[Service]]="HT Custom RNA") + (Table65[[#This Row],[Service]]="HT Geneblock Custom RNA"), "Empty","Required"),"Empty")</f>
        <v>Empty</v>
      </c>
      <c r="CI73" s="1" t="str">
        <f>IF(Table65[[#This Row],[Service]] = "Stock RNA", "Required","Empty")</f>
        <v>Empty</v>
      </c>
      <c r="CJ73" s="1" t="str">
        <f>IF(OR(Table65[[#This Row],[Service]] = "Custom RNA", Table65[[#This Row],[Service]] = "HT Custom RNA", Table65[[#This Row],[Service]] = "HT Geneblock Custom RNA", Table65[[#This Row],[Service]] = "Formulation"), "Required", "Empty")</f>
        <v>Empty</v>
      </c>
      <c r="CK73" s="1" t="str">
        <f>IF(OR(Table65[[#This Row],[Service]] = "Custom RNA", Table65[[#This Row],[Service]] = "HT Custom RNA", Table65[[#This Row],[Service]] = "HT Geneblock Custom RNA"), "Required", "Empty")</f>
        <v>Empty</v>
      </c>
      <c r="CL73" s="1" t="str">
        <f>IF(OR(Table65[[#This Row],[Service]] = "Custom RNA", Table65[[#This Row],[Service]] = "HT Custom RNA", Table65[[#This Row],[Service]] = "HT Geneblock Custom RNA"), "Required", "Empty")</f>
        <v>Empty</v>
      </c>
      <c r="CM73" s="1" t="str">
        <f>IF(OR(Table65[[#This Row],[Service]] = "Custom RNA", Table65[[#This Row],[Service]] = "HT Custom RNA", Table65[[#This Row],[Service]] = "HT Geneblock Custom RNA"), "Required", "Empty")</f>
        <v>Empty</v>
      </c>
      <c r="CN73" s="1" t="str">
        <f>IF(AND(Table65[[#This Row],[Vector]]&lt;&gt;"Banked Construct", OR(Table65[[#This Row],[Service]] = "Custom RNA", Table65[[#This Row],[Service]] = "HT Custom RNA",Table65[[#This Row],[Service]] = "HT Geneblock Custom RNA",)), "Optional", "Empty")</f>
        <v>Empty</v>
      </c>
      <c r="CO73" s="1" t="str">
        <f>IF(OR(Table65[[#This Row],[Service]] = "Custom RNA", Table65[[#This Row],[Service]] = "HT Custom RNA"), "Optional", "Empty")</f>
        <v>Empty</v>
      </c>
      <c r="CP73" s="1" t="str">
        <f>IF(OR(Table65[[#This Row],[Service]] = "Custom RNA", Table65[[#This Row],[Service]] = "HT Custom RNA", Table65[[#This Row],[Service]] = "HT Custom Geneblock RNA"), "Optional", "Empty")</f>
        <v>Empty</v>
      </c>
      <c r="CQ73" s="1" t="str">
        <f>IF(Table65[[#This Row],[Service]]&lt;&gt;"",IF(OR(Table65[[#This Row],[Service]]="HT Custom RNA", Table65[[#This Row],[Service]]="HT Geneblock Custom RNA"), "Empty","Optional"),"Empty")</f>
        <v>Empty</v>
      </c>
      <c r="CR73" s="1" t="str">
        <f>IF(AND(Table65[[#This Row],[Formulation]]&lt;&gt;"",Table65[[#This Row],[Formulation]]&lt;&gt;"None",Table65[[#This Row],[Formulation]]&lt;&gt;"No Options"), "Required","Empty")</f>
        <v>Empty</v>
      </c>
      <c r="CS73" s="1" t="str">
        <f>IF(AND(Table65[[#This Row],[Formulation]]&lt;&gt;"",Table65[[#This Row],[Formulation]]&lt;&gt;"None",Table65[[#This Row],[Formulation]]&lt;&gt;"No Options"), "Optional","Empty")</f>
        <v>Empty</v>
      </c>
      <c r="CT73" s="1" t="str">
        <f t="shared" si="7"/>
        <v>Optional</v>
      </c>
      <c r="CU73" s="1" t="str">
        <f t="shared" si="8"/>
        <v>Optional</v>
      </c>
      <c r="CV73" s="2" t="str">
        <f t="shared" si="9"/>
        <v>Optional</v>
      </c>
    </row>
    <row r="74" spans="1:100" x14ac:dyDescent="0.35">
      <c r="A74" s="69">
        <v>70</v>
      </c>
      <c r="B74" s="59"/>
      <c r="C74" s="83"/>
      <c r="D74" s="85"/>
      <c r="E74" s="90"/>
      <c r="F74" s="60"/>
      <c r="G74" s="60"/>
      <c r="H74" s="60"/>
      <c r="I74" s="61"/>
      <c r="J74" s="61"/>
      <c r="K74" s="105"/>
      <c r="L74" s="90"/>
      <c r="M74" s="60"/>
      <c r="N74" s="108"/>
      <c r="O74" s="91"/>
      <c r="P74" s="111"/>
      <c r="Q74" s="93" t="str">
        <f>Table_Sequence_Check[[#This Row],[Final Warnings]]</f>
        <v/>
      </c>
      <c r="R74" s="19"/>
      <c r="S74" s="19"/>
      <c r="T74" s="19"/>
      <c r="BG74" s="3" t="str" cm="1">
        <f t="array" ref="BG74">_xlfn.LET(
    _xlpm.ProblemFound, _xlfn.TEXTJOIN(", ", TRUE, IF(OR(Table65[[#This Row],[Codon Optimize Capitalized?]]="No", Table65[[#This Row],[Codon Optimize Capitalized?]]=""), IF((ISNUMBER(SEARCH(Table_Problem_Sequences[Problem Sequences], Table65[[#This Row],[Custom Sequence/Bank ID]]))), Table_Problem_Sequences[Problem Sequences], ""),IF((ISNUMBER(FIND(LOWER(Table_Problem_Sequences[Problem Sequences]), Table65[[#This Row],[Custom Sequence/Bank ID]]))), Table_Problem_Sequences[Problem Sequences], ""))),
    IF(_xlpm.ProblemFound="", "", "Warning 1: Problem sequences found (" &amp; _xlpm.ProblemFound &amp; ")"))</f>
        <v/>
      </c>
      <c r="BH74" s="3" t="str">
        <f>IF(AND(Table65[[#This Row],[Vector]] &lt;&gt; "Banked Construct",Table65[[#This Row],[Service]]&lt;&gt;"Stock RNA", LEN(Table65[[#This Row],[Custom Sequence/Bank ID]])&lt;300, Table65[[#This Row],[Custom Sequence/Bank ID]]&lt;&gt;""),"Comment: Sequence is less than 300nt. A spacer sequence will be added to bring the length up to 300nt","")</f>
        <v/>
      </c>
      <c r="BI74" s="1" t="str">
        <f>IF(AND(Table65[[#This Row],[Custom Sequence/Bank ID]]&lt;&gt;"", Table65[[#This Row],[Codon Optimize Capitalized?]]&lt;&gt; "No", Table65[[#This Row],[Codon Optimize Capitalized?]]&lt;&gt; "", Table65[[#This Row],[Codon Optimize Capitalized?]]&lt;&gt; "No Options"),
    IF(MOD(LEN(SUBSTITUTE(SUBSTITUTE(SUBSTITUTE(SUBSTITUTE(SUBSTITUTE(Table65[[#This Row],[Custom Sequence/Bank ID]], "a", ""), "c", ""), "g", ""), "u", ""), "t", "")), 3) = 0,
        "",
        "Error 3: Optimization regions not divisible by 3"),
    "")</f>
        <v/>
      </c>
      <c r="BJ74" s="1" t="str">
        <f>IF(
    Table65[[#This Row],[Vector]]="Banked Construct",
    IF(
        AND(
            LEFT(Table65[[#This Row],[Custom Sequence/Bank ID]], 3)="RTC",
            ISNUMBER(VALUE(MID(Table65[[#This Row],[Custom Sequence/Bank ID]], 4, 7))),
            LEN(Table65[[#This Row],[Custom Sequence/Bank ID]])=10
        ),
        "",
        "Error 4: Incorrect Bank ID"
    ),
    ""
)</f>
        <v/>
      </c>
      <c r="BK74" s="1" t="str">
        <f>IF(
   AND(Table65[[#This Row],[Vector]]&lt;&gt;"Banked Construct", LEN(Table65[[#This Row],[Custom Sequence/Bank ID]])&gt;0),
   IF(
      LEN(
         SUBSTITUTE(
            SUBSTITUTE(
               SUBSTITUTE(
                  SUBSTITUTE(UPPER(Table65[[#This Row],[Custom Sequence/Bank ID]]),"A",""),
               "C",""),
            "T",""),
         "G","")
      )&gt;0,
      "Error 5: Non-ACGT characters present",
      ""
   ),
   ""
)</f>
        <v/>
      </c>
      <c r="BL74" s="4" t="str">
        <f>IF(AND(Table65[[#This Row],[Vector]] &lt;&gt; "Banked Construct",Table65[[#This Row],[Service]]="Custom RNA", LEN(Table65[[#This Row],[Custom Sequence/Bank ID]])&gt;10000),"Error 6: Maximum sequence length is 10,000nt",IF(AND(Table65[[#This Row],[Vector]] &lt;&gt; "Banked Construct",Table65[[#This Row],[Service]]="HT Custom RNA", LEN(Table65[[#This Row],[Custom Sequence/Bank ID]])&gt;5000),"Error 6: Maximum sequence length for HT is 5,000nt", IF(Table65[[#This Row],[Service]]="HT Geneblock Custom RNA", IF(AND(Table65[[#This Row],[Vector]]="RTC coding circRNA", LEN(Table65[[#This Row],[Custom Sequence/Bank ID]])&gt;3793),"Error 6: Maximum sequence length for Coding CircRNA Geneblock is 3,793nt", IF(AND(Table65[[#This Row],[Vector]]="RTC noncoding circRNA", LEN(Table65[[#This Row],[Custom Sequence/Bank ID]])&gt;4493),"Error 6: Maximum sequence length for Noncoding CircRNA Geneblock is 4,493nt", IF(AND(Table65[[#This Row],[Vector]]="RTC Other RNA", LEN(Table65[[#This Row],[Custom Sequence/Bank ID]])&gt;4913),"Error 6: Maximum sequence length for Other RNA Geneblock is 4,913nt",""))),"")))</f>
        <v/>
      </c>
      <c r="BM74" s="4" t="str">
        <f>IF(AND(Table65[[#This Row],[Vector]] &lt;&gt; "Banked Construct", Table65[[#This Row],[Service]]&lt;&gt;"Stock RNA", Table65[[#This Row],[Custom Sequence/Bank ID]]&lt;&gt;""),
    _xlfn.LET(
        _xlpm.Sequence, Table65[[#This Row],[Custom Sequence/Bank ID]],
        _xlpm.OriginalLength, IF(AND(Table65[[#This Row],[Codon Optimize Capitalized?]] &lt;&gt; "No", Table65[[#This Row],[Codon Optimize Capitalized?]] &lt;&gt; ""),
                           LEN(SUBSTITUTE(SUBSTITUTE(SUBSTITUTE(SUBSTITUTE(SUBSTITUTE(_xlpm.Sequence, "A", ""), "C", ""), "G", ""), "T", ""), "U", "")),
                           LEN(_xlpm.Sequence)),
        _xlpm.NoGCLength, IF(AND(Table65[[#This Row],[Codon Optimize Capitalized?]] &lt;&gt; "No", Table65[[#This Row],[Codon Optimize Capitalized?]] &lt;&gt; ""),
                       LEN((SUBSTITUTE(SUBSTITUTE(SUBSTITUTE(SUBSTITUTE(SUBSTITUTE(SUBSTITUTE(SUBSTITUTE(_xlpm.Sequence, "A", ""), "C", ""), "G", ""), "T", ""), "U", ""), "g", ""), "c", ""))),
                       LEN(SUBSTITUTE(SUBSTITUTE(UPPER(_xlpm.Sequence), "G", ""), "C", ""))),
        _xlpm.GCLength, _xlpm.OriginalLength - _xlpm.NoGCLength,
        _xlpm.GCPercentage, IF(_xlpm.OriginalLength &gt; 15, _xlpm.GCLength / _xlpm.OriginalLength, 0.5),
                IF(OR(_xlpm.GCPercentage &gt; 0.65, _xlpm.GCPercentage &lt; 0.25), "Warning 7: Unoptimized region GC is not between 25-65%", "")
    ),
    ""
)</f>
        <v/>
      </c>
      <c r="BN74" s="4" t="str" cm="1">
        <f t="array" ref="BN74">_xlfn.LET(
    _xlpm.ProblemFound, _xlfn.TEXTJOIN(", ", TRUE, IF(OR(Table65[[#This Row],[Codon Optimize Capitalized?]]="No", Table65[[#This Row],[Codon Optimize Capitalized?]]=""), IF((ISNUMBER(SEARCH(Table_Restriction_Enzymes[XbaI], Table65[[#This Row],[Custom Sequence/Bank ID]]))), Table_Restriction_Enzymes[XbaI], ""),IF((ISNUMBER(FIND(LOWER(Table_Restriction_Enzymes[XbaI]), Table65[[#This Row],[Custom Sequence/Bank ID]]))), Table_Restriction_Enzymes[XbaI], ""))),
    IF(_xlpm.ProblemFound="", "", "[" &amp; _xlpm.ProblemFound &amp; "]"))</f>
        <v/>
      </c>
      <c r="BO74" s="4" t="str">
        <f>IF(Table_Sequence_Check[[#This Row],[Restriction Enzyme 1 Check]]&lt;&gt;"", Table_Restriction_Enzymes[[#Headers],[XbaI]],"")</f>
        <v/>
      </c>
      <c r="BP74" s="4" t="str" cm="1">
        <f t="array" ref="BP74">_xlfn.LET(
    _xlpm.ProblemFound, _xlfn.TEXTJOIN(", ", TRUE, IF(OR(Table65[[#This Row],[Codon Optimize Capitalized?]]="No", Table65[[#This Row],[Codon Optimize Capitalized?]]=""), IF((ISNUMBER(SEARCH(Table_Restriction_Enzymes[AscI], Table65[[#This Row],[Custom Sequence/Bank ID]]))), Table_Restriction_Enzymes[AscI], ""),IF((ISNUMBER(FIND(LOWER(Table_Restriction_Enzymes[AscI]), Table65[[#This Row],[Custom Sequence/Bank ID]]))), Table_Restriction_Enzymes[AscI], ""))),
    IF(_xlpm.ProblemFound="", "", "[" &amp; _xlpm.ProblemFound &amp; "]"))</f>
        <v/>
      </c>
      <c r="BQ74" s="4" t="str">
        <f>IF(Table_Sequence_Check[[#This Row],[Restriction Enzyme 2 Check]]&lt;&gt;"", Table_Restriction_Enzymes[[#Headers],[AscI]],"")</f>
        <v/>
      </c>
      <c r="BR74" s="4" t="str">
        <f>IF(AND(Table65[[#This Row],[Vector]] &lt;&gt; "Banked Construct",Table65[[#This Row],[Service]]&lt;&gt;"Stock RNA", Table65[[#This Row],[Service]]&lt;&gt;"HT Geneblock Custom RNA", Table_Sequence_Check[[#This Row],[Restriction Enzyme 1 Check]]&lt;&gt;"", Table_Sequence_Check[[#This Row],[Restriction Enzyme 2 Check]]&lt;&gt; ""),"Error 8: Remove instances of one of the following: " &amp; _xlfn.CONCAT(Table_Sequence_Check[[#This Row],[Restriction Enzyme 1 Check]],Table_Sequence_Check[[#This Row],[Restriction Enzyme 2 Check]]),"")</f>
        <v/>
      </c>
      <c r="BS74" s="4" t="str" cm="1">
        <f t="array" ref="BS74">IF(
   AND(
      Table65[[#This Row],[Service]] &lt;&gt; "",
      OR(
         COUNTIF(Table65[Service], "HT Custom RNA") &gt; 0,
         COUNTIF(Table65[Service], "HT Geneblock Custom RNA") &gt; 0
      ),
      COUNTA(_xlfn.UNIQUE(_xlfn._xlws.FILTER(Table65[Service], Table65[Service] &lt;&gt; ""))) &gt; 1
   ),
   "Error 9: If selecting HT Custom RNA or HT Geneblock Custom RNA, all items must match the selected HT service",
   ""
)</f>
        <v/>
      </c>
      <c r="BT74" s="4" t="str" cm="1">
        <f t="array" ref="BT74">IF(
   AND(
      Table65[[#This Row],[Service]] &lt;&gt; "",
      OR(COUNTIF(Table65[Service], "*HT Custom RNA*") &gt; 0, COUNTIF(Table65[Service], "*HT Geneblock Custom RNA*") &gt; 0),
      OR(
         COUNTA(_xlfn.UNIQUE(_xlfn._xlws.FILTER(Table65[RNA Analytics], (Table65[Service] &lt;&gt; "")))) &gt; 1,
         COUNTA(_xlfn.UNIQUE(_xlfn._xlws.FILTER(Table65[Bank Construct?], (Table65[Service] &lt;&gt; "")))) &gt; 1,
         COUNTA(_xlfn.UNIQUE(_xlfn._xlws.FILTER(Table65[Synthesis Type], (Table65[Service] &lt;&gt; "")))) &gt; 1
      )
   ),
   "Error 10: If submitting HT Custom RNA or HT Geneblock Custom RNA service request, all items must have the same Synthesis Type, Banking, and Analytics",
   ""
)</f>
        <v/>
      </c>
      <c r="BU74" s="4" t="str">
        <f>IF(AND(OR(Table65[[#This Row],[Service]] = "HT Custom RNA",Table65[[#This Row],[Service]] = "HT Geneblock Custom RNA"), Table65[[#This Row],[Vector]]="Banked Construct"),"Error 11: Banked constructs cannot be submitted for HT/Geneblock Custom RNA service. Contact the core if you'd like to resynthesize an entire banked plate","")</f>
        <v/>
      </c>
      <c r="BV74" s="4" t="str">
        <f>IF(AND(Table65[[#This Row],[Service]] &lt;&gt; "", Table65[[#This Row],[Vector]]="Banked Construct", Table65[[#This Row],[Bank Construct?]]="Yes"),"Error 12: Cannot bank constructs that are already banked","")</f>
        <v/>
      </c>
      <c r="BW74" s="4" t="str" cm="1">
        <f t="array" ref="BW74">_xlfn.LET(
    _xlpm.ProblemFound, _xlfn.TEXTJOIN(", ", TRUE, IF(AND(Table65[[#This Row],[Synthesis Type]]="Other RNA", OR(Table65[[#This Row],[Codon Optimize Capitalized?]]="No", Table65[[#This Row],[Codon Optimize Capitalized?]]="")), IF((ISNUMBER(SEARCH(Table_pA_Check[pA Check], Table65[[#This Row],[Custom Sequence/Bank ID]]))), Table_pA_Check[pA Check], ""),IF((ISNUMBER(FIND(LOWER(Table_pA_Check[pA Check]), Table65[[#This Row],[Custom Sequence/Bank ID]]))), Table_pA_Check[pA Check], ""))),
    IF(_xlpm.ProblemFound="", "", "Error 13: Problem sequences found (" &amp; _xlpm.ProblemFound &amp; ")"))</f>
        <v/>
      </c>
      <c r="BX74" s="4" t="str">
        <f>IF(AND(Table65[[#This Row],[Service]] &lt;&gt; "", Table65[[#This Row],[Codon Optimize Capitalized?]]&lt;&gt; "No", Table65[[#This Row],[Codon Optimize Capitalized?]]&lt;&gt; "", Table65[[#This Row],[Codon Optimize Capitalized?]]&lt;&gt; "No Options", EXACT(Table65[[#This Row],[Custom Sequence/Bank ID]],LOWER(Table65[[#This Row],[Custom Sequence/Bank ID]]))),"Error 14: Codon optimization is selected, but sequence is lowercase. Change regions for optimization to uppercase","")</f>
        <v/>
      </c>
      <c r="BY74" s="4" t="str">
        <f>IF(COUNTIF(Table65[Name], Table65[[#This Row],[Name]]) &gt; 1, "Error 15: Duplicate name", "")</f>
        <v/>
      </c>
      <c r="BZ74" s="4" t="str">
        <f>IF(
   Table65[[#This Row],[Service]]&lt;&gt;"",
   IF(
      AND(Table65[[#This Row],[Formulation]]="", Table65[[#This Row],[Number of Aliquots]]&gt;1),
      "Error 16: The RTC can only aliquot formulated circRNA; unformulated circRNA is stable through many freeze-thaw cycles",
      ""
   ),
   ""
)</f>
        <v/>
      </c>
      <c r="CA74" s="4" t="str">
        <f>IF(
   Table65[[#This Row],[Service]]&lt;&gt;"",
   IF(
      Table65[[#This Row],[Number of Aliquots]] &gt; (Table65[[#This Row],[Quantity (mg)]]*20),
      "Error 17: Too many aliquots. Maximum aliquots for Quantity requested = " &amp; (Table65[[#This Row],[Quantity (mg)]]*20),
      ""
   ),
   ""
)</f>
        <v/>
      </c>
      <c r="CB74" s="4" t="str">
        <f>IF(
   AND(Table65[[#This Row],[Service]]&lt;&gt;"", Table65[[#This Row],[Quantity (mg)]]&lt;0.2, Table65[[#This Row],[Formulation]]&lt;&gt;"", Table65[[#This Row],[Formulation]]&lt;&gt;"None"),
   "Error 18: Quantity too low. Minimum is 0.2mg for formulations",
   ""
)</f>
        <v/>
      </c>
      <c r="CC74" s="4" t="str">
        <f>IF(
   AND(Table65[[#This Row],[Service]]&lt;&gt;"", Table65[[#This Row],[Vector]]="No Vector", Table65[[#This Row],[Service]]&lt;&gt;"HT Geneblock Custom RNA"),
   "Error 19: [No Vector] can only be used for Geneblock service",
   ""
)</f>
        <v/>
      </c>
      <c r="CD74" s="4" t="str">
        <f>_xlfn.LET(
    _xlpm.errorList, _xlfn.TEXTJOIN(". ", TRUE, Table_Sequence_Check[[#This Row],[Problem Sequence Check]:[GC Check]],Table_Sequence_Check[[#This Row],[Restriction Enzyme Error]:[Gblock No Vector Check]]),
    IF(AND(Table65[[#This Row],[Service]]&lt;&gt;"", Table65[[#This Row],[Custom Sequence/Bank ID]]&lt;&gt;"SPECIAL",_xlpm.errorList&lt;&gt;""), _xlpm.errorList &amp; ".", "")
)</f>
        <v/>
      </c>
      <c r="CF74" s="3" t="str">
        <f t="shared" si="5"/>
        <v>Required</v>
      </c>
      <c r="CG74" s="1" t="str">
        <f t="shared" si="6"/>
        <v>Optional</v>
      </c>
      <c r="CH74" s="1" t="str">
        <f>IF(Table65[[#This Row],[Service]]&lt;&gt;"",IF((Table65[[#This Row],[Service]]="HT Custom RNA") + (Table65[[#This Row],[Service]]="HT Geneblock Custom RNA"), "Empty","Required"),"Empty")</f>
        <v>Empty</v>
      </c>
      <c r="CI74" s="1" t="str">
        <f>IF(Table65[[#This Row],[Service]] = "Stock RNA", "Required","Empty")</f>
        <v>Empty</v>
      </c>
      <c r="CJ74" s="1" t="str">
        <f>IF(OR(Table65[[#This Row],[Service]] = "Custom RNA", Table65[[#This Row],[Service]] = "HT Custom RNA", Table65[[#This Row],[Service]] = "HT Geneblock Custom RNA", Table65[[#This Row],[Service]] = "Formulation"), "Required", "Empty")</f>
        <v>Empty</v>
      </c>
      <c r="CK74" s="1" t="str">
        <f>IF(OR(Table65[[#This Row],[Service]] = "Custom RNA", Table65[[#This Row],[Service]] = "HT Custom RNA", Table65[[#This Row],[Service]] = "HT Geneblock Custom RNA"), "Required", "Empty")</f>
        <v>Empty</v>
      </c>
      <c r="CL74" s="1" t="str">
        <f>IF(OR(Table65[[#This Row],[Service]] = "Custom RNA", Table65[[#This Row],[Service]] = "HT Custom RNA", Table65[[#This Row],[Service]] = "HT Geneblock Custom RNA"), "Required", "Empty")</f>
        <v>Empty</v>
      </c>
      <c r="CM74" s="1" t="str">
        <f>IF(OR(Table65[[#This Row],[Service]] = "Custom RNA", Table65[[#This Row],[Service]] = "HT Custom RNA", Table65[[#This Row],[Service]] = "HT Geneblock Custom RNA"), "Required", "Empty")</f>
        <v>Empty</v>
      </c>
      <c r="CN74" s="1" t="str">
        <f>IF(AND(Table65[[#This Row],[Vector]]&lt;&gt;"Banked Construct", OR(Table65[[#This Row],[Service]] = "Custom RNA", Table65[[#This Row],[Service]] = "HT Custom RNA",Table65[[#This Row],[Service]] = "HT Geneblock Custom RNA",)), "Optional", "Empty")</f>
        <v>Empty</v>
      </c>
      <c r="CO74" s="1" t="str">
        <f>IF(OR(Table65[[#This Row],[Service]] = "Custom RNA", Table65[[#This Row],[Service]] = "HT Custom RNA"), "Optional", "Empty")</f>
        <v>Empty</v>
      </c>
      <c r="CP74" s="1" t="str">
        <f>IF(OR(Table65[[#This Row],[Service]] = "Custom RNA", Table65[[#This Row],[Service]] = "HT Custom RNA", Table65[[#This Row],[Service]] = "HT Custom Geneblock RNA"), "Optional", "Empty")</f>
        <v>Empty</v>
      </c>
      <c r="CQ74" s="1" t="str">
        <f>IF(Table65[[#This Row],[Service]]&lt;&gt;"",IF(OR(Table65[[#This Row],[Service]]="HT Custom RNA", Table65[[#This Row],[Service]]="HT Geneblock Custom RNA"), "Empty","Optional"),"Empty")</f>
        <v>Empty</v>
      </c>
      <c r="CR74" s="1" t="str">
        <f>IF(AND(Table65[[#This Row],[Formulation]]&lt;&gt;"",Table65[[#This Row],[Formulation]]&lt;&gt;"None",Table65[[#This Row],[Formulation]]&lt;&gt;"No Options"), "Required","Empty")</f>
        <v>Empty</v>
      </c>
      <c r="CS74" s="1" t="str">
        <f>IF(AND(Table65[[#This Row],[Formulation]]&lt;&gt;"",Table65[[#This Row],[Formulation]]&lt;&gt;"None",Table65[[#This Row],[Formulation]]&lt;&gt;"No Options"), "Optional","Empty")</f>
        <v>Empty</v>
      </c>
      <c r="CT74" s="1" t="str">
        <f t="shared" si="7"/>
        <v>Optional</v>
      </c>
      <c r="CU74" s="1" t="str">
        <f t="shared" si="8"/>
        <v>Optional</v>
      </c>
      <c r="CV74" s="2" t="str">
        <f t="shared" si="9"/>
        <v>Optional</v>
      </c>
    </row>
    <row r="75" spans="1:100" x14ac:dyDescent="0.35">
      <c r="A75" s="69">
        <v>71</v>
      </c>
      <c r="B75" s="59"/>
      <c r="C75" s="83"/>
      <c r="D75" s="85"/>
      <c r="E75" s="90"/>
      <c r="F75" s="60"/>
      <c r="G75" s="60"/>
      <c r="H75" s="60"/>
      <c r="I75" s="61"/>
      <c r="J75" s="61"/>
      <c r="K75" s="105"/>
      <c r="L75" s="90"/>
      <c r="M75" s="60"/>
      <c r="N75" s="108"/>
      <c r="O75" s="91"/>
      <c r="P75" s="111"/>
      <c r="Q75" s="93" t="str">
        <f>Table_Sequence_Check[[#This Row],[Final Warnings]]</f>
        <v/>
      </c>
      <c r="R75" s="19"/>
      <c r="S75" s="19"/>
      <c r="T75" s="19"/>
      <c r="BG75" s="3" t="str" cm="1">
        <f t="array" ref="BG75">_xlfn.LET(
    _xlpm.ProblemFound, _xlfn.TEXTJOIN(", ", TRUE, IF(OR(Table65[[#This Row],[Codon Optimize Capitalized?]]="No", Table65[[#This Row],[Codon Optimize Capitalized?]]=""), IF((ISNUMBER(SEARCH(Table_Problem_Sequences[Problem Sequences], Table65[[#This Row],[Custom Sequence/Bank ID]]))), Table_Problem_Sequences[Problem Sequences], ""),IF((ISNUMBER(FIND(LOWER(Table_Problem_Sequences[Problem Sequences]), Table65[[#This Row],[Custom Sequence/Bank ID]]))), Table_Problem_Sequences[Problem Sequences], ""))),
    IF(_xlpm.ProblemFound="", "", "Warning 1: Problem sequences found (" &amp; _xlpm.ProblemFound &amp; ")"))</f>
        <v/>
      </c>
      <c r="BH75" s="3" t="str">
        <f>IF(AND(Table65[[#This Row],[Vector]] &lt;&gt; "Banked Construct",Table65[[#This Row],[Service]]&lt;&gt;"Stock RNA", LEN(Table65[[#This Row],[Custom Sequence/Bank ID]])&lt;300, Table65[[#This Row],[Custom Sequence/Bank ID]]&lt;&gt;""),"Comment: Sequence is less than 300nt. A spacer sequence will be added to bring the length up to 300nt","")</f>
        <v/>
      </c>
      <c r="BI75" s="1" t="str">
        <f>IF(AND(Table65[[#This Row],[Custom Sequence/Bank ID]]&lt;&gt;"", Table65[[#This Row],[Codon Optimize Capitalized?]]&lt;&gt; "No", Table65[[#This Row],[Codon Optimize Capitalized?]]&lt;&gt; "", Table65[[#This Row],[Codon Optimize Capitalized?]]&lt;&gt; "No Options"),
    IF(MOD(LEN(SUBSTITUTE(SUBSTITUTE(SUBSTITUTE(SUBSTITUTE(SUBSTITUTE(Table65[[#This Row],[Custom Sequence/Bank ID]], "a", ""), "c", ""), "g", ""), "u", ""), "t", "")), 3) = 0,
        "",
        "Error 3: Optimization regions not divisible by 3"),
    "")</f>
        <v/>
      </c>
      <c r="BJ75" s="1" t="str">
        <f>IF(
    Table65[[#This Row],[Vector]]="Banked Construct",
    IF(
        AND(
            LEFT(Table65[[#This Row],[Custom Sequence/Bank ID]], 3)="RTC",
            ISNUMBER(VALUE(MID(Table65[[#This Row],[Custom Sequence/Bank ID]], 4, 7))),
            LEN(Table65[[#This Row],[Custom Sequence/Bank ID]])=10
        ),
        "",
        "Error 4: Incorrect Bank ID"
    ),
    ""
)</f>
        <v/>
      </c>
      <c r="BK75" s="1" t="str">
        <f>IF(
   AND(Table65[[#This Row],[Vector]]&lt;&gt;"Banked Construct", LEN(Table65[[#This Row],[Custom Sequence/Bank ID]])&gt;0),
   IF(
      LEN(
         SUBSTITUTE(
            SUBSTITUTE(
               SUBSTITUTE(
                  SUBSTITUTE(UPPER(Table65[[#This Row],[Custom Sequence/Bank ID]]),"A",""),
               "C",""),
            "T",""),
         "G","")
      )&gt;0,
      "Error 5: Non-ACGT characters present",
      ""
   ),
   ""
)</f>
        <v/>
      </c>
      <c r="BL75" s="4" t="str">
        <f>IF(AND(Table65[[#This Row],[Vector]] &lt;&gt; "Banked Construct",Table65[[#This Row],[Service]]="Custom RNA", LEN(Table65[[#This Row],[Custom Sequence/Bank ID]])&gt;10000),"Error 6: Maximum sequence length is 10,000nt",IF(AND(Table65[[#This Row],[Vector]] &lt;&gt; "Banked Construct",Table65[[#This Row],[Service]]="HT Custom RNA", LEN(Table65[[#This Row],[Custom Sequence/Bank ID]])&gt;5000),"Error 6: Maximum sequence length for HT is 5,000nt", IF(Table65[[#This Row],[Service]]="HT Geneblock Custom RNA", IF(AND(Table65[[#This Row],[Vector]]="RTC coding circRNA", LEN(Table65[[#This Row],[Custom Sequence/Bank ID]])&gt;3793),"Error 6: Maximum sequence length for Coding CircRNA Geneblock is 3,793nt", IF(AND(Table65[[#This Row],[Vector]]="RTC noncoding circRNA", LEN(Table65[[#This Row],[Custom Sequence/Bank ID]])&gt;4493),"Error 6: Maximum sequence length for Noncoding CircRNA Geneblock is 4,493nt", IF(AND(Table65[[#This Row],[Vector]]="RTC Other RNA", LEN(Table65[[#This Row],[Custom Sequence/Bank ID]])&gt;4913),"Error 6: Maximum sequence length for Other RNA Geneblock is 4,913nt",""))),"")))</f>
        <v/>
      </c>
      <c r="BM75" s="4" t="str">
        <f>IF(AND(Table65[[#This Row],[Vector]] &lt;&gt; "Banked Construct", Table65[[#This Row],[Service]]&lt;&gt;"Stock RNA", Table65[[#This Row],[Custom Sequence/Bank ID]]&lt;&gt;""),
    _xlfn.LET(
        _xlpm.Sequence, Table65[[#This Row],[Custom Sequence/Bank ID]],
        _xlpm.OriginalLength, IF(AND(Table65[[#This Row],[Codon Optimize Capitalized?]] &lt;&gt; "No", Table65[[#This Row],[Codon Optimize Capitalized?]] &lt;&gt; ""),
                           LEN(SUBSTITUTE(SUBSTITUTE(SUBSTITUTE(SUBSTITUTE(SUBSTITUTE(_xlpm.Sequence, "A", ""), "C", ""), "G", ""), "T", ""), "U", "")),
                           LEN(_xlpm.Sequence)),
        _xlpm.NoGCLength, IF(AND(Table65[[#This Row],[Codon Optimize Capitalized?]] &lt;&gt; "No", Table65[[#This Row],[Codon Optimize Capitalized?]] &lt;&gt; ""),
                       LEN((SUBSTITUTE(SUBSTITUTE(SUBSTITUTE(SUBSTITUTE(SUBSTITUTE(SUBSTITUTE(SUBSTITUTE(_xlpm.Sequence, "A", ""), "C", ""), "G", ""), "T", ""), "U", ""), "g", ""), "c", ""))),
                       LEN(SUBSTITUTE(SUBSTITUTE(UPPER(_xlpm.Sequence), "G", ""), "C", ""))),
        _xlpm.GCLength, _xlpm.OriginalLength - _xlpm.NoGCLength,
        _xlpm.GCPercentage, IF(_xlpm.OriginalLength &gt; 15, _xlpm.GCLength / _xlpm.OriginalLength, 0.5),
                IF(OR(_xlpm.GCPercentage &gt; 0.65, _xlpm.GCPercentage &lt; 0.25), "Warning 7: Unoptimized region GC is not between 25-65%", "")
    ),
    ""
)</f>
        <v/>
      </c>
      <c r="BN75" s="4" t="str" cm="1">
        <f t="array" ref="BN75">_xlfn.LET(
    _xlpm.ProblemFound, _xlfn.TEXTJOIN(", ", TRUE, IF(OR(Table65[[#This Row],[Codon Optimize Capitalized?]]="No", Table65[[#This Row],[Codon Optimize Capitalized?]]=""), IF((ISNUMBER(SEARCH(Table_Restriction_Enzymes[XbaI], Table65[[#This Row],[Custom Sequence/Bank ID]]))), Table_Restriction_Enzymes[XbaI], ""),IF((ISNUMBER(FIND(LOWER(Table_Restriction_Enzymes[XbaI]), Table65[[#This Row],[Custom Sequence/Bank ID]]))), Table_Restriction_Enzymes[XbaI], ""))),
    IF(_xlpm.ProblemFound="", "", "[" &amp; _xlpm.ProblemFound &amp; "]"))</f>
        <v/>
      </c>
      <c r="BO75" s="4" t="str">
        <f>IF(Table_Sequence_Check[[#This Row],[Restriction Enzyme 1 Check]]&lt;&gt;"", Table_Restriction_Enzymes[[#Headers],[XbaI]],"")</f>
        <v/>
      </c>
      <c r="BP75" s="4" t="str" cm="1">
        <f t="array" ref="BP75">_xlfn.LET(
    _xlpm.ProblemFound, _xlfn.TEXTJOIN(", ", TRUE, IF(OR(Table65[[#This Row],[Codon Optimize Capitalized?]]="No", Table65[[#This Row],[Codon Optimize Capitalized?]]=""), IF((ISNUMBER(SEARCH(Table_Restriction_Enzymes[AscI], Table65[[#This Row],[Custom Sequence/Bank ID]]))), Table_Restriction_Enzymes[AscI], ""),IF((ISNUMBER(FIND(LOWER(Table_Restriction_Enzymes[AscI]), Table65[[#This Row],[Custom Sequence/Bank ID]]))), Table_Restriction_Enzymes[AscI], ""))),
    IF(_xlpm.ProblemFound="", "", "[" &amp; _xlpm.ProblemFound &amp; "]"))</f>
        <v/>
      </c>
      <c r="BQ75" s="4" t="str">
        <f>IF(Table_Sequence_Check[[#This Row],[Restriction Enzyme 2 Check]]&lt;&gt;"", Table_Restriction_Enzymes[[#Headers],[AscI]],"")</f>
        <v/>
      </c>
      <c r="BR75" s="4" t="str">
        <f>IF(AND(Table65[[#This Row],[Vector]] &lt;&gt; "Banked Construct",Table65[[#This Row],[Service]]&lt;&gt;"Stock RNA", Table65[[#This Row],[Service]]&lt;&gt;"HT Geneblock Custom RNA", Table_Sequence_Check[[#This Row],[Restriction Enzyme 1 Check]]&lt;&gt;"", Table_Sequence_Check[[#This Row],[Restriction Enzyme 2 Check]]&lt;&gt; ""),"Error 8: Remove instances of one of the following: " &amp; _xlfn.CONCAT(Table_Sequence_Check[[#This Row],[Restriction Enzyme 1 Check]],Table_Sequence_Check[[#This Row],[Restriction Enzyme 2 Check]]),"")</f>
        <v/>
      </c>
      <c r="BS75" s="4" t="str" cm="1">
        <f t="array" ref="BS75">IF(
   AND(
      Table65[[#This Row],[Service]] &lt;&gt; "",
      OR(
         COUNTIF(Table65[Service], "HT Custom RNA") &gt; 0,
         COUNTIF(Table65[Service], "HT Geneblock Custom RNA") &gt; 0
      ),
      COUNTA(_xlfn.UNIQUE(_xlfn._xlws.FILTER(Table65[Service], Table65[Service] &lt;&gt; ""))) &gt; 1
   ),
   "Error 9: If selecting HT Custom RNA or HT Geneblock Custom RNA, all items must match the selected HT service",
   ""
)</f>
        <v/>
      </c>
      <c r="BT75" s="4" t="str" cm="1">
        <f t="array" ref="BT75">IF(
   AND(
      Table65[[#This Row],[Service]] &lt;&gt; "",
      OR(COUNTIF(Table65[Service], "*HT Custom RNA*") &gt; 0, COUNTIF(Table65[Service], "*HT Geneblock Custom RNA*") &gt; 0),
      OR(
         COUNTA(_xlfn.UNIQUE(_xlfn._xlws.FILTER(Table65[RNA Analytics], (Table65[Service] &lt;&gt; "")))) &gt; 1,
         COUNTA(_xlfn.UNIQUE(_xlfn._xlws.FILTER(Table65[Bank Construct?], (Table65[Service] &lt;&gt; "")))) &gt; 1,
         COUNTA(_xlfn.UNIQUE(_xlfn._xlws.FILTER(Table65[Synthesis Type], (Table65[Service] &lt;&gt; "")))) &gt; 1
      )
   ),
   "Error 10: If submitting HT Custom RNA or HT Geneblock Custom RNA service request, all items must have the same Synthesis Type, Banking, and Analytics",
   ""
)</f>
        <v/>
      </c>
      <c r="BU75" s="4" t="str">
        <f>IF(AND(OR(Table65[[#This Row],[Service]] = "HT Custom RNA",Table65[[#This Row],[Service]] = "HT Geneblock Custom RNA"), Table65[[#This Row],[Vector]]="Banked Construct"),"Error 11: Banked constructs cannot be submitted for HT/Geneblock Custom RNA service. Contact the core if you'd like to resynthesize an entire banked plate","")</f>
        <v/>
      </c>
      <c r="BV75" s="4" t="str">
        <f>IF(AND(Table65[[#This Row],[Service]] &lt;&gt; "", Table65[[#This Row],[Vector]]="Banked Construct", Table65[[#This Row],[Bank Construct?]]="Yes"),"Error 12: Cannot bank constructs that are already banked","")</f>
        <v/>
      </c>
      <c r="BW75" s="4" t="str" cm="1">
        <f t="array" ref="BW75">_xlfn.LET(
    _xlpm.ProblemFound, _xlfn.TEXTJOIN(", ", TRUE, IF(AND(Table65[[#This Row],[Synthesis Type]]="Other RNA", OR(Table65[[#This Row],[Codon Optimize Capitalized?]]="No", Table65[[#This Row],[Codon Optimize Capitalized?]]="")), IF((ISNUMBER(SEARCH(Table_pA_Check[pA Check], Table65[[#This Row],[Custom Sequence/Bank ID]]))), Table_pA_Check[pA Check], ""),IF((ISNUMBER(FIND(LOWER(Table_pA_Check[pA Check]), Table65[[#This Row],[Custom Sequence/Bank ID]]))), Table_pA_Check[pA Check], ""))),
    IF(_xlpm.ProblemFound="", "", "Error 13: Problem sequences found (" &amp; _xlpm.ProblemFound &amp; ")"))</f>
        <v/>
      </c>
      <c r="BX75" s="4" t="str">
        <f>IF(AND(Table65[[#This Row],[Service]] &lt;&gt; "", Table65[[#This Row],[Codon Optimize Capitalized?]]&lt;&gt; "No", Table65[[#This Row],[Codon Optimize Capitalized?]]&lt;&gt; "", Table65[[#This Row],[Codon Optimize Capitalized?]]&lt;&gt; "No Options", EXACT(Table65[[#This Row],[Custom Sequence/Bank ID]],LOWER(Table65[[#This Row],[Custom Sequence/Bank ID]]))),"Error 14: Codon optimization is selected, but sequence is lowercase. Change regions for optimization to uppercase","")</f>
        <v/>
      </c>
      <c r="BY75" s="4" t="str">
        <f>IF(COUNTIF(Table65[Name], Table65[[#This Row],[Name]]) &gt; 1, "Error 15: Duplicate name", "")</f>
        <v/>
      </c>
      <c r="BZ75" s="4" t="str">
        <f>IF(
   Table65[[#This Row],[Service]]&lt;&gt;"",
   IF(
      AND(Table65[[#This Row],[Formulation]]="", Table65[[#This Row],[Number of Aliquots]]&gt;1),
      "Error 16: The RTC can only aliquot formulated circRNA; unformulated circRNA is stable through many freeze-thaw cycles",
      ""
   ),
   ""
)</f>
        <v/>
      </c>
      <c r="CA75" s="4" t="str">
        <f>IF(
   Table65[[#This Row],[Service]]&lt;&gt;"",
   IF(
      Table65[[#This Row],[Number of Aliquots]] &gt; (Table65[[#This Row],[Quantity (mg)]]*20),
      "Error 17: Too many aliquots. Maximum aliquots for Quantity requested = " &amp; (Table65[[#This Row],[Quantity (mg)]]*20),
      ""
   ),
   ""
)</f>
        <v/>
      </c>
      <c r="CB75" s="4" t="str">
        <f>IF(
   AND(Table65[[#This Row],[Service]]&lt;&gt;"", Table65[[#This Row],[Quantity (mg)]]&lt;0.2, Table65[[#This Row],[Formulation]]&lt;&gt;"", Table65[[#This Row],[Formulation]]&lt;&gt;"None"),
   "Error 18: Quantity too low. Minimum is 0.2mg for formulations",
   ""
)</f>
        <v/>
      </c>
      <c r="CC75" s="4" t="str">
        <f>IF(
   AND(Table65[[#This Row],[Service]]&lt;&gt;"", Table65[[#This Row],[Vector]]="No Vector", Table65[[#This Row],[Service]]&lt;&gt;"HT Geneblock Custom RNA"),
   "Error 19: [No Vector] can only be used for Geneblock service",
   ""
)</f>
        <v/>
      </c>
      <c r="CD75" s="4" t="str">
        <f>_xlfn.LET(
    _xlpm.errorList, _xlfn.TEXTJOIN(". ", TRUE, Table_Sequence_Check[[#This Row],[Problem Sequence Check]:[GC Check]],Table_Sequence_Check[[#This Row],[Restriction Enzyme Error]:[Gblock No Vector Check]]),
    IF(AND(Table65[[#This Row],[Service]]&lt;&gt;"", Table65[[#This Row],[Custom Sequence/Bank ID]]&lt;&gt;"SPECIAL",_xlpm.errorList&lt;&gt;""), _xlpm.errorList &amp; ".", "")
)</f>
        <v/>
      </c>
      <c r="CF75" s="3" t="str">
        <f t="shared" si="5"/>
        <v>Required</v>
      </c>
      <c r="CG75" s="1" t="str">
        <f t="shared" si="6"/>
        <v>Optional</v>
      </c>
      <c r="CH75" s="1" t="str">
        <f>IF(Table65[[#This Row],[Service]]&lt;&gt;"",IF((Table65[[#This Row],[Service]]="HT Custom RNA") + (Table65[[#This Row],[Service]]="HT Geneblock Custom RNA"), "Empty","Required"),"Empty")</f>
        <v>Empty</v>
      </c>
      <c r="CI75" s="1" t="str">
        <f>IF(Table65[[#This Row],[Service]] = "Stock RNA", "Required","Empty")</f>
        <v>Empty</v>
      </c>
      <c r="CJ75" s="1" t="str">
        <f>IF(OR(Table65[[#This Row],[Service]] = "Custom RNA", Table65[[#This Row],[Service]] = "HT Custom RNA", Table65[[#This Row],[Service]] = "HT Geneblock Custom RNA", Table65[[#This Row],[Service]] = "Formulation"), "Required", "Empty")</f>
        <v>Empty</v>
      </c>
      <c r="CK75" s="1" t="str">
        <f>IF(OR(Table65[[#This Row],[Service]] = "Custom RNA", Table65[[#This Row],[Service]] = "HT Custom RNA", Table65[[#This Row],[Service]] = "HT Geneblock Custom RNA"), "Required", "Empty")</f>
        <v>Empty</v>
      </c>
      <c r="CL75" s="1" t="str">
        <f>IF(OR(Table65[[#This Row],[Service]] = "Custom RNA", Table65[[#This Row],[Service]] = "HT Custom RNA", Table65[[#This Row],[Service]] = "HT Geneblock Custom RNA"), "Required", "Empty")</f>
        <v>Empty</v>
      </c>
      <c r="CM75" s="1" t="str">
        <f>IF(OR(Table65[[#This Row],[Service]] = "Custom RNA", Table65[[#This Row],[Service]] = "HT Custom RNA", Table65[[#This Row],[Service]] = "HT Geneblock Custom RNA"), "Required", "Empty")</f>
        <v>Empty</v>
      </c>
      <c r="CN75" s="1" t="str">
        <f>IF(AND(Table65[[#This Row],[Vector]]&lt;&gt;"Banked Construct", OR(Table65[[#This Row],[Service]] = "Custom RNA", Table65[[#This Row],[Service]] = "HT Custom RNA",Table65[[#This Row],[Service]] = "HT Geneblock Custom RNA",)), "Optional", "Empty")</f>
        <v>Empty</v>
      </c>
      <c r="CO75" s="1" t="str">
        <f>IF(OR(Table65[[#This Row],[Service]] = "Custom RNA", Table65[[#This Row],[Service]] = "HT Custom RNA"), "Optional", "Empty")</f>
        <v>Empty</v>
      </c>
      <c r="CP75" s="1" t="str">
        <f>IF(OR(Table65[[#This Row],[Service]] = "Custom RNA", Table65[[#This Row],[Service]] = "HT Custom RNA", Table65[[#This Row],[Service]] = "HT Custom Geneblock RNA"), "Optional", "Empty")</f>
        <v>Empty</v>
      </c>
      <c r="CQ75" s="1" t="str">
        <f>IF(Table65[[#This Row],[Service]]&lt;&gt;"",IF(OR(Table65[[#This Row],[Service]]="HT Custom RNA", Table65[[#This Row],[Service]]="HT Geneblock Custom RNA"), "Empty","Optional"),"Empty")</f>
        <v>Empty</v>
      </c>
      <c r="CR75" s="1" t="str">
        <f>IF(AND(Table65[[#This Row],[Formulation]]&lt;&gt;"",Table65[[#This Row],[Formulation]]&lt;&gt;"None",Table65[[#This Row],[Formulation]]&lt;&gt;"No Options"), "Required","Empty")</f>
        <v>Empty</v>
      </c>
      <c r="CS75" s="1" t="str">
        <f>IF(AND(Table65[[#This Row],[Formulation]]&lt;&gt;"",Table65[[#This Row],[Formulation]]&lt;&gt;"None",Table65[[#This Row],[Formulation]]&lt;&gt;"No Options"), "Optional","Empty")</f>
        <v>Empty</v>
      </c>
      <c r="CT75" s="1" t="str">
        <f t="shared" si="7"/>
        <v>Optional</v>
      </c>
      <c r="CU75" s="1" t="str">
        <f t="shared" si="8"/>
        <v>Optional</v>
      </c>
      <c r="CV75" s="2" t="str">
        <f t="shared" si="9"/>
        <v>Optional</v>
      </c>
    </row>
    <row r="76" spans="1:100" x14ac:dyDescent="0.35">
      <c r="A76" s="69">
        <v>72</v>
      </c>
      <c r="B76" s="59"/>
      <c r="C76" s="83"/>
      <c r="D76" s="85"/>
      <c r="E76" s="90"/>
      <c r="F76" s="60"/>
      <c r="G76" s="60"/>
      <c r="H76" s="60"/>
      <c r="I76" s="61"/>
      <c r="J76" s="61"/>
      <c r="K76" s="105"/>
      <c r="L76" s="90"/>
      <c r="M76" s="60"/>
      <c r="N76" s="108"/>
      <c r="O76" s="91"/>
      <c r="P76" s="111"/>
      <c r="Q76" s="93" t="str">
        <f>Table_Sequence_Check[[#This Row],[Final Warnings]]</f>
        <v/>
      </c>
      <c r="R76" s="19"/>
      <c r="S76" s="19"/>
      <c r="T76" s="19"/>
      <c r="BG76" s="3" t="str" cm="1">
        <f t="array" ref="BG76">_xlfn.LET(
    _xlpm.ProblemFound, _xlfn.TEXTJOIN(", ", TRUE, IF(OR(Table65[[#This Row],[Codon Optimize Capitalized?]]="No", Table65[[#This Row],[Codon Optimize Capitalized?]]=""), IF((ISNUMBER(SEARCH(Table_Problem_Sequences[Problem Sequences], Table65[[#This Row],[Custom Sequence/Bank ID]]))), Table_Problem_Sequences[Problem Sequences], ""),IF((ISNUMBER(FIND(LOWER(Table_Problem_Sequences[Problem Sequences]), Table65[[#This Row],[Custom Sequence/Bank ID]]))), Table_Problem_Sequences[Problem Sequences], ""))),
    IF(_xlpm.ProblemFound="", "", "Warning 1: Problem sequences found (" &amp; _xlpm.ProblemFound &amp; ")"))</f>
        <v/>
      </c>
      <c r="BH76" s="3" t="str">
        <f>IF(AND(Table65[[#This Row],[Vector]] &lt;&gt; "Banked Construct",Table65[[#This Row],[Service]]&lt;&gt;"Stock RNA", LEN(Table65[[#This Row],[Custom Sequence/Bank ID]])&lt;300, Table65[[#This Row],[Custom Sequence/Bank ID]]&lt;&gt;""),"Comment: Sequence is less than 300nt. A spacer sequence will be added to bring the length up to 300nt","")</f>
        <v/>
      </c>
      <c r="BI76" s="1" t="str">
        <f>IF(AND(Table65[[#This Row],[Custom Sequence/Bank ID]]&lt;&gt;"", Table65[[#This Row],[Codon Optimize Capitalized?]]&lt;&gt; "No", Table65[[#This Row],[Codon Optimize Capitalized?]]&lt;&gt; "", Table65[[#This Row],[Codon Optimize Capitalized?]]&lt;&gt; "No Options"),
    IF(MOD(LEN(SUBSTITUTE(SUBSTITUTE(SUBSTITUTE(SUBSTITUTE(SUBSTITUTE(Table65[[#This Row],[Custom Sequence/Bank ID]], "a", ""), "c", ""), "g", ""), "u", ""), "t", "")), 3) = 0,
        "",
        "Error 3: Optimization regions not divisible by 3"),
    "")</f>
        <v/>
      </c>
      <c r="BJ76" s="1" t="str">
        <f>IF(
    Table65[[#This Row],[Vector]]="Banked Construct",
    IF(
        AND(
            LEFT(Table65[[#This Row],[Custom Sequence/Bank ID]], 3)="RTC",
            ISNUMBER(VALUE(MID(Table65[[#This Row],[Custom Sequence/Bank ID]], 4, 7))),
            LEN(Table65[[#This Row],[Custom Sequence/Bank ID]])=10
        ),
        "",
        "Error 4: Incorrect Bank ID"
    ),
    ""
)</f>
        <v/>
      </c>
      <c r="BK76" s="1" t="str">
        <f>IF(
   AND(Table65[[#This Row],[Vector]]&lt;&gt;"Banked Construct", LEN(Table65[[#This Row],[Custom Sequence/Bank ID]])&gt;0),
   IF(
      LEN(
         SUBSTITUTE(
            SUBSTITUTE(
               SUBSTITUTE(
                  SUBSTITUTE(UPPER(Table65[[#This Row],[Custom Sequence/Bank ID]]),"A",""),
               "C",""),
            "T",""),
         "G","")
      )&gt;0,
      "Error 5: Non-ACGT characters present",
      ""
   ),
   ""
)</f>
        <v/>
      </c>
      <c r="BL76" s="4" t="str">
        <f>IF(AND(Table65[[#This Row],[Vector]] &lt;&gt; "Banked Construct",Table65[[#This Row],[Service]]="Custom RNA", LEN(Table65[[#This Row],[Custom Sequence/Bank ID]])&gt;10000),"Error 6: Maximum sequence length is 10,000nt",IF(AND(Table65[[#This Row],[Vector]] &lt;&gt; "Banked Construct",Table65[[#This Row],[Service]]="HT Custom RNA", LEN(Table65[[#This Row],[Custom Sequence/Bank ID]])&gt;5000),"Error 6: Maximum sequence length for HT is 5,000nt", IF(Table65[[#This Row],[Service]]="HT Geneblock Custom RNA", IF(AND(Table65[[#This Row],[Vector]]="RTC coding circRNA", LEN(Table65[[#This Row],[Custom Sequence/Bank ID]])&gt;3793),"Error 6: Maximum sequence length for Coding CircRNA Geneblock is 3,793nt", IF(AND(Table65[[#This Row],[Vector]]="RTC noncoding circRNA", LEN(Table65[[#This Row],[Custom Sequence/Bank ID]])&gt;4493),"Error 6: Maximum sequence length for Noncoding CircRNA Geneblock is 4,493nt", IF(AND(Table65[[#This Row],[Vector]]="RTC Other RNA", LEN(Table65[[#This Row],[Custom Sequence/Bank ID]])&gt;4913),"Error 6: Maximum sequence length for Other RNA Geneblock is 4,913nt",""))),"")))</f>
        <v/>
      </c>
      <c r="BM76" s="4" t="str">
        <f>IF(AND(Table65[[#This Row],[Vector]] &lt;&gt; "Banked Construct", Table65[[#This Row],[Service]]&lt;&gt;"Stock RNA", Table65[[#This Row],[Custom Sequence/Bank ID]]&lt;&gt;""),
    _xlfn.LET(
        _xlpm.Sequence, Table65[[#This Row],[Custom Sequence/Bank ID]],
        _xlpm.OriginalLength, IF(AND(Table65[[#This Row],[Codon Optimize Capitalized?]] &lt;&gt; "No", Table65[[#This Row],[Codon Optimize Capitalized?]] &lt;&gt; ""),
                           LEN(SUBSTITUTE(SUBSTITUTE(SUBSTITUTE(SUBSTITUTE(SUBSTITUTE(_xlpm.Sequence, "A", ""), "C", ""), "G", ""), "T", ""), "U", "")),
                           LEN(_xlpm.Sequence)),
        _xlpm.NoGCLength, IF(AND(Table65[[#This Row],[Codon Optimize Capitalized?]] &lt;&gt; "No", Table65[[#This Row],[Codon Optimize Capitalized?]] &lt;&gt; ""),
                       LEN((SUBSTITUTE(SUBSTITUTE(SUBSTITUTE(SUBSTITUTE(SUBSTITUTE(SUBSTITUTE(SUBSTITUTE(_xlpm.Sequence, "A", ""), "C", ""), "G", ""), "T", ""), "U", ""), "g", ""), "c", ""))),
                       LEN(SUBSTITUTE(SUBSTITUTE(UPPER(_xlpm.Sequence), "G", ""), "C", ""))),
        _xlpm.GCLength, _xlpm.OriginalLength - _xlpm.NoGCLength,
        _xlpm.GCPercentage, IF(_xlpm.OriginalLength &gt; 15, _xlpm.GCLength / _xlpm.OriginalLength, 0.5),
                IF(OR(_xlpm.GCPercentage &gt; 0.65, _xlpm.GCPercentage &lt; 0.25), "Warning 7: Unoptimized region GC is not between 25-65%", "")
    ),
    ""
)</f>
        <v/>
      </c>
      <c r="BN76" s="4" t="str" cm="1">
        <f t="array" ref="BN76">_xlfn.LET(
    _xlpm.ProblemFound, _xlfn.TEXTJOIN(", ", TRUE, IF(OR(Table65[[#This Row],[Codon Optimize Capitalized?]]="No", Table65[[#This Row],[Codon Optimize Capitalized?]]=""), IF((ISNUMBER(SEARCH(Table_Restriction_Enzymes[XbaI], Table65[[#This Row],[Custom Sequence/Bank ID]]))), Table_Restriction_Enzymes[XbaI], ""),IF((ISNUMBER(FIND(LOWER(Table_Restriction_Enzymes[XbaI]), Table65[[#This Row],[Custom Sequence/Bank ID]]))), Table_Restriction_Enzymes[XbaI], ""))),
    IF(_xlpm.ProblemFound="", "", "[" &amp; _xlpm.ProblemFound &amp; "]"))</f>
        <v/>
      </c>
      <c r="BO76" s="4" t="str">
        <f>IF(Table_Sequence_Check[[#This Row],[Restriction Enzyme 1 Check]]&lt;&gt;"", Table_Restriction_Enzymes[[#Headers],[XbaI]],"")</f>
        <v/>
      </c>
      <c r="BP76" s="4" t="str" cm="1">
        <f t="array" ref="BP76">_xlfn.LET(
    _xlpm.ProblemFound, _xlfn.TEXTJOIN(", ", TRUE, IF(OR(Table65[[#This Row],[Codon Optimize Capitalized?]]="No", Table65[[#This Row],[Codon Optimize Capitalized?]]=""), IF((ISNUMBER(SEARCH(Table_Restriction_Enzymes[AscI], Table65[[#This Row],[Custom Sequence/Bank ID]]))), Table_Restriction_Enzymes[AscI], ""),IF((ISNUMBER(FIND(LOWER(Table_Restriction_Enzymes[AscI]), Table65[[#This Row],[Custom Sequence/Bank ID]]))), Table_Restriction_Enzymes[AscI], ""))),
    IF(_xlpm.ProblemFound="", "", "[" &amp; _xlpm.ProblemFound &amp; "]"))</f>
        <v/>
      </c>
      <c r="BQ76" s="4" t="str">
        <f>IF(Table_Sequence_Check[[#This Row],[Restriction Enzyme 2 Check]]&lt;&gt;"", Table_Restriction_Enzymes[[#Headers],[AscI]],"")</f>
        <v/>
      </c>
      <c r="BR76" s="4" t="str">
        <f>IF(AND(Table65[[#This Row],[Vector]] &lt;&gt; "Banked Construct",Table65[[#This Row],[Service]]&lt;&gt;"Stock RNA", Table65[[#This Row],[Service]]&lt;&gt;"HT Geneblock Custom RNA", Table_Sequence_Check[[#This Row],[Restriction Enzyme 1 Check]]&lt;&gt;"", Table_Sequence_Check[[#This Row],[Restriction Enzyme 2 Check]]&lt;&gt; ""),"Error 8: Remove instances of one of the following: " &amp; _xlfn.CONCAT(Table_Sequence_Check[[#This Row],[Restriction Enzyme 1 Check]],Table_Sequence_Check[[#This Row],[Restriction Enzyme 2 Check]]),"")</f>
        <v/>
      </c>
      <c r="BS76" s="4" t="str" cm="1">
        <f t="array" ref="BS76">IF(
   AND(
      Table65[[#This Row],[Service]] &lt;&gt; "",
      OR(
         COUNTIF(Table65[Service], "HT Custom RNA") &gt; 0,
         COUNTIF(Table65[Service], "HT Geneblock Custom RNA") &gt; 0
      ),
      COUNTA(_xlfn.UNIQUE(_xlfn._xlws.FILTER(Table65[Service], Table65[Service] &lt;&gt; ""))) &gt; 1
   ),
   "Error 9: If selecting HT Custom RNA or HT Geneblock Custom RNA, all items must match the selected HT service",
   ""
)</f>
        <v/>
      </c>
      <c r="BT76" s="4" t="str" cm="1">
        <f t="array" ref="BT76">IF(
   AND(
      Table65[[#This Row],[Service]] &lt;&gt; "",
      OR(COUNTIF(Table65[Service], "*HT Custom RNA*") &gt; 0, COUNTIF(Table65[Service], "*HT Geneblock Custom RNA*") &gt; 0),
      OR(
         COUNTA(_xlfn.UNIQUE(_xlfn._xlws.FILTER(Table65[RNA Analytics], (Table65[Service] &lt;&gt; "")))) &gt; 1,
         COUNTA(_xlfn.UNIQUE(_xlfn._xlws.FILTER(Table65[Bank Construct?], (Table65[Service] &lt;&gt; "")))) &gt; 1,
         COUNTA(_xlfn.UNIQUE(_xlfn._xlws.FILTER(Table65[Synthesis Type], (Table65[Service] &lt;&gt; "")))) &gt; 1
      )
   ),
   "Error 10: If submitting HT Custom RNA or HT Geneblock Custom RNA service request, all items must have the same Synthesis Type, Banking, and Analytics",
   ""
)</f>
        <v/>
      </c>
      <c r="BU76" s="4" t="str">
        <f>IF(AND(OR(Table65[[#This Row],[Service]] = "HT Custom RNA",Table65[[#This Row],[Service]] = "HT Geneblock Custom RNA"), Table65[[#This Row],[Vector]]="Banked Construct"),"Error 11: Banked constructs cannot be submitted for HT/Geneblock Custom RNA service. Contact the core if you'd like to resynthesize an entire banked plate","")</f>
        <v/>
      </c>
      <c r="BV76" s="4" t="str">
        <f>IF(AND(Table65[[#This Row],[Service]] &lt;&gt; "", Table65[[#This Row],[Vector]]="Banked Construct", Table65[[#This Row],[Bank Construct?]]="Yes"),"Error 12: Cannot bank constructs that are already banked","")</f>
        <v/>
      </c>
      <c r="BW76" s="4" t="str" cm="1">
        <f t="array" ref="BW76">_xlfn.LET(
    _xlpm.ProblemFound, _xlfn.TEXTJOIN(", ", TRUE, IF(AND(Table65[[#This Row],[Synthesis Type]]="Other RNA", OR(Table65[[#This Row],[Codon Optimize Capitalized?]]="No", Table65[[#This Row],[Codon Optimize Capitalized?]]="")), IF((ISNUMBER(SEARCH(Table_pA_Check[pA Check], Table65[[#This Row],[Custom Sequence/Bank ID]]))), Table_pA_Check[pA Check], ""),IF((ISNUMBER(FIND(LOWER(Table_pA_Check[pA Check]), Table65[[#This Row],[Custom Sequence/Bank ID]]))), Table_pA_Check[pA Check], ""))),
    IF(_xlpm.ProblemFound="", "", "Error 13: Problem sequences found (" &amp; _xlpm.ProblemFound &amp; ")"))</f>
        <v/>
      </c>
      <c r="BX76" s="4" t="str">
        <f>IF(AND(Table65[[#This Row],[Service]] &lt;&gt; "", Table65[[#This Row],[Codon Optimize Capitalized?]]&lt;&gt; "No", Table65[[#This Row],[Codon Optimize Capitalized?]]&lt;&gt; "", Table65[[#This Row],[Codon Optimize Capitalized?]]&lt;&gt; "No Options", EXACT(Table65[[#This Row],[Custom Sequence/Bank ID]],LOWER(Table65[[#This Row],[Custom Sequence/Bank ID]]))),"Error 14: Codon optimization is selected, but sequence is lowercase. Change regions for optimization to uppercase","")</f>
        <v/>
      </c>
      <c r="BY76" s="4" t="str">
        <f>IF(COUNTIF(Table65[Name], Table65[[#This Row],[Name]]) &gt; 1, "Error 15: Duplicate name", "")</f>
        <v/>
      </c>
      <c r="BZ76" s="4" t="str">
        <f>IF(
   Table65[[#This Row],[Service]]&lt;&gt;"",
   IF(
      AND(Table65[[#This Row],[Formulation]]="", Table65[[#This Row],[Number of Aliquots]]&gt;1),
      "Error 16: The RTC can only aliquot formulated circRNA; unformulated circRNA is stable through many freeze-thaw cycles",
      ""
   ),
   ""
)</f>
        <v/>
      </c>
      <c r="CA76" s="4" t="str">
        <f>IF(
   Table65[[#This Row],[Service]]&lt;&gt;"",
   IF(
      Table65[[#This Row],[Number of Aliquots]] &gt; (Table65[[#This Row],[Quantity (mg)]]*20),
      "Error 17: Too many aliquots. Maximum aliquots for Quantity requested = " &amp; (Table65[[#This Row],[Quantity (mg)]]*20),
      ""
   ),
   ""
)</f>
        <v/>
      </c>
      <c r="CB76" s="4" t="str">
        <f>IF(
   AND(Table65[[#This Row],[Service]]&lt;&gt;"", Table65[[#This Row],[Quantity (mg)]]&lt;0.2, Table65[[#This Row],[Formulation]]&lt;&gt;"", Table65[[#This Row],[Formulation]]&lt;&gt;"None"),
   "Error 18: Quantity too low. Minimum is 0.2mg for formulations",
   ""
)</f>
        <v/>
      </c>
      <c r="CC76" s="4" t="str">
        <f>IF(
   AND(Table65[[#This Row],[Service]]&lt;&gt;"", Table65[[#This Row],[Vector]]="No Vector", Table65[[#This Row],[Service]]&lt;&gt;"HT Geneblock Custom RNA"),
   "Error 19: [No Vector] can only be used for Geneblock service",
   ""
)</f>
        <v/>
      </c>
      <c r="CD76" s="4" t="str">
        <f>_xlfn.LET(
    _xlpm.errorList, _xlfn.TEXTJOIN(". ", TRUE, Table_Sequence_Check[[#This Row],[Problem Sequence Check]:[GC Check]],Table_Sequence_Check[[#This Row],[Restriction Enzyme Error]:[Gblock No Vector Check]]),
    IF(AND(Table65[[#This Row],[Service]]&lt;&gt;"", Table65[[#This Row],[Custom Sequence/Bank ID]]&lt;&gt;"SPECIAL",_xlpm.errorList&lt;&gt;""), _xlpm.errorList &amp; ".", "")
)</f>
        <v/>
      </c>
      <c r="CF76" s="3" t="str">
        <f t="shared" si="5"/>
        <v>Required</v>
      </c>
      <c r="CG76" s="1" t="str">
        <f t="shared" si="6"/>
        <v>Optional</v>
      </c>
      <c r="CH76" s="1" t="str">
        <f>IF(Table65[[#This Row],[Service]]&lt;&gt;"",IF((Table65[[#This Row],[Service]]="HT Custom RNA") + (Table65[[#This Row],[Service]]="HT Geneblock Custom RNA"), "Empty","Required"),"Empty")</f>
        <v>Empty</v>
      </c>
      <c r="CI76" s="1" t="str">
        <f>IF(Table65[[#This Row],[Service]] = "Stock RNA", "Required","Empty")</f>
        <v>Empty</v>
      </c>
      <c r="CJ76" s="1" t="str">
        <f>IF(OR(Table65[[#This Row],[Service]] = "Custom RNA", Table65[[#This Row],[Service]] = "HT Custom RNA", Table65[[#This Row],[Service]] = "HT Geneblock Custom RNA", Table65[[#This Row],[Service]] = "Formulation"), "Required", "Empty")</f>
        <v>Empty</v>
      </c>
      <c r="CK76" s="1" t="str">
        <f>IF(OR(Table65[[#This Row],[Service]] = "Custom RNA", Table65[[#This Row],[Service]] = "HT Custom RNA", Table65[[#This Row],[Service]] = "HT Geneblock Custom RNA"), "Required", "Empty")</f>
        <v>Empty</v>
      </c>
      <c r="CL76" s="1" t="str">
        <f>IF(OR(Table65[[#This Row],[Service]] = "Custom RNA", Table65[[#This Row],[Service]] = "HT Custom RNA", Table65[[#This Row],[Service]] = "HT Geneblock Custom RNA"), "Required", "Empty")</f>
        <v>Empty</v>
      </c>
      <c r="CM76" s="1" t="str">
        <f>IF(OR(Table65[[#This Row],[Service]] = "Custom RNA", Table65[[#This Row],[Service]] = "HT Custom RNA", Table65[[#This Row],[Service]] = "HT Geneblock Custom RNA"), "Required", "Empty")</f>
        <v>Empty</v>
      </c>
      <c r="CN76" s="1" t="str">
        <f>IF(AND(Table65[[#This Row],[Vector]]&lt;&gt;"Banked Construct", OR(Table65[[#This Row],[Service]] = "Custom RNA", Table65[[#This Row],[Service]] = "HT Custom RNA",Table65[[#This Row],[Service]] = "HT Geneblock Custom RNA",)), "Optional", "Empty")</f>
        <v>Empty</v>
      </c>
      <c r="CO76" s="1" t="str">
        <f>IF(OR(Table65[[#This Row],[Service]] = "Custom RNA", Table65[[#This Row],[Service]] = "HT Custom RNA"), "Optional", "Empty")</f>
        <v>Empty</v>
      </c>
      <c r="CP76" s="1" t="str">
        <f>IF(OR(Table65[[#This Row],[Service]] = "Custom RNA", Table65[[#This Row],[Service]] = "HT Custom RNA", Table65[[#This Row],[Service]] = "HT Custom Geneblock RNA"), "Optional", "Empty")</f>
        <v>Empty</v>
      </c>
      <c r="CQ76" s="1" t="str">
        <f>IF(Table65[[#This Row],[Service]]&lt;&gt;"",IF(OR(Table65[[#This Row],[Service]]="HT Custom RNA", Table65[[#This Row],[Service]]="HT Geneblock Custom RNA"), "Empty","Optional"),"Empty")</f>
        <v>Empty</v>
      </c>
      <c r="CR76" s="1" t="str">
        <f>IF(AND(Table65[[#This Row],[Formulation]]&lt;&gt;"",Table65[[#This Row],[Formulation]]&lt;&gt;"None",Table65[[#This Row],[Formulation]]&lt;&gt;"No Options"), "Required","Empty")</f>
        <v>Empty</v>
      </c>
      <c r="CS76" s="1" t="str">
        <f>IF(AND(Table65[[#This Row],[Formulation]]&lt;&gt;"",Table65[[#This Row],[Formulation]]&lt;&gt;"None",Table65[[#This Row],[Formulation]]&lt;&gt;"No Options"), "Optional","Empty")</f>
        <v>Empty</v>
      </c>
      <c r="CT76" s="1" t="str">
        <f t="shared" si="7"/>
        <v>Optional</v>
      </c>
      <c r="CU76" s="1" t="str">
        <f t="shared" si="8"/>
        <v>Optional</v>
      </c>
      <c r="CV76" s="2" t="str">
        <f t="shared" si="9"/>
        <v>Optional</v>
      </c>
    </row>
    <row r="77" spans="1:100" x14ac:dyDescent="0.35">
      <c r="A77" s="69">
        <v>73</v>
      </c>
      <c r="B77" s="59"/>
      <c r="C77" s="83"/>
      <c r="D77" s="85"/>
      <c r="E77" s="90"/>
      <c r="F77" s="60"/>
      <c r="G77" s="60"/>
      <c r="H77" s="60"/>
      <c r="I77" s="61"/>
      <c r="J77" s="61"/>
      <c r="K77" s="105"/>
      <c r="L77" s="90"/>
      <c r="M77" s="60"/>
      <c r="N77" s="108"/>
      <c r="O77" s="91"/>
      <c r="P77" s="111"/>
      <c r="Q77" s="93" t="str">
        <f>Table_Sequence_Check[[#This Row],[Final Warnings]]</f>
        <v/>
      </c>
      <c r="R77" s="19"/>
      <c r="S77" s="19"/>
      <c r="T77" s="19"/>
      <c r="BG77" s="3" t="str" cm="1">
        <f t="array" ref="BG77">_xlfn.LET(
    _xlpm.ProblemFound, _xlfn.TEXTJOIN(", ", TRUE, IF(OR(Table65[[#This Row],[Codon Optimize Capitalized?]]="No", Table65[[#This Row],[Codon Optimize Capitalized?]]=""), IF((ISNUMBER(SEARCH(Table_Problem_Sequences[Problem Sequences], Table65[[#This Row],[Custom Sequence/Bank ID]]))), Table_Problem_Sequences[Problem Sequences], ""),IF((ISNUMBER(FIND(LOWER(Table_Problem_Sequences[Problem Sequences]), Table65[[#This Row],[Custom Sequence/Bank ID]]))), Table_Problem_Sequences[Problem Sequences], ""))),
    IF(_xlpm.ProblemFound="", "", "Warning 1: Problem sequences found (" &amp; _xlpm.ProblemFound &amp; ")"))</f>
        <v/>
      </c>
      <c r="BH77" s="3" t="str">
        <f>IF(AND(Table65[[#This Row],[Vector]] &lt;&gt; "Banked Construct",Table65[[#This Row],[Service]]&lt;&gt;"Stock RNA", LEN(Table65[[#This Row],[Custom Sequence/Bank ID]])&lt;300, Table65[[#This Row],[Custom Sequence/Bank ID]]&lt;&gt;""),"Comment: Sequence is less than 300nt. A spacer sequence will be added to bring the length up to 300nt","")</f>
        <v/>
      </c>
      <c r="BI77" s="1" t="str">
        <f>IF(AND(Table65[[#This Row],[Custom Sequence/Bank ID]]&lt;&gt;"", Table65[[#This Row],[Codon Optimize Capitalized?]]&lt;&gt; "No", Table65[[#This Row],[Codon Optimize Capitalized?]]&lt;&gt; "", Table65[[#This Row],[Codon Optimize Capitalized?]]&lt;&gt; "No Options"),
    IF(MOD(LEN(SUBSTITUTE(SUBSTITUTE(SUBSTITUTE(SUBSTITUTE(SUBSTITUTE(Table65[[#This Row],[Custom Sequence/Bank ID]], "a", ""), "c", ""), "g", ""), "u", ""), "t", "")), 3) = 0,
        "",
        "Error 3: Optimization regions not divisible by 3"),
    "")</f>
        <v/>
      </c>
      <c r="BJ77" s="1" t="str">
        <f>IF(
    Table65[[#This Row],[Vector]]="Banked Construct",
    IF(
        AND(
            LEFT(Table65[[#This Row],[Custom Sequence/Bank ID]], 3)="RTC",
            ISNUMBER(VALUE(MID(Table65[[#This Row],[Custom Sequence/Bank ID]], 4, 7))),
            LEN(Table65[[#This Row],[Custom Sequence/Bank ID]])=10
        ),
        "",
        "Error 4: Incorrect Bank ID"
    ),
    ""
)</f>
        <v/>
      </c>
      <c r="BK77" s="1" t="str">
        <f>IF(
   AND(Table65[[#This Row],[Vector]]&lt;&gt;"Banked Construct", LEN(Table65[[#This Row],[Custom Sequence/Bank ID]])&gt;0),
   IF(
      LEN(
         SUBSTITUTE(
            SUBSTITUTE(
               SUBSTITUTE(
                  SUBSTITUTE(UPPER(Table65[[#This Row],[Custom Sequence/Bank ID]]),"A",""),
               "C",""),
            "T",""),
         "G","")
      )&gt;0,
      "Error 5: Non-ACGT characters present",
      ""
   ),
   ""
)</f>
        <v/>
      </c>
      <c r="BL77" s="4" t="str">
        <f>IF(AND(Table65[[#This Row],[Vector]] &lt;&gt; "Banked Construct",Table65[[#This Row],[Service]]="Custom RNA", LEN(Table65[[#This Row],[Custom Sequence/Bank ID]])&gt;10000),"Error 6: Maximum sequence length is 10,000nt",IF(AND(Table65[[#This Row],[Vector]] &lt;&gt; "Banked Construct",Table65[[#This Row],[Service]]="HT Custom RNA", LEN(Table65[[#This Row],[Custom Sequence/Bank ID]])&gt;5000),"Error 6: Maximum sequence length for HT is 5,000nt", IF(Table65[[#This Row],[Service]]="HT Geneblock Custom RNA", IF(AND(Table65[[#This Row],[Vector]]="RTC coding circRNA", LEN(Table65[[#This Row],[Custom Sequence/Bank ID]])&gt;3793),"Error 6: Maximum sequence length for Coding CircRNA Geneblock is 3,793nt", IF(AND(Table65[[#This Row],[Vector]]="RTC noncoding circRNA", LEN(Table65[[#This Row],[Custom Sequence/Bank ID]])&gt;4493),"Error 6: Maximum sequence length for Noncoding CircRNA Geneblock is 4,493nt", IF(AND(Table65[[#This Row],[Vector]]="RTC Other RNA", LEN(Table65[[#This Row],[Custom Sequence/Bank ID]])&gt;4913),"Error 6: Maximum sequence length for Other RNA Geneblock is 4,913nt",""))),"")))</f>
        <v/>
      </c>
      <c r="BM77" s="4" t="str">
        <f>IF(AND(Table65[[#This Row],[Vector]] &lt;&gt; "Banked Construct", Table65[[#This Row],[Service]]&lt;&gt;"Stock RNA", Table65[[#This Row],[Custom Sequence/Bank ID]]&lt;&gt;""),
    _xlfn.LET(
        _xlpm.Sequence, Table65[[#This Row],[Custom Sequence/Bank ID]],
        _xlpm.OriginalLength, IF(AND(Table65[[#This Row],[Codon Optimize Capitalized?]] &lt;&gt; "No", Table65[[#This Row],[Codon Optimize Capitalized?]] &lt;&gt; ""),
                           LEN(SUBSTITUTE(SUBSTITUTE(SUBSTITUTE(SUBSTITUTE(SUBSTITUTE(_xlpm.Sequence, "A", ""), "C", ""), "G", ""), "T", ""), "U", "")),
                           LEN(_xlpm.Sequence)),
        _xlpm.NoGCLength, IF(AND(Table65[[#This Row],[Codon Optimize Capitalized?]] &lt;&gt; "No", Table65[[#This Row],[Codon Optimize Capitalized?]] &lt;&gt; ""),
                       LEN((SUBSTITUTE(SUBSTITUTE(SUBSTITUTE(SUBSTITUTE(SUBSTITUTE(SUBSTITUTE(SUBSTITUTE(_xlpm.Sequence, "A", ""), "C", ""), "G", ""), "T", ""), "U", ""), "g", ""), "c", ""))),
                       LEN(SUBSTITUTE(SUBSTITUTE(UPPER(_xlpm.Sequence), "G", ""), "C", ""))),
        _xlpm.GCLength, _xlpm.OriginalLength - _xlpm.NoGCLength,
        _xlpm.GCPercentage, IF(_xlpm.OriginalLength &gt; 15, _xlpm.GCLength / _xlpm.OriginalLength, 0.5),
                IF(OR(_xlpm.GCPercentage &gt; 0.65, _xlpm.GCPercentage &lt; 0.25), "Warning 7: Unoptimized region GC is not between 25-65%", "")
    ),
    ""
)</f>
        <v/>
      </c>
      <c r="BN77" s="4" t="str" cm="1">
        <f t="array" ref="BN77">_xlfn.LET(
    _xlpm.ProblemFound, _xlfn.TEXTJOIN(", ", TRUE, IF(OR(Table65[[#This Row],[Codon Optimize Capitalized?]]="No", Table65[[#This Row],[Codon Optimize Capitalized?]]=""), IF((ISNUMBER(SEARCH(Table_Restriction_Enzymes[XbaI], Table65[[#This Row],[Custom Sequence/Bank ID]]))), Table_Restriction_Enzymes[XbaI], ""),IF((ISNUMBER(FIND(LOWER(Table_Restriction_Enzymes[XbaI]), Table65[[#This Row],[Custom Sequence/Bank ID]]))), Table_Restriction_Enzymes[XbaI], ""))),
    IF(_xlpm.ProblemFound="", "", "[" &amp; _xlpm.ProblemFound &amp; "]"))</f>
        <v/>
      </c>
      <c r="BO77" s="4" t="str">
        <f>IF(Table_Sequence_Check[[#This Row],[Restriction Enzyme 1 Check]]&lt;&gt;"", Table_Restriction_Enzymes[[#Headers],[XbaI]],"")</f>
        <v/>
      </c>
      <c r="BP77" s="4" t="str" cm="1">
        <f t="array" ref="BP77">_xlfn.LET(
    _xlpm.ProblemFound, _xlfn.TEXTJOIN(", ", TRUE, IF(OR(Table65[[#This Row],[Codon Optimize Capitalized?]]="No", Table65[[#This Row],[Codon Optimize Capitalized?]]=""), IF((ISNUMBER(SEARCH(Table_Restriction_Enzymes[AscI], Table65[[#This Row],[Custom Sequence/Bank ID]]))), Table_Restriction_Enzymes[AscI], ""),IF((ISNUMBER(FIND(LOWER(Table_Restriction_Enzymes[AscI]), Table65[[#This Row],[Custom Sequence/Bank ID]]))), Table_Restriction_Enzymes[AscI], ""))),
    IF(_xlpm.ProblemFound="", "", "[" &amp; _xlpm.ProblemFound &amp; "]"))</f>
        <v/>
      </c>
      <c r="BQ77" s="4" t="str">
        <f>IF(Table_Sequence_Check[[#This Row],[Restriction Enzyme 2 Check]]&lt;&gt;"", Table_Restriction_Enzymes[[#Headers],[AscI]],"")</f>
        <v/>
      </c>
      <c r="BR77" s="4" t="str">
        <f>IF(AND(Table65[[#This Row],[Vector]] &lt;&gt; "Banked Construct",Table65[[#This Row],[Service]]&lt;&gt;"Stock RNA", Table65[[#This Row],[Service]]&lt;&gt;"HT Geneblock Custom RNA", Table_Sequence_Check[[#This Row],[Restriction Enzyme 1 Check]]&lt;&gt;"", Table_Sequence_Check[[#This Row],[Restriction Enzyme 2 Check]]&lt;&gt; ""),"Error 8: Remove instances of one of the following: " &amp; _xlfn.CONCAT(Table_Sequence_Check[[#This Row],[Restriction Enzyme 1 Check]],Table_Sequence_Check[[#This Row],[Restriction Enzyme 2 Check]]),"")</f>
        <v/>
      </c>
      <c r="BS77" s="4" t="str" cm="1">
        <f t="array" ref="BS77">IF(
   AND(
      Table65[[#This Row],[Service]] &lt;&gt; "",
      OR(
         COUNTIF(Table65[Service], "HT Custom RNA") &gt; 0,
         COUNTIF(Table65[Service], "HT Geneblock Custom RNA") &gt; 0
      ),
      COUNTA(_xlfn.UNIQUE(_xlfn._xlws.FILTER(Table65[Service], Table65[Service] &lt;&gt; ""))) &gt; 1
   ),
   "Error 9: If selecting HT Custom RNA or HT Geneblock Custom RNA, all items must match the selected HT service",
   ""
)</f>
        <v/>
      </c>
      <c r="BT77" s="4" t="str" cm="1">
        <f t="array" ref="BT77">IF(
   AND(
      Table65[[#This Row],[Service]] &lt;&gt; "",
      OR(COUNTIF(Table65[Service], "*HT Custom RNA*") &gt; 0, COUNTIF(Table65[Service], "*HT Geneblock Custom RNA*") &gt; 0),
      OR(
         COUNTA(_xlfn.UNIQUE(_xlfn._xlws.FILTER(Table65[RNA Analytics], (Table65[Service] &lt;&gt; "")))) &gt; 1,
         COUNTA(_xlfn.UNIQUE(_xlfn._xlws.FILTER(Table65[Bank Construct?], (Table65[Service] &lt;&gt; "")))) &gt; 1,
         COUNTA(_xlfn.UNIQUE(_xlfn._xlws.FILTER(Table65[Synthesis Type], (Table65[Service] &lt;&gt; "")))) &gt; 1
      )
   ),
   "Error 10: If submitting HT Custom RNA or HT Geneblock Custom RNA service request, all items must have the same Synthesis Type, Banking, and Analytics",
   ""
)</f>
        <v/>
      </c>
      <c r="BU77" s="4" t="str">
        <f>IF(AND(OR(Table65[[#This Row],[Service]] = "HT Custom RNA",Table65[[#This Row],[Service]] = "HT Geneblock Custom RNA"), Table65[[#This Row],[Vector]]="Banked Construct"),"Error 11: Banked constructs cannot be submitted for HT/Geneblock Custom RNA service. Contact the core if you'd like to resynthesize an entire banked plate","")</f>
        <v/>
      </c>
      <c r="BV77" s="4" t="str">
        <f>IF(AND(Table65[[#This Row],[Service]] &lt;&gt; "", Table65[[#This Row],[Vector]]="Banked Construct", Table65[[#This Row],[Bank Construct?]]="Yes"),"Error 12: Cannot bank constructs that are already banked","")</f>
        <v/>
      </c>
      <c r="BW77" s="4" t="str" cm="1">
        <f t="array" ref="BW77">_xlfn.LET(
    _xlpm.ProblemFound, _xlfn.TEXTJOIN(", ", TRUE, IF(AND(Table65[[#This Row],[Synthesis Type]]="Other RNA", OR(Table65[[#This Row],[Codon Optimize Capitalized?]]="No", Table65[[#This Row],[Codon Optimize Capitalized?]]="")), IF((ISNUMBER(SEARCH(Table_pA_Check[pA Check], Table65[[#This Row],[Custom Sequence/Bank ID]]))), Table_pA_Check[pA Check], ""),IF((ISNUMBER(FIND(LOWER(Table_pA_Check[pA Check]), Table65[[#This Row],[Custom Sequence/Bank ID]]))), Table_pA_Check[pA Check], ""))),
    IF(_xlpm.ProblemFound="", "", "Error 13: Problem sequences found (" &amp; _xlpm.ProblemFound &amp; ")"))</f>
        <v/>
      </c>
      <c r="BX77" s="4" t="str">
        <f>IF(AND(Table65[[#This Row],[Service]] &lt;&gt; "", Table65[[#This Row],[Codon Optimize Capitalized?]]&lt;&gt; "No", Table65[[#This Row],[Codon Optimize Capitalized?]]&lt;&gt; "", Table65[[#This Row],[Codon Optimize Capitalized?]]&lt;&gt; "No Options", EXACT(Table65[[#This Row],[Custom Sequence/Bank ID]],LOWER(Table65[[#This Row],[Custom Sequence/Bank ID]]))),"Error 14: Codon optimization is selected, but sequence is lowercase. Change regions for optimization to uppercase","")</f>
        <v/>
      </c>
      <c r="BY77" s="4" t="str">
        <f>IF(COUNTIF(Table65[Name], Table65[[#This Row],[Name]]) &gt; 1, "Error 15: Duplicate name", "")</f>
        <v/>
      </c>
      <c r="BZ77" s="4" t="str">
        <f>IF(
   Table65[[#This Row],[Service]]&lt;&gt;"",
   IF(
      AND(Table65[[#This Row],[Formulation]]="", Table65[[#This Row],[Number of Aliquots]]&gt;1),
      "Error 16: The RTC can only aliquot formulated circRNA; unformulated circRNA is stable through many freeze-thaw cycles",
      ""
   ),
   ""
)</f>
        <v/>
      </c>
      <c r="CA77" s="4" t="str">
        <f>IF(
   Table65[[#This Row],[Service]]&lt;&gt;"",
   IF(
      Table65[[#This Row],[Number of Aliquots]] &gt; (Table65[[#This Row],[Quantity (mg)]]*20),
      "Error 17: Too many aliquots. Maximum aliquots for Quantity requested = " &amp; (Table65[[#This Row],[Quantity (mg)]]*20),
      ""
   ),
   ""
)</f>
        <v/>
      </c>
      <c r="CB77" s="4" t="str">
        <f>IF(
   AND(Table65[[#This Row],[Service]]&lt;&gt;"", Table65[[#This Row],[Quantity (mg)]]&lt;0.2, Table65[[#This Row],[Formulation]]&lt;&gt;"", Table65[[#This Row],[Formulation]]&lt;&gt;"None"),
   "Error 18: Quantity too low. Minimum is 0.2mg for formulations",
   ""
)</f>
        <v/>
      </c>
      <c r="CC77" s="4" t="str">
        <f>IF(
   AND(Table65[[#This Row],[Service]]&lt;&gt;"", Table65[[#This Row],[Vector]]="No Vector", Table65[[#This Row],[Service]]&lt;&gt;"HT Geneblock Custom RNA"),
   "Error 19: [No Vector] can only be used for Geneblock service",
   ""
)</f>
        <v/>
      </c>
      <c r="CD77" s="4" t="str">
        <f>_xlfn.LET(
    _xlpm.errorList, _xlfn.TEXTJOIN(". ", TRUE, Table_Sequence_Check[[#This Row],[Problem Sequence Check]:[GC Check]],Table_Sequence_Check[[#This Row],[Restriction Enzyme Error]:[Gblock No Vector Check]]),
    IF(AND(Table65[[#This Row],[Service]]&lt;&gt;"", Table65[[#This Row],[Custom Sequence/Bank ID]]&lt;&gt;"SPECIAL",_xlpm.errorList&lt;&gt;""), _xlpm.errorList &amp; ".", "")
)</f>
        <v/>
      </c>
      <c r="CF77" s="3" t="str">
        <f t="shared" si="5"/>
        <v>Required</v>
      </c>
      <c r="CG77" s="1" t="str">
        <f t="shared" si="6"/>
        <v>Optional</v>
      </c>
      <c r="CH77" s="1" t="str">
        <f>IF(Table65[[#This Row],[Service]]&lt;&gt;"",IF((Table65[[#This Row],[Service]]="HT Custom RNA") + (Table65[[#This Row],[Service]]="HT Geneblock Custom RNA"), "Empty","Required"),"Empty")</f>
        <v>Empty</v>
      </c>
      <c r="CI77" s="1" t="str">
        <f>IF(Table65[[#This Row],[Service]] = "Stock RNA", "Required","Empty")</f>
        <v>Empty</v>
      </c>
      <c r="CJ77" s="1" t="str">
        <f>IF(OR(Table65[[#This Row],[Service]] = "Custom RNA", Table65[[#This Row],[Service]] = "HT Custom RNA", Table65[[#This Row],[Service]] = "HT Geneblock Custom RNA", Table65[[#This Row],[Service]] = "Formulation"), "Required", "Empty")</f>
        <v>Empty</v>
      </c>
      <c r="CK77" s="1" t="str">
        <f>IF(OR(Table65[[#This Row],[Service]] = "Custom RNA", Table65[[#This Row],[Service]] = "HT Custom RNA", Table65[[#This Row],[Service]] = "HT Geneblock Custom RNA"), "Required", "Empty")</f>
        <v>Empty</v>
      </c>
      <c r="CL77" s="1" t="str">
        <f>IF(OR(Table65[[#This Row],[Service]] = "Custom RNA", Table65[[#This Row],[Service]] = "HT Custom RNA", Table65[[#This Row],[Service]] = "HT Geneblock Custom RNA"), "Required", "Empty")</f>
        <v>Empty</v>
      </c>
      <c r="CM77" s="1" t="str">
        <f>IF(OR(Table65[[#This Row],[Service]] = "Custom RNA", Table65[[#This Row],[Service]] = "HT Custom RNA", Table65[[#This Row],[Service]] = "HT Geneblock Custom RNA"), "Required", "Empty")</f>
        <v>Empty</v>
      </c>
      <c r="CN77" s="1" t="str">
        <f>IF(AND(Table65[[#This Row],[Vector]]&lt;&gt;"Banked Construct", OR(Table65[[#This Row],[Service]] = "Custom RNA", Table65[[#This Row],[Service]] = "HT Custom RNA",Table65[[#This Row],[Service]] = "HT Geneblock Custom RNA",)), "Optional", "Empty")</f>
        <v>Empty</v>
      </c>
      <c r="CO77" s="1" t="str">
        <f>IF(OR(Table65[[#This Row],[Service]] = "Custom RNA", Table65[[#This Row],[Service]] = "HT Custom RNA"), "Optional", "Empty")</f>
        <v>Empty</v>
      </c>
      <c r="CP77" s="1" t="str">
        <f>IF(OR(Table65[[#This Row],[Service]] = "Custom RNA", Table65[[#This Row],[Service]] = "HT Custom RNA", Table65[[#This Row],[Service]] = "HT Custom Geneblock RNA"), "Optional", "Empty")</f>
        <v>Empty</v>
      </c>
      <c r="CQ77" s="1" t="str">
        <f>IF(Table65[[#This Row],[Service]]&lt;&gt;"",IF(OR(Table65[[#This Row],[Service]]="HT Custom RNA", Table65[[#This Row],[Service]]="HT Geneblock Custom RNA"), "Empty","Optional"),"Empty")</f>
        <v>Empty</v>
      </c>
      <c r="CR77" s="1" t="str">
        <f>IF(AND(Table65[[#This Row],[Formulation]]&lt;&gt;"",Table65[[#This Row],[Formulation]]&lt;&gt;"None",Table65[[#This Row],[Formulation]]&lt;&gt;"No Options"), "Required","Empty")</f>
        <v>Empty</v>
      </c>
      <c r="CS77" s="1" t="str">
        <f>IF(AND(Table65[[#This Row],[Formulation]]&lt;&gt;"",Table65[[#This Row],[Formulation]]&lt;&gt;"None",Table65[[#This Row],[Formulation]]&lt;&gt;"No Options"), "Optional","Empty")</f>
        <v>Empty</v>
      </c>
      <c r="CT77" s="1" t="str">
        <f t="shared" si="7"/>
        <v>Optional</v>
      </c>
      <c r="CU77" s="1" t="str">
        <f t="shared" si="8"/>
        <v>Optional</v>
      </c>
      <c r="CV77" s="2" t="str">
        <f t="shared" si="9"/>
        <v>Optional</v>
      </c>
    </row>
    <row r="78" spans="1:100" x14ac:dyDescent="0.35">
      <c r="A78" s="69">
        <v>74</v>
      </c>
      <c r="B78" s="59"/>
      <c r="C78" s="83"/>
      <c r="D78" s="85"/>
      <c r="E78" s="90"/>
      <c r="F78" s="60"/>
      <c r="G78" s="60"/>
      <c r="H78" s="60"/>
      <c r="I78" s="61"/>
      <c r="J78" s="61"/>
      <c r="K78" s="105"/>
      <c r="L78" s="90"/>
      <c r="M78" s="60"/>
      <c r="N78" s="108"/>
      <c r="O78" s="91"/>
      <c r="P78" s="111"/>
      <c r="Q78" s="93" t="str">
        <f>Table_Sequence_Check[[#This Row],[Final Warnings]]</f>
        <v/>
      </c>
      <c r="R78" s="19"/>
      <c r="S78" s="19"/>
      <c r="T78" s="19"/>
      <c r="BG78" s="3" t="str" cm="1">
        <f t="array" ref="BG78">_xlfn.LET(
    _xlpm.ProblemFound, _xlfn.TEXTJOIN(", ", TRUE, IF(OR(Table65[[#This Row],[Codon Optimize Capitalized?]]="No", Table65[[#This Row],[Codon Optimize Capitalized?]]=""), IF((ISNUMBER(SEARCH(Table_Problem_Sequences[Problem Sequences], Table65[[#This Row],[Custom Sequence/Bank ID]]))), Table_Problem_Sequences[Problem Sequences], ""),IF((ISNUMBER(FIND(LOWER(Table_Problem_Sequences[Problem Sequences]), Table65[[#This Row],[Custom Sequence/Bank ID]]))), Table_Problem_Sequences[Problem Sequences], ""))),
    IF(_xlpm.ProblemFound="", "", "Warning 1: Problem sequences found (" &amp; _xlpm.ProblemFound &amp; ")"))</f>
        <v/>
      </c>
      <c r="BH78" s="3" t="str">
        <f>IF(AND(Table65[[#This Row],[Vector]] &lt;&gt; "Banked Construct",Table65[[#This Row],[Service]]&lt;&gt;"Stock RNA", LEN(Table65[[#This Row],[Custom Sequence/Bank ID]])&lt;300, Table65[[#This Row],[Custom Sequence/Bank ID]]&lt;&gt;""),"Comment: Sequence is less than 300nt. A spacer sequence will be added to bring the length up to 300nt","")</f>
        <v/>
      </c>
      <c r="BI78" s="1" t="str">
        <f>IF(AND(Table65[[#This Row],[Custom Sequence/Bank ID]]&lt;&gt;"", Table65[[#This Row],[Codon Optimize Capitalized?]]&lt;&gt; "No", Table65[[#This Row],[Codon Optimize Capitalized?]]&lt;&gt; "", Table65[[#This Row],[Codon Optimize Capitalized?]]&lt;&gt; "No Options"),
    IF(MOD(LEN(SUBSTITUTE(SUBSTITUTE(SUBSTITUTE(SUBSTITUTE(SUBSTITUTE(Table65[[#This Row],[Custom Sequence/Bank ID]], "a", ""), "c", ""), "g", ""), "u", ""), "t", "")), 3) = 0,
        "",
        "Error 3: Optimization regions not divisible by 3"),
    "")</f>
        <v/>
      </c>
      <c r="BJ78" s="1" t="str">
        <f>IF(
    Table65[[#This Row],[Vector]]="Banked Construct",
    IF(
        AND(
            LEFT(Table65[[#This Row],[Custom Sequence/Bank ID]], 3)="RTC",
            ISNUMBER(VALUE(MID(Table65[[#This Row],[Custom Sequence/Bank ID]], 4, 7))),
            LEN(Table65[[#This Row],[Custom Sequence/Bank ID]])=10
        ),
        "",
        "Error 4: Incorrect Bank ID"
    ),
    ""
)</f>
        <v/>
      </c>
      <c r="BK78" s="1" t="str">
        <f>IF(
   AND(Table65[[#This Row],[Vector]]&lt;&gt;"Banked Construct", LEN(Table65[[#This Row],[Custom Sequence/Bank ID]])&gt;0),
   IF(
      LEN(
         SUBSTITUTE(
            SUBSTITUTE(
               SUBSTITUTE(
                  SUBSTITUTE(UPPER(Table65[[#This Row],[Custom Sequence/Bank ID]]),"A",""),
               "C",""),
            "T",""),
         "G","")
      )&gt;0,
      "Error 5: Non-ACGT characters present",
      ""
   ),
   ""
)</f>
        <v/>
      </c>
      <c r="BL78" s="4" t="str">
        <f>IF(AND(Table65[[#This Row],[Vector]] &lt;&gt; "Banked Construct",Table65[[#This Row],[Service]]="Custom RNA", LEN(Table65[[#This Row],[Custom Sequence/Bank ID]])&gt;10000),"Error 6: Maximum sequence length is 10,000nt",IF(AND(Table65[[#This Row],[Vector]] &lt;&gt; "Banked Construct",Table65[[#This Row],[Service]]="HT Custom RNA", LEN(Table65[[#This Row],[Custom Sequence/Bank ID]])&gt;5000),"Error 6: Maximum sequence length for HT is 5,000nt", IF(Table65[[#This Row],[Service]]="HT Geneblock Custom RNA", IF(AND(Table65[[#This Row],[Vector]]="RTC coding circRNA", LEN(Table65[[#This Row],[Custom Sequence/Bank ID]])&gt;3793),"Error 6: Maximum sequence length for Coding CircRNA Geneblock is 3,793nt", IF(AND(Table65[[#This Row],[Vector]]="RTC noncoding circRNA", LEN(Table65[[#This Row],[Custom Sequence/Bank ID]])&gt;4493),"Error 6: Maximum sequence length for Noncoding CircRNA Geneblock is 4,493nt", IF(AND(Table65[[#This Row],[Vector]]="RTC Other RNA", LEN(Table65[[#This Row],[Custom Sequence/Bank ID]])&gt;4913),"Error 6: Maximum sequence length for Other RNA Geneblock is 4,913nt",""))),"")))</f>
        <v/>
      </c>
      <c r="BM78" s="4" t="str">
        <f>IF(AND(Table65[[#This Row],[Vector]] &lt;&gt; "Banked Construct", Table65[[#This Row],[Service]]&lt;&gt;"Stock RNA", Table65[[#This Row],[Custom Sequence/Bank ID]]&lt;&gt;""),
    _xlfn.LET(
        _xlpm.Sequence, Table65[[#This Row],[Custom Sequence/Bank ID]],
        _xlpm.OriginalLength, IF(AND(Table65[[#This Row],[Codon Optimize Capitalized?]] &lt;&gt; "No", Table65[[#This Row],[Codon Optimize Capitalized?]] &lt;&gt; ""),
                           LEN(SUBSTITUTE(SUBSTITUTE(SUBSTITUTE(SUBSTITUTE(SUBSTITUTE(_xlpm.Sequence, "A", ""), "C", ""), "G", ""), "T", ""), "U", "")),
                           LEN(_xlpm.Sequence)),
        _xlpm.NoGCLength, IF(AND(Table65[[#This Row],[Codon Optimize Capitalized?]] &lt;&gt; "No", Table65[[#This Row],[Codon Optimize Capitalized?]] &lt;&gt; ""),
                       LEN((SUBSTITUTE(SUBSTITUTE(SUBSTITUTE(SUBSTITUTE(SUBSTITUTE(SUBSTITUTE(SUBSTITUTE(_xlpm.Sequence, "A", ""), "C", ""), "G", ""), "T", ""), "U", ""), "g", ""), "c", ""))),
                       LEN(SUBSTITUTE(SUBSTITUTE(UPPER(_xlpm.Sequence), "G", ""), "C", ""))),
        _xlpm.GCLength, _xlpm.OriginalLength - _xlpm.NoGCLength,
        _xlpm.GCPercentage, IF(_xlpm.OriginalLength &gt; 15, _xlpm.GCLength / _xlpm.OriginalLength, 0.5),
                IF(OR(_xlpm.GCPercentage &gt; 0.65, _xlpm.GCPercentage &lt; 0.25), "Warning 7: Unoptimized region GC is not between 25-65%", "")
    ),
    ""
)</f>
        <v/>
      </c>
      <c r="BN78" s="4" t="str" cm="1">
        <f t="array" ref="BN78">_xlfn.LET(
    _xlpm.ProblemFound, _xlfn.TEXTJOIN(", ", TRUE, IF(OR(Table65[[#This Row],[Codon Optimize Capitalized?]]="No", Table65[[#This Row],[Codon Optimize Capitalized?]]=""), IF((ISNUMBER(SEARCH(Table_Restriction_Enzymes[XbaI], Table65[[#This Row],[Custom Sequence/Bank ID]]))), Table_Restriction_Enzymes[XbaI], ""),IF((ISNUMBER(FIND(LOWER(Table_Restriction_Enzymes[XbaI]), Table65[[#This Row],[Custom Sequence/Bank ID]]))), Table_Restriction_Enzymes[XbaI], ""))),
    IF(_xlpm.ProblemFound="", "", "[" &amp; _xlpm.ProblemFound &amp; "]"))</f>
        <v/>
      </c>
      <c r="BO78" s="4" t="str">
        <f>IF(Table_Sequence_Check[[#This Row],[Restriction Enzyme 1 Check]]&lt;&gt;"", Table_Restriction_Enzymes[[#Headers],[XbaI]],"")</f>
        <v/>
      </c>
      <c r="BP78" s="4" t="str" cm="1">
        <f t="array" ref="BP78">_xlfn.LET(
    _xlpm.ProblemFound, _xlfn.TEXTJOIN(", ", TRUE, IF(OR(Table65[[#This Row],[Codon Optimize Capitalized?]]="No", Table65[[#This Row],[Codon Optimize Capitalized?]]=""), IF((ISNUMBER(SEARCH(Table_Restriction_Enzymes[AscI], Table65[[#This Row],[Custom Sequence/Bank ID]]))), Table_Restriction_Enzymes[AscI], ""),IF((ISNUMBER(FIND(LOWER(Table_Restriction_Enzymes[AscI]), Table65[[#This Row],[Custom Sequence/Bank ID]]))), Table_Restriction_Enzymes[AscI], ""))),
    IF(_xlpm.ProblemFound="", "", "[" &amp; _xlpm.ProblemFound &amp; "]"))</f>
        <v/>
      </c>
      <c r="BQ78" s="4" t="str">
        <f>IF(Table_Sequence_Check[[#This Row],[Restriction Enzyme 2 Check]]&lt;&gt;"", Table_Restriction_Enzymes[[#Headers],[AscI]],"")</f>
        <v/>
      </c>
      <c r="BR78" s="4" t="str">
        <f>IF(AND(Table65[[#This Row],[Vector]] &lt;&gt; "Banked Construct",Table65[[#This Row],[Service]]&lt;&gt;"Stock RNA", Table65[[#This Row],[Service]]&lt;&gt;"HT Geneblock Custom RNA", Table_Sequence_Check[[#This Row],[Restriction Enzyme 1 Check]]&lt;&gt;"", Table_Sequence_Check[[#This Row],[Restriction Enzyme 2 Check]]&lt;&gt; ""),"Error 8: Remove instances of one of the following: " &amp; _xlfn.CONCAT(Table_Sequence_Check[[#This Row],[Restriction Enzyme 1 Check]],Table_Sequence_Check[[#This Row],[Restriction Enzyme 2 Check]]),"")</f>
        <v/>
      </c>
      <c r="BS78" s="4" t="str" cm="1">
        <f t="array" ref="BS78">IF(
   AND(
      Table65[[#This Row],[Service]] &lt;&gt; "",
      OR(
         COUNTIF(Table65[Service], "HT Custom RNA") &gt; 0,
         COUNTIF(Table65[Service], "HT Geneblock Custom RNA") &gt; 0
      ),
      COUNTA(_xlfn.UNIQUE(_xlfn._xlws.FILTER(Table65[Service], Table65[Service] &lt;&gt; ""))) &gt; 1
   ),
   "Error 9: If selecting HT Custom RNA or HT Geneblock Custom RNA, all items must match the selected HT service",
   ""
)</f>
        <v/>
      </c>
      <c r="BT78" s="4" t="str" cm="1">
        <f t="array" ref="BT78">IF(
   AND(
      Table65[[#This Row],[Service]] &lt;&gt; "",
      OR(COUNTIF(Table65[Service], "*HT Custom RNA*") &gt; 0, COUNTIF(Table65[Service], "*HT Geneblock Custom RNA*") &gt; 0),
      OR(
         COUNTA(_xlfn.UNIQUE(_xlfn._xlws.FILTER(Table65[RNA Analytics], (Table65[Service] &lt;&gt; "")))) &gt; 1,
         COUNTA(_xlfn.UNIQUE(_xlfn._xlws.FILTER(Table65[Bank Construct?], (Table65[Service] &lt;&gt; "")))) &gt; 1,
         COUNTA(_xlfn.UNIQUE(_xlfn._xlws.FILTER(Table65[Synthesis Type], (Table65[Service] &lt;&gt; "")))) &gt; 1
      )
   ),
   "Error 10: If submitting HT Custom RNA or HT Geneblock Custom RNA service request, all items must have the same Synthesis Type, Banking, and Analytics",
   ""
)</f>
        <v/>
      </c>
      <c r="BU78" s="4" t="str">
        <f>IF(AND(OR(Table65[[#This Row],[Service]] = "HT Custom RNA",Table65[[#This Row],[Service]] = "HT Geneblock Custom RNA"), Table65[[#This Row],[Vector]]="Banked Construct"),"Error 11: Banked constructs cannot be submitted for HT/Geneblock Custom RNA service. Contact the core if you'd like to resynthesize an entire banked plate","")</f>
        <v/>
      </c>
      <c r="BV78" s="4" t="str">
        <f>IF(AND(Table65[[#This Row],[Service]] &lt;&gt; "", Table65[[#This Row],[Vector]]="Banked Construct", Table65[[#This Row],[Bank Construct?]]="Yes"),"Error 12: Cannot bank constructs that are already banked","")</f>
        <v/>
      </c>
      <c r="BW78" s="4" t="str" cm="1">
        <f t="array" ref="BW78">_xlfn.LET(
    _xlpm.ProblemFound, _xlfn.TEXTJOIN(", ", TRUE, IF(AND(Table65[[#This Row],[Synthesis Type]]="Other RNA", OR(Table65[[#This Row],[Codon Optimize Capitalized?]]="No", Table65[[#This Row],[Codon Optimize Capitalized?]]="")), IF((ISNUMBER(SEARCH(Table_pA_Check[pA Check], Table65[[#This Row],[Custom Sequence/Bank ID]]))), Table_pA_Check[pA Check], ""),IF((ISNUMBER(FIND(LOWER(Table_pA_Check[pA Check]), Table65[[#This Row],[Custom Sequence/Bank ID]]))), Table_pA_Check[pA Check], ""))),
    IF(_xlpm.ProblemFound="", "", "Error 13: Problem sequences found (" &amp; _xlpm.ProblemFound &amp; ")"))</f>
        <v/>
      </c>
      <c r="BX78" s="4" t="str">
        <f>IF(AND(Table65[[#This Row],[Service]] &lt;&gt; "", Table65[[#This Row],[Codon Optimize Capitalized?]]&lt;&gt; "No", Table65[[#This Row],[Codon Optimize Capitalized?]]&lt;&gt; "", Table65[[#This Row],[Codon Optimize Capitalized?]]&lt;&gt; "No Options", EXACT(Table65[[#This Row],[Custom Sequence/Bank ID]],LOWER(Table65[[#This Row],[Custom Sequence/Bank ID]]))),"Error 14: Codon optimization is selected, but sequence is lowercase. Change regions for optimization to uppercase","")</f>
        <v/>
      </c>
      <c r="BY78" s="4" t="str">
        <f>IF(COUNTIF(Table65[Name], Table65[[#This Row],[Name]]) &gt; 1, "Error 15: Duplicate name", "")</f>
        <v/>
      </c>
      <c r="BZ78" s="4" t="str">
        <f>IF(
   Table65[[#This Row],[Service]]&lt;&gt;"",
   IF(
      AND(Table65[[#This Row],[Formulation]]="", Table65[[#This Row],[Number of Aliquots]]&gt;1),
      "Error 16: The RTC can only aliquot formulated circRNA; unformulated circRNA is stable through many freeze-thaw cycles",
      ""
   ),
   ""
)</f>
        <v/>
      </c>
      <c r="CA78" s="4" t="str">
        <f>IF(
   Table65[[#This Row],[Service]]&lt;&gt;"",
   IF(
      Table65[[#This Row],[Number of Aliquots]] &gt; (Table65[[#This Row],[Quantity (mg)]]*20),
      "Error 17: Too many aliquots. Maximum aliquots for Quantity requested = " &amp; (Table65[[#This Row],[Quantity (mg)]]*20),
      ""
   ),
   ""
)</f>
        <v/>
      </c>
      <c r="CB78" s="4" t="str">
        <f>IF(
   AND(Table65[[#This Row],[Service]]&lt;&gt;"", Table65[[#This Row],[Quantity (mg)]]&lt;0.2, Table65[[#This Row],[Formulation]]&lt;&gt;"", Table65[[#This Row],[Formulation]]&lt;&gt;"None"),
   "Error 18: Quantity too low. Minimum is 0.2mg for formulations",
   ""
)</f>
        <v/>
      </c>
      <c r="CC78" s="4" t="str">
        <f>IF(
   AND(Table65[[#This Row],[Service]]&lt;&gt;"", Table65[[#This Row],[Vector]]="No Vector", Table65[[#This Row],[Service]]&lt;&gt;"HT Geneblock Custom RNA"),
   "Error 19: [No Vector] can only be used for Geneblock service",
   ""
)</f>
        <v/>
      </c>
      <c r="CD78" s="4" t="str">
        <f>_xlfn.LET(
    _xlpm.errorList, _xlfn.TEXTJOIN(". ", TRUE, Table_Sequence_Check[[#This Row],[Problem Sequence Check]:[GC Check]],Table_Sequence_Check[[#This Row],[Restriction Enzyme Error]:[Gblock No Vector Check]]),
    IF(AND(Table65[[#This Row],[Service]]&lt;&gt;"", Table65[[#This Row],[Custom Sequence/Bank ID]]&lt;&gt;"SPECIAL",_xlpm.errorList&lt;&gt;""), _xlpm.errorList &amp; ".", "")
)</f>
        <v/>
      </c>
      <c r="CF78" s="3" t="str">
        <f t="shared" si="5"/>
        <v>Required</v>
      </c>
      <c r="CG78" s="1" t="str">
        <f t="shared" si="6"/>
        <v>Optional</v>
      </c>
      <c r="CH78" s="1" t="str">
        <f>IF(Table65[[#This Row],[Service]]&lt;&gt;"",IF((Table65[[#This Row],[Service]]="HT Custom RNA") + (Table65[[#This Row],[Service]]="HT Geneblock Custom RNA"), "Empty","Required"),"Empty")</f>
        <v>Empty</v>
      </c>
      <c r="CI78" s="1" t="str">
        <f>IF(Table65[[#This Row],[Service]] = "Stock RNA", "Required","Empty")</f>
        <v>Empty</v>
      </c>
      <c r="CJ78" s="1" t="str">
        <f>IF(OR(Table65[[#This Row],[Service]] = "Custom RNA", Table65[[#This Row],[Service]] = "HT Custom RNA", Table65[[#This Row],[Service]] = "HT Geneblock Custom RNA", Table65[[#This Row],[Service]] = "Formulation"), "Required", "Empty")</f>
        <v>Empty</v>
      </c>
      <c r="CK78" s="1" t="str">
        <f>IF(OR(Table65[[#This Row],[Service]] = "Custom RNA", Table65[[#This Row],[Service]] = "HT Custom RNA", Table65[[#This Row],[Service]] = "HT Geneblock Custom RNA"), "Required", "Empty")</f>
        <v>Empty</v>
      </c>
      <c r="CL78" s="1" t="str">
        <f>IF(OR(Table65[[#This Row],[Service]] = "Custom RNA", Table65[[#This Row],[Service]] = "HT Custom RNA", Table65[[#This Row],[Service]] = "HT Geneblock Custom RNA"), "Required", "Empty")</f>
        <v>Empty</v>
      </c>
      <c r="CM78" s="1" t="str">
        <f>IF(OR(Table65[[#This Row],[Service]] = "Custom RNA", Table65[[#This Row],[Service]] = "HT Custom RNA", Table65[[#This Row],[Service]] = "HT Geneblock Custom RNA"), "Required", "Empty")</f>
        <v>Empty</v>
      </c>
      <c r="CN78" s="1" t="str">
        <f>IF(AND(Table65[[#This Row],[Vector]]&lt;&gt;"Banked Construct", OR(Table65[[#This Row],[Service]] = "Custom RNA", Table65[[#This Row],[Service]] = "HT Custom RNA",Table65[[#This Row],[Service]] = "HT Geneblock Custom RNA",)), "Optional", "Empty")</f>
        <v>Empty</v>
      </c>
      <c r="CO78" s="1" t="str">
        <f>IF(OR(Table65[[#This Row],[Service]] = "Custom RNA", Table65[[#This Row],[Service]] = "HT Custom RNA"), "Optional", "Empty")</f>
        <v>Empty</v>
      </c>
      <c r="CP78" s="1" t="str">
        <f>IF(OR(Table65[[#This Row],[Service]] = "Custom RNA", Table65[[#This Row],[Service]] = "HT Custom RNA", Table65[[#This Row],[Service]] = "HT Custom Geneblock RNA"), "Optional", "Empty")</f>
        <v>Empty</v>
      </c>
      <c r="CQ78" s="1" t="str">
        <f>IF(Table65[[#This Row],[Service]]&lt;&gt;"",IF(OR(Table65[[#This Row],[Service]]="HT Custom RNA", Table65[[#This Row],[Service]]="HT Geneblock Custom RNA"), "Empty","Optional"),"Empty")</f>
        <v>Empty</v>
      </c>
      <c r="CR78" s="1" t="str">
        <f>IF(AND(Table65[[#This Row],[Formulation]]&lt;&gt;"",Table65[[#This Row],[Formulation]]&lt;&gt;"None",Table65[[#This Row],[Formulation]]&lt;&gt;"No Options"), "Required","Empty")</f>
        <v>Empty</v>
      </c>
      <c r="CS78" s="1" t="str">
        <f>IF(AND(Table65[[#This Row],[Formulation]]&lt;&gt;"",Table65[[#This Row],[Formulation]]&lt;&gt;"None",Table65[[#This Row],[Formulation]]&lt;&gt;"No Options"), "Optional","Empty")</f>
        <v>Empty</v>
      </c>
      <c r="CT78" s="1" t="str">
        <f t="shared" si="7"/>
        <v>Optional</v>
      </c>
      <c r="CU78" s="1" t="str">
        <f t="shared" si="8"/>
        <v>Optional</v>
      </c>
      <c r="CV78" s="2" t="str">
        <f t="shared" si="9"/>
        <v>Optional</v>
      </c>
    </row>
    <row r="79" spans="1:100" x14ac:dyDescent="0.35">
      <c r="A79" s="69">
        <v>75</v>
      </c>
      <c r="B79" s="59"/>
      <c r="C79" s="83"/>
      <c r="D79" s="85"/>
      <c r="E79" s="90"/>
      <c r="F79" s="60"/>
      <c r="G79" s="60"/>
      <c r="H79" s="60"/>
      <c r="I79" s="61"/>
      <c r="J79" s="61"/>
      <c r="K79" s="105"/>
      <c r="L79" s="90"/>
      <c r="M79" s="60"/>
      <c r="N79" s="108"/>
      <c r="O79" s="91"/>
      <c r="P79" s="111"/>
      <c r="Q79" s="93" t="str">
        <f>Table_Sequence_Check[[#This Row],[Final Warnings]]</f>
        <v/>
      </c>
      <c r="R79" s="19"/>
      <c r="S79" s="19"/>
      <c r="T79" s="19"/>
      <c r="BG79" s="3" t="str" cm="1">
        <f t="array" ref="BG79">_xlfn.LET(
    _xlpm.ProblemFound, _xlfn.TEXTJOIN(", ", TRUE, IF(OR(Table65[[#This Row],[Codon Optimize Capitalized?]]="No", Table65[[#This Row],[Codon Optimize Capitalized?]]=""), IF((ISNUMBER(SEARCH(Table_Problem_Sequences[Problem Sequences], Table65[[#This Row],[Custom Sequence/Bank ID]]))), Table_Problem_Sequences[Problem Sequences], ""),IF((ISNUMBER(FIND(LOWER(Table_Problem_Sequences[Problem Sequences]), Table65[[#This Row],[Custom Sequence/Bank ID]]))), Table_Problem_Sequences[Problem Sequences], ""))),
    IF(_xlpm.ProblemFound="", "", "Warning 1: Problem sequences found (" &amp; _xlpm.ProblemFound &amp; ")"))</f>
        <v/>
      </c>
      <c r="BH79" s="3" t="str">
        <f>IF(AND(Table65[[#This Row],[Vector]] &lt;&gt; "Banked Construct",Table65[[#This Row],[Service]]&lt;&gt;"Stock RNA", LEN(Table65[[#This Row],[Custom Sequence/Bank ID]])&lt;300, Table65[[#This Row],[Custom Sequence/Bank ID]]&lt;&gt;""),"Comment: Sequence is less than 300nt. A spacer sequence will be added to bring the length up to 300nt","")</f>
        <v/>
      </c>
      <c r="BI79" s="1" t="str">
        <f>IF(AND(Table65[[#This Row],[Custom Sequence/Bank ID]]&lt;&gt;"", Table65[[#This Row],[Codon Optimize Capitalized?]]&lt;&gt; "No", Table65[[#This Row],[Codon Optimize Capitalized?]]&lt;&gt; "", Table65[[#This Row],[Codon Optimize Capitalized?]]&lt;&gt; "No Options"),
    IF(MOD(LEN(SUBSTITUTE(SUBSTITUTE(SUBSTITUTE(SUBSTITUTE(SUBSTITUTE(Table65[[#This Row],[Custom Sequence/Bank ID]], "a", ""), "c", ""), "g", ""), "u", ""), "t", "")), 3) = 0,
        "",
        "Error 3: Optimization regions not divisible by 3"),
    "")</f>
        <v/>
      </c>
      <c r="BJ79" s="1" t="str">
        <f>IF(
    Table65[[#This Row],[Vector]]="Banked Construct",
    IF(
        AND(
            LEFT(Table65[[#This Row],[Custom Sequence/Bank ID]], 3)="RTC",
            ISNUMBER(VALUE(MID(Table65[[#This Row],[Custom Sequence/Bank ID]], 4, 7))),
            LEN(Table65[[#This Row],[Custom Sequence/Bank ID]])=10
        ),
        "",
        "Error 4: Incorrect Bank ID"
    ),
    ""
)</f>
        <v/>
      </c>
      <c r="BK79" s="1" t="str">
        <f>IF(
   AND(Table65[[#This Row],[Vector]]&lt;&gt;"Banked Construct", LEN(Table65[[#This Row],[Custom Sequence/Bank ID]])&gt;0),
   IF(
      LEN(
         SUBSTITUTE(
            SUBSTITUTE(
               SUBSTITUTE(
                  SUBSTITUTE(UPPER(Table65[[#This Row],[Custom Sequence/Bank ID]]),"A",""),
               "C",""),
            "T",""),
         "G","")
      )&gt;0,
      "Error 5: Non-ACGT characters present",
      ""
   ),
   ""
)</f>
        <v/>
      </c>
      <c r="BL79" s="4" t="str">
        <f>IF(AND(Table65[[#This Row],[Vector]] &lt;&gt; "Banked Construct",Table65[[#This Row],[Service]]="Custom RNA", LEN(Table65[[#This Row],[Custom Sequence/Bank ID]])&gt;10000),"Error 6: Maximum sequence length is 10,000nt",IF(AND(Table65[[#This Row],[Vector]] &lt;&gt; "Banked Construct",Table65[[#This Row],[Service]]="HT Custom RNA", LEN(Table65[[#This Row],[Custom Sequence/Bank ID]])&gt;5000),"Error 6: Maximum sequence length for HT is 5,000nt", IF(Table65[[#This Row],[Service]]="HT Geneblock Custom RNA", IF(AND(Table65[[#This Row],[Vector]]="RTC coding circRNA", LEN(Table65[[#This Row],[Custom Sequence/Bank ID]])&gt;3793),"Error 6: Maximum sequence length for Coding CircRNA Geneblock is 3,793nt", IF(AND(Table65[[#This Row],[Vector]]="RTC noncoding circRNA", LEN(Table65[[#This Row],[Custom Sequence/Bank ID]])&gt;4493),"Error 6: Maximum sequence length for Noncoding CircRNA Geneblock is 4,493nt", IF(AND(Table65[[#This Row],[Vector]]="RTC Other RNA", LEN(Table65[[#This Row],[Custom Sequence/Bank ID]])&gt;4913),"Error 6: Maximum sequence length for Other RNA Geneblock is 4,913nt",""))),"")))</f>
        <v/>
      </c>
      <c r="BM79" s="4" t="str">
        <f>IF(AND(Table65[[#This Row],[Vector]] &lt;&gt; "Banked Construct", Table65[[#This Row],[Service]]&lt;&gt;"Stock RNA", Table65[[#This Row],[Custom Sequence/Bank ID]]&lt;&gt;""),
    _xlfn.LET(
        _xlpm.Sequence, Table65[[#This Row],[Custom Sequence/Bank ID]],
        _xlpm.OriginalLength, IF(AND(Table65[[#This Row],[Codon Optimize Capitalized?]] &lt;&gt; "No", Table65[[#This Row],[Codon Optimize Capitalized?]] &lt;&gt; ""),
                           LEN(SUBSTITUTE(SUBSTITUTE(SUBSTITUTE(SUBSTITUTE(SUBSTITUTE(_xlpm.Sequence, "A", ""), "C", ""), "G", ""), "T", ""), "U", "")),
                           LEN(_xlpm.Sequence)),
        _xlpm.NoGCLength, IF(AND(Table65[[#This Row],[Codon Optimize Capitalized?]] &lt;&gt; "No", Table65[[#This Row],[Codon Optimize Capitalized?]] &lt;&gt; ""),
                       LEN((SUBSTITUTE(SUBSTITUTE(SUBSTITUTE(SUBSTITUTE(SUBSTITUTE(SUBSTITUTE(SUBSTITUTE(_xlpm.Sequence, "A", ""), "C", ""), "G", ""), "T", ""), "U", ""), "g", ""), "c", ""))),
                       LEN(SUBSTITUTE(SUBSTITUTE(UPPER(_xlpm.Sequence), "G", ""), "C", ""))),
        _xlpm.GCLength, _xlpm.OriginalLength - _xlpm.NoGCLength,
        _xlpm.GCPercentage, IF(_xlpm.OriginalLength &gt; 15, _xlpm.GCLength / _xlpm.OriginalLength, 0.5),
                IF(OR(_xlpm.GCPercentage &gt; 0.65, _xlpm.GCPercentage &lt; 0.25), "Warning 7: Unoptimized region GC is not between 25-65%", "")
    ),
    ""
)</f>
        <v/>
      </c>
      <c r="BN79" s="4" t="str" cm="1">
        <f t="array" ref="BN79">_xlfn.LET(
    _xlpm.ProblemFound, _xlfn.TEXTJOIN(", ", TRUE, IF(OR(Table65[[#This Row],[Codon Optimize Capitalized?]]="No", Table65[[#This Row],[Codon Optimize Capitalized?]]=""), IF((ISNUMBER(SEARCH(Table_Restriction_Enzymes[XbaI], Table65[[#This Row],[Custom Sequence/Bank ID]]))), Table_Restriction_Enzymes[XbaI], ""),IF((ISNUMBER(FIND(LOWER(Table_Restriction_Enzymes[XbaI]), Table65[[#This Row],[Custom Sequence/Bank ID]]))), Table_Restriction_Enzymes[XbaI], ""))),
    IF(_xlpm.ProblemFound="", "", "[" &amp; _xlpm.ProblemFound &amp; "]"))</f>
        <v/>
      </c>
      <c r="BO79" s="4" t="str">
        <f>IF(Table_Sequence_Check[[#This Row],[Restriction Enzyme 1 Check]]&lt;&gt;"", Table_Restriction_Enzymes[[#Headers],[XbaI]],"")</f>
        <v/>
      </c>
      <c r="BP79" s="4" t="str" cm="1">
        <f t="array" ref="BP79">_xlfn.LET(
    _xlpm.ProblemFound, _xlfn.TEXTJOIN(", ", TRUE, IF(OR(Table65[[#This Row],[Codon Optimize Capitalized?]]="No", Table65[[#This Row],[Codon Optimize Capitalized?]]=""), IF((ISNUMBER(SEARCH(Table_Restriction_Enzymes[AscI], Table65[[#This Row],[Custom Sequence/Bank ID]]))), Table_Restriction_Enzymes[AscI], ""),IF((ISNUMBER(FIND(LOWER(Table_Restriction_Enzymes[AscI]), Table65[[#This Row],[Custom Sequence/Bank ID]]))), Table_Restriction_Enzymes[AscI], ""))),
    IF(_xlpm.ProblemFound="", "", "[" &amp; _xlpm.ProblemFound &amp; "]"))</f>
        <v/>
      </c>
      <c r="BQ79" s="4" t="str">
        <f>IF(Table_Sequence_Check[[#This Row],[Restriction Enzyme 2 Check]]&lt;&gt;"", Table_Restriction_Enzymes[[#Headers],[AscI]],"")</f>
        <v/>
      </c>
      <c r="BR79" s="4" t="str">
        <f>IF(AND(Table65[[#This Row],[Vector]] &lt;&gt; "Banked Construct",Table65[[#This Row],[Service]]&lt;&gt;"Stock RNA", Table65[[#This Row],[Service]]&lt;&gt;"HT Geneblock Custom RNA", Table_Sequence_Check[[#This Row],[Restriction Enzyme 1 Check]]&lt;&gt;"", Table_Sequence_Check[[#This Row],[Restriction Enzyme 2 Check]]&lt;&gt; ""),"Error 8: Remove instances of one of the following: " &amp; _xlfn.CONCAT(Table_Sequence_Check[[#This Row],[Restriction Enzyme 1 Check]],Table_Sequence_Check[[#This Row],[Restriction Enzyme 2 Check]]),"")</f>
        <v/>
      </c>
      <c r="BS79" s="4" t="str" cm="1">
        <f t="array" ref="BS79">IF(
   AND(
      Table65[[#This Row],[Service]] &lt;&gt; "",
      OR(
         COUNTIF(Table65[Service], "HT Custom RNA") &gt; 0,
         COUNTIF(Table65[Service], "HT Geneblock Custom RNA") &gt; 0
      ),
      COUNTA(_xlfn.UNIQUE(_xlfn._xlws.FILTER(Table65[Service], Table65[Service] &lt;&gt; ""))) &gt; 1
   ),
   "Error 9: If selecting HT Custom RNA or HT Geneblock Custom RNA, all items must match the selected HT service",
   ""
)</f>
        <v/>
      </c>
      <c r="BT79" s="4" t="str" cm="1">
        <f t="array" ref="BT79">IF(
   AND(
      Table65[[#This Row],[Service]] &lt;&gt; "",
      OR(COUNTIF(Table65[Service], "*HT Custom RNA*") &gt; 0, COUNTIF(Table65[Service], "*HT Geneblock Custom RNA*") &gt; 0),
      OR(
         COUNTA(_xlfn.UNIQUE(_xlfn._xlws.FILTER(Table65[RNA Analytics], (Table65[Service] &lt;&gt; "")))) &gt; 1,
         COUNTA(_xlfn.UNIQUE(_xlfn._xlws.FILTER(Table65[Bank Construct?], (Table65[Service] &lt;&gt; "")))) &gt; 1,
         COUNTA(_xlfn.UNIQUE(_xlfn._xlws.FILTER(Table65[Synthesis Type], (Table65[Service] &lt;&gt; "")))) &gt; 1
      )
   ),
   "Error 10: If submitting HT Custom RNA or HT Geneblock Custom RNA service request, all items must have the same Synthesis Type, Banking, and Analytics",
   ""
)</f>
        <v/>
      </c>
      <c r="BU79" s="4" t="str">
        <f>IF(AND(OR(Table65[[#This Row],[Service]] = "HT Custom RNA",Table65[[#This Row],[Service]] = "HT Geneblock Custom RNA"), Table65[[#This Row],[Vector]]="Banked Construct"),"Error 11: Banked constructs cannot be submitted for HT/Geneblock Custom RNA service. Contact the core if you'd like to resynthesize an entire banked plate","")</f>
        <v/>
      </c>
      <c r="BV79" s="4" t="str">
        <f>IF(AND(Table65[[#This Row],[Service]] &lt;&gt; "", Table65[[#This Row],[Vector]]="Banked Construct", Table65[[#This Row],[Bank Construct?]]="Yes"),"Error 12: Cannot bank constructs that are already banked","")</f>
        <v/>
      </c>
      <c r="BW79" s="4" t="str" cm="1">
        <f t="array" ref="BW79">_xlfn.LET(
    _xlpm.ProblemFound, _xlfn.TEXTJOIN(", ", TRUE, IF(AND(Table65[[#This Row],[Synthesis Type]]="Other RNA", OR(Table65[[#This Row],[Codon Optimize Capitalized?]]="No", Table65[[#This Row],[Codon Optimize Capitalized?]]="")), IF((ISNUMBER(SEARCH(Table_pA_Check[pA Check], Table65[[#This Row],[Custom Sequence/Bank ID]]))), Table_pA_Check[pA Check], ""),IF((ISNUMBER(FIND(LOWER(Table_pA_Check[pA Check]), Table65[[#This Row],[Custom Sequence/Bank ID]]))), Table_pA_Check[pA Check], ""))),
    IF(_xlpm.ProblemFound="", "", "Error 13: Problem sequences found (" &amp; _xlpm.ProblemFound &amp; ")"))</f>
        <v/>
      </c>
      <c r="BX79" s="4" t="str">
        <f>IF(AND(Table65[[#This Row],[Service]] &lt;&gt; "", Table65[[#This Row],[Codon Optimize Capitalized?]]&lt;&gt; "No", Table65[[#This Row],[Codon Optimize Capitalized?]]&lt;&gt; "", Table65[[#This Row],[Codon Optimize Capitalized?]]&lt;&gt; "No Options", EXACT(Table65[[#This Row],[Custom Sequence/Bank ID]],LOWER(Table65[[#This Row],[Custom Sequence/Bank ID]]))),"Error 14: Codon optimization is selected, but sequence is lowercase. Change regions for optimization to uppercase","")</f>
        <v/>
      </c>
      <c r="BY79" s="4" t="str">
        <f>IF(COUNTIF(Table65[Name], Table65[[#This Row],[Name]]) &gt; 1, "Error 15: Duplicate name", "")</f>
        <v/>
      </c>
      <c r="BZ79" s="4" t="str">
        <f>IF(
   Table65[[#This Row],[Service]]&lt;&gt;"",
   IF(
      AND(Table65[[#This Row],[Formulation]]="", Table65[[#This Row],[Number of Aliquots]]&gt;1),
      "Error 16: The RTC can only aliquot formulated circRNA; unformulated circRNA is stable through many freeze-thaw cycles",
      ""
   ),
   ""
)</f>
        <v/>
      </c>
      <c r="CA79" s="4" t="str">
        <f>IF(
   Table65[[#This Row],[Service]]&lt;&gt;"",
   IF(
      Table65[[#This Row],[Number of Aliquots]] &gt; (Table65[[#This Row],[Quantity (mg)]]*20),
      "Error 17: Too many aliquots. Maximum aliquots for Quantity requested = " &amp; (Table65[[#This Row],[Quantity (mg)]]*20),
      ""
   ),
   ""
)</f>
        <v/>
      </c>
      <c r="CB79" s="4" t="str">
        <f>IF(
   AND(Table65[[#This Row],[Service]]&lt;&gt;"", Table65[[#This Row],[Quantity (mg)]]&lt;0.2, Table65[[#This Row],[Formulation]]&lt;&gt;"", Table65[[#This Row],[Formulation]]&lt;&gt;"None"),
   "Error 18: Quantity too low. Minimum is 0.2mg for formulations",
   ""
)</f>
        <v/>
      </c>
      <c r="CC79" s="4" t="str">
        <f>IF(
   AND(Table65[[#This Row],[Service]]&lt;&gt;"", Table65[[#This Row],[Vector]]="No Vector", Table65[[#This Row],[Service]]&lt;&gt;"HT Geneblock Custom RNA"),
   "Error 19: [No Vector] can only be used for Geneblock service",
   ""
)</f>
        <v/>
      </c>
      <c r="CD79" s="4" t="str">
        <f>_xlfn.LET(
    _xlpm.errorList, _xlfn.TEXTJOIN(". ", TRUE, Table_Sequence_Check[[#This Row],[Problem Sequence Check]:[GC Check]],Table_Sequence_Check[[#This Row],[Restriction Enzyme Error]:[Gblock No Vector Check]]),
    IF(AND(Table65[[#This Row],[Service]]&lt;&gt;"", Table65[[#This Row],[Custom Sequence/Bank ID]]&lt;&gt;"SPECIAL",_xlpm.errorList&lt;&gt;""), _xlpm.errorList &amp; ".", "")
)</f>
        <v/>
      </c>
      <c r="CF79" s="3" t="str">
        <f t="shared" si="5"/>
        <v>Required</v>
      </c>
      <c r="CG79" s="1" t="str">
        <f t="shared" si="6"/>
        <v>Optional</v>
      </c>
      <c r="CH79" s="1" t="str">
        <f>IF(Table65[[#This Row],[Service]]&lt;&gt;"",IF((Table65[[#This Row],[Service]]="HT Custom RNA") + (Table65[[#This Row],[Service]]="HT Geneblock Custom RNA"), "Empty","Required"),"Empty")</f>
        <v>Empty</v>
      </c>
      <c r="CI79" s="1" t="str">
        <f>IF(Table65[[#This Row],[Service]] = "Stock RNA", "Required","Empty")</f>
        <v>Empty</v>
      </c>
      <c r="CJ79" s="1" t="str">
        <f>IF(OR(Table65[[#This Row],[Service]] = "Custom RNA", Table65[[#This Row],[Service]] = "HT Custom RNA", Table65[[#This Row],[Service]] = "HT Geneblock Custom RNA", Table65[[#This Row],[Service]] = "Formulation"), "Required", "Empty")</f>
        <v>Empty</v>
      </c>
      <c r="CK79" s="1" t="str">
        <f>IF(OR(Table65[[#This Row],[Service]] = "Custom RNA", Table65[[#This Row],[Service]] = "HT Custom RNA", Table65[[#This Row],[Service]] = "HT Geneblock Custom RNA"), "Required", "Empty")</f>
        <v>Empty</v>
      </c>
      <c r="CL79" s="1" t="str">
        <f>IF(OR(Table65[[#This Row],[Service]] = "Custom RNA", Table65[[#This Row],[Service]] = "HT Custom RNA", Table65[[#This Row],[Service]] = "HT Geneblock Custom RNA"), "Required", "Empty")</f>
        <v>Empty</v>
      </c>
      <c r="CM79" s="1" t="str">
        <f>IF(OR(Table65[[#This Row],[Service]] = "Custom RNA", Table65[[#This Row],[Service]] = "HT Custom RNA", Table65[[#This Row],[Service]] = "HT Geneblock Custom RNA"), "Required", "Empty")</f>
        <v>Empty</v>
      </c>
      <c r="CN79" s="1" t="str">
        <f>IF(AND(Table65[[#This Row],[Vector]]&lt;&gt;"Banked Construct", OR(Table65[[#This Row],[Service]] = "Custom RNA", Table65[[#This Row],[Service]] = "HT Custom RNA",Table65[[#This Row],[Service]] = "HT Geneblock Custom RNA",)), "Optional", "Empty")</f>
        <v>Empty</v>
      </c>
      <c r="CO79" s="1" t="str">
        <f>IF(OR(Table65[[#This Row],[Service]] = "Custom RNA", Table65[[#This Row],[Service]] = "HT Custom RNA"), "Optional", "Empty")</f>
        <v>Empty</v>
      </c>
      <c r="CP79" s="1" t="str">
        <f>IF(OR(Table65[[#This Row],[Service]] = "Custom RNA", Table65[[#This Row],[Service]] = "HT Custom RNA", Table65[[#This Row],[Service]] = "HT Custom Geneblock RNA"), "Optional", "Empty")</f>
        <v>Empty</v>
      </c>
      <c r="CQ79" s="1" t="str">
        <f>IF(Table65[[#This Row],[Service]]&lt;&gt;"",IF(OR(Table65[[#This Row],[Service]]="HT Custom RNA", Table65[[#This Row],[Service]]="HT Geneblock Custom RNA"), "Empty","Optional"),"Empty")</f>
        <v>Empty</v>
      </c>
      <c r="CR79" s="1" t="str">
        <f>IF(AND(Table65[[#This Row],[Formulation]]&lt;&gt;"",Table65[[#This Row],[Formulation]]&lt;&gt;"None",Table65[[#This Row],[Formulation]]&lt;&gt;"No Options"), "Required","Empty")</f>
        <v>Empty</v>
      </c>
      <c r="CS79" s="1" t="str">
        <f>IF(AND(Table65[[#This Row],[Formulation]]&lt;&gt;"",Table65[[#This Row],[Formulation]]&lt;&gt;"None",Table65[[#This Row],[Formulation]]&lt;&gt;"No Options"), "Optional","Empty")</f>
        <v>Empty</v>
      </c>
      <c r="CT79" s="1" t="str">
        <f t="shared" si="7"/>
        <v>Optional</v>
      </c>
      <c r="CU79" s="1" t="str">
        <f t="shared" si="8"/>
        <v>Optional</v>
      </c>
      <c r="CV79" s="2" t="str">
        <f t="shared" si="9"/>
        <v>Optional</v>
      </c>
    </row>
    <row r="80" spans="1:100" x14ac:dyDescent="0.35">
      <c r="A80" s="69">
        <v>76</v>
      </c>
      <c r="B80" s="59"/>
      <c r="C80" s="83"/>
      <c r="D80" s="85"/>
      <c r="E80" s="90"/>
      <c r="F80" s="60"/>
      <c r="G80" s="60"/>
      <c r="H80" s="60"/>
      <c r="I80" s="61"/>
      <c r="J80" s="61"/>
      <c r="K80" s="105"/>
      <c r="L80" s="90"/>
      <c r="M80" s="60"/>
      <c r="N80" s="108"/>
      <c r="O80" s="91"/>
      <c r="P80" s="111"/>
      <c r="Q80" s="93" t="str">
        <f>Table_Sequence_Check[[#This Row],[Final Warnings]]</f>
        <v/>
      </c>
      <c r="R80" s="19"/>
      <c r="S80" s="19"/>
      <c r="T80" s="19"/>
      <c r="BG80" s="3" t="str" cm="1">
        <f t="array" ref="BG80">_xlfn.LET(
    _xlpm.ProblemFound, _xlfn.TEXTJOIN(", ", TRUE, IF(OR(Table65[[#This Row],[Codon Optimize Capitalized?]]="No", Table65[[#This Row],[Codon Optimize Capitalized?]]=""), IF((ISNUMBER(SEARCH(Table_Problem_Sequences[Problem Sequences], Table65[[#This Row],[Custom Sequence/Bank ID]]))), Table_Problem_Sequences[Problem Sequences], ""),IF((ISNUMBER(FIND(LOWER(Table_Problem_Sequences[Problem Sequences]), Table65[[#This Row],[Custom Sequence/Bank ID]]))), Table_Problem_Sequences[Problem Sequences], ""))),
    IF(_xlpm.ProblemFound="", "", "Warning 1: Problem sequences found (" &amp; _xlpm.ProblemFound &amp; ")"))</f>
        <v/>
      </c>
      <c r="BH80" s="3" t="str">
        <f>IF(AND(Table65[[#This Row],[Vector]] &lt;&gt; "Banked Construct",Table65[[#This Row],[Service]]&lt;&gt;"Stock RNA", LEN(Table65[[#This Row],[Custom Sequence/Bank ID]])&lt;300, Table65[[#This Row],[Custom Sequence/Bank ID]]&lt;&gt;""),"Comment: Sequence is less than 300nt. A spacer sequence will be added to bring the length up to 300nt","")</f>
        <v/>
      </c>
      <c r="BI80" s="1" t="str">
        <f>IF(AND(Table65[[#This Row],[Custom Sequence/Bank ID]]&lt;&gt;"", Table65[[#This Row],[Codon Optimize Capitalized?]]&lt;&gt; "No", Table65[[#This Row],[Codon Optimize Capitalized?]]&lt;&gt; "", Table65[[#This Row],[Codon Optimize Capitalized?]]&lt;&gt; "No Options"),
    IF(MOD(LEN(SUBSTITUTE(SUBSTITUTE(SUBSTITUTE(SUBSTITUTE(SUBSTITUTE(Table65[[#This Row],[Custom Sequence/Bank ID]], "a", ""), "c", ""), "g", ""), "u", ""), "t", "")), 3) = 0,
        "",
        "Error 3: Optimization regions not divisible by 3"),
    "")</f>
        <v/>
      </c>
      <c r="BJ80" s="1" t="str">
        <f>IF(
    Table65[[#This Row],[Vector]]="Banked Construct",
    IF(
        AND(
            LEFT(Table65[[#This Row],[Custom Sequence/Bank ID]], 3)="RTC",
            ISNUMBER(VALUE(MID(Table65[[#This Row],[Custom Sequence/Bank ID]], 4, 7))),
            LEN(Table65[[#This Row],[Custom Sequence/Bank ID]])=10
        ),
        "",
        "Error 4: Incorrect Bank ID"
    ),
    ""
)</f>
        <v/>
      </c>
      <c r="BK80" s="1" t="str">
        <f>IF(
   AND(Table65[[#This Row],[Vector]]&lt;&gt;"Banked Construct", LEN(Table65[[#This Row],[Custom Sequence/Bank ID]])&gt;0),
   IF(
      LEN(
         SUBSTITUTE(
            SUBSTITUTE(
               SUBSTITUTE(
                  SUBSTITUTE(UPPER(Table65[[#This Row],[Custom Sequence/Bank ID]]),"A",""),
               "C",""),
            "T",""),
         "G","")
      )&gt;0,
      "Error 5: Non-ACGT characters present",
      ""
   ),
   ""
)</f>
        <v/>
      </c>
      <c r="BL80" s="4" t="str">
        <f>IF(AND(Table65[[#This Row],[Vector]] &lt;&gt; "Banked Construct",Table65[[#This Row],[Service]]="Custom RNA", LEN(Table65[[#This Row],[Custom Sequence/Bank ID]])&gt;10000),"Error 6: Maximum sequence length is 10,000nt",IF(AND(Table65[[#This Row],[Vector]] &lt;&gt; "Banked Construct",Table65[[#This Row],[Service]]="HT Custom RNA", LEN(Table65[[#This Row],[Custom Sequence/Bank ID]])&gt;5000),"Error 6: Maximum sequence length for HT is 5,000nt", IF(Table65[[#This Row],[Service]]="HT Geneblock Custom RNA", IF(AND(Table65[[#This Row],[Vector]]="RTC coding circRNA", LEN(Table65[[#This Row],[Custom Sequence/Bank ID]])&gt;3793),"Error 6: Maximum sequence length for Coding CircRNA Geneblock is 3,793nt", IF(AND(Table65[[#This Row],[Vector]]="RTC noncoding circRNA", LEN(Table65[[#This Row],[Custom Sequence/Bank ID]])&gt;4493),"Error 6: Maximum sequence length for Noncoding CircRNA Geneblock is 4,493nt", IF(AND(Table65[[#This Row],[Vector]]="RTC Other RNA", LEN(Table65[[#This Row],[Custom Sequence/Bank ID]])&gt;4913),"Error 6: Maximum sequence length for Other RNA Geneblock is 4,913nt",""))),"")))</f>
        <v/>
      </c>
      <c r="BM80" s="4" t="str">
        <f>IF(AND(Table65[[#This Row],[Vector]] &lt;&gt; "Banked Construct", Table65[[#This Row],[Service]]&lt;&gt;"Stock RNA", Table65[[#This Row],[Custom Sequence/Bank ID]]&lt;&gt;""),
    _xlfn.LET(
        _xlpm.Sequence, Table65[[#This Row],[Custom Sequence/Bank ID]],
        _xlpm.OriginalLength, IF(AND(Table65[[#This Row],[Codon Optimize Capitalized?]] &lt;&gt; "No", Table65[[#This Row],[Codon Optimize Capitalized?]] &lt;&gt; ""),
                           LEN(SUBSTITUTE(SUBSTITUTE(SUBSTITUTE(SUBSTITUTE(SUBSTITUTE(_xlpm.Sequence, "A", ""), "C", ""), "G", ""), "T", ""), "U", "")),
                           LEN(_xlpm.Sequence)),
        _xlpm.NoGCLength, IF(AND(Table65[[#This Row],[Codon Optimize Capitalized?]] &lt;&gt; "No", Table65[[#This Row],[Codon Optimize Capitalized?]] &lt;&gt; ""),
                       LEN((SUBSTITUTE(SUBSTITUTE(SUBSTITUTE(SUBSTITUTE(SUBSTITUTE(SUBSTITUTE(SUBSTITUTE(_xlpm.Sequence, "A", ""), "C", ""), "G", ""), "T", ""), "U", ""), "g", ""), "c", ""))),
                       LEN(SUBSTITUTE(SUBSTITUTE(UPPER(_xlpm.Sequence), "G", ""), "C", ""))),
        _xlpm.GCLength, _xlpm.OriginalLength - _xlpm.NoGCLength,
        _xlpm.GCPercentage, IF(_xlpm.OriginalLength &gt; 15, _xlpm.GCLength / _xlpm.OriginalLength, 0.5),
                IF(OR(_xlpm.GCPercentage &gt; 0.65, _xlpm.GCPercentage &lt; 0.25), "Warning 7: Unoptimized region GC is not between 25-65%", "")
    ),
    ""
)</f>
        <v/>
      </c>
      <c r="BN80" s="4" t="str" cm="1">
        <f t="array" ref="BN80">_xlfn.LET(
    _xlpm.ProblemFound, _xlfn.TEXTJOIN(", ", TRUE, IF(OR(Table65[[#This Row],[Codon Optimize Capitalized?]]="No", Table65[[#This Row],[Codon Optimize Capitalized?]]=""), IF((ISNUMBER(SEARCH(Table_Restriction_Enzymes[XbaI], Table65[[#This Row],[Custom Sequence/Bank ID]]))), Table_Restriction_Enzymes[XbaI], ""),IF((ISNUMBER(FIND(LOWER(Table_Restriction_Enzymes[XbaI]), Table65[[#This Row],[Custom Sequence/Bank ID]]))), Table_Restriction_Enzymes[XbaI], ""))),
    IF(_xlpm.ProblemFound="", "", "[" &amp; _xlpm.ProblemFound &amp; "]"))</f>
        <v/>
      </c>
      <c r="BO80" s="4" t="str">
        <f>IF(Table_Sequence_Check[[#This Row],[Restriction Enzyme 1 Check]]&lt;&gt;"", Table_Restriction_Enzymes[[#Headers],[XbaI]],"")</f>
        <v/>
      </c>
      <c r="BP80" s="4" t="str" cm="1">
        <f t="array" ref="BP80">_xlfn.LET(
    _xlpm.ProblemFound, _xlfn.TEXTJOIN(", ", TRUE, IF(OR(Table65[[#This Row],[Codon Optimize Capitalized?]]="No", Table65[[#This Row],[Codon Optimize Capitalized?]]=""), IF((ISNUMBER(SEARCH(Table_Restriction_Enzymes[AscI], Table65[[#This Row],[Custom Sequence/Bank ID]]))), Table_Restriction_Enzymes[AscI], ""),IF((ISNUMBER(FIND(LOWER(Table_Restriction_Enzymes[AscI]), Table65[[#This Row],[Custom Sequence/Bank ID]]))), Table_Restriction_Enzymes[AscI], ""))),
    IF(_xlpm.ProblemFound="", "", "[" &amp; _xlpm.ProblemFound &amp; "]"))</f>
        <v/>
      </c>
      <c r="BQ80" s="4" t="str">
        <f>IF(Table_Sequence_Check[[#This Row],[Restriction Enzyme 2 Check]]&lt;&gt;"", Table_Restriction_Enzymes[[#Headers],[AscI]],"")</f>
        <v/>
      </c>
      <c r="BR80" s="4" t="str">
        <f>IF(AND(Table65[[#This Row],[Vector]] &lt;&gt; "Banked Construct",Table65[[#This Row],[Service]]&lt;&gt;"Stock RNA", Table65[[#This Row],[Service]]&lt;&gt;"HT Geneblock Custom RNA", Table_Sequence_Check[[#This Row],[Restriction Enzyme 1 Check]]&lt;&gt;"", Table_Sequence_Check[[#This Row],[Restriction Enzyme 2 Check]]&lt;&gt; ""),"Error 8: Remove instances of one of the following: " &amp; _xlfn.CONCAT(Table_Sequence_Check[[#This Row],[Restriction Enzyme 1 Check]],Table_Sequence_Check[[#This Row],[Restriction Enzyme 2 Check]]),"")</f>
        <v/>
      </c>
      <c r="BS80" s="4" t="str" cm="1">
        <f t="array" ref="BS80">IF(
   AND(
      Table65[[#This Row],[Service]] &lt;&gt; "",
      OR(
         COUNTIF(Table65[Service], "HT Custom RNA") &gt; 0,
         COUNTIF(Table65[Service], "HT Geneblock Custom RNA") &gt; 0
      ),
      COUNTA(_xlfn.UNIQUE(_xlfn._xlws.FILTER(Table65[Service], Table65[Service] &lt;&gt; ""))) &gt; 1
   ),
   "Error 9: If selecting HT Custom RNA or HT Geneblock Custom RNA, all items must match the selected HT service",
   ""
)</f>
        <v/>
      </c>
      <c r="BT80" s="4" t="str" cm="1">
        <f t="array" ref="BT80">IF(
   AND(
      Table65[[#This Row],[Service]] &lt;&gt; "",
      OR(COUNTIF(Table65[Service], "*HT Custom RNA*") &gt; 0, COUNTIF(Table65[Service], "*HT Geneblock Custom RNA*") &gt; 0),
      OR(
         COUNTA(_xlfn.UNIQUE(_xlfn._xlws.FILTER(Table65[RNA Analytics], (Table65[Service] &lt;&gt; "")))) &gt; 1,
         COUNTA(_xlfn.UNIQUE(_xlfn._xlws.FILTER(Table65[Bank Construct?], (Table65[Service] &lt;&gt; "")))) &gt; 1,
         COUNTA(_xlfn.UNIQUE(_xlfn._xlws.FILTER(Table65[Synthesis Type], (Table65[Service] &lt;&gt; "")))) &gt; 1
      )
   ),
   "Error 10: If submitting HT Custom RNA or HT Geneblock Custom RNA service request, all items must have the same Synthesis Type, Banking, and Analytics",
   ""
)</f>
        <v/>
      </c>
      <c r="BU80" s="4" t="str">
        <f>IF(AND(OR(Table65[[#This Row],[Service]] = "HT Custom RNA",Table65[[#This Row],[Service]] = "HT Geneblock Custom RNA"), Table65[[#This Row],[Vector]]="Banked Construct"),"Error 11: Banked constructs cannot be submitted for HT/Geneblock Custom RNA service. Contact the core if you'd like to resynthesize an entire banked plate","")</f>
        <v/>
      </c>
      <c r="BV80" s="4" t="str">
        <f>IF(AND(Table65[[#This Row],[Service]] &lt;&gt; "", Table65[[#This Row],[Vector]]="Banked Construct", Table65[[#This Row],[Bank Construct?]]="Yes"),"Error 12: Cannot bank constructs that are already banked","")</f>
        <v/>
      </c>
      <c r="BW80" s="4" t="str" cm="1">
        <f t="array" ref="BW80">_xlfn.LET(
    _xlpm.ProblemFound, _xlfn.TEXTJOIN(", ", TRUE, IF(AND(Table65[[#This Row],[Synthesis Type]]="Other RNA", OR(Table65[[#This Row],[Codon Optimize Capitalized?]]="No", Table65[[#This Row],[Codon Optimize Capitalized?]]="")), IF((ISNUMBER(SEARCH(Table_pA_Check[pA Check], Table65[[#This Row],[Custom Sequence/Bank ID]]))), Table_pA_Check[pA Check], ""),IF((ISNUMBER(FIND(LOWER(Table_pA_Check[pA Check]), Table65[[#This Row],[Custom Sequence/Bank ID]]))), Table_pA_Check[pA Check], ""))),
    IF(_xlpm.ProblemFound="", "", "Error 13: Problem sequences found (" &amp; _xlpm.ProblemFound &amp; ")"))</f>
        <v/>
      </c>
      <c r="BX80" s="4" t="str">
        <f>IF(AND(Table65[[#This Row],[Service]] &lt;&gt; "", Table65[[#This Row],[Codon Optimize Capitalized?]]&lt;&gt; "No", Table65[[#This Row],[Codon Optimize Capitalized?]]&lt;&gt; "", Table65[[#This Row],[Codon Optimize Capitalized?]]&lt;&gt; "No Options", EXACT(Table65[[#This Row],[Custom Sequence/Bank ID]],LOWER(Table65[[#This Row],[Custom Sequence/Bank ID]]))),"Error 14: Codon optimization is selected, but sequence is lowercase. Change regions for optimization to uppercase","")</f>
        <v/>
      </c>
      <c r="BY80" s="4" t="str">
        <f>IF(COUNTIF(Table65[Name], Table65[[#This Row],[Name]]) &gt; 1, "Error 15: Duplicate name", "")</f>
        <v/>
      </c>
      <c r="BZ80" s="4" t="str">
        <f>IF(
   Table65[[#This Row],[Service]]&lt;&gt;"",
   IF(
      AND(Table65[[#This Row],[Formulation]]="", Table65[[#This Row],[Number of Aliquots]]&gt;1),
      "Error 16: The RTC can only aliquot formulated circRNA; unformulated circRNA is stable through many freeze-thaw cycles",
      ""
   ),
   ""
)</f>
        <v/>
      </c>
      <c r="CA80" s="4" t="str">
        <f>IF(
   Table65[[#This Row],[Service]]&lt;&gt;"",
   IF(
      Table65[[#This Row],[Number of Aliquots]] &gt; (Table65[[#This Row],[Quantity (mg)]]*20),
      "Error 17: Too many aliquots. Maximum aliquots for Quantity requested = " &amp; (Table65[[#This Row],[Quantity (mg)]]*20),
      ""
   ),
   ""
)</f>
        <v/>
      </c>
      <c r="CB80" s="4" t="str">
        <f>IF(
   AND(Table65[[#This Row],[Service]]&lt;&gt;"", Table65[[#This Row],[Quantity (mg)]]&lt;0.2, Table65[[#This Row],[Formulation]]&lt;&gt;"", Table65[[#This Row],[Formulation]]&lt;&gt;"None"),
   "Error 18: Quantity too low. Minimum is 0.2mg for formulations",
   ""
)</f>
        <v/>
      </c>
      <c r="CC80" s="4" t="str">
        <f>IF(
   AND(Table65[[#This Row],[Service]]&lt;&gt;"", Table65[[#This Row],[Vector]]="No Vector", Table65[[#This Row],[Service]]&lt;&gt;"HT Geneblock Custom RNA"),
   "Error 19: [No Vector] can only be used for Geneblock service",
   ""
)</f>
        <v/>
      </c>
      <c r="CD80" s="4" t="str">
        <f>_xlfn.LET(
    _xlpm.errorList, _xlfn.TEXTJOIN(". ", TRUE, Table_Sequence_Check[[#This Row],[Problem Sequence Check]:[GC Check]],Table_Sequence_Check[[#This Row],[Restriction Enzyme Error]:[Gblock No Vector Check]]),
    IF(AND(Table65[[#This Row],[Service]]&lt;&gt;"", Table65[[#This Row],[Custom Sequence/Bank ID]]&lt;&gt;"SPECIAL",_xlpm.errorList&lt;&gt;""), _xlpm.errorList &amp; ".", "")
)</f>
        <v/>
      </c>
      <c r="CF80" s="3" t="str">
        <f t="shared" si="5"/>
        <v>Required</v>
      </c>
      <c r="CG80" s="1" t="str">
        <f t="shared" si="6"/>
        <v>Optional</v>
      </c>
      <c r="CH80" s="1" t="str">
        <f>IF(Table65[[#This Row],[Service]]&lt;&gt;"",IF((Table65[[#This Row],[Service]]="HT Custom RNA") + (Table65[[#This Row],[Service]]="HT Geneblock Custom RNA"), "Empty","Required"),"Empty")</f>
        <v>Empty</v>
      </c>
      <c r="CI80" s="1" t="str">
        <f>IF(Table65[[#This Row],[Service]] = "Stock RNA", "Required","Empty")</f>
        <v>Empty</v>
      </c>
      <c r="CJ80" s="1" t="str">
        <f>IF(OR(Table65[[#This Row],[Service]] = "Custom RNA", Table65[[#This Row],[Service]] = "HT Custom RNA", Table65[[#This Row],[Service]] = "HT Geneblock Custom RNA", Table65[[#This Row],[Service]] = "Formulation"), "Required", "Empty")</f>
        <v>Empty</v>
      </c>
      <c r="CK80" s="1" t="str">
        <f>IF(OR(Table65[[#This Row],[Service]] = "Custom RNA", Table65[[#This Row],[Service]] = "HT Custom RNA", Table65[[#This Row],[Service]] = "HT Geneblock Custom RNA"), "Required", "Empty")</f>
        <v>Empty</v>
      </c>
      <c r="CL80" s="1" t="str">
        <f>IF(OR(Table65[[#This Row],[Service]] = "Custom RNA", Table65[[#This Row],[Service]] = "HT Custom RNA", Table65[[#This Row],[Service]] = "HT Geneblock Custom RNA"), "Required", "Empty")</f>
        <v>Empty</v>
      </c>
      <c r="CM80" s="1" t="str">
        <f>IF(OR(Table65[[#This Row],[Service]] = "Custom RNA", Table65[[#This Row],[Service]] = "HT Custom RNA", Table65[[#This Row],[Service]] = "HT Geneblock Custom RNA"), "Required", "Empty")</f>
        <v>Empty</v>
      </c>
      <c r="CN80" s="1" t="str">
        <f>IF(AND(Table65[[#This Row],[Vector]]&lt;&gt;"Banked Construct", OR(Table65[[#This Row],[Service]] = "Custom RNA", Table65[[#This Row],[Service]] = "HT Custom RNA",Table65[[#This Row],[Service]] = "HT Geneblock Custom RNA",)), "Optional", "Empty")</f>
        <v>Empty</v>
      </c>
      <c r="CO80" s="1" t="str">
        <f>IF(OR(Table65[[#This Row],[Service]] = "Custom RNA", Table65[[#This Row],[Service]] = "HT Custom RNA"), "Optional", "Empty")</f>
        <v>Empty</v>
      </c>
      <c r="CP80" s="1" t="str">
        <f>IF(OR(Table65[[#This Row],[Service]] = "Custom RNA", Table65[[#This Row],[Service]] = "HT Custom RNA", Table65[[#This Row],[Service]] = "HT Custom Geneblock RNA"), "Optional", "Empty")</f>
        <v>Empty</v>
      </c>
      <c r="CQ80" s="1" t="str">
        <f>IF(Table65[[#This Row],[Service]]&lt;&gt;"",IF(OR(Table65[[#This Row],[Service]]="HT Custom RNA", Table65[[#This Row],[Service]]="HT Geneblock Custom RNA"), "Empty","Optional"),"Empty")</f>
        <v>Empty</v>
      </c>
      <c r="CR80" s="1" t="str">
        <f>IF(AND(Table65[[#This Row],[Formulation]]&lt;&gt;"",Table65[[#This Row],[Formulation]]&lt;&gt;"None",Table65[[#This Row],[Formulation]]&lt;&gt;"No Options"), "Required","Empty")</f>
        <v>Empty</v>
      </c>
      <c r="CS80" s="1" t="str">
        <f>IF(AND(Table65[[#This Row],[Formulation]]&lt;&gt;"",Table65[[#This Row],[Formulation]]&lt;&gt;"None",Table65[[#This Row],[Formulation]]&lt;&gt;"No Options"), "Optional","Empty")</f>
        <v>Empty</v>
      </c>
      <c r="CT80" s="1" t="str">
        <f t="shared" si="7"/>
        <v>Optional</v>
      </c>
      <c r="CU80" s="1" t="str">
        <f t="shared" si="8"/>
        <v>Optional</v>
      </c>
      <c r="CV80" s="2" t="str">
        <f t="shared" si="9"/>
        <v>Optional</v>
      </c>
    </row>
    <row r="81" spans="1:100" x14ac:dyDescent="0.35">
      <c r="A81" s="69">
        <v>77</v>
      </c>
      <c r="B81" s="59"/>
      <c r="C81" s="83"/>
      <c r="D81" s="85"/>
      <c r="E81" s="90"/>
      <c r="F81" s="60"/>
      <c r="G81" s="60"/>
      <c r="H81" s="60"/>
      <c r="I81" s="61"/>
      <c r="J81" s="61"/>
      <c r="K81" s="105"/>
      <c r="L81" s="90"/>
      <c r="M81" s="60"/>
      <c r="N81" s="108"/>
      <c r="O81" s="91"/>
      <c r="P81" s="111"/>
      <c r="Q81" s="93" t="str">
        <f>Table_Sequence_Check[[#This Row],[Final Warnings]]</f>
        <v/>
      </c>
      <c r="R81" s="19"/>
      <c r="S81" s="19"/>
      <c r="T81" s="19"/>
      <c r="BG81" s="3" t="str" cm="1">
        <f t="array" ref="BG81">_xlfn.LET(
    _xlpm.ProblemFound, _xlfn.TEXTJOIN(", ", TRUE, IF(OR(Table65[[#This Row],[Codon Optimize Capitalized?]]="No", Table65[[#This Row],[Codon Optimize Capitalized?]]=""), IF((ISNUMBER(SEARCH(Table_Problem_Sequences[Problem Sequences], Table65[[#This Row],[Custom Sequence/Bank ID]]))), Table_Problem_Sequences[Problem Sequences], ""),IF((ISNUMBER(FIND(LOWER(Table_Problem_Sequences[Problem Sequences]), Table65[[#This Row],[Custom Sequence/Bank ID]]))), Table_Problem_Sequences[Problem Sequences], ""))),
    IF(_xlpm.ProblemFound="", "", "Warning 1: Problem sequences found (" &amp; _xlpm.ProblemFound &amp; ")"))</f>
        <v/>
      </c>
      <c r="BH81" s="3" t="str">
        <f>IF(AND(Table65[[#This Row],[Vector]] &lt;&gt; "Banked Construct",Table65[[#This Row],[Service]]&lt;&gt;"Stock RNA", LEN(Table65[[#This Row],[Custom Sequence/Bank ID]])&lt;300, Table65[[#This Row],[Custom Sequence/Bank ID]]&lt;&gt;""),"Comment: Sequence is less than 300nt. A spacer sequence will be added to bring the length up to 300nt","")</f>
        <v/>
      </c>
      <c r="BI81" s="1" t="str">
        <f>IF(AND(Table65[[#This Row],[Custom Sequence/Bank ID]]&lt;&gt;"", Table65[[#This Row],[Codon Optimize Capitalized?]]&lt;&gt; "No", Table65[[#This Row],[Codon Optimize Capitalized?]]&lt;&gt; "", Table65[[#This Row],[Codon Optimize Capitalized?]]&lt;&gt; "No Options"),
    IF(MOD(LEN(SUBSTITUTE(SUBSTITUTE(SUBSTITUTE(SUBSTITUTE(SUBSTITUTE(Table65[[#This Row],[Custom Sequence/Bank ID]], "a", ""), "c", ""), "g", ""), "u", ""), "t", "")), 3) = 0,
        "",
        "Error 3: Optimization regions not divisible by 3"),
    "")</f>
        <v/>
      </c>
      <c r="BJ81" s="1" t="str">
        <f>IF(
    Table65[[#This Row],[Vector]]="Banked Construct",
    IF(
        AND(
            LEFT(Table65[[#This Row],[Custom Sequence/Bank ID]], 3)="RTC",
            ISNUMBER(VALUE(MID(Table65[[#This Row],[Custom Sequence/Bank ID]], 4, 7))),
            LEN(Table65[[#This Row],[Custom Sequence/Bank ID]])=10
        ),
        "",
        "Error 4: Incorrect Bank ID"
    ),
    ""
)</f>
        <v/>
      </c>
      <c r="BK81" s="1" t="str">
        <f>IF(
   AND(Table65[[#This Row],[Vector]]&lt;&gt;"Banked Construct", LEN(Table65[[#This Row],[Custom Sequence/Bank ID]])&gt;0),
   IF(
      LEN(
         SUBSTITUTE(
            SUBSTITUTE(
               SUBSTITUTE(
                  SUBSTITUTE(UPPER(Table65[[#This Row],[Custom Sequence/Bank ID]]),"A",""),
               "C",""),
            "T",""),
         "G","")
      )&gt;0,
      "Error 5: Non-ACGT characters present",
      ""
   ),
   ""
)</f>
        <v/>
      </c>
      <c r="BL81" s="4" t="str">
        <f>IF(AND(Table65[[#This Row],[Vector]] &lt;&gt; "Banked Construct",Table65[[#This Row],[Service]]="Custom RNA", LEN(Table65[[#This Row],[Custom Sequence/Bank ID]])&gt;10000),"Error 6: Maximum sequence length is 10,000nt",IF(AND(Table65[[#This Row],[Vector]] &lt;&gt; "Banked Construct",Table65[[#This Row],[Service]]="HT Custom RNA", LEN(Table65[[#This Row],[Custom Sequence/Bank ID]])&gt;5000),"Error 6: Maximum sequence length for HT is 5,000nt", IF(Table65[[#This Row],[Service]]="HT Geneblock Custom RNA", IF(AND(Table65[[#This Row],[Vector]]="RTC coding circRNA", LEN(Table65[[#This Row],[Custom Sequence/Bank ID]])&gt;3793),"Error 6: Maximum sequence length for Coding CircRNA Geneblock is 3,793nt", IF(AND(Table65[[#This Row],[Vector]]="RTC noncoding circRNA", LEN(Table65[[#This Row],[Custom Sequence/Bank ID]])&gt;4493),"Error 6: Maximum sequence length for Noncoding CircRNA Geneblock is 4,493nt", IF(AND(Table65[[#This Row],[Vector]]="RTC Other RNA", LEN(Table65[[#This Row],[Custom Sequence/Bank ID]])&gt;4913),"Error 6: Maximum sequence length for Other RNA Geneblock is 4,913nt",""))),"")))</f>
        <v/>
      </c>
      <c r="BM81" s="4" t="str">
        <f>IF(AND(Table65[[#This Row],[Vector]] &lt;&gt; "Banked Construct", Table65[[#This Row],[Service]]&lt;&gt;"Stock RNA", Table65[[#This Row],[Custom Sequence/Bank ID]]&lt;&gt;""),
    _xlfn.LET(
        _xlpm.Sequence, Table65[[#This Row],[Custom Sequence/Bank ID]],
        _xlpm.OriginalLength, IF(AND(Table65[[#This Row],[Codon Optimize Capitalized?]] &lt;&gt; "No", Table65[[#This Row],[Codon Optimize Capitalized?]] &lt;&gt; ""),
                           LEN(SUBSTITUTE(SUBSTITUTE(SUBSTITUTE(SUBSTITUTE(SUBSTITUTE(_xlpm.Sequence, "A", ""), "C", ""), "G", ""), "T", ""), "U", "")),
                           LEN(_xlpm.Sequence)),
        _xlpm.NoGCLength, IF(AND(Table65[[#This Row],[Codon Optimize Capitalized?]] &lt;&gt; "No", Table65[[#This Row],[Codon Optimize Capitalized?]] &lt;&gt; ""),
                       LEN((SUBSTITUTE(SUBSTITUTE(SUBSTITUTE(SUBSTITUTE(SUBSTITUTE(SUBSTITUTE(SUBSTITUTE(_xlpm.Sequence, "A", ""), "C", ""), "G", ""), "T", ""), "U", ""), "g", ""), "c", ""))),
                       LEN(SUBSTITUTE(SUBSTITUTE(UPPER(_xlpm.Sequence), "G", ""), "C", ""))),
        _xlpm.GCLength, _xlpm.OriginalLength - _xlpm.NoGCLength,
        _xlpm.GCPercentage, IF(_xlpm.OriginalLength &gt; 15, _xlpm.GCLength / _xlpm.OriginalLength, 0.5),
                IF(OR(_xlpm.GCPercentage &gt; 0.65, _xlpm.GCPercentage &lt; 0.25), "Warning 7: Unoptimized region GC is not between 25-65%", "")
    ),
    ""
)</f>
        <v/>
      </c>
      <c r="BN81" s="4" t="str" cm="1">
        <f t="array" ref="BN81">_xlfn.LET(
    _xlpm.ProblemFound, _xlfn.TEXTJOIN(", ", TRUE, IF(OR(Table65[[#This Row],[Codon Optimize Capitalized?]]="No", Table65[[#This Row],[Codon Optimize Capitalized?]]=""), IF((ISNUMBER(SEARCH(Table_Restriction_Enzymes[XbaI], Table65[[#This Row],[Custom Sequence/Bank ID]]))), Table_Restriction_Enzymes[XbaI], ""),IF((ISNUMBER(FIND(LOWER(Table_Restriction_Enzymes[XbaI]), Table65[[#This Row],[Custom Sequence/Bank ID]]))), Table_Restriction_Enzymes[XbaI], ""))),
    IF(_xlpm.ProblemFound="", "", "[" &amp; _xlpm.ProblemFound &amp; "]"))</f>
        <v/>
      </c>
      <c r="BO81" s="4" t="str">
        <f>IF(Table_Sequence_Check[[#This Row],[Restriction Enzyme 1 Check]]&lt;&gt;"", Table_Restriction_Enzymes[[#Headers],[XbaI]],"")</f>
        <v/>
      </c>
      <c r="BP81" s="4" t="str" cm="1">
        <f t="array" ref="BP81">_xlfn.LET(
    _xlpm.ProblemFound, _xlfn.TEXTJOIN(", ", TRUE, IF(OR(Table65[[#This Row],[Codon Optimize Capitalized?]]="No", Table65[[#This Row],[Codon Optimize Capitalized?]]=""), IF((ISNUMBER(SEARCH(Table_Restriction_Enzymes[AscI], Table65[[#This Row],[Custom Sequence/Bank ID]]))), Table_Restriction_Enzymes[AscI], ""),IF((ISNUMBER(FIND(LOWER(Table_Restriction_Enzymes[AscI]), Table65[[#This Row],[Custom Sequence/Bank ID]]))), Table_Restriction_Enzymes[AscI], ""))),
    IF(_xlpm.ProblemFound="", "", "[" &amp; _xlpm.ProblemFound &amp; "]"))</f>
        <v/>
      </c>
      <c r="BQ81" s="4" t="str">
        <f>IF(Table_Sequence_Check[[#This Row],[Restriction Enzyme 2 Check]]&lt;&gt;"", Table_Restriction_Enzymes[[#Headers],[AscI]],"")</f>
        <v/>
      </c>
      <c r="BR81" s="4" t="str">
        <f>IF(AND(Table65[[#This Row],[Vector]] &lt;&gt; "Banked Construct",Table65[[#This Row],[Service]]&lt;&gt;"Stock RNA", Table65[[#This Row],[Service]]&lt;&gt;"HT Geneblock Custom RNA", Table_Sequence_Check[[#This Row],[Restriction Enzyme 1 Check]]&lt;&gt;"", Table_Sequence_Check[[#This Row],[Restriction Enzyme 2 Check]]&lt;&gt; ""),"Error 8: Remove instances of one of the following: " &amp; _xlfn.CONCAT(Table_Sequence_Check[[#This Row],[Restriction Enzyme 1 Check]],Table_Sequence_Check[[#This Row],[Restriction Enzyme 2 Check]]),"")</f>
        <v/>
      </c>
      <c r="BS81" s="4" t="str" cm="1">
        <f t="array" ref="BS81">IF(
   AND(
      Table65[[#This Row],[Service]] &lt;&gt; "",
      OR(
         COUNTIF(Table65[Service], "HT Custom RNA") &gt; 0,
         COUNTIF(Table65[Service], "HT Geneblock Custom RNA") &gt; 0
      ),
      COUNTA(_xlfn.UNIQUE(_xlfn._xlws.FILTER(Table65[Service], Table65[Service] &lt;&gt; ""))) &gt; 1
   ),
   "Error 9: If selecting HT Custom RNA or HT Geneblock Custom RNA, all items must match the selected HT service",
   ""
)</f>
        <v/>
      </c>
      <c r="BT81" s="4" t="str" cm="1">
        <f t="array" ref="BT81">IF(
   AND(
      Table65[[#This Row],[Service]] &lt;&gt; "",
      OR(COUNTIF(Table65[Service], "*HT Custom RNA*") &gt; 0, COUNTIF(Table65[Service], "*HT Geneblock Custom RNA*") &gt; 0),
      OR(
         COUNTA(_xlfn.UNIQUE(_xlfn._xlws.FILTER(Table65[RNA Analytics], (Table65[Service] &lt;&gt; "")))) &gt; 1,
         COUNTA(_xlfn.UNIQUE(_xlfn._xlws.FILTER(Table65[Bank Construct?], (Table65[Service] &lt;&gt; "")))) &gt; 1,
         COUNTA(_xlfn.UNIQUE(_xlfn._xlws.FILTER(Table65[Synthesis Type], (Table65[Service] &lt;&gt; "")))) &gt; 1
      )
   ),
   "Error 10: If submitting HT Custom RNA or HT Geneblock Custom RNA service request, all items must have the same Synthesis Type, Banking, and Analytics",
   ""
)</f>
        <v/>
      </c>
      <c r="BU81" s="4" t="str">
        <f>IF(AND(OR(Table65[[#This Row],[Service]] = "HT Custom RNA",Table65[[#This Row],[Service]] = "HT Geneblock Custom RNA"), Table65[[#This Row],[Vector]]="Banked Construct"),"Error 11: Banked constructs cannot be submitted for HT/Geneblock Custom RNA service. Contact the core if you'd like to resynthesize an entire banked plate","")</f>
        <v/>
      </c>
      <c r="BV81" s="4" t="str">
        <f>IF(AND(Table65[[#This Row],[Service]] &lt;&gt; "", Table65[[#This Row],[Vector]]="Banked Construct", Table65[[#This Row],[Bank Construct?]]="Yes"),"Error 12: Cannot bank constructs that are already banked","")</f>
        <v/>
      </c>
      <c r="BW81" s="4" t="str" cm="1">
        <f t="array" ref="BW81">_xlfn.LET(
    _xlpm.ProblemFound, _xlfn.TEXTJOIN(", ", TRUE, IF(AND(Table65[[#This Row],[Synthesis Type]]="Other RNA", OR(Table65[[#This Row],[Codon Optimize Capitalized?]]="No", Table65[[#This Row],[Codon Optimize Capitalized?]]="")), IF((ISNUMBER(SEARCH(Table_pA_Check[pA Check], Table65[[#This Row],[Custom Sequence/Bank ID]]))), Table_pA_Check[pA Check], ""),IF((ISNUMBER(FIND(LOWER(Table_pA_Check[pA Check]), Table65[[#This Row],[Custom Sequence/Bank ID]]))), Table_pA_Check[pA Check], ""))),
    IF(_xlpm.ProblemFound="", "", "Error 13: Problem sequences found (" &amp; _xlpm.ProblemFound &amp; ")"))</f>
        <v/>
      </c>
      <c r="BX81" s="4" t="str">
        <f>IF(AND(Table65[[#This Row],[Service]] &lt;&gt; "", Table65[[#This Row],[Codon Optimize Capitalized?]]&lt;&gt; "No", Table65[[#This Row],[Codon Optimize Capitalized?]]&lt;&gt; "", Table65[[#This Row],[Codon Optimize Capitalized?]]&lt;&gt; "No Options", EXACT(Table65[[#This Row],[Custom Sequence/Bank ID]],LOWER(Table65[[#This Row],[Custom Sequence/Bank ID]]))),"Error 14: Codon optimization is selected, but sequence is lowercase. Change regions for optimization to uppercase","")</f>
        <v/>
      </c>
      <c r="BY81" s="4" t="str">
        <f>IF(COUNTIF(Table65[Name], Table65[[#This Row],[Name]]) &gt; 1, "Error 15: Duplicate name", "")</f>
        <v/>
      </c>
      <c r="BZ81" s="4" t="str">
        <f>IF(
   Table65[[#This Row],[Service]]&lt;&gt;"",
   IF(
      AND(Table65[[#This Row],[Formulation]]="", Table65[[#This Row],[Number of Aliquots]]&gt;1),
      "Error 16: The RTC can only aliquot formulated circRNA; unformulated circRNA is stable through many freeze-thaw cycles",
      ""
   ),
   ""
)</f>
        <v/>
      </c>
      <c r="CA81" s="4" t="str">
        <f>IF(
   Table65[[#This Row],[Service]]&lt;&gt;"",
   IF(
      Table65[[#This Row],[Number of Aliquots]] &gt; (Table65[[#This Row],[Quantity (mg)]]*20),
      "Error 17: Too many aliquots. Maximum aliquots for Quantity requested = " &amp; (Table65[[#This Row],[Quantity (mg)]]*20),
      ""
   ),
   ""
)</f>
        <v/>
      </c>
      <c r="CB81" s="4" t="str">
        <f>IF(
   AND(Table65[[#This Row],[Service]]&lt;&gt;"", Table65[[#This Row],[Quantity (mg)]]&lt;0.2, Table65[[#This Row],[Formulation]]&lt;&gt;"", Table65[[#This Row],[Formulation]]&lt;&gt;"None"),
   "Error 18: Quantity too low. Minimum is 0.2mg for formulations",
   ""
)</f>
        <v/>
      </c>
      <c r="CC81" s="4" t="str">
        <f>IF(
   AND(Table65[[#This Row],[Service]]&lt;&gt;"", Table65[[#This Row],[Vector]]="No Vector", Table65[[#This Row],[Service]]&lt;&gt;"HT Geneblock Custom RNA"),
   "Error 19: [No Vector] can only be used for Geneblock service",
   ""
)</f>
        <v/>
      </c>
      <c r="CD81" s="4" t="str">
        <f>_xlfn.LET(
    _xlpm.errorList, _xlfn.TEXTJOIN(". ", TRUE, Table_Sequence_Check[[#This Row],[Problem Sequence Check]:[GC Check]],Table_Sequence_Check[[#This Row],[Restriction Enzyme Error]:[Gblock No Vector Check]]),
    IF(AND(Table65[[#This Row],[Service]]&lt;&gt;"", Table65[[#This Row],[Custom Sequence/Bank ID]]&lt;&gt;"SPECIAL",_xlpm.errorList&lt;&gt;""), _xlpm.errorList &amp; ".", "")
)</f>
        <v/>
      </c>
      <c r="CF81" s="3" t="str">
        <f t="shared" si="5"/>
        <v>Required</v>
      </c>
      <c r="CG81" s="1" t="str">
        <f t="shared" si="6"/>
        <v>Optional</v>
      </c>
      <c r="CH81" s="1" t="str">
        <f>IF(Table65[[#This Row],[Service]]&lt;&gt;"",IF((Table65[[#This Row],[Service]]="HT Custom RNA") + (Table65[[#This Row],[Service]]="HT Geneblock Custom RNA"), "Empty","Required"),"Empty")</f>
        <v>Empty</v>
      </c>
      <c r="CI81" s="1" t="str">
        <f>IF(Table65[[#This Row],[Service]] = "Stock RNA", "Required","Empty")</f>
        <v>Empty</v>
      </c>
      <c r="CJ81" s="1" t="str">
        <f>IF(OR(Table65[[#This Row],[Service]] = "Custom RNA", Table65[[#This Row],[Service]] = "HT Custom RNA", Table65[[#This Row],[Service]] = "HT Geneblock Custom RNA", Table65[[#This Row],[Service]] = "Formulation"), "Required", "Empty")</f>
        <v>Empty</v>
      </c>
      <c r="CK81" s="1" t="str">
        <f>IF(OR(Table65[[#This Row],[Service]] = "Custom RNA", Table65[[#This Row],[Service]] = "HT Custom RNA", Table65[[#This Row],[Service]] = "HT Geneblock Custom RNA"), "Required", "Empty")</f>
        <v>Empty</v>
      </c>
      <c r="CL81" s="1" t="str">
        <f>IF(OR(Table65[[#This Row],[Service]] = "Custom RNA", Table65[[#This Row],[Service]] = "HT Custom RNA", Table65[[#This Row],[Service]] = "HT Geneblock Custom RNA"), "Required", "Empty")</f>
        <v>Empty</v>
      </c>
      <c r="CM81" s="1" t="str">
        <f>IF(OR(Table65[[#This Row],[Service]] = "Custom RNA", Table65[[#This Row],[Service]] = "HT Custom RNA", Table65[[#This Row],[Service]] = "HT Geneblock Custom RNA"), "Required", "Empty")</f>
        <v>Empty</v>
      </c>
      <c r="CN81" s="1" t="str">
        <f>IF(AND(Table65[[#This Row],[Vector]]&lt;&gt;"Banked Construct", OR(Table65[[#This Row],[Service]] = "Custom RNA", Table65[[#This Row],[Service]] = "HT Custom RNA",Table65[[#This Row],[Service]] = "HT Geneblock Custom RNA",)), "Optional", "Empty")</f>
        <v>Empty</v>
      </c>
      <c r="CO81" s="1" t="str">
        <f>IF(OR(Table65[[#This Row],[Service]] = "Custom RNA", Table65[[#This Row],[Service]] = "HT Custom RNA"), "Optional", "Empty")</f>
        <v>Empty</v>
      </c>
      <c r="CP81" s="1" t="str">
        <f>IF(OR(Table65[[#This Row],[Service]] = "Custom RNA", Table65[[#This Row],[Service]] = "HT Custom RNA", Table65[[#This Row],[Service]] = "HT Custom Geneblock RNA"), "Optional", "Empty")</f>
        <v>Empty</v>
      </c>
      <c r="CQ81" s="1" t="str">
        <f>IF(Table65[[#This Row],[Service]]&lt;&gt;"",IF(OR(Table65[[#This Row],[Service]]="HT Custom RNA", Table65[[#This Row],[Service]]="HT Geneblock Custom RNA"), "Empty","Optional"),"Empty")</f>
        <v>Empty</v>
      </c>
      <c r="CR81" s="1" t="str">
        <f>IF(AND(Table65[[#This Row],[Formulation]]&lt;&gt;"",Table65[[#This Row],[Formulation]]&lt;&gt;"None",Table65[[#This Row],[Formulation]]&lt;&gt;"No Options"), "Required","Empty")</f>
        <v>Empty</v>
      </c>
      <c r="CS81" s="1" t="str">
        <f>IF(AND(Table65[[#This Row],[Formulation]]&lt;&gt;"",Table65[[#This Row],[Formulation]]&lt;&gt;"None",Table65[[#This Row],[Formulation]]&lt;&gt;"No Options"), "Optional","Empty")</f>
        <v>Empty</v>
      </c>
      <c r="CT81" s="1" t="str">
        <f t="shared" si="7"/>
        <v>Optional</v>
      </c>
      <c r="CU81" s="1" t="str">
        <f t="shared" si="8"/>
        <v>Optional</v>
      </c>
      <c r="CV81" s="2" t="str">
        <f t="shared" si="9"/>
        <v>Optional</v>
      </c>
    </row>
    <row r="82" spans="1:100" x14ac:dyDescent="0.35">
      <c r="A82" s="69">
        <v>78</v>
      </c>
      <c r="B82" s="59"/>
      <c r="C82" s="83"/>
      <c r="D82" s="85"/>
      <c r="E82" s="90"/>
      <c r="F82" s="60"/>
      <c r="G82" s="60"/>
      <c r="H82" s="60"/>
      <c r="I82" s="61"/>
      <c r="J82" s="61"/>
      <c r="K82" s="105"/>
      <c r="L82" s="90"/>
      <c r="M82" s="60"/>
      <c r="N82" s="108"/>
      <c r="O82" s="91"/>
      <c r="P82" s="111"/>
      <c r="Q82" s="93" t="str">
        <f>Table_Sequence_Check[[#This Row],[Final Warnings]]</f>
        <v/>
      </c>
      <c r="R82" s="19"/>
      <c r="S82" s="19"/>
      <c r="T82" s="19"/>
      <c r="BG82" s="3" t="str" cm="1">
        <f t="array" ref="BG82">_xlfn.LET(
    _xlpm.ProblemFound, _xlfn.TEXTJOIN(", ", TRUE, IF(OR(Table65[[#This Row],[Codon Optimize Capitalized?]]="No", Table65[[#This Row],[Codon Optimize Capitalized?]]=""), IF((ISNUMBER(SEARCH(Table_Problem_Sequences[Problem Sequences], Table65[[#This Row],[Custom Sequence/Bank ID]]))), Table_Problem_Sequences[Problem Sequences], ""),IF((ISNUMBER(FIND(LOWER(Table_Problem_Sequences[Problem Sequences]), Table65[[#This Row],[Custom Sequence/Bank ID]]))), Table_Problem_Sequences[Problem Sequences], ""))),
    IF(_xlpm.ProblemFound="", "", "Warning 1: Problem sequences found (" &amp; _xlpm.ProblemFound &amp; ")"))</f>
        <v/>
      </c>
      <c r="BH82" s="3" t="str">
        <f>IF(AND(Table65[[#This Row],[Vector]] &lt;&gt; "Banked Construct",Table65[[#This Row],[Service]]&lt;&gt;"Stock RNA", LEN(Table65[[#This Row],[Custom Sequence/Bank ID]])&lt;300, Table65[[#This Row],[Custom Sequence/Bank ID]]&lt;&gt;""),"Comment: Sequence is less than 300nt. A spacer sequence will be added to bring the length up to 300nt","")</f>
        <v/>
      </c>
      <c r="BI82" s="1" t="str">
        <f>IF(AND(Table65[[#This Row],[Custom Sequence/Bank ID]]&lt;&gt;"", Table65[[#This Row],[Codon Optimize Capitalized?]]&lt;&gt; "No", Table65[[#This Row],[Codon Optimize Capitalized?]]&lt;&gt; "", Table65[[#This Row],[Codon Optimize Capitalized?]]&lt;&gt; "No Options"),
    IF(MOD(LEN(SUBSTITUTE(SUBSTITUTE(SUBSTITUTE(SUBSTITUTE(SUBSTITUTE(Table65[[#This Row],[Custom Sequence/Bank ID]], "a", ""), "c", ""), "g", ""), "u", ""), "t", "")), 3) = 0,
        "",
        "Error 3: Optimization regions not divisible by 3"),
    "")</f>
        <v/>
      </c>
      <c r="BJ82" s="1" t="str">
        <f>IF(
    Table65[[#This Row],[Vector]]="Banked Construct",
    IF(
        AND(
            LEFT(Table65[[#This Row],[Custom Sequence/Bank ID]], 3)="RTC",
            ISNUMBER(VALUE(MID(Table65[[#This Row],[Custom Sequence/Bank ID]], 4, 7))),
            LEN(Table65[[#This Row],[Custom Sequence/Bank ID]])=10
        ),
        "",
        "Error 4: Incorrect Bank ID"
    ),
    ""
)</f>
        <v/>
      </c>
      <c r="BK82" s="1" t="str">
        <f>IF(
   AND(Table65[[#This Row],[Vector]]&lt;&gt;"Banked Construct", LEN(Table65[[#This Row],[Custom Sequence/Bank ID]])&gt;0),
   IF(
      LEN(
         SUBSTITUTE(
            SUBSTITUTE(
               SUBSTITUTE(
                  SUBSTITUTE(UPPER(Table65[[#This Row],[Custom Sequence/Bank ID]]),"A",""),
               "C",""),
            "T",""),
         "G","")
      )&gt;0,
      "Error 5: Non-ACGT characters present",
      ""
   ),
   ""
)</f>
        <v/>
      </c>
      <c r="BL82" s="4" t="str">
        <f>IF(AND(Table65[[#This Row],[Vector]] &lt;&gt; "Banked Construct",Table65[[#This Row],[Service]]="Custom RNA", LEN(Table65[[#This Row],[Custom Sequence/Bank ID]])&gt;10000),"Error 6: Maximum sequence length is 10,000nt",IF(AND(Table65[[#This Row],[Vector]] &lt;&gt; "Banked Construct",Table65[[#This Row],[Service]]="HT Custom RNA", LEN(Table65[[#This Row],[Custom Sequence/Bank ID]])&gt;5000),"Error 6: Maximum sequence length for HT is 5,000nt", IF(Table65[[#This Row],[Service]]="HT Geneblock Custom RNA", IF(AND(Table65[[#This Row],[Vector]]="RTC coding circRNA", LEN(Table65[[#This Row],[Custom Sequence/Bank ID]])&gt;3793),"Error 6: Maximum sequence length for Coding CircRNA Geneblock is 3,793nt", IF(AND(Table65[[#This Row],[Vector]]="RTC noncoding circRNA", LEN(Table65[[#This Row],[Custom Sequence/Bank ID]])&gt;4493),"Error 6: Maximum sequence length for Noncoding CircRNA Geneblock is 4,493nt", IF(AND(Table65[[#This Row],[Vector]]="RTC Other RNA", LEN(Table65[[#This Row],[Custom Sequence/Bank ID]])&gt;4913),"Error 6: Maximum sequence length for Other RNA Geneblock is 4,913nt",""))),"")))</f>
        <v/>
      </c>
      <c r="BM82" s="4" t="str">
        <f>IF(AND(Table65[[#This Row],[Vector]] &lt;&gt; "Banked Construct", Table65[[#This Row],[Service]]&lt;&gt;"Stock RNA", Table65[[#This Row],[Custom Sequence/Bank ID]]&lt;&gt;""),
    _xlfn.LET(
        _xlpm.Sequence, Table65[[#This Row],[Custom Sequence/Bank ID]],
        _xlpm.OriginalLength, IF(AND(Table65[[#This Row],[Codon Optimize Capitalized?]] &lt;&gt; "No", Table65[[#This Row],[Codon Optimize Capitalized?]] &lt;&gt; ""),
                           LEN(SUBSTITUTE(SUBSTITUTE(SUBSTITUTE(SUBSTITUTE(SUBSTITUTE(_xlpm.Sequence, "A", ""), "C", ""), "G", ""), "T", ""), "U", "")),
                           LEN(_xlpm.Sequence)),
        _xlpm.NoGCLength, IF(AND(Table65[[#This Row],[Codon Optimize Capitalized?]] &lt;&gt; "No", Table65[[#This Row],[Codon Optimize Capitalized?]] &lt;&gt; ""),
                       LEN((SUBSTITUTE(SUBSTITUTE(SUBSTITUTE(SUBSTITUTE(SUBSTITUTE(SUBSTITUTE(SUBSTITUTE(_xlpm.Sequence, "A", ""), "C", ""), "G", ""), "T", ""), "U", ""), "g", ""), "c", ""))),
                       LEN(SUBSTITUTE(SUBSTITUTE(UPPER(_xlpm.Sequence), "G", ""), "C", ""))),
        _xlpm.GCLength, _xlpm.OriginalLength - _xlpm.NoGCLength,
        _xlpm.GCPercentage, IF(_xlpm.OriginalLength &gt; 15, _xlpm.GCLength / _xlpm.OriginalLength, 0.5),
                IF(OR(_xlpm.GCPercentage &gt; 0.65, _xlpm.GCPercentage &lt; 0.25), "Warning 7: Unoptimized region GC is not between 25-65%", "")
    ),
    ""
)</f>
        <v/>
      </c>
      <c r="BN82" s="4" t="str" cm="1">
        <f t="array" ref="BN82">_xlfn.LET(
    _xlpm.ProblemFound, _xlfn.TEXTJOIN(", ", TRUE, IF(OR(Table65[[#This Row],[Codon Optimize Capitalized?]]="No", Table65[[#This Row],[Codon Optimize Capitalized?]]=""), IF((ISNUMBER(SEARCH(Table_Restriction_Enzymes[XbaI], Table65[[#This Row],[Custom Sequence/Bank ID]]))), Table_Restriction_Enzymes[XbaI], ""),IF((ISNUMBER(FIND(LOWER(Table_Restriction_Enzymes[XbaI]), Table65[[#This Row],[Custom Sequence/Bank ID]]))), Table_Restriction_Enzymes[XbaI], ""))),
    IF(_xlpm.ProblemFound="", "", "[" &amp; _xlpm.ProblemFound &amp; "]"))</f>
        <v/>
      </c>
      <c r="BO82" s="4" t="str">
        <f>IF(Table_Sequence_Check[[#This Row],[Restriction Enzyme 1 Check]]&lt;&gt;"", Table_Restriction_Enzymes[[#Headers],[XbaI]],"")</f>
        <v/>
      </c>
      <c r="BP82" s="4" t="str" cm="1">
        <f t="array" ref="BP82">_xlfn.LET(
    _xlpm.ProblemFound, _xlfn.TEXTJOIN(", ", TRUE, IF(OR(Table65[[#This Row],[Codon Optimize Capitalized?]]="No", Table65[[#This Row],[Codon Optimize Capitalized?]]=""), IF((ISNUMBER(SEARCH(Table_Restriction_Enzymes[AscI], Table65[[#This Row],[Custom Sequence/Bank ID]]))), Table_Restriction_Enzymes[AscI], ""),IF((ISNUMBER(FIND(LOWER(Table_Restriction_Enzymes[AscI]), Table65[[#This Row],[Custom Sequence/Bank ID]]))), Table_Restriction_Enzymes[AscI], ""))),
    IF(_xlpm.ProblemFound="", "", "[" &amp; _xlpm.ProblemFound &amp; "]"))</f>
        <v/>
      </c>
      <c r="BQ82" s="4" t="str">
        <f>IF(Table_Sequence_Check[[#This Row],[Restriction Enzyme 2 Check]]&lt;&gt;"", Table_Restriction_Enzymes[[#Headers],[AscI]],"")</f>
        <v/>
      </c>
      <c r="BR82" s="4" t="str">
        <f>IF(AND(Table65[[#This Row],[Vector]] &lt;&gt; "Banked Construct",Table65[[#This Row],[Service]]&lt;&gt;"Stock RNA", Table65[[#This Row],[Service]]&lt;&gt;"HT Geneblock Custom RNA", Table_Sequence_Check[[#This Row],[Restriction Enzyme 1 Check]]&lt;&gt;"", Table_Sequence_Check[[#This Row],[Restriction Enzyme 2 Check]]&lt;&gt; ""),"Error 8: Remove instances of one of the following: " &amp; _xlfn.CONCAT(Table_Sequence_Check[[#This Row],[Restriction Enzyme 1 Check]],Table_Sequence_Check[[#This Row],[Restriction Enzyme 2 Check]]),"")</f>
        <v/>
      </c>
      <c r="BS82" s="4" t="str" cm="1">
        <f t="array" ref="BS82">IF(
   AND(
      Table65[[#This Row],[Service]] &lt;&gt; "",
      OR(
         COUNTIF(Table65[Service], "HT Custom RNA") &gt; 0,
         COUNTIF(Table65[Service], "HT Geneblock Custom RNA") &gt; 0
      ),
      COUNTA(_xlfn.UNIQUE(_xlfn._xlws.FILTER(Table65[Service], Table65[Service] &lt;&gt; ""))) &gt; 1
   ),
   "Error 9: If selecting HT Custom RNA or HT Geneblock Custom RNA, all items must match the selected HT service",
   ""
)</f>
        <v/>
      </c>
      <c r="BT82" s="4" t="str" cm="1">
        <f t="array" ref="BT82">IF(
   AND(
      Table65[[#This Row],[Service]] &lt;&gt; "",
      OR(COUNTIF(Table65[Service], "*HT Custom RNA*") &gt; 0, COUNTIF(Table65[Service], "*HT Geneblock Custom RNA*") &gt; 0),
      OR(
         COUNTA(_xlfn.UNIQUE(_xlfn._xlws.FILTER(Table65[RNA Analytics], (Table65[Service] &lt;&gt; "")))) &gt; 1,
         COUNTA(_xlfn.UNIQUE(_xlfn._xlws.FILTER(Table65[Bank Construct?], (Table65[Service] &lt;&gt; "")))) &gt; 1,
         COUNTA(_xlfn.UNIQUE(_xlfn._xlws.FILTER(Table65[Synthesis Type], (Table65[Service] &lt;&gt; "")))) &gt; 1
      )
   ),
   "Error 10: If submitting HT Custom RNA or HT Geneblock Custom RNA service request, all items must have the same Synthesis Type, Banking, and Analytics",
   ""
)</f>
        <v/>
      </c>
      <c r="BU82" s="4" t="str">
        <f>IF(AND(OR(Table65[[#This Row],[Service]] = "HT Custom RNA",Table65[[#This Row],[Service]] = "HT Geneblock Custom RNA"), Table65[[#This Row],[Vector]]="Banked Construct"),"Error 11: Banked constructs cannot be submitted for HT/Geneblock Custom RNA service. Contact the core if you'd like to resynthesize an entire banked plate","")</f>
        <v/>
      </c>
      <c r="BV82" s="4" t="str">
        <f>IF(AND(Table65[[#This Row],[Service]] &lt;&gt; "", Table65[[#This Row],[Vector]]="Banked Construct", Table65[[#This Row],[Bank Construct?]]="Yes"),"Error 12: Cannot bank constructs that are already banked","")</f>
        <v/>
      </c>
      <c r="BW82" s="4" t="str" cm="1">
        <f t="array" ref="BW82">_xlfn.LET(
    _xlpm.ProblemFound, _xlfn.TEXTJOIN(", ", TRUE, IF(AND(Table65[[#This Row],[Synthesis Type]]="Other RNA", OR(Table65[[#This Row],[Codon Optimize Capitalized?]]="No", Table65[[#This Row],[Codon Optimize Capitalized?]]="")), IF((ISNUMBER(SEARCH(Table_pA_Check[pA Check], Table65[[#This Row],[Custom Sequence/Bank ID]]))), Table_pA_Check[pA Check], ""),IF((ISNUMBER(FIND(LOWER(Table_pA_Check[pA Check]), Table65[[#This Row],[Custom Sequence/Bank ID]]))), Table_pA_Check[pA Check], ""))),
    IF(_xlpm.ProblemFound="", "", "Error 13: Problem sequences found (" &amp; _xlpm.ProblemFound &amp; ")"))</f>
        <v/>
      </c>
      <c r="BX82" s="4" t="str">
        <f>IF(AND(Table65[[#This Row],[Service]] &lt;&gt; "", Table65[[#This Row],[Codon Optimize Capitalized?]]&lt;&gt; "No", Table65[[#This Row],[Codon Optimize Capitalized?]]&lt;&gt; "", Table65[[#This Row],[Codon Optimize Capitalized?]]&lt;&gt; "No Options", EXACT(Table65[[#This Row],[Custom Sequence/Bank ID]],LOWER(Table65[[#This Row],[Custom Sequence/Bank ID]]))),"Error 14: Codon optimization is selected, but sequence is lowercase. Change regions for optimization to uppercase","")</f>
        <v/>
      </c>
      <c r="BY82" s="4" t="str">
        <f>IF(COUNTIF(Table65[Name], Table65[[#This Row],[Name]]) &gt; 1, "Error 15: Duplicate name", "")</f>
        <v/>
      </c>
      <c r="BZ82" s="4" t="str">
        <f>IF(
   Table65[[#This Row],[Service]]&lt;&gt;"",
   IF(
      AND(Table65[[#This Row],[Formulation]]="", Table65[[#This Row],[Number of Aliquots]]&gt;1),
      "Error 16: The RTC can only aliquot formulated circRNA; unformulated circRNA is stable through many freeze-thaw cycles",
      ""
   ),
   ""
)</f>
        <v/>
      </c>
      <c r="CA82" s="4" t="str">
        <f>IF(
   Table65[[#This Row],[Service]]&lt;&gt;"",
   IF(
      Table65[[#This Row],[Number of Aliquots]] &gt; (Table65[[#This Row],[Quantity (mg)]]*20),
      "Error 17: Too many aliquots. Maximum aliquots for Quantity requested = " &amp; (Table65[[#This Row],[Quantity (mg)]]*20),
      ""
   ),
   ""
)</f>
        <v/>
      </c>
      <c r="CB82" s="4" t="str">
        <f>IF(
   AND(Table65[[#This Row],[Service]]&lt;&gt;"", Table65[[#This Row],[Quantity (mg)]]&lt;0.2, Table65[[#This Row],[Formulation]]&lt;&gt;"", Table65[[#This Row],[Formulation]]&lt;&gt;"None"),
   "Error 18: Quantity too low. Minimum is 0.2mg for formulations",
   ""
)</f>
        <v/>
      </c>
      <c r="CC82" s="4" t="str">
        <f>IF(
   AND(Table65[[#This Row],[Service]]&lt;&gt;"", Table65[[#This Row],[Vector]]="No Vector", Table65[[#This Row],[Service]]&lt;&gt;"HT Geneblock Custom RNA"),
   "Error 19: [No Vector] can only be used for Geneblock service",
   ""
)</f>
        <v/>
      </c>
      <c r="CD82" s="4" t="str">
        <f>_xlfn.LET(
    _xlpm.errorList, _xlfn.TEXTJOIN(". ", TRUE, Table_Sequence_Check[[#This Row],[Problem Sequence Check]:[GC Check]],Table_Sequence_Check[[#This Row],[Restriction Enzyme Error]:[Gblock No Vector Check]]),
    IF(AND(Table65[[#This Row],[Service]]&lt;&gt;"", Table65[[#This Row],[Custom Sequence/Bank ID]]&lt;&gt;"SPECIAL",_xlpm.errorList&lt;&gt;""), _xlpm.errorList &amp; ".", "")
)</f>
        <v/>
      </c>
      <c r="CF82" s="3" t="str">
        <f t="shared" si="5"/>
        <v>Required</v>
      </c>
      <c r="CG82" s="1" t="str">
        <f t="shared" si="6"/>
        <v>Optional</v>
      </c>
      <c r="CH82" s="1" t="str">
        <f>IF(Table65[[#This Row],[Service]]&lt;&gt;"",IF((Table65[[#This Row],[Service]]="HT Custom RNA") + (Table65[[#This Row],[Service]]="HT Geneblock Custom RNA"), "Empty","Required"),"Empty")</f>
        <v>Empty</v>
      </c>
      <c r="CI82" s="1" t="str">
        <f>IF(Table65[[#This Row],[Service]] = "Stock RNA", "Required","Empty")</f>
        <v>Empty</v>
      </c>
      <c r="CJ82" s="1" t="str">
        <f>IF(OR(Table65[[#This Row],[Service]] = "Custom RNA", Table65[[#This Row],[Service]] = "HT Custom RNA", Table65[[#This Row],[Service]] = "HT Geneblock Custom RNA", Table65[[#This Row],[Service]] = "Formulation"), "Required", "Empty")</f>
        <v>Empty</v>
      </c>
      <c r="CK82" s="1" t="str">
        <f>IF(OR(Table65[[#This Row],[Service]] = "Custom RNA", Table65[[#This Row],[Service]] = "HT Custom RNA", Table65[[#This Row],[Service]] = "HT Geneblock Custom RNA"), "Required", "Empty")</f>
        <v>Empty</v>
      </c>
      <c r="CL82" s="1" t="str">
        <f>IF(OR(Table65[[#This Row],[Service]] = "Custom RNA", Table65[[#This Row],[Service]] = "HT Custom RNA", Table65[[#This Row],[Service]] = "HT Geneblock Custom RNA"), "Required", "Empty")</f>
        <v>Empty</v>
      </c>
      <c r="CM82" s="1" t="str">
        <f>IF(OR(Table65[[#This Row],[Service]] = "Custom RNA", Table65[[#This Row],[Service]] = "HT Custom RNA", Table65[[#This Row],[Service]] = "HT Geneblock Custom RNA"), "Required", "Empty")</f>
        <v>Empty</v>
      </c>
      <c r="CN82" s="1" t="str">
        <f>IF(AND(Table65[[#This Row],[Vector]]&lt;&gt;"Banked Construct", OR(Table65[[#This Row],[Service]] = "Custom RNA", Table65[[#This Row],[Service]] = "HT Custom RNA",Table65[[#This Row],[Service]] = "HT Geneblock Custom RNA",)), "Optional", "Empty")</f>
        <v>Empty</v>
      </c>
      <c r="CO82" s="1" t="str">
        <f>IF(OR(Table65[[#This Row],[Service]] = "Custom RNA", Table65[[#This Row],[Service]] = "HT Custom RNA"), "Optional", "Empty")</f>
        <v>Empty</v>
      </c>
      <c r="CP82" s="1" t="str">
        <f>IF(OR(Table65[[#This Row],[Service]] = "Custom RNA", Table65[[#This Row],[Service]] = "HT Custom RNA", Table65[[#This Row],[Service]] = "HT Custom Geneblock RNA"), "Optional", "Empty")</f>
        <v>Empty</v>
      </c>
      <c r="CQ82" s="1" t="str">
        <f>IF(Table65[[#This Row],[Service]]&lt;&gt;"",IF(OR(Table65[[#This Row],[Service]]="HT Custom RNA", Table65[[#This Row],[Service]]="HT Geneblock Custom RNA"), "Empty","Optional"),"Empty")</f>
        <v>Empty</v>
      </c>
      <c r="CR82" s="1" t="str">
        <f>IF(AND(Table65[[#This Row],[Formulation]]&lt;&gt;"",Table65[[#This Row],[Formulation]]&lt;&gt;"None",Table65[[#This Row],[Formulation]]&lt;&gt;"No Options"), "Required","Empty")</f>
        <v>Empty</v>
      </c>
      <c r="CS82" s="1" t="str">
        <f>IF(AND(Table65[[#This Row],[Formulation]]&lt;&gt;"",Table65[[#This Row],[Formulation]]&lt;&gt;"None",Table65[[#This Row],[Formulation]]&lt;&gt;"No Options"), "Optional","Empty")</f>
        <v>Empty</v>
      </c>
      <c r="CT82" s="1" t="str">
        <f t="shared" si="7"/>
        <v>Optional</v>
      </c>
      <c r="CU82" s="1" t="str">
        <f t="shared" si="8"/>
        <v>Optional</v>
      </c>
      <c r="CV82" s="2" t="str">
        <f t="shared" si="9"/>
        <v>Optional</v>
      </c>
    </row>
    <row r="83" spans="1:100" x14ac:dyDescent="0.35">
      <c r="A83" s="69">
        <v>79</v>
      </c>
      <c r="B83" s="59"/>
      <c r="C83" s="83"/>
      <c r="D83" s="85"/>
      <c r="E83" s="90"/>
      <c r="F83" s="60"/>
      <c r="G83" s="60"/>
      <c r="H83" s="60"/>
      <c r="I83" s="61"/>
      <c r="J83" s="61"/>
      <c r="K83" s="105"/>
      <c r="L83" s="90"/>
      <c r="M83" s="60"/>
      <c r="N83" s="108"/>
      <c r="O83" s="91"/>
      <c r="P83" s="111"/>
      <c r="Q83" s="93" t="str">
        <f>Table_Sequence_Check[[#This Row],[Final Warnings]]</f>
        <v/>
      </c>
      <c r="R83" s="19"/>
      <c r="S83" s="19"/>
      <c r="T83" s="19"/>
      <c r="BG83" s="3" t="str" cm="1">
        <f t="array" ref="BG83">_xlfn.LET(
    _xlpm.ProblemFound, _xlfn.TEXTJOIN(", ", TRUE, IF(OR(Table65[[#This Row],[Codon Optimize Capitalized?]]="No", Table65[[#This Row],[Codon Optimize Capitalized?]]=""), IF((ISNUMBER(SEARCH(Table_Problem_Sequences[Problem Sequences], Table65[[#This Row],[Custom Sequence/Bank ID]]))), Table_Problem_Sequences[Problem Sequences], ""),IF((ISNUMBER(FIND(LOWER(Table_Problem_Sequences[Problem Sequences]), Table65[[#This Row],[Custom Sequence/Bank ID]]))), Table_Problem_Sequences[Problem Sequences], ""))),
    IF(_xlpm.ProblemFound="", "", "Warning 1: Problem sequences found (" &amp; _xlpm.ProblemFound &amp; ")"))</f>
        <v/>
      </c>
      <c r="BH83" s="3" t="str">
        <f>IF(AND(Table65[[#This Row],[Vector]] &lt;&gt; "Banked Construct",Table65[[#This Row],[Service]]&lt;&gt;"Stock RNA", LEN(Table65[[#This Row],[Custom Sequence/Bank ID]])&lt;300, Table65[[#This Row],[Custom Sequence/Bank ID]]&lt;&gt;""),"Comment: Sequence is less than 300nt. A spacer sequence will be added to bring the length up to 300nt","")</f>
        <v/>
      </c>
      <c r="BI83" s="1" t="str">
        <f>IF(AND(Table65[[#This Row],[Custom Sequence/Bank ID]]&lt;&gt;"", Table65[[#This Row],[Codon Optimize Capitalized?]]&lt;&gt; "No", Table65[[#This Row],[Codon Optimize Capitalized?]]&lt;&gt; "", Table65[[#This Row],[Codon Optimize Capitalized?]]&lt;&gt; "No Options"),
    IF(MOD(LEN(SUBSTITUTE(SUBSTITUTE(SUBSTITUTE(SUBSTITUTE(SUBSTITUTE(Table65[[#This Row],[Custom Sequence/Bank ID]], "a", ""), "c", ""), "g", ""), "u", ""), "t", "")), 3) = 0,
        "",
        "Error 3: Optimization regions not divisible by 3"),
    "")</f>
        <v/>
      </c>
      <c r="BJ83" s="1" t="str">
        <f>IF(
    Table65[[#This Row],[Vector]]="Banked Construct",
    IF(
        AND(
            LEFT(Table65[[#This Row],[Custom Sequence/Bank ID]], 3)="RTC",
            ISNUMBER(VALUE(MID(Table65[[#This Row],[Custom Sequence/Bank ID]], 4, 7))),
            LEN(Table65[[#This Row],[Custom Sequence/Bank ID]])=10
        ),
        "",
        "Error 4: Incorrect Bank ID"
    ),
    ""
)</f>
        <v/>
      </c>
      <c r="BK83" s="1" t="str">
        <f>IF(
   AND(Table65[[#This Row],[Vector]]&lt;&gt;"Banked Construct", LEN(Table65[[#This Row],[Custom Sequence/Bank ID]])&gt;0),
   IF(
      LEN(
         SUBSTITUTE(
            SUBSTITUTE(
               SUBSTITUTE(
                  SUBSTITUTE(UPPER(Table65[[#This Row],[Custom Sequence/Bank ID]]),"A",""),
               "C",""),
            "T",""),
         "G","")
      )&gt;0,
      "Error 5: Non-ACGT characters present",
      ""
   ),
   ""
)</f>
        <v/>
      </c>
      <c r="BL83" s="4" t="str">
        <f>IF(AND(Table65[[#This Row],[Vector]] &lt;&gt; "Banked Construct",Table65[[#This Row],[Service]]="Custom RNA", LEN(Table65[[#This Row],[Custom Sequence/Bank ID]])&gt;10000),"Error 6: Maximum sequence length is 10,000nt",IF(AND(Table65[[#This Row],[Vector]] &lt;&gt; "Banked Construct",Table65[[#This Row],[Service]]="HT Custom RNA", LEN(Table65[[#This Row],[Custom Sequence/Bank ID]])&gt;5000),"Error 6: Maximum sequence length for HT is 5,000nt", IF(Table65[[#This Row],[Service]]="HT Geneblock Custom RNA", IF(AND(Table65[[#This Row],[Vector]]="RTC coding circRNA", LEN(Table65[[#This Row],[Custom Sequence/Bank ID]])&gt;3793),"Error 6: Maximum sequence length for Coding CircRNA Geneblock is 3,793nt", IF(AND(Table65[[#This Row],[Vector]]="RTC noncoding circRNA", LEN(Table65[[#This Row],[Custom Sequence/Bank ID]])&gt;4493),"Error 6: Maximum sequence length for Noncoding CircRNA Geneblock is 4,493nt", IF(AND(Table65[[#This Row],[Vector]]="RTC Other RNA", LEN(Table65[[#This Row],[Custom Sequence/Bank ID]])&gt;4913),"Error 6: Maximum sequence length for Other RNA Geneblock is 4,913nt",""))),"")))</f>
        <v/>
      </c>
      <c r="BM83" s="4" t="str">
        <f>IF(AND(Table65[[#This Row],[Vector]] &lt;&gt; "Banked Construct", Table65[[#This Row],[Service]]&lt;&gt;"Stock RNA", Table65[[#This Row],[Custom Sequence/Bank ID]]&lt;&gt;""),
    _xlfn.LET(
        _xlpm.Sequence, Table65[[#This Row],[Custom Sequence/Bank ID]],
        _xlpm.OriginalLength, IF(AND(Table65[[#This Row],[Codon Optimize Capitalized?]] &lt;&gt; "No", Table65[[#This Row],[Codon Optimize Capitalized?]] &lt;&gt; ""),
                           LEN(SUBSTITUTE(SUBSTITUTE(SUBSTITUTE(SUBSTITUTE(SUBSTITUTE(_xlpm.Sequence, "A", ""), "C", ""), "G", ""), "T", ""), "U", "")),
                           LEN(_xlpm.Sequence)),
        _xlpm.NoGCLength, IF(AND(Table65[[#This Row],[Codon Optimize Capitalized?]] &lt;&gt; "No", Table65[[#This Row],[Codon Optimize Capitalized?]] &lt;&gt; ""),
                       LEN((SUBSTITUTE(SUBSTITUTE(SUBSTITUTE(SUBSTITUTE(SUBSTITUTE(SUBSTITUTE(SUBSTITUTE(_xlpm.Sequence, "A", ""), "C", ""), "G", ""), "T", ""), "U", ""), "g", ""), "c", ""))),
                       LEN(SUBSTITUTE(SUBSTITUTE(UPPER(_xlpm.Sequence), "G", ""), "C", ""))),
        _xlpm.GCLength, _xlpm.OriginalLength - _xlpm.NoGCLength,
        _xlpm.GCPercentage, IF(_xlpm.OriginalLength &gt; 15, _xlpm.GCLength / _xlpm.OriginalLength, 0.5),
                IF(OR(_xlpm.GCPercentage &gt; 0.65, _xlpm.GCPercentage &lt; 0.25), "Warning 7: Unoptimized region GC is not between 25-65%", "")
    ),
    ""
)</f>
        <v/>
      </c>
      <c r="BN83" s="4" t="str" cm="1">
        <f t="array" ref="BN83">_xlfn.LET(
    _xlpm.ProblemFound, _xlfn.TEXTJOIN(", ", TRUE, IF(OR(Table65[[#This Row],[Codon Optimize Capitalized?]]="No", Table65[[#This Row],[Codon Optimize Capitalized?]]=""), IF((ISNUMBER(SEARCH(Table_Restriction_Enzymes[XbaI], Table65[[#This Row],[Custom Sequence/Bank ID]]))), Table_Restriction_Enzymes[XbaI], ""),IF((ISNUMBER(FIND(LOWER(Table_Restriction_Enzymes[XbaI]), Table65[[#This Row],[Custom Sequence/Bank ID]]))), Table_Restriction_Enzymes[XbaI], ""))),
    IF(_xlpm.ProblemFound="", "", "[" &amp; _xlpm.ProblemFound &amp; "]"))</f>
        <v/>
      </c>
      <c r="BO83" s="4" t="str">
        <f>IF(Table_Sequence_Check[[#This Row],[Restriction Enzyme 1 Check]]&lt;&gt;"", Table_Restriction_Enzymes[[#Headers],[XbaI]],"")</f>
        <v/>
      </c>
      <c r="BP83" s="4" t="str" cm="1">
        <f t="array" ref="BP83">_xlfn.LET(
    _xlpm.ProblemFound, _xlfn.TEXTJOIN(", ", TRUE, IF(OR(Table65[[#This Row],[Codon Optimize Capitalized?]]="No", Table65[[#This Row],[Codon Optimize Capitalized?]]=""), IF((ISNUMBER(SEARCH(Table_Restriction_Enzymes[AscI], Table65[[#This Row],[Custom Sequence/Bank ID]]))), Table_Restriction_Enzymes[AscI], ""),IF((ISNUMBER(FIND(LOWER(Table_Restriction_Enzymes[AscI]), Table65[[#This Row],[Custom Sequence/Bank ID]]))), Table_Restriction_Enzymes[AscI], ""))),
    IF(_xlpm.ProblemFound="", "", "[" &amp; _xlpm.ProblemFound &amp; "]"))</f>
        <v/>
      </c>
      <c r="BQ83" s="4" t="str">
        <f>IF(Table_Sequence_Check[[#This Row],[Restriction Enzyme 2 Check]]&lt;&gt;"", Table_Restriction_Enzymes[[#Headers],[AscI]],"")</f>
        <v/>
      </c>
      <c r="BR83" s="4" t="str">
        <f>IF(AND(Table65[[#This Row],[Vector]] &lt;&gt; "Banked Construct",Table65[[#This Row],[Service]]&lt;&gt;"Stock RNA", Table65[[#This Row],[Service]]&lt;&gt;"HT Geneblock Custom RNA", Table_Sequence_Check[[#This Row],[Restriction Enzyme 1 Check]]&lt;&gt;"", Table_Sequence_Check[[#This Row],[Restriction Enzyme 2 Check]]&lt;&gt; ""),"Error 8: Remove instances of one of the following: " &amp; _xlfn.CONCAT(Table_Sequence_Check[[#This Row],[Restriction Enzyme 1 Check]],Table_Sequence_Check[[#This Row],[Restriction Enzyme 2 Check]]),"")</f>
        <v/>
      </c>
      <c r="BS83" s="4" t="str" cm="1">
        <f t="array" ref="BS83">IF(
   AND(
      Table65[[#This Row],[Service]] &lt;&gt; "",
      OR(
         COUNTIF(Table65[Service], "HT Custom RNA") &gt; 0,
         COUNTIF(Table65[Service], "HT Geneblock Custom RNA") &gt; 0
      ),
      COUNTA(_xlfn.UNIQUE(_xlfn._xlws.FILTER(Table65[Service], Table65[Service] &lt;&gt; ""))) &gt; 1
   ),
   "Error 9: If selecting HT Custom RNA or HT Geneblock Custom RNA, all items must match the selected HT service",
   ""
)</f>
        <v/>
      </c>
      <c r="BT83" s="4" t="str" cm="1">
        <f t="array" ref="BT83">IF(
   AND(
      Table65[[#This Row],[Service]] &lt;&gt; "",
      OR(COUNTIF(Table65[Service], "*HT Custom RNA*") &gt; 0, COUNTIF(Table65[Service], "*HT Geneblock Custom RNA*") &gt; 0),
      OR(
         COUNTA(_xlfn.UNIQUE(_xlfn._xlws.FILTER(Table65[RNA Analytics], (Table65[Service] &lt;&gt; "")))) &gt; 1,
         COUNTA(_xlfn.UNIQUE(_xlfn._xlws.FILTER(Table65[Bank Construct?], (Table65[Service] &lt;&gt; "")))) &gt; 1,
         COUNTA(_xlfn.UNIQUE(_xlfn._xlws.FILTER(Table65[Synthesis Type], (Table65[Service] &lt;&gt; "")))) &gt; 1
      )
   ),
   "Error 10: If submitting HT Custom RNA or HT Geneblock Custom RNA service request, all items must have the same Synthesis Type, Banking, and Analytics",
   ""
)</f>
        <v/>
      </c>
      <c r="BU83" s="4" t="str">
        <f>IF(AND(OR(Table65[[#This Row],[Service]] = "HT Custom RNA",Table65[[#This Row],[Service]] = "HT Geneblock Custom RNA"), Table65[[#This Row],[Vector]]="Banked Construct"),"Error 11: Banked constructs cannot be submitted for HT/Geneblock Custom RNA service. Contact the core if you'd like to resynthesize an entire banked plate","")</f>
        <v/>
      </c>
      <c r="BV83" s="4" t="str">
        <f>IF(AND(Table65[[#This Row],[Service]] &lt;&gt; "", Table65[[#This Row],[Vector]]="Banked Construct", Table65[[#This Row],[Bank Construct?]]="Yes"),"Error 12: Cannot bank constructs that are already banked","")</f>
        <v/>
      </c>
      <c r="BW83" s="4" t="str" cm="1">
        <f t="array" ref="BW83">_xlfn.LET(
    _xlpm.ProblemFound, _xlfn.TEXTJOIN(", ", TRUE, IF(AND(Table65[[#This Row],[Synthesis Type]]="Other RNA", OR(Table65[[#This Row],[Codon Optimize Capitalized?]]="No", Table65[[#This Row],[Codon Optimize Capitalized?]]="")), IF((ISNUMBER(SEARCH(Table_pA_Check[pA Check], Table65[[#This Row],[Custom Sequence/Bank ID]]))), Table_pA_Check[pA Check], ""),IF((ISNUMBER(FIND(LOWER(Table_pA_Check[pA Check]), Table65[[#This Row],[Custom Sequence/Bank ID]]))), Table_pA_Check[pA Check], ""))),
    IF(_xlpm.ProblemFound="", "", "Error 13: Problem sequences found (" &amp; _xlpm.ProblemFound &amp; ")"))</f>
        <v/>
      </c>
      <c r="BX83" s="4" t="str">
        <f>IF(AND(Table65[[#This Row],[Service]] &lt;&gt; "", Table65[[#This Row],[Codon Optimize Capitalized?]]&lt;&gt; "No", Table65[[#This Row],[Codon Optimize Capitalized?]]&lt;&gt; "", Table65[[#This Row],[Codon Optimize Capitalized?]]&lt;&gt; "No Options", EXACT(Table65[[#This Row],[Custom Sequence/Bank ID]],LOWER(Table65[[#This Row],[Custom Sequence/Bank ID]]))),"Error 14: Codon optimization is selected, but sequence is lowercase. Change regions for optimization to uppercase","")</f>
        <v/>
      </c>
      <c r="BY83" s="4" t="str">
        <f>IF(COUNTIF(Table65[Name], Table65[[#This Row],[Name]]) &gt; 1, "Error 15: Duplicate name", "")</f>
        <v/>
      </c>
      <c r="BZ83" s="4" t="str">
        <f>IF(
   Table65[[#This Row],[Service]]&lt;&gt;"",
   IF(
      AND(Table65[[#This Row],[Formulation]]="", Table65[[#This Row],[Number of Aliquots]]&gt;1),
      "Error 16: The RTC can only aliquot formulated circRNA; unformulated circRNA is stable through many freeze-thaw cycles",
      ""
   ),
   ""
)</f>
        <v/>
      </c>
      <c r="CA83" s="4" t="str">
        <f>IF(
   Table65[[#This Row],[Service]]&lt;&gt;"",
   IF(
      Table65[[#This Row],[Number of Aliquots]] &gt; (Table65[[#This Row],[Quantity (mg)]]*20),
      "Error 17: Too many aliquots. Maximum aliquots for Quantity requested = " &amp; (Table65[[#This Row],[Quantity (mg)]]*20),
      ""
   ),
   ""
)</f>
        <v/>
      </c>
      <c r="CB83" s="4" t="str">
        <f>IF(
   AND(Table65[[#This Row],[Service]]&lt;&gt;"", Table65[[#This Row],[Quantity (mg)]]&lt;0.2, Table65[[#This Row],[Formulation]]&lt;&gt;"", Table65[[#This Row],[Formulation]]&lt;&gt;"None"),
   "Error 18: Quantity too low. Minimum is 0.2mg for formulations",
   ""
)</f>
        <v/>
      </c>
      <c r="CC83" s="4" t="str">
        <f>IF(
   AND(Table65[[#This Row],[Service]]&lt;&gt;"", Table65[[#This Row],[Vector]]="No Vector", Table65[[#This Row],[Service]]&lt;&gt;"HT Geneblock Custom RNA"),
   "Error 19: [No Vector] can only be used for Geneblock service",
   ""
)</f>
        <v/>
      </c>
      <c r="CD83" s="4" t="str">
        <f>_xlfn.LET(
    _xlpm.errorList, _xlfn.TEXTJOIN(". ", TRUE, Table_Sequence_Check[[#This Row],[Problem Sequence Check]:[GC Check]],Table_Sequence_Check[[#This Row],[Restriction Enzyme Error]:[Gblock No Vector Check]]),
    IF(AND(Table65[[#This Row],[Service]]&lt;&gt;"", Table65[[#This Row],[Custom Sequence/Bank ID]]&lt;&gt;"SPECIAL",_xlpm.errorList&lt;&gt;""), _xlpm.errorList &amp; ".", "")
)</f>
        <v/>
      </c>
      <c r="CF83" s="3" t="str">
        <f t="shared" si="5"/>
        <v>Required</v>
      </c>
      <c r="CG83" s="1" t="str">
        <f t="shared" si="6"/>
        <v>Optional</v>
      </c>
      <c r="CH83" s="1" t="str">
        <f>IF(Table65[[#This Row],[Service]]&lt;&gt;"",IF((Table65[[#This Row],[Service]]="HT Custom RNA") + (Table65[[#This Row],[Service]]="HT Geneblock Custom RNA"), "Empty","Required"),"Empty")</f>
        <v>Empty</v>
      </c>
      <c r="CI83" s="1" t="str">
        <f>IF(Table65[[#This Row],[Service]] = "Stock RNA", "Required","Empty")</f>
        <v>Empty</v>
      </c>
      <c r="CJ83" s="1" t="str">
        <f>IF(OR(Table65[[#This Row],[Service]] = "Custom RNA", Table65[[#This Row],[Service]] = "HT Custom RNA", Table65[[#This Row],[Service]] = "HT Geneblock Custom RNA", Table65[[#This Row],[Service]] = "Formulation"), "Required", "Empty")</f>
        <v>Empty</v>
      </c>
      <c r="CK83" s="1" t="str">
        <f>IF(OR(Table65[[#This Row],[Service]] = "Custom RNA", Table65[[#This Row],[Service]] = "HT Custom RNA", Table65[[#This Row],[Service]] = "HT Geneblock Custom RNA"), "Required", "Empty")</f>
        <v>Empty</v>
      </c>
      <c r="CL83" s="1" t="str">
        <f>IF(OR(Table65[[#This Row],[Service]] = "Custom RNA", Table65[[#This Row],[Service]] = "HT Custom RNA", Table65[[#This Row],[Service]] = "HT Geneblock Custom RNA"), "Required", "Empty")</f>
        <v>Empty</v>
      </c>
      <c r="CM83" s="1" t="str">
        <f>IF(OR(Table65[[#This Row],[Service]] = "Custom RNA", Table65[[#This Row],[Service]] = "HT Custom RNA", Table65[[#This Row],[Service]] = "HT Geneblock Custom RNA"), "Required", "Empty")</f>
        <v>Empty</v>
      </c>
      <c r="CN83" s="1" t="str">
        <f>IF(AND(Table65[[#This Row],[Vector]]&lt;&gt;"Banked Construct", OR(Table65[[#This Row],[Service]] = "Custom RNA", Table65[[#This Row],[Service]] = "HT Custom RNA",Table65[[#This Row],[Service]] = "HT Geneblock Custom RNA",)), "Optional", "Empty")</f>
        <v>Empty</v>
      </c>
      <c r="CO83" s="1" t="str">
        <f>IF(OR(Table65[[#This Row],[Service]] = "Custom RNA", Table65[[#This Row],[Service]] = "HT Custom RNA"), "Optional", "Empty")</f>
        <v>Empty</v>
      </c>
      <c r="CP83" s="1" t="str">
        <f>IF(OR(Table65[[#This Row],[Service]] = "Custom RNA", Table65[[#This Row],[Service]] = "HT Custom RNA", Table65[[#This Row],[Service]] = "HT Custom Geneblock RNA"), "Optional", "Empty")</f>
        <v>Empty</v>
      </c>
      <c r="CQ83" s="1" t="str">
        <f>IF(Table65[[#This Row],[Service]]&lt;&gt;"",IF(OR(Table65[[#This Row],[Service]]="HT Custom RNA", Table65[[#This Row],[Service]]="HT Geneblock Custom RNA"), "Empty","Optional"),"Empty")</f>
        <v>Empty</v>
      </c>
      <c r="CR83" s="1" t="str">
        <f>IF(AND(Table65[[#This Row],[Formulation]]&lt;&gt;"",Table65[[#This Row],[Formulation]]&lt;&gt;"None",Table65[[#This Row],[Formulation]]&lt;&gt;"No Options"), "Required","Empty")</f>
        <v>Empty</v>
      </c>
      <c r="CS83" s="1" t="str">
        <f>IF(AND(Table65[[#This Row],[Formulation]]&lt;&gt;"",Table65[[#This Row],[Formulation]]&lt;&gt;"None",Table65[[#This Row],[Formulation]]&lt;&gt;"No Options"), "Optional","Empty")</f>
        <v>Empty</v>
      </c>
      <c r="CT83" s="1" t="str">
        <f t="shared" si="7"/>
        <v>Optional</v>
      </c>
      <c r="CU83" s="1" t="str">
        <f t="shared" si="8"/>
        <v>Optional</v>
      </c>
      <c r="CV83" s="2" t="str">
        <f t="shared" si="9"/>
        <v>Optional</v>
      </c>
    </row>
    <row r="84" spans="1:100" x14ac:dyDescent="0.35">
      <c r="A84" s="69">
        <v>80</v>
      </c>
      <c r="B84" s="59"/>
      <c r="C84" s="83"/>
      <c r="D84" s="85"/>
      <c r="E84" s="90"/>
      <c r="F84" s="60"/>
      <c r="G84" s="60"/>
      <c r="H84" s="60"/>
      <c r="I84" s="61"/>
      <c r="J84" s="61"/>
      <c r="K84" s="105"/>
      <c r="L84" s="90"/>
      <c r="M84" s="60"/>
      <c r="N84" s="108"/>
      <c r="O84" s="91"/>
      <c r="P84" s="111"/>
      <c r="Q84" s="93" t="str">
        <f>Table_Sequence_Check[[#This Row],[Final Warnings]]</f>
        <v/>
      </c>
      <c r="R84" s="19"/>
      <c r="S84" s="19"/>
      <c r="T84" s="19"/>
      <c r="BG84" s="3" t="str" cm="1">
        <f t="array" ref="BG84">_xlfn.LET(
    _xlpm.ProblemFound, _xlfn.TEXTJOIN(", ", TRUE, IF(OR(Table65[[#This Row],[Codon Optimize Capitalized?]]="No", Table65[[#This Row],[Codon Optimize Capitalized?]]=""), IF((ISNUMBER(SEARCH(Table_Problem_Sequences[Problem Sequences], Table65[[#This Row],[Custom Sequence/Bank ID]]))), Table_Problem_Sequences[Problem Sequences], ""),IF((ISNUMBER(FIND(LOWER(Table_Problem_Sequences[Problem Sequences]), Table65[[#This Row],[Custom Sequence/Bank ID]]))), Table_Problem_Sequences[Problem Sequences], ""))),
    IF(_xlpm.ProblemFound="", "", "Warning 1: Problem sequences found (" &amp; _xlpm.ProblemFound &amp; ")"))</f>
        <v/>
      </c>
      <c r="BH84" s="3" t="str">
        <f>IF(AND(Table65[[#This Row],[Vector]] &lt;&gt; "Banked Construct",Table65[[#This Row],[Service]]&lt;&gt;"Stock RNA", LEN(Table65[[#This Row],[Custom Sequence/Bank ID]])&lt;300, Table65[[#This Row],[Custom Sequence/Bank ID]]&lt;&gt;""),"Comment: Sequence is less than 300nt. A spacer sequence will be added to bring the length up to 300nt","")</f>
        <v/>
      </c>
      <c r="BI84" s="1" t="str">
        <f>IF(AND(Table65[[#This Row],[Custom Sequence/Bank ID]]&lt;&gt;"", Table65[[#This Row],[Codon Optimize Capitalized?]]&lt;&gt; "No", Table65[[#This Row],[Codon Optimize Capitalized?]]&lt;&gt; "", Table65[[#This Row],[Codon Optimize Capitalized?]]&lt;&gt; "No Options"),
    IF(MOD(LEN(SUBSTITUTE(SUBSTITUTE(SUBSTITUTE(SUBSTITUTE(SUBSTITUTE(Table65[[#This Row],[Custom Sequence/Bank ID]], "a", ""), "c", ""), "g", ""), "u", ""), "t", "")), 3) = 0,
        "",
        "Error 3: Optimization regions not divisible by 3"),
    "")</f>
        <v/>
      </c>
      <c r="BJ84" s="1" t="str">
        <f>IF(
    Table65[[#This Row],[Vector]]="Banked Construct",
    IF(
        AND(
            LEFT(Table65[[#This Row],[Custom Sequence/Bank ID]], 3)="RTC",
            ISNUMBER(VALUE(MID(Table65[[#This Row],[Custom Sequence/Bank ID]], 4, 7))),
            LEN(Table65[[#This Row],[Custom Sequence/Bank ID]])=10
        ),
        "",
        "Error 4: Incorrect Bank ID"
    ),
    ""
)</f>
        <v/>
      </c>
      <c r="BK84" s="1" t="str">
        <f>IF(
   AND(Table65[[#This Row],[Vector]]&lt;&gt;"Banked Construct", LEN(Table65[[#This Row],[Custom Sequence/Bank ID]])&gt;0),
   IF(
      LEN(
         SUBSTITUTE(
            SUBSTITUTE(
               SUBSTITUTE(
                  SUBSTITUTE(UPPER(Table65[[#This Row],[Custom Sequence/Bank ID]]),"A",""),
               "C",""),
            "T",""),
         "G","")
      )&gt;0,
      "Error 5: Non-ACGT characters present",
      ""
   ),
   ""
)</f>
        <v/>
      </c>
      <c r="BL84" s="4" t="str">
        <f>IF(AND(Table65[[#This Row],[Vector]] &lt;&gt; "Banked Construct",Table65[[#This Row],[Service]]="Custom RNA", LEN(Table65[[#This Row],[Custom Sequence/Bank ID]])&gt;10000),"Error 6: Maximum sequence length is 10,000nt",IF(AND(Table65[[#This Row],[Vector]] &lt;&gt; "Banked Construct",Table65[[#This Row],[Service]]="HT Custom RNA", LEN(Table65[[#This Row],[Custom Sequence/Bank ID]])&gt;5000),"Error 6: Maximum sequence length for HT is 5,000nt", IF(Table65[[#This Row],[Service]]="HT Geneblock Custom RNA", IF(AND(Table65[[#This Row],[Vector]]="RTC coding circRNA", LEN(Table65[[#This Row],[Custom Sequence/Bank ID]])&gt;3793),"Error 6: Maximum sequence length for Coding CircRNA Geneblock is 3,793nt", IF(AND(Table65[[#This Row],[Vector]]="RTC noncoding circRNA", LEN(Table65[[#This Row],[Custom Sequence/Bank ID]])&gt;4493),"Error 6: Maximum sequence length for Noncoding CircRNA Geneblock is 4,493nt", IF(AND(Table65[[#This Row],[Vector]]="RTC Other RNA", LEN(Table65[[#This Row],[Custom Sequence/Bank ID]])&gt;4913),"Error 6: Maximum sequence length for Other RNA Geneblock is 4,913nt",""))),"")))</f>
        <v/>
      </c>
      <c r="BM84" s="4" t="str">
        <f>IF(AND(Table65[[#This Row],[Vector]] &lt;&gt; "Banked Construct", Table65[[#This Row],[Service]]&lt;&gt;"Stock RNA", Table65[[#This Row],[Custom Sequence/Bank ID]]&lt;&gt;""),
    _xlfn.LET(
        _xlpm.Sequence, Table65[[#This Row],[Custom Sequence/Bank ID]],
        _xlpm.OriginalLength, IF(AND(Table65[[#This Row],[Codon Optimize Capitalized?]] &lt;&gt; "No", Table65[[#This Row],[Codon Optimize Capitalized?]] &lt;&gt; ""),
                           LEN(SUBSTITUTE(SUBSTITUTE(SUBSTITUTE(SUBSTITUTE(SUBSTITUTE(_xlpm.Sequence, "A", ""), "C", ""), "G", ""), "T", ""), "U", "")),
                           LEN(_xlpm.Sequence)),
        _xlpm.NoGCLength, IF(AND(Table65[[#This Row],[Codon Optimize Capitalized?]] &lt;&gt; "No", Table65[[#This Row],[Codon Optimize Capitalized?]] &lt;&gt; ""),
                       LEN((SUBSTITUTE(SUBSTITUTE(SUBSTITUTE(SUBSTITUTE(SUBSTITUTE(SUBSTITUTE(SUBSTITUTE(_xlpm.Sequence, "A", ""), "C", ""), "G", ""), "T", ""), "U", ""), "g", ""), "c", ""))),
                       LEN(SUBSTITUTE(SUBSTITUTE(UPPER(_xlpm.Sequence), "G", ""), "C", ""))),
        _xlpm.GCLength, _xlpm.OriginalLength - _xlpm.NoGCLength,
        _xlpm.GCPercentage, IF(_xlpm.OriginalLength &gt; 15, _xlpm.GCLength / _xlpm.OriginalLength, 0.5),
                IF(OR(_xlpm.GCPercentage &gt; 0.65, _xlpm.GCPercentage &lt; 0.25), "Warning 7: Unoptimized region GC is not between 25-65%", "")
    ),
    ""
)</f>
        <v/>
      </c>
      <c r="BN84" s="4" t="str" cm="1">
        <f t="array" ref="BN84">_xlfn.LET(
    _xlpm.ProblemFound, _xlfn.TEXTJOIN(", ", TRUE, IF(OR(Table65[[#This Row],[Codon Optimize Capitalized?]]="No", Table65[[#This Row],[Codon Optimize Capitalized?]]=""), IF((ISNUMBER(SEARCH(Table_Restriction_Enzymes[XbaI], Table65[[#This Row],[Custom Sequence/Bank ID]]))), Table_Restriction_Enzymes[XbaI], ""),IF((ISNUMBER(FIND(LOWER(Table_Restriction_Enzymes[XbaI]), Table65[[#This Row],[Custom Sequence/Bank ID]]))), Table_Restriction_Enzymes[XbaI], ""))),
    IF(_xlpm.ProblemFound="", "", "[" &amp; _xlpm.ProblemFound &amp; "]"))</f>
        <v/>
      </c>
      <c r="BO84" s="4" t="str">
        <f>IF(Table_Sequence_Check[[#This Row],[Restriction Enzyme 1 Check]]&lt;&gt;"", Table_Restriction_Enzymes[[#Headers],[XbaI]],"")</f>
        <v/>
      </c>
      <c r="BP84" s="4" t="str" cm="1">
        <f t="array" ref="BP84">_xlfn.LET(
    _xlpm.ProblemFound, _xlfn.TEXTJOIN(", ", TRUE, IF(OR(Table65[[#This Row],[Codon Optimize Capitalized?]]="No", Table65[[#This Row],[Codon Optimize Capitalized?]]=""), IF((ISNUMBER(SEARCH(Table_Restriction_Enzymes[AscI], Table65[[#This Row],[Custom Sequence/Bank ID]]))), Table_Restriction_Enzymes[AscI], ""),IF((ISNUMBER(FIND(LOWER(Table_Restriction_Enzymes[AscI]), Table65[[#This Row],[Custom Sequence/Bank ID]]))), Table_Restriction_Enzymes[AscI], ""))),
    IF(_xlpm.ProblemFound="", "", "[" &amp; _xlpm.ProblemFound &amp; "]"))</f>
        <v/>
      </c>
      <c r="BQ84" s="4" t="str">
        <f>IF(Table_Sequence_Check[[#This Row],[Restriction Enzyme 2 Check]]&lt;&gt;"", Table_Restriction_Enzymes[[#Headers],[AscI]],"")</f>
        <v/>
      </c>
      <c r="BR84" s="4" t="str">
        <f>IF(AND(Table65[[#This Row],[Vector]] &lt;&gt; "Banked Construct",Table65[[#This Row],[Service]]&lt;&gt;"Stock RNA", Table65[[#This Row],[Service]]&lt;&gt;"HT Geneblock Custom RNA", Table_Sequence_Check[[#This Row],[Restriction Enzyme 1 Check]]&lt;&gt;"", Table_Sequence_Check[[#This Row],[Restriction Enzyme 2 Check]]&lt;&gt; ""),"Error 8: Remove instances of one of the following: " &amp; _xlfn.CONCAT(Table_Sequence_Check[[#This Row],[Restriction Enzyme 1 Check]],Table_Sequence_Check[[#This Row],[Restriction Enzyme 2 Check]]),"")</f>
        <v/>
      </c>
      <c r="BS84" s="4" t="str" cm="1">
        <f t="array" ref="BS84">IF(
   AND(
      Table65[[#This Row],[Service]] &lt;&gt; "",
      OR(
         COUNTIF(Table65[Service], "HT Custom RNA") &gt; 0,
         COUNTIF(Table65[Service], "HT Geneblock Custom RNA") &gt; 0
      ),
      COUNTA(_xlfn.UNIQUE(_xlfn._xlws.FILTER(Table65[Service], Table65[Service] &lt;&gt; ""))) &gt; 1
   ),
   "Error 9: If selecting HT Custom RNA or HT Geneblock Custom RNA, all items must match the selected HT service",
   ""
)</f>
        <v/>
      </c>
      <c r="BT84" s="4" t="str" cm="1">
        <f t="array" ref="BT84">IF(
   AND(
      Table65[[#This Row],[Service]] &lt;&gt; "",
      OR(COUNTIF(Table65[Service], "*HT Custom RNA*") &gt; 0, COUNTIF(Table65[Service], "*HT Geneblock Custom RNA*") &gt; 0),
      OR(
         COUNTA(_xlfn.UNIQUE(_xlfn._xlws.FILTER(Table65[RNA Analytics], (Table65[Service] &lt;&gt; "")))) &gt; 1,
         COUNTA(_xlfn.UNIQUE(_xlfn._xlws.FILTER(Table65[Bank Construct?], (Table65[Service] &lt;&gt; "")))) &gt; 1,
         COUNTA(_xlfn.UNIQUE(_xlfn._xlws.FILTER(Table65[Synthesis Type], (Table65[Service] &lt;&gt; "")))) &gt; 1
      )
   ),
   "Error 10: If submitting HT Custom RNA or HT Geneblock Custom RNA service request, all items must have the same Synthesis Type, Banking, and Analytics",
   ""
)</f>
        <v/>
      </c>
      <c r="BU84" s="4" t="str">
        <f>IF(AND(OR(Table65[[#This Row],[Service]] = "HT Custom RNA",Table65[[#This Row],[Service]] = "HT Geneblock Custom RNA"), Table65[[#This Row],[Vector]]="Banked Construct"),"Error 11: Banked constructs cannot be submitted for HT/Geneblock Custom RNA service. Contact the core if you'd like to resynthesize an entire banked plate","")</f>
        <v/>
      </c>
      <c r="BV84" s="4" t="str">
        <f>IF(AND(Table65[[#This Row],[Service]] &lt;&gt; "", Table65[[#This Row],[Vector]]="Banked Construct", Table65[[#This Row],[Bank Construct?]]="Yes"),"Error 12: Cannot bank constructs that are already banked","")</f>
        <v/>
      </c>
      <c r="BW84" s="4" t="str" cm="1">
        <f t="array" ref="BW84">_xlfn.LET(
    _xlpm.ProblemFound, _xlfn.TEXTJOIN(", ", TRUE, IF(AND(Table65[[#This Row],[Synthesis Type]]="Other RNA", OR(Table65[[#This Row],[Codon Optimize Capitalized?]]="No", Table65[[#This Row],[Codon Optimize Capitalized?]]="")), IF((ISNUMBER(SEARCH(Table_pA_Check[pA Check], Table65[[#This Row],[Custom Sequence/Bank ID]]))), Table_pA_Check[pA Check], ""),IF((ISNUMBER(FIND(LOWER(Table_pA_Check[pA Check]), Table65[[#This Row],[Custom Sequence/Bank ID]]))), Table_pA_Check[pA Check], ""))),
    IF(_xlpm.ProblemFound="", "", "Error 13: Problem sequences found (" &amp; _xlpm.ProblemFound &amp; ")"))</f>
        <v/>
      </c>
      <c r="BX84" s="4" t="str">
        <f>IF(AND(Table65[[#This Row],[Service]] &lt;&gt; "", Table65[[#This Row],[Codon Optimize Capitalized?]]&lt;&gt; "No", Table65[[#This Row],[Codon Optimize Capitalized?]]&lt;&gt; "", Table65[[#This Row],[Codon Optimize Capitalized?]]&lt;&gt; "No Options", EXACT(Table65[[#This Row],[Custom Sequence/Bank ID]],LOWER(Table65[[#This Row],[Custom Sequence/Bank ID]]))),"Error 14: Codon optimization is selected, but sequence is lowercase. Change regions for optimization to uppercase","")</f>
        <v/>
      </c>
      <c r="BY84" s="4" t="str">
        <f>IF(COUNTIF(Table65[Name], Table65[[#This Row],[Name]]) &gt; 1, "Error 15: Duplicate name", "")</f>
        <v/>
      </c>
      <c r="BZ84" s="4" t="str">
        <f>IF(
   Table65[[#This Row],[Service]]&lt;&gt;"",
   IF(
      AND(Table65[[#This Row],[Formulation]]="", Table65[[#This Row],[Number of Aliquots]]&gt;1),
      "Error 16: The RTC can only aliquot formulated circRNA; unformulated circRNA is stable through many freeze-thaw cycles",
      ""
   ),
   ""
)</f>
        <v/>
      </c>
      <c r="CA84" s="4" t="str">
        <f>IF(
   Table65[[#This Row],[Service]]&lt;&gt;"",
   IF(
      Table65[[#This Row],[Number of Aliquots]] &gt; (Table65[[#This Row],[Quantity (mg)]]*20),
      "Error 17: Too many aliquots. Maximum aliquots for Quantity requested = " &amp; (Table65[[#This Row],[Quantity (mg)]]*20),
      ""
   ),
   ""
)</f>
        <v/>
      </c>
      <c r="CB84" s="4" t="str">
        <f>IF(
   AND(Table65[[#This Row],[Service]]&lt;&gt;"", Table65[[#This Row],[Quantity (mg)]]&lt;0.2, Table65[[#This Row],[Formulation]]&lt;&gt;"", Table65[[#This Row],[Formulation]]&lt;&gt;"None"),
   "Error 18: Quantity too low. Minimum is 0.2mg for formulations",
   ""
)</f>
        <v/>
      </c>
      <c r="CC84" s="4" t="str">
        <f>IF(
   AND(Table65[[#This Row],[Service]]&lt;&gt;"", Table65[[#This Row],[Vector]]="No Vector", Table65[[#This Row],[Service]]&lt;&gt;"HT Geneblock Custom RNA"),
   "Error 19: [No Vector] can only be used for Geneblock service",
   ""
)</f>
        <v/>
      </c>
      <c r="CD84" s="4" t="str">
        <f>_xlfn.LET(
    _xlpm.errorList, _xlfn.TEXTJOIN(". ", TRUE, Table_Sequence_Check[[#This Row],[Problem Sequence Check]:[GC Check]],Table_Sequence_Check[[#This Row],[Restriction Enzyme Error]:[Gblock No Vector Check]]),
    IF(AND(Table65[[#This Row],[Service]]&lt;&gt;"", Table65[[#This Row],[Custom Sequence/Bank ID]]&lt;&gt;"SPECIAL",_xlpm.errorList&lt;&gt;""), _xlpm.errorList &amp; ".", "")
)</f>
        <v/>
      </c>
      <c r="CF84" s="3" t="str">
        <f t="shared" si="5"/>
        <v>Required</v>
      </c>
      <c r="CG84" s="1" t="str">
        <f t="shared" si="6"/>
        <v>Optional</v>
      </c>
      <c r="CH84" s="1" t="str">
        <f>IF(Table65[[#This Row],[Service]]&lt;&gt;"",IF((Table65[[#This Row],[Service]]="HT Custom RNA") + (Table65[[#This Row],[Service]]="HT Geneblock Custom RNA"), "Empty","Required"),"Empty")</f>
        <v>Empty</v>
      </c>
      <c r="CI84" s="1" t="str">
        <f>IF(Table65[[#This Row],[Service]] = "Stock RNA", "Required","Empty")</f>
        <v>Empty</v>
      </c>
      <c r="CJ84" s="1" t="str">
        <f>IF(OR(Table65[[#This Row],[Service]] = "Custom RNA", Table65[[#This Row],[Service]] = "HT Custom RNA", Table65[[#This Row],[Service]] = "HT Geneblock Custom RNA", Table65[[#This Row],[Service]] = "Formulation"), "Required", "Empty")</f>
        <v>Empty</v>
      </c>
      <c r="CK84" s="1" t="str">
        <f>IF(OR(Table65[[#This Row],[Service]] = "Custom RNA", Table65[[#This Row],[Service]] = "HT Custom RNA", Table65[[#This Row],[Service]] = "HT Geneblock Custom RNA"), "Required", "Empty")</f>
        <v>Empty</v>
      </c>
      <c r="CL84" s="1" t="str">
        <f>IF(OR(Table65[[#This Row],[Service]] = "Custom RNA", Table65[[#This Row],[Service]] = "HT Custom RNA", Table65[[#This Row],[Service]] = "HT Geneblock Custom RNA"), "Required", "Empty")</f>
        <v>Empty</v>
      </c>
      <c r="CM84" s="1" t="str">
        <f>IF(OR(Table65[[#This Row],[Service]] = "Custom RNA", Table65[[#This Row],[Service]] = "HT Custom RNA", Table65[[#This Row],[Service]] = "HT Geneblock Custom RNA"), "Required", "Empty")</f>
        <v>Empty</v>
      </c>
      <c r="CN84" s="1" t="str">
        <f>IF(AND(Table65[[#This Row],[Vector]]&lt;&gt;"Banked Construct", OR(Table65[[#This Row],[Service]] = "Custom RNA", Table65[[#This Row],[Service]] = "HT Custom RNA",Table65[[#This Row],[Service]] = "HT Geneblock Custom RNA",)), "Optional", "Empty")</f>
        <v>Empty</v>
      </c>
      <c r="CO84" s="1" t="str">
        <f>IF(OR(Table65[[#This Row],[Service]] = "Custom RNA", Table65[[#This Row],[Service]] = "HT Custom RNA"), "Optional", "Empty")</f>
        <v>Empty</v>
      </c>
      <c r="CP84" s="1" t="str">
        <f>IF(OR(Table65[[#This Row],[Service]] = "Custom RNA", Table65[[#This Row],[Service]] = "HT Custom RNA", Table65[[#This Row],[Service]] = "HT Custom Geneblock RNA"), "Optional", "Empty")</f>
        <v>Empty</v>
      </c>
      <c r="CQ84" s="1" t="str">
        <f>IF(Table65[[#This Row],[Service]]&lt;&gt;"",IF(OR(Table65[[#This Row],[Service]]="HT Custom RNA", Table65[[#This Row],[Service]]="HT Geneblock Custom RNA"), "Empty","Optional"),"Empty")</f>
        <v>Empty</v>
      </c>
      <c r="CR84" s="1" t="str">
        <f>IF(AND(Table65[[#This Row],[Formulation]]&lt;&gt;"",Table65[[#This Row],[Formulation]]&lt;&gt;"None",Table65[[#This Row],[Formulation]]&lt;&gt;"No Options"), "Required","Empty")</f>
        <v>Empty</v>
      </c>
      <c r="CS84" s="1" t="str">
        <f>IF(AND(Table65[[#This Row],[Formulation]]&lt;&gt;"",Table65[[#This Row],[Formulation]]&lt;&gt;"None",Table65[[#This Row],[Formulation]]&lt;&gt;"No Options"), "Optional","Empty")</f>
        <v>Empty</v>
      </c>
      <c r="CT84" s="1" t="str">
        <f t="shared" si="7"/>
        <v>Optional</v>
      </c>
      <c r="CU84" s="1" t="str">
        <f t="shared" si="8"/>
        <v>Optional</v>
      </c>
      <c r="CV84" s="2" t="str">
        <f t="shared" si="9"/>
        <v>Optional</v>
      </c>
    </row>
    <row r="85" spans="1:100" x14ac:dyDescent="0.35">
      <c r="A85" s="69">
        <v>81</v>
      </c>
      <c r="B85" s="59"/>
      <c r="C85" s="83"/>
      <c r="D85" s="85"/>
      <c r="E85" s="90"/>
      <c r="F85" s="60"/>
      <c r="G85" s="60"/>
      <c r="H85" s="60"/>
      <c r="I85" s="61"/>
      <c r="J85" s="61"/>
      <c r="K85" s="105"/>
      <c r="L85" s="90"/>
      <c r="M85" s="60"/>
      <c r="N85" s="108"/>
      <c r="O85" s="91"/>
      <c r="P85" s="111"/>
      <c r="Q85" s="93" t="str">
        <f>Table_Sequence_Check[[#This Row],[Final Warnings]]</f>
        <v/>
      </c>
      <c r="R85" s="19"/>
      <c r="S85" s="19"/>
      <c r="T85" s="19"/>
      <c r="BG85" s="3" t="str" cm="1">
        <f t="array" ref="BG85">_xlfn.LET(
    _xlpm.ProblemFound, _xlfn.TEXTJOIN(", ", TRUE, IF(OR(Table65[[#This Row],[Codon Optimize Capitalized?]]="No", Table65[[#This Row],[Codon Optimize Capitalized?]]=""), IF((ISNUMBER(SEARCH(Table_Problem_Sequences[Problem Sequences], Table65[[#This Row],[Custom Sequence/Bank ID]]))), Table_Problem_Sequences[Problem Sequences], ""),IF((ISNUMBER(FIND(LOWER(Table_Problem_Sequences[Problem Sequences]), Table65[[#This Row],[Custom Sequence/Bank ID]]))), Table_Problem_Sequences[Problem Sequences], ""))),
    IF(_xlpm.ProblemFound="", "", "Warning 1: Problem sequences found (" &amp; _xlpm.ProblemFound &amp; ")"))</f>
        <v/>
      </c>
      <c r="BH85" s="3" t="str">
        <f>IF(AND(Table65[[#This Row],[Vector]] &lt;&gt; "Banked Construct",Table65[[#This Row],[Service]]&lt;&gt;"Stock RNA", LEN(Table65[[#This Row],[Custom Sequence/Bank ID]])&lt;300, Table65[[#This Row],[Custom Sequence/Bank ID]]&lt;&gt;""),"Comment: Sequence is less than 300nt. A spacer sequence will be added to bring the length up to 300nt","")</f>
        <v/>
      </c>
      <c r="BI85" s="1" t="str">
        <f>IF(AND(Table65[[#This Row],[Custom Sequence/Bank ID]]&lt;&gt;"", Table65[[#This Row],[Codon Optimize Capitalized?]]&lt;&gt; "No", Table65[[#This Row],[Codon Optimize Capitalized?]]&lt;&gt; "", Table65[[#This Row],[Codon Optimize Capitalized?]]&lt;&gt; "No Options"),
    IF(MOD(LEN(SUBSTITUTE(SUBSTITUTE(SUBSTITUTE(SUBSTITUTE(SUBSTITUTE(Table65[[#This Row],[Custom Sequence/Bank ID]], "a", ""), "c", ""), "g", ""), "u", ""), "t", "")), 3) = 0,
        "",
        "Error 3: Optimization regions not divisible by 3"),
    "")</f>
        <v/>
      </c>
      <c r="BJ85" s="1" t="str">
        <f>IF(
    Table65[[#This Row],[Vector]]="Banked Construct",
    IF(
        AND(
            LEFT(Table65[[#This Row],[Custom Sequence/Bank ID]], 3)="RTC",
            ISNUMBER(VALUE(MID(Table65[[#This Row],[Custom Sequence/Bank ID]], 4, 7))),
            LEN(Table65[[#This Row],[Custom Sequence/Bank ID]])=10
        ),
        "",
        "Error 4: Incorrect Bank ID"
    ),
    ""
)</f>
        <v/>
      </c>
      <c r="BK85" s="1" t="str">
        <f>IF(
   AND(Table65[[#This Row],[Vector]]&lt;&gt;"Banked Construct", LEN(Table65[[#This Row],[Custom Sequence/Bank ID]])&gt;0),
   IF(
      LEN(
         SUBSTITUTE(
            SUBSTITUTE(
               SUBSTITUTE(
                  SUBSTITUTE(UPPER(Table65[[#This Row],[Custom Sequence/Bank ID]]),"A",""),
               "C",""),
            "T",""),
         "G","")
      )&gt;0,
      "Error 5: Non-ACGT characters present",
      ""
   ),
   ""
)</f>
        <v/>
      </c>
      <c r="BL85" s="4" t="str">
        <f>IF(AND(Table65[[#This Row],[Vector]] &lt;&gt; "Banked Construct",Table65[[#This Row],[Service]]="Custom RNA", LEN(Table65[[#This Row],[Custom Sequence/Bank ID]])&gt;10000),"Error 6: Maximum sequence length is 10,000nt",IF(AND(Table65[[#This Row],[Vector]] &lt;&gt; "Banked Construct",Table65[[#This Row],[Service]]="HT Custom RNA", LEN(Table65[[#This Row],[Custom Sequence/Bank ID]])&gt;5000),"Error 6: Maximum sequence length for HT is 5,000nt", IF(Table65[[#This Row],[Service]]="HT Geneblock Custom RNA", IF(AND(Table65[[#This Row],[Vector]]="RTC coding circRNA", LEN(Table65[[#This Row],[Custom Sequence/Bank ID]])&gt;3793),"Error 6: Maximum sequence length for Coding CircRNA Geneblock is 3,793nt", IF(AND(Table65[[#This Row],[Vector]]="RTC noncoding circRNA", LEN(Table65[[#This Row],[Custom Sequence/Bank ID]])&gt;4493),"Error 6: Maximum sequence length for Noncoding CircRNA Geneblock is 4,493nt", IF(AND(Table65[[#This Row],[Vector]]="RTC Other RNA", LEN(Table65[[#This Row],[Custom Sequence/Bank ID]])&gt;4913),"Error 6: Maximum sequence length for Other RNA Geneblock is 4,913nt",""))),"")))</f>
        <v/>
      </c>
      <c r="BM85" s="4" t="str">
        <f>IF(AND(Table65[[#This Row],[Vector]] &lt;&gt; "Banked Construct", Table65[[#This Row],[Service]]&lt;&gt;"Stock RNA", Table65[[#This Row],[Custom Sequence/Bank ID]]&lt;&gt;""),
    _xlfn.LET(
        _xlpm.Sequence, Table65[[#This Row],[Custom Sequence/Bank ID]],
        _xlpm.OriginalLength, IF(AND(Table65[[#This Row],[Codon Optimize Capitalized?]] &lt;&gt; "No", Table65[[#This Row],[Codon Optimize Capitalized?]] &lt;&gt; ""),
                           LEN(SUBSTITUTE(SUBSTITUTE(SUBSTITUTE(SUBSTITUTE(SUBSTITUTE(_xlpm.Sequence, "A", ""), "C", ""), "G", ""), "T", ""), "U", "")),
                           LEN(_xlpm.Sequence)),
        _xlpm.NoGCLength, IF(AND(Table65[[#This Row],[Codon Optimize Capitalized?]] &lt;&gt; "No", Table65[[#This Row],[Codon Optimize Capitalized?]] &lt;&gt; ""),
                       LEN((SUBSTITUTE(SUBSTITUTE(SUBSTITUTE(SUBSTITUTE(SUBSTITUTE(SUBSTITUTE(SUBSTITUTE(_xlpm.Sequence, "A", ""), "C", ""), "G", ""), "T", ""), "U", ""), "g", ""), "c", ""))),
                       LEN(SUBSTITUTE(SUBSTITUTE(UPPER(_xlpm.Sequence), "G", ""), "C", ""))),
        _xlpm.GCLength, _xlpm.OriginalLength - _xlpm.NoGCLength,
        _xlpm.GCPercentage, IF(_xlpm.OriginalLength &gt; 15, _xlpm.GCLength / _xlpm.OriginalLength, 0.5),
                IF(OR(_xlpm.GCPercentage &gt; 0.65, _xlpm.GCPercentage &lt; 0.25), "Warning 7: Unoptimized region GC is not between 25-65%", "")
    ),
    ""
)</f>
        <v/>
      </c>
      <c r="BN85" s="4" t="str" cm="1">
        <f t="array" ref="BN85">_xlfn.LET(
    _xlpm.ProblemFound, _xlfn.TEXTJOIN(", ", TRUE, IF(OR(Table65[[#This Row],[Codon Optimize Capitalized?]]="No", Table65[[#This Row],[Codon Optimize Capitalized?]]=""), IF((ISNUMBER(SEARCH(Table_Restriction_Enzymes[XbaI], Table65[[#This Row],[Custom Sequence/Bank ID]]))), Table_Restriction_Enzymes[XbaI], ""),IF((ISNUMBER(FIND(LOWER(Table_Restriction_Enzymes[XbaI]), Table65[[#This Row],[Custom Sequence/Bank ID]]))), Table_Restriction_Enzymes[XbaI], ""))),
    IF(_xlpm.ProblemFound="", "", "[" &amp; _xlpm.ProblemFound &amp; "]"))</f>
        <v/>
      </c>
      <c r="BO85" s="4" t="str">
        <f>IF(Table_Sequence_Check[[#This Row],[Restriction Enzyme 1 Check]]&lt;&gt;"", Table_Restriction_Enzymes[[#Headers],[XbaI]],"")</f>
        <v/>
      </c>
      <c r="BP85" s="4" t="str" cm="1">
        <f t="array" ref="BP85">_xlfn.LET(
    _xlpm.ProblemFound, _xlfn.TEXTJOIN(", ", TRUE, IF(OR(Table65[[#This Row],[Codon Optimize Capitalized?]]="No", Table65[[#This Row],[Codon Optimize Capitalized?]]=""), IF((ISNUMBER(SEARCH(Table_Restriction_Enzymes[AscI], Table65[[#This Row],[Custom Sequence/Bank ID]]))), Table_Restriction_Enzymes[AscI], ""),IF((ISNUMBER(FIND(LOWER(Table_Restriction_Enzymes[AscI]), Table65[[#This Row],[Custom Sequence/Bank ID]]))), Table_Restriction_Enzymes[AscI], ""))),
    IF(_xlpm.ProblemFound="", "", "[" &amp; _xlpm.ProblemFound &amp; "]"))</f>
        <v/>
      </c>
      <c r="BQ85" s="4" t="str">
        <f>IF(Table_Sequence_Check[[#This Row],[Restriction Enzyme 2 Check]]&lt;&gt;"", Table_Restriction_Enzymes[[#Headers],[AscI]],"")</f>
        <v/>
      </c>
      <c r="BR85" s="4" t="str">
        <f>IF(AND(Table65[[#This Row],[Vector]] &lt;&gt; "Banked Construct",Table65[[#This Row],[Service]]&lt;&gt;"Stock RNA", Table65[[#This Row],[Service]]&lt;&gt;"HT Geneblock Custom RNA", Table_Sequence_Check[[#This Row],[Restriction Enzyme 1 Check]]&lt;&gt;"", Table_Sequence_Check[[#This Row],[Restriction Enzyme 2 Check]]&lt;&gt; ""),"Error 8: Remove instances of one of the following: " &amp; _xlfn.CONCAT(Table_Sequence_Check[[#This Row],[Restriction Enzyme 1 Check]],Table_Sequence_Check[[#This Row],[Restriction Enzyme 2 Check]]),"")</f>
        <v/>
      </c>
      <c r="BS85" s="4" t="str" cm="1">
        <f t="array" ref="BS85">IF(
   AND(
      Table65[[#This Row],[Service]] &lt;&gt; "",
      OR(
         COUNTIF(Table65[Service], "HT Custom RNA") &gt; 0,
         COUNTIF(Table65[Service], "HT Geneblock Custom RNA") &gt; 0
      ),
      COUNTA(_xlfn.UNIQUE(_xlfn._xlws.FILTER(Table65[Service], Table65[Service] &lt;&gt; ""))) &gt; 1
   ),
   "Error 9: If selecting HT Custom RNA or HT Geneblock Custom RNA, all items must match the selected HT service",
   ""
)</f>
        <v/>
      </c>
      <c r="BT85" s="4" t="str" cm="1">
        <f t="array" ref="BT85">IF(
   AND(
      Table65[[#This Row],[Service]] &lt;&gt; "",
      OR(COUNTIF(Table65[Service], "*HT Custom RNA*") &gt; 0, COUNTIF(Table65[Service], "*HT Geneblock Custom RNA*") &gt; 0),
      OR(
         COUNTA(_xlfn.UNIQUE(_xlfn._xlws.FILTER(Table65[RNA Analytics], (Table65[Service] &lt;&gt; "")))) &gt; 1,
         COUNTA(_xlfn.UNIQUE(_xlfn._xlws.FILTER(Table65[Bank Construct?], (Table65[Service] &lt;&gt; "")))) &gt; 1,
         COUNTA(_xlfn.UNIQUE(_xlfn._xlws.FILTER(Table65[Synthesis Type], (Table65[Service] &lt;&gt; "")))) &gt; 1
      )
   ),
   "Error 10: If submitting HT Custom RNA or HT Geneblock Custom RNA service request, all items must have the same Synthesis Type, Banking, and Analytics",
   ""
)</f>
        <v/>
      </c>
      <c r="BU85" s="4" t="str">
        <f>IF(AND(OR(Table65[[#This Row],[Service]] = "HT Custom RNA",Table65[[#This Row],[Service]] = "HT Geneblock Custom RNA"), Table65[[#This Row],[Vector]]="Banked Construct"),"Error 11: Banked constructs cannot be submitted for HT/Geneblock Custom RNA service. Contact the core if you'd like to resynthesize an entire banked plate","")</f>
        <v/>
      </c>
      <c r="BV85" s="4" t="str">
        <f>IF(AND(Table65[[#This Row],[Service]] &lt;&gt; "", Table65[[#This Row],[Vector]]="Banked Construct", Table65[[#This Row],[Bank Construct?]]="Yes"),"Error 12: Cannot bank constructs that are already banked","")</f>
        <v/>
      </c>
      <c r="BW85" s="4" t="str" cm="1">
        <f t="array" ref="BW85">_xlfn.LET(
    _xlpm.ProblemFound, _xlfn.TEXTJOIN(", ", TRUE, IF(AND(Table65[[#This Row],[Synthesis Type]]="Other RNA", OR(Table65[[#This Row],[Codon Optimize Capitalized?]]="No", Table65[[#This Row],[Codon Optimize Capitalized?]]="")), IF((ISNUMBER(SEARCH(Table_pA_Check[pA Check], Table65[[#This Row],[Custom Sequence/Bank ID]]))), Table_pA_Check[pA Check], ""),IF((ISNUMBER(FIND(LOWER(Table_pA_Check[pA Check]), Table65[[#This Row],[Custom Sequence/Bank ID]]))), Table_pA_Check[pA Check], ""))),
    IF(_xlpm.ProblemFound="", "", "Error 13: Problem sequences found (" &amp; _xlpm.ProblemFound &amp; ")"))</f>
        <v/>
      </c>
      <c r="BX85" s="4" t="str">
        <f>IF(AND(Table65[[#This Row],[Service]] &lt;&gt; "", Table65[[#This Row],[Codon Optimize Capitalized?]]&lt;&gt; "No", Table65[[#This Row],[Codon Optimize Capitalized?]]&lt;&gt; "", Table65[[#This Row],[Codon Optimize Capitalized?]]&lt;&gt; "No Options", EXACT(Table65[[#This Row],[Custom Sequence/Bank ID]],LOWER(Table65[[#This Row],[Custom Sequence/Bank ID]]))),"Error 14: Codon optimization is selected, but sequence is lowercase. Change regions for optimization to uppercase","")</f>
        <v/>
      </c>
      <c r="BY85" s="4" t="str">
        <f>IF(COUNTIF(Table65[Name], Table65[[#This Row],[Name]]) &gt; 1, "Error 15: Duplicate name", "")</f>
        <v/>
      </c>
      <c r="BZ85" s="4" t="str">
        <f>IF(
   Table65[[#This Row],[Service]]&lt;&gt;"",
   IF(
      AND(Table65[[#This Row],[Formulation]]="", Table65[[#This Row],[Number of Aliquots]]&gt;1),
      "Error 16: The RTC can only aliquot formulated circRNA; unformulated circRNA is stable through many freeze-thaw cycles",
      ""
   ),
   ""
)</f>
        <v/>
      </c>
      <c r="CA85" s="4" t="str">
        <f>IF(
   Table65[[#This Row],[Service]]&lt;&gt;"",
   IF(
      Table65[[#This Row],[Number of Aliquots]] &gt; (Table65[[#This Row],[Quantity (mg)]]*20),
      "Error 17: Too many aliquots. Maximum aliquots for Quantity requested = " &amp; (Table65[[#This Row],[Quantity (mg)]]*20),
      ""
   ),
   ""
)</f>
        <v/>
      </c>
      <c r="CB85" s="4" t="str">
        <f>IF(
   AND(Table65[[#This Row],[Service]]&lt;&gt;"", Table65[[#This Row],[Quantity (mg)]]&lt;0.2, Table65[[#This Row],[Formulation]]&lt;&gt;"", Table65[[#This Row],[Formulation]]&lt;&gt;"None"),
   "Error 18: Quantity too low. Minimum is 0.2mg for formulations",
   ""
)</f>
        <v/>
      </c>
      <c r="CC85" s="4" t="str">
        <f>IF(
   AND(Table65[[#This Row],[Service]]&lt;&gt;"", Table65[[#This Row],[Vector]]="No Vector", Table65[[#This Row],[Service]]&lt;&gt;"HT Geneblock Custom RNA"),
   "Error 19: [No Vector] can only be used for Geneblock service",
   ""
)</f>
        <v/>
      </c>
      <c r="CD85" s="4" t="str">
        <f>_xlfn.LET(
    _xlpm.errorList, _xlfn.TEXTJOIN(". ", TRUE, Table_Sequence_Check[[#This Row],[Problem Sequence Check]:[GC Check]],Table_Sequence_Check[[#This Row],[Restriction Enzyme Error]:[Gblock No Vector Check]]),
    IF(AND(Table65[[#This Row],[Service]]&lt;&gt;"", Table65[[#This Row],[Custom Sequence/Bank ID]]&lt;&gt;"SPECIAL",_xlpm.errorList&lt;&gt;""), _xlpm.errorList &amp; ".", "")
)</f>
        <v/>
      </c>
      <c r="CF85" s="3" t="str">
        <f t="shared" si="5"/>
        <v>Required</v>
      </c>
      <c r="CG85" s="1" t="str">
        <f t="shared" si="6"/>
        <v>Optional</v>
      </c>
      <c r="CH85" s="1" t="str">
        <f>IF(Table65[[#This Row],[Service]]&lt;&gt;"",IF((Table65[[#This Row],[Service]]="HT Custom RNA") + (Table65[[#This Row],[Service]]="HT Geneblock Custom RNA"), "Empty","Required"),"Empty")</f>
        <v>Empty</v>
      </c>
      <c r="CI85" s="1" t="str">
        <f>IF(Table65[[#This Row],[Service]] = "Stock RNA", "Required","Empty")</f>
        <v>Empty</v>
      </c>
      <c r="CJ85" s="1" t="str">
        <f>IF(OR(Table65[[#This Row],[Service]] = "Custom RNA", Table65[[#This Row],[Service]] = "HT Custom RNA", Table65[[#This Row],[Service]] = "HT Geneblock Custom RNA", Table65[[#This Row],[Service]] = "Formulation"), "Required", "Empty")</f>
        <v>Empty</v>
      </c>
      <c r="CK85" s="1" t="str">
        <f>IF(OR(Table65[[#This Row],[Service]] = "Custom RNA", Table65[[#This Row],[Service]] = "HT Custom RNA", Table65[[#This Row],[Service]] = "HT Geneblock Custom RNA"), "Required", "Empty")</f>
        <v>Empty</v>
      </c>
      <c r="CL85" s="1" t="str">
        <f>IF(OR(Table65[[#This Row],[Service]] = "Custom RNA", Table65[[#This Row],[Service]] = "HT Custom RNA", Table65[[#This Row],[Service]] = "HT Geneblock Custom RNA"), "Required", "Empty")</f>
        <v>Empty</v>
      </c>
      <c r="CM85" s="1" t="str">
        <f>IF(OR(Table65[[#This Row],[Service]] = "Custom RNA", Table65[[#This Row],[Service]] = "HT Custom RNA", Table65[[#This Row],[Service]] = "HT Geneblock Custom RNA"), "Required", "Empty")</f>
        <v>Empty</v>
      </c>
      <c r="CN85" s="1" t="str">
        <f>IF(AND(Table65[[#This Row],[Vector]]&lt;&gt;"Banked Construct", OR(Table65[[#This Row],[Service]] = "Custom RNA", Table65[[#This Row],[Service]] = "HT Custom RNA",Table65[[#This Row],[Service]] = "HT Geneblock Custom RNA",)), "Optional", "Empty")</f>
        <v>Empty</v>
      </c>
      <c r="CO85" s="1" t="str">
        <f>IF(OR(Table65[[#This Row],[Service]] = "Custom RNA", Table65[[#This Row],[Service]] = "HT Custom RNA"), "Optional", "Empty")</f>
        <v>Empty</v>
      </c>
      <c r="CP85" s="1" t="str">
        <f>IF(OR(Table65[[#This Row],[Service]] = "Custom RNA", Table65[[#This Row],[Service]] = "HT Custom RNA", Table65[[#This Row],[Service]] = "HT Custom Geneblock RNA"), "Optional", "Empty")</f>
        <v>Empty</v>
      </c>
      <c r="CQ85" s="1" t="str">
        <f>IF(Table65[[#This Row],[Service]]&lt;&gt;"",IF(OR(Table65[[#This Row],[Service]]="HT Custom RNA", Table65[[#This Row],[Service]]="HT Geneblock Custom RNA"), "Empty","Optional"),"Empty")</f>
        <v>Empty</v>
      </c>
      <c r="CR85" s="1" t="str">
        <f>IF(AND(Table65[[#This Row],[Formulation]]&lt;&gt;"",Table65[[#This Row],[Formulation]]&lt;&gt;"None",Table65[[#This Row],[Formulation]]&lt;&gt;"No Options"), "Required","Empty")</f>
        <v>Empty</v>
      </c>
      <c r="CS85" s="1" t="str">
        <f>IF(AND(Table65[[#This Row],[Formulation]]&lt;&gt;"",Table65[[#This Row],[Formulation]]&lt;&gt;"None",Table65[[#This Row],[Formulation]]&lt;&gt;"No Options"), "Optional","Empty")</f>
        <v>Empty</v>
      </c>
      <c r="CT85" s="1" t="str">
        <f t="shared" si="7"/>
        <v>Optional</v>
      </c>
      <c r="CU85" s="1" t="str">
        <f t="shared" si="8"/>
        <v>Optional</v>
      </c>
      <c r="CV85" s="2" t="str">
        <f t="shared" si="9"/>
        <v>Optional</v>
      </c>
    </row>
    <row r="86" spans="1:100" x14ac:dyDescent="0.35">
      <c r="A86" s="69">
        <v>82</v>
      </c>
      <c r="B86" s="59"/>
      <c r="C86" s="83"/>
      <c r="D86" s="85"/>
      <c r="E86" s="90"/>
      <c r="F86" s="60"/>
      <c r="G86" s="60"/>
      <c r="H86" s="60"/>
      <c r="I86" s="61"/>
      <c r="J86" s="61"/>
      <c r="K86" s="105"/>
      <c r="L86" s="90"/>
      <c r="M86" s="60"/>
      <c r="N86" s="108"/>
      <c r="O86" s="91"/>
      <c r="P86" s="111"/>
      <c r="Q86" s="93" t="str">
        <f>Table_Sequence_Check[[#This Row],[Final Warnings]]</f>
        <v/>
      </c>
      <c r="R86" s="19"/>
      <c r="S86" s="19"/>
      <c r="T86" s="19"/>
      <c r="BG86" s="3" t="str" cm="1">
        <f t="array" ref="BG86">_xlfn.LET(
    _xlpm.ProblemFound, _xlfn.TEXTJOIN(", ", TRUE, IF(OR(Table65[[#This Row],[Codon Optimize Capitalized?]]="No", Table65[[#This Row],[Codon Optimize Capitalized?]]=""), IF((ISNUMBER(SEARCH(Table_Problem_Sequences[Problem Sequences], Table65[[#This Row],[Custom Sequence/Bank ID]]))), Table_Problem_Sequences[Problem Sequences], ""),IF((ISNUMBER(FIND(LOWER(Table_Problem_Sequences[Problem Sequences]), Table65[[#This Row],[Custom Sequence/Bank ID]]))), Table_Problem_Sequences[Problem Sequences], ""))),
    IF(_xlpm.ProblemFound="", "", "Warning 1: Problem sequences found (" &amp; _xlpm.ProblemFound &amp; ")"))</f>
        <v/>
      </c>
      <c r="BH86" s="3" t="str">
        <f>IF(AND(Table65[[#This Row],[Vector]] &lt;&gt; "Banked Construct",Table65[[#This Row],[Service]]&lt;&gt;"Stock RNA", LEN(Table65[[#This Row],[Custom Sequence/Bank ID]])&lt;300, Table65[[#This Row],[Custom Sequence/Bank ID]]&lt;&gt;""),"Comment: Sequence is less than 300nt. A spacer sequence will be added to bring the length up to 300nt","")</f>
        <v/>
      </c>
      <c r="BI86" s="1" t="str">
        <f>IF(AND(Table65[[#This Row],[Custom Sequence/Bank ID]]&lt;&gt;"", Table65[[#This Row],[Codon Optimize Capitalized?]]&lt;&gt; "No", Table65[[#This Row],[Codon Optimize Capitalized?]]&lt;&gt; "", Table65[[#This Row],[Codon Optimize Capitalized?]]&lt;&gt; "No Options"),
    IF(MOD(LEN(SUBSTITUTE(SUBSTITUTE(SUBSTITUTE(SUBSTITUTE(SUBSTITUTE(Table65[[#This Row],[Custom Sequence/Bank ID]], "a", ""), "c", ""), "g", ""), "u", ""), "t", "")), 3) = 0,
        "",
        "Error 3: Optimization regions not divisible by 3"),
    "")</f>
        <v/>
      </c>
      <c r="BJ86" s="1" t="str">
        <f>IF(
    Table65[[#This Row],[Vector]]="Banked Construct",
    IF(
        AND(
            LEFT(Table65[[#This Row],[Custom Sequence/Bank ID]], 3)="RTC",
            ISNUMBER(VALUE(MID(Table65[[#This Row],[Custom Sequence/Bank ID]], 4, 7))),
            LEN(Table65[[#This Row],[Custom Sequence/Bank ID]])=10
        ),
        "",
        "Error 4: Incorrect Bank ID"
    ),
    ""
)</f>
        <v/>
      </c>
      <c r="BK86" s="1" t="str">
        <f>IF(
   AND(Table65[[#This Row],[Vector]]&lt;&gt;"Banked Construct", LEN(Table65[[#This Row],[Custom Sequence/Bank ID]])&gt;0),
   IF(
      LEN(
         SUBSTITUTE(
            SUBSTITUTE(
               SUBSTITUTE(
                  SUBSTITUTE(UPPER(Table65[[#This Row],[Custom Sequence/Bank ID]]),"A",""),
               "C",""),
            "T",""),
         "G","")
      )&gt;0,
      "Error 5: Non-ACGT characters present",
      ""
   ),
   ""
)</f>
        <v/>
      </c>
      <c r="BL86" s="4" t="str">
        <f>IF(AND(Table65[[#This Row],[Vector]] &lt;&gt; "Banked Construct",Table65[[#This Row],[Service]]="Custom RNA", LEN(Table65[[#This Row],[Custom Sequence/Bank ID]])&gt;10000),"Error 6: Maximum sequence length is 10,000nt",IF(AND(Table65[[#This Row],[Vector]] &lt;&gt; "Banked Construct",Table65[[#This Row],[Service]]="HT Custom RNA", LEN(Table65[[#This Row],[Custom Sequence/Bank ID]])&gt;5000),"Error 6: Maximum sequence length for HT is 5,000nt", IF(Table65[[#This Row],[Service]]="HT Geneblock Custom RNA", IF(AND(Table65[[#This Row],[Vector]]="RTC coding circRNA", LEN(Table65[[#This Row],[Custom Sequence/Bank ID]])&gt;3793),"Error 6: Maximum sequence length for Coding CircRNA Geneblock is 3,793nt", IF(AND(Table65[[#This Row],[Vector]]="RTC noncoding circRNA", LEN(Table65[[#This Row],[Custom Sequence/Bank ID]])&gt;4493),"Error 6: Maximum sequence length for Noncoding CircRNA Geneblock is 4,493nt", IF(AND(Table65[[#This Row],[Vector]]="RTC Other RNA", LEN(Table65[[#This Row],[Custom Sequence/Bank ID]])&gt;4913),"Error 6: Maximum sequence length for Other RNA Geneblock is 4,913nt",""))),"")))</f>
        <v/>
      </c>
      <c r="BM86" s="4" t="str">
        <f>IF(AND(Table65[[#This Row],[Vector]] &lt;&gt; "Banked Construct", Table65[[#This Row],[Service]]&lt;&gt;"Stock RNA", Table65[[#This Row],[Custom Sequence/Bank ID]]&lt;&gt;""),
    _xlfn.LET(
        _xlpm.Sequence, Table65[[#This Row],[Custom Sequence/Bank ID]],
        _xlpm.OriginalLength, IF(AND(Table65[[#This Row],[Codon Optimize Capitalized?]] &lt;&gt; "No", Table65[[#This Row],[Codon Optimize Capitalized?]] &lt;&gt; ""),
                           LEN(SUBSTITUTE(SUBSTITUTE(SUBSTITUTE(SUBSTITUTE(SUBSTITUTE(_xlpm.Sequence, "A", ""), "C", ""), "G", ""), "T", ""), "U", "")),
                           LEN(_xlpm.Sequence)),
        _xlpm.NoGCLength, IF(AND(Table65[[#This Row],[Codon Optimize Capitalized?]] &lt;&gt; "No", Table65[[#This Row],[Codon Optimize Capitalized?]] &lt;&gt; ""),
                       LEN((SUBSTITUTE(SUBSTITUTE(SUBSTITUTE(SUBSTITUTE(SUBSTITUTE(SUBSTITUTE(SUBSTITUTE(_xlpm.Sequence, "A", ""), "C", ""), "G", ""), "T", ""), "U", ""), "g", ""), "c", ""))),
                       LEN(SUBSTITUTE(SUBSTITUTE(UPPER(_xlpm.Sequence), "G", ""), "C", ""))),
        _xlpm.GCLength, _xlpm.OriginalLength - _xlpm.NoGCLength,
        _xlpm.GCPercentage, IF(_xlpm.OriginalLength &gt; 15, _xlpm.GCLength / _xlpm.OriginalLength, 0.5),
                IF(OR(_xlpm.GCPercentage &gt; 0.65, _xlpm.GCPercentage &lt; 0.25), "Warning 7: Unoptimized region GC is not between 25-65%", "")
    ),
    ""
)</f>
        <v/>
      </c>
      <c r="BN86" s="4" t="str" cm="1">
        <f t="array" ref="BN86">_xlfn.LET(
    _xlpm.ProblemFound, _xlfn.TEXTJOIN(", ", TRUE, IF(OR(Table65[[#This Row],[Codon Optimize Capitalized?]]="No", Table65[[#This Row],[Codon Optimize Capitalized?]]=""), IF((ISNUMBER(SEARCH(Table_Restriction_Enzymes[XbaI], Table65[[#This Row],[Custom Sequence/Bank ID]]))), Table_Restriction_Enzymes[XbaI], ""),IF((ISNUMBER(FIND(LOWER(Table_Restriction_Enzymes[XbaI]), Table65[[#This Row],[Custom Sequence/Bank ID]]))), Table_Restriction_Enzymes[XbaI], ""))),
    IF(_xlpm.ProblemFound="", "", "[" &amp; _xlpm.ProblemFound &amp; "]"))</f>
        <v/>
      </c>
      <c r="BO86" s="4" t="str">
        <f>IF(Table_Sequence_Check[[#This Row],[Restriction Enzyme 1 Check]]&lt;&gt;"", Table_Restriction_Enzymes[[#Headers],[XbaI]],"")</f>
        <v/>
      </c>
      <c r="BP86" s="4" t="str" cm="1">
        <f t="array" ref="BP86">_xlfn.LET(
    _xlpm.ProblemFound, _xlfn.TEXTJOIN(", ", TRUE, IF(OR(Table65[[#This Row],[Codon Optimize Capitalized?]]="No", Table65[[#This Row],[Codon Optimize Capitalized?]]=""), IF((ISNUMBER(SEARCH(Table_Restriction_Enzymes[AscI], Table65[[#This Row],[Custom Sequence/Bank ID]]))), Table_Restriction_Enzymes[AscI], ""),IF((ISNUMBER(FIND(LOWER(Table_Restriction_Enzymes[AscI]), Table65[[#This Row],[Custom Sequence/Bank ID]]))), Table_Restriction_Enzymes[AscI], ""))),
    IF(_xlpm.ProblemFound="", "", "[" &amp; _xlpm.ProblemFound &amp; "]"))</f>
        <v/>
      </c>
      <c r="BQ86" s="4" t="str">
        <f>IF(Table_Sequence_Check[[#This Row],[Restriction Enzyme 2 Check]]&lt;&gt;"", Table_Restriction_Enzymes[[#Headers],[AscI]],"")</f>
        <v/>
      </c>
      <c r="BR86" s="4" t="str">
        <f>IF(AND(Table65[[#This Row],[Vector]] &lt;&gt; "Banked Construct",Table65[[#This Row],[Service]]&lt;&gt;"Stock RNA", Table65[[#This Row],[Service]]&lt;&gt;"HT Geneblock Custom RNA", Table_Sequence_Check[[#This Row],[Restriction Enzyme 1 Check]]&lt;&gt;"", Table_Sequence_Check[[#This Row],[Restriction Enzyme 2 Check]]&lt;&gt; ""),"Error 8: Remove instances of one of the following: " &amp; _xlfn.CONCAT(Table_Sequence_Check[[#This Row],[Restriction Enzyme 1 Check]],Table_Sequence_Check[[#This Row],[Restriction Enzyme 2 Check]]),"")</f>
        <v/>
      </c>
      <c r="BS86" s="4" t="str" cm="1">
        <f t="array" ref="BS86">IF(
   AND(
      Table65[[#This Row],[Service]] &lt;&gt; "",
      OR(
         COUNTIF(Table65[Service], "HT Custom RNA") &gt; 0,
         COUNTIF(Table65[Service], "HT Geneblock Custom RNA") &gt; 0
      ),
      COUNTA(_xlfn.UNIQUE(_xlfn._xlws.FILTER(Table65[Service], Table65[Service] &lt;&gt; ""))) &gt; 1
   ),
   "Error 9: If selecting HT Custom RNA or HT Geneblock Custom RNA, all items must match the selected HT service",
   ""
)</f>
        <v/>
      </c>
      <c r="BT86" s="4" t="str" cm="1">
        <f t="array" ref="BT86">IF(
   AND(
      Table65[[#This Row],[Service]] &lt;&gt; "",
      OR(COUNTIF(Table65[Service], "*HT Custom RNA*") &gt; 0, COUNTIF(Table65[Service], "*HT Geneblock Custom RNA*") &gt; 0),
      OR(
         COUNTA(_xlfn.UNIQUE(_xlfn._xlws.FILTER(Table65[RNA Analytics], (Table65[Service] &lt;&gt; "")))) &gt; 1,
         COUNTA(_xlfn.UNIQUE(_xlfn._xlws.FILTER(Table65[Bank Construct?], (Table65[Service] &lt;&gt; "")))) &gt; 1,
         COUNTA(_xlfn.UNIQUE(_xlfn._xlws.FILTER(Table65[Synthesis Type], (Table65[Service] &lt;&gt; "")))) &gt; 1
      )
   ),
   "Error 10: If submitting HT Custom RNA or HT Geneblock Custom RNA service request, all items must have the same Synthesis Type, Banking, and Analytics",
   ""
)</f>
        <v/>
      </c>
      <c r="BU86" s="4" t="str">
        <f>IF(AND(OR(Table65[[#This Row],[Service]] = "HT Custom RNA",Table65[[#This Row],[Service]] = "HT Geneblock Custom RNA"), Table65[[#This Row],[Vector]]="Banked Construct"),"Error 11: Banked constructs cannot be submitted for HT/Geneblock Custom RNA service. Contact the core if you'd like to resynthesize an entire banked plate","")</f>
        <v/>
      </c>
      <c r="BV86" s="4" t="str">
        <f>IF(AND(Table65[[#This Row],[Service]] &lt;&gt; "", Table65[[#This Row],[Vector]]="Banked Construct", Table65[[#This Row],[Bank Construct?]]="Yes"),"Error 12: Cannot bank constructs that are already banked","")</f>
        <v/>
      </c>
      <c r="BW86" s="4" t="str" cm="1">
        <f t="array" ref="BW86">_xlfn.LET(
    _xlpm.ProblemFound, _xlfn.TEXTJOIN(", ", TRUE, IF(AND(Table65[[#This Row],[Synthesis Type]]="Other RNA", OR(Table65[[#This Row],[Codon Optimize Capitalized?]]="No", Table65[[#This Row],[Codon Optimize Capitalized?]]="")), IF((ISNUMBER(SEARCH(Table_pA_Check[pA Check], Table65[[#This Row],[Custom Sequence/Bank ID]]))), Table_pA_Check[pA Check], ""),IF((ISNUMBER(FIND(LOWER(Table_pA_Check[pA Check]), Table65[[#This Row],[Custom Sequence/Bank ID]]))), Table_pA_Check[pA Check], ""))),
    IF(_xlpm.ProblemFound="", "", "Error 13: Problem sequences found (" &amp; _xlpm.ProblemFound &amp; ")"))</f>
        <v/>
      </c>
      <c r="BX86" s="4" t="str">
        <f>IF(AND(Table65[[#This Row],[Service]] &lt;&gt; "", Table65[[#This Row],[Codon Optimize Capitalized?]]&lt;&gt; "No", Table65[[#This Row],[Codon Optimize Capitalized?]]&lt;&gt; "", Table65[[#This Row],[Codon Optimize Capitalized?]]&lt;&gt; "No Options", EXACT(Table65[[#This Row],[Custom Sequence/Bank ID]],LOWER(Table65[[#This Row],[Custom Sequence/Bank ID]]))),"Error 14: Codon optimization is selected, but sequence is lowercase. Change regions for optimization to uppercase","")</f>
        <v/>
      </c>
      <c r="BY86" s="4" t="str">
        <f>IF(COUNTIF(Table65[Name], Table65[[#This Row],[Name]]) &gt; 1, "Error 15: Duplicate name", "")</f>
        <v/>
      </c>
      <c r="BZ86" s="4" t="str">
        <f>IF(
   Table65[[#This Row],[Service]]&lt;&gt;"",
   IF(
      AND(Table65[[#This Row],[Formulation]]="", Table65[[#This Row],[Number of Aliquots]]&gt;1),
      "Error 16: The RTC can only aliquot formulated circRNA; unformulated circRNA is stable through many freeze-thaw cycles",
      ""
   ),
   ""
)</f>
        <v/>
      </c>
      <c r="CA86" s="4" t="str">
        <f>IF(
   Table65[[#This Row],[Service]]&lt;&gt;"",
   IF(
      Table65[[#This Row],[Number of Aliquots]] &gt; (Table65[[#This Row],[Quantity (mg)]]*20),
      "Error 17: Too many aliquots. Maximum aliquots for Quantity requested = " &amp; (Table65[[#This Row],[Quantity (mg)]]*20),
      ""
   ),
   ""
)</f>
        <v/>
      </c>
      <c r="CB86" s="4" t="str">
        <f>IF(
   AND(Table65[[#This Row],[Service]]&lt;&gt;"", Table65[[#This Row],[Quantity (mg)]]&lt;0.2, Table65[[#This Row],[Formulation]]&lt;&gt;"", Table65[[#This Row],[Formulation]]&lt;&gt;"None"),
   "Error 18: Quantity too low. Minimum is 0.2mg for formulations",
   ""
)</f>
        <v/>
      </c>
      <c r="CC86" s="4" t="str">
        <f>IF(
   AND(Table65[[#This Row],[Service]]&lt;&gt;"", Table65[[#This Row],[Vector]]="No Vector", Table65[[#This Row],[Service]]&lt;&gt;"HT Geneblock Custom RNA"),
   "Error 19: [No Vector] can only be used for Geneblock service",
   ""
)</f>
        <v/>
      </c>
      <c r="CD86" s="4" t="str">
        <f>_xlfn.LET(
    _xlpm.errorList, _xlfn.TEXTJOIN(". ", TRUE, Table_Sequence_Check[[#This Row],[Problem Sequence Check]:[GC Check]],Table_Sequence_Check[[#This Row],[Restriction Enzyme Error]:[Gblock No Vector Check]]),
    IF(AND(Table65[[#This Row],[Service]]&lt;&gt;"", Table65[[#This Row],[Custom Sequence/Bank ID]]&lt;&gt;"SPECIAL",_xlpm.errorList&lt;&gt;""), _xlpm.errorList &amp; ".", "")
)</f>
        <v/>
      </c>
      <c r="CF86" s="3" t="str">
        <f t="shared" si="5"/>
        <v>Required</v>
      </c>
      <c r="CG86" s="1" t="str">
        <f t="shared" si="6"/>
        <v>Optional</v>
      </c>
      <c r="CH86" s="1" t="str">
        <f>IF(Table65[[#This Row],[Service]]&lt;&gt;"",IF((Table65[[#This Row],[Service]]="HT Custom RNA") + (Table65[[#This Row],[Service]]="HT Geneblock Custom RNA"), "Empty","Required"),"Empty")</f>
        <v>Empty</v>
      </c>
      <c r="CI86" s="1" t="str">
        <f>IF(Table65[[#This Row],[Service]] = "Stock RNA", "Required","Empty")</f>
        <v>Empty</v>
      </c>
      <c r="CJ86" s="1" t="str">
        <f>IF(OR(Table65[[#This Row],[Service]] = "Custom RNA", Table65[[#This Row],[Service]] = "HT Custom RNA", Table65[[#This Row],[Service]] = "HT Geneblock Custom RNA", Table65[[#This Row],[Service]] = "Formulation"), "Required", "Empty")</f>
        <v>Empty</v>
      </c>
      <c r="CK86" s="1" t="str">
        <f>IF(OR(Table65[[#This Row],[Service]] = "Custom RNA", Table65[[#This Row],[Service]] = "HT Custom RNA", Table65[[#This Row],[Service]] = "HT Geneblock Custom RNA"), "Required", "Empty")</f>
        <v>Empty</v>
      </c>
      <c r="CL86" s="1" t="str">
        <f>IF(OR(Table65[[#This Row],[Service]] = "Custom RNA", Table65[[#This Row],[Service]] = "HT Custom RNA", Table65[[#This Row],[Service]] = "HT Geneblock Custom RNA"), "Required", "Empty")</f>
        <v>Empty</v>
      </c>
      <c r="CM86" s="1" t="str">
        <f>IF(OR(Table65[[#This Row],[Service]] = "Custom RNA", Table65[[#This Row],[Service]] = "HT Custom RNA", Table65[[#This Row],[Service]] = "HT Geneblock Custom RNA"), "Required", "Empty")</f>
        <v>Empty</v>
      </c>
      <c r="CN86" s="1" t="str">
        <f>IF(AND(Table65[[#This Row],[Vector]]&lt;&gt;"Banked Construct", OR(Table65[[#This Row],[Service]] = "Custom RNA", Table65[[#This Row],[Service]] = "HT Custom RNA",Table65[[#This Row],[Service]] = "HT Geneblock Custom RNA",)), "Optional", "Empty")</f>
        <v>Empty</v>
      </c>
      <c r="CO86" s="1" t="str">
        <f>IF(OR(Table65[[#This Row],[Service]] = "Custom RNA", Table65[[#This Row],[Service]] = "HT Custom RNA"), "Optional", "Empty")</f>
        <v>Empty</v>
      </c>
      <c r="CP86" s="1" t="str">
        <f>IF(OR(Table65[[#This Row],[Service]] = "Custom RNA", Table65[[#This Row],[Service]] = "HT Custom RNA", Table65[[#This Row],[Service]] = "HT Custom Geneblock RNA"), "Optional", "Empty")</f>
        <v>Empty</v>
      </c>
      <c r="CQ86" s="1" t="str">
        <f>IF(Table65[[#This Row],[Service]]&lt;&gt;"",IF(OR(Table65[[#This Row],[Service]]="HT Custom RNA", Table65[[#This Row],[Service]]="HT Geneblock Custom RNA"), "Empty","Optional"),"Empty")</f>
        <v>Empty</v>
      </c>
      <c r="CR86" s="1" t="str">
        <f>IF(AND(Table65[[#This Row],[Formulation]]&lt;&gt;"",Table65[[#This Row],[Formulation]]&lt;&gt;"None",Table65[[#This Row],[Formulation]]&lt;&gt;"No Options"), "Required","Empty")</f>
        <v>Empty</v>
      </c>
      <c r="CS86" s="1" t="str">
        <f>IF(AND(Table65[[#This Row],[Formulation]]&lt;&gt;"",Table65[[#This Row],[Formulation]]&lt;&gt;"None",Table65[[#This Row],[Formulation]]&lt;&gt;"No Options"), "Optional","Empty")</f>
        <v>Empty</v>
      </c>
      <c r="CT86" s="1" t="str">
        <f t="shared" si="7"/>
        <v>Optional</v>
      </c>
      <c r="CU86" s="1" t="str">
        <f t="shared" si="8"/>
        <v>Optional</v>
      </c>
      <c r="CV86" s="2" t="str">
        <f t="shared" si="9"/>
        <v>Optional</v>
      </c>
    </row>
    <row r="87" spans="1:100" x14ac:dyDescent="0.35">
      <c r="A87" s="69">
        <v>83</v>
      </c>
      <c r="B87" s="59"/>
      <c r="C87" s="83"/>
      <c r="D87" s="85"/>
      <c r="E87" s="90"/>
      <c r="F87" s="60"/>
      <c r="G87" s="60"/>
      <c r="H87" s="60"/>
      <c r="I87" s="61"/>
      <c r="J87" s="61"/>
      <c r="K87" s="105"/>
      <c r="L87" s="90"/>
      <c r="M87" s="60"/>
      <c r="N87" s="108"/>
      <c r="O87" s="91"/>
      <c r="P87" s="111"/>
      <c r="Q87" s="93" t="str">
        <f>Table_Sequence_Check[[#This Row],[Final Warnings]]</f>
        <v/>
      </c>
      <c r="R87" s="19"/>
      <c r="S87" s="19"/>
      <c r="T87" s="19"/>
      <c r="BG87" s="3" t="str" cm="1">
        <f t="array" ref="BG87">_xlfn.LET(
    _xlpm.ProblemFound, _xlfn.TEXTJOIN(", ", TRUE, IF(OR(Table65[[#This Row],[Codon Optimize Capitalized?]]="No", Table65[[#This Row],[Codon Optimize Capitalized?]]=""), IF((ISNUMBER(SEARCH(Table_Problem_Sequences[Problem Sequences], Table65[[#This Row],[Custom Sequence/Bank ID]]))), Table_Problem_Sequences[Problem Sequences], ""),IF((ISNUMBER(FIND(LOWER(Table_Problem_Sequences[Problem Sequences]), Table65[[#This Row],[Custom Sequence/Bank ID]]))), Table_Problem_Sequences[Problem Sequences], ""))),
    IF(_xlpm.ProblemFound="", "", "Warning 1: Problem sequences found (" &amp; _xlpm.ProblemFound &amp; ")"))</f>
        <v/>
      </c>
      <c r="BH87" s="3" t="str">
        <f>IF(AND(Table65[[#This Row],[Vector]] &lt;&gt; "Banked Construct",Table65[[#This Row],[Service]]&lt;&gt;"Stock RNA", LEN(Table65[[#This Row],[Custom Sequence/Bank ID]])&lt;300, Table65[[#This Row],[Custom Sequence/Bank ID]]&lt;&gt;""),"Comment: Sequence is less than 300nt. A spacer sequence will be added to bring the length up to 300nt","")</f>
        <v/>
      </c>
      <c r="BI87" s="1" t="str">
        <f>IF(AND(Table65[[#This Row],[Custom Sequence/Bank ID]]&lt;&gt;"", Table65[[#This Row],[Codon Optimize Capitalized?]]&lt;&gt; "No", Table65[[#This Row],[Codon Optimize Capitalized?]]&lt;&gt; "", Table65[[#This Row],[Codon Optimize Capitalized?]]&lt;&gt; "No Options"),
    IF(MOD(LEN(SUBSTITUTE(SUBSTITUTE(SUBSTITUTE(SUBSTITUTE(SUBSTITUTE(Table65[[#This Row],[Custom Sequence/Bank ID]], "a", ""), "c", ""), "g", ""), "u", ""), "t", "")), 3) = 0,
        "",
        "Error 3: Optimization regions not divisible by 3"),
    "")</f>
        <v/>
      </c>
      <c r="BJ87" s="1" t="str">
        <f>IF(
    Table65[[#This Row],[Vector]]="Banked Construct",
    IF(
        AND(
            LEFT(Table65[[#This Row],[Custom Sequence/Bank ID]], 3)="RTC",
            ISNUMBER(VALUE(MID(Table65[[#This Row],[Custom Sequence/Bank ID]], 4, 7))),
            LEN(Table65[[#This Row],[Custom Sequence/Bank ID]])=10
        ),
        "",
        "Error 4: Incorrect Bank ID"
    ),
    ""
)</f>
        <v/>
      </c>
      <c r="BK87" s="1" t="str">
        <f>IF(
   AND(Table65[[#This Row],[Vector]]&lt;&gt;"Banked Construct", LEN(Table65[[#This Row],[Custom Sequence/Bank ID]])&gt;0),
   IF(
      LEN(
         SUBSTITUTE(
            SUBSTITUTE(
               SUBSTITUTE(
                  SUBSTITUTE(UPPER(Table65[[#This Row],[Custom Sequence/Bank ID]]),"A",""),
               "C",""),
            "T",""),
         "G","")
      )&gt;0,
      "Error 5: Non-ACGT characters present",
      ""
   ),
   ""
)</f>
        <v/>
      </c>
      <c r="BL87" s="4" t="str">
        <f>IF(AND(Table65[[#This Row],[Vector]] &lt;&gt; "Banked Construct",Table65[[#This Row],[Service]]="Custom RNA", LEN(Table65[[#This Row],[Custom Sequence/Bank ID]])&gt;10000),"Error 6: Maximum sequence length is 10,000nt",IF(AND(Table65[[#This Row],[Vector]] &lt;&gt; "Banked Construct",Table65[[#This Row],[Service]]="HT Custom RNA", LEN(Table65[[#This Row],[Custom Sequence/Bank ID]])&gt;5000),"Error 6: Maximum sequence length for HT is 5,000nt", IF(Table65[[#This Row],[Service]]="HT Geneblock Custom RNA", IF(AND(Table65[[#This Row],[Vector]]="RTC coding circRNA", LEN(Table65[[#This Row],[Custom Sequence/Bank ID]])&gt;3793),"Error 6: Maximum sequence length for Coding CircRNA Geneblock is 3,793nt", IF(AND(Table65[[#This Row],[Vector]]="RTC noncoding circRNA", LEN(Table65[[#This Row],[Custom Sequence/Bank ID]])&gt;4493),"Error 6: Maximum sequence length for Noncoding CircRNA Geneblock is 4,493nt", IF(AND(Table65[[#This Row],[Vector]]="RTC Other RNA", LEN(Table65[[#This Row],[Custom Sequence/Bank ID]])&gt;4913),"Error 6: Maximum sequence length for Other RNA Geneblock is 4,913nt",""))),"")))</f>
        <v/>
      </c>
      <c r="BM87" s="4" t="str">
        <f>IF(AND(Table65[[#This Row],[Vector]] &lt;&gt; "Banked Construct", Table65[[#This Row],[Service]]&lt;&gt;"Stock RNA", Table65[[#This Row],[Custom Sequence/Bank ID]]&lt;&gt;""),
    _xlfn.LET(
        _xlpm.Sequence, Table65[[#This Row],[Custom Sequence/Bank ID]],
        _xlpm.OriginalLength, IF(AND(Table65[[#This Row],[Codon Optimize Capitalized?]] &lt;&gt; "No", Table65[[#This Row],[Codon Optimize Capitalized?]] &lt;&gt; ""),
                           LEN(SUBSTITUTE(SUBSTITUTE(SUBSTITUTE(SUBSTITUTE(SUBSTITUTE(_xlpm.Sequence, "A", ""), "C", ""), "G", ""), "T", ""), "U", "")),
                           LEN(_xlpm.Sequence)),
        _xlpm.NoGCLength, IF(AND(Table65[[#This Row],[Codon Optimize Capitalized?]] &lt;&gt; "No", Table65[[#This Row],[Codon Optimize Capitalized?]] &lt;&gt; ""),
                       LEN((SUBSTITUTE(SUBSTITUTE(SUBSTITUTE(SUBSTITUTE(SUBSTITUTE(SUBSTITUTE(SUBSTITUTE(_xlpm.Sequence, "A", ""), "C", ""), "G", ""), "T", ""), "U", ""), "g", ""), "c", ""))),
                       LEN(SUBSTITUTE(SUBSTITUTE(UPPER(_xlpm.Sequence), "G", ""), "C", ""))),
        _xlpm.GCLength, _xlpm.OriginalLength - _xlpm.NoGCLength,
        _xlpm.GCPercentage, IF(_xlpm.OriginalLength &gt; 15, _xlpm.GCLength / _xlpm.OriginalLength, 0.5),
                IF(OR(_xlpm.GCPercentage &gt; 0.65, _xlpm.GCPercentage &lt; 0.25), "Warning 7: Unoptimized region GC is not between 25-65%", "")
    ),
    ""
)</f>
        <v/>
      </c>
      <c r="BN87" s="4" t="str" cm="1">
        <f t="array" ref="BN87">_xlfn.LET(
    _xlpm.ProblemFound, _xlfn.TEXTJOIN(", ", TRUE, IF(OR(Table65[[#This Row],[Codon Optimize Capitalized?]]="No", Table65[[#This Row],[Codon Optimize Capitalized?]]=""), IF((ISNUMBER(SEARCH(Table_Restriction_Enzymes[XbaI], Table65[[#This Row],[Custom Sequence/Bank ID]]))), Table_Restriction_Enzymes[XbaI], ""),IF((ISNUMBER(FIND(LOWER(Table_Restriction_Enzymes[XbaI]), Table65[[#This Row],[Custom Sequence/Bank ID]]))), Table_Restriction_Enzymes[XbaI], ""))),
    IF(_xlpm.ProblemFound="", "", "[" &amp; _xlpm.ProblemFound &amp; "]"))</f>
        <v/>
      </c>
      <c r="BO87" s="4" t="str">
        <f>IF(Table_Sequence_Check[[#This Row],[Restriction Enzyme 1 Check]]&lt;&gt;"", Table_Restriction_Enzymes[[#Headers],[XbaI]],"")</f>
        <v/>
      </c>
      <c r="BP87" s="4" t="str" cm="1">
        <f t="array" ref="BP87">_xlfn.LET(
    _xlpm.ProblemFound, _xlfn.TEXTJOIN(", ", TRUE, IF(OR(Table65[[#This Row],[Codon Optimize Capitalized?]]="No", Table65[[#This Row],[Codon Optimize Capitalized?]]=""), IF((ISNUMBER(SEARCH(Table_Restriction_Enzymes[AscI], Table65[[#This Row],[Custom Sequence/Bank ID]]))), Table_Restriction_Enzymes[AscI], ""),IF((ISNUMBER(FIND(LOWER(Table_Restriction_Enzymes[AscI]), Table65[[#This Row],[Custom Sequence/Bank ID]]))), Table_Restriction_Enzymes[AscI], ""))),
    IF(_xlpm.ProblemFound="", "", "[" &amp; _xlpm.ProblemFound &amp; "]"))</f>
        <v/>
      </c>
      <c r="BQ87" s="4" t="str">
        <f>IF(Table_Sequence_Check[[#This Row],[Restriction Enzyme 2 Check]]&lt;&gt;"", Table_Restriction_Enzymes[[#Headers],[AscI]],"")</f>
        <v/>
      </c>
      <c r="BR87" s="4" t="str">
        <f>IF(AND(Table65[[#This Row],[Vector]] &lt;&gt; "Banked Construct",Table65[[#This Row],[Service]]&lt;&gt;"Stock RNA", Table65[[#This Row],[Service]]&lt;&gt;"HT Geneblock Custom RNA", Table_Sequence_Check[[#This Row],[Restriction Enzyme 1 Check]]&lt;&gt;"", Table_Sequence_Check[[#This Row],[Restriction Enzyme 2 Check]]&lt;&gt; ""),"Error 8: Remove instances of one of the following: " &amp; _xlfn.CONCAT(Table_Sequence_Check[[#This Row],[Restriction Enzyme 1 Check]],Table_Sequence_Check[[#This Row],[Restriction Enzyme 2 Check]]),"")</f>
        <v/>
      </c>
      <c r="BS87" s="4" t="str" cm="1">
        <f t="array" ref="BS87">IF(
   AND(
      Table65[[#This Row],[Service]] &lt;&gt; "",
      OR(
         COUNTIF(Table65[Service], "HT Custom RNA") &gt; 0,
         COUNTIF(Table65[Service], "HT Geneblock Custom RNA") &gt; 0
      ),
      COUNTA(_xlfn.UNIQUE(_xlfn._xlws.FILTER(Table65[Service], Table65[Service] &lt;&gt; ""))) &gt; 1
   ),
   "Error 9: If selecting HT Custom RNA or HT Geneblock Custom RNA, all items must match the selected HT service",
   ""
)</f>
        <v/>
      </c>
      <c r="BT87" s="4" t="str" cm="1">
        <f t="array" ref="BT87">IF(
   AND(
      Table65[[#This Row],[Service]] &lt;&gt; "",
      OR(COUNTIF(Table65[Service], "*HT Custom RNA*") &gt; 0, COUNTIF(Table65[Service], "*HT Geneblock Custom RNA*") &gt; 0),
      OR(
         COUNTA(_xlfn.UNIQUE(_xlfn._xlws.FILTER(Table65[RNA Analytics], (Table65[Service] &lt;&gt; "")))) &gt; 1,
         COUNTA(_xlfn.UNIQUE(_xlfn._xlws.FILTER(Table65[Bank Construct?], (Table65[Service] &lt;&gt; "")))) &gt; 1,
         COUNTA(_xlfn.UNIQUE(_xlfn._xlws.FILTER(Table65[Synthesis Type], (Table65[Service] &lt;&gt; "")))) &gt; 1
      )
   ),
   "Error 10: If submitting HT Custom RNA or HT Geneblock Custom RNA service request, all items must have the same Synthesis Type, Banking, and Analytics",
   ""
)</f>
        <v/>
      </c>
      <c r="BU87" s="4" t="str">
        <f>IF(AND(OR(Table65[[#This Row],[Service]] = "HT Custom RNA",Table65[[#This Row],[Service]] = "HT Geneblock Custom RNA"), Table65[[#This Row],[Vector]]="Banked Construct"),"Error 11: Banked constructs cannot be submitted for HT/Geneblock Custom RNA service. Contact the core if you'd like to resynthesize an entire banked plate","")</f>
        <v/>
      </c>
      <c r="BV87" s="4" t="str">
        <f>IF(AND(Table65[[#This Row],[Service]] &lt;&gt; "", Table65[[#This Row],[Vector]]="Banked Construct", Table65[[#This Row],[Bank Construct?]]="Yes"),"Error 12: Cannot bank constructs that are already banked","")</f>
        <v/>
      </c>
      <c r="BW87" s="4" t="str" cm="1">
        <f t="array" ref="BW87">_xlfn.LET(
    _xlpm.ProblemFound, _xlfn.TEXTJOIN(", ", TRUE, IF(AND(Table65[[#This Row],[Synthesis Type]]="Other RNA", OR(Table65[[#This Row],[Codon Optimize Capitalized?]]="No", Table65[[#This Row],[Codon Optimize Capitalized?]]="")), IF((ISNUMBER(SEARCH(Table_pA_Check[pA Check], Table65[[#This Row],[Custom Sequence/Bank ID]]))), Table_pA_Check[pA Check], ""),IF((ISNUMBER(FIND(LOWER(Table_pA_Check[pA Check]), Table65[[#This Row],[Custom Sequence/Bank ID]]))), Table_pA_Check[pA Check], ""))),
    IF(_xlpm.ProblemFound="", "", "Error 13: Problem sequences found (" &amp; _xlpm.ProblemFound &amp; ")"))</f>
        <v/>
      </c>
      <c r="BX87" s="4" t="str">
        <f>IF(AND(Table65[[#This Row],[Service]] &lt;&gt; "", Table65[[#This Row],[Codon Optimize Capitalized?]]&lt;&gt; "No", Table65[[#This Row],[Codon Optimize Capitalized?]]&lt;&gt; "", Table65[[#This Row],[Codon Optimize Capitalized?]]&lt;&gt; "No Options", EXACT(Table65[[#This Row],[Custom Sequence/Bank ID]],LOWER(Table65[[#This Row],[Custom Sequence/Bank ID]]))),"Error 14: Codon optimization is selected, but sequence is lowercase. Change regions for optimization to uppercase","")</f>
        <v/>
      </c>
      <c r="BY87" s="4" t="str">
        <f>IF(COUNTIF(Table65[Name], Table65[[#This Row],[Name]]) &gt; 1, "Error 15: Duplicate name", "")</f>
        <v/>
      </c>
      <c r="BZ87" s="4" t="str">
        <f>IF(
   Table65[[#This Row],[Service]]&lt;&gt;"",
   IF(
      AND(Table65[[#This Row],[Formulation]]="", Table65[[#This Row],[Number of Aliquots]]&gt;1),
      "Error 16: The RTC can only aliquot formulated circRNA; unformulated circRNA is stable through many freeze-thaw cycles",
      ""
   ),
   ""
)</f>
        <v/>
      </c>
      <c r="CA87" s="4" t="str">
        <f>IF(
   Table65[[#This Row],[Service]]&lt;&gt;"",
   IF(
      Table65[[#This Row],[Number of Aliquots]] &gt; (Table65[[#This Row],[Quantity (mg)]]*20),
      "Error 17: Too many aliquots. Maximum aliquots for Quantity requested = " &amp; (Table65[[#This Row],[Quantity (mg)]]*20),
      ""
   ),
   ""
)</f>
        <v/>
      </c>
      <c r="CB87" s="4" t="str">
        <f>IF(
   AND(Table65[[#This Row],[Service]]&lt;&gt;"", Table65[[#This Row],[Quantity (mg)]]&lt;0.2, Table65[[#This Row],[Formulation]]&lt;&gt;"", Table65[[#This Row],[Formulation]]&lt;&gt;"None"),
   "Error 18: Quantity too low. Minimum is 0.2mg for formulations",
   ""
)</f>
        <v/>
      </c>
      <c r="CC87" s="4" t="str">
        <f>IF(
   AND(Table65[[#This Row],[Service]]&lt;&gt;"", Table65[[#This Row],[Vector]]="No Vector", Table65[[#This Row],[Service]]&lt;&gt;"HT Geneblock Custom RNA"),
   "Error 19: [No Vector] can only be used for Geneblock service",
   ""
)</f>
        <v/>
      </c>
      <c r="CD87" s="4" t="str">
        <f>_xlfn.LET(
    _xlpm.errorList, _xlfn.TEXTJOIN(". ", TRUE, Table_Sequence_Check[[#This Row],[Problem Sequence Check]:[GC Check]],Table_Sequence_Check[[#This Row],[Restriction Enzyme Error]:[Gblock No Vector Check]]),
    IF(AND(Table65[[#This Row],[Service]]&lt;&gt;"", Table65[[#This Row],[Custom Sequence/Bank ID]]&lt;&gt;"SPECIAL",_xlpm.errorList&lt;&gt;""), _xlpm.errorList &amp; ".", "")
)</f>
        <v/>
      </c>
      <c r="CF87" s="3" t="str">
        <f t="shared" si="5"/>
        <v>Required</v>
      </c>
      <c r="CG87" s="1" t="str">
        <f t="shared" si="6"/>
        <v>Optional</v>
      </c>
      <c r="CH87" s="1" t="str">
        <f>IF(Table65[[#This Row],[Service]]&lt;&gt;"",IF((Table65[[#This Row],[Service]]="HT Custom RNA") + (Table65[[#This Row],[Service]]="HT Geneblock Custom RNA"), "Empty","Required"),"Empty")</f>
        <v>Empty</v>
      </c>
      <c r="CI87" s="1" t="str">
        <f>IF(Table65[[#This Row],[Service]] = "Stock RNA", "Required","Empty")</f>
        <v>Empty</v>
      </c>
      <c r="CJ87" s="1" t="str">
        <f>IF(OR(Table65[[#This Row],[Service]] = "Custom RNA", Table65[[#This Row],[Service]] = "HT Custom RNA", Table65[[#This Row],[Service]] = "HT Geneblock Custom RNA", Table65[[#This Row],[Service]] = "Formulation"), "Required", "Empty")</f>
        <v>Empty</v>
      </c>
      <c r="CK87" s="1" t="str">
        <f>IF(OR(Table65[[#This Row],[Service]] = "Custom RNA", Table65[[#This Row],[Service]] = "HT Custom RNA", Table65[[#This Row],[Service]] = "HT Geneblock Custom RNA"), "Required", "Empty")</f>
        <v>Empty</v>
      </c>
      <c r="CL87" s="1" t="str">
        <f>IF(OR(Table65[[#This Row],[Service]] = "Custom RNA", Table65[[#This Row],[Service]] = "HT Custom RNA", Table65[[#This Row],[Service]] = "HT Geneblock Custom RNA"), "Required", "Empty")</f>
        <v>Empty</v>
      </c>
      <c r="CM87" s="1" t="str">
        <f>IF(OR(Table65[[#This Row],[Service]] = "Custom RNA", Table65[[#This Row],[Service]] = "HT Custom RNA", Table65[[#This Row],[Service]] = "HT Geneblock Custom RNA"), "Required", "Empty")</f>
        <v>Empty</v>
      </c>
      <c r="CN87" s="1" t="str">
        <f>IF(AND(Table65[[#This Row],[Vector]]&lt;&gt;"Banked Construct", OR(Table65[[#This Row],[Service]] = "Custom RNA", Table65[[#This Row],[Service]] = "HT Custom RNA",Table65[[#This Row],[Service]] = "HT Geneblock Custom RNA",)), "Optional", "Empty")</f>
        <v>Empty</v>
      </c>
      <c r="CO87" s="1" t="str">
        <f>IF(OR(Table65[[#This Row],[Service]] = "Custom RNA", Table65[[#This Row],[Service]] = "HT Custom RNA"), "Optional", "Empty")</f>
        <v>Empty</v>
      </c>
      <c r="CP87" s="1" t="str">
        <f>IF(OR(Table65[[#This Row],[Service]] = "Custom RNA", Table65[[#This Row],[Service]] = "HT Custom RNA", Table65[[#This Row],[Service]] = "HT Custom Geneblock RNA"), "Optional", "Empty")</f>
        <v>Empty</v>
      </c>
      <c r="CQ87" s="1" t="str">
        <f>IF(Table65[[#This Row],[Service]]&lt;&gt;"",IF(OR(Table65[[#This Row],[Service]]="HT Custom RNA", Table65[[#This Row],[Service]]="HT Geneblock Custom RNA"), "Empty","Optional"),"Empty")</f>
        <v>Empty</v>
      </c>
      <c r="CR87" s="1" t="str">
        <f>IF(AND(Table65[[#This Row],[Formulation]]&lt;&gt;"",Table65[[#This Row],[Formulation]]&lt;&gt;"None",Table65[[#This Row],[Formulation]]&lt;&gt;"No Options"), "Required","Empty")</f>
        <v>Empty</v>
      </c>
      <c r="CS87" s="1" t="str">
        <f>IF(AND(Table65[[#This Row],[Formulation]]&lt;&gt;"",Table65[[#This Row],[Formulation]]&lt;&gt;"None",Table65[[#This Row],[Formulation]]&lt;&gt;"No Options"), "Optional","Empty")</f>
        <v>Empty</v>
      </c>
      <c r="CT87" s="1" t="str">
        <f t="shared" si="7"/>
        <v>Optional</v>
      </c>
      <c r="CU87" s="1" t="str">
        <f t="shared" si="8"/>
        <v>Optional</v>
      </c>
      <c r="CV87" s="2" t="str">
        <f t="shared" si="9"/>
        <v>Optional</v>
      </c>
    </row>
    <row r="88" spans="1:100" x14ac:dyDescent="0.35">
      <c r="A88" s="69">
        <v>84</v>
      </c>
      <c r="B88" s="59"/>
      <c r="C88" s="83"/>
      <c r="D88" s="85"/>
      <c r="E88" s="90"/>
      <c r="F88" s="60"/>
      <c r="G88" s="60"/>
      <c r="H88" s="60"/>
      <c r="I88" s="61"/>
      <c r="J88" s="61"/>
      <c r="K88" s="105"/>
      <c r="L88" s="90"/>
      <c r="M88" s="60"/>
      <c r="N88" s="108"/>
      <c r="O88" s="91"/>
      <c r="P88" s="111"/>
      <c r="Q88" s="93" t="str">
        <f>Table_Sequence_Check[[#This Row],[Final Warnings]]</f>
        <v/>
      </c>
      <c r="R88" s="19"/>
      <c r="S88" s="19"/>
      <c r="T88" s="19"/>
      <c r="BG88" s="3" t="str" cm="1">
        <f t="array" ref="BG88">_xlfn.LET(
    _xlpm.ProblemFound, _xlfn.TEXTJOIN(", ", TRUE, IF(OR(Table65[[#This Row],[Codon Optimize Capitalized?]]="No", Table65[[#This Row],[Codon Optimize Capitalized?]]=""), IF((ISNUMBER(SEARCH(Table_Problem_Sequences[Problem Sequences], Table65[[#This Row],[Custom Sequence/Bank ID]]))), Table_Problem_Sequences[Problem Sequences], ""),IF((ISNUMBER(FIND(LOWER(Table_Problem_Sequences[Problem Sequences]), Table65[[#This Row],[Custom Sequence/Bank ID]]))), Table_Problem_Sequences[Problem Sequences], ""))),
    IF(_xlpm.ProblemFound="", "", "Warning 1: Problem sequences found (" &amp; _xlpm.ProblemFound &amp; ")"))</f>
        <v/>
      </c>
      <c r="BH88" s="3" t="str">
        <f>IF(AND(Table65[[#This Row],[Vector]] &lt;&gt; "Banked Construct",Table65[[#This Row],[Service]]&lt;&gt;"Stock RNA", LEN(Table65[[#This Row],[Custom Sequence/Bank ID]])&lt;300, Table65[[#This Row],[Custom Sequence/Bank ID]]&lt;&gt;""),"Comment: Sequence is less than 300nt. A spacer sequence will be added to bring the length up to 300nt","")</f>
        <v/>
      </c>
      <c r="BI88" s="1" t="str">
        <f>IF(AND(Table65[[#This Row],[Custom Sequence/Bank ID]]&lt;&gt;"", Table65[[#This Row],[Codon Optimize Capitalized?]]&lt;&gt; "No", Table65[[#This Row],[Codon Optimize Capitalized?]]&lt;&gt; "", Table65[[#This Row],[Codon Optimize Capitalized?]]&lt;&gt; "No Options"),
    IF(MOD(LEN(SUBSTITUTE(SUBSTITUTE(SUBSTITUTE(SUBSTITUTE(SUBSTITUTE(Table65[[#This Row],[Custom Sequence/Bank ID]], "a", ""), "c", ""), "g", ""), "u", ""), "t", "")), 3) = 0,
        "",
        "Error 3: Optimization regions not divisible by 3"),
    "")</f>
        <v/>
      </c>
      <c r="BJ88" s="1" t="str">
        <f>IF(
    Table65[[#This Row],[Vector]]="Banked Construct",
    IF(
        AND(
            LEFT(Table65[[#This Row],[Custom Sequence/Bank ID]], 3)="RTC",
            ISNUMBER(VALUE(MID(Table65[[#This Row],[Custom Sequence/Bank ID]], 4, 7))),
            LEN(Table65[[#This Row],[Custom Sequence/Bank ID]])=10
        ),
        "",
        "Error 4: Incorrect Bank ID"
    ),
    ""
)</f>
        <v/>
      </c>
      <c r="BK88" s="1" t="str">
        <f>IF(
   AND(Table65[[#This Row],[Vector]]&lt;&gt;"Banked Construct", LEN(Table65[[#This Row],[Custom Sequence/Bank ID]])&gt;0),
   IF(
      LEN(
         SUBSTITUTE(
            SUBSTITUTE(
               SUBSTITUTE(
                  SUBSTITUTE(UPPER(Table65[[#This Row],[Custom Sequence/Bank ID]]),"A",""),
               "C",""),
            "T",""),
         "G","")
      )&gt;0,
      "Error 5: Non-ACGT characters present",
      ""
   ),
   ""
)</f>
        <v/>
      </c>
      <c r="BL88" s="4" t="str">
        <f>IF(AND(Table65[[#This Row],[Vector]] &lt;&gt; "Banked Construct",Table65[[#This Row],[Service]]="Custom RNA", LEN(Table65[[#This Row],[Custom Sequence/Bank ID]])&gt;10000),"Error 6: Maximum sequence length is 10,000nt",IF(AND(Table65[[#This Row],[Vector]] &lt;&gt; "Banked Construct",Table65[[#This Row],[Service]]="HT Custom RNA", LEN(Table65[[#This Row],[Custom Sequence/Bank ID]])&gt;5000),"Error 6: Maximum sequence length for HT is 5,000nt", IF(Table65[[#This Row],[Service]]="HT Geneblock Custom RNA", IF(AND(Table65[[#This Row],[Vector]]="RTC coding circRNA", LEN(Table65[[#This Row],[Custom Sequence/Bank ID]])&gt;3793),"Error 6: Maximum sequence length for Coding CircRNA Geneblock is 3,793nt", IF(AND(Table65[[#This Row],[Vector]]="RTC noncoding circRNA", LEN(Table65[[#This Row],[Custom Sequence/Bank ID]])&gt;4493),"Error 6: Maximum sequence length for Noncoding CircRNA Geneblock is 4,493nt", IF(AND(Table65[[#This Row],[Vector]]="RTC Other RNA", LEN(Table65[[#This Row],[Custom Sequence/Bank ID]])&gt;4913),"Error 6: Maximum sequence length for Other RNA Geneblock is 4,913nt",""))),"")))</f>
        <v/>
      </c>
      <c r="BM88" s="4" t="str">
        <f>IF(AND(Table65[[#This Row],[Vector]] &lt;&gt; "Banked Construct", Table65[[#This Row],[Service]]&lt;&gt;"Stock RNA", Table65[[#This Row],[Custom Sequence/Bank ID]]&lt;&gt;""),
    _xlfn.LET(
        _xlpm.Sequence, Table65[[#This Row],[Custom Sequence/Bank ID]],
        _xlpm.OriginalLength, IF(AND(Table65[[#This Row],[Codon Optimize Capitalized?]] &lt;&gt; "No", Table65[[#This Row],[Codon Optimize Capitalized?]] &lt;&gt; ""),
                           LEN(SUBSTITUTE(SUBSTITUTE(SUBSTITUTE(SUBSTITUTE(SUBSTITUTE(_xlpm.Sequence, "A", ""), "C", ""), "G", ""), "T", ""), "U", "")),
                           LEN(_xlpm.Sequence)),
        _xlpm.NoGCLength, IF(AND(Table65[[#This Row],[Codon Optimize Capitalized?]] &lt;&gt; "No", Table65[[#This Row],[Codon Optimize Capitalized?]] &lt;&gt; ""),
                       LEN((SUBSTITUTE(SUBSTITUTE(SUBSTITUTE(SUBSTITUTE(SUBSTITUTE(SUBSTITUTE(SUBSTITUTE(_xlpm.Sequence, "A", ""), "C", ""), "G", ""), "T", ""), "U", ""), "g", ""), "c", ""))),
                       LEN(SUBSTITUTE(SUBSTITUTE(UPPER(_xlpm.Sequence), "G", ""), "C", ""))),
        _xlpm.GCLength, _xlpm.OriginalLength - _xlpm.NoGCLength,
        _xlpm.GCPercentage, IF(_xlpm.OriginalLength &gt; 15, _xlpm.GCLength / _xlpm.OriginalLength, 0.5),
                IF(OR(_xlpm.GCPercentage &gt; 0.65, _xlpm.GCPercentage &lt; 0.25), "Warning 7: Unoptimized region GC is not between 25-65%", "")
    ),
    ""
)</f>
        <v/>
      </c>
      <c r="BN88" s="4" t="str" cm="1">
        <f t="array" ref="BN88">_xlfn.LET(
    _xlpm.ProblemFound, _xlfn.TEXTJOIN(", ", TRUE, IF(OR(Table65[[#This Row],[Codon Optimize Capitalized?]]="No", Table65[[#This Row],[Codon Optimize Capitalized?]]=""), IF((ISNUMBER(SEARCH(Table_Restriction_Enzymes[XbaI], Table65[[#This Row],[Custom Sequence/Bank ID]]))), Table_Restriction_Enzymes[XbaI], ""),IF((ISNUMBER(FIND(LOWER(Table_Restriction_Enzymes[XbaI]), Table65[[#This Row],[Custom Sequence/Bank ID]]))), Table_Restriction_Enzymes[XbaI], ""))),
    IF(_xlpm.ProblemFound="", "", "[" &amp; _xlpm.ProblemFound &amp; "]"))</f>
        <v/>
      </c>
      <c r="BO88" s="4" t="str">
        <f>IF(Table_Sequence_Check[[#This Row],[Restriction Enzyme 1 Check]]&lt;&gt;"", Table_Restriction_Enzymes[[#Headers],[XbaI]],"")</f>
        <v/>
      </c>
      <c r="BP88" s="4" t="str" cm="1">
        <f t="array" ref="BP88">_xlfn.LET(
    _xlpm.ProblemFound, _xlfn.TEXTJOIN(", ", TRUE, IF(OR(Table65[[#This Row],[Codon Optimize Capitalized?]]="No", Table65[[#This Row],[Codon Optimize Capitalized?]]=""), IF((ISNUMBER(SEARCH(Table_Restriction_Enzymes[AscI], Table65[[#This Row],[Custom Sequence/Bank ID]]))), Table_Restriction_Enzymes[AscI], ""),IF((ISNUMBER(FIND(LOWER(Table_Restriction_Enzymes[AscI]), Table65[[#This Row],[Custom Sequence/Bank ID]]))), Table_Restriction_Enzymes[AscI], ""))),
    IF(_xlpm.ProblemFound="", "", "[" &amp; _xlpm.ProblemFound &amp; "]"))</f>
        <v/>
      </c>
      <c r="BQ88" s="4" t="str">
        <f>IF(Table_Sequence_Check[[#This Row],[Restriction Enzyme 2 Check]]&lt;&gt;"", Table_Restriction_Enzymes[[#Headers],[AscI]],"")</f>
        <v/>
      </c>
      <c r="BR88" s="4" t="str">
        <f>IF(AND(Table65[[#This Row],[Vector]] &lt;&gt; "Banked Construct",Table65[[#This Row],[Service]]&lt;&gt;"Stock RNA", Table65[[#This Row],[Service]]&lt;&gt;"HT Geneblock Custom RNA", Table_Sequence_Check[[#This Row],[Restriction Enzyme 1 Check]]&lt;&gt;"", Table_Sequence_Check[[#This Row],[Restriction Enzyme 2 Check]]&lt;&gt; ""),"Error 8: Remove instances of one of the following: " &amp; _xlfn.CONCAT(Table_Sequence_Check[[#This Row],[Restriction Enzyme 1 Check]],Table_Sequence_Check[[#This Row],[Restriction Enzyme 2 Check]]),"")</f>
        <v/>
      </c>
      <c r="BS88" s="4" t="str" cm="1">
        <f t="array" ref="BS88">IF(
   AND(
      Table65[[#This Row],[Service]] &lt;&gt; "",
      OR(
         COUNTIF(Table65[Service], "HT Custom RNA") &gt; 0,
         COUNTIF(Table65[Service], "HT Geneblock Custom RNA") &gt; 0
      ),
      COUNTA(_xlfn.UNIQUE(_xlfn._xlws.FILTER(Table65[Service], Table65[Service] &lt;&gt; ""))) &gt; 1
   ),
   "Error 9: If selecting HT Custom RNA or HT Geneblock Custom RNA, all items must match the selected HT service",
   ""
)</f>
        <v/>
      </c>
      <c r="BT88" s="4" t="str" cm="1">
        <f t="array" ref="BT88">IF(
   AND(
      Table65[[#This Row],[Service]] &lt;&gt; "",
      OR(COUNTIF(Table65[Service], "*HT Custom RNA*") &gt; 0, COUNTIF(Table65[Service], "*HT Geneblock Custom RNA*") &gt; 0),
      OR(
         COUNTA(_xlfn.UNIQUE(_xlfn._xlws.FILTER(Table65[RNA Analytics], (Table65[Service] &lt;&gt; "")))) &gt; 1,
         COUNTA(_xlfn.UNIQUE(_xlfn._xlws.FILTER(Table65[Bank Construct?], (Table65[Service] &lt;&gt; "")))) &gt; 1,
         COUNTA(_xlfn.UNIQUE(_xlfn._xlws.FILTER(Table65[Synthesis Type], (Table65[Service] &lt;&gt; "")))) &gt; 1
      )
   ),
   "Error 10: If submitting HT Custom RNA or HT Geneblock Custom RNA service request, all items must have the same Synthesis Type, Banking, and Analytics",
   ""
)</f>
        <v/>
      </c>
      <c r="BU88" s="4" t="str">
        <f>IF(AND(OR(Table65[[#This Row],[Service]] = "HT Custom RNA",Table65[[#This Row],[Service]] = "HT Geneblock Custom RNA"), Table65[[#This Row],[Vector]]="Banked Construct"),"Error 11: Banked constructs cannot be submitted for HT/Geneblock Custom RNA service. Contact the core if you'd like to resynthesize an entire banked plate","")</f>
        <v/>
      </c>
      <c r="BV88" s="4" t="str">
        <f>IF(AND(Table65[[#This Row],[Service]] &lt;&gt; "", Table65[[#This Row],[Vector]]="Banked Construct", Table65[[#This Row],[Bank Construct?]]="Yes"),"Error 12: Cannot bank constructs that are already banked","")</f>
        <v/>
      </c>
      <c r="BW88" s="4" t="str" cm="1">
        <f t="array" ref="BW88">_xlfn.LET(
    _xlpm.ProblemFound, _xlfn.TEXTJOIN(", ", TRUE, IF(AND(Table65[[#This Row],[Synthesis Type]]="Other RNA", OR(Table65[[#This Row],[Codon Optimize Capitalized?]]="No", Table65[[#This Row],[Codon Optimize Capitalized?]]="")), IF((ISNUMBER(SEARCH(Table_pA_Check[pA Check], Table65[[#This Row],[Custom Sequence/Bank ID]]))), Table_pA_Check[pA Check], ""),IF((ISNUMBER(FIND(LOWER(Table_pA_Check[pA Check]), Table65[[#This Row],[Custom Sequence/Bank ID]]))), Table_pA_Check[pA Check], ""))),
    IF(_xlpm.ProblemFound="", "", "Error 13: Problem sequences found (" &amp; _xlpm.ProblemFound &amp; ")"))</f>
        <v/>
      </c>
      <c r="BX88" s="4" t="str">
        <f>IF(AND(Table65[[#This Row],[Service]] &lt;&gt; "", Table65[[#This Row],[Codon Optimize Capitalized?]]&lt;&gt; "No", Table65[[#This Row],[Codon Optimize Capitalized?]]&lt;&gt; "", Table65[[#This Row],[Codon Optimize Capitalized?]]&lt;&gt; "No Options", EXACT(Table65[[#This Row],[Custom Sequence/Bank ID]],LOWER(Table65[[#This Row],[Custom Sequence/Bank ID]]))),"Error 14: Codon optimization is selected, but sequence is lowercase. Change regions for optimization to uppercase","")</f>
        <v/>
      </c>
      <c r="BY88" s="4" t="str">
        <f>IF(COUNTIF(Table65[Name], Table65[[#This Row],[Name]]) &gt; 1, "Error 15: Duplicate name", "")</f>
        <v/>
      </c>
      <c r="BZ88" s="4" t="str">
        <f>IF(
   Table65[[#This Row],[Service]]&lt;&gt;"",
   IF(
      AND(Table65[[#This Row],[Formulation]]="", Table65[[#This Row],[Number of Aliquots]]&gt;1),
      "Error 16: The RTC can only aliquot formulated circRNA; unformulated circRNA is stable through many freeze-thaw cycles",
      ""
   ),
   ""
)</f>
        <v/>
      </c>
      <c r="CA88" s="4" t="str">
        <f>IF(
   Table65[[#This Row],[Service]]&lt;&gt;"",
   IF(
      Table65[[#This Row],[Number of Aliquots]] &gt; (Table65[[#This Row],[Quantity (mg)]]*20),
      "Error 17: Too many aliquots. Maximum aliquots for Quantity requested = " &amp; (Table65[[#This Row],[Quantity (mg)]]*20),
      ""
   ),
   ""
)</f>
        <v/>
      </c>
      <c r="CB88" s="4" t="str">
        <f>IF(
   AND(Table65[[#This Row],[Service]]&lt;&gt;"", Table65[[#This Row],[Quantity (mg)]]&lt;0.2, Table65[[#This Row],[Formulation]]&lt;&gt;"", Table65[[#This Row],[Formulation]]&lt;&gt;"None"),
   "Error 18: Quantity too low. Minimum is 0.2mg for formulations",
   ""
)</f>
        <v/>
      </c>
      <c r="CC88" s="4" t="str">
        <f>IF(
   AND(Table65[[#This Row],[Service]]&lt;&gt;"", Table65[[#This Row],[Vector]]="No Vector", Table65[[#This Row],[Service]]&lt;&gt;"HT Geneblock Custom RNA"),
   "Error 19: [No Vector] can only be used for Geneblock service",
   ""
)</f>
        <v/>
      </c>
      <c r="CD88" s="4" t="str">
        <f>_xlfn.LET(
    _xlpm.errorList, _xlfn.TEXTJOIN(". ", TRUE, Table_Sequence_Check[[#This Row],[Problem Sequence Check]:[GC Check]],Table_Sequence_Check[[#This Row],[Restriction Enzyme Error]:[Gblock No Vector Check]]),
    IF(AND(Table65[[#This Row],[Service]]&lt;&gt;"", Table65[[#This Row],[Custom Sequence/Bank ID]]&lt;&gt;"SPECIAL",_xlpm.errorList&lt;&gt;""), _xlpm.errorList &amp; ".", "")
)</f>
        <v/>
      </c>
      <c r="CF88" s="3" t="str">
        <f t="shared" si="5"/>
        <v>Required</v>
      </c>
      <c r="CG88" s="1" t="str">
        <f t="shared" si="6"/>
        <v>Optional</v>
      </c>
      <c r="CH88" s="1" t="str">
        <f>IF(Table65[[#This Row],[Service]]&lt;&gt;"",IF((Table65[[#This Row],[Service]]="HT Custom RNA") + (Table65[[#This Row],[Service]]="HT Geneblock Custom RNA"), "Empty","Required"),"Empty")</f>
        <v>Empty</v>
      </c>
      <c r="CI88" s="1" t="str">
        <f>IF(Table65[[#This Row],[Service]] = "Stock RNA", "Required","Empty")</f>
        <v>Empty</v>
      </c>
      <c r="CJ88" s="1" t="str">
        <f>IF(OR(Table65[[#This Row],[Service]] = "Custom RNA", Table65[[#This Row],[Service]] = "HT Custom RNA", Table65[[#This Row],[Service]] = "HT Geneblock Custom RNA", Table65[[#This Row],[Service]] = "Formulation"), "Required", "Empty")</f>
        <v>Empty</v>
      </c>
      <c r="CK88" s="1" t="str">
        <f>IF(OR(Table65[[#This Row],[Service]] = "Custom RNA", Table65[[#This Row],[Service]] = "HT Custom RNA", Table65[[#This Row],[Service]] = "HT Geneblock Custom RNA"), "Required", "Empty")</f>
        <v>Empty</v>
      </c>
      <c r="CL88" s="1" t="str">
        <f>IF(OR(Table65[[#This Row],[Service]] = "Custom RNA", Table65[[#This Row],[Service]] = "HT Custom RNA", Table65[[#This Row],[Service]] = "HT Geneblock Custom RNA"), "Required", "Empty")</f>
        <v>Empty</v>
      </c>
      <c r="CM88" s="1" t="str">
        <f>IF(OR(Table65[[#This Row],[Service]] = "Custom RNA", Table65[[#This Row],[Service]] = "HT Custom RNA", Table65[[#This Row],[Service]] = "HT Geneblock Custom RNA"), "Required", "Empty")</f>
        <v>Empty</v>
      </c>
      <c r="CN88" s="1" t="str">
        <f>IF(AND(Table65[[#This Row],[Vector]]&lt;&gt;"Banked Construct", OR(Table65[[#This Row],[Service]] = "Custom RNA", Table65[[#This Row],[Service]] = "HT Custom RNA",Table65[[#This Row],[Service]] = "HT Geneblock Custom RNA",)), "Optional", "Empty")</f>
        <v>Empty</v>
      </c>
      <c r="CO88" s="1" t="str">
        <f>IF(OR(Table65[[#This Row],[Service]] = "Custom RNA", Table65[[#This Row],[Service]] = "HT Custom RNA"), "Optional", "Empty")</f>
        <v>Empty</v>
      </c>
      <c r="CP88" s="1" t="str">
        <f>IF(OR(Table65[[#This Row],[Service]] = "Custom RNA", Table65[[#This Row],[Service]] = "HT Custom RNA", Table65[[#This Row],[Service]] = "HT Custom Geneblock RNA"), "Optional", "Empty")</f>
        <v>Empty</v>
      </c>
      <c r="CQ88" s="1" t="str">
        <f>IF(Table65[[#This Row],[Service]]&lt;&gt;"",IF(OR(Table65[[#This Row],[Service]]="HT Custom RNA", Table65[[#This Row],[Service]]="HT Geneblock Custom RNA"), "Empty","Optional"),"Empty")</f>
        <v>Empty</v>
      </c>
      <c r="CR88" s="1" t="str">
        <f>IF(AND(Table65[[#This Row],[Formulation]]&lt;&gt;"",Table65[[#This Row],[Formulation]]&lt;&gt;"None",Table65[[#This Row],[Formulation]]&lt;&gt;"No Options"), "Required","Empty")</f>
        <v>Empty</v>
      </c>
      <c r="CS88" s="1" t="str">
        <f>IF(AND(Table65[[#This Row],[Formulation]]&lt;&gt;"",Table65[[#This Row],[Formulation]]&lt;&gt;"None",Table65[[#This Row],[Formulation]]&lt;&gt;"No Options"), "Optional","Empty")</f>
        <v>Empty</v>
      </c>
      <c r="CT88" s="1" t="str">
        <f t="shared" si="7"/>
        <v>Optional</v>
      </c>
      <c r="CU88" s="1" t="str">
        <f t="shared" si="8"/>
        <v>Optional</v>
      </c>
      <c r="CV88" s="2" t="str">
        <f t="shared" si="9"/>
        <v>Optional</v>
      </c>
    </row>
    <row r="89" spans="1:100" x14ac:dyDescent="0.35">
      <c r="A89" s="69">
        <v>85</v>
      </c>
      <c r="B89" s="59"/>
      <c r="C89" s="83"/>
      <c r="D89" s="85"/>
      <c r="E89" s="90"/>
      <c r="F89" s="60"/>
      <c r="G89" s="60"/>
      <c r="H89" s="60"/>
      <c r="I89" s="61"/>
      <c r="J89" s="61"/>
      <c r="K89" s="105"/>
      <c r="L89" s="90"/>
      <c r="M89" s="60"/>
      <c r="N89" s="108"/>
      <c r="O89" s="91"/>
      <c r="P89" s="111"/>
      <c r="Q89" s="93" t="str">
        <f>Table_Sequence_Check[[#This Row],[Final Warnings]]</f>
        <v/>
      </c>
      <c r="R89" s="19"/>
      <c r="S89" s="19"/>
      <c r="T89" s="19"/>
      <c r="BG89" s="3" t="str" cm="1">
        <f t="array" ref="BG89">_xlfn.LET(
    _xlpm.ProblemFound, _xlfn.TEXTJOIN(", ", TRUE, IF(OR(Table65[[#This Row],[Codon Optimize Capitalized?]]="No", Table65[[#This Row],[Codon Optimize Capitalized?]]=""), IF((ISNUMBER(SEARCH(Table_Problem_Sequences[Problem Sequences], Table65[[#This Row],[Custom Sequence/Bank ID]]))), Table_Problem_Sequences[Problem Sequences], ""),IF((ISNUMBER(FIND(LOWER(Table_Problem_Sequences[Problem Sequences]), Table65[[#This Row],[Custom Sequence/Bank ID]]))), Table_Problem_Sequences[Problem Sequences], ""))),
    IF(_xlpm.ProblemFound="", "", "Warning 1: Problem sequences found (" &amp; _xlpm.ProblemFound &amp; ")"))</f>
        <v/>
      </c>
      <c r="BH89" s="3" t="str">
        <f>IF(AND(Table65[[#This Row],[Vector]] &lt;&gt; "Banked Construct",Table65[[#This Row],[Service]]&lt;&gt;"Stock RNA", LEN(Table65[[#This Row],[Custom Sequence/Bank ID]])&lt;300, Table65[[#This Row],[Custom Sequence/Bank ID]]&lt;&gt;""),"Comment: Sequence is less than 300nt. A spacer sequence will be added to bring the length up to 300nt","")</f>
        <v/>
      </c>
      <c r="BI89" s="1" t="str">
        <f>IF(AND(Table65[[#This Row],[Custom Sequence/Bank ID]]&lt;&gt;"", Table65[[#This Row],[Codon Optimize Capitalized?]]&lt;&gt; "No", Table65[[#This Row],[Codon Optimize Capitalized?]]&lt;&gt; "", Table65[[#This Row],[Codon Optimize Capitalized?]]&lt;&gt; "No Options"),
    IF(MOD(LEN(SUBSTITUTE(SUBSTITUTE(SUBSTITUTE(SUBSTITUTE(SUBSTITUTE(Table65[[#This Row],[Custom Sequence/Bank ID]], "a", ""), "c", ""), "g", ""), "u", ""), "t", "")), 3) = 0,
        "",
        "Error 3: Optimization regions not divisible by 3"),
    "")</f>
        <v/>
      </c>
      <c r="BJ89" s="1" t="str">
        <f>IF(
    Table65[[#This Row],[Vector]]="Banked Construct",
    IF(
        AND(
            LEFT(Table65[[#This Row],[Custom Sequence/Bank ID]], 3)="RTC",
            ISNUMBER(VALUE(MID(Table65[[#This Row],[Custom Sequence/Bank ID]], 4, 7))),
            LEN(Table65[[#This Row],[Custom Sequence/Bank ID]])=10
        ),
        "",
        "Error 4: Incorrect Bank ID"
    ),
    ""
)</f>
        <v/>
      </c>
      <c r="BK89" s="1" t="str">
        <f>IF(
   AND(Table65[[#This Row],[Vector]]&lt;&gt;"Banked Construct", LEN(Table65[[#This Row],[Custom Sequence/Bank ID]])&gt;0),
   IF(
      LEN(
         SUBSTITUTE(
            SUBSTITUTE(
               SUBSTITUTE(
                  SUBSTITUTE(UPPER(Table65[[#This Row],[Custom Sequence/Bank ID]]),"A",""),
               "C",""),
            "T",""),
         "G","")
      )&gt;0,
      "Error 5: Non-ACGT characters present",
      ""
   ),
   ""
)</f>
        <v/>
      </c>
      <c r="BL89" s="4" t="str">
        <f>IF(AND(Table65[[#This Row],[Vector]] &lt;&gt; "Banked Construct",Table65[[#This Row],[Service]]="Custom RNA", LEN(Table65[[#This Row],[Custom Sequence/Bank ID]])&gt;10000),"Error 6: Maximum sequence length is 10,000nt",IF(AND(Table65[[#This Row],[Vector]] &lt;&gt; "Banked Construct",Table65[[#This Row],[Service]]="HT Custom RNA", LEN(Table65[[#This Row],[Custom Sequence/Bank ID]])&gt;5000),"Error 6: Maximum sequence length for HT is 5,000nt", IF(Table65[[#This Row],[Service]]="HT Geneblock Custom RNA", IF(AND(Table65[[#This Row],[Vector]]="RTC coding circRNA", LEN(Table65[[#This Row],[Custom Sequence/Bank ID]])&gt;3793),"Error 6: Maximum sequence length for Coding CircRNA Geneblock is 3,793nt", IF(AND(Table65[[#This Row],[Vector]]="RTC noncoding circRNA", LEN(Table65[[#This Row],[Custom Sequence/Bank ID]])&gt;4493),"Error 6: Maximum sequence length for Noncoding CircRNA Geneblock is 4,493nt", IF(AND(Table65[[#This Row],[Vector]]="RTC Other RNA", LEN(Table65[[#This Row],[Custom Sequence/Bank ID]])&gt;4913),"Error 6: Maximum sequence length for Other RNA Geneblock is 4,913nt",""))),"")))</f>
        <v/>
      </c>
      <c r="BM89" s="4" t="str">
        <f>IF(AND(Table65[[#This Row],[Vector]] &lt;&gt; "Banked Construct", Table65[[#This Row],[Service]]&lt;&gt;"Stock RNA", Table65[[#This Row],[Custom Sequence/Bank ID]]&lt;&gt;""),
    _xlfn.LET(
        _xlpm.Sequence, Table65[[#This Row],[Custom Sequence/Bank ID]],
        _xlpm.OriginalLength, IF(AND(Table65[[#This Row],[Codon Optimize Capitalized?]] &lt;&gt; "No", Table65[[#This Row],[Codon Optimize Capitalized?]] &lt;&gt; ""),
                           LEN(SUBSTITUTE(SUBSTITUTE(SUBSTITUTE(SUBSTITUTE(SUBSTITUTE(_xlpm.Sequence, "A", ""), "C", ""), "G", ""), "T", ""), "U", "")),
                           LEN(_xlpm.Sequence)),
        _xlpm.NoGCLength, IF(AND(Table65[[#This Row],[Codon Optimize Capitalized?]] &lt;&gt; "No", Table65[[#This Row],[Codon Optimize Capitalized?]] &lt;&gt; ""),
                       LEN((SUBSTITUTE(SUBSTITUTE(SUBSTITUTE(SUBSTITUTE(SUBSTITUTE(SUBSTITUTE(SUBSTITUTE(_xlpm.Sequence, "A", ""), "C", ""), "G", ""), "T", ""), "U", ""), "g", ""), "c", ""))),
                       LEN(SUBSTITUTE(SUBSTITUTE(UPPER(_xlpm.Sequence), "G", ""), "C", ""))),
        _xlpm.GCLength, _xlpm.OriginalLength - _xlpm.NoGCLength,
        _xlpm.GCPercentage, IF(_xlpm.OriginalLength &gt; 15, _xlpm.GCLength / _xlpm.OriginalLength, 0.5),
                IF(OR(_xlpm.GCPercentage &gt; 0.65, _xlpm.GCPercentage &lt; 0.25), "Warning 7: Unoptimized region GC is not between 25-65%", "")
    ),
    ""
)</f>
        <v/>
      </c>
      <c r="BN89" s="4" t="str" cm="1">
        <f t="array" ref="BN89">_xlfn.LET(
    _xlpm.ProblemFound, _xlfn.TEXTJOIN(", ", TRUE, IF(OR(Table65[[#This Row],[Codon Optimize Capitalized?]]="No", Table65[[#This Row],[Codon Optimize Capitalized?]]=""), IF((ISNUMBER(SEARCH(Table_Restriction_Enzymes[XbaI], Table65[[#This Row],[Custom Sequence/Bank ID]]))), Table_Restriction_Enzymes[XbaI], ""),IF((ISNUMBER(FIND(LOWER(Table_Restriction_Enzymes[XbaI]), Table65[[#This Row],[Custom Sequence/Bank ID]]))), Table_Restriction_Enzymes[XbaI], ""))),
    IF(_xlpm.ProblemFound="", "", "[" &amp; _xlpm.ProblemFound &amp; "]"))</f>
        <v/>
      </c>
      <c r="BO89" s="4" t="str">
        <f>IF(Table_Sequence_Check[[#This Row],[Restriction Enzyme 1 Check]]&lt;&gt;"", Table_Restriction_Enzymes[[#Headers],[XbaI]],"")</f>
        <v/>
      </c>
      <c r="BP89" s="4" t="str" cm="1">
        <f t="array" ref="BP89">_xlfn.LET(
    _xlpm.ProblemFound, _xlfn.TEXTJOIN(", ", TRUE, IF(OR(Table65[[#This Row],[Codon Optimize Capitalized?]]="No", Table65[[#This Row],[Codon Optimize Capitalized?]]=""), IF((ISNUMBER(SEARCH(Table_Restriction_Enzymes[AscI], Table65[[#This Row],[Custom Sequence/Bank ID]]))), Table_Restriction_Enzymes[AscI], ""),IF((ISNUMBER(FIND(LOWER(Table_Restriction_Enzymes[AscI]), Table65[[#This Row],[Custom Sequence/Bank ID]]))), Table_Restriction_Enzymes[AscI], ""))),
    IF(_xlpm.ProblemFound="", "", "[" &amp; _xlpm.ProblemFound &amp; "]"))</f>
        <v/>
      </c>
      <c r="BQ89" s="4" t="str">
        <f>IF(Table_Sequence_Check[[#This Row],[Restriction Enzyme 2 Check]]&lt;&gt;"", Table_Restriction_Enzymes[[#Headers],[AscI]],"")</f>
        <v/>
      </c>
      <c r="BR89" s="4" t="str">
        <f>IF(AND(Table65[[#This Row],[Vector]] &lt;&gt; "Banked Construct",Table65[[#This Row],[Service]]&lt;&gt;"Stock RNA", Table65[[#This Row],[Service]]&lt;&gt;"HT Geneblock Custom RNA", Table_Sequence_Check[[#This Row],[Restriction Enzyme 1 Check]]&lt;&gt;"", Table_Sequence_Check[[#This Row],[Restriction Enzyme 2 Check]]&lt;&gt; ""),"Error 8: Remove instances of one of the following: " &amp; _xlfn.CONCAT(Table_Sequence_Check[[#This Row],[Restriction Enzyme 1 Check]],Table_Sequence_Check[[#This Row],[Restriction Enzyme 2 Check]]),"")</f>
        <v/>
      </c>
      <c r="BS89" s="4" t="str" cm="1">
        <f t="array" ref="BS89">IF(
   AND(
      Table65[[#This Row],[Service]] &lt;&gt; "",
      OR(
         COUNTIF(Table65[Service], "HT Custom RNA") &gt; 0,
         COUNTIF(Table65[Service], "HT Geneblock Custom RNA") &gt; 0
      ),
      COUNTA(_xlfn.UNIQUE(_xlfn._xlws.FILTER(Table65[Service], Table65[Service] &lt;&gt; ""))) &gt; 1
   ),
   "Error 9: If selecting HT Custom RNA or HT Geneblock Custom RNA, all items must match the selected HT service",
   ""
)</f>
        <v/>
      </c>
      <c r="BT89" s="4" t="str" cm="1">
        <f t="array" ref="BT89">IF(
   AND(
      Table65[[#This Row],[Service]] &lt;&gt; "",
      OR(COUNTIF(Table65[Service], "*HT Custom RNA*") &gt; 0, COUNTIF(Table65[Service], "*HT Geneblock Custom RNA*") &gt; 0),
      OR(
         COUNTA(_xlfn.UNIQUE(_xlfn._xlws.FILTER(Table65[RNA Analytics], (Table65[Service] &lt;&gt; "")))) &gt; 1,
         COUNTA(_xlfn.UNIQUE(_xlfn._xlws.FILTER(Table65[Bank Construct?], (Table65[Service] &lt;&gt; "")))) &gt; 1,
         COUNTA(_xlfn.UNIQUE(_xlfn._xlws.FILTER(Table65[Synthesis Type], (Table65[Service] &lt;&gt; "")))) &gt; 1
      )
   ),
   "Error 10: If submitting HT Custom RNA or HT Geneblock Custom RNA service request, all items must have the same Synthesis Type, Banking, and Analytics",
   ""
)</f>
        <v/>
      </c>
      <c r="BU89" s="4" t="str">
        <f>IF(AND(OR(Table65[[#This Row],[Service]] = "HT Custom RNA",Table65[[#This Row],[Service]] = "HT Geneblock Custom RNA"), Table65[[#This Row],[Vector]]="Banked Construct"),"Error 11: Banked constructs cannot be submitted for HT/Geneblock Custom RNA service. Contact the core if you'd like to resynthesize an entire banked plate","")</f>
        <v/>
      </c>
      <c r="BV89" s="4" t="str">
        <f>IF(AND(Table65[[#This Row],[Service]] &lt;&gt; "", Table65[[#This Row],[Vector]]="Banked Construct", Table65[[#This Row],[Bank Construct?]]="Yes"),"Error 12: Cannot bank constructs that are already banked","")</f>
        <v/>
      </c>
      <c r="BW89" s="4" t="str" cm="1">
        <f t="array" ref="BW89">_xlfn.LET(
    _xlpm.ProblemFound, _xlfn.TEXTJOIN(", ", TRUE, IF(AND(Table65[[#This Row],[Synthesis Type]]="Other RNA", OR(Table65[[#This Row],[Codon Optimize Capitalized?]]="No", Table65[[#This Row],[Codon Optimize Capitalized?]]="")), IF((ISNUMBER(SEARCH(Table_pA_Check[pA Check], Table65[[#This Row],[Custom Sequence/Bank ID]]))), Table_pA_Check[pA Check], ""),IF((ISNUMBER(FIND(LOWER(Table_pA_Check[pA Check]), Table65[[#This Row],[Custom Sequence/Bank ID]]))), Table_pA_Check[pA Check], ""))),
    IF(_xlpm.ProblemFound="", "", "Error 13: Problem sequences found (" &amp; _xlpm.ProblemFound &amp; ")"))</f>
        <v/>
      </c>
      <c r="BX89" s="4" t="str">
        <f>IF(AND(Table65[[#This Row],[Service]] &lt;&gt; "", Table65[[#This Row],[Codon Optimize Capitalized?]]&lt;&gt; "No", Table65[[#This Row],[Codon Optimize Capitalized?]]&lt;&gt; "", Table65[[#This Row],[Codon Optimize Capitalized?]]&lt;&gt; "No Options", EXACT(Table65[[#This Row],[Custom Sequence/Bank ID]],LOWER(Table65[[#This Row],[Custom Sequence/Bank ID]]))),"Error 14: Codon optimization is selected, but sequence is lowercase. Change regions for optimization to uppercase","")</f>
        <v/>
      </c>
      <c r="BY89" s="4" t="str">
        <f>IF(COUNTIF(Table65[Name], Table65[[#This Row],[Name]]) &gt; 1, "Error 15: Duplicate name", "")</f>
        <v/>
      </c>
      <c r="BZ89" s="4" t="str">
        <f>IF(
   Table65[[#This Row],[Service]]&lt;&gt;"",
   IF(
      AND(Table65[[#This Row],[Formulation]]="", Table65[[#This Row],[Number of Aliquots]]&gt;1),
      "Error 16: The RTC can only aliquot formulated circRNA; unformulated circRNA is stable through many freeze-thaw cycles",
      ""
   ),
   ""
)</f>
        <v/>
      </c>
      <c r="CA89" s="4" t="str">
        <f>IF(
   Table65[[#This Row],[Service]]&lt;&gt;"",
   IF(
      Table65[[#This Row],[Number of Aliquots]] &gt; (Table65[[#This Row],[Quantity (mg)]]*20),
      "Error 17: Too many aliquots. Maximum aliquots for Quantity requested = " &amp; (Table65[[#This Row],[Quantity (mg)]]*20),
      ""
   ),
   ""
)</f>
        <v/>
      </c>
      <c r="CB89" s="4" t="str">
        <f>IF(
   AND(Table65[[#This Row],[Service]]&lt;&gt;"", Table65[[#This Row],[Quantity (mg)]]&lt;0.2, Table65[[#This Row],[Formulation]]&lt;&gt;"", Table65[[#This Row],[Formulation]]&lt;&gt;"None"),
   "Error 18: Quantity too low. Minimum is 0.2mg for formulations",
   ""
)</f>
        <v/>
      </c>
      <c r="CC89" s="4" t="str">
        <f>IF(
   AND(Table65[[#This Row],[Service]]&lt;&gt;"", Table65[[#This Row],[Vector]]="No Vector", Table65[[#This Row],[Service]]&lt;&gt;"HT Geneblock Custom RNA"),
   "Error 19: [No Vector] can only be used for Geneblock service",
   ""
)</f>
        <v/>
      </c>
      <c r="CD89" s="4" t="str">
        <f>_xlfn.LET(
    _xlpm.errorList, _xlfn.TEXTJOIN(". ", TRUE, Table_Sequence_Check[[#This Row],[Problem Sequence Check]:[GC Check]],Table_Sequence_Check[[#This Row],[Restriction Enzyme Error]:[Gblock No Vector Check]]),
    IF(AND(Table65[[#This Row],[Service]]&lt;&gt;"", Table65[[#This Row],[Custom Sequence/Bank ID]]&lt;&gt;"SPECIAL",_xlpm.errorList&lt;&gt;""), _xlpm.errorList &amp; ".", "")
)</f>
        <v/>
      </c>
      <c r="CF89" s="3" t="str">
        <f t="shared" si="5"/>
        <v>Required</v>
      </c>
      <c r="CG89" s="1" t="str">
        <f t="shared" si="6"/>
        <v>Optional</v>
      </c>
      <c r="CH89" s="1" t="str">
        <f>IF(Table65[[#This Row],[Service]]&lt;&gt;"",IF((Table65[[#This Row],[Service]]="HT Custom RNA") + (Table65[[#This Row],[Service]]="HT Geneblock Custom RNA"), "Empty","Required"),"Empty")</f>
        <v>Empty</v>
      </c>
      <c r="CI89" s="1" t="str">
        <f>IF(Table65[[#This Row],[Service]] = "Stock RNA", "Required","Empty")</f>
        <v>Empty</v>
      </c>
      <c r="CJ89" s="1" t="str">
        <f>IF(OR(Table65[[#This Row],[Service]] = "Custom RNA", Table65[[#This Row],[Service]] = "HT Custom RNA", Table65[[#This Row],[Service]] = "HT Geneblock Custom RNA", Table65[[#This Row],[Service]] = "Formulation"), "Required", "Empty")</f>
        <v>Empty</v>
      </c>
      <c r="CK89" s="1" t="str">
        <f>IF(OR(Table65[[#This Row],[Service]] = "Custom RNA", Table65[[#This Row],[Service]] = "HT Custom RNA", Table65[[#This Row],[Service]] = "HT Geneblock Custom RNA"), "Required", "Empty")</f>
        <v>Empty</v>
      </c>
      <c r="CL89" s="1" t="str">
        <f>IF(OR(Table65[[#This Row],[Service]] = "Custom RNA", Table65[[#This Row],[Service]] = "HT Custom RNA", Table65[[#This Row],[Service]] = "HT Geneblock Custom RNA"), "Required", "Empty")</f>
        <v>Empty</v>
      </c>
      <c r="CM89" s="1" t="str">
        <f>IF(OR(Table65[[#This Row],[Service]] = "Custom RNA", Table65[[#This Row],[Service]] = "HT Custom RNA", Table65[[#This Row],[Service]] = "HT Geneblock Custom RNA"), "Required", "Empty")</f>
        <v>Empty</v>
      </c>
      <c r="CN89" s="1" t="str">
        <f>IF(AND(Table65[[#This Row],[Vector]]&lt;&gt;"Banked Construct", OR(Table65[[#This Row],[Service]] = "Custom RNA", Table65[[#This Row],[Service]] = "HT Custom RNA",Table65[[#This Row],[Service]] = "HT Geneblock Custom RNA",)), "Optional", "Empty")</f>
        <v>Empty</v>
      </c>
      <c r="CO89" s="1" t="str">
        <f>IF(OR(Table65[[#This Row],[Service]] = "Custom RNA", Table65[[#This Row],[Service]] = "HT Custom RNA"), "Optional", "Empty")</f>
        <v>Empty</v>
      </c>
      <c r="CP89" s="1" t="str">
        <f>IF(OR(Table65[[#This Row],[Service]] = "Custom RNA", Table65[[#This Row],[Service]] = "HT Custom RNA", Table65[[#This Row],[Service]] = "HT Custom Geneblock RNA"), "Optional", "Empty")</f>
        <v>Empty</v>
      </c>
      <c r="CQ89" s="1" t="str">
        <f>IF(Table65[[#This Row],[Service]]&lt;&gt;"",IF(OR(Table65[[#This Row],[Service]]="HT Custom RNA", Table65[[#This Row],[Service]]="HT Geneblock Custom RNA"), "Empty","Optional"),"Empty")</f>
        <v>Empty</v>
      </c>
      <c r="CR89" s="1" t="str">
        <f>IF(AND(Table65[[#This Row],[Formulation]]&lt;&gt;"",Table65[[#This Row],[Formulation]]&lt;&gt;"None",Table65[[#This Row],[Formulation]]&lt;&gt;"No Options"), "Required","Empty")</f>
        <v>Empty</v>
      </c>
      <c r="CS89" s="1" t="str">
        <f>IF(AND(Table65[[#This Row],[Formulation]]&lt;&gt;"",Table65[[#This Row],[Formulation]]&lt;&gt;"None",Table65[[#This Row],[Formulation]]&lt;&gt;"No Options"), "Optional","Empty")</f>
        <v>Empty</v>
      </c>
      <c r="CT89" s="1" t="str">
        <f t="shared" si="7"/>
        <v>Optional</v>
      </c>
      <c r="CU89" s="1" t="str">
        <f t="shared" si="8"/>
        <v>Optional</v>
      </c>
      <c r="CV89" s="2" t="str">
        <f t="shared" si="9"/>
        <v>Optional</v>
      </c>
    </row>
    <row r="90" spans="1:100" x14ac:dyDescent="0.35">
      <c r="A90" s="69">
        <v>86</v>
      </c>
      <c r="B90" s="59"/>
      <c r="C90" s="83"/>
      <c r="D90" s="85"/>
      <c r="E90" s="90"/>
      <c r="F90" s="60"/>
      <c r="G90" s="60"/>
      <c r="H90" s="60"/>
      <c r="I90" s="61"/>
      <c r="J90" s="61"/>
      <c r="K90" s="105"/>
      <c r="L90" s="90"/>
      <c r="M90" s="60"/>
      <c r="N90" s="108"/>
      <c r="O90" s="91"/>
      <c r="P90" s="111"/>
      <c r="Q90" s="93" t="str">
        <f>Table_Sequence_Check[[#This Row],[Final Warnings]]</f>
        <v/>
      </c>
      <c r="R90" s="19"/>
      <c r="S90" s="19"/>
      <c r="T90" s="19"/>
      <c r="BG90" s="3" t="str" cm="1">
        <f t="array" ref="BG90">_xlfn.LET(
    _xlpm.ProblemFound, _xlfn.TEXTJOIN(", ", TRUE, IF(OR(Table65[[#This Row],[Codon Optimize Capitalized?]]="No", Table65[[#This Row],[Codon Optimize Capitalized?]]=""), IF((ISNUMBER(SEARCH(Table_Problem_Sequences[Problem Sequences], Table65[[#This Row],[Custom Sequence/Bank ID]]))), Table_Problem_Sequences[Problem Sequences], ""),IF((ISNUMBER(FIND(LOWER(Table_Problem_Sequences[Problem Sequences]), Table65[[#This Row],[Custom Sequence/Bank ID]]))), Table_Problem_Sequences[Problem Sequences], ""))),
    IF(_xlpm.ProblemFound="", "", "Warning 1: Problem sequences found (" &amp; _xlpm.ProblemFound &amp; ")"))</f>
        <v/>
      </c>
      <c r="BH90" s="3" t="str">
        <f>IF(AND(Table65[[#This Row],[Vector]] &lt;&gt; "Banked Construct",Table65[[#This Row],[Service]]&lt;&gt;"Stock RNA", LEN(Table65[[#This Row],[Custom Sequence/Bank ID]])&lt;300, Table65[[#This Row],[Custom Sequence/Bank ID]]&lt;&gt;""),"Comment: Sequence is less than 300nt. A spacer sequence will be added to bring the length up to 300nt","")</f>
        <v/>
      </c>
      <c r="BI90" s="1" t="str">
        <f>IF(AND(Table65[[#This Row],[Custom Sequence/Bank ID]]&lt;&gt;"", Table65[[#This Row],[Codon Optimize Capitalized?]]&lt;&gt; "No", Table65[[#This Row],[Codon Optimize Capitalized?]]&lt;&gt; "", Table65[[#This Row],[Codon Optimize Capitalized?]]&lt;&gt; "No Options"),
    IF(MOD(LEN(SUBSTITUTE(SUBSTITUTE(SUBSTITUTE(SUBSTITUTE(SUBSTITUTE(Table65[[#This Row],[Custom Sequence/Bank ID]], "a", ""), "c", ""), "g", ""), "u", ""), "t", "")), 3) = 0,
        "",
        "Error 3: Optimization regions not divisible by 3"),
    "")</f>
        <v/>
      </c>
      <c r="BJ90" s="1" t="str">
        <f>IF(
    Table65[[#This Row],[Vector]]="Banked Construct",
    IF(
        AND(
            LEFT(Table65[[#This Row],[Custom Sequence/Bank ID]], 3)="RTC",
            ISNUMBER(VALUE(MID(Table65[[#This Row],[Custom Sequence/Bank ID]], 4, 7))),
            LEN(Table65[[#This Row],[Custom Sequence/Bank ID]])=10
        ),
        "",
        "Error 4: Incorrect Bank ID"
    ),
    ""
)</f>
        <v/>
      </c>
      <c r="BK90" s="1" t="str">
        <f>IF(
   AND(Table65[[#This Row],[Vector]]&lt;&gt;"Banked Construct", LEN(Table65[[#This Row],[Custom Sequence/Bank ID]])&gt;0),
   IF(
      LEN(
         SUBSTITUTE(
            SUBSTITUTE(
               SUBSTITUTE(
                  SUBSTITUTE(UPPER(Table65[[#This Row],[Custom Sequence/Bank ID]]),"A",""),
               "C",""),
            "T",""),
         "G","")
      )&gt;0,
      "Error 5: Non-ACGT characters present",
      ""
   ),
   ""
)</f>
        <v/>
      </c>
      <c r="BL90" s="4" t="str">
        <f>IF(AND(Table65[[#This Row],[Vector]] &lt;&gt; "Banked Construct",Table65[[#This Row],[Service]]="Custom RNA", LEN(Table65[[#This Row],[Custom Sequence/Bank ID]])&gt;10000),"Error 6: Maximum sequence length is 10,000nt",IF(AND(Table65[[#This Row],[Vector]] &lt;&gt; "Banked Construct",Table65[[#This Row],[Service]]="HT Custom RNA", LEN(Table65[[#This Row],[Custom Sequence/Bank ID]])&gt;5000),"Error 6: Maximum sequence length for HT is 5,000nt", IF(Table65[[#This Row],[Service]]="HT Geneblock Custom RNA", IF(AND(Table65[[#This Row],[Vector]]="RTC coding circRNA", LEN(Table65[[#This Row],[Custom Sequence/Bank ID]])&gt;3793),"Error 6: Maximum sequence length for Coding CircRNA Geneblock is 3,793nt", IF(AND(Table65[[#This Row],[Vector]]="RTC noncoding circRNA", LEN(Table65[[#This Row],[Custom Sequence/Bank ID]])&gt;4493),"Error 6: Maximum sequence length for Noncoding CircRNA Geneblock is 4,493nt", IF(AND(Table65[[#This Row],[Vector]]="RTC Other RNA", LEN(Table65[[#This Row],[Custom Sequence/Bank ID]])&gt;4913),"Error 6: Maximum sequence length for Other RNA Geneblock is 4,913nt",""))),"")))</f>
        <v/>
      </c>
      <c r="BM90" s="4" t="str">
        <f>IF(AND(Table65[[#This Row],[Vector]] &lt;&gt; "Banked Construct", Table65[[#This Row],[Service]]&lt;&gt;"Stock RNA", Table65[[#This Row],[Custom Sequence/Bank ID]]&lt;&gt;""),
    _xlfn.LET(
        _xlpm.Sequence, Table65[[#This Row],[Custom Sequence/Bank ID]],
        _xlpm.OriginalLength, IF(AND(Table65[[#This Row],[Codon Optimize Capitalized?]] &lt;&gt; "No", Table65[[#This Row],[Codon Optimize Capitalized?]] &lt;&gt; ""),
                           LEN(SUBSTITUTE(SUBSTITUTE(SUBSTITUTE(SUBSTITUTE(SUBSTITUTE(_xlpm.Sequence, "A", ""), "C", ""), "G", ""), "T", ""), "U", "")),
                           LEN(_xlpm.Sequence)),
        _xlpm.NoGCLength, IF(AND(Table65[[#This Row],[Codon Optimize Capitalized?]] &lt;&gt; "No", Table65[[#This Row],[Codon Optimize Capitalized?]] &lt;&gt; ""),
                       LEN((SUBSTITUTE(SUBSTITUTE(SUBSTITUTE(SUBSTITUTE(SUBSTITUTE(SUBSTITUTE(SUBSTITUTE(_xlpm.Sequence, "A", ""), "C", ""), "G", ""), "T", ""), "U", ""), "g", ""), "c", ""))),
                       LEN(SUBSTITUTE(SUBSTITUTE(UPPER(_xlpm.Sequence), "G", ""), "C", ""))),
        _xlpm.GCLength, _xlpm.OriginalLength - _xlpm.NoGCLength,
        _xlpm.GCPercentage, IF(_xlpm.OriginalLength &gt; 15, _xlpm.GCLength / _xlpm.OriginalLength, 0.5),
                IF(OR(_xlpm.GCPercentage &gt; 0.65, _xlpm.GCPercentage &lt; 0.25), "Warning 7: Unoptimized region GC is not between 25-65%", "")
    ),
    ""
)</f>
        <v/>
      </c>
      <c r="BN90" s="4" t="str" cm="1">
        <f t="array" ref="BN90">_xlfn.LET(
    _xlpm.ProblemFound, _xlfn.TEXTJOIN(", ", TRUE, IF(OR(Table65[[#This Row],[Codon Optimize Capitalized?]]="No", Table65[[#This Row],[Codon Optimize Capitalized?]]=""), IF((ISNUMBER(SEARCH(Table_Restriction_Enzymes[XbaI], Table65[[#This Row],[Custom Sequence/Bank ID]]))), Table_Restriction_Enzymes[XbaI], ""),IF((ISNUMBER(FIND(LOWER(Table_Restriction_Enzymes[XbaI]), Table65[[#This Row],[Custom Sequence/Bank ID]]))), Table_Restriction_Enzymes[XbaI], ""))),
    IF(_xlpm.ProblemFound="", "", "[" &amp; _xlpm.ProblemFound &amp; "]"))</f>
        <v/>
      </c>
      <c r="BO90" s="4" t="str">
        <f>IF(Table_Sequence_Check[[#This Row],[Restriction Enzyme 1 Check]]&lt;&gt;"", Table_Restriction_Enzymes[[#Headers],[XbaI]],"")</f>
        <v/>
      </c>
      <c r="BP90" s="4" t="str" cm="1">
        <f t="array" ref="BP90">_xlfn.LET(
    _xlpm.ProblemFound, _xlfn.TEXTJOIN(", ", TRUE, IF(OR(Table65[[#This Row],[Codon Optimize Capitalized?]]="No", Table65[[#This Row],[Codon Optimize Capitalized?]]=""), IF((ISNUMBER(SEARCH(Table_Restriction_Enzymes[AscI], Table65[[#This Row],[Custom Sequence/Bank ID]]))), Table_Restriction_Enzymes[AscI], ""),IF((ISNUMBER(FIND(LOWER(Table_Restriction_Enzymes[AscI]), Table65[[#This Row],[Custom Sequence/Bank ID]]))), Table_Restriction_Enzymes[AscI], ""))),
    IF(_xlpm.ProblemFound="", "", "[" &amp; _xlpm.ProblemFound &amp; "]"))</f>
        <v/>
      </c>
      <c r="BQ90" s="4" t="str">
        <f>IF(Table_Sequence_Check[[#This Row],[Restriction Enzyme 2 Check]]&lt;&gt;"", Table_Restriction_Enzymes[[#Headers],[AscI]],"")</f>
        <v/>
      </c>
      <c r="BR90" s="4" t="str">
        <f>IF(AND(Table65[[#This Row],[Vector]] &lt;&gt; "Banked Construct",Table65[[#This Row],[Service]]&lt;&gt;"Stock RNA", Table65[[#This Row],[Service]]&lt;&gt;"HT Geneblock Custom RNA", Table_Sequence_Check[[#This Row],[Restriction Enzyme 1 Check]]&lt;&gt;"", Table_Sequence_Check[[#This Row],[Restriction Enzyme 2 Check]]&lt;&gt; ""),"Error 8: Remove instances of one of the following: " &amp; _xlfn.CONCAT(Table_Sequence_Check[[#This Row],[Restriction Enzyme 1 Check]],Table_Sequence_Check[[#This Row],[Restriction Enzyme 2 Check]]),"")</f>
        <v/>
      </c>
      <c r="BS90" s="4" t="str" cm="1">
        <f t="array" ref="BS90">IF(
   AND(
      Table65[[#This Row],[Service]] &lt;&gt; "",
      OR(
         COUNTIF(Table65[Service], "HT Custom RNA") &gt; 0,
         COUNTIF(Table65[Service], "HT Geneblock Custom RNA") &gt; 0
      ),
      COUNTA(_xlfn.UNIQUE(_xlfn._xlws.FILTER(Table65[Service], Table65[Service] &lt;&gt; ""))) &gt; 1
   ),
   "Error 9: If selecting HT Custom RNA or HT Geneblock Custom RNA, all items must match the selected HT service",
   ""
)</f>
        <v/>
      </c>
      <c r="BT90" s="4" t="str" cm="1">
        <f t="array" ref="BT90">IF(
   AND(
      Table65[[#This Row],[Service]] &lt;&gt; "",
      OR(COUNTIF(Table65[Service], "*HT Custom RNA*") &gt; 0, COUNTIF(Table65[Service], "*HT Geneblock Custom RNA*") &gt; 0),
      OR(
         COUNTA(_xlfn.UNIQUE(_xlfn._xlws.FILTER(Table65[RNA Analytics], (Table65[Service] &lt;&gt; "")))) &gt; 1,
         COUNTA(_xlfn.UNIQUE(_xlfn._xlws.FILTER(Table65[Bank Construct?], (Table65[Service] &lt;&gt; "")))) &gt; 1,
         COUNTA(_xlfn.UNIQUE(_xlfn._xlws.FILTER(Table65[Synthesis Type], (Table65[Service] &lt;&gt; "")))) &gt; 1
      )
   ),
   "Error 10: If submitting HT Custom RNA or HT Geneblock Custom RNA service request, all items must have the same Synthesis Type, Banking, and Analytics",
   ""
)</f>
        <v/>
      </c>
      <c r="BU90" s="4" t="str">
        <f>IF(AND(OR(Table65[[#This Row],[Service]] = "HT Custom RNA",Table65[[#This Row],[Service]] = "HT Geneblock Custom RNA"), Table65[[#This Row],[Vector]]="Banked Construct"),"Error 11: Banked constructs cannot be submitted for HT/Geneblock Custom RNA service. Contact the core if you'd like to resynthesize an entire banked plate","")</f>
        <v/>
      </c>
      <c r="BV90" s="4" t="str">
        <f>IF(AND(Table65[[#This Row],[Service]] &lt;&gt; "", Table65[[#This Row],[Vector]]="Banked Construct", Table65[[#This Row],[Bank Construct?]]="Yes"),"Error 12: Cannot bank constructs that are already banked","")</f>
        <v/>
      </c>
      <c r="BW90" s="4" t="str" cm="1">
        <f t="array" ref="BW90">_xlfn.LET(
    _xlpm.ProblemFound, _xlfn.TEXTJOIN(", ", TRUE, IF(AND(Table65[[#This Row],[Synthesis Type]]="Other RNA", OR(Table65[[#This Row],[Codon Optimize Capitalized?]]="No", Table65[[#This Row],[Codon Optimize Capitalized?]]="")), IF((ISNUMBER(SEARCH(Table_pA_Check[pA Check], Table65[[#This Row],[Custom Sequence/Bank ID]]))), Table_pA_Check[pA Check], ""),IF((ISNUMBER(FIND(LOWER(Table_pA_Check[pA Check]), Table65[[#This Row],[Custom Sequence/Bank ID]]))), Table_pA_Check[pA Check], ""))),
    IF(_xlpm.ProblemFound="", "", "Error 13: Problem sequences found (" &amp; _xlpm.ProblemFound &amp; ")"))</f>
        <v/>
      </c>
      <c r="BX90" s="4" t="str">
        <f>IF(AND(Table65[[#This Row],[Service]] &lt;&gt; "", Table65[[#This Row],[Codon Optimize Capitalized?]]&lt;&gt; "No", Table65[[#This Row],[Codon Optimize Capitalized?]]&lt;&gt; "", Table65[[#This Row],[Codon Optimize Capitalized?]]&lt;&gt; "No Options", EXACT(Table65[[#This Row],[Custom Sequence/Bank ID]],LOWER(Table65[[#This Row],[Custom Sequence/Bank ID]]))),"Error 14: Codon optimization is selected, but sequence is lowercase. Change regions for optimization to uppercase","")</f>
        <v/>
      </c>
      <c r="BY90" s="4" t="str">
        <f>IF(COUNTIF(Table65[Name], Table65[[#This Row],[Name]]) &gt; 1, "Error 15: Duplicate name", "")</f>
        <v/>
      </c>
      <c r="BZ90" s="4" t="str">
        <f>IF(
   Table65[[#This Row],[Service]]&lt;&gt;"",
   IF(
      AND(Table65[[#This Row],[Formulation]]="", Table65[[#This Row],[Number of Aliquots]]&gt;1),
      "Error 16: The RTC can only aliquot formulated circRNA; unformulated circRNA is stable through many freeze-thaw cycles",
      ""
   ),
   ""
)</f>
        <v/>
      </c>
      <c r="CA90" s="4" t="str">
        <f>IF(
   Table65[[#This Row],[Service]]&lt;&gt;"",
   IF(
      Table65[[#This Row],[Number of Aliquots]] &gt; (Table65[[#This Row],[Quantity (mg)]]*20),
      "Error 17: Too many aliquots. Maximum aliquots for Quantity requested = " &amp; (Table65[[#This Row],[Quantity (mg)]]*20),
      ""
   ),
   ""
)</f>
        <v/>
      </c>
      <c r="CB90" s="4" t="str">
        <f>IF(
   AND(Table65[[#This Row],[Service]]&lt;&gt;"", Table65[[#This Row],[Quantity (mg)]]&lt;0.2, Table65[[#This Row],[Formulation]]&lt;&gt;"", Table65[[#This Row],[Formulation]]&lt;&gt;"None"),
   "Error 18: Quantity too low. Minimum is 0.2mg for formulations",
   ""
)</f>
        <v/>
      </c>
      <c r="CC90" s="4" t="str">
        <f>IF(
   AND(Table65[[#This Row],[Service]]&lt;&gt;"", Table65[[#This Row],[Vector]]="No Vector", Table65[[#This Row],[Service]]&lt;&gt;"HT Geneblock Custom RNA"),
   "Error 19: [No Vector] can only be used for Geneblock service",
   ""
)</f>
        <v/>
      </c>
      <c r="CD90" s="4" t="str">
        <f>_xlfn.LET(
    _xlpm.errorList, _xlfn.TEXTJOIN(". ", TRUE, Table_Sequence_Check[[#This Row],[Problem Sequence Check]:[GC Check]],Table_Sequence_Check[[#This Row],[Restriction Enzyme Error]:[Gblock No Vector Check]]),
    IF(AND(Table65[[#This Row],[Service]]&lt;&gt;"", Table65[[#This Row],[Custom Sequence/Bank ID]]&lt;&gt;"SPECIAL",_xlpm.errorList&lt;&gt;""), _xlpm.errorList &amp; ".", "")
)</f>
        <v/>
      </c>
      <c r="CF90" s="3" t="str">
        <f t="shared" si="5"/>
        <v>Required</v>
      </c>
      <c r="CG90" s="1" t="str">
        <f t="shared" si="6"/>
        <v>Optional</v>
      </c>
      <c r="CH90" s="1" t="str">
        <f>IF(Table65[[#This Row],[Service]]&lt;&gt;"",IF((Table65[[#This Row],[Service]]="HT Custom RNA") + (Table65[[#This Row],[Service]]="HT Geneblock Custom RNA"), "Empty","Required"),"Empty")</f>
        <v>Empty</v>
      </c>
      <c r="CI90" s="1" t="str">
        <f>IF(Table65[[#This Row],[Service]] = "Stock RNA", "Required","Empty")</f>
        <v>Empty</v>
      </c>
      <c r="CJ90" s="1" t="str">
        <f>IF(OR(Table65[[#This Row],[Service]] = "Custom RNA", Table65[[#This Row],[Service]] = "HT Custom RNA", Table65[[#This Row],[Service]] = "HT Geneblock Custom RNA", Table65[[#This Row],[Service]] = "Formulation"), "Required", "Empty")</f>
        <v>Empty</v>
      </c>
      <c r="CK90" s="1" t="str">
        <f>IF(OR(Table65[[#This Row],[Service]] = "Custom RNA", Table65[[#This Row],[Service]] = "HT Custom RNA", Table65[[#This Row],[Service]] = "HT Geneblock Custom RNA"), "Required", "Empty")</f>
        <v>Empty</v>
      </c>
      <c r="CL90" s="1" t="str">
        <f>IF(OR(Table65[[#This Row],[Service]] = "Custom RNA", Table65[[#This Row],[Service]] = "HT Custom RNA", Table65[[#This Row],[Service]] = "HT Geneblock Custom RNA"), "Required", "Empty")</f>
        <v>Empty</v>
      </c>
      <c r="CM90" s="1" t="str">
        <f>IF(OR(Table65[[#This Row],[Service]] = "Custom RNA", Table65[[#This Row],[Service]] = "HT Custom RNA", Table65[[#This Row],[Service]] = "HT Geneblock Custom RNA"), "Required", "Empty")</f>
        <v>Empty</v>
      </c>
      <c r="CN90" s="1" t="str">
        <f>IF(AND(Table65[[#This Row],[Vector]]&lt;&gt;"Banked Construct", OR(Table65[[#This Row],[Service]] = "Custom RNA", Table65[[#This Row],[Service]] = "HT Custom RNA",Table65[[#This Row],[Service]] = "HT Geneblock Custom RNA",)), "Optional", "Empty")</f>
        <v>Empty</v>
      </c>
      <c r="CO90" s="1" t="str">
        <f>IF(OR(Table65[[#This Row],[Service]] = "Custom RNA", Table65[[#This Row],[Service]] = "HT Custom RNA"), "Optional", "Empty")</f>
        <v>Empty</v>
      </c>
      <c r="CP90" s="1" t="str">
        <f>IF(OR(Table65[[#This Row],[Service]] = "Custom RNA", Table65[[#This Row],[Service]] = "HT Custom RNA", Table65[[#This Row],[Service]] = "HT Custom Geneblock RNA"), "Optional", "Empty")</f>
        <v>Empty</v>
      </c>
      <c r="CQ90" s="1" t="str">
        <f>IF(Table65[[#This Row],[Service]]&lt;&gt;"",IF(OR(Table65[[#This Row],[Service]]="HT Custom RNA", Table65[[#This Row],[Service]]="HT Geneblock Custom RNA"), "Empty","Optional"),"Empty")</f>
        <v>Empty</v>
      </c>
      <c r="CR90" s="1" t="str">
        <f>IF(AND(Table65[[#This Row],[Formulation]]&lt;&gt;"",Table65[[#This Row],[Formulation]]&lt;&gt;"None",Table65[[#This Row],[Formulation]]&lt;&gt;"No Options"), "Required","Empty")</f>
        <v>Empty</v>
      </c>
      <c r="CS90" s="1" t="str">
        <f>IF(AND(Table65[[#This Row],[Formulation]]&lt;&gt;"",Table65[[#This Row],[Formulation]]&lt;&gt;"None",Table65[[#This Row],[Formulation]]&lt;&gt;"No Options"), "Optional","Empty")</f>
        <v>Empty</v>
      </c>
      <c r="CT90" s="1" t="str">
        <f t="shared" si="7"/>
        <v>Optional</v>
      </c>
      <c r="CU90" s="1" t="str">
        <f t="shared" si="8"/>
        <v>Optional</v>
      </c>
      <c r="CV90" s="2" t="str">
        <f t="shared" si="9"/>
        <v>Optional</v>
      </c>
    </row>
    <row r="91" spans="1:100" x14ac:dyDescent="0.35">
      <c r="A91" s="69">
        <v>87</v>
      </c>
      <c r="B91" s="59"/>
      <c r="C91" s="83"/>
      <c r="D91" s="85"/>
      <c r="E91" s="90"/>
      <c r="F91" s="60"/>
      <c r="G91" s="60"/>
      <c r="H91" s="60"/>
      <c r="I91" s="61"/>
      <c r="J91" s="61"/>
      <c r="K91" s="105"/>
      <c r="L91" s="90"/>
      <c r="M91" s="60"/>
      <c r="N91" s="108"/>
      <c r="O91" s="91"/>
      <c r="P91" s="111"/>
      <c r="Q91" s="93" t="str">
        <f>Table_Sequence_Check[[#This Row],[Final Warnings]]</f>
        <v/>
      </c>
      <c r="R91" s="19"/>
      <c r="S91" s="19"/>
      <c r="T91" s="19"/>
      <c r="BG91" s="3" t="str" cm="1">
        <f t="array" ref="BG91">_xlfn.LET(
    _xlpm.ProblemFound, _xlfn.TEXTJOIN(", ", TRUE, IF(OR(Table65[[#This Row],[Codon Optimize Capitalized?]]="No", Table65[[#This Row],[Codon Optimize Capitalized?]]=""), IF((ISNUMBER(SEARCH(Table_Problem_Sequences[Problem Sequences], Table65[[#This Row],[Custom Sequence/Bank ID]]))), Table_Problem_Sequences[Problem Sequences], ""),IF((ISNUMBER(FIND(LOWER(Table_Problem_Sequences[Problem Sequences]), Table65[[#This Row],[Custom Sequence/Bank ID]]))), Table_Problem_Sequences[Problem Sequences], ""))),
    IF(_xlpm.ProblemFound="", "", "Warning 1: Problem sequences found (" &amp; _xlpm.ProblemFound &amp; ")"))</f>
        <v/>
      </c>
      <c r="BH91" s="3" t="str">
        <f>IF(AND(Table65[[#This Row],[Vector]] &lt;&gt; "Banked Construct",Table65[[#This Row],[Service]]&lt;&gt;"Stock RNA", LEN(Table65[[#This Row],[Custom Sequence/Bank ID]])&lt;300, Table65[[#This Row],[Custom Sequence/Bank ID]]&lt;&gt;""),"Comment: Sequence is less than 300nt. A spacer sequence will be added to bring the length up to 300nt","")</f>
        <v/>
      </c>
      <c r="BI91" s="1" t="str">
        <f>IF(AND(Table65[[#This Row],[Custom Sequence/Bank ID]]&lt;&gt;"", Table65[[#This Row],[Codon Optimize Capitalized?]]&lt;&gt; "No", Table65[[#This Row],[Codon Optimize Capitalized?]]&lt;&gt; "", Table65[[#This Row],[Codon Optimize Capitalized?]]&lt;&gt; "No Options"),
    IF(MOD(LEN(SUBSTITUTE(SUBSTITUTE(SUBSTITUTE(SUBSTITUTE(SUBSTITUTE(Table65[[#This Row],[Custom Sequence/Bank ID]], "a", ""), "c", ""), "g", ""), "u", ""), "t", "")), 3) = 0,
        "",
        "Error 3: Optimization regions not divisible by 3"),
    "")</f>
        <v/>
      </c>
      <c r="BJ91" s="1" t="str">
        <f>IF(
    Table65[[#This Row],[Vector]]="Banked Construct",
    IF(
        AND(
            LEFT(Table65[[#This Row],[Custom Sequence/Bank ID]], 3)="RTC",
            ISNUMBER(VALUE(MID(Table65[[#This Row],[Custom Sequence/Bank ID]], 4, 7))),
            LEN(Table65[[#This Row],[Custom Sequence/Bank ID]])=10
        ),
        "",
        "Error 4: Incorrect Bank ID"
    ),
    ""
)</f>
        <v/>
      </c>
      <c r="BK91" s="1" t="str">
        <f>IF(
   AND(Table65[[#This Row],[Vector]]&lt;&gt;"Banked Construct", LEN(Table65[[#This Row],[Custom Sequence/Bank ID]])&gt;0),
   IF(
      LEN(
         SUBSTITUTE(
            SUBSTITUTE(
               SUBSTITUTE(
                  SUBSTITUTE(UPPER(Table65[[#This Row],[Custom Sequence/Bank ID]]),"A",""),
               "C",""),
            "T",""),
         "G","")
      )&gt;0,
      "Error 5: Non-ACGT characters present",
      ""
   ),
   ""
)</f>
        <v/>
      </c>
      <c r="BL91" s="4" t="str">
        <f>IF(AND(Table65[[#This Row],[Vector]] &lt;&gt; "Banked Construct",Table65[[#This Row],[Service]]="Custom RNA", LEN(Table65[[#This Row],[Custom Sequence/Bank ID]])&gt;10000),"Error 6: Maximum sequence length is 10,000nt",IF(AND(Table65[[#This Row],[Vector]] &lt;&gt; "Banked Construct",Table65[[#This Row],[Service]]="HT Custom RNA", LEN(Table65[[#This Row],[Custom Sequence/Bank ID]])&gt;5000),"Error 6: Maximum sequence length for HT is 5,000nt", IF(Table65[[#This Row],[Service]]="HT Geneblock Custom RNA", IF(AND(Table65[[#This Row],[Vector]]="RTC coding circRNA", LEN(Table65[[#This Row],[Custom Sequence/Bank ID]])&gt;3793),"Error 6: Maximum sequence length for Coding CircRNA Geneblock is 3,793nt", IF(AND(Table65[[#This Row],[Vector]]="RTC noncoding circRNA", LEN(Table65[[#This Row],[Custom Sequence/Bank ID]])&gt;4493),"Error 6: Maximum sequence length for Noncoding CircRNA Geneblock is 4,493nt", IF(AND(Table65[[#This Row],[Vector]]="RTC Other RNA", LEN(Table65[[#This Row],[Custom Sequence/Bank ID]])&gt;4913),"Error 6: Maximum sequence length for Other RNA Geneblock is 4,913nt",""))),"")))</f>
        <v/>
      </c>
      <c r="BM91" s="4" t="str">
        <f>IF(AND(Table65[[#This Row],[Vector]] &lt;&gt; "Banked Construct", Table65[[#This Row],[Service]]&lt;&gt;"Stock RNA", Table65[[#This Row],[Custom Sequence/Bank ID]]&lt;&gt;""),
    _xlfn.LET(
        _xlpm.Sequence, Table65[[#This Row],[Custom Sequence/Bank ID]],
        _xlpm.OriginalLength, IF(AND(Table65[[#This Row],[Codon Optimize Capitalized?]] &lt;&gt; "No", Table65[[#This Row],[Codon Optimize Capitalized?]] &lt;&gt; ""),
                           LEN(SUBSTITUTE(SUBSTITUTE(SUBSTITUTE(SUBSTITUTE(SUBSTITUTE(_xlpm.Sequence, "A", ""), "C", ""), "G", ""), "T", ""), "U", "")),
                           LEN(_xlpm.Sequence)),
        _xlpm.NoGCLength, IF(AND(Table65[[#This Row],[Codon Optimize Capitalized?]] &lt;&gt; "No", Table65[[#This Row],[Codon Optimize Capitalized?]] &lt;&gt; ""),
                       LEN((SUBSTITUTE(SUBSTITUTE(SUBSTITUTE(SUBSTITUTE(SUBSTITUTE(SUBSTITUTE(SUBSTITUTE(_xlpm.Sequence, "A", ""), "C", ""), "G", ""), "T", ""), "U", ""), "g", ""), "c", ""))),
                       LEN(SUBSTITUTE(SUBSTITUTE(UPPER(_xlpm.Sequence), "G", ""), "C", ""))),
        _xlpm.GCLength, _xlpm.OriginalLength - _xlpm.NoGCLength,
        _xlpm.GCPercentage, IF(_xlpm.OriginalLength &gt; 15, _xlpm.GCLength / _xlpm.OriginalLength, 0.5),
                IF(OR(_xlpm.GCPercentage &gt; 0.65, _xlpm.GCPercentage &lt; 0.25), "Warning 7: Unoptimized region GC is not between 25-65%", "")
    ),
    ""
)</f>
        <v/>
      </c>
      <c r="BN91" s="4" t="str" cm="1">
        <f t="array" ref="BN91">_xlfn.LET(
    _xlpm.ProblemFound, _xlfn.TEXTJOIN(", ", TRUE, IF(OR(Table65[[#This Row],[Codon Optimize Capitalized?]]="No", Table65[[#This Row],[Codon Optimize Capitalized?]]=""), IF((ISNUMBER(SEARCH(Table_Restriction_Enzymes[XbaI], Table65[[#This Row],[Custom Sequence/Bank ID]]))), Table_Restriction_Enzymes[XbaI], ""),IF((ISNUMBER(FIND(LOWER(Table_Restriction_Enzymes[XbaI]), Table65[[#This Row],[Custom Sequence/Bank ID]]))), Table_Restriction_Enzymes[XbaI], ""))),
    IF(_xlpm.ProblemFound="", "", "[" &amp; _xlpm.ProblemFound &amp; "]"))</f>
        <v/>
      </c>
      <c r="BO91" s="4" t="str">
        <f>IF(Table_Sequence_Check[[#This Row],[Restriction Enzyme 1 Check]]&lt;&gt;"", Table_Restriction_Enzymes[[#Headers],[XbaI]],"")</f>
        <v/>
      </c>
      <c r="BP91" s="4" t="str" cm="1">
        <f t="array" ref="BP91">_xlfn.LET(
    _xlpm.ProblemFound, _xlfn.TEXTJOIN(", ", TRUE, IF(OR(Table65[[#This Row],[Codon Optimize Capitalized?]]="No", Table65[[#This Row],[Codon Optimize Capitalized?]]=""), IF((ISNUMBER(SEARCH(Table_Restriction_Enzymes[AscI], Table65[[#This Row],[Custom Sequence/Bank ID]]))), Table_Restriction_Enzymes[AscI], ""),IF((ISNUMBER(FIND(LOWER(Table_Restriction_Enzymes[AscI]), Table65[[#This Row],[Custom Sequence/Bank ID]]))), Table_Restriction_Enzymes[AscI], ""))),
    IF(_xlpm.ProblemFound="", "", "[" &amp; _xlpm.ProblemFound &amp; "]"))</f>
        <v/>
      </c>
      <c r="BQ91" s="4" t="str">
        <f>IF(Table_Sequence_Check[[#This Row],[Restriction Enzyme 2 Check]]&lt;&gt;"", Table_Restriction_Enzymes[[#Headers],[AscI]],"")</f>
        <v/>
      </c>
      <c r="BR91" s="4" t="str">
        <f>IF(AND(Table65[[#This Row],[Vector]] &lt;&gt; "Banked Construct",Table65[[#This Row],[Service]]&lt;&gt;"Stock RNA", Table65[[#This Row],[Service]]&lt;&gt;"HT Geneblock Custom RNA", Table_Sequence_Check[[#This Row],[Restriction Enzyme 1 Check]]&lt;&gt;"", Table_Sequence_Check[[#This Row],[Restriction Enzyme 2 Check]]&lt;&gt; ""),"Error 8: Remove instances of one of the following: " &amp; _xlfn.CONCAT(Table_Sequence_Check[[#This Row],[Restriction Enzyme 1 Check]],Table_Sequence_Check[[#This Row],[Restriction Enzyme 2 Check]]),"")</f>
        <v/>
      </c>
      <c r="BS91" s="4" t="str" cm="1">
        <f t="array" ref="BS91">IF(
   AND(
      Table65[[#This Row],[Service]] &lt;&gt; "",
      OR(
         COUNTIF(Table65[Service], "HT Custom RNA") &gt; 0,
         COUNTIF(Table65[Service], "HT Geneblock Custom RNA") &gt; 0
      ),
      COUNTA(_xlfn.UNIQUE(_xlfn._xlws.FILTER(Table65[Service], Table65[Service] &lt;&gt; ""))) &gt; 1
   ),
   "Error 9: If selecting HT Custom RNA or HT Geneblock Custom RNA, all items must match the selected HT service",
   ""
)</f>
        <v/>
      </c>
      <c r="BT91" s="4" t="str" cm="1">
        <f t="array" ref="BT91">IF(
   AND(
      Table65[[#This Row],[Service]] &lt;&gt; "",
      OR(COUNTIF(Table65[Service], "*HT Custom RNA*") &gt; 0, COUNTIF(Table65[Service], "*HT Geneblock Custom RNA*") &gt; 0),
      OR(
         COUNTA(_xlfn.UNIQUE(_xlfn._xlws.FILTER(Table65[RNA Analytics], (Table65[Service] &lt;&gt; "")))) &gt; 1,
         COUNTA(_xlfn.UNIQUE(_xlfn._xlws.FILTER(Table65[Bank Construct?], (Table65[Service] &lt;&gt; "")))) &gt; 1,
         COUNTA(_xlfn.UNIQUE(_xlfn._xlws.FILTER(Table65[Synthesis Type], (Table65[Service] &lt;&gt; "")))) &gt; 1
      )
   ),
   "Error 10: If submitting HT Custom RNA or HT Geneblock Custom RNA service request, all items must have the same Synthesis Type, Banking, and Analytics",
   ""
)</f>
        <v/>
      </c>
      <c r="BU91" s="4" t="str">
        <f>IF(AND(OR(Table65[[#This Row],[Service]] = "HT Custom RNA",Table65[[#This Row],[Service]] = "HT Geneblock Custom RNA"), Table65[[#This Row],[Vector]]="Banked Construct"),"Error 11: Banked constructs cannot be submitted for HT/Geneblock Custom RNA service. Contact the core if you'd like to resynthesize an entire banked plate","")</f>
        <v/>
      </c>
      <c r="BV91" s="4" t="str">
        <f>IF(AND(Table65[[#This Row],[Service]] &lt;&gt; "", Table65[[#This Row],[Vector]]="Banked Construct", Table65[[#This Row],[Bank Construct?]]="Yes"),"Error 12: Cannot bank constructs that are already banked","")</f>
        <v/>
      </c>
      <c r="BW91" s="4" t="str" cm="1">
        <f t="array" ref="BW91">_xlfn.LET(
    _xlpm.ProblemFound, _xlfn.TEXTJOIN(", ", TRUE, IF(AND(Table65[[#This Row],[Synthesis Type]]="Other RNA", OR(Table65[[#This Row],[Codon Optimize Capitalized?]]="No", Table65[[#This Row],[Codon Optimize Capitalized?]]="")), IF((ISNUMBER(SEARCH(Table_pA_Check[pA Check], Table65[[#This Row],[Custom Sequence/Bank ID]]))), Table_pA_Check[pA Check], ""),IF((ISNUMBER(FIND(LOWER(Table_pA_Check[pA Check]), Table65[[#This Row],[Custom Sequence/Bank ID]]))), Table_pA_Check[pA Check], ""))),
    IF(_xlpm.ProblemFound="", "", "Error 13: Problem sequences found (" &amp; _xlpm.ProblemFound &amp; ")"))</f>
        <v/>
      </c>
      <c r="BX91" s="4" t="str">
        <f>IF(AND(Table65[[#This Row],[Service]] &lt;&gt; "", Table65[[#This Row],[Codon Optimize Capitalized?]]&lt;&gt; "No", Table65[[#This Row],[Codon Optimize Capitalized?]]&lt;&gt; "", Table65[[#This Row],[Codon Optimize Capitalized?]]&lt;&gt; "No Options", EXACT(Table65[[#This Row],[Custom Sequence/Bank ID]],LOWER(Table65[[#This Row],[Custom Sequence/Bank ID]]))),"Error 14: Codon optimization is selected, but sequence is lowercase. Change regions for optimization to uppercase","")</f>
        <v/>
      </c>
      <c r="BY91" s="4" t="str">
        <f>IF(COUNTIF(Table65[Name], Table65[[#This Row],[Name]]) &gt; 1, "Error 15: Duplicate name", "")</f>
        <v/>
      </c>
      <c r="BZ91" s="4" t="str">
        <f>IF(
   Table65[[#This Row],[Service]]&lt;&gt;"",
   IF(
      AND(Table65[[#This Row],[Formulation]]="", Table65[[#This Row],[Number of Aliquots]]&gt;1),
      "Error 16: The RTC can only aliquot formulated circRNA; unformulated circRNA is stable through many freeze-thaw cycles",
      ""
   ),
   ""
)</f>
        <v/>
      </c>
      <c r="CA91" s="4" t="str">
        <f>IF(
   Table65[[#This Row],[Service]]&lt;&gt;"",
   IF(
      Table65[[#This Row],[Number of Aliquots]] &gt; (Table65[[#This Row],[Quantity (mg)]]*20),
      "Error 17: Too many aliquots. Maximum aliquots for Quantity requested = " &amp; (Table65[[#This Row],[Quantity (mg)]]*20),
      ""
   ),
   ""
)</f>
        <v/>
      </c>
      <c r="CB91" s="4" t="str">
        <f>IF(
   AND(Table65[[#This Row],[Service]]&lt;&gt;"", Table65[[#This Row],[Quantity (mg)]]&lt;0.2, Table65[[#This Row],[Formulation]]&lt;&gt;"", Table65[[#This Row],[Formulation]]&lt;&gt;"None"),
   "Error 18: Quantity too low. Minimum is 0.2mg for formulations",
   ""
)</f>
        <v/>
      </c>
      <c r="CC91" s="4" t="str">
        <f>IF(
   AND(Table65[[#This Row],[Service]]&lt;&gt;"", Table65[[#This Row],[Vector]]="No Vector", Table65[[#This Row],[Service]]&lt;&gt;"HT Geneblock Custom RNA"),
   "Error 19: [No Vector] can only be used for Geneblock service",
   ""
)</f>
        <v/>
      </c>
      <c r="CD91" s="4" t="str">
        <f>_xlfn.LET(
    _xlpm.errorList, _xlfn.TEXTJOIN(". ", TRUE, Table_Sequence_Check[[#This Row],[Problem Sequence Check]:[GC Check]],Table_Sequence_Check[[#This Row],[Restriction Enzyme Error]:[Gblock No Vector Check]]),
    IF(AND(Table65[[#This Row],[Service]]&lt;&gt;"", Table65[[#This Row],[Custom Sequence/Bank ID]]&lt;&gt;"SPECIAL",_xlpm.errorList&lt;&gt;""), _xlpm.errorList &amp; ".", "")
)</f>
        <v/>
      </c>
      <c r="CF91" s="3" t="str">
        <f t="shared" si="5"/>
        <v>Required</v>
      </c>
      <c r="CG91" s="1" t="str">
        <f t="shared" si="6"/>
        <v>Optional</v>
      </c>
      <c r="CH91" s="1" t="str">
        <f>IF(Table65[[#This Row],[Service]]&lt;&gt;"",IF((Table65[[#This Row],[Service]]="HT Custom RNA") + (Table65[[#This Row],[Service]]="HT Geneblock Custom RNA"), "Empty","Required"),"Empty")</f>
        <v>Empty</v>
      </c>
      <c r="CI91" s="1" t="str">
        <f>IF(Table65[[#This Row],[Service]] = "Stock RNA", "Required","Empty")</f>
        <v>Empty</v>
      </c>
      <c r="CJ91" s="1" t="str">
        <f>IF(OR(Table65[[#This Row],[Service]] = "Custom RNA", Table65[[#This Row],[Service]] = "HT Custom RNA", Table65[[#This Row],[Service]] = "HT Geneblock Custom RNA", Table65[[#This Row],[Service]] = "Formulation"), "Required", "Empty")</f>
        <v>Empty</v>
      </c>
      <c r="CK91" s="1" t="str">
        <f>IF(OR(Table65[[#This Row],[Service]] = "Custom RNA", Table65[[#This Row],[Service]] = "HT Custom RNA", Table65[[#This Row],[Service]] = "HT Geneblock Custom RNA"), "Required", "Empty")</f>
        <v>Empty</v>
      </c>
      <c r="CL91" s="1" t="str">
        <f>IF(OR(Table65[[#This Row],[Service]] = "Custom RNA", Table65[[#This Row],[Service]] = "HT Custom RNA", Table65[[#This Row],[Service]] = "HT Geneblock Custom RNA"), "Required", "Empty")</f>
        <v>Empty</v>
      </c>
      <c r="CM91" s="1" t="str">
        <f>IF(OR(Table65[[#This Row],[Service]] = "Custom RNA", Table65[[#This Row],[Service]] = "HT Custom RNA", Table65[[#This Row],[Service]] = "HT Geneblock Custom RNA"), "Required", "Empty")</f>
        <v>Empty</v>
      </c>
      <c r="CN91" s="1" t="str">
        <f>IF(AND(Table65[[#This Row],[Vector]]&lt;&gt;"Banked Construct", OR(Table65[[#This Row],[Service]] = "Custom RNA", Table65[[#This Row],[Service]] = "HT Custom RNA",Table65[[#This Row],[Service]] = "HT Geneblock Custom RNA",)), "Optional", "Empty")</f>
        <v>Empty</v>
      </c>
      <c r="CO91" s="1" t="str">
        <f>IF(OR(Table65[[#This Row],[Service]] = "Custom RNA", Table65[[#This Row],[Service]] = "HT Custom RNA"), "Optional", "Empty")</f>
        <v>Empty</v>
      </c>
      <c r="CP91" s="1" t="str">
        <f>IF(OR(Table65[[#This Row],[Service]] = "Custom RNA", Table65[[#This Row],[Service]] = "HT Custom RNA", Table65[[#This Row],[Service]] = "HT Custom Geneblock RNA"), "Optional", "Empty")</f>
        <v>Empty</v>
      </c>
      <c r="CQ91" s="1" t="str">
        <f>IF(Table65[[#This Row],[Service]]&lt;&gt;"",IF(OR(Table65[[#This Row],[Service]]="HT Custom RNA", Table65[[#This Row],[Service]]="HT Geneblock Custom RNA"), "Empty","Optional"),"Empty")</f>
        <v>Empty</v>
      </c>
      <c r="CR91" s="1" t="str">
        <f>IF(AND(Table65[[#This Row],[Formulation]]&lt;&gt;"",Table65[[#This Row],[Formulation]]&lt;&gt;"None",Table65[[#This Row],[Formulation]]&lt;&gt;"No Options"), "Required","Empty")</f>
        <v>Empty</v>
      </c>
      <c r="CS91" s="1" t="str">
        <f>IF(AND(Table65[[#This Row],[Formulation]]&lt;&gt;"",Table65[[#This Row],[Formulation]]&lt;&gt;"None",Table65[[#This Row],[Formulation]]&lt;&gt;"No Options"), "Optional","Empty")</f>
        <v>Empty</v>
      </c>
      <c r="CT91" s="1" t="str">
        <f t="shared" si="7"/>
        <v>Optional</v>
      </c>
      <c r="CU91" s="1" t="str">
        <f t="shared" si="8"/>
        <v>Optional</v>
      </c>
      <c r="CV91" s="2" t="str">
        <f t="shared" si="9"/>
        <v>Optional</v>
      </c>
    </row>
    <row r="92" spans="1:100" x14ac:dyDescent="0.35">
      <c r="A92" s="69">
        <v>88</v>
      </c>
      <c r="B92" s="59"/>
      <c r="C92" s="83"/>
      <c r="D92" s="85"/>
      <c r="E92" s="90"/>
      <c r="F92" s="60"/>
      <c r="G92" s="60"/>
      <c r="H92" s="60"/>
      <c r="I92" s="61"/>
      <c r="J92" s="61"/>
      <c r="K92" s="105"/>
      <c r="L92" s="90"/>
      <c r="M92" s="60"/>
      <c r="N92" s="108"/>
      <c r="O92" s="91"/>
      <c r="P92" s="111"/>
      <c r="Q92" s="93" t="str">
        <f>Table_Sequence_Check[[#This Row],[Final Warnings]]</f>
        <v/>
      </c>
      <c r="R92" s="19"/>
      <c r="S92" s="19"/>
      <c r="T92" s="19"/>
      <c r="BG92" s="3" t="str" cm="1">
        <f t="array" ref="BG92">_xlfn.LET(
    _xlpm.ProblemFound, _xlfn.TEXTJOIN(", ", TRUE, IF(OR(Table65[[#This Row],[Codon Optimize Capitalized?]]="No", Table65[[#This Row],[Codon Optimize Capitalized?]]=""), IF((ISNUMBER(SEARCH(Table_Problem_Sequences[Problem Sequences], Table65[[#This Row],[Custom Sequence/Bank ID]]))), Table_Problem_Sequences[Problem Sequences], ""),IF((ISNUMBER(FIND(LOWER(Table_Problem_Sequences[Problem Sequences]), Table65[[#This Row],[Custom Sequence/Bank ID]]))), Table_Problem_Sequences[Problem Sequences], ""))),
    IF(_xlpm.ProblemFound="", "", "Warning 1: Problem sequences found (" &amp; _xlpm.ProblemFound &amp; ")"))</f>
        <v/>
      </c>
      <c r="BH92" s="3" t="str">
        <f>IF(AND(Table65[[#This Row],[Vector]] &lt;&gt; "Banked Construct",Table65[[#This Row],[Service]]&lt;&gt;"Stock RNA", LEN(Table65[[#This Row],[Custom Sequence/Bank ID]])&lt;300, Table65[[#This Row],[Custom Sequence/Bank ID]]&lt;&gt;""),"Comment: Sequence is less than 300nt. A spacer sequence will be added to bring the length up to 300nt","")</f>
        <v/>
      </c>
      <c r="BI92" s="1" t="str">
        <f>IF(AND(Table65[[#This Row],[Custom Sequence/Bank ID]]&lt;&gt;"", Table65[[#This Row],[Codon Optimize Capitalized?]]&lt;&gt; "No", Table65[[#This Row],[Codon Optimize Capitalized?]]&lt;&gt; "", Table65[[#This Row],[Codon Optimize Capitalized?]]&lt;&gt; "No Options"),
    IF(MOD(LEN(SUBSTITUTE(SUBSTITUTE(SUBSTITUTE(SUBSTITUTE(SUBSTITUTE(Table65[[#This Row],[Custom Sequence/Bank ID]], "a", ""), "c", ""), "g", ""), "u", ""), "t", "")), 3) = 0,
        "",
        "Error 3: Optimization regions not divisible by 3"),
    "")</f>
        <v/>
      </c>
      <c r="BJ92" s="1" t="str">
        <f>IF(
    Table65[[#This Row],[Vector]]="Banked Construct",
    IF(
        AND(
            LEFT(Table65[[#This Row],[Custom Sequence/Bank ID]], 3)="RTC",
            ISNUMBER(VALUE(MID(Table65[[#This Row],[Custom Sequence/Bank ID]], 4, 7))),
            LEN(Table65[[#This Row],[Custom Sequence/Bank ID]])=10
        ),
        "",
        "Error 4: Incorrect Bank ID"
    ),
    ""
)</f>
        <v/>
      </c>
      <c r="BK92" s="1" t="str">
        <f>IF(
   AND(Table65[[#This Row],[Vector]]&lt;&gt;"Banked Construct", LEN(Table65[[#This Row],[Custom Sequence/Bank ID]])&gt;0),
   IF(
      LEN(
         SUBSTITUTE(
            SUBSTITUTE(
               SUBSTITUTE(
                  SUBSTITUTE(UPPER(Table65[[#This Row],[Custom Sequence/Bank ID]]),"A",""),
               "C",""),
            "T",""),
         "G","")
      )&gt;0,
      "Error 5: Non-ACGT characters present",
      ""
   ),
   ""
)</f>
        <v/>
      </c>
      <c r="BL92" s="4" t="str">
        <f>IF(AND(Table65[[#This Row],[Vector]] &lt;&gt; "Banked Construct",Table65[[#This Row],[Service]]="Custom RNA", LEN(Table65[[#This Row],[Custom Sequence/Bank ID]])&gt;10000),"Error 6: Maximum sequence length is 10,000nt",IF(AND(Table65[[#This Row],[Vector]] &lt;&gt; "Banked Construct",Table65[[#This Row],[Service]]="HT Custom RNA", LEN(Table65[[#This Row],[Custom Sequence/Bank ID]])&gt;5000),"Error 6: Maximum sequence length for HT is 5,000nt", IF(Table65[[#This Row],[Service]]="HT Geneblock Custom RNA", IF(AND(Table65[[#This Row],[Vector]]="RTC coding circRNA", LEN(Table65[[#This Row],[Custom Sequence/Bank ID]])&gt;3793),"Error 6: Maximum sequence length for Coding CircRNA Geneblock is 3,793nt", IF(AND(Table65[[#This Row],[Vector]]="RTC noncoding circRNA", LEN(Table65[[#This Row],[Custom Sequence/Bank ID]])&gt;4493),"Error 6: Maximum sequence length for Noncoding CircRNA Geneblock is 4,493nt", IF(AND(Table65[[#This Row],[Vector]]="RTC Other RNA", LEN(Table65[[#This Row],[Custom Sequence/Bank ID]])&gt;4913),"Error 6: Maximum sequence length for Other RNA Geneblock is 4,913nt",""))),"")))</f>
        <v/>
      </c>
      <c r="BM92" s="4" t="str">
        <f>IF(AND(Table65[[#This Row],[Vector]] &lt;&gt; "Banked Construct", Table65[[#This Row],[Service]]&lt;&gt;"Stock RNA", Table65[[#This Row],[Custom Sequence/Bank ID]]&lt;&gt;""),
    _xlfn.LET(
        _xlpm.Sequence, Table65[[#This Row],[Custom Sequence/Bank ID]],
        _xlpm.OriginalLength, IF(AND(Table65[[#This Row],[Codon Optimize Capitalized?]] &lt;&gt; "No", Table65[[#This Row],[Codon Optimize Capitalized?]] &lt;&gt; ""),
                           LEN(SUBSTITUTE(SUBSTITUTE(SUBSTITUTE(SUBSTITUTE(SUBSTITUTE(_xlpm.Sequence, "A", ""), "C", ""), "G", ""), "T", ""), "U", "")),
                           LEN(_xlpm.Sequence)),
        _xlpm.NoGCLength, IF(AND(Table65[[#This Row],[Codon Optimize Capitalized?]] &lt;&gt; "No", Table65[[#This Row],[Codon Optimize Capitalized?]] &lt;&gt; ""),
                       LEN((SUBSTITUTE(SUBSTITUTE(SUBSTITUTE(SUBSTITUTE(SUBSTITUTE(SUBSTITUTE(SUBSTITUTE(_xlpm.Sequence, "A", ""), "C", ""), "G", ""), "T", ""), "U", ""), "g", ""), "c", ""))),
                       LEN(SUBSTITUTE(SUBSTITUTE(UPPER(_xlpm.Sequence), "G", ""), "C", ""))),
        _xlpm.GCLength, _xlpm.OriginalLength - _xlpm.NoGCLength,
        _xlpm.GCPercentage, IF(_xlpm.OriginalLength &gt; 15, _xlpm.GCLength / _xlpm.OriginalLength, 0.5),
                IF(OR(_xlpm.GCPercentage &gt; 0.65, _xlpm.GCPercentage &lt; 0.25), "Warning 7: Unoptimized region GC is not between 25-65%", "")
    ),
    ""
)</f>
        <v/>
      </c>
      <c r="BN92" s="4" t="str" cm="1">
        <f t="array" ref="BN92">_xlfn.LET(
    _xlpm.ProblemFound, _xlfn.TEXTJOIN(", ", TRUE, IF(OR(Table65[[#This Row],[Codon Optimize Capitalized?]]="No", Table65[[#This Row],[Codon Optimize Capitalized?]]=""), IF((ISNUMBER(SEARCH(Table_Restriction_Enzymes[XbaI], Table65[[#This Row],[Custom Sequence/Bank ID]]))), Table_Restriction_Enzymes[XbaI], ""),IF((ISNUMBER(FIND(LOWER(Table_Restriction_Enzymes[XbaI]), Table65[[#This Row],[Custom Sequence/Bank ID]]))), Table_Restriction_Enzymes[XbaI], ""))),
    IF(_xlpm.ProblemFound="", "", "[" &amp; _xlpm.ProblemFound &amp; "]"))</f>
        <v/>
      </c>
      <c r="BO92" s="4" t="str">
        <f>IF(Table_Sequence_Check[[#This Row],[Restriction Enzyme 1 Check]]&lt;&gt;"", Table_Restriction_Enzymes[[#Headers],[XbaI]],"")</f>
        <v/>
      </c>
      <c r="BP92" s="4" t="str" cm="1">
        <f t="array" ref="BP92">_xlfn.LET(
    _xlpm.ProblemFound, _xlfn.TEXTJOIN(", ", TRUE, IF(OR(Table65[[#This Row],[Codon Optimize Capitalized?]]="No", Table65[[#This Row],[Codon Optimize Capitalized?]]=""), IF((ISNUMBER(SEARCH(Table_Restriction_Enzymes[AscI], Table65[[#This Row],[Custom Sequence/Bank ID]]))), Table_Restriction_Enzymes[AscI], ""),IF((ISNUMBER(FIND(LOWER(Table_Restriction_Enzymes[AscI]), Table65[[#This Row],[Custom Sequence/Bank ID]]))), Table_Restriction_Enzymes[AscI], ""))),
    IF(_xlpm.ProblemFound="", "", "[" &amp; _xlpm.ProblemFound &amp; "]"))</f>
        <v/>
      </c>
      <c r="BQ92" s="4" t="str">
        <f>IF(Table_Sequence_Check[[#This Row],[Restriction Enzyme 2 Check]]&lt;&gt;"", Table_Restriction_Enzymes[[#Headers],[AscI]],"")</f>
        <v/>
      </c>
      <c r="BR92" s="4" t="str">
        <f>IF(AND(Table65[[#This Row],[Vector]] &lt;&gt; "Banked Construct",Table65[[#This Row],[Service]]&lt;&gt;"Stock RNA", Table65[[#This Row],[Service]]&lt;&gt;"HT Geneblock Custom RNA", Table_Sequence_Check[[#This Row],[Restriction Enzyme 1 Check]]&lt;&gt;"", Table_Sequence_Check[[#This Row],[Restriction Enzyme 2 Check]]&lt;&gt; ""),"Error 8: Remove instances of one of the following: " &amp; _xlfn.CONCAT(Table_Sequence_Check[[#This Row],[Restriction Enzyme 1 Check]],Table_Sequence_Check[[#This Row],[Restriction Enzyme 2 Check]]),"")</f>
        <v/>
      </c>
      <c r="BS92" s="4" t="str" cm="1">
        <f t="array" ref="BS92">IF(
   AND(
      Table65[[#This Row],[Service]] &lt;&gt; "",
      OR(
         COUNTIF(Table65[Service], "HT Custom RNA") &gt; 0,
         COUNTIF(Table65[Service], "HT Geneblock Custom RNA") &gt; 0
      ),
      COUNTA(_xlfn.UNIQUE(_xlfn._xlws.FILTER(Table65[Service], Table65[Service] &lt;&gt; ""))) &gt; 1
   ),
   "Error 9: If selecting HT Custom RNA or HT Geneblock Custom RNA, all items must match the selected HT service",
   ""
)</f>
        <v/>
      </c>
      <c r="BT92" s="4" t="str" cm="1">
        <f t="array" ref="BT92">IF(
   AND(
      Table65[[#This Row],[Service]] &lt;&gt; "",
      OR(COUNTIF(Table65[Service], "*HT Custom RNA*") &gt; 0, COUNTIF(Table65[Service], "*HT Geneblock Custom RNA*") &gt; 0),
      OR(
         COUNTA(_xlfn.UNIQUE(_xlfn._xlws.FILTER(Table65[RNA Analytics], (Table65[Service] &lt;&gt; "")))) &gt; 1,
         COUNTA(_xlfn.UNIQUE(_xlfn._xlws.FILTER(Table65[Bank Construct?], (Table65[Service] &lt;&gt; "")))) &gt; 1,
         COUNTA(_xlfn.UNIQUE(_xlfn._xlws.FILTER(Table65[Synthesis Type], (Table65[Service] &lt;&gt; "")))) &gt; 1
      )
   ),
   "Error 10: If submitting HT Custom RNA or HT Geneblock Custom RNA service request, all items must have the same Synthesis Type, Banking, and Analytics",
   ""
)</f>
        <v/>
      </c>
      <c r="BU92" s="4" t="str">
        <f>IF(AND(OR(Table65[[#This Row],[Service]] = "HT Custom RNA",Table65[[#This Row],[Service]] = "HT Geneblock Custom RNA"), Table65[[#This Row],[Vector]]="Banked Construct"),"Error 11: Banked constructs cannot be submitted for HT/Geneblock Custom RNA service. Contact the core if you'd like to resynthesize an entire banked plate","")</f>
        <v/>
      </c>
      <c r="BV92" s="4" t="str">
        <f>IF(AND(Table65[[#This Row],[Service]] &lt;&gt; "", Table65[[#This Row],[Vector]]="Banked Construct", Table65[[#This Row],[Bank Construct?]]="Yes"),"Error 12: Cannot bank constructs that are already banked","")</f>
        <v/>
      </c>
      <c r="BW92" s="4" t="str" cm="1">
        <f t="array" ref="BW92">_xlfn.LET(
    _xlpm.ProblemFound, _xlfn.TEXTJOIN(", ", TRUE, IF(AND(Table65[[#This Row],[Synthesis Type]]="Other RNA", OR(Table65[[#This Row],[Codon Optimize Capitalized?]]="No", Table65[[#This Row],[Codon Optimize Capitalized?]]="")), IF((ISNUMBER(SEARCH(Table_pA_Check[pA Check], Table65[[#This Row],[Custom Sequence/Bank ID]]))), Table_pA_Check[pA Check], ""),IF((ISNUMBER(FIND(LOWER(Table_pA_Check[pA Check]), Table65[[#This Row],[Custom Sequence/Bank ID]]))), Table_pA_Check[pA Check], ""))),
    IF(_xlpm.ProblemFound="", "", "Error 13: Problem sequences found (" &amp; _xlpm.ProblemFound &amp; ")"))</f>
        <v/>
      </c>
      <c r="BX92" s="4" t="str">
        <f>IF(AND(Table65[[#This Row],[Service]] &lt;&gt; "", Table65[[#This Row],[Codon Optimize Capitalized?]]&lt;&gt; "No", Table65[[#This Row],[Codon Optimize Capitalized?]]&lt;&gt; "", Table65[[#This Row],[Codon Optimize Capitalized?]]&lt;&gt; "No Options", EXACT(Table65[[#This Row],[Custom Sequence/Bank ID]],LOWER(Table65[[#This Row],[Custom Sequence/Bank ID]]))),"Error 14: Codon optimization is selected, but sequence is lowercase. Change regions for optimization to uppercase","")</f>
        <v/>
      </c>
      <c r="BY92" s="4" t="str">
        <f>IF(COUNTIF(Table65[Name], Table65[[#This Row],[Name]]) &gt; 1, "Error 15: Duplicate name", "")</f>
        <v/>
      </c>
      <c r="BZ92" s="4" t="str">
        <f>IF(
   Table65[[#This Row],[Service]]&lt;&gt;"",
   IF(
      AND(Table65[[#This Row],[Formulation]]="", Table65[[#This Row],[Number of Aliquots]]&gt;1),
      "Error 16: The RTC can only aliquot formulated circRNA; unformulated circRNA is stable through many freeze-thaw cycles",
      ""
   ),
   ""
)</f>
        <v/>
      </c>
      <c r="CA92" s="4" t="str">
        <f>IF(
   Table65[[#This Row],[Service]]&lt;&gt;"",
   IF(
      Table65[[#This Row],[Number of Aliquots]] &gt; (Table65[[#This Row],[Quantity (mg)]]*20),
      "Error 17: Too many aliquots. Maximum aliquots for Quantity requested = " &amp; (Table65[[#This Row],[Quantity (mg)]]*20),
      ""
   ),
   ""
)</f>
        <v/>
      </c>
      <c r="CB92" s="4" t="str">
        <f>IF(
   AND(Table65[[#This Row],[Service]]&lt;&gt;"", Table65[[#This Row],[Quantity (mg)]]&lt;0.2, Table65[[#This Row],[Formulation]]&lt;&gt;"", Table65[[#This Row],[Formulation]]&lt;&gt;"None"),
   "Error 18: Quantity too low. Minimum is 0.2mg for formulations",
   ""
)</f>
        <v/>
      </c>
      <c r="CC92" s="4" t="str">
        <f>IF(
   AND(Table65[[#This Row],[Service]]&lt;&gt;"", Table65[[#This Row],[Vector]]="No Vector", Table65[[#This Row],[Service]]&lt;&gt;"HT Geneblock Custom RNA"),
   "Error 19: [No Vector] can only be used for Geneblock service",
   ""
)</f>
        <v/>
      </c>
      <c r="CD92" s="4" t="str">
        <f>_xlfn.LET(
    _xlpm.errorList, _xlfn.TEXTJOIN(". ", TRUE, Table_Sequence_Check[[#This Row],[Problem Sequence Check]:[GC Check]],Table_Sequence_Check[[#This Row],[Restriction Enzyme Error]:[Gblock No Vector Check]]),
    IF(AND(Table65[[#This Row],[Service]]&lt;&gt;"", Table65[[#This Row],[Custom Sequence/Bank ID]]&lt;&gt;"SPECIAL",_xlpm.errorList&lt;&gt;""), _xlpm.errorList &amp; ".", "")
)</f>
        <v/>
      </c>
      <c r="CF92" s="3" t="str">
        <f t="shared" si="5"/>
        <v>Required</v>
      </c>
      <c r="CG92" s="1" t="str">
        <f t="shared" si="6"/>
        <v>Optional</v>
      </c>
      <c r="CH92" s="1" t="str">
        <f>IF(Table65[[#This Row],[Service]]&lt;&gt;"",IF((Table65[[#This Row],[Service]]="HT Custom RNA") + (Table65[[#This Row],[Service]]="HT Geneblock Custom RNA"), "Empty","Required"),"Empty")</f>
        <v>Empty</v>
      </c>
      <c r="CI92" s="1" t="str">
        <f>IF(Table65[[#This Row],[Service]] = "Stock RNA", "Required","Empty")</f>
        <v>Empty</v>
      </c>
      <c r="CJ92" s="1" t="str">
        <f>IF(OR(Table65[[#This Row],[Service]] = "Custom RNA", Table65[[#This Row],[Service]] = "HT Custom RNA", Table65[[#This Row],[Service]] = "HT Geneblock Custom RNA", Table65[[#This Row],[Service]] = "Formulation"), "Required", "Empty")</f>
        <v>Empty</v>
      </c>
      <c r="CK92" s="1" t="str">
        <f>IF(OR(Table65[[#This Row],[Service]] = "Custom RNA", Table65[[#This Row],[Service]] = "HT Custom RNA", Table65[[#This Row],[Service]] = "HT Geneblock Custom RNA"), "Required", "Empty")</f>
        <v>Empty</v>
      </c>
      <c r="CL92" s="1" t="str">
        <f>IF(OR(Table65[[#This Row],[Service]] = "Custom RNA", Table65[[#This Row],[Service]] = "HT Custom RNA", Table65[[#This Row],[Service]] = "HT Geneblock Custom RNA"), "Required", "Empty")</f>
        <v>Empty</v>
      </c>
      <c r="CM92" s="1" t="str">
        <f>IF(OR(Table65[[#This Row],[Service]] = "Custom RNA", Table65[[#This Row],[Service]] = "HT Custom RNA", Table65[[#This Row],[Service]] = "HT Geneblock Custom RNA"), "Required", "Empty")</f>
        <v>Empty</v>
      </c>
      <c r="CN92" s="1" t="str">
        <f>IF(AND(Table65[[#This Row],[Vector]]&lt;&gt;"Banked Construct", OR(Table65[[#This Row],[Service]] = "Custom RNA", Table65[[#This Row],[Service]] = "HT Custom RNA",Table65[[#This Row],[Service]] = "HT Geneblock Custom RNA",)), "Optional", "Empty")</f>
        <v>Empty</v>
      </c>
      <c r="CO92" s="1" t="str">
        <f>IF(OR(Table65[[#This Row],[Service]] = "Custom RNA", Table65[[#This Row],[Service]] = "HT Custom RNA"), "Optional", "Empty")</f>
        <v>Empty</v>
      </c>
      <c r="CP92" s="1" t="str">
        <f>IF(OR(Table65[[#This Row],[Service]] = "Custom RNA", Table65[[#This Row],[Service]] = "HT Custom RNA", Table65[[#This Row],[Service]] = "HT Custom Geneblock RNA"), "Optional", "Empty")</f>
        <v>Empty</v>
      </c>
      <c r="CQ92" s="1" t="str">
        <f>IF(Table65[[#This Row],[Service]]&lt;&gt;"",IF(OR(Table65[[#This Row],[Service]]="HT Custom RNA", Table65[[#This Row],[Service]]="HT Geneblock Custom RNA"), "Empty","Optional"),"Empty")</f>
        <v>Empty</v>
      </c>
      <c r="CR92" s="1" t="str">
        <f>IF(AND(Table65[[#This Row],[Formulation]]&lt;&gt;"",Table65[[#This Row],[Formulation]]&lt;&gt;"None",Table65[[#This Row],[Formulation]]&lt;&gt;"No Options"), "Required","Empty")</f>
        <v>Empty</v>
      </c>
      <c r="CS92" s="1" t="str">
        <f>IF(AND(Table65[[#This Row],[Formulation]]&lt;&gt;"",Table65[[#This Row],[Formulation]]&lt;&gt;"None",Table65[[#This Row],[Formulation]]&lt;&gt;"No Options"), "Optional","Empty")</f>
        <v>Empty</v>
      </c>
      <c r="CT92" s="1" t="str">
        <f t="shared" si="7"/>
        <v>Optional</v>
      </c>
      <c r="CU92" s="1" t="str">
        <f t="shared" si="8"/>
        <v>Optional</v>
      </c>
      <c r="CV92" s="2" t="str">
        <f t="shared" si="9"/>
        <v>Optional</v>
      </c>
    </row>
    <row r="93" spans="1:100" x14ac:dyDescent="0.35">
      <c r="A93" s="69">
        <v>89</v>
      </c>
      <c r="B93" s="59"/>
      <c r="C93" s="83"/>
      <c r="D93" s="85"/>
      <c r="E93" s="90"/>
      <c r="F93" s="60"/>
      <c r="G93" s="60"/>
      <c r="H93" s="60"/>
      <c r="I93" s="61"/>
      <c r="J93" s="61"/>
      <c r="K93" s="105"/>
      <c r="L93" s="90"/>
      <c r="M93" s="60"/>
      <c r="N93" s="108"/>
      <c r="O93" s="91"/>
      <c r="P93" s="111"/>
      <c r="Q93" s="93" t="str">
        <f>Table_Sequence_Check[[#This Row],[Final Warnings]]</f>
        <v/>
      </c>
      <c r="R93" s="19"/>
      <c r="S93" s="19"/>
      <c r="T93" s="19"/>
      <c r="BG93" s="3" t="str" cm="1">
        <f t="array" ref="BG93">_xlfn.LET(
    _xlpm.ProblemFound, _xlfn.TEXTJOIN(", ", TRUE, IF(OR(Table65[[#This Row],[Codon Optimize Capitalized?]]="No", Table65[[#This Row],[Codon Optimize Capitalized?]]=""), IF((ISNUMBER(SEARCH(Table_Problem_Sequences[Problem Sequences], Table65[[#This Row],[Custom Sequence/Bank ID]]))), Table_Problem_Sequences[Problem Sequences], ""),IF((ISNUMBER(FIND(LOWER(Table_Problem_Sequences[Problem Sequences]), Table65[[#This Row],[Custom Sequence/Bank ID]]))), Table_Problem_Sequences[Problem Sequences], ""))),
    IF(_xlpm.ProblemFound="", "", "Warning 1: Problem sequences found (" &amp; _xlpm.ProblemFound &amp; ")"))</f>
        <v/>
      </c>
      <c r="BH93" s="3" t="str">
        <f>IF(AND(Table65[[#This Row],[Vector]] &lt;&gt; "Banked Construct",Table65[[#This Row],[Service]]&lt;&gt;"Stock RNA", LEN(Table65[[#This Row],[Custom Sequence/Bank ID]])&lt;300, Table65[[#This Row],[Custom Sequence/Bank ID]]&lt;&gt;""),"Comment: Sequence is less than 300nt. A spacer sequence will be added to bring the length up to 300nt","")</f>
        <v/>
      </c>
      <c r="BI93" s="1" t="str">
        <f>IF(AND(Table65[[#This Row],[Custom Sequence/Bank ID]]&lt;&gt;"", Table65[[#This Row],[Codon Optimize Capitalized?]]&lt;&gt; "No", Table65[[#This Row],[Codon Optimize Capitalized?]]&lt;&gt; "", Table65[[#This Row],[Codon Optimize Capitalized?]]&lt;&gt; "No Options"),
    IF(MOD(LEN(SUBSTITUTE(SUBSTITUTE(SUBSTITUTE(SUBSTITUTE(SUBSTITUTE(Table65[[#This Row],[Custom Sequence/Bank ID]], "a", ""), "c", ""), "g", ""), "u", ""), "t", "")), 3) = 0,
        "",
        "Error 3: Optimization regions not divisible by 3"),
    "")</f>
        <v/>
      </c>
      <c r="BJ93" s="1" t="str">
        <f>IF(
    Table65[[#This Row],[Vector]]="Banked Construct",
    IF(
        AND(
            LEFT(Table65[[#This Row],[Custom Sequence/Bank ID]], 3)="RTC",
            ISNUMBER(VALUE(MID(Table65[[#This Row],[Custom Sequence/Bank ID]], 4, 7))),
            LEN(Table65[[#This Row],[Custom Sequence/Bank ID]])=10
        ),
        "",
        "Error 4: Incorrect Bank ID"
    ),
    ""
)</f>
        <v/>
      </c>
      <c r="BK93" s="1" t="str">
        <f>IF(
   AND(Table65[[#This Row],[Vector]]&lt;&gt;"Banked Construct", LEN(Table65[[#This Row],[Custom Sequence/Bank ID]])&gt;0),
   IF(
      LEN(
         SUBSTITUTE(
            SUBSTITUTE(
               SUBSTITUTE(
                  SUBSTITUTE(UPPER(Table65[[#This Row],[Custom Sequence/Bank ID]]),"A",""),
               "C",""),
            "T",""),
         "G","")
      )&gt;0,
      "Error 5: Non-ACGT characters present",
      ""
   ),
   ""
)</f>
        <v/>
      </c>
      <c r="BL93" s="4" t="str">
        <f>IF(AND(Table65[[#This Row],[Vector]] &lt;&gt; "Banked Construct",Table65[[#This Row],[Service]]="Custom RNA", LEN(Table65[[#This Row],[Custom Sequence/Bank ID]])&gt;10000),"Error 6: Maximum sequence length is 10,000nt",IF(AND(Table65[[#This Row],[Vector]] &lt;&gt; "Banked Construct",Table65[[#This Row],[Service]]="HT Custom RNA", LEN(Table65[[#This Row],[Custom Sequence/Bank ID]])&gt;5000),"Error 6: Maximum sequence length for HT is 5,000nt", IF(Table65[[#This Row],[Service]]="HT Geneblock Custom RNA", IF(AND(Table65[[#This Row],[Vector]]="RTC coding circRNA", LEN(Table65[[#This Row],[Custom Sequence/Bank ID]])&gt;3793),"Error 6: Maximum sequence length for Coding CircRNA Geneblock is 3,793nt", IF(AND(Table65[[#This Row],[Vector]]="RTC noncoding circRNA", LEN(Table65[[#This Row],[Custom Sequence/Bank ID]])&gt;4493),"Error 6: Maximum sequence length for Noncoding CircRNA Geneblock is 4,493nt", IF(AND(Table65[[#This Row],[Vector]]="RTC Other RNA", LEN(Table65[[#This Row],[Custom Sequence/Bank ID]])&gt;4913),"Error 6: Maximum sequence length for Other RNA Geneblock is 4,913nt",""))),"")))</f>
        <v/>
      </c>
      <c r="BM93" s="4" t="str">
        <f>IF(AND(Table65[[#This Row],[Vector]] &lt;&gt; "Banked Construct", Table65[[#This Row],[Service]]&lt;&gt;"Stock RNA", Table65[[#This Row],[Custom Sequence/Bank ID]]&lt;&gt;""),
    _xlfn.LET(
        _xlpm.Sequence, Table65[[#This Row],[Custom Sequence/Bank ID]],
        _xlpm.OriginalLength, IF(AND(Table65[[#This Row],[Codon Optimize Capitalized?]] &lt;&gt; "No", Table65[[#This Row],[Codon Optimize Capitalized?]] &lt;&gt; ""),
                           LEN(SUBSTITUTE(SUBSTITUTE(SUBSTITUTE(SUBSTITUTE(SUBSTITUTE(_xlpm.Sequence, "A", ""), "C", ""), "G", ""), "T", ""), "U", "")),
                           LEN(_xlpm.Sequence)),
        _xlpm.NoGCLength, IF(AND(Table65[[#This Row],[Codon Optimize Capitalized?]] &lt;&gt; "No", Table65[[#This Row],[Codon Optimize Capitalized?]] &lt;&gt; ""),
                       LEN((SUBSTITUTE(SUBSTITUTE(SUBSTITUTE(SUBSTITUTE(SUBSTITUTE(SUBSTITUTE(SUBSTITUTE(_xlpm.Sequence, "A", ""), "C", ""), "G", ""), "T", ""), "U", ""), "g", ""), "c", ""))),
                       LEN(SUBSTITUTE(SUBSTITUTE(UPPER(_xlpm.Sequence), "G", ""), "C", ""))),
        _xlpm.GCLength, _xlpm.OriginalLength - _xlpm.NoGCLength,
        _xlpm.GCPercentage, IF(_xlpm.OriginalLength &gt; 15, _xlpm.GCLength / _xlpm.OriginalLength, 0.5),
                IF(OR(_xlpm.GCPercentage &gt; 0.65, _xlpm.GCPercentage &lt; 0.25), "Warning 7: Unoptimized region GC is not between 25-65%", "")
    ),
    ""
)</f>
        <v/>
      </c>
      <c r="BN93" s="4" t="str" cm="1">
        <f t="array" ref="BN93">_xlfn.LET(
    _xlpm.ProblemFound, _xlfn.TEXTJOIN(", ", TRUE, IF(OR(Table65[[#This Row],[Codon Optimize Capitalized?]]="No", Table65[[#This Row],[Codon Optimize Capitalized?]]=""), IF((ISNUMBER(SEARCH(Table_Restriction_Enzymes[XbaI], Table65[[#This Row],[Custom Sequence/Bank ID]]))), Table_Restriction_Enzymes[XbaI], ""),IF((ISNUMBER(FIND(LOWER(Table_Restriction_Enzymes[XbaI]), Table65[[#This Row],[Custom Sequence/Bank ID]]))), Table_Restriction_Enzymes[XbaI], ""))),
    IF(_xlpm.ProblemFound="", "", "[" &amp; _xlpm.ProblemFound &amp; "]"))</f>
        <v/>
      </c>
      <c r="BO93" s="4" t="str">
        <f>IF(Table_Sequence_Check[[#This Row],[Restriction Enzyme 1 Check]]&lt;&gt;"", Table_Restriction_Enzymes[[#Headers],[XbaI]],"")</f>
        <v/>
      </c>
      <c r="BP93" s="4" t="str" cm="1">
        <f t="array" ref="BP93">_xlfn.LET(
    _xlpm.ProblemFound, _xlfn.TEXTJOIN(", ", TRUE, IF(OR(Table65[[#This Row],[Codon Optimize Capitalized?]]="No", Table65[[#This Row],[Codon Optimize Capitalized?]]=""), IF((ISNUMBER(SEARCH(Table_Restriction_Enzymes[AscI], Table65[[#This Row],[Custom Sequence/Bank ID]]))), Table_Restriction_Enzymes[AscI], ""),IF((ISNUMBER(FIND(LOWER(Table_Restriction_Enzymes[AscI]), Table65[[#This Row],[Custom Sequence/Bank ID]]))), Table_Restriction_Enzymes[AscI], ""))),
    IF(_xlpm.ProblemFound="", "", "[" &amp; _xlpm.ProblemFound &amp; "]"))</f>
        <v/>
      </c>
      <c r="BQ93" s="4" t="str">
        <f>IF(Table_Sequence_Check[[#This Row],[Restriction Enzyme 2 Check]]&lt;&gt;"", Table_Restriction_Enzymes[[#Headers],[AscI]],"")</f>
        <v/>
      </c>
      <c r="BR93" s="4" t="str">
        <f>IF(AND(Table65[[#This Row],[Vector]] &lt;&gt; "Banked Construct",Table65[[#This Row],[Service]]&lt;&gt;"Stock RNA", Table65[[#This Row],[Service]]&lt;&gt;"HT Geneblock Custom RNA", Table_Sequence_Check[[#This Row],[Restriction Enzyme 1 Check]]&lt;&gt;"", Table_Sequence_Check[[#This Row],[Restriction Enzyme 2 Check]]&lt;&gt; ""),"Error 8: Remove instances of one of the following: " &amp; _xlfn.CONCAT(Table_Sequence_Check[[#This Row],[Restriction Enzyme 1 Check]],Table_Sequence_Check[[#This Row],[Restriction Enzyme 2 Check]]),"")</f>
        <v/>
      </c>
      <c r="BS93" s="4" t="str" cm="1">
        <f t="array" ref="BS93">IF(
   AND(
      Table65[[#This Row],[Service]] &lt;&gt; "",
      OR(
         COUNTIF(Table65[Service], "HT Custom RNA") &gt; 0,
         COUNTIF(Table65[Service], "HT Geneblock Custom RNA") &gt; 0
      ),
      COUNTA(_xlfn.UNIQUE(_xlfn._xlws.FILTER(Table65[Service], Table65[Service] &lt;&gt; ""))) &gt; 1
   ),
   "Error 9: If selecting HT Custom RNA or HT Geneblock Custom RNA, all items must match the selected HT service",
   ""
)</f>
        <v/>
      </c>
      <c r="BT93" s="4" t="str" cm="1">
        <f t="array" ref="BT93">IF(
   AND(
      Table65[[#This Row],[Service]] &lt;&gt; "",
      OR(COUNTIF(Table65[Service], "*HT Custom RNA*") &gt; 0, COUNTIF(Table65[Service], "*HT Geneblock Custom RNA*") &gt; 0),
      OR(
         COUNTA(_xlfn.UNIQUE(_xlfn._xlws.FILTER(Table65[RNA Analytics], (Table65[Service] &lt;&gt; "")))) &gt; 1,
         COUNTA(_xlfn.UNIQUE(_xlfn._xlws.FILTER(Table65[Bank Construct?], (Table65[Service] &lt;&gt; "")))) &gt; 1,
         COUNTA(_xlfn.UNIQUE(_xlfn._xlws.FILTER(Table65[Synthesis Type], (Table65[Service] &lt;&gt; "")))) &gt; 1
      )
   ),
   "Error 10: If submitting HT Custom RNA or HT Geneblock Custom RNA service request, all items must have the same Synthesis Type, Banking, and Analytics",
   ""
)</f>
        <v/>
      </c>
      <c r="BU93" s="4" t="str">
        <f>IF(AND(OR(Table65[[#This Row],[Service]] = "HT Custom RNA",Table65[[#This Row],[Service]] = "HT Geneblock Custom RNA"), Table65[[#This Row],[Vector]]="Banked Construct"),"Error 11: Banked constructs cannot be submitted for HT/Geneblock Custom RNA service. Contact the core if you'd like to resynthesize an entire banked plate","")</f>
        <v/>
      </c>
      <c r="BV93" s="4" t="str">
        <f>IF(AND(Table65[[#This Row],[Service]] &lt;&gt; "", Table65[[#This Row],[Vector]]="Banked Construct", Table65[[#This Row],[Bank Construct?]]="Yes"),"Error 12: Cannot bank constructs that are already banked","")</f>
        <v/>
      </c>
      <c r="BW93" s="4" t="str" cm="1">
        <f t="array" ref="BW93">_xlfn.LET(
    _xlpm.ProblemFound, _xlfn.TEXTJOIN(", ", TRUE, IF(AND(Table65[[#This Row],[Synthesis Type]]="Other RNA", OR(Table65[[#This Row],[Codon Optimize Capitalized?]]="No", Table65[[#This Row],[Codon Optimize Capitalized?]]="")), IF((ISNUMBER(SEARCH(Table_pA_Check[pA Check], Table65[[#This Row],[Custom Sequence/Bank ID]]))), Table_pA_Check[pA Check], ""),IF((ISNUMBER(FIND(LOWER(Table_pA_Check[pA Check]), Table65[[#This Row],[Custom Sequence/Bank ID]]))), Table_pA_Check[pA Check], ""))),
    IF(_xlpm.ProblemFound="", "", "Error 13: Problem sequences found (" &amp; _xlpm.ProblemFound &amp; ")"))</f>
        <v/>
      </c>
      <c r="BX93" s="4" t="str">
        <f>IF(AND(Table65[[#This Row],[Service]] &lt;&gt; "", Table65[[#This Row],[Codon Optimize Capitalized?]]&lt;&gt; "No", Table65[[#This Row],[Codon Optimize Capitalized?]]&lt;&gt; "", Table65[[#This Row],[Codon Optimize Capitalized?]]&lt;&gt; "No Options", EXACT(Table65[[#This Row],[Custom Sequence/Bank ID]],LOWER(Table65[[#This Row],[Custom Sequence/Bank ID]]))),"Error 14: Codon optimization is selected, but sequence is lowercase. Change regions for optimization to uppercase","")</f>
        <v/>
      </c>
      <c r="BY93" s="4" t="str">
        <f>IF(COUNTIF(Table65[Name], Table65[[#This Row],[Name]]) &gt; 1, "Error 15: Duplicate name", "")</f>
        <v/>
      </c>
      <c r="BZ93" s="4" t="str">
        <f>IF(
   Table65[[#This Row],[Service]]&lt;&gt;"",
   IF(
      AND(Table65[[#This Row],[Formulation]]="", Table65[[#This Row],[Number of Aliquots]]&gt;1),
      "Error 16: The RTC can only aliquot formulated circRNA; unformulated circRNA is stable through many freeze-thaw cycles",
      ""
   ),
   ""
)</f>
        <v/>
      </c>
      <c r="CA93" s="4" t="str">
        <f>IF(
   Table65[[#This Row],[Service]]&lt;&gt;"",
   IF(
      Table65[[#This Row],[Number of Aliquots]] &gt; (Table65[[#This Row],[Quantity (mg)]]*20),
      "Error 17: Too many aliquots. Maximum aliquots for Quantity requested = " &amp; (Table65[[#This Row],[Quantity (mg)]]*20),
      ""
   ),
   ""
)</f>
        <v/>
      </c>
      <c r="CB93" s="4" t="str">
        <f>IF(
   AND(Table65[[#This Row],[Service]]&lt;&gt;"", Table65[[#This Row],[Quantity (mg)]]&lt;0.2, Table65[[#This Row],[Formulation]]&lt;&gt;"", Table65[[#This Row],[Formulation]]&lt;&gt;"None"),
   "Error 18: Quantity too low. Minimum is 0.2mg for formulations",
   ""
)</f>
        <v/>
      </c>
      <c r="CC93" s="4" t="str">
        <f>IF(
   AND(Table65[[#This Row],[Service]]&lt;&gt;"", Table65[[#This Row],[Vector]]="No Vector", Table65[[#This Row],[Service]]&lt;&gt;"HT Geneblock Custom RNA"),
   "Error 19: [No Vector] can only be used for Geneblock service",
   ""
)</f>
        <v/>
      </c>
      <c r="CD93" s="4" t="str">
        <f>_xlfn.LET(
    _xlpm.errorList, _xlfn.TEXTJOIN(". ", TRUE, Table_Sequence_Check[[#This Row],[Problem Sequence Check]:[GC Check]],Table_Sequence_Check[[#This Row],[Restriction Enzyme Error]:[Gblock No Vector Check]]),
    IF(AND(Table65[[#This Row],[Service]]&lt;&gt;"", Table65[[#This Row],[Custom Sequence/Bank ID]]&lt;&gt;"SPECIAL",_xlpm.errorList&lt;&gt;""), _xlpm.errorList &amp; ".", "")
)</f>
        <v/>
      </c>
      <c r="CF93" s="3" t="str">
        <f t="shared" si="5"/>
        <v>Required</v>
      </c>
      <c r="CG93" s="1" t="str">
        <f t="shared" si="6"/>
        <v>Optional</v>
      </c>
      <c r="CH93" s="1" t="str">
        <f>IF(Table65[[#This Row],[Service]]&lt;&gt;"",IF((Table65[[#This Row],[Service]]="HT Custom RNA") + (Table65[[#This Row],[Service]]="HT Geneblock Custom RNA"), "Empty","Required"),"Empty")</f>
        <v>Empty</v>
      </c>
      <c r="CI93" s="1" t="str">
        <f>IF(Table65[[#This Row],[Service]] = "Stock RNA", "Required","Empty")</f>
        <v>Empty</v>
      </c>
      <c r="CJ93" s="1" t="str">
        <f>IF(OR(Table65[[#This Row],[Service]] = "Custom RNA", Table65[[#This Row],[Service]] = "HT Custom RNA", Table65[[#This Row],[Service]] = "HT Geneblock Custom RNA", Table65[[#This Row],[Service]] = "Formulation"), "Required", "Empty")</f>
        <v>Empty</v>
      </c>
      <c r="CK93" s="1" t="str">
        <f>IF(OR(Table65[[#This Row],[Service]] = "Custom RNA", Table65[[#This Row],[Service]] = "HT Custom RNA", Table65[[#This Row],[Service]] = "HT Geneblock Custom RNA"), "Required", "Empty")</f>
        <v>Empty</v>
      </c>
      <c r="CL93" s="1" t="str">
        <f>IF(OR(Table65[[#This Row],[Service]] = "Custom RNA", Table65[[#This Row],[Service]] = "HT Custom RNA", Table65[[#This Row],[Service]] = "HT Geneblock Custom RNA"), "Required", "Empty")</f>
        <v>Empty</v>
      </c>
      <c r="CM93" s="1" t="str">
        <f>IF(OR(Table65[[#This Row],[Service]] = "Custom RNA", Table65[[#This Row],[Service]] = "HT Custom RNA", Table65[[#This Row],[Service]] = "HT Geneblock Custom RNA"), "Required", "Empty")</f>
        <v>Empty</v>
      </c>
      <c r="CN93" s="1" t="str">
        <f>IF(AND(Table65[[#This Row],[Vector]]&lt;&gt;"Banked Construct", OR(Table65[[#This Row],[Service]] = "Custom RNA", Table65[[#This Row],[Service]] = "HT Custom RNA",Table65[[#This Row],[Service]] = "HT Geneblock Custom RNA",)), "Optional", "Empty")</f>
        <v>Empty</v>
      </c>
      <c r="CO93" s="1" t="str">
        <f>IF(OR(Table65[[#This Row],[Service]] = "Custom RNA", Table65[[#This Row],[Service]] = "HT Custom RNA"), "Optional", "Empty")</f>
        <v>Empty</v>
      </c>
      <c r="CP93" s="1" t="str">
        <f>IF(OR(Table65[[#This Row],[Service]] = "Custom RNA", Table65[[#This Row],[Service]] = "HT Custom RNA", Table65[[#This Row],[Service]] = "HT Custom Geneblock RNA"), "Optional", "Empty")</f>
        <v>Empty</v>
      </c>
      <c r="CQ93" s="1" t="str">
        <f>IF(Table65[[#This Row],[Service]]&lt;&gt;"",IF(OR(Table65[[#This Row],[Service]]="HT Custom RNA", Table65[[#This Row],[Service]]="HT Geneblock Custom RNA"), "Empty","Optional"),"Empty")</f>
        <v>Empty</v>
      </c>
      <c r="CR93" s="1" t="str">
        <f>IF(AND(Table65[[#This Row],[Formulation]]&lt;&gt;"",Table65[[#This Row],[Formulation]]&lt;&gt;"None",Table65[[#This Row],[Formulation]]&lt;&gt;"No Options"), "Required","Empty")</f>
        <v>Empty</v>
      </c>
      <c r="CS93" s="1" t="str">
        <f>IF(AND(Table65[[#This Row],[Formulation]]&lt;&gt;"",Table65[[#This Row],[Formulation]]&lt;&gt;"None",Table65[[#This Row],[Formulation]]&lt;&gt;"No Options"), "Optional","Empty")</f>
        <v>Empty</v>
      </c>
      <c r="CT93" s="1" t="str">
        <f t="shared" si="7"/>
        <v>Optional</v>
      </c>
      <c r="CU93" s="1" t="str">
        <f t="shared" si="8"/>
        <v>Optional</v>
      </c>
      <c r="CV93" s="2" t="str">
        <f t="shared" si="9"/>
        <v>Optional</v>
      </c>
    </row>
    <row r="94" spans="1:100" x14ac:dyDescent="0.35">
      <c r="A94" s="69">
        <v>90</v>
      </c>
      <c r="B94" s="59"/>
      <c r="C94" s="83"/>
      <c r="D94" s="85"/>
      <c r="E94" s="90"/>
      <c r="F94" s="60"/>
      <c r="G94" s="60"/>
      <c r="H94" s="60"/>
      <c r="I94" s="61"/>
      <c r="J94" s="61"/>
      <c r="K94" s="105"/>
      <c r="L94" s="90"/>
      <c r="M94" s="60"/>
      <c r="N94" s="108"/>
      <c r="O94" s="91"/>
      <c r="P94" s="111"/>
      <c r="Q94" s="93" t="str">
        <f>Table_Sequence_Check[[#This Row],[Final Warnings]]</f>
        <v/>
      </c>
      <c r="R94" s="19"/>
      <c r="S94" s="19"/>
      <c r="T94" s="19"/>
      <c r="BG94" s="3" t="str" cm="1">
        <f t="array" ref="BG94">_xlfn.LET(
    _xlpm.ProblemFound, _xlfn.TEXTJOIN(", ", TRUE, IF(OR(Table65[[#This Row],[Codon Optimize Capitalized?]]="No", Table65[[#This Row],[Codon Optimize Capitalized?]]=""), IF((ISNUMBER(SEARCH(Table_Problem_Sequences[Problem Sequences], Table65[[#This Row],[Custom Sequence/Bank ID]]))), Table_Problem_Sequences[Problem Sequences], ""),IF((ISNUMBER(FIND(LOWER(Table_Problem_Sequences[Problem Sequences]), Table65[[#This Row],[Custom Sequence/Bank ID]]))), Table_Problem_Sequences[Problem Sequences], ""))),
    IF(_xlpm.ProblemFound="", "", "Warning 1: Problem sequences found (" &amp; _xlpm.ProblemFound &amp; ")"))</f>
        <v/>
      </c>
      <c r="BH94" s="3" t="str">
        <f>IF(AND(Table65[[#This Row],[Vector]] &lt;&gt; "Banked Construct",Table65[[#This Row],[Service]]&lt;&gt;"Stock RNA", LEN(Table65[[#This Row],[Custom Sequence/Bank ID]])&lt;300, Table65[[#This Row],[Custom Sequence/Bank ID]]&lt;&gt;""),"Comment: Sequence is less than 300nt. A spacer sequence will be added to bring the length up to 300nt","")</f>
        <v/>
      </c>
      <c r="BI94" s="1" t="str">
        <f>IF(AND(Table65[[#This Row],[Custom Sequence/Bank ID]]&lt;&gt;"", Table65[[#This Row],[Codon Optimize Capitalized?]]&lt;&gt; "No", Table65[[#This Row],[Codon Optimize Capitalized?]]&lt;&gt; "", Table65[[#This Row],[Codon Optimize Capitalized?]]&lt;&gt; "No Options"),
    IF(MOD(LEN(SUBSTITUTE(SUBSTITUTE(SUBSTITUTE(SUBSTITUTE(SUBSTITUTE(Table65[[#This Row],[Custom Sequence/Bank ID]], "a", ""), "c", ""), "g", ""), "u", ""), "t", "")), 3) = 0,
        "",
        "Error 3: Optimization regions not divisible by 3"),
    "")</f>
        <v/>
      </c>
      <c r="BJ94" s="1" t="str">
        <f>IF(
    Table65[[#This Row],[Vector]]="Banked Construct",
    IF(
        AND(
            LEFT(Table65[[#This Row],[Custom Sequence/Bank ID]], 3)="RTC",
            ISNUMBER(VALUE(MID(Table65[[#This Row],[Custom Sequence/Bank ID]], 4, 7))),
            LEN(Table65[[#This Row],[Custom Sequence/Bank ID]])=10
        ),
        "",
        "Error 4: Incorrect Bank ID"
    ),
    ""
)</f>
        <v/>
      </c>
      <c r="BK94" s="1" t="str">
        <f>IF(
   AND(Table65[[#This Row],[Vector]]&lt;&gt;"Banked Construct", LEN(Table65[[#This Row],[Custom Sequence/Bank ID]])&gt;0),
   IF(
      LEN(
         SUBSTITUTE(
            SUBSTITUTE(
               SUBSTITUTE(
                  SUBSTITUTE(UPPER(Table65[[#This Row],[Custom Sequence/Bank ID]]),"A",""),
               "C",""),
            "T",""),
         "G","")
      )&gt;0,
      "Error 5: Non-ACGT characters present",
      ""
   ),
   ""
)</f>
        <v/>
      </c>
      <c r="BL94" s="4" t="str">
        <f>IF(AND(Table65[[#This Row],[Vector]] &lt;&gt; "Banked Construct",Table65[[#This Row],[Service]]="Custom RNA", LEN(Table65[[#This Row],[Custom Sequence/Bank ID]])&gt;10000),"Error 6: Maximum sequence length is 10,000nt",IF(AND(Table65[[#This Row],[Vector]] &lt;&gt; "Banked Construct",Table65[[#This Row],[Service]]="HT Custom RNA", LEN(Table65[[#This Row],[Custom Sequence/Bank ID]])&gt;5000),"Error 6: Maximum sequence length for HT is 5,000nt", IF(Table65[[#This Row],[Service]]="HT Geneblock Custom RNA", IF(AND(Table65[[#This Row],[Vector]]="RTC coding circRNA", LEN(Table65[[#This Row],[Custom Sequence/Bank ID]])&gt;3793),"Error 6: Maximum sequence length for Coding CircRNA Geneblock is 3,793nt", IF(AND(Table65[[#This Row],[Vector]]="RTC noncoding circRNA", LEN(Table65[[#This Row],[Custom Sequence/Bank ID]])&gt;4493),"Error 6: Maximum sequence length for Noncoding CircRNA Geneblock is 4,493nt", IF(AND(Table65[[#This Row],[Vector]]="RTC Other RNA", LEN(Table65[[#This Row],[Custom Sequence/Bank ID]])&gt;4913),"Error 6: Maximum sequence length for Other RNA Geneblock is 4,913nt",""))),"")))</f>
        <v/>
      </c>
      <c r="BM94" s="4" t="str">
        <f>IF(AND(Table65[[#This Row],[Vector]] &lt;&gt; "Banked Construct", Table65[[#This Row],[Service]]&lt;&gt;"Stock RNA", Table65[[#This Row],[Custom Sequence/Bank ID]]&lt;&gt;""),
    _xlfn.LET(
        _xlpm.Sequence, Table65[[#This Row],[Custom Sequence/Bank ID]],
        _xlpm.OriginalLength, IF(AND(Table65[[#This Row],[Codon Optimize Capitalized?]] &lt;&gt; "No", Table65[[#This Row],[Codon Optimize Capitalized?]] &lt;&gt; ""),
                           LEN(SUBSTITUTE(SUBSTITUTE(SUBSTITUTE(SUBSTITUTE(SUBSTITUTE(_xlpm.Sequence, "A", ""), "C", ""), "G", ""), "T", ""), "U", "")),
                           LEN(_xlpm.Sequence)),
        _xlpm.NoGCLength, IF(AND(Table65[[#This Row],[Codon Optimize Capitalized?]] &lt;&gt; "No", Table65[[#This Row],[Codon Optimize Capitalized?]] &lt;&gt; ""),
                       LEN((SUBSTITUTE(SUBSTITUTE(SUBSTITUTE(SUBSTITUTE(SUBSTITUTE(SUBSTITUTE(SUBSTITUTE(_xlpm.Sequence, "A", ""), "C", ""), "G", ""), "T", ""), "U", ""), "g", ""), "c", ""))),
                       LEN(SUBSTITUTE(SUBSTITUTE(UPPER(_xlpm.Sequence), "G", ""), "C", ""))),
        _xlpm.GCLength, _xlpm.OriginalLength - _xlpm.NoGCLength,
        _xlpm.GCPercentage, IF(_xlpm.OriginalLength &gt; 15, _xlpm.GCLength / _xlpm.OriginalLength, 0.5),
                IF(OR(_xlpm.GCPercentage &gt; 0.65, _xlpm.GCPercentage &lt; 0.25), "Warning 7: Unoptimized region GC is not between 25-65%", "")
    ),
    ""
)</f>
        <v/>
      </c>
      <c r="BN94" s="4" t="str" cm="1">
        <f t="array" ref="BN94">_xlfn.LET(
    _xlpm.ProblemFound, _xlfn.TEXTJOIN(", ", TRUE, IF(OR(Table65[[#This Row],[Codon Optimize Capitalized?]]="No", Table65[[#This Row],[Codon Optimize Capitalized?]]=""), IF((ISNUMBER(SEARCH(Table_Restriction_Enzymes[XbaI], Table65[[#This Row],[Custom Sequence/Bank ID]]))), Table_Restriction_Enzymes[XbaI], ""),IF((ISNUMBER(FIND(LOWER(Table_Restriction_Enzymes[XbaI]), Table65[[#This Row],[Custom Sequence/Bank ID]]))), Table_Restriction_Enzymes[XbaI], ""))),
    IF(_xlpm.ProblemFound="", "", "[" &amp; _xlpm.ProblemFound &amp; "]"))</f>
        <v/>
      </c>
      <c r="BO94" s="4" t="str">
        <f>IF(Table_Sequence_Check[[#This Row],[Restriction Enzyme 1 Check]]&lt;&gt;"", Table_Restriction_Enzymes[[#Headers],[XbaI]],"")</f>
        <v/>
      </c>
      <c r="BP94" s="4" t="str" cm="1">
        <f t="array" ref="BP94">_xlfn.LET(
    _xlpm.ProblemFound, _xlfn.TEXTJOIN(", ", TRUE, IF(OR(Table65[[#This Row],[Codon Optimize Capitalized?]]="No", Table65[[#This Row],[Codon Optimize Capitalized?]]=""), IF((ISNUMBER(SEARCH(Table_Restriction_Enzymes[AscI], Table65[[#This Row],[Custom Sequence/Bank ID]]))), Table_Restriction_Enzymes[AscI], ""),IF((ISNUMBER(FIND(LOWER(Table_Restriction_Enzymes[AscI]), Table65[[#This Row],[Custom Sequence/Bank ID]]))), Table_Restriction_Enzymes[AscI], ""))),
    IF(_xlpm.ProblemFound="", "", "[" &amp; _xlpm.ProblemFound &amp; "]"))</f>
        <v/>
      </c>
      <c r="BQ94" s="4" t="str">
        <f>IF(Table_Sequence_Check[[#This Row],[Restriction Enzyme 2 Check]]&lt;&gt;"", Table_Restriction_Enzymes[[#Headers],[AscI]],"")</f>
        <v/>
      </c>
      <c r="BR94" s="4" t="str">
        <f>IF(AND(Table65[[#This Row],[Vector]] &lt;&gt; "Banked Construct",Table65[[#This Row],[Service]]&lt;&gt;"Stock RNA", Table65[[#This Row],[Service]]&lt;&gt;"HT Geneblock Custom RNA", Table_Sequence_Check[[#This Row],[Restriction Enzyme 1 Check]]&lt;&gt;"", Table_Sequence_Check[[#This Row],[Restriction Enzyme 2 Check]]&lt;&gt; ""),"Error 8: Remove instances of one of the following: " &amp; _xlfn.CONCAT(Table_Sequence_Check[[#This Row],[Restriction Enzyme 1 Check]],Table_Sequence_Check[[#This Row],[Restriction Enzyme 2 Check]]),"")</f>
        <v/>
      </c>
      <c r="BS94" s="4" t="str" cm="1">
        <f t="array" ref="BS94">IF(
   AND(
      Table65[[#This Row],[Service]] &lt;&gt; "",
      OR(
         COUNTIF(Table65[Service], "HT Custom RNA") &gt; 0,
         COUNTIF(Table65[Service], "HT Geneblock Custom RNA") &gt; 0
      ),
      COUNTA(_xlfn.UNIQUE(_xlfn._xlws.FILTER(Table65[Service], Table65[Service] &lt;&gt; ""))) &gt; 1
   ),
   "Error 9: If selecting HT Custom RNA or HT Geneblock Custom RNA, all items must match the selected HT service",
   ""
)</f>
        <v/>
      </c>
      <c r="BT94" s="4" t="str" cm="1">
        <f t="array" ref="BT94">IF(
   AND(
      Table65[[#This Row],[Service]] &lt;&gt; "",
      OR(COUNTIF(Table65[Service], "*HT Custom RNA*") &gt; 0, COUNTIF(Table65[Service], "*HT Geneblock Custom RNA*") &gt; 0),
      OR(
         COUNTA(_xlfn.UNIQUE(_xlfn._xlws.FILTER(Table65[RNA Analytics], (Table65[Service] &lt;&gt; "")))) &gt; 1,
         COUNTA(_xlfn.UNIQUE(_xlfn._xlws.FILTER(Table65[Bank Construct?], (Table65[Service] &lt;&gt; "")))) &gt; 1,
         COUNTA(_xlfn.UNIQUE(_xlfn._xlws.FILTER(Table65[Synthesis Type], (Table65[Service] &lt;&gt; "")))) &gt; 1
      )
   ),
   "Error 10: If submitting HT Custom RNA or HT Geneblock Custom RNA service request, all items must have the same Synthesis Type, Banking, and Analytics",
   ""
)</f>
        <v/>
      </c>
      <c r="BU94" s="4" t="str">
        <f>IF(AND(OR(Table65[[#This Row],[Service]] = "HT Custom RNA",Table65[[#This Row],[Service]] = "HT Geneblock Custom RNA"), Table65[[#This Row],[Vector]]="Banked Construct"),"Error 11: Banked constructs cannot be submitted for HT/Geneblock Custom RNA service. Contact the core if you'd like to resynthesize an entire banked plate","")</f>
        <v/>
      </c>
      <c r="BV94" s="4" t="str">
        <f>IF(AND(Table65[[#This Row],[Service]] &lt;&gt; "", Table65[[#This Row],[Vector]]="Banked Construct", Table65[[#This Row],[Bank Construct?]]="Yes"),"Error 12: Cannot bank constructs that are already banked","")</f>
        <v/>
      </c>
      <c r="BW94" s="4" t="str" cm="1">
        <f t="array" ref="BW94">_xlfn.LET(
    _xlpm.ProblemFound, _xlfn.TEXTJOIN(", ", TRUE, IF(AND(Table65[[#This Row],[Synthesis Type]]="Other RNA", OR(Table65[[#This Row],[Codon Optimize Capitalized?]]="No", Table65[[#This Row],[Codon Optimize Capitalized?]]="")), IF((ISNUMBER(SEARCH(Table_pA_Check[pA Check], Table65[[#This Row],[Custom Sequence/Bank ID]]))), Table_pA_Check[pA Check], ""),IF((ISNUMBER(FIND(LOWER(Table_pA_Check[pA Check]), Table65[[#This Row],[Custom Sequence/Bank ID]]))), Table_pA_Check[pA Check], ""))),
    IF(_xlpm.ProblemFound="", "", "Error 13: Problem sequences found (" &amp; _xlpm.ProblemFound &amp; ")"))</f>
        <v/>
      </c>
      <c r="BX94" s="4" t="str">
        <f>IF(AND(Table65[[#This Row],[Service]] &lt;&gt; "", Table65[[#This Row],[Codon Optimize Capitalized?]]&lt;&gt; "No", Table65[[#This Row],[Codon Optimize Capitalized?]]&lt;&gt; "", Table65[[#This Row],[Codon Optimize Capitalized?]]&lt;&gt; "No Options", EXACT(Table65[[#This Row],[Custom Sequence/Bank ID]],LOWER(Table65[[#This Row],[Custom Sequence/Bank ID]]))),"Error 14: Codon optimization is selected, but sequence is lowercase. Change regions for optimization to uppercase","")</f>
        <v/>
      </c>
      <c r="BY94" s="4" t="str">
        <f>IF(COUNTIF(Table65[Name], Table65[[#This Row],[Name]]) &gt; 1, "Error 15: Duplicate name", "")</f>
        <v/>
      </c>
      <c r="BZ94" s="4" t="str">
        <f>IF(
   Table65[[#This Row],[Service]]&lt;&gt;"",
   IF(
      AND(Table65[[#This Row],[Formulation]]="", Table65[[#This Row],[Number of Aliquots]]&gt;1),
      "Error 16: The RTC can only aliquot formulated circRNA; unformulated circRNA is stable through many freeze-thaw cycles",
      ""
   ),
   ""
)</f>
        <v/>
      </c>
      <c r="CA94" s="4" t="str">
        <f>IF(
   Table65[[#This Row],[Service]]&lt;&gt;"",
   IF(
      Table65[[#This Row],[Number of Aliquots]] &gt; (Table65[[#This Row],[Quantity (mg)]]*20),
      "Error 17: Too many aliquots. Maximum aliquots for Quantity requested = " &amp; (Table65[[#This Row],[Quantity (mg)]]*20),
      ""
   ),
   ""
)</f>
        <v/>
      </c>
      <c r="CB94" s="4" t="str">
        <f>IF(
   AND(Table65[[#This Row],[Service]]&lt;&gt;"", Table65[[#This Row],[Quantity (mg)]]&lt;0.2, Table65[[#This Row],[Formulation]]&lt;&gt;"", Table65[[#This Row],[Formulation]]&lt;&gt;"None"),
   "Error 18: Quantity too low. Minimum is 0.2mg for formulations",
   ""
)</f>
        <v/>
      </c>
      <c r="CC94" s="4" t="str">
        <f>IF(
   AND(Table65[[#This Row],[Service]]&lt;&gt;"", Table65[[#This Row],[Vector]]="No Vector", Table65[[#This Row],[Service]]&lt;&gt;"HT Geneblock Custom RNA"),
   "Error 19: [No Vector] can only be used for Geneblock service",
   ""
)</f>
        <v/>
      </c>
      <c r="CD94" s="4" t="str">
        <f>_xlfn.LET(
    _xlpm.errorList, _xlfn.TEXTJOIN(". ", TRUE, Table_Sequence_Check[[#This Row],[Problem Sequence Check]:[GC Check]],Table_Sequence_Check[[#This Row],[Restriction Enzyme Error]:[Gblock No Vector Check]]),
    IF(AND(Table65[[#This Row],[Service]]&lt;&gt;"", Table65[[#This Row],[Custom Sequence/Bank ID]]&lt;&gt;"SPECIAL",_xlpm.errorList&lt;&gt;""), _xlpm.errorList &amp; ".", "")
)</f>
        <v/>
      </c>
      <c r="CF94" s="3" t="str">
        <f t="shared" si="5"/>
        <v>Required</v>
      </c>
      <c r="CG94" s="1" t="str">
        <f t="shared" si="6"/>
        <v>Optional</v>
      </c>
      <c r="CH94" s="1" t="str">
        <f>IF(Table65[[#This Row],[Service]]&lt;&gt;"",IF((Table65[[#This Row],[Service]]="HT Custom RNA") + (Table65[[#This Row],[Service]]="HT Geneblock Custom RNA"), "Empty","Required"),"Empty")</f>
        <v>Empty</v>
      </c>
      <c r="CI94" s="1" t="str">
        <f>IF(Table65[[#This Row],[Service]] = "Stock RNA", "Required","Empty")</f>
        <v>Empty</v>
      </c>
      <c r="CJ94" s="1" t="str">
        <f>IF(OR(Table65[[#This Row],[Service]] = "Custom RNA", Table65[[#This Row],[Service]] = "HT Custom RNA", Table65[[#This Row],[Service]] = "HT Geneblock Custom RNA", Table65[[#This Row],[Service]] = "Formulation"), "Required", "Empty")</f>
        <v>Empty</v>
      </c>
      <c r="CK94" s="1" t="str">
        <f>IF(OR(Table65[[#This Row],[Service]] = "Custom RNA", Table65[[#This Row],[Service]] = "HT Custom RNA", Table65[[#This Row],[Service]] = "HT Geneblock Custom RNA"), "Required", "Empty")</f>
        <v>Empty</v>
      </c>
      <c r="CL94" s="1" t="str">
        <f>IF(OR(Table65[[#This Row],[Service]] = "Custom RNA", Table65[[#This Row],[Service]] = "HT Custom RNA", Table65[[#This Row],[Service]] = "HT Geneblock Custom RNA"), "Required", "Empty")</f>
        <v>Empty</v>
      </c>
      <c r="CM94" s="1" t="str">
        <f>IF(OR(Table65[[#This Row],[Service]] = "Custom RNA", Table65[[#This Row],[Service]] = "HT Custom RNA", Table65[[#This Row],[Service]] = "HT Geneblock Custom RNA"), "Required", "Empty")</f>
        <v>Empty</v>
      </c>
      <c r="CN94" s="1" t="str">
        <f>IF(AND(Table65[[#This Row],[Vector]]&lt;&gt;"Banked Construct", OR(Table65[[#This Row],[Service]] = "Custom RNA", Table65[[#This Row],[Service]] = "HT Custom RNA",Table65[[#This Row],[Service]] = "HT Geneblock Custom RNA",)), "Optional", "Empty")</f>
        <v>Empty</v>
      </c>
      <c r="CO94" s="1" t="str">
        <f>IF(OR(Table65[[#This Row],[Service]] = "Custom RNA", Table65[[#This Row],[Service]] = "HT Custom RNA"), "Optional", "Empty")</f>
        <v>Empty</v>
      </c>
      <c r="CP94" s="1" t="str">
        <f>IF(OR(Table65[[#This Row],[Service]] = "Custom RNA", Table65[[#This Row],[Service]] = "HT Custom RNA", Table65[[#This Row],[Service]] = "HT Custom Geneblock RNA"), "Optional", "Empty")</f>
        <v>Empty</v>
      </c>
      <c r="CQ94" s="1" t="str">
        <f>IF(Table65[[#This Row],[Service]]&lt;&gt;"",IF(OR(Table65[[#This Row],[Service]]="HT Custom RNA", Table65[[#This Row],[Service]]="HT Geneblock Custom RNA"), "Empty","Optional"),"Empty")</f>
        <v>Empty</v>
      </c>
      <c r="CR94" s="1" t="str">
        <f>IF(AND(Table65[[#This Row],[Formulation]]&lt;&gt;"",Table65[[#This Row],[Formulation]]&lt;&gt;"None",Table65[[#This Row],[Formulation]]&lt;&gt;"No Options"), "Required","Empty")</f>
        <v>Empty</v>
      </c>
      <c r="CS94" s="1" t="str">
        <f>IF(AND(Table65[[#This Row],[Formulation]]&lt;&gt;"",Table65[[#This Row],[Formulation]]&lt;&gt;"None",Table65[[#This Row],[Formulation]]&lt;&gt;"No Options"), "Optional","Empty")</f>
        <v>Empty</v>
      </c>
      <c r="CT94" s="1" t="str">
        <f t="shared" si="7"/>
        <v>Optional</v>
      </c>
      <c r="CU94" s="1" t="str">
        <f t="shared" si="8"/>
        <v>Optional</v>
      </c>
      <c r="CV94" s="2" t="str">
        <f t="shared" si="9"/>
        <v>Optional</v>
      </c>
    </row>
    <row r="95" spans="1:100" x14ac:dyDescent="0.35">
      <c r="A95" s="69">
        <v>91</v>
      </c>
      <c r="B95" s="59"/>
      <c r="C95" s="83"/>
      <c r="D95" s="85"/>
      <c r="E95" s="90"/>
      <c r="F95" s="60"/>
      <c r="G95" s="60"/>
      <c r="H95" s="60"/>
      <c r="I95" s="61"/>
      <c r="J95" s="61"/>
      <c r="K95" s="105"/>
      <c r="L95" s="90"/>
      <c r="M95" s="60"/>
      <c r="N95" s="108"/>
      <c r="O95" s="91"/>
      <c r="P95" s="111"/>
      <c r="Q95" s="93" t="str">
        <f>Table_Sequence_Check[[#This Row],[Final Warnings]]</f>
        <v/>
      </c>
      <c r="R95" s="19"/>
      <c r="S95" s="19"/>
      <c r="T95" s="19"/>
      <c r="BG95" s="3" t="str" cm="1">
        <f t="array" ref="BG95">_xlfn.LET(
    _xlpm.ProblemFound, _xlfn.TEXTJOIN(", ", TRUE, IF(OR(Table65[[#This Row],[Codon Optimize Capitalized?]]="No", Table65[[#This Row],[Codon Optimize Capitalized?]]=""), IF((ISNUMBER(SEARCH(Table_Problem_Sequences[Problem Sequences], Table65[[#This Row],[Custom Sequence/Bank ID]]))), Table_Problem_Sequences[Problem Sequences], ""),IF((ISNUMBER(FIND(LOWER(Table_Problem_Sequences[Problem Sequences]), Table65[[#This Row],[Custom Sequence/Bank ID]]))), Table_Problem_Sequences[Problem Sequences], ""))),
    IF(_xlpm.ProblemFound="", "", "Warning 1: Problem sequences found (" &amp; _xlpm.ProblemFound &amp; ")"))</f>
        <v/>
      </c>
      <c r="BH95" s="3" t="str">
        <f>IF(AND(Table65[[#This Row],[Vector]] &lt;&gt; "Banked Construct",Table65[[#This Row],[Service]]&lt;&gt;"Stock RNA", LEN(Table65[[#This Row],[Custom Sequence/Bank ID]])&lt;300, Table65[[#This Row],[Custom Sequence/Bank ID]]&lt;&gt;""),"Comment: Sequence is less than 300nt. A spacer sequence will be added to bring the length up to 300nt","")</f>
        <v/>
      </c>
      <c r="BI95" s="1" t="str">
        <f>IF(AND(Table65[[#This Row],[Custom Sequence/Bank ID]]&lt;&gt;"", Table65[[#This Row],[Codon Optimize Capitalized?]]&lt;&gt; "No", Table65[[#This Row],[Codon Optimize Capitalized?]]&lt;&gt; "", Table65[[#This Row],[Codon Optimize Capitalized?]]&lt;&gt; "No Options"),
    IF(MOD(LEN(SUBSTITUTE(SUBSTITUTE(SUBSTITUTE(SUBSTITUTE(SUBSTITUTE(Table65[[#This Row],[Custom Sequence/Bank ID]], "a", ""), "c", ""), "g", ""), "u", ""), "t", "")), 3) = 0,
        "",
        "Error 3: Optimization regions not divisible by 3"),
    "")</f>
        <v/>
      </c>
      <c r="BJ95" s="1" t="str">
        <f>IF(
    Table65[[#This Row],[Vector]]="Banked Construct",
    IF(
        AND(
            LEFT(Table65[[#This Row],[Custom Sequence/Bank ID]], 3)="RTC",
            ISNUMBER(VALUE(MID(Table65[[#This Row],[Custom Sequence/Bank ID]], 4, 7))),
            LEN(Table65[[#This Row],[Custom Sequence/Bank ID]])=10
        ),
        "",
        "Error 4: Incorrect Bank ID"
    ),
    ""
)</f>
        <v/>
      </c>
      <c r="BK95" s="1" t="str">
        <f>IF(
   AND(Table65[[#This Row],[Vector]]&lt;&gt;"Banked Construct", LEN(Table65[[#This Row],[Custom Sequence/Bank ID]])&gt;0),
   IF(
      LEN(
         SUBSTITUTE(
            SUBSTITUTE(
               SUBSTITUTE(
                  SUBSTITUTE(UPPER(Table65[[#This Row],[Custom Sequence/Bank ID]]),"A",""),
               "C",""),
            "T",""),
         "G","")
      )&gt;0,
      "Error 5: Non-ACGT characters present",
      ""
   ),
   ""
)</f>
        <v/>
      </c>
      <c r="BL95" s="4" t="str">
        <f>IF(AND(Table65[[#This Row],[Vector]] &lt;&gt; "Banked Construct",Table65[[#This Row],[Service]]="Custom RNA", LEN(Table65[[#This Row],[Custom Sequence/Bank ID]])&gt;10000),"Error 6: Maximum sequence length is 10,000nt",IF(AND(Table65[[#This Row],[Vector]] &lt;&gt; "Banked Construct",Table65[[#This Row],[Service]]="HT Custom RNA", LEN(Table65[[#This Row],[Custom Sequence/Bank ID]])&gt;5000),"Error 6: Maximum sequence length for HT is 5,000nt", IF(Table65[[#This Row],[Service]]="HT Geneblock Custom RNA", IF(AND(Table65[[#This Row],[Vector]]="RTC coding circRNA", LEN(Table65[[#This Row],[Custom Sequence/Bank ID]])&gt;3793),"Error 6: Maximum sequence length for Coding CircRNA Geneblock is 3,793nt", IF(AND(Table65[[#This Row],[Vector]]="RTC noncoding circRNA", LEN(Table65[[#This Row],[Custom Sequence/Bank ID]])&gt;4493),"Error 6: Maximum sequence length for Noncoding CircRNA Geneblock is 4,493nt", IF(AND(Table65[[#This Row],[Vector]]="RTC Other RNA", LEN(Table65[[#This Row],[Custom Sequence/Bank ID]])&gt;4913),"Error 6: Maximum sequence length for Other RNA Geneblock is 4,913nt",""))),"")))</f>
        <v/>
      </c>
      <c r="BM95" s="4" t="str">
        <f>IF(AND(Table65[[#This Row],[Vector]] &lt;&gt; "Banked Construct", Table65[[#This Row],[Service]]&lt;&gt;"Stock RNA", Table65[[#This Row],[Custom Sequence/Bank ID]]&lt;&gt;""),
    _xlfn.LET(
        _xlpm.Sequence, Table65[[#This Row],[Custom Sequence/Bank ID]],
        _xlpm.OriginalLength, IF(AND(Table65[[#This Row],[Codon Optimize Capitalized?]] &lt;&gt; "No", Table65[[#This Row],[Codon Optimize Capitalized?]] &lt;&gt; ""),
                           LEN(SUBSTITUTE(SUBSTITUTE(SUBSTITUTE(SUBSTITUTE(SUBSTITUTE(_xlpm.Sequence, "A", ""), "C", ""), "G", ""), "T", ""), "U", "")),
                           LEN(_xlpm.Sequence)),
        _xlpm.NoGCLength, IF(AND(Table65[[#This Row],[Codon Optimize Capitalized?]] &lt;&gt; "No", Table65[[#This Row],[Codon Optimize Capitalized?]] &lt;&gt; ""),
                       LEN((SUBSTITUTE(SUBSTITUTE(SUBSTITUTE(SUBSTITUTE(SUBSTITUTE(SUBSTITUTE(SUBSTITUTE(_xlpm.Sequence, "A", ""), "C", ""), "G", ""), "T", ""), "U", ""), "g", ""), "c", ""))),
                       LEN(SUBSTITUTE(SUBSTITUTE(UPPER(_xlpm.Sequence), "G", ""), "C", ""))),
        _xlpm.GCLength, _xlpm.OriginalLength - _xlpm.NoGCLength,
        _xlpm.GCPercentage, IF(_xlpm.OriginalLength &gt; 15, _xlpm.GCLength / _xlpm.OriginalLength, 0.5),
                IF(OR(_xlpm.GCPercentage &gt; 0.65, _xlpm.GCPercentage &lt; 0.25), "Warning 7: Unoptimized region GC is not between 25-65%", "")
    ),
    ""
)</f>
        <v/>
      </c>
      <c r="BN95" s="4" t="str" cm="1">
        <f t="array" ref="BN95">_xlfn.LET(
    _xlpm.ProblemFound, _xlfn.TEXTJOIN(", ", TRUE, IF(OR(Table65[[#This Row],[Codon Optimize Capitalized?]]="No", Table65[[#This Row],[Codon Optimize Capitalized?]]=""), IF((ISNUMBER(SEARCH(Table_Restriction_Enzymes[XbaI], Table65[[#This Row],[Custom Sequence/Bank ID]]))), Table_Restriction_Enzymes[XbaI], ""),IF((ISNUMBER(FIND(LOWER(Table_Restriction_Enzymes[XbaI]), Table65[[#This Row],[Custom Sequence/Bank ID]]))), Table_Restriction_Enzymes[XbaI], ""))),
    IF(_xlpm.ProblemFound="", "", "[" &amp; _xlpm.ProblemFound &amp; "]"))</f>
        <v/>
      </c>
      <c r="BO95" s="4" t="str">
        <f>IF(Table_Sequence_Check[[#This Row],[Restriction Enzyme 1 Check]]&lt;&gt;"", Table_Restriction_Enzymes[[#Headers],[XbaI]],"")</f>
        <v/>
      </c>
      <c r="BP95" s="4" t="str" cm="1">
        <f t="array" ref="BP95">_xlfn.LET(
    _xlpm.ProblemFound, _xlfn.TEXTJOIN(", ", TRUE, IF(OR(Table65[[#This Row],[Codon Optimize Capitalized?]]="No", Table65[[#This Row],[Codon Optimize Capitalized?]]=""), IF((ISNUMBER(SEARCH(Table_Restriction_Enzymes[AscI], Table65[[#This Row],[Custom Sequence/Bank ID]]))), Table_Restriction_Enzymes[AscI], ""),IF((ISNUMBER(FIND(LOWER(Table_Restriction_Enzymes[AscI]), Table65[[#This Row],[Custom Sequence/Bank ID]]))), Table_Restriction_Enzymes[AscI], ""))),
    IF(_xlpm.ProblemFound="", "", "[" &amp; _xlpm.ProblemFound &amp; "]"))</f>
        <v/>
      </c>
      <c r="BQ95" s="4" t="str">
        <f>IF(Table_Sequence_Check[[#This Row],[Restriction Enzyme 2 Check]]&lt;&gt;"", Table_Restriction_Enzymes[[#Headers],[AscI]],"")</f>
        <v/>
      </c>
      <c r="BR95" s="4" t="str">
        <f>IF(AND(Table65[[#This Row],[Vector]] &lt;&gt; "Banked Construct",Table65[[#This Row],[Service]]&lt;&gt;"Stock RNA", Table65[[#This Row],[Service]]&lt;&gt;"HT Geneblock Custom RNA", Table_Sequence_Check[[#This Row],[Restriction Enzyme 1 Check]]&lt;&gt;"", Table_Sequence_Check[[#This Row],[Restriction Enzyme 2 Check]]&lt;&gt; ""),"Error 8: Remove instances of one of the following: " &amp; _xlfn.CONCAT(Table_Sequence_Check[[#This Row],[Restriction Enzyme 1 Check]],Table_Sequence_Check[[#This Row],[Restriction Enzyme 2 Check]]),"")</f>
        <v/>
      </c>
      <c r="BS95" s="4" t="str" cm="1">
        <f t="array" ref="BS95">IF(
   AND(
      Table65[[#This Row],[Service]] &lt;&gt; "",
      OR(
         COUNTIF(Table65[Service], "HT Custom RNA") &gt; 0,
         COUNTIF(Table65[Service], "HT Geneblock Custom RNA") &gt; 0
      ),
      COUNTA(_xlfn.UNIQUE(_xlfn._xlws.FILTER(Table65[Service], Table65[Service] &lt;&gt; ""))) &gt; 1
   ),
   "Error 9: If selecting HT Custom RNA or HT Geneblock Custom RNA, all items must match the selected HT service",
   ""
)</f>
        <v/>
      </c>
      <c r="BT95" s="4" t="str" cm="1">
        <f t="array" ref="BT95">IF(
   AND(
      Table65[[#This Row],[Service]] &lt;&gt; "",
      OR(COUNTIF(Table65[Service], "*HT Custom RNA*") &gt; 0, COUNTIF(Table65[Service], "*HT Geneblock Custom RNA*") &gt; 0),
      OR(
         COUNTA(_xlfn.UNIQUE(_xlfn._xlws.FILTER(Table65[RNA Analytics], (Table65[Service] &lt;&gt; "")))) &gt; 1,
         COUNTA(_xlfn.UNIQUE(_xlfn._xlws.FILTER(Table65[Bank Construct?], (Table65[Service] &lt;&gt; "")))) &gt; 1,
         COUNTA(_xlfn.UNIQUE(_xlfn._xlws.FILTER(Table65[Synthesis Type], (Table65[Service] &lt;&gt; "")))) &gt; 1
      )
   ),
   "Error 10: If submitting HT Custom RNA or HT Geneblock Custom RNA service request, all items must have the same Synthesis Type, Banking, and Analytics",
   ""
)</f>
        <v/>
      </c>
      <c r="BU95" s="4" t="str">
        <f>IF(AND(OR(Table65[[#This Row],[Service]] = "HT Custom RNA",Table65[[#This Row],[Service]] = "HT Geneblock Custom RNA"), Table65[[#This Row],[Vector]]="Banked Construct"),"Error 11: Banked constructs cannot be submitted for HT/Geneblock Custom RNA service. Contact the core if you'd like to resynthesize an entire banked plate","")</f>
        <v/>
      </c>
      <c r="BV95" s="4" t="str">
        <f>IF(AND(Table65[[#This Row],[Service]] &lt;&gt; "", Table65[[#This Row],[Vector]]="Banked Construct", Table65[[#This Row],[Bank Construct?]]="Yes"),"Error 12: Cannot bank constructs that are already banked","")</f>
        <v/>
      </c>
      <c r="BW95" s="4" t="str" cm="1">
        <f t="array" ref="BW95">_xlfn.LET(
    _xlpm.ProblemFound, _xlfn.TEXTJOIN(", ", TRUE, IF(AND(Table65[[#This Row],[Synthesis Type]]="Other RNA", OR(Table65[[#This Row],[Codon Optimize Capitalized?]]="No", Table65[[#This Row],[Codon Optimize Capitalized?]]="")), IF((ISNUMBER(SEARCH(Table_pA_Check[pA Check], Table65[[#This Row],[Custom Sequence/Bank ID]]))), Table_pA_Check[pA Check], ""),IF((ISNUMBER(FIND(LOWER(Table_pA_Check[pA Check]), Table65[[#This Row],[Custom Sequence/Bank ID]]))), Table_pA_Check[pA Check], ""))),
    IF(_xlpm.ProblemFound="", "", "Error 13: Problem sequences found (" &amp; _xlpm.ProblemFound &amp; ")"))</f>
        <v/>
      </c>
      <c r="BX95" s="4" t="str">
        <f>IF(AND(Table65[[#This Row],[Service]] &lt;&gt; "", Table65[[#This Row],[Codon Optimize Capitalized?]]&lt;&gt; "No", Table65[[#This Row],[Codon Optimize Capitalized?]]&lt;&gt; "", Table65[[#This Row],[Codon Optimize Capitalized?]]&lt;&gt; "No Options", EXACT(Table65[[#This Row],[Custom Sequence/Bank ID]],LOWER(Table65[[#This Row],[Custom Sequence/Bank ID]]))),"Error 14: Codon optimization is selected, but sequence is lowercase. Change regions for optimization to uppercase","")</f>
        <v/>
      </c>
      <c r="BY95" s="4" t="str">
        <f>IF(COUNTIF(Table65[Name], Table65[[#This Row],[Name]]) &gt; 1, "Error 15: Duplicate name", "")</f>
        <v/>
      </c>
      <c r="BZ95" s="4" t="str">
        <f>IF(
   Table65[[#This Row],[Service]]&lt;&gt;"",
   IF(
      AND(Table65[[#This Row],[Formulation]]="", Table65[[#This Row],[Number of Aliquots]]&gt;1),
      "Error 16: The RTC can only aliquot formulated circRNA; unformulated circRNA is stable through many freeze-thaw cycles",
      ""
   ),
   ""
)</f>
        <v/>
      </c>
      <c r="CA95" s="4" t="str">
        <f>IF(
   Table65[[#This Row],[Service]]&lt;&gt;"",
   IF(
      Table65[[#This Row],[Number of Aliquots]] &gt; (Table65[[#This Row],[Quantity (mg)]]*20),
      "Error 17: Too many aliquots. Maximum aliquots for Quantity requested = " &amp; (Table65[[#This Row],[Quantity (mg)]]*20),
      ""
   ),
   ""
)</f>
        <v/>
      </c>
      <c r="CB95" s="4" t="str">
        <f>IF(
   AND(Table65[[#This Row],[Service]]&lt;&gt;"", Table65[[#This Row],[Quantity (mg)]]&lt;0.2, Table65[[#This Row],[Formulation]]&lt;&gt;"", Table65[[#This Row],[Formulation]]&lt;&gt;"None"),
   "Error 18: Quantity too low. Minimum is 0.2mg for formulations",
   ""
)</f>
        <v/>
      </c>
      <c r="CC95" s="4" t="str">
        <f>IF(
   AND(Table65[[#This Row],[Service]]&lt;&gt;"", Table65[[#This Row],[Vector]]="No Vector", Table65[[#This Row],[Service]]&lt;&gt;"HT Geneblock Custom RNA"),
   "Error 19: [No Vector] can only be used for Geneblock service",
   ""
)</f>
        <v/>
      </c>
      <c r="CD95" s="4" t="str">
        <f>_xlfn.LET(
    _xlpm.errorList, _xlfn.TEXTJOIN(". ", TRUE, Table_Sequence_Check[[#This Row],[Problem Sequence Check]:[GC Check]],Table_Sequence_Check[[#This Row],[Restriction Enzyme Error]:[Gblock No Vector Check]]),
    IF(AND(Table65[[#This Row],[Service]]&lt;&gt;"", Table65[[#This Row],[Custom Sequence/Bank ID]]&lt;&gt;"SPECIAL",_xlpm.errorList&lt;&gt;""), _xlpm.errorList &amp; ".", "")
)</f>
        <v/>
      </c>
      <c r="CF95" s="3" t="str">
        <f t="shared" si="5"/>
        <v>Required</v>
      </c>
      <c r="CG95" s="1" t="str">
        <f t="shared" si="6"/>
        <v>Optional</v>
      </c>
      <c r="CH95" s="1" t="str">
        <f>IF(Table65[[#This Row],[Service]]&lt;&gt;"",IF((Table65[[#This Row],[Service]]="HT Custom RNA") + (Table65[[#This Row],[Service]]="HT Geneblock Custom RNA"), "Empty","Required"),"Empty")</f>
        <v>Empty</v>
      </c>
      <c r="CI95" s="1" t="str">
        <f>IF(Table65[[#This Row],[Service]] = "Stock RNA", "Required","Empty")</f>
        <v>Empty</v>
      </c>
      <c r="CJ95" s="1" t="str">
        <f>IF(OR(Table65[[#This Row],[Service]] = "Custom RNA", Table65[[#This Row],[Service]] = "HT Custom RNA", Table65[[#This Row],[Service]] = "HT Geneblock Custom RNA", Table65[[#This Row],[Service]] = "Formulation"), "Required", "Empty")</f>
        <v>Empty</v>
      </c>
      <c r="CK95" s="1" t="str">
        <f>IF(OR(Table65[[#This Row],[Service]] = "Custom RNA", Table65[[#This Row],[Service]] = "HT Custom RNA", Table65[[#This Row],[Service]] = "HT Geneblock Custom RNA"), "Required", "Empty")</f>
        <v>Empty</v>
      </c>
      <c r="CL95" s="1" t="str">
        <f>IF(OR(Table65[[#This Row],[Service]] = "Custom RNA", Table65[[#This Row],[Service]] = "HT Custom RNA", Table65[[#This Row],[Service]] = "HT Geneblock Custom RNA"), "Required", "Empty")</f>
        <v>Empty</v>
      </c>
      <c r="CM95" s="1" t="str">
        <f>IF(OR(Table65[[#This Row],[Service]] = "Custom RNA", Table65[[#This Row],[Service]] = "HT Custom RNA", Table65[[#This Row],[Service]] = "HT Geneblock Custom RNA"), "Required", "Empty")</f>
        <v>Empty</v>
      </c>
      <c r="CN95" s="1" t="str">
        <f>IF(AND(Table65[[#This Row],[Vector]]&lt;&gt;"Banked Construct", OR(Table65[[#This Row],[Service]] = "Custom RNA", Table65[[#This Row],[Service]] = "HT Custom RNA",Table65[[#This Row],[Service]] = "HT Geneblock Custom RNA",)), "Optional", "Empty")</f>
        <v>Empty</v>
      </c>
      <c r="CO95" s="1" t="str">
        <f>IF(OR(Table65[[#This Row],[Service]] = "Custom RNA", Table65[[#This Row],[Service]] = "HT Custom RNA"), "Optional", "Empty")</f>
        <v>Empty</v>
      </c>
      <c r="CP95" s="1" t="str">
        <f>IF(OR(Table65[[#This Row],[Service]] = "Custom RNA", Table65[[#This Row],[Service]] = "HT Custom RNA", Table65[[#This Row],[Service]] = "HT Custom Geneblock RNA"), "Optional", "Empty")</f>
        <v>Empty</v>
      </c>
      <c r="CQ95" s="1" t="str">
        <f>IF(Table65[[#This Row],[Service]]&lt;&gt;"",IF(OR(Table65[[#This Row],[Service]]="HT Custom RNA", Table65[[#This Row],[Service]]="HT Geneblock Custom RNA"), "Empty","Optional"),"Empty")</f>
        <v>Empty</v>
      </c>
      <c r="CR95" s="1" t="str">
        <f>IF(AND(Table65[[#This Row],[Formulation]]&lt;&gt;"",Table65[[#This Row],[Formulation]]&lt;&gt;"None",Table65[[#This Row],[Formulation]]&lt;&gt;"No Options"), "Required","Empty")</f>
        <v>Empty</v>
      </c>
      <c r="CS95" s="1" t="str">
        <f>IF(AND(Table65[[#This Row],[Formulation]]&lt;&gt;"",Table65[[#This Row],[Formulation]]&lt;&gt;"None",Table65[[#This Row],[Formulation]]&lt;&gt;"No Options"), "Optional","Empty")</f>
        <v>Empty</v>
      </c>
      <c r="CT95" s="1" t="str">
        <f t="shared" si="7"/>
        <v>Optional</v>
      </c>
      <c r="CU95" s="1" t="str">
        <f t="shared" si="8"/>
        <v>Optional</v>
      </c>
      <c r="CV95" s="2" t="str">
        <f t="shared" si="9"/>
        <v>Optional</v>
      </c>
    </row>
    <row r="96" spans="1:100" x14ac:dyDescent="0.35">
      <c r="A96" s="69">
        <v>92</v>
      </c>
      <c r="B96" s="59"/>
      <c r="C96" s="83"/>
      <c r="D96" s="85"/>
      <c r="E96" s="90"/>
      <c r="F96" s="60"/>
      <c r="G96" s="60"/>
      <c r="H96" s="60"/>
      <c r="I96" s="61"/>
      <c r="J96" s="61"/>
      <c r="K96" s="105"/>
      <c r="L96" s="90"/>
      <c r="M96" s="60"/>
      <c r="N96" s="108"/>
      <c r="O96" s="91"/>
      <c r="P96" s="111"/>
      <c r="Q96" s="93" t="str">
        <f>Table_Sequence_Check[[#This Row],[Final Warnings]]</f>
        <v/>
      </c>
      <c r="R96" s="19"/>
      <c r="S96" s="19"/>
      <c r="T96" s="19"/>
      <c r="BG96" s="3" t="str" cm="1">
        <f t="array" ref="BG96">_xlfn.LET(
    _xlpm.ProblemFound, _xlfn.TEXTJOIN(", ", TRUE, IF(OR(Table65[[#This Row],[Codon Optimize Capitalized?]]="No", Table65[[#This Row],[Codon Optimize Capitalized?]]=""), IF((ISNUMBER(SEARCH(Table_Problem_Sequences[Problem Sequences], Table65[[#This Row],[Custom Sequence/Bank ID]]))), Table_Problem_Sequences[Problem Sequences], ""),IF((ISNUMBER(FIND(LOWER(Table_Problem_Sequences[Problem Sequences]), Table65[[#This Row],[Custom Sequence/Bank ID]]))), Table_Problem_Sequences[Problem Sequences], ""))),
    IF(_xlpm.ProblemFound="", "", "Warning 1: Problem sequences found (" &amp; _xlpm.ProblemFound &amp; ")"))</f>
        <v/>
      </c>
      <c r="BH96" s="3" t="str">
        <f>IF(AND(Table65[[#This Row],[Vector]] &lt;&gt; "Banked Construct",Table65[[#This Row],[Service]]&lt;&gt;"Stock RNA", LEN(Table65[[#This Row],[Custom Sequence/Bank ID]])&lt;300, Table65[[#This Row],[Custom Sequence/Bank ID]]&lt;&gt;""),"Comment: Sequence is less than 300nt. A spacer sequence will be added to bring the length up to 300nt","")</f>
        <v/>
      </c>
      <c r="BI96" s="1" t="str">
        <f>IF(AND(Table65[[#This Row],[Custom Sequence/Bank ID]]&lt;&gt;"", Table65[[#This Row],[Codon Optimize Capitalized?]]&lt;&gt; "No", Table65[[#This Row],[Codon Optimize Capitalized?]]&lt;&gt; "", Table65[[#This Row],[Codon Optimize Capitalized?]]&lt;&gt; "No Options"),
    IF(MOD(LEN(SUBSTITUTE(SUBSTITUTE(SUBSTITUTE(SUBSTITUTE(SUBSTITUTE(Table65[[#This Row],[Custom Sequence/Bank ID]], "a", ""), "c", ""), "g", ""), "u", ""), "t", "")), 3) = 0,
        "",
        "Error 3: Optimization regions not divisible by 3"),
    "")</f>
        <v/>
      </c>
      <c r="BJ96" s="1" t="str">
        <f>IF(
    Table65[[#This Row],[Vector]]="Banked Construct",
    IF(
        AND(
            LEFT(Table65[[#This Row],[Custom Sequence/Bank ID]], 3)="RTC",
            ISNUMBER(VALUE(MID(Table65[[#This Row],[Custom Sequence/Bank ID]], 4, 7))),
            LEN(Table65[[#This Row],[Custom Sequence/Bank ID]])=10
        ),
        "",
        "Error 4: Incorrect Bank ID"
    ),
    ""
)</f>
        <v/>
      </c>
      <c r="BK96" s="1" t="str">
        <f>IF(
   AND(Table65[[#This Row],[Vector]]&lt;&gt;"Banked Construct", LEN(Table65[[#This Row],[Custom Sequence/Bank ID]])&gt;0),
   IF(
      LEN(
         SUBSTITUTE(
            SUBSTITUTE(
               SUBSTITUTE(
                  SUBSTITUTE(UPPER(Table65[[#This Row],[Custom Sequence/Bank ID]]),"A",""),
               "C",""),
            "T",""),
         "G","")
      )&gt;0,
      "Error 5: Non-ACGT characters present",
      ""
   ),
   ""
)</f>
        <v/>
      </c>
      <c r="BL96" s="4" t="str">
        <f>IF(AND(Table65[[#This Row],[Vector]] &lt;&gt; "Banked Construct",Table65[[#This Row],[Service]]="Custom RNA", LEN(Table65[[#This Row],[Custom Sequence/Bank ID]])&gt;10000),"Error 6: Maximum sequence length is 10,000nt",IF(AND(Table65[[#This Row],[Vector]] &lt;&gt; "Banked Construct",Table65[[#This Row],[Service]]="HT Custom RNA", LEN(Table65[[#This Row],[Custom Sequence/Bank ID]])&gt;5000),"Error 6: Maximum sequence length for HT is 5,000nt", IF(Table65[[#This Row],[Service]]="HT Geneblock Custom RNA", IF(AND(Table65[[#This Row],[Vector]]="RTC coding circRNA", LEN(Table65[[#This Row],[Custom Sequence/Bank ID]])&gt;3793),"Error 6: Maximum sequence length for Coding CircRNA Geneblock is 3,793nt", IF(AND(Table65[[#This Row],[Vector]]="RTC noncoding circRNA", LEN(Table65[[#This Row],[Custom Sequence/Bank ID]])&gt;4493),"Error 6: Maximum sequence length for Noncoding CircRNA Geneblock is 4,493nt", IF(AND(Table65[[#This Row],[Vector]]="RTC Other RNA", LEN(Table65[[#This Row],[Custom Sequence/Bank ID]])&gt;4913),"Error 6: Maximum sequence length for Other RNA Geneblock is 4,913nt",""))),"")))</f>
        <v/>
      </c>
      <c r="BM96" s="4" t="str">
        <f>IF(AND(Table65[[#This Row],[Vector]] &lt;&gt; "Banked Construct", Table65[[#This Row],[Service]]&lt;&gt;"Stock RNA", Table65[[#This Row],[Custom Sequence/Bank ID]]&lt;&gt;""),
    _xlfn.LET(
        _xlpm.Sequence, Table65[[#This Row],[Custom Sequence/Bank ID]],
        _xlpm.OriginalLength, IF(AND(Table65[[#This Row],[Codon Optimize Capitalized?]] &lt;&gt; "No", Table65[[#This Row],[Codon Optimize Capitalized?]] &lt;&gt; ""),
                           LEN(SUBSTITUTE(SUBSTITUTE(SUBSTITUTE(SUBSTITUTE(SUBSTITUTE(_xlpm.Sequence, "A", ""), "C", ""), "G", ""), "T", ""), "U", "")),
                           LEN(_xlpm.Sequence)),
        _xlpm.NoGCLength, IF(AND(Table65[[#This Row],[Codon Optimize Capitalized?]] &lt;&gt; "No", Table65[[#This Row],[Codon Optimize Capitalized?]] &lt;&gt; ""),
                       LEN((SUBSTITUTE(SUBSTITUTE(SUBSTITUTE(SUBSTITUTE(SUBSTITUTE(SUBSTITUTE(SUBSTITUTE(_xlpm.Sequence, "A", ""), "C", ""), "G", ""), "T", ""), "U", ""), "g", ""), "c", ""))),
                       LEN(SUBSTITUTE(SUBSTITUTE(UPPER(_xlpm.Sequence), "G", ""), "C", ""))),
        _xlpm.GCLength, _xlpm.OriginalLength - _xlpm.NoGCLength,
        _xlpm.GCPercentage, IF(_xlpm.OriginalLength &gt; 15, _xlpm.GCLength / _xlpm.OriginalLength, 0.5),
                IF(OR(_xlpm.GCPercentage &gt; 0.65, _xlpm.GCPercentage &lt; 0.25), "Warning 7: Unoptimized region GC is not between 25-65%", "")
    ),
    ""
)</f>
        <v/>
      </c>
      <c r="BN96" s="4" t="str" cm="1">
        <f t="array" ref="BN96">_xlfn.LET(
    _xlpm.ProblemFound, _xlfn.TEXTJOIN(", ", TRUE, IF(OR(Table65[[#This Row],[Codon Optimize Capitalized?]]="No", Table65[[#This Row],[Codon Optimize Capitalized?]]=""), IF((ISNUMBER(SEARCH(Table_Restriction_Enzymes[XbaI], Table65[[#This Row],[Custom Sequence/Bank ID]]))), Table_Restriction_Enzymes[XbaI], ""),IF((ISNUMBER(FIND(LOWER(Table_Restriction_Enzymes[XbaI]), Table65[[#This Row],[Custom Sequence/Bank ID]]))), Table_Restriction_Enzymes[XbaI], ""))),
    IF(_xlpm.ProblemFound="", "", "[" &amp; _xlpm.ProblemFound &amp; "]"))</f>
        <v/>
      </c>
      <c r="BO96" s="4" t="str">
        <f>IF(Table_Sequence_Check[[#This Row],[Restriction Enzyme 1 Check]]&lt;&gt;"", Table_Restriction_Enzymes[[#Headers],[XbaI]],"")</f>
        <v/>
      </c>
      <c r="BP96" s="4" t="str" cm="1">
        <f t="array" ref="BP96">_xlfn.LET(
    _xlpm.ProblemFound, _xlfn.TEXTJOIN(", ", TRUE, IF(OR(Table65[[#This Row],[Codon Optimize Capitalized?]]="No", Table65[[#This Row],[Codon Optimize Capitalized?]]=""), IF((ISNUMBER(SEARCH(Table_Restriction_Enzymes[AscI], Table65[[#This Row],[Custom Sequence/Bank ID]]))), Table_Restriction_Enzymes[AscI], ""),IF((ISNUMBER(FIND(LOWER(Table_Restriction_Enzymes[AscI]), Table65[[#This Row],[Custom Sequence/Bank ID]]))), Table_Restriction_Enzymes[AscI], ""))),
    IF(_xlpm.ProblemFound="", "", "[" &amp; _xlpm.ProblemFound &amp; "]"))</f>
        <v/>
      </c>
      <c r="BQ96" s="4" t="str">
        <f>IF(Table_Sequence_Check[[#This Row],[Restriction Enzyme 2 Check]]&lt;&gt;"", Table_Restriction_Enzymes[[#Headers],[AscI]],"")</f>
        <v/>
      </c>
      <c r="BR96" s="4" t="str">
        <f>IF(AND(Table65[[#This Row],[Vector]] &lt;&gt; "Banked Construct",Table65[[#This Row],[Service]]&lt;&gt;"Stock RNA", Table65[[#This Row],[Service]]&lt;&gt;"HT Geneblock Custom RNA", Table_Sequence_Check[[#This Row],[Restriction Enzyme 1 Check]]&lt;&gt;"", Table_Sequence_Check[[#This Row],[Restriction Enzyme 2 Check]]&lt;&gt; ""),"Error 8: Remove instances of one of the following: " &amp; _xlfn.CONCAT(Table_Sequence_Check[[#This Row],[Restriction Enzyme 1 Check]],Table_Sequence_Check[[#This Row],[Restriction Enzyme 2 Check]]),"")</f>
        <v/>
      </c>
      <c r="BS96" s="4" t="str" cm="1">
        <f t="array" ref="BS96">IF(
   AND(
      Table65[[#This Row],[Service]] &lt;&gt; "",
      OR(
         COUNTIF(Table65[Service], "HT Custom RNA") &gt; 0,
         COUNTIF(Table65[Service], "HT Geneblock Custom RNA") &gt; 0
      ),
      COUNTA(_xlfn.UNIQUE(_xlfn._xlws.FILTER(Table65[Service], Table65[Service] &lt;&gt; ""))) &gt; 1
   ),
   "Error 9: If selecting HT Custom RNA or HT Geneblock Custom RNA, all items must match the selected HT service",
   ""
)</f>
        <v/>
      </c>
      <c r="BT96" s="4" t="str" cm="1">
        <f t="array" ref="BT96">IF(
   AND(
      Table65[[#This Row],[Service]] &lt;&gt; "",
      OR(COUNTIF(Table65[Service], "*HT Custom RNA*") &gt; 0, COUNTIF(Table65[Service], "*HT Geneblock Custom RNA*") &gt; 0),
      OR(
         COUNTA(_xlfn.UNIQUE(_xlfn._xlws.FILTER(Table65[RNA Analytics], (Table65[Service] &lt;&gt; "")))) &gt; 1,
         COUNTA(_xlfn.UNIQUE(_xlfn._xlws.FILTER(Table65[Bank Construct?], (Table65[Service] &lt;&gt; "")))) &gt; 1,
         COUNTA(_xlfn.UNIQUE(_xlfn._xlws.FILTER(Table65[Synthesis Type], (Table65[Service] &lt;&gt; "")))) &gt; 1
      )
   ),
   "Error 10: If submitting HT Custom RNA or HT Geneblock Custom RNA service request, all items must have the same Synthesis Type, Banking, and Analytics",
   ""
)</f>
        <v/>
      </c>
      <c r="BU96" s="4" t="str">
        <f>IF(AND(OR(Table65[[#This Row],[Service]] = "HT Custom RNA",Table65[[#This Row],[Service]] = "HT Geneblock Custom RNA"), Table65[[#This Row],[Vector]]="Banked Construct"),"Error 11: Banked constructs cannot be submitted for HT/Geneblock Custom RNA service. Contact the core if you'd like to resynthesize an entire banked plate","")</f>
        <v/>
      </c>
      <c r="BV96" s="4" t="str">
        <f>IF(AND(Table65[[#This Row],[Service]] &lt;&gt; "", Table65[[#This Row],[Vector]]="Banked Construct", Table65[[#This Row],[Bank Construct?]]="Yes"),"Error 12: Cannot bank constructs that are already banked","")</f>
        <v/>
      </c>
      <c r="BW96" s="4" t="str" cm="1">
        <f t="array" ref="BW96">_xlfn.LET(
    _xlpm.ProblemFound, _xlfn.TEXTJOIN(", ", TRUE, IF(AND(Table65[[#This Row],[Synthesis Type]]="Other RNA", OR(Table65[[#This Row],[Codon Optimize Capitalized?]]="No", Table65[[#This Row],[Codon Optimize Capitalized?]]="")), IF((ISNUMBER(SEARCH(Table_pA_Check[pA Check], Table65[[#This Row],[Custom Sequence/Bank ID]]))), Table_pA_Check[pA Check], ""),IF((ISNUMBER(FIND(LOWER(Table_pA_Check[pA Check]), Table65[[#This Row],[Custom Sequence/Bank ID]]))), Table_pA_Check[pA Check], ""))),
    IF(_xlpm.ProblemFound="", "", "Error 13: Problem sequences found (" &amp; _xlpm.ProblemFound &amp; ")"))</f>
        <v/>
      </c>
      <c r="BX96" s="4" t="str">
        <f>IF(AND(Table65[[#This Row],[Service]] &lt;&gt; "", Table65[[#This Row],[Codon Optimize Capitalized?]]&lt;&gt; "No", Table65[[#This Row],[Codon Optimize Capitalized?]]&lt;&gt; "", Table65[[#This Row],[Codon Optimize Capitalized?]]&lt;&gt; "No Options", EXACT(Table65[[#This Row],[Custom Sequence/Bank ID]],LOWER(Table65[[#This Row],[Custom Sequence/Bank ID]]))),"Error 14: Codon optimization is selected, but sequence is lowercase. Change regions for optimization to uppercase","")</f>
        <v/>
      </c>
      <c r="BY96" s="4" t="str">
        <f>IF(COUNTIF(Table65[Name], Table65[[#This Row],[Name]]) &gt; 1, "Error 15: Duplicate name", "")</f>
        <v/>
      </c>
      <c r="BZ96" s="4" t="str">
        <f>IF(
   Table65[[#This Row],[Service]]&lt;&gt;"",
   IF(
      AND(Table65[[#This Row],[Formulation]]="", Table65[[#This Row],[Number of Aliquots]]&gt;1),
      "Error 16: The RTC can only aliquot formulated circRNA; unformulated circRNA is stable through many freeze-thaw cycles",
      ""
   ),
   ""
)</f>
        <v/>
      </c>
      <c r="CA96" s="4" t="str">
        <f>IF(
   Table65[[#This Row],[Service]]&lt;&gt;"",
   IF(
      Table65[[#This Row],[Number of Aliquots]] &gt; (Table65[[#This Row],[Quantity (mg)]]*20),
      "Error 17: Too many aliquots. Maximum aliquots for Quantity requested = " &amp; (Table65[[#This Row],[Quantity (mg)]]*20),
      ""
   ),
   ""
)</f>
        <v/>
      </c>
      <c r="CB96" s="4" t="str">
        <f>IF(
   AND(Table65[[#This Row],[Service]]&lt;&gt;"", Table65[[#This Row],[Quantity (mg)]]&lt;0.2, Table65[[#This Row],[Formulation]]&lt;&gt;"", Table65[[#This Row],[Formulation]]&lt;&gt;"None"),
   "Error 18: Quantity too low. Minimum is 0.2mg for formulations",
   ""
)</f>
        <v/>
      </c>
      <c r="CC96" s="4" t="str">
        <f>IF(
   AND(Table65[[#This Row],[Service]]&lt;&gt;"", Table65[[#This Row],[Vector]]="No Vector", Table65[[#This Row],[Service]]&lt;&gt;"HT Geneblock Custom RNA"),
   "Error 19: [No Vector] can only be used for Geneblock service",
   ""
)</f>
        <v/>
      </c>
      <c r="CD96" s="4" t="str">
        <f>_xlfn.LET(
    _xlpm.errorList, _xlfn.TEXTJOIN(". ", TRUE, Table_Sequence_Check[[#This Row],[Problem Sequence Check]:[GC Check]],Table_Sequence_Check[[#This Row],[Restriction Enzyme Error]:[Gblock No Vector Check]]),
    IF(AND(Table65[[#This Row],[Service]]&lt;&gt;"", Table65[[#This Row],[Custom Sequence/Bank ID]]&lt;&gt;"SPECIAL",_xlpm.errorList&lt;&gt;""), _xlpm.errorList &amp; ".", "")
)</f>
        <v/>
      </c>
      <c r="CF96" s="3" t="str">
        <f t="shared" si="5"/>
        <v>Required</v>
      </c>
      <c r="CG96" s="1" t="str">
        <f t="shared" si="6"/>
        <v>Optional</v>
      </c>
      <c r="CH96" s="1" t="str">
        <f>IF(Table65[[#This Row],[Service]]&lt;&gt;"",IF((Table65[[#This Row],[Service]]="HT Custom RNA") + (Table65[[#This Row],[Service]]="HT Geneblock Custom RNA"), "Empty","Required"),"Empty")</f>
        <v>Empty</v>
      </c>
      <c r="CI96" s="1" t="str">
        <f>IF(Table65[[#This Row],[Service]] = "Stock RNA", "Required","Empty")</f>
        <v>Empty</v>
      </c>
      <c r="CJ96" s="1" t="str">
        <f>IF(OR(Table65[[#This Row],[Service]] = "Custom RNA", Table65[[#This Row],[Service]] = "HT Custom RNA", Table65[[#This Row],[Service]] = "HT Geneblock Custom RNA", Table65[[#This Row],[Service]] = "Formulation"), "Required", "Empty")</f>
        <v>Empty</v>
      </c>
      <c r="CK96" s="1" t="str">
        <f>IF(OR(Table65[[#This Row],[Service]] = "Custom RNA", Table65[[#This Row],[Service]] = "HT Custom RNA", Table65[[#This Row],[Service]] = "HT Geneblock Custom RNA"), "Required", "Empty")</f>
        <v>Empty</v>
      </c>
      <c r="CL96" s="1" t="str">
        <f>IF(OR(Table65[[#This Row],[Service]] = "Custom RNA", Table65[[#This Row],[Service]] = "HT Custom RNA", Table65[[#This Row],[Service]] = "HT Geneblock Custom RNA"), "Required", "Empty")</f>
        <v>Empty</v>
      </c>
      <c r="CM96" s="1" t="str">
        <f>IF(OR(Table65[[#This Row],[Service]] = "Custom RNA", Table65[[#This Row],[Service]] = "HT Custom RNA", Table65[[#This Row],[Service]] = "HT Geneblock Custom RNA"), "Required", "Empty")</f>
        <v>Empty</v>
      </c>
      <c r="CN96" s="1" t="str">
        <f>IF(AND(Table65[[#This Row],[Vector]]&lt;&gt;"Banked Construct", OR(Table65[[#This Row],[Service]] = "Custom RNA", Table65[[#This Row],[Service]] = "HT Custom RNA",Table65[[#This Row],[Service]] = "HT Geneblock Custom RNA",)), "Optional", "Empty")</f>
        <v>Empty</v>
      </c>
      <c r="CO96" s="1" t="str">
        <f>IF(OR(Table65[[#This Row],[Service]] = "Custom RNA", Table65[[#This Row],[Service]] = "HT Custom RNA"), "Optional", "Empty")</f>
        <v>Empty</v>
      </c>
      <c r="CP96" s="1" t="str">
        <f>IF(OR(Table65[[#This Row],[Service]] = "Custom RNA", Table65[[#This Row],[Service]] = "HT Custom RNA", Table65[[#This Row],[Service]] = "HT Custom Geneblock RNA"), "Optional", "Empty")</f>
        <v>Empty</v>
      </c>
      <c r="CQ96" s="1" t="str">
        <f>IF(Table65[[#This Row],[Service]]&lt;&gt;"",IF(OR(Table65[[#This Row],[Service]]="HT Custom RNA", Table65[[#This Row],[Service]]="HT Geneblock Custom RNA"), "Empty","Optional"),"Empty")</f>
        <v>Empty</v>
      </c>
      <c r="CR96" s="1" t="str">
        <f>IF(AND(Table65[[#This Row],[Formulation]]&lt;&gt;"",Table65[[#This Row],[Formulation]]&lt;&gt;"None",Table65[[#This Row],[Formulation]]&lt;&gt;"No Options"), "Required","Empty")</f>
        <v>Empty</v>
      </c>
      <c r="CS96" s="1" t="str">
        <f>IF(AND(Table65[[#This Row],[Formulation]]&lt;&gt;"",Table65[[#This Row],[Formulation]]&lt;&gt;"None",Table65[[#This Row],[Formulation]]&lt;&gt;"No Options"), "Optional","Empty")</f>
        <v>Empty</v>
      </c>
      <c r="CT96" s="1" t="str">
        <f t="shared" si="7"/>
        <v>Optional</v>
      </c>
      <c r="CU96" s="1" t="str">
        <f t="shared" si="8"/>
        <v>Optional</v>
      </c>
      <c r="CV96" s="2" t="str">
        <f t="shared" si="9"/>
        <v>Optional</v>
      </c>
    </row>
    <row r="97" spans="1:100" x14ac:dyDescent="0.35">
      <c r="A97" s="69">
        <v>93</v>
      </c>
      <c r="B97" s="59"/>
      <c r="C97" s="83"/>
      <c r="D97" s="85"/>
      <c r="E97" s="90"/>
      <c r="F97" s="60"/>
      <c r="G97" s="60"/>
      <c r="H97" s="60"/>
      <c r="I97" s="61"/>
      <c r="J97" s="61"/>
      <c r="K97" s="105"/>
      <c r="L97" s="90"/>
      <c r="M97" s="60"/>
      <c r="N97" s="108"/>
      <c r="O97" s="91"/>
      <c r="P97" s="111"/>
      <c r="Q97" s="93" t="str">
        <f>Table_Sequence_Check[[#This Row],[Final Warnings]]</f>
        <v/>
      </c>
      <c r="R97" s="19"/>
      <c r="S97" s="19"/>
      <c r="T97" s="19"/>
      <c r="BG97" s="3" t="str" cm="1">
        <f t="array" ref="BG97">_xlfn.LET(
    _xlpm.ProblemFound, _xlfn.TEXTJOIN(", ", TRUE, IF(OR(Table65[[#This Row],[Codon Optimize Capitalized?]]="No", Table65[[#This Row],[Codon Optimize Capitalized?]]=""), IF((ISNUMBER(SEARCH(Table_Problem_Sequences[Problem Sequences], Table65[[#This Row],[Custom Sequence/Bank ID]]))), Table_Problem_Sequences[Problem Sequences], ""),IF((ISNUMBER(FIND(LOWER(Table_Problem_Sequences[Problem Sequences]), Table65[[#This Row],[Custom Sequence/Bank ID]]))), Table_Problem_Sequences[Problem Sequences], ""))),
    IF(_xlpm.ProblemFound="", "", "Warning 1: Problem sequences found (" &amp; _xlpm.ProblemFound &amp; ")"))</f>
        <v/>
      </c>
      <c r="BH97" s="3" t="str">
        <f>IF(AND(Table65[[#This Row],[Vector]] &lt;&gt; "Banked Construct",Table65[[#This Row],[Service]]&lt;&gt;"Stock RNA", LEN(Table65[[#This Row],[Custom Sequence/Bank ID]])&lt;300, Table65[[#This Row],[Custom Sequence/Bank ID]]&lt;&gt;""),"Comment: Sequence is less than 300nt. A spacer sequence will be added to bring the length up to 300nt","")</f>
        <v/>
      </c>
      <c r="BI97" s="1" t="str">
        <f>IF(AND(Table65[[#This Row],[Custom Sequence/Bank ID]]&lt;&gt;"", Table65[[#This Row],[Codon Optimize Capitalized?]]&lt;&gt; "No", Table65[[#This Row],[Codon Optimize Capitalized?]]&lt;&gt; "", Table65[[#This Row],[Codon Optimize Capitalized?]]&lt;&gt; "No Options"),
    IF(MOD(LEN(SUBSTITUTE(SUBSTITUTE(SUBSTITUTE(SUBSTITUTE(SUBSTITUTE(Table65[[#This Row],[Custom Sequence/Bank ID]], "a", ""), "c", ""), "g", ""), "u", ""), "t", "")), 3) = 0,
        "",
        "Error 3: Optimization regions not divisible by 3"),
    "")</f>
        <v/>
      </c>
      <c r="BJ97" s="1" t="str">
        <f>IF(
    Table65[[#This Row],[Vector]]="Banked Construct",
    IF(
        AND(
            LEFT(Table65[[#This Row],[Custom Sequence/Bank ID]], 3)="RTC",
            ISNUMBER(VALUE(MID(Table65[[#This Row],[Custom Sequence/Bank ID]], 4, 7))),
            LEN(Table65[[#This Row],[Custom Sequence/Bank ID]])=10
        ),
        "",
        "Error 4: Incorrect Bank ID"
    ),
    ""
)</f>
        <v/>
      </c>
      <c r="BK97" s="1" t="str">
        <f>IF(
   AND(Table65[[#This Row],[Vector]]&lt;&gt;"Banked Construct", LEN(Table65[[#This Row],[Custom Sequence/Bank ID]])&gt;0),
   IF(
      LEN(
         SUBSTITUTE(
            SUBSTITUTE(
               SUBSTITUTE(
                  SUBSTITUTE(UPPER(Table65[[#This Row],[Custom Sequence/Bank ID]]),"A",""),
               "C",""),
            "T",""),
         "G","")
      )&gt;0,
      "Error 5: Non-ACGT characters present",
      ""
   ),
   ""
)</f>
        <v/>
      </c>
      <c r="BL97" s="4" t="str">
        <f>IF(AND(Table65[[#This Row],[Vector]] &lt;&gt; "Banked Construct",Table65[[#This Row],[Service]]="Custom RNA", LEN(Table65[[#This Row],[Custom Sequence/Bank ID]])&gt;10000),"Error 6: Maximum sequence length is 10,000nt",IF(AND(Table65[[#This Row],[Vector]] &lt;&gt; "Banked Construct",Table65[[#This Row],[Service]]="HT Custom RNA", LEN(Table65[[#This Row],[Custom Sequence/Bank ID]])&gt;5000),"Error 6: Maximum sequence length for HT is 5,000nt", IF(Table65[[#This Row],[Service]]="HT Geneblock Custom RNA", IF(AND(Table65[[#This Row],[Vector]]="RTC coding circRNA", LEN(Table65[[#This Row],[Custom Sequence/Bank ID]])&gt;3793),"Error 6: Maximum sequence length for Coding CircRNA Geneblock is 3,793nt", IF(AND(Table65[[#This Row],[Vector]]="RTC noncoding circRNA", LEN(Table65[[#This Row],[Custom Sequence/Bank ID]])&gt;4493),"Error 6: Maximum sequence length for Noncoding CircRNA Geneblock is 4,493nt", IF(AND(Table65[[#This Row],[Vector]]="RTC Other RNA", LEN(Table65[[#This Row],[Custom Sequence/Bank ID]])&gt;4913),"Error 6: Maximum sequence length for Other RNA Geneblock is 4,913nt",""))),"")))</f>
        <v/>
      </c>
      <c r="BM97" s="4" t="str">
        <f>IF(AND(Table65[[#This Row],[Vector]] &lt;&gt; "Banked Construct", Table65[[#This Row],[Service]]&lt;&gt;"Stock RNA", Table65[[#This Row],[Custom Sequence/Bank ID]]&lt;&gt;""),
    _xlfn.LET(
        _xlpm.Sequence, Table65[[#This Row],[Custom Sequence/Bank ID]],
        _xlpm.OriginalLength, IF(AND(Table65[[#This Row],[Codon Optimize Capitalized?]] &lt;&gt; "No", Table65[[#This Row],[Codon Optimize Capitalized?]] &lt;&gt; ""),
                           LEN(SUBSTITUTE(SUBSTITUTE(SUBSTITUTE(SUBSTITUTE(SUBSTITUTE(_xlpm.Sequence, "A", ""), "C", ""), "G", ""), "T", ""), "U", "")),
                           LEN(_xlpm.Sequence)),
        _xlpm.NoGCLength, IF(AND(Table65[[#This Row],[Codon Optimize Capitalized?]] &lt;&gt; "No", Table65[[#This Row],[Codon Optimize Capitalized?]] &lt;&gt; ""),
                       LEN((SUBSTITUTE(SUBSTITUTE(SUBSTITUTE(SUBSTITUTE(SUBSTITUTE(SUBSTITUTE(SUBSTITUTE(_xlpm.Sequence, "A", ""), "C", ""), "G", ""), "T", ""), "U", ""), "g", ""), "c", ""))),
                       LEN(SUBSTITUTE(SUBSTITUTE(UPPER(_xlpm.Sequence), "G", ""), "C", ""))),
        _xlpm.GCLength, _xlpm.OriginalLength - _xlpm.NoGCLength,
        _xlpm.GCPercentage, IF(_xlpm.OriginalLength &gt; 15, _xlpm.GCLength / _xlpm.OriginalLength, 0.5),
                IF(OR(_xlpm.GCPercentage &gt; 0.65, _xlpm.GCPercentage &lt; 0.25), "Warning 7: Unoptimized region GC is not between 25-65%", "")
    ),
    ""
)</f>
        <v/>
      </c>
      <c r="BN97" s="4" t="str" cm="1">
        <f t="array" ref="BN97">_xlfn.LET(
    _xlpm.ProblemFound, _xlfn.TEXTJOIN(", ", TRUE, IF(OR(Table65[[#This Row],[Codon Optimize Capitalized?]]="No", Table65[[#This Row],[Codon Optimize Capitalized?]]=""), IF((ISNUMBER(SEARCH(Table_Restriction_Enzymes[XbaI], Table65[[#This Row],[Custom Sequence/Bank ID]]))), Table_Restriction_Enzymes[XbaI], ""),IF((ISNUMBER(FIND(LOWER(Table_Restriction_Enzymes[XbaI]), Table65[[#This Row],[Custom Sequence/Bank ID]]))), Table_Restriction_Enzymes[XbaI], ""))),
    IF(_xlpm.ProblemFound="", "", "[" &amp; _xlpm.ProblemFound &amp; "]"))</f>
        <v/>
      </c>
      <c r="BO97" s="4" t="str">
        <f>IF(Table_Sequence_Check[[#This Row],[Restriction Enzyme 1 Check]]&lt;&gt;"", Table_Restriction_Enzymes[[#Headers],[XbaI]],"")</f>
        <v/>
      </c>
      <c r="BP97" s="4" t="str" cm="1">
        <f t="array" ref="BP97">_xlfn.LET(
    _xlpm.ProblemFound, _xlfn.TEXTJOIN(", ", TRUE, IF(OR(Table65[[#This Row],[Codon Optimize Capitalized?]]="No", Table65[[#This Row],[Codon Optimize Capitalized?]]=""), IF((ISNUMBER(SEARCH(Table_Restriction_Enzymes[AscI], Table65[[#This Row],[Custom Sequence/Bank ID]]))), Table_Restriction_Enzymes[AscI], ""),IF((ISNUMBER(FIND(LOWER(Table_Restriction_Enzymes[AscI]), Table65[[#This Row],[Custom Sequence/Bank ID]]))), Table_Restriction_Enzymes[AscI], ""))),
    IF(_xlpm.ProblemFound="", "", "[" &amp; _xlpm.ProblemFound &amp; "]"))</f>
        <v/>
      </c>
      <c r="BQ97" s="4" t="str">
        <f>IF(Table_Sequence_Check[[#This Row],[Restriction Enzyme 2 Check]]&lt;&gt;"", Table_Restriction_Enzymes[[#Headers],[AscI]],"")</f>
        <v/>
      </c>
      <c r="BR97" s="4" t="str">
        <f>IF(AND(Table65[[#This Row],[Vector]] &lt;&gt; "Banked Construct",Table65[[#This Row],[Service]]&lt;&gt;"Stock RNA", Table65[[#This Row],[Service]]&lt;&gt;"HT Geneblock Custom RNA", Table_Sequence_Check[[#This Row],[Restriction Enzyme 1 Check]]&lt;&gt;"", Table_Sequence_Check[[#This Row],[Restriction Enzyme 2 Check]]&lt;&gt; ""),"Error 8: Remove instances of one of the following: " &amp; _xlfn.CONCAT(Table_Sequence_Check[[#This Row],[Restriction Enzyme 1 Check]],Table_Sequence_Check[[#This Row],[Restriction Enzyme 2 Check]]),"")</f>
        <v/>
      </c>
      <c r="BS97" s="4" t="str" cm="1">
        <f t="array" ref="BS97">IF(
   AND(
      Table65[[#This Row],[Service]] &lt;&gt; "",
      OR(
         COUNTIF(Table65[Service], "HT Custom RNA") &gt; 0,
         COUNTIF(Table65[Service], "HT Geneblock Custom RNA") &gt; 0
      ),
      COUNTA(_xlfn.UNIQUE(_xlfn._xlws.FILTER(Table65[Service], Table65[Service] &lt;&gt; ""))) &gt; 1
   ),
   "Error 9: If selecting HT Custom RNA or HT Geneblock Custom RNA, all items must match the selected HT service",
   ""
)</f>
        <v/>
      </c>
      <c r="BT97" s="4" t="str" cm="1">
        <f t="array" ref="BT97">IF(
   AND(
      Table65[[#This Row],[Service]] &lt;&gt; "",
      OR(COUNTIF(Table65[Service], "*HT Custom RNA*") &gt; 0, COUNTIF(Table65[Service], "*HT Geneblock Custom RNA*") &gt; 0),
      OR(
         COUNTA(_xlfn.UNIQUE(_xlfn._xlws.FILTER(Table65[RNA Analytics], (Table65[Service] &lt;&gt; "")))) &gt; 1,
         COUNTA(_xlfn.UNIQUE(_xlfn._xlws.FILTER(Table65[Bank Construct?], (Table65[Service] &lt;&gt; "")))) &gt; 1,
         COUNTA(_xlfn.UNIQUE(_xlfn._xlws.FILTER(Table65[Synthesis Type], (Table65[Service] &lt;&gt; "")))) &gt; 1
      )
   ),
   "Error 10: If submitting HT Custom RNA or HT Geneblock Custom RNA service request, all items must have the same Synthesis Type, Banking, and Analytics",
   ""
)</f>
        <v/>
      </c>
      <c r="BU97" s="4" t="str">
        <f>IF(AND(OR(Table65[[#This Row],[Service]] = "HT Custom RNA",Table65[[#This Row],[Service]] = "HT Geneblock Custom RNA"), Table65[[#This Row],[Vector]]="Banked Construct"),"Error 11: Banked constructs cannot be submitted for HT/Geneblock Custom RNA service. Contact the core if you'd like to resynthesize an entire banked plate","")</f>
        <v/>
      </c>
      <c r="BV97" s="4" t="str">
        <f>IF(AND(Table65[[#This Row],[Service]] &lt;&gt; "", Table65[[#This Row],[Vector]]="Banked Construct", Table65[[#This Row],[Bank Construct?]]="Yes"),"Error 12: Cannot bank constructs that are already banked","")</f>
        <v/>
      </c>
      <c r="BW97" s="4" t="str" cm="1">
        <f t="array" ref="BW97">_xlfn.LET(
    _xlpm.ProblemFound, _xlfn.TEXTJOIN(", ", TRUE, IF(AND(Table65[[#This Row],[Synthesis Type]]="Other RNA", OR(Table65[[#This Row],[Codon Optimize Capitalized?]]="No", Table65[[#This Row],[Codon Optimize Capitalized?]]="")), IF((ISNUMBER(SEARCH(Table_pA_Check[pA Check], Table65[[#This Row],[Custom Sequence/Bank ID]]))), Table_pA_Check[pA Check], ""),IF((ISNUMBER(FIND(LOWER(Table_pA_Check[pA Check]), Table65[[#This Row],[Custom Sequence/Bank ID]]))), Table_pA_Check[pA Check], ""))),
    IF(_xlpm.ProblemFound="", "", "Error 13: Problem sequences found (" &amp; _xlpm.ProblemFound &amp; ")"))</f>
        <v/>
      </c>
      <c r="BX97" s="4" t="str">
        <f>IF(AND(Table65[[#This Row],[Service]] &lt;&gt; "", Table65[[#This Row],[Codon Optimize Capitalized?]]&lt;&gt; "No", Table65[[#This Row],[Codon Optimize Capitalized?]]&lt;&gt; "", Table65[[#This Row],[Codon Optimize Capitalized?]]&lt;&gt; "No Options", EXACT(Table65[[#This Row],[Custom Sequence/Bank ID]],LOWER(Table65[[#This Row],[Custom Sequence/Bank ID]]))),"Error 14: Codon optimization is selected, but sequence is lowercase. Change regions for optimization to uppercase","")</f>
        <v/>
      </c>
      <c r="BY97" s="4" t="str">
        <f>IF(COUNTIF(Table65[Name], Table65[[#This Row],[Name]]) &gt; 1, "Error 15: Duplicate name", "")</f>
        <v/>
      </c>
      <c r="BZ97" s="4" t="str">
        <f>IF(
   Table65[[#This Row],[Service]]&lt;&gt;"",
   IF(
      AND(Table65[[#This Row],[Formulation]]="", Table65[[#This Row],[Number of Aliquots]]&gt;1),
      "Error 16: The RTC can only aliquot formulated circRNA; unformulated circRNA is stable through many freeze-thaw cycles",
      ""
   ),
   ""
)</f>
        <v/>
      </c>
      <c r="CA97" s="4" t="str">
        <f>IF(
   Table65[[#This Row],[Service]]&lt;&gt;"",
   IF(
      Table65[[#This Row],[Number of Aliquots]] &gt; (Table65[[#This Row],[Quantity (mg)]]*20),
      "Error 17: Too many aliquots. Maximum aliquots for Quantity requested = " &amp; (Table65[[#This Row],[Quantity (mg)]]*20),
      ""
   ),
   ""
)</f>
        <v/>
      </c>
      <c r="CB97" s="4" t="str">
        <f>IF(
   AND(Table65[[#This Row],[Service]]&lt;&gt;"", Table65[[#This Row],[Quantity (mg)]]&lt;0.2, Table65[[#This Row],[Formulation]]&lt;&gt;"", Table65[[#This Row],[Formulation]]&lt;&gt;"None"),
   "Error 18: Quantity too low. Minimum is 0.2mg for formulations",
   ""
)</f>
        <v/>
      </c>
      <c r="CC97" s="4" t="str">
        <f>IF(
   AND(Table65[[#This Row],[Service]]&lt;&gt;"", Table65[[#This Row],[Vector]]="No Vector", Table65[[#This Row],[Service]]&lt;&gt;"HT Geneblock Custom RNA"),
   "Error 19: [No Vector] can only be used for Geneblock service",
   ""
)</f>
        <v/>
      </c>
      <c r="CD97" s="4" t="str">
        <f>_xlfn.LET(
    _xlpm.errorList, _xlfn.TEXTJOIN(". ", TRUE, Table_Sequence_Check[[#This Row],[Problem Sequence Check]:[GC Check]],Table_Sequence_Check[[#This Row],[Restriction Enzyme Error]:[Gblock No Vector Check]]),
    IF(AND(Table65[[#This Row],[Service]]&lt;&gt;"", Table65[[#This Row],[Custom Sequence/Bank ID]]&lt;&gt;"SPECIAL",_xlpm.errorList&lt;&gt;""), _xlpm.errorList &amp; ".", "")
)</f>
        <v/>
      </c>
      <c r="CF97" s="3" t="str">
        <f t="shared" si="5"/>
        <v>Required</v>
      </c>
      <c r="CG97" s="1" t="str">
        <f t="shared" si="6"/>
        <v>Optional</v>
      </c>
      <c r="CH97" s="1" t="str">
        <f>IF(Table65[[#This Row],[Service]]&lt;&gt;"",IF((Table65[[#This Row],[Service]]="HT Custom RNA") + (Table65[[#This Row],[Service]]="HT Geneblock Custom RNA"), "Empty","Required"),"Empty")</f>
        <v>Empty</v>
      </c>
      <c r="CI97" s="1" t="str">
        <f>IF(Table65[[#This Row],[Service]] = "Stock RNA", "Required","Empty")</f>
        <v>Empty</v>
      </c>
      <c r="CJ97" s="1" t="str">
        <f>IF(OR(Table65[[#This Row],[Service]] = "Custom RNA", Table65[[#This Row],[Service]] = "HT Custom RNA", Table65[[#This Row],[Service]] = "HT Geneblock Custom RNA", Table65[[#This Row],[Service]] = "Formulation"), "Required", "Empty")</f>
        <v>Empty</v>
      </c>
      <c r="CK97" s="1" t="str">
        <f>IF(OR(Table65[[#This Row],[Service]] = "Custom RNA", Table65[[#This Row],[Service]] = "HT Custom RNA", Table65[[#This Row],[Service]] = "HT Geneblock Custom RNA"), "Required", "Empty")</f>
        <v>Empty</v>
      </c>
      <c r="CL97" s="1" t="str">
        <f>IF(OR(Table65[[#This Row],[Service]] = "Custom RNA", Table65[[#This Row],[Service]] = "HT Custom RNA", Table65[[#This Row],[Service]] = "HT Geneblock Custom RNA"), "Required", "Empty")</f>
        <v>Empty</v>
      </c>
      <c r="CM97" s="1" t="str">
        <f>IF(OR(Table65[[#This Row],[Service]] = "Custom RNA", Table65[[#This Row],[Service]] = "HT Custom RNA", Table65[[#This Row],[Service]] = "HT Geneblock Custom RNA"), "Required", "Empty")</f>
        <v>Empty</v>
      </c>
      <c r="CN97" s="1" t="str">
        <f>IF(AND(Table65[[#This Row],[Vector]]&lt;&gt;"Banked Construct", OR(Table65[[#This Row],[Service]] = "Custom RNA", Table65[[#This Row],[Service]] = "HT Custom RNA",Table65[[#This Row],[Service]] = "HT Geneblock Custom RNA",)), "Optional", "Empty")</f>
        <v>Empty</v>
      </c>
      <c r="CO97" s="1" t="str">
        <f>IF(OR(Table65[[#This Row],[Service]] = "Custom RNA", Table65[[#This Row],[Service]] = "HT Custom RNA"), "Optional", "Empty")</f>
        <v>Empty</v>
      </c>
      <c r="CP97" s="1" t="str">
        <f>IF(OR(Table65[[#This Row],[Service]] = "Custom RNA", Table65[[#This Row],[Service]] = "HT Custom RNA", Table65[[#This Row],[Service]] = "HT Custom Geneblock RNA"), "Optional", "Empty")</f>
        <v>Empty</v>
      </c>
      <c r="CQ97" s="1" t="str">
        <f>IF(Table65[[#This Row],[Service]]&lt;&gt;"",IF(OR(Table65[[#This Row],[Service]]="HT Custom RNA", Table65[[#This Row],[Service]]="HT Geneblock Custom RNA"), "Empty","Optional"),"Empty")</f>
        <v>Empty</v>
      </c>
      <c r="CR97" s="1" t="str">
        <f>IF(AND(Table65[[#This Row],[Formulation]]&lt;&gt;"",Table65[[#This Row],[Formulation]]&lt;&gt;"None",Table65[[#This Row],[Formulation]]&lt;&gt;"No Options"), "Required","Empty")</f>
        <v>Empty</v>
      </c>
      <c r="CS97" s="1" t="str">
        <f>IF(AND(Table65[[#This Row],[Formulation]]&lt;&gt;"",Table65[[#This Row],[Formulation]]&lt;&gt;"None",Table65[[#This Row],[Formulation]]&lt;&gt;"No Options"), "Optional","Empty")</f>
        <v>Empty</v>
      </c>
      <c r="CT97" s="1" t="str">
        <f t="shared" si="7"/>
        <v>Optional</v>
      </c>
      <c r="CU97" s="1" t="str">
        <f t="shared" si="8"/>
        <v>Optional</v>
      </c>
      <c r="CV97" s="2" t="str">
        <f t="shared" si="9"/>
        <v>Optional</v>
      </c>
    </row>
    <row r="98" spans="1:100" x14ac:dyDescent="0.35">
      <c r="A98" s="69">
        <v>94</v>
      </c>
      <c r="B98" s="59"/>
      <c r="C98" s="83"/>
      <c r="D98" s="85"/>
      <c r="E98" s="90"/>
      <c r="F98" s="60"/>
      <c r="G98" s="60"/>
      <c r="H98" s="60"/>
      <c r="I98" s="61"/>
      <c r="J98" s="61"/>
      <c r="K98" s="105"/>
      <c r="L98" s="90"/>
      <c r="M98" s="60"/>
      <c r="N98" s="108"/>
      <c r="O98" s="91"/>
      <c r="P98" s="111"/>
      <c r="Q98" s="93" t="str">
        <f>Table_Sequence_Check[[#This Row],[Final Warnings]]</f>
        <v/>
      </c>
      <c r="R98" s="19"/>
      <c r="S98" s="19"/>
      <c r="T98" s="19"/>
      <c r="BG98" s="3" t="str" cm="1">
        <f t="array" ref="BG98">_xlfn.LET(
    _xlpm.ProblemFound, _xlfn.TEXTJOIN(", ", TRUE, IF(OR(Table65[[#This Row],[Codon Optimize Capitalized?]]="No", Table65[[#This Row],[Codon Optimize Capitalized?]]=""), IF((ISNUMBER(SEARCH(Table_Problem_Sequences[Problem Sequences], Table65[[#This Row],[Custom Sequence/Bank ID]]))), Table_Problem_Sequences[Problem Sequences], ""),IF((ISNUMBER(FIND(LOWER(Table_Problem_Sequences[Problem Sequences]), Table65[[#This Row],[Custom Sequence/Bank ID]]))), Table_Problem_Sequences[Problem Sequences], ""))),
    IF(_xlpm.ProblemFound="", "", "Warning 1: Problem sequences found (" &amp; _xlpm.ProblemFound &amp; ")"))</f>
        <v/>
      </c>
      <c r="BH98" s="3" t="str">
        <f>IF(AND(Table65[[#This Row],[Vector]] &lt;&gt; "Banked Construct",Table65[[#This Row],[Service]]&lt;&gt;"Stock RNA", LEN(Table65[[#This Row],[Custom Sequence/Bank ID]])&lt;300, Table65[[#This Row],[Custom Sequence/Bank ID]]&lt;&gt;""),"Comment: Sequence is less than 300nt. A spacer sequence will be added to bring the length up to 300nt","")</f>
        <v/>
      </c>
      <c r="BI98" s="1" t="str">
        <f>IF(AND(Table65[[#This Row],[Custom Sequence/Bank ID]]&lt;&gt;"", Table65[[#This Row],[Codon Optimize Capitalized?]]&lt;&gt; "No", Table65[[#This Row],[Codon Optimize Capitalized?]]&lt;&gt; "", Table65[[#This Row],[Codon Optimize Capitalized?]]&lt;&gt; "No Options"),
    IF(MOD(LEN(SUBSTITUTE(SUBSTITUTE(SUBSTITUTE(SUBSTITUTE(SUBSTITUTE(Table65[[#This Row],[Custom Sequence/Bank ID]], "a", ""), "c", ""), "g", ""), "u", ""), "t", "")), 3) = 0,
        "",
        "Error 3: Optimization regions not divisible by 3"),
    "")</f>
        <v/>
      </c>
      <c r="BJ98" s="1" t="str">
        <f>IF(
    Table65[[#This Row],[Vector]]="Banked Construct",
    IF(
        AND(
            LEFT(Table65[[#This Row],[Custom Sequence/Bank ID]], 3)="RTC",
            ISNUMBER(VALUE(MID(Table65[[#This Row],[Custom Sequence/Bank ID]], 4, 7))),
            LEN(Table65[[#This Row],[Custom Sequence/Bank ID]])=10
        ),
        "",
        "Error 4: Incorrect Bank ID"
    ),
    ""
)</f>
        <v/>
      </c>
      <c r="BK98" s="1" t="str">
        <f>IF(
   AND(Table65[[#This Row],[Vector]]&lt;&gt;"Banked Construct", LEN(Table65[[#This Row],[Custom Sequence/Bank ID]])&gt;0),
   IF(
      LEN(
         SUBSTITUTE(
            SUBSTITUTE(
               SUBSTITUTE(
                  SUBSTITUTE(UPPER(Table65[[#This Row],[Custom Sequence/Bank ID]]),"A",""),
               "C",""),
            "T",""),
         "G","")
      )&gt;0,
      "Error 5: Non-ACGT characters present",
      ""
   ),
   ""
)</f>
        <v/>
      </c>
      <c r="BL98" s="4" t="str">
        <f>IF(AND(Table65[[#This Row],[Vector]] &lt;&gt; "Banked Construct",Table65[[#This Row],[Service]]="Custom RNA", LEN(Table65[[#This Row],[Custom Sequence/Bank ID]])&gt;10000),"Error 6: Maximum sequence length is 10,000nt",IF(AND(Table65[[#This Row],[Vector]] &lt;&gt; "Banked Construct",Table65[[#This Row],[Service]]="HT Custom RNA", LEN(Table65[[#This Row],[Custom Sequence/Bank ID]])&gt;5000),"Error 6: Maximum sequence length for HT is 5,000nt", IF(Table65[[#This Row],[Service]]="HT Geneblock Custom RNA", IF(AND(Table65[[#This Row],[Vector]]="RTC coding circRNA", LEN(Table65[[#This Row],[Custom Sequence/Bank ID]])&gt;3793),"Error 6: Maximum sequence length for Coding CircRNA Geneblock is 3,793nt", IF(AND(Table65[[#This Row],[Vector]]="RTC noncoding circRNA", LEN(Table65[[#This Row],[Custom Sequence/Bank ID]])&gt;4493),"Error 6: Maximum sequence length for Noncoding CircRNA Geneblock is 4,493nt", IF(AND(Table65[[#This Row],[Vector]]="RTC Other RNA", LEN(Table65[[#This Row],[Custom Sequence/Bank ID]])&gt;4913),"Error 6: Maximum sequence length for Other RNA Geneblock is 4,913nt",""))),"")))</f>
        <v/>
      </c>
      <c r="BM98" s="4" t="str">
        <f>IF(AND(Table65[[#This Row],[Vector]] &lt;&gt; "Banked Construct", Table65[[#This Row],[Service]]&lt;&gt;"Stock RNA", Table65[[#This Row],[Custom Sequence/Bank ID]]&lt;&gt;""),
    _xlfn.LET(
        _xlpm.Sequence, Table65[[#This Row],[Custom Sequence/Bank ID]],
        _xlpm.OriginalLength, IF(AND(Table65[[#This Row],[Codon Optimize Capitalized?]] &lt;&gt; "No", Table65[[#This Row],[Codon Optimize Capitalized?]] &lt;&gt; ""),
                           LEN(SUBSTITUTE(SUBSTITUTE(SUBSTITUTE(SUBSTITUTE(SUBSTITUTE(_xlpm.Sequence, "A", ""), "C", ""), "G", ""), "T", ""), "U", "")),
                           LEN(_xlpm.Sequence)),
        _xlpm.NoGCLength, IF(AND(Table65[[#This Row],[Codon Optimize Capitalized?]] &lt;&gt; "No", Table65[[#This Row],[Codon Optimize Capitalized?]] &lt;&gt; ""),
                       LEN((SUBSTITUTE(SUBSTITUTE(SUBSTITUTE(SUBSTITUTE(SUBSTITUTE(SUBSTITUTE(SUBSTITUTE(_xlpm.Sequence, "A", ""), "C", ""), "G", ""), "T", ""), "U", ""), "g", ""), "c", ""))),
                       LEN(SUBSTITUTE(SUBSTITUTE(UPPER(_xlpm.Sequence), "G", ""), "C", ""))),
        _xlpm.GCLength, _xlpm.OriginalLength - _xlpm.NoGCLength,
        _xlpm.GCPercentage, IF(_xlpm.OriginalLength &gt; 15, _xlpm.GCLength / _xlpm.OriginalLength, 0.5),
                IF(OR(_xlpm.GCPercentage &gt; 0.65, _xlpm.GCPercentage &lt; 0.25), "Warning 7: Unoptimized region GC is not between 25-65%", "")
    ),
    ""
)</f>
        <v/>
      </c>
      <c r="BN98" s="4" t="str" cm="1">
        <f t="array" ref="BN98">_xlfn.LET(
    _xlpm.ProblemFound, _xlfn.TEXTJOIN(", ", TRUE, IF(OR(Table65[[#This Row],[Codon Optimize Capitalized?]]="No", Table65[[#This Row],[Codon Optimize Capitalized?]]=""), IF((ISNUMBER(SEARCH(Table_Restriction_Enzymes[XbaI], Table65[[#This Row],[Custom Sequence/Bank ID]]))), Table_Restriction_Enzymes[XbaI], ""),IF((ISNUMBER(FIND(LOWER(Table_Restriction_Enzymes[XbaI]), Table65[[#This Row],[Custom Sequence/Bank ID]]))), Table_Restriction_Enzymes[XbaI], ""))),
    IF(_xlpm.ProblemFound="", "", "[" &amp; _xlpm.ProblemFound &amp; "]"))</f>
        <v/>
      </c>
      <c r="BO98" s="4" t="str">
        <f>IF(Table_Sequence_Check[[#This Row],[Restriction Enzyme 1 Check]]&lt;&gt;"", Table_Restriction_Enzymes[[#Headers],[XbaI]],"")</f>
        <v/>
      </c>
      <c r="BP98" s="4" t="str" cm="1">
        <f t="array" ref="BP98">_xlfn.LET(
    _xlpm.ProblemFound, _xlfn.TEXTJOIN(", ", TRUE, IF(OR(Table65[[#This Row],[Codon Optimize Capitalized?]]="No", Table65[[#This Row],[Codon Optimize Capitalized?]]=""), IF((ISNUMBER(SEARCH(Table_Restriction_Enzymes[AscI], Table65[[#This Row],[Custom Sequence/Bank ID]]))), Table_Restriction_Enzymes[AscI], ""),IF((ISNUMBER(FIND(LOWER(Table_Restriction_Enzymes[AscI]), Table65[[#This Row],[Custom Sequence/Bank ID]]))), Table_Restriction_Enzymes[AscI], ""))),
    IF(_xlpm.ProblemFound="", "", "[" &amp; _xlpm.ProblemFound &amp; "]"))</f>
        <v/>
      </c>
      <c r="BQ98" s="4" t="str">
        <f>IF(Table_Sequence_Check[[#This Row],[Restriction Enzyme 2 Check]]&lt;&gt;"", Table_Restriction_Enzymes[[#Headers],[AscI]],"")</f>
        <v/>
      </c>
      <c r="BR98" s="4" t="str">
        <f>IF(AND(Table65[[#This Row],[Vector]] &lt;&gt; "Banked Construct",Table65[[#This Row],[Service]]&lt;&gt;"Stock RNA", Table65[[#This Row],[Service]]&lt;&gt;"HT Geneblock Custom RNA", Table_Sequence_Check[[#This Row],[Restriction Enzyme 1 Check]]&lt;&gt;"", Table_Sequence_Check[[#This Row],[Restriction Enzyme 2 Check]]&lt;&gt; ""),"Error 8: Remove instances of one of the following: " &amp; _xlfn.CONCAT(Table_Sequence_Check[[#This Row],[Restriction Enzyme 1 Check]],Table_Sequence_Check[[#This Row],[Restriction Enzyme 2 Check]]),"")</f>
        <v/>
      </c>
      <c r="BS98" s="4" t="str" cm="1">
        <f t="array" ref="BS98">IF(
   AND(
      Table65[[#This Row],[Service]] &lt;&gt; "",
      OR(
         COUNTIF(Table65[Service], "HT Custom RNA") &gt; 0,
         COUNTIF(Table65[Service], "HT Geneblock Custom RNA") &gt; 0
      ),
      COUNTA(_xlfn.UNIQUE(_xlfn._xlws.FILTER(Table65[Service], Table65[Service] &lt;&gt; ""))) &gt; 1
   ),
   "Error 9: If selecting HT Custom RNA or HT Geneblock Custom RNA, all items must match the selected HT service",
   ""
)</f>
        <v/>
      </c>
      <c r="BT98" s="4" t="str" cm="1">
        <f t="array" ref="BT98">IF(
   AND(
      Table65[[#This Row],[Service]] &lt;&gt; "",
      OR(COUNTIF(Table65[Service], "*HT Custom RNA*") &gt; 0, COUNTIF(Table65[Service], "*HT Geneblock Custom RNA*") &gt; 0),
      OR(
         COUNTA(_xlfn.UNIQUE(_xlfn._xlws.FILTER(Table65[RNA Analytics], (Table65[Service] &lt;&gt; "")))) &gt; 1,
         COUNTA(_xlfn.UNIQUE(_xlfn._xlws.FILTER(Table65[Bank Construct?], (Table65[Service] &lt;&gt; "")))) &gt; 1,
         COUNTA(_xlfn.UNIQUE(_xlfn._xlws.FILTER(Table65[Synthesis Type], (Table65[Service] &lt;&gt; "")))) &gt; 1
      )
   ),
   "Error 10: If submitting HT Custom RNA or HT Geneblock Custom RNA service request, all items must have the same Synthesis Type, Banking, and Analytics",
   ""
)</f>
        <v/>
      </c>
      <c r="BU98" s="4" t="str">
        <f>IF(AND(OR(Table65[[#This Row],[Service]] = "HT Custom RNA",Table65[[#This Row],[Service]] = "HT Geneblock Custom RNA"), Table65[[#This Row],[Vector]]="Banked Construct"),"Error 11: Banked constructs cannot be submitted for HT/Geneblock Custom RNA service. Contact the core if you'd like to resynthesize an entire banked plate","")</f>
        <v/>
      </c>
      <c r="BV98" s="4" t="str">
        <f>IF(AND(Table65[[#This Row],[Service]] &lt;&gt; "", Table65[[#This Row],[Vector]]="Banked Construct", Table65[[#This Row],[Bank Construct?]]="Yes"),"Error 12: Cannot bank constructs that are already banked","")</f>
        <v/>
      </c>
      <c r="BW98" s="4" t="str" cm="1">
        <f t="array" ref="BW98">_xlfn.LET(
    _xlpm.ProblemFound, _xlfn.TEXTJOIN(", ", TRUE, IF(AND(Table65[[#This Row],[Synthesis Type]]="Other RNA", OR(Table65[[#This Row],[Codon Optimize Capitalized?]]="No", Table65[[#This Row],[Codon Optimize Capitalized?]]="")), IF((ISNUMBER(SEARCH(Table_pA_Check[pA Check], Table65[[#This Row],[Custom Sequence/Bank ID]]))), Table_pA_Check[pA Check], ""),IF((ISNUMBER(FIND(LOWER(Table_pA_Check[pA Check]), Table65[[#This Row],[Custom Sequence/Bank ID]]))), Table_pA_Check[pA Check], ""))),
    IF(_xlpm.ProblemFound="", "", "Error 13: Problem sequences found (" &amp; _xlpm.ProblemFound &amp; ")"))</f>
        <v/>
      </c>
      <c r="BX98" s="4" t="str">
        <f>IF(AND(Table65[[#This Row],[Service]] &lt;&gt; "", Table65[[#This Row],[Codon Optimize Capitalized?]]&lt;&gt; "No", Table65[[#This Row],[Codon Optimize Capitalized?]]&lt;&gt; "", Table65[[#This Row],[Codon Optimize Capitalized?]]&lt;&gt; "No Options", EXACT(Table65[[#This Row],[Custom Sequence/Bank ID]],LOWER(Table65[[#This Row],[Custom Sequence/Bank ID]]))),"Error 14: Codon optimization is selected, but sequence is lowercase. Change regions for optimization to uppercase","")</f>
        <v/>
      </c>
      <c r="BY98" s="4" t="str">
        <f>IF(COUNTIF(Table65[Name], Table65[[#This Row],[Name]]) &gt; 1, "Error 15: Duplicate name", "")</f>
        <v/>
      </c>
      <c r="BZ98" s="4" t="str">
        <f>IF(
   Table65[[#This Row],[Service]]&lt;&gt;"",
   IF(
      AND(Table65[[#This Row],[Formulation]]="", Table65[[#This Row],[Number of Aliquots]]&gt;1),
      "Error 16: The RTC can only aliquot formulated circRNA; unformulated circRNA is stable through many freeze-thaw cycles",
      ""
   ),
   ""
)</f>
        <v/>
      </c>
      <c r="CA98" s="4" t="str">
        <f>IF(
   Table65[[#This Row],[Service]]&lt;&gt;"",
   IF(
      Table65[[#This Row],[Number of Aliquots]] &gt; (Table65[[#This Row],[Quantity (mg)]]*20),
      "Error 17: Too many aliquots. Maximum aliquots for Quantity requested = " &amp; (Table65[[#This Row],[Quantity (mg)]]*20),
      ""
   ),
   ""
)</f>
        <v/>
      </c>
      <c r="CB98" s="4" t="str">
        <f>IF(
   AND(Table65[[#This Row],[Service]]&lt;&gt;"", Table65[[#This Row],[Quantity (mg)]]&lt;0.2, Table65[[#This Row],[Formulation]]&lt;&gt;"", Table65[[#This Row],[Formulation]]&lt;&gt;"None"),
   "Error 18: Quantity too low. Minimum is 0.2mg for formulations",
   ""
)</f>
        <v/>
      </c>
      <c r="CC98" s="4" t="str">
        <f>IF(
   AND(Table65[[#This Row],[Service]]&lt;&gt;"", Table65[[#This Row],[Vector]]="No Vector", Table65[[#This Row],[Service]]&lt;&gt;"HT Geneblock Custom RNA"),
   "Error 19: [No Vector] can only be used for Geneblock service",
   ""
)</f>
        <v/>
      </c>
      <c r="CD98" s="4" t="str">
        <f>_xlfn.LET(
    _xlpm.errorList, _xlfn.TEXTJOIN(". ", TRUE, Table_Sequence_Check[[#This Row],[Problem Sequence Check]:[GC Check]],Table_Sequence_Check[[#This Row],[Restriction Enzyme Error]:[Gblock No Vector Check]]),
    IF(AND(Table65[[#This Row],[Service]]&lt;&gt;"", Table65[[#This Row],[Custom Sequence/Bank ID]]&lt;&gt;"SPECIAL",_xlpm.errorList&lt;&gt;""), _xlpm.errorList &amp; ".", "")
)</f>
        <v/>
      </c>
      <c r="CF98" s="3" t="str">
        <f t="shared" si="5"/>
        <v>Required</v>
      </c>
      <c r="CG98" s="1" t="str">
        <f t="shared" si="6"/>
        <v>Optional</v>
      </c>
      <c r="CH98" s="1" t="str">
        <f>IF(Table65[[#This Row],[Service]]&lt;&gt;"",IF((Table65[[#This Row],[Service]]="HT Custom RNA") + (Table65[[#This Row],[Service]]="HT Geneblock Custom RNA"), "Empty","Required"),"Empty")</f>
        <v>Empty</v>
      </c>
      <c r="CI98" s="1" t="str">
        <f>IF(Table65[[#This Row],[Service]] = "Stock RNA", "Required","Empty")</f>
        <v>Empty</v>
      </c>
      <c r="CJ98" s="1" t="str">
        <f>IF(OR(Table65[[#This Row],[Service]] = "Custom RNA", Table65[[#This Row],[Service]] = "HT Custom RNA", Table65[[#This Row],[Service]] = "HT Geneblock Custom RNA", Table65[[#This Row],[Service]] = "Formulation"), "Required", "Empty")</f>
        <v>Empty</v>
      </c>
      <c r="CK98" s="1" t="str">
        <f>IF(OR(Table65[[#This Row],[Service]] = "Custom RNA", Table65[[#This Row],[Service]] = "HT Custom RNA", Table65[[#This Row],[Service]] = "HT Geneblock Custom RNA"), "Required", "Empty")</f>
        <v>Empty</v>
      </c>
      <c r="CL98" s="1" t="str">
        <f>IF(OR(Table65[[#This Row],[Service]] = "Custom RNA", Table65[[#This Row],[Service]] = "HT Custom RNA", Table65[[#This Row],[Service]] = "HT Geneblock Custom RNA"), "Required", "Empty")</f>
        <v>Empty</v>
      </c>
      <c r="CM98" s="1" t="str">
        <f>IF(OR(Table65[[#This Row],[Service]] = "Custom RNA", Table65[[#This Row],[Service]] = "HT Custom RNA", Table65[[#This Row],[Service]] = "HT Geneblock Custom RNA"), "Required", "Empty")</f>
        <v>Empty</v>
      </c>
      <c r="CN98" s="1" t="str">
        <f>IF(AND(Table65[[#This Row],[Vector]]&lt;&gt;"Banked Construct", OR(Table65[[#This Row],[Service]] = "Custom RNA", Table65[[#This Row],[Service]] = "HT Custom RNA",Table65[[#This Row],[Service]] = "HT Geneblock Custom RNA",)), "Optional", "Empty")</f>
        <v>Empty</v>
      </c>
      <c r="CO98" s="1" t="str">
        <f>IF(OR(Table65[[#This Row],[Service]] = "Custom RNA", Table65[[#This Row],[Service]] = "HT Custom RNA"), "Optional", "Empty")</f>
        <v>Empty</v>
      </c>
      <c r="CP98" s="1" t="str">
        <f>IF(OR(Table65[[#This Row],[Service]] = "Custom RNA", Table65[[#This Row],[Service]] = "HT Custom RNA", Table65[[#This Row],[Service]] = "HT Custom Geneblock RNA"), "Optional", "Empty")</f>
        <v>Empty</v>
      </c>
      <c r="CQ98" s="1" t="str">
        <f>IF(Table65[[#This Row],[Service]]&lt;&gt;"",IF(OR(Table65[[#This Row],[Service]]="HT Custom RNA", Table65[[#This Row],[Service]]="HT Geneblock Custom RNA"), "Empty","Optional"),"Empty")</f>
        <v>Empty</v>
      </c>
      <c r="CR98" s="1" t="str">
        <f>IF(AND(Table65[[#This Row],[Formulation]]&lt;&gt;"",Table65[[#This Row],[Formulation]]&lt;&gt;"None",Table65[[#This Row],[Formulation]]&lt;&gt;"No Options"), "Required","Empty")</f>
        <v>Empty</v>
      </c>
      <c r="CS98" s="1" t="str">
        <f>IF(AND(Table65[[#This Row],[Formulation]]&lt;&gt;"",Table65[[#This Row],[Formulation]]&lt;&gt;"None",Table65[[#This Row],[Formulation]]&lt;&gt;"No Options"), "Optional","Empty")</f>
        <v>Empty</v>
      </c>
      <c r="CT98" s="1" t="str">
        <f t="shared" si="7"/>
        <v>Optional</v>
      </c>
      <c r="CU98" s="1" t="str">
        <f t="shared" si="8"/>
        <v>Optional</v>
      </c>
      <c r="CV98" s="2" t="str">
        <f t="shared" si="9"/>
        <v>Optional</v>
      </c>
    </row>
    <row r="99" spans="1:100" x14ac:dyDescent="0.35">
      <c r="A99" s="69">
        <v>95</v>
      </c>
      <c r="B99" s="59"/>
      <c r="C99" s="83"/>
      <c r="D99" s="85"/>
      <c r="E99" s="90"/>
      <c r="F99" s="60"/>
      <c r="G99" s="60"/>
      <c r="H99" s="60"/>
      <c r="I99" s="61"/>
      <c r="J99" s="61"/>
      <c r="K99" s="105"/>
      <c r="L99" s="90"/>
      <c r="M99" s="60"/>
      <c r="N99" s="108"/>
      <c r="O99" s="91"/>
      <c r="P99" s="111"/>
      <c r="Q99" s="93" t="str">
        <f>Table_Sequence_Check[[#This Row],[Final Warnings]]</f>
        <v/>
      </c>
      <c r="R99" s="19"/>
      <c r="S99" s="19"/>
      <c r="T99" s="19"/>
      <c r="BG99" s="3" t="str" cm="1">
        <f t="array" ref="BG99">_xlfn.LET(
    _xlpm.ProblemFound, _xlfn.TEXTJOIN(", ", TRUE, IF(OR(Table65[[#This Row],[Codon Optimize Capitalized?]]="No", Table65[[#This Row],[Codon Optimize Capitalized?]]=""), IF((ISNUMBER(SEARCH(Table_Problem_Sequences[Problem Sequences], Table65[[#This Row],[Custom Sequence/Bank ID]]))), Table_Problem_Sequences[Problem Sequences], ""),IF((ISNUMBER(FIND(LOWER(Table_Problem_Sequences[Problem Sequences]), Table65[[#This Row],[Custom Sequence/Bank ID]]))), Table_Problem_Sequences[Problem Sequences], ""))),
    IF(_xlpm.ProblemFound="", "", "Warning 1: Problem sequences found (" &amp; _xlpm.ProblemFound &amp; ")"))</f>
        <v/>
      </c>
      <c r="BH99" s="3" t="str">
        <f>IF(AND(Table65[[#This Row],[Vector]] &lt;&gt; "Banked Construct",Table65[[#This Row],[Service]]&lt;&gt;"Stock RNA", LEN(Table65[[#This Row],[Custom Sequence/Bank ID]])&lt;300, Table65[[#This Row],[Custom Sequence/Bank ID]]&lt;&gt;""),"Comment: Sequence is less than 300nt. A spacer sequence will be added to bring the length up to 300nt","")</f>
        <v/>
      </c>
      <c r="BI99" s="1" t="str">
        <f>IF(AND(Table65[[#This Row],[Custom Sequence/Bank ID]]&lt;&gt;"", Table65[[#This Row],[Codon Optimize Capitalized?]]&lt;&gt; "No", Table65[[#This Row],[Codon Optimize Capitalized?]]&lt;&gt; "", Table65[[#This Row],[Codon Optimize Capitalized?]]&lt;&gt; "No Options"),
    IF(MOD(LEN(SUBSTITUTE(SUBSTITUTE(SUBSTITUTE(SUBSTITUTE(SUBSTITUTE(Table65[[#This Row],[Custom Sequence/Bank ID]], "a", ""), "c", ""), "g", ""), "u", ""), "t", "")), 3) = 0,
        "",
        "Error 3: Optimization regions not divisible by 3"),
    "")</f>
        <v/>
      </c>
      <c r="BJ99" s="1" t="str">
        <f>IF(
    Table65[[#This Row],[Vector]]="Banked Construct",
    IF(
        AND(
            LEFT(Table65[[#This Row],[Custom Sequence/Bank ID]], 3)="RTC",
            ISNUMBER(VALUE(MID(Table65[[#This Row],[Custom Sequence/Bank ID]], 4, 7))),
            LEN(Table65[[#This Row],[Custom Sequence/Bank ID]])=10
        ),
        "",
        "Error 4: Incorrect Bank ID"
    ),
    ""
)</f>
        <v/>
      </c>
      <c r="BK99" s="1" t="str">
        <f>IF(
   AND(Table65[[#This Row],[Vector]]&lt;&gt;"Banked Construct", LEN(Table65[[#This Row],[Custom Sequence/Bank ID]])&gt;0),
   IF(
      LEN(
         SUBSTITUTE(
            SUBSTITUTE(
               SUBSTITUTE(
                  SUBSTITUTE(UPPER(Table65[[#This Row],[Custom Sequence/Bank ID]]),"A",""),
               "C",""),
            "T",""),
         "G","")
      )&gt;0,
      "Error 5: Non-ACGT characters present",
      ""
   ),
   ""
)</f>
        <v/>
      </c>
      <c r="BL99" s="4" t="str">
        <f>IF(AND(Table65[[#This Row],[Vector]] &lt;&gt; "Banked Construct",Table65[[#This Row],[Service]]="Custom RNA", LEN(Table65[[#This Row],[Custom Sequence/Bank ID]])&gt;10000),"Error 6: Maximum sequence length is 10,000nt",IF(AND(Table65[[#This Row],[Vector]] &lt;&gt; "Banked Construct",Table65[[#This Row],[Service]]="HT Custom RNA", LEN(Table65[[#This Row],[Custom Sequence/Bank ID]])&gt;5000),"Error 6: Maximum sequence length for HT is 5,000nt", IF(Table65[[#This Row],[Service]]="HT Geneblock Custom RNA", IF(AND(Table65[[#This Row],[Vector]]="RTC coding circRNA", LEN(Table65[[#This Row],[Custom Sequence/Bank ID]])&gt;3793),"Error 6: Maximum sequence length for Coding CircRNA Geneblock is 3,793nt", IF(AND(Table65[[#This Row],[Vector]]="RTC noncoding circRNA", LEN(Table65[[#This Row],[Custom Sequence/Bank ID]])&gt;4493),"Error 6: Maximum sequence length for Noncoding CircRNA Geneblock is 4,493nt", IF(AND(Table65[[#This Row],[Vector]]="RTC Other RNA", LEN(Table65[[#This Row],[Custom Sequence/Bank ID]])&gt;4913),"Error 6: Maximum sequence length for Other RNA Geneblock is 4,913nt",""))),"")))</f>
        <v/>
      </c>
      <c r="BM99" s="4" t="str">
        <f>IF(AND(Table65[[#This Row],[Vector]] &lt;&gt; "Banked Construct", Table65[[#This Row],[Service]]&lt;&gt;"Stock RNA", Table65[[#This Row],[Custom Sequence/Bank ID]]&lt;&gt;""),
    _xlfn.LET(
        _xlpm.Sequence, Table65[[#This Row],[Custom Sequence/Bank ID]],
        _xlpm.OriginalLength, IF(AND(Table65[[#This Row],[Codon Optimize Capitalized?]] &lt;&gt; "No", Table65[[#This Row],[Codon Optimize Capitalized?]] &lt;&gt; ""),
                           LEN(SUBSTITUTE(SUBSTITUTE(SUBSTITUTE(SUBSTITUTE(SUBSTITUTE(_xlpm.Sequence, "A", ""), "C", ""), "G", ""), "T", ""), "U", "")),
                           LEN(_xlpm.Sequence)),
        _xlpm.NoGCLength, IF(AND(Table65[[#This Row],[Codon Optimize Capitalized?]] &lt;&gt; "No", Table65[[#This Row],[Codon Optimize Capitalized?]] &lt;&gt; ""),
                       LEN((SUBSTITUTE(SUBSTITUTE(SUBSTITUTE(SUBSTITUTE(SUBSTITUTE(SUBSTITUTE(SUBSTITUTE(_xlpm.Sequence, "A", ""), "C", ""), "G", ""), "T", ""), "U", ""), "g", ""), "c", ""))),
                       LEN(SUBSTITUTE(SUBSTITUTE(UPPER(_xlpm.Sequence), "G", ""), "C", ""))),
        _xlpm.GCLength, _xlpm.OriginalLength - _xlpm.NoGCLength,
        _xlpm.GCPercentage, IF(_xlpm.OriginalLength &gt; 15, _xlpm.GCLength / _xlpm.OriginalLength, 0.5),
                IF(OR(_xlpm.GCPercentage &gt; 0.65, _xlpm.GCPercentage &lt; 0.25), "Warning 7: Unoptimized region GC is not between 25-65%", "")
    ),
    ""
)</f>
        <v/>
      </c>
      <c r="BN99" s="4" t="str" cm="1">
        <f t="array" ref="BN99">_xlfn.LET(
    _xlpm.ProblemFound, _xlfn.TEXTJOIN(", ", TRUE, IF(OR(Table65[[#This Row],[Codon Optimize Capitalized?]]="No", Table65[[#This Row],[Codon Optimize Capitalized?]]=""), IF((ISNUMBER(SEARCH(Table_Restriction_Enzymes[XbaI], Table65[[#This Row],[Custom Sequence/Bank ID]]))), Table_Restriction_Enzymes[XbaI], ""),IF((ISNUMBER(FIND(LOWER(Table_Restriction_Enzymes[XbaI]), Table65[[#This Row],[Custom Sequence/Bank ID]]))), Table_Restriction_Enzymes[XbaI], ""))),
    IF(_xlpm.ProblemFound="", "", "[" &amp; _xlpm.ProblemFound &amp; "]"))</f>
        <v/>
      </c>
      <c r="BO99" s="4" t="str">
        <f>IF(Table_Sequence_Check[[#This Row],[Restriction Enzyme 1 Check]]&lt;&gt;"", Table_Restriction_Enzymes[[#Headers],[XbaI]],"")</f>
        <v/>
      </c>
      <c r="BP99" s="4" t="str" cm="1">
        <f t="array" ref="BP99">_xlfn.LET(
    _xlpm.ProblemFound, _xlfn.TEXTJOIN(", ", TRUE, IF(OR(Table65[[#This Row],[Codon Optimize Capitalized?]]="No", Table65[[#This Row],[Codon Optimize Capitalized?]]=""), IF((ISNUMBER(SEARCH(Table_Restriction_Enzymes[AscI], Table65[[#This Row],[Custom Sequence/Bank ID]]))), Table_Restriction_Enzymes[AscI], ""),IF((ISNUMBER(FIND(LOWER(Table_Restriction_Enzymes[AscI]), Table65[[#This Row],[Custom Sequence/Bank ID]]))), Table_Restriction_Enzymes[AscI], ""))),
    IF(_xlpm.ProblemFound="", "", "[" &amp; _xlpm.ProblemFound &amp; "]"))</f>
        <v/>
      </c>
      <c r="BQ99" s="4" t="str">
        <f>IF(Table_Sequence_Check[[#This Row],[Restriction Enzyme 2 Check]]&lt;&gt;"", Table_Restriction_Enzymes[[#Headers],[AscI]],"")</f>
        <v/>
      </c>
      <c r="BR99" s="4" t="str">
        <f>IF(AND(Table65[[#This Row],[Vector]] &lt;&gt; "Banked Construct",Table65[[#This Row],[Service]]&lt;&gt;"Stock RNA", Table65[[#This Row],[Service]]&lt;&gt;"HT Geneblock Custom RNA", Table_Sequence_Check[[#This Row],[Restriction Enzyme 1 Check]]&lt;&gt;"", Table_Sequence_Check[[#This Row],[Restriction Enzyme 2 Check]]&lt;&gt; ""),"Error 8: Remove instances of one of the following: " &amp; _xlfn.CONCAT(Table_Sequence_Check[[#This Row],[Restriction Enzyme 1 Check]],Table_Sequence_Check[[#This Row],[Restriction Enzyme 2 Check]]),"")</f>
        <v/>
      </c>
      <c r="BS99" s="4" t="str" cm="1">
        <f t="array" ref="BS99">IF(
   AND(
      Table65[[#This Row],[Service]] &lt;&gt; "",
      OR(
         COUNTIF(Table65[Service], "HT Custom RNA") &gt; 0,
         COUNTIF(Table65[Service], "HT Geneblock Custom RNA") &gt; 0
      ),
      COUNTA(_xlfn.UNIQUE(_xlfn._xlws.FILTER(Table65[Service], Table65[Service] &lt;&gt; ""))) &gt; 1
   ),
   "Error 9: If selecting HT Custom RNA or HT Geneblock Custom RNA, all items must match the selected HT service",
   ""
)</f>
        <v/>
      </c>
      <c r="BT99" s="4" t="str" cm="1">
        <f t="array" ref="BT99">IF(
   AND(
      Table65[[#This Row],[Service]] &lt;&gt; "",
      OR(COUNTIF(Table65[Service], "*HT Custom RNA*") &gt; 0, COUNTIF(Table65[Service], "*HT Geneblock Custom RNA*") &gt; 0),
      OR(
         COUNTA(_xlfn.UNIQUE(_xlfn._xlws.FILTER(Table65[RNA Analytics], (Table65[Service] &lt;&gt; "")))) &gt; 1,
         COUNTA(_xlfn.UNIQUE(_xlfn._xlws.FILTER(Table65[Bank Construct?], (Table65[Service] &lt;&gt; "")))) &gt; 1,
         COUNTA(_xlfn.UNIQUE(_xlfn._xlws.FILTER(Table65[Synthesis Type], (Table65[Service] &lt;&gt; "")))) &gt; 1
      )
   ),
   "Error 10: If submitting HT Custom RNA or HT Geneblock Custom RNA service request, all items must have the same Synthesis Type, Banking, and Analytics",
   ""
)</f>
        <v/>
      </c>
      <c r="BU99" s="4" t="str">
        <f>IF(AND(OR(Table65[[#This Row],[Service]] = "HT Custom RNA",Table65[[#This Row],[Service]] = "HT Geneblock Custom RNA"), Table65[[#This Row],[Vector]]="Banked Construct"),"Error 11: Banked constructs cannot be submitted for HT/Geneblock Custom RNA service. Contact the core if you'd like to resynthesize an entire banked plate","")</f>
        <v/>
      </c>
      <c r="BV99" s="4" t="str">
        <f>IF(AND(Table65[[#This Row],[Service]] &lt;&gt; "", Table65[[#This Row],[Vector]]="Banked Construct", Table65[[#This Row],[Bank Construct?]]="Yes"),"Error 12: Cannot bank constructs that are already banked","")</f>
        <v/>
      </c>
      <c r="BW99" s="4" t="str" cm="1">
        <f t="array" ref="BW99">_xlfn.LET(
    _xlpm.ProblemFound, _xlfn.TEXTJOIN(", ", TRUE, IF(AND(Table65[[#This Row],[Synthesis Type]]="Other RNA", OR(Table65[[#This Row],[Codon Optimize Capitalized?]]="No", Table65[[#This Row],[Codon Optimize Capitalized?]]="")), IF((ISNUMBER(SEARCH(Table_pA_Check[pA Check], Table65[[#This Row],[Custom Sequence/Bank ID]]))), Table_pA_Check[pA Check], ""),IF((ISNUMBER(FIND(LOWER(Table_pA_Check[pA Check]), Table65[[#This Row],[Custom Sequence/Bank ID]]))), Table_pA_Check[pA Check], ""))),
    IF(_xlpm.ProblemFound="", "", "Error 13: Problem sequences found (" &amp; _xlpm.ProblemFound &amp; ")"))</f>
        <v/>
      </c>
      <c r="BX99" s="4" t="str">
        <f>IF(AND(Table65[[#This Row],[Service]] &lt;&gt; "", Table65[[#This Row],[Codon Optimize Capitalized?]]&lt;&gt; "No", Table65[[#This Row],[Codon Optimize Capitalized?]]&lt;&gt; "", Table65[[#This Row],[Codon Optimize Capitalized?]]&lt;&gt; "No Options", EXACT(Table65[[#This Row],[Custom Sequence/Bank ID]],LOWER(Table65[[#This Row],[Custom Sequence/Bank ID]]))),"Error 14: Codon optimization is selected, but sequence is lowercase. Change regions for optimization to uppercase","")</f>
        <v/>
      </c>
      <c r="BY99" s="4" t="str">
        <f>IF(COUNTIF(Table65[Name], Table65[[#This Row],[Name]]) &gt; 1, "Error 15: Duplicate name", "")</f>
        <v/>
      </c>
      <c r="BZ99" s="4" t="str">
        <f>IF(
   Table65[[#This Row],[Service]]&lt;&gt;"",
   IF(
      AND(Table65[[#This Row],[Formulation]]="", Table65[[#This Row],[Number of Aliquots]]&gt;1),
      "Error 16: The RTC can only aliquot formulated circRNA; unformulated circRNA is stable through many freeze-thaw cycles",
      ""
   ),
   ""
)</f>
        <v/>
      </c>
      <c r="CA99" s="4" t="str">
        <f>IF(
   Table65[[#This Row],[Service]]&lt;&gt;"",
   IF(
      Table65[[#This Row],[Number of Aliquots]] &gt; (Table65[[#This Row],[Quantity (mg)]]*20),
      "Error 17: Too many aliquots. Maximum aliquots for Quantity requested = " &amp; (Table65[[#This Row],[Quantity (mg)]]*20),
      ""
   ),
   ""
)</f>
        <v/>
      </c>
      <c r="CB99" s="4" t="str">
        <f>IF(
   AND(Table65[[#This Row],[Service]]&lt;&gt;"", Table65[[#This Row],[Quantity (mg)]]&lt;0.2, Table65[[#This Row],[Formulation]]&lt;&gt;"", Table65[[#This Row],[Formulation]]&lt;&gt;"None"),
   "Error 18: Quantity too low. Minimum is 0.2mg for formulations",
   ""
)</f>
        <v/>
      </c>
      <c r="CC99" s="4" t="str">
        <f>IF(
   AND(Table65[[#This Row],[Service]]&lt;&gt;"", Table65[[#This Row],[Vector]]="No Vector", Table65[[#This Row],[Service]]&lt;&gt;"HT Geneblock Custom RNA"),
   "Error 19: [No Vector] can only be used for Geneblock service",
   ""
)</f>
        <v/>
      </c>
      <c r="CD99" s="4" t="str">
        <f>_xlfn.LET(
    _xlpm.errorList, _xlfn.TEXTJOIN(". ", TRUE, Table_Sequence_Check[[#This Row],[Problem Sequence Check]:[GC Check]],Table_Sequence_Check[[#This Row],[Restriction Enzyme Error]:[Gblock No Vector Check]]),
    IF(AND(Table65[[#This Row],[Service]]&lt;&gt;"", Table65[[#This Row],[Custom Sequence/Bank ID]]&lt;&gt;"SPECIAL",_xlpm.errorList&lt;&gt;""), _xlpm.errorList &amp; ".", "")
)</f>
        <v/>
      </c>
      <c r="CF99" s="3" t="str">
        <f t="shared" si="5"/>
        <v>Required</v>
      </c>
      <c r="CG99" s="1" t="str">
        <f t="shared" si="6"/>
        <v>Optional</v>
      </c>
      <c r="CH99" s="1" t="str">
        <f>IF(Table65[[#This Row],[Service]]&lt;&gt;"",IF((Table65[[#This Row],[Service]]="HT Custom RNA") + (Table65[[#This Row],[Service]]="HT Geneblock Custom RNA"), "Empty","Required"),"Empty")</f>
        <v>Empty</v>
      </c>
      <c r="CI99" s="1" t="str">
        <f>IF(Table65[[#This Row],[Service]] = "Stock RNA", "Required","Empty")</f>
        <v>Empty</v>
      </c>
      <c r="CJ99" s="1" t="str">
        <f>IF(OR(Table65[[#This Row],[Service]] = "Custom RNA", Table65[[#This Row],[Service]] = "HT Custom RNA", Table65[[#This Row],[Service]] = "HT Geneblock Custom RNA", Table65[[#This Row],[Service]] = "Formulation"), "Required", "Empty")</f>
        <v>Empty</v>
      </c>
      <c r="CK99" s="1" t="str">
        <f>IF(OR(Table65[[#This Row],[Service]] = "Custom RNA", Table65[[#This Row],[Service]] = "HT Custom RNA", Table65[[#This Row],[Service]] = "HT Geneblock Custom RNA"), "Required", "Empty")</f>
        <v>Empty</v>
      </c>
      <c r="CL99" s="1" t="str">
        <f>IF(OR(Table65[[#This Row],[Service]] = "Custom RNA", Table65[[#This Row],[Service]] = "HT Custom RNA", Table65[[#This Row],[Service]] = "HT Geneblock Custom RNA"), "Required", "Empty")</f>
        <v>Empty</v>
      </c>
      <c r="CM99" s="1" t="str">
        <f>IF(OR(Table65[[#This Row],[Service]] = "Custom RNA", Table65[[#This Row],[Service]] = "HT Custom RNA", Table65[[#This Row],[Service]] = "HT Geneblock Custom RNA"), "Required", "Empty")</f>
        <v>Empty</v>
      </c>
      <c r="CN99" s="1" t="str">
        <f>IF(AND(Table65[[#This Row],[Vector]]&lt;&gt;"Banked Construct", OR(Table65[[#This Row],[Service]] = "Custom RNA", Table65[[#This Row],[Service]] = "HT Custom RNA",Table65[[#This Row],[Service]] = "HT Geneblock Custom RNA",)), "Optional", "Empty")</f>
        <v>Empty</v>
      </c>
      <c r="CO99" s="1" t="str">
        <f>IF(OR(Table65[[#This Row],[Service]] = "Custom RNA", Table65[[#This Row],[Service]] = "HT Custom RNA"), "Optional", "Empty")</f>
        <v>Empty</v>
      </c>
      <c r="CP99" s="1" t="str">
        <f>IF(OR(Table65[[#This Row],[Service]] = "Custom RNA", Table65[[#This Row],[Service]] = "HT Custom RNA", Table65[[#This Row],[Service]] = "HT Custom Geneblock RNA"), "Optional", "Empty")</f>
        <v>Empty</v>
      </c>
      <c r="CQ99" s="1" t="str">
        <f>IF(Table65[[#This Row],[Service]]&lt;&gt;"",IF(OR(Table65[[#This Row],[Service]]="HT Custom RNA", Table65[[#This Row],[Service]]="HT Geneblock Custom RNA"), "Empty","Optional"),"Empty")</f>
        <v>Empty</v>
      </c>
      <c r="CR99" s="1" t="str">
        <f>IF(AND(Table65[[#This Row],[Formulation]]&lt;&gt;"",Table65[[#This Row],[Formulation]]&lt;&gt;"None",Table65[[#This Row],[Formulation]]&lt;&gt;"No Options"), "Required","Empty")</f>
        <v>Empty</v>
      </c>
      <c r="CS99" s="1" t="str">
        <f>IF(AND(Table65[[#This Row],[Formulation]]&lt;&gt;"",Table65[[#This Row],[Formulation]]&lt;&gt;"None",Table65[[#This Row],[Formulation]]&lt;&gt;"No Options"), "Optional","Empty")</f>
        <v>Empty</v>
      </c>
      <c r="CT99" s="1" t="str">
        <f t="shared" si="7"/>
        <v>Optional</v>
      </c>
      <c r="CU99" s="1" t="str">
        <f t="shared" si="8"/>
        <v>Optional</v>
      </c>
      <c r="CV99" s="2" t="str">
        <f t="shared" si="9"/>
        <v>Optional</v>
      </c>
    </row>
    <row r="100" spans="1:100" x14ac:dyDescent="0.35">
      <c r="A100" s="69">
        <v>96</v>
      </c>
      <c r="B100" s="59"/>
      <c r="C100" s="83"/>
      <c r="D100" s="85"/>
      <c r="E100" s="90"/>
      <c r="F100" s="60"/>
      <c r="G100" s="60"/>
      <c r="H100" s="60"/>
      <c r="I100" s="61"/>
      <c r="J100" s="61"/>
      <c r="K100" s="105"/>
      <c r="L100" s="90"/>
      <c r="M100" s="60"/>
      <c r="N100" s="108"/>
      <c r="O100" s="91"/>
      <c r="P100" s="111"/>
      <c r="Q100" s="93" t="str">
        <f>Table_Sequence_Check[[#This Row],[Final Warnings]]</f>
        <v/>
      </c>
      <c r="R100" s="19"/>
      <c r="S100" s="19"/>
      <c r="T100" s="19"/>
      <c r="BG100" s="3" t="str" cm="1">
        <f t="array" ref="BG100">_xlfn.LET(
    _xlpm.ProblemFound, _xlfn.TEXTJOIN(", ", TRUE, IF(OR(Table65[[#This Row],[Codon Optimize Capitalized?]]="No", Table65[[#This Row],[Codon Optimize Capitalized?]]=""), IF((ISNUMBER(SEARCH(Table_Problem_Sequences[Problem Sequences], Table65[[#This Row],[Custom Sequence/Bank ID]]))), Table_Problem_Sequences[Problem Sequences], ""),IF((ISNUMBER(FIND(LOWER(Table_Problem_Sequences[Problem Sequences]), Table65[[#This Row],[Custom Sequence/Bank ID]]))), Table_Problem_Sequences[Problem Sequences], ""))),
    IF(_xlpm.ProblemFound="", "", "Warning 1: Problem sequences found (" &amp; _xlpm.ProblemFound &amp; ")"))</f>
        <v/>
      </c>
      <c r="BH100" s="3" t="str">
        <f>IF(AND(Table65[[#This Row],[Vector]] &lt;&gt; "Banked Construct",Table65[[#This Row],[Service]]&lt;&gt;"Stock RNA", LEN(Table65[[#This Row],[Custom Sequence/Bank ID]])&lt;300, Table65[[#This Row],[Custom Sequence/Bank ID]]&lt;&gt;""),"Comment: Sequence is less than 300nt. A spacer sequence will be added to bring the length up to 300nt","")</f>
        <v/>
      </c>
      <c r="BI100" s="1" t="str">
        <f>IF(AND(Table65[[#This Row],[Custom Sequence/Bank ID]]&lt;&gt;"", Table65[[#This Row],[Codon Optimize Capitalized?]]&lt;&gt; "No", Table65[[#This Row],[Codon Optimize Capitalized?]]&lt;&gt; "", Table65[[#This Row],[Codon Optimize Capitalized?]]&lt;&gt; "No Options"),
    IF(MOD(LEN(SUBSTITUTE(SUBSTITUTE(SUBSTITUTE(SUBSTITUTE(SUBSTITUTE(Table65[[#This Row],[Custom Sequence/Bank ID]], "a", ""), "c", ""), "g", ""), "u", ""), "t", "")), 3) = 0,
        "",
        "Error 3: Optimization regions not divisible by 3"),
    "")</f>
        <v/>
      </c>
      <c r="BJ100" s="1" t="str">
        <f>IF(
    Table65[[#This Row],[Vector]]="Banked Construct",
    IF(
        AND(
            LEFT(Table65[[#This Row],[Custom Sequence/Bank ID]], 3)="RTC",
            ISNUMBER(VALUE(MID(Table65[[#This Row],[Custom Sequence/Bank ID]], 4, 7))),
            LEN(Table65[[#This Row],[Custom Sequence/Bank ID]])=10
        ),
        "",
        "Error 4: Incorrect Bank ID"
    ),
    ""
)</f>
        <v/>
      </c>
      <c r="BK100" s="1" t="str">
        <f>IF(
   AND(Table65[[#This Row],[Vector]]&lt;&gt;"Banked Construct", LEN(Table65[[#This Row],[Custom Sequence/Bank ID]])&gt;0),
   IF(
      LEN(
         SUBSTITUTE(
            SUBSTITUTE(
               SUBSTITUTE(
                  SUBSTITUTE(UPPER(Table65[[#This Row],[Custom Sequence/Bank ID]]),"A",""),
               "C",""),
            "T",""),
         "G","")
      )&gt;0,
      "Error 5: Non-ACGT characters present",
      ""
   ),
   ""
)</f>
        <v/>
      </c>
      <c r="BL100" s="4" t="str">
        <f>IF(AND(Table65[[#This Row],[Vector]] &lt;&gt; "Banked Construct",Table65[[#This Row],[Service]]="Custom RNA", LEN(Table65[[#This Row],[Custom Sequence/Bank ID]])&gt;10000),"Error 6: Maximum sequence length is 10,000nt",IF(AND(Table65[[#This Row],[Vector]] &lt;&gt; "Banked Construct",Table65[[#This Row],[Service]]="HT Custom RNA", LEN(Table65[[#This Row],[Custom Sequence/Bank ID]])&gt;5000),"Error 6: Maximum sequence length for HT is 5,000nt", IF(Table65[[#This Row],[Service]]="HT Geneblock Custom RNA", IF(AND(Table65[[#This Row],[Vector]]="RTC coding circRNA", LEN(Table65[[#This Row],[Custom Sequence/Bank ID]])&gt;3793),"Error 6: Maximum sequence length for Coding CircRNA Geneblock is 3,793nt", IF(AND(Table65[[#This Row],[Vector]]="RTC noncoding circRNA", LEN(Table65[[#This Row],[Custom Sequence/Bank ID]])&gt;4493),"Error 6: Maximum sequence length for Noncoding CircRNA Geneblock is 4,493nt", IF(AND(Table65[[#This Row],[Vector]]="RTC Other RNA", LEN(Table65[[#This Row],[Custom Sequence/Bank ID]])&gt;4913),"Error 6: Maximum sequence length for Other RNA Geneblock is 4,913nt",""))),"")))</f>
        <v/>
      </c>
      <c r="BM100" s="4" t="str">
        <f>IF(AND(Table65[[#This Row],[Vector]] &lt;&gt; "Banked Construct", Table65[[#This Row],[Service]]&lt;&gt;"Stock RNA", Table65[[#This Row],[Custom Sequence/Bank ID]]&lt;&gt;""),
    _xlfn.LET(
        _xlpm.Sequence, Table65[[#This Row],[Custom Sequence/Bank ID]],
        _xlpm.OriginalLength, IF(AND(Table65[[#This Row],[Codon Optimize Capitalized?]] &lt;&gt; "No", Table65[[#This Row],[Codon Optimize Capitalized?]] &lt;&gt; ""),
                           LEN(SUBSTITUTE(SUBSTITUTE(SUBSTITUTE(SUBSTITUTE(SUBSTITUTE(_xlpm.Sequence, "A", ""), "C", ""), "G", ""), "T", ""), "U", "")),
                           LEN(_xlpm.Sequence)),
        _xlpm.NoGCLength, IF(AND(Table65[[#This Row],[Codon Optimize Capitalized?]] &lt;&gt; "No", Table65[[#This Row],[Codon Optimize Capitalized?]] &lt;&gt; ""),
                       LEN((SUBSTITUTE(SUBSTITUTE(SUBSTITUTE(SUBSTITUTE(SUBSTITUTE(SUBSTITUTE(SUBSTITUTE(_xlpm.Sequence, "A", ""), "C", ""), "G", ""), "T", ""), "U", ""), "g", ""), "c", ""))),
                       LEN(SUBSTITUTE(SUBSTITUTE(UPPER(_xlpm.Sequence), "G", ""), "C", ""))),
        _xlpm.GCLength, _xlpm.OriginalLength - _xlpm.NoGCLength,
        _xlpm.GCPercentage, IF(_xlpm.OriginalLength &gt; 15, _xlpm.GCLength / _xlpm.OriginalLength, 0.5),
                IF(OR(_xlpm.GCPercentage &gt; 0.65, _xlpm.GCPercentage &lt; 0.25), "Warning 7: Unoptimized region GC is not between 25-65%", "")
    ),
    ""
)</f>
        <v/>
      </c>
      <c r="BN100" s="4" t="str" cm="1">
        <f t="array" ref="BN100">_xlfn.LET(
    _xlpm.ProblemFound, _xlfn.TEXTJOIN(", ", TRUE, IF(OR(Table65[[#This Row],[Codon Optimize Capitalized?]]="No", Table65[[#This Row],[Codon Optimize Capitalized?]]=""), IF((ISNUMBER(SEARCH(Table_Restriction_Enzymes[XbaI], Table65[[#This Row],[Custom Sequence/Bank ID]]))), Table_Restriction_Enzymes[XbaI], ""),IF((ISNUMBER(FIND(LOWER(Table_Restriction_Enzymes[XbaI]), Table65[[#This Row],[Custom Sequence/Bank ID]]))), Table_Restriction_Enzymes[XbaI], ""))),
    IF(_xlpm.ProblemFound="", "", "[" &amp; _xlpm.ProblemFound &amp; "]"))</f>
        <v/>
      </c>
      <c r="BO100" s="4" t="str">
        <f>IF(Table_Sequence_Check[[#This Row],[Restriction Enzyme 1 Check]]&lt;&gt;"", Table_Restriction_Enzymes[[#Headers],[XbaI]],"")</f>
        <v/>
      </c>
      <c r="BP100" s="4" t="str" cm="1">
        <f t="array" ref="BP100">_xlfn.LET(
    _xlpm.ProblemFound, _xlfn.TEXTJOIN(", ", TRUE, IF(OR(Table65[[#This Row],[Codon Optimize Capitalized?]]="No", Table65[[#This Row],[Codon Optimize Capitalized?]]=""), IF((ISNUMBER(SEARCH(Table_Restriction_Enzymes[AscI], Table65[[#This Row],[Custom Sequence/Bank ID]]))), Table_Restriction_Enzymes[AscI], ""),IF((ISNUMBER(FIND(LOWER(Table_Restriction_Enzymes[AscI]), Table65[[#This Row],[Custom Sequence/Bank ID]]))), Table_Restriction_Enzymes[AscI], ""))),
    IF(_xlpm.ProblemFound="", "", "[" &amp; _xlpm.ProblemFound &amp; "]"))</f>
        <v/>
      </c>
      <c r="BQ100" s="4" t="str">
        <f>IF(Table_Sequence_Check[[#This Row],[Restriction Enzyme 2 Check]]&lt;&gt;"", Table_Restriction_Enzymes[[#Headers],[AscI]],"")</f>
        <v/>
      </c>
      <c r="BR100" s="4" t="str">
        <f>IF(AND(Table65[[#This Row],[Vector]] &lt;&gt; "Banked Construct",Table65[[#This Row],[Service]]&lt;&gt;"Stock RNA", Table65[[#This Row],[Service]]&lt;&gt;"HT Geneblock Custom RNA", Table_Sequence_Check[[#This Row],[Restriction Enzyme 1 Check]]&lt;&gt;"", Table_Sequence_Check[[#This Row],[Restriction Enzyme 2 Check]]&lt;&gt; ""),"Error 8: Remove instances of one of the following: " &amp; _xlfn.CONCAT(Table_Sequence_Check[[#This Row],[Restriction Enzyme 1 Check]],Table_Sequence_Check[[#This Row],[Restriction Enzyme 2 Check]]),"")</f>
        <v/>
      </c>
      <c r="BS100" s="4" t="str" cm="1">
        <f t="array" ref="BS100">IF(
   AND(
      Table65[[#This Row],[Service]] &lt;&gt; "",
      OR(
         COUNTIF(Table65[Service], "HT Custom RNA") &gt; 0,
         COUNTIF(Table65[Service], "HT Geneblock Custom RNA") &gt; 0
      ),
      COUNTA(_xlfn.UNIQUE(_xlfn._xlws.FILTER(Table65[Service], Table65[Service] &lt;&gt; ""))) &gt; 1
   ),
   "Error 9: If selecting HT Custom RNA or HT Geneblock Custom RNA, all items must match the selected HT service",
   ""
)</f>
        <v/>
      </c>
      <c r="BT100" s="4" t="str" cm="1">
        <f t="array" ref="BT100">IF(
   AND(
      Table65[[#This Row],[Service]] &lt;&gt; "",
      OR(COUNTIF(Table65[Service], "*HT Custom RNA*") &gt; 0, COUNTIF(Table65[Service], "*HT Geneblock Custom RNA*") &gt; 0),
      OR(
         COUNTA(_xlfn.UNIQUE(_xlfn._xlws.FILTER(Table65[RNA Analytics], (Table65[Service] &lt;&gt; "")))) &gt; 1,
         COUNTA(_xlfn.UNIQUE(_xlfn._xlws.FILTER(Table65[Bank Construct?], (Table65[Service] &lt;&gt; "")))) &gt; 1,
         COUNTA(_xlfn.UNIQUE(_xlfn._xlws.FILTER(Table65[Synthesis Type], (Table65[Service] &lt;&gt; "")))) &gt; 1
      )
   ),
   "Error 10: If submitting HT Custom RNA or HT Geneblock Custom RNA service request, all items must have the same Synthesis Type, Banking, and Analytics",
   ""
)</f>
        <v/>
      </c>
      <c r="BU100" s="4" t="str">
        <f>IF(AND(OR(Table65[[#This Row],[Service]] = "HT Custom RNA",Table65[[#This Row],[Service]] = "HT Geneblock Custom RNA"), Table65[[#This Row],[Vector]]="Banked Construct"),"Error 11: Banked constructs cannot be submitted for HT/Geneblock Custom RNA service. Contact the core if you'd like to resynthesize an entire banked plate","")</f>
        <v/>
      </c>
      <c r="BV100" s="4" t="str">
        <f>IF(AND(Table65[[#This Row],[Service]] &lt;&gt; "", Table65[[#This Row],[Vector]]="Banked Construct", Table65[[#This Row],[Bank Construct?]]="Yes"),"Error 12: Cannot bank constructs that are already banked","")</f>
        <v/>
      </c>
      <c r="BW100" s="4" t="str" cm="1">
        <f t="array" ref="BW100">_xlfn.LET(
    _xlpm.ProblemFound, _xlfn.TEXTJOIN(", ", TRUE, IF(AND(Table65[[#This Row],[Synthesis Type]]="Other RNA", OR(Table65[[#This Row],[Codon Optimize Capitalized?]]="No", Table65[[#This Row],[Codon Optimize Capitalized?]]="")), IF((ISNUMBER(SEARCH(Table_pA_Check[pA Check], Table65[[#This Row],[Custom Sequence/Bank ID]]))), Table_pA_Check[pA Check], ""),IF((ISNUMBER(FIND(LOWER(Table_pA_Check[pA Check]), Table65[[#This Row],[Custom Sequence/Bank ID]]))), Table_pA_Check[pA Check], ""))),
    IF(_xlpm.ProblemFound="", "", "Error 13: Problem sequences found (" &amp; _xlpm.ProblemFound &amp; ")"))</f>
        <v/>
      </c>
      <c r="BX100" s="4" t="str">
        <f>IF(AND(Table65[[#This Row],[Service]] &lt;&gt; "", Table65[[#This Row],[Codon Optimize Capitalized?]]&lt;&gt; "No", Table65[[#This Row],[Codon Optimize Capitalized?]]&lt;&gt; "", Table65[[#This Row],[Codon Optimize Capitalized?]]&lt;&gt; "No Options", EXACT(Table65[[#This Row],[Custom Sequence/Bank ID]],LOWER(Table65[[#This Row],[Custom Sequence/Bank ID]]))),"Error 14: Codon optimization is selected, but sequence is lowercase. Change regions for optimization to uppercase","")</f>
        <v/>
      </c>
      <c r="BY100" s="4" t="str">
        <f>IF(COUNTIF(Table65[Name], Table65[[#This Row],[Name]]) &gt; 1, "Error 15: Duplicate name", "")</f>
        <v/>
      </c>
      <c r="BZ100" s="4" t="str">
        <f>IF(
   Table65[[#This Row],[Service]]&lt;&gt;"",
   IF(
      AND(Table65[[#This Row],[Formulation]]="", Table65[[#This Row],[Number of Aliquots]]&gt;1),
      "Error 16: The RTC can only aliquot formulated circRNA; unformulated circRNA is stable through many freeze-thaw cycles",
      ""
   ),
   ""
)</f>
        <v/>
      </c>
      <c r="CA100" s="4" t="str">
        <f>IF(
   Table65[[#This Row],[Service]]&lt;&gt;"",
   IF(
      Table65[[#This Row],[Number of Aliquots]] &gt; (Table65[[#This Row],[Quantity (mg)]]*20),
      "Error 17: Too many aliquots. Maximum aliquots for Quantity requested = " &amp; (Table65[[#This Row],[Quantity (mg)]]*20),
      ""
   ),
   ""
)</f>
        <v/>
      </c>
      <c r="CB100" s="4" t="str">
        <f>IF(
   AND(Table65[[#This Row],[Service]]&lt;&gt;"", Table65[[#This Row],[Quantity (mg)]]&lt;0.2, Table65[[#This Row],[Formulation]]&lt;&gt;"", Table65[[#This Row],[Formulation]]&lt;&gt;"None"),
   "Error 18: Quantity too low. Minimum is 0.2mg for formulations",
   ""
)</f>
        <v/>
      </c>
      <c r="CC100" s="4" t="str">
        <f>IF(
   AND(Table65[[#This Row],[Service]]&lt;&gt;"", Table65[[#This Row],[Vector]]="No Vector", Table65[[#This Row],[Service]]&lt;&gt;"HT Geneblock Custom RNA"),
   "Error 19: [No Vector] can only be used for Geneblock service",
   ""
)</f>
        <v/>
      </c>
      <c r="CD100" s="4" t="str">
        <f>_xlfn.LET(
    _xlpm.errorList, _xlfn.TEXTJOIN(". ", TRUE, Table_Sequence_Check[[#This Row],[Problem Sequence Check]:[GC Check]],Table_Sequence_Check[[#This Row],[Restriction Enzyme Error]:[Gblock No Vector Check]]),
    IF(AND(Table65[[#This Row],[Service]]&lt;&gt;"", Table65[[#This Row],[Custom Sequence/Bank ID]]&lt;&gt;"SPECIAL",_xlpm.errorList&lt;&gt;""), _xlpm.errorList &amp; ".", "")
)</f>
        <v/>
      </c>
      <c r="CF100" s="3" t="str">
        <f t="shared" si="5"/>
        <v>Required</v>
      </c>
      <c r="CG100" s="1" t="str">
        <f t="shared" si="6"/>
        <v>Optional</v>
      </c>
      <c r="CH100" s="1" t="str">
        <f>IF(Table65[[#This Row],[Service]]&lt;&gt;"",IF((Table65[[#This Row],[Service]]="HT Custom RNA") + (Table65[[#This Row],[Service]]="HT Geneblock Custom RNA"), "Empty","Required"),"Empty")</f>
        <v>Empty</v>
      </c>
      <c r="CI100" s="1" t="str">
        <f>IF(Table65[[#This Row],[Service]] = "Stock RNA", "Required","Empty")</f>
        <v>Empty</v>
      </c>
      <c r="CJ100" s="1" t="str">
        <f>IF(OR(Table65[[#This Row],[Service]] = "Custom RNA", Table65[[#This Row],[Service]] = "HT Custom RNA", Table65[[#This Row],[Service]] = "HT Geneblock Custom RNA", Table65[[#This Row],[Service]] = "Formulation"), "Required", "Empty")</f>
        <v>Empty</v>
      </c>
      <c r="CK100" s="1" t="str">
        <f>IF(OR(Table65[[#This Row],[Service]] = "Custom RNA", Table65[[#This Row],[Service]] = "HT Custom RNA", Table65[[#This Row],[Service]] = "HT Geneblock Custom RNA"), "Required", "Empty")</f>
        <v>Empty</v>
      </c>
      <c r="CL100" s="1" t="str">
        <f>IF(OR(Table65[[#This Row],[Service]] = "Custom RNA", Table65[[#This Row],[Service]] = "HT Custom RNA", Table65[[#This Row],[Service]] = "HT Geneblock Custom RNA"), "Required", "Empty")</f>
        <v>Empty</v>
      </c>
      <c r="CM100" s="1" t="str">
        <f>IF(OR(Table65[[#This Row],[Service]] = "Custom RNA", Table65[[#This Row],[Service]] = "HT Custom RNA", Table65[[#This Row],[Service]] = "HT Geneblock Custom RNA"), "Required", "Empty")</f>
        <v>Empty</v>
      </c>
      <c r="CN100" s="1" t="str">
        <f>IF(AND(Table65[[#This Row],[Vector]]&lt;&gt;"Banked Construct", OR(Table65[[#This Row],[Service]] = "Custom RNA", Table65[[#This Row],[Service]] = "HT Custom RNA",Table65[[#This Row],[Service]] = "HT Geneblock Custom RNA",)), "Optional", "Empty")</f>
        <v>Empty</v>
      </c>
      <c r="CO100" s="1" t="str">
        <f>IF(OR(Table65[[#This Row],[Service]] = "Custom RNA", Table65[[#This Row],[Service]] = "HT Custom RNA"), "Optional", "Empty")</f>
        <v>Empty</v>
      </c>
      <c r="CP100" s="1" t="str">
        <f>IF(OR(Table65[[#This Row],[Service]] = "Custom RNA", Table65[[#This Row],[Service]] = "HT Custom RNA", Table65[[#This Row],[Service]] = "HT Custom Geneblock RNA"), "Optional", "Empty")</f>
        <v>Empty</v>
      </c>
      <c r="CQ100" s="1" t="str">
        <f>IF(Table65[[#This Row],[Service]]&lt;&gt;"",IF(OR(Table65[[#This Row],[Service]]="HT Custom RNA", Table65[[#This Row],[Service]]="HT Geneblock Custom RNA"), "Empty","Optional"),"Empty")</f>
        <v>Empty</v>
      </c>
      <c r="CR100" s="1" t="str">
        <f>IF(AND(Table65[[#This Row],[Formulation]]&lt;&gt;"",Table65[[#This Row],[Formulation]]&lt;&gt;"None",Table65[[#This Row],[Formulation]]&lt;&gt;"No Options"), "Required","Empty")</f>
        <v>Empty</v>
      </c>
      <c r="CS100" s="1" t="str">
        <f>IF(AND(Table65[[#This Row],[Formulation]]&lt;&gt;"",Table65[[#This Row],[Formulation]]&lt;&gt;"None",Table65[[#This Row],[Formulation]]&lt;&gt;"No Options"), "Optional","Empty")</f>
        <v>Empty</v>
      </c>
      <c r="CT100" s="1" t="str">
        <f t="shared" si="7"/>
        <v>Optional</v>
      </c>
      <c r="CU100" s="1" t="str">
        <f t="shared" si="8"/>
        <v>Optional</v>
      </c>
      <c r="CV100" s="2" t="str">
        <f t="shared" si="9"/>
        <v>Optional</v>
      </c>
    </row>
    <row r="101" spans="1:100" x14ac:dyDescent="0.35">
      <c r="A101" s="69">
        <v>97</v>
      </c>
      <c r="B101" s="59"/>
      <c r="C101" s="83"/>
      <c r="D101" s="85"/>
      <c r="E101" s="90"/>
      <c r="F101" s="60"/>
      <c r="G101" s="60"/>
      <c r="H101" s="60"/>
      <c r="I101" s="61"/>
      <c r="J101" s="61"/>
      <c r="K101" s="105"/>
      <c r="L101" s="90"/>
      <c r="M101" s="60"/>
      <c r="N101" s="108"/>
      <c r="O101" s="91"/>
      <c r="P101" s="111"/>
      <c r="Q101" s="93" t="str">
        <f>Table_Sequence_Check[[#This Row],[Final Warnings]]</f>
        <v/>
      </c>
      <c r="R101" s="19"/>
      <c r="S101" s="19"/>
      <c r="T101" s="19"/>
      <c r="BG101" s="3" t="str" cm="1">
        <f t="array" ref="BG101">_xlfn.LET(
    _xlpm.ProblemFound, _xlfn.TEXTJOIN(", ", TRUE, IF(OR(Table65[[#This Row],[Codon Optimize Capitalized?]]="No", Table65[[#This Row],[Codon Optimize Capitalized?]]=""), IF((ISNUMBER(SEARCH(Table_Problem_Sequences[Problem Sequences], Table65[[#This Row],[Custom Sequence/Bank ID]]))), Table_Problem_Sequences[Problem Sequences], ""),IF((ISNUMBER(FIND(LOWER(Table_Problem_Sequences[Problem Sequences]), Table65[[#This Row],[Custom Sequence/Bank ID]]))), Table_Problem_Sequences[Problem Sequences], ""))),
    IF(_xlpm.ProblemFound="", "", "Warning 1: Problem sequences found (" &amp; _xlpm.ProblemFound &amp; ")"))</f>
        <v/>
      </c>
      <c r="BH101" s="3" t="str">
        <f>IF(AND(Table65[[#This Row],[Vector]] &lt;&gt; "Banked Construct",Table65[[#This Row],[Service]]&lt;&gt;"Stock RNA", LEN(Table65[[#This Row],[Custom Sequence/Bank ID]])&lt;300, Table65[[#This Row],[Custom Sequence/Bank ID]]&lt;&gt;""),"Comment: Sequence is less than 300nt. A spacer sequence will be added to bring the length up to 300nt","")</f>
        <v/>
      </c>
      <c r="BI101" s="1" t="str">
        <f>IF(AND(Table65[[#This Row],[Custom Sequence/Bank ID]]&lt;&gt;"", Table65[[#This Row],[Codon Optimize Capitalized?]]&lt;&gt; "No", Table65[[#This Row],[Codon Optimize Capitalized?]]&lt;&gt; "", Table65[[#This Row],[Codon Optimize Capitalized?]]&lt;&gt; "No Options"),
    IF(MOD(LEN(SUBSTITUTE(SUBSTITUTE(SUBSTITUTE(SUBSTITUTE(SUBSTITUTE(Table65[[#This Row],[Custom Sequence/Bank ID]], "a", ""), "c", ""), "g", ""), "u", ""), "t", "")), 3) = 0,
        "",
        "Error 3: Optimization regions not divisible by 3"),
    "")</f>
        <v/>
      </c>
      <c r="BJ101" s="1" t="str">
        <f>IF(
    Table65[[#This Row],[Vector]]="Banked Construct",
    IF(
        AND(
            LEFT(Table65[[#This Row],[Custom Sequence/Bank ID]], 3)="RTC",
            ISNUMBER(VALUE(MID(Table65[[#This Row],[Custom Sequence/Bank ID]], 4, 7))),
            LEN(Table65[[#This Row],[Custom Sequence/Bank ID]])=10
        ),
        "",
        "Error 4: Incorrect Bank ID"
    ),
    ""
)</f>
        <v/>
      </c>
      <c r="BK101" s="1" t="str">
        <f>IF(
   AND(Table65[[#This Row],[Vector]]&lt;&gt;"Banked Construct", LEN(Table65[[#This Row],[Custom Sequence/Bank ID]])&gt;0),
   IF(
      LEN(
         SUBSTITUTE(
            SUBSTITUTE(
               SUBSTITUTE(
                  SUBSTITUTE(UPPER(Table65[[#This Row],[Custom Sequence/Bank ID]]),"A",""),
               "C",""),
            "T",""),
         "G","")
      )&gt;0,
      "Error 5: Non-ACGT characters present",
      ""
   ),
   ""
)</f>
        <v/>
      </c>
      <c r="BL101" s="4" t="str">
        <f>IF(AND(Table65[[#This Row],[Vector]] &lt;&gt; "Banked Construct",Table65[[#This Row],[Service]]="Custom RNA", LEN(Table65[[#This Row],[Custom Sequence/Bank ID]])&gt;10000),"Error 6: Maximum sequence length is 10,000nt",IF(AND(Table65[[#This Row],[Vector]] &lt;&gt; "Banked Construct",Table65[[#This Row],[Service]]="HT Custom RNA", LEN(Table65[[#This Row],[Custom Sequence/Bank ID]])&gt;5000),"Error 6: Maximum sequence length for HT is 5,000nt", IF(Table65[[#This Row],[Service]]="HT Geneblock Custom RNA", IF(AND(Table65[[#This Row],[Vector]]="RTC coding circRNA", LEN(Table65[[#This Row],[Custom Sequence/Bank ID]])&gt;3793),"Error 6: Maximum sequence length for Coding CircRNA Geneblock is 3,793nt", IF(AND(Table65[[#This Row],[Vector]]="RTC noncoding circRNA", LEN(Table65[[#This Row],[Custom Sequence/Bank ID]])&gt;4493),"Error 6: Maximum sequence length for Noncoding CircRNA Geneblock is 4,493nt", IF(AND(Table65[[#This Row],[Vector]]="RTC Other RNA", LEN(Table65[[#This Row],[Custom Sequence/Bank ID]])&gt;4913),"Error 6: Maximum sequence length for Other RNA Geneblock is 4,913nt",""))),"")))</f>
        <v/>
      </c>
      <c r="BM101" s="4" t="str">
        <f>IF(AND(Table65[[#This Row],[Vector]] &lt;&gt; "Banked Construct", Table65[[#This Row],[Service]]&lt;&gt;"Stock RNA", Table65[[#This Row],[Custom Sequence/Bank ID]]&lt;&gt;""),
    _xlfn.LET(
        _xlpm.Sequence, Table65[[#This Row],[Custom Sequence/Bank ID]],
        _xlpm.OriginalLength, IF(AND(Table65[[#This Row],[Codon Optimize Capitalized?]] &lt;&gt; "No", Table65[[#This Row],[Codon Optimize Capitalized?]] &lt;&gt; ""),
                           LEN(SUBSTITUTE(SUBSTITUTE(SUBSTITUTE(SUBSTITUTE(SUBSTITUTE(_xlpm.Sequence, "A", ""), "C", ""), "G", ""), "T", ""), "U", "")),
                           LEN(_xlpm.Sequence)),
        _xlpm.NoGCLength, IF(AND(Table65[[#This Row],[Codon Optimize Capitalized?]] &lt;&gt; "No", Table65[[#This Row],[Codon Optimize Capitalized?]] &lt;&gt; ""),
                       LEN((SUBSTITUTE(SUBSTITUTE(SUBSTITUTE(SUBSTITUTE(SUBSTITUTE(SUBSTITUTE(SUBSTITUTE(_xlpm.Sequence, "A", ""), "C", ""), "G", ""), "T", ""), "U", ""), "g", ""), "c", ""))),
                       LEN(SUBSTITUTE(SUBSTITUTE(UPPER(_xlpm.Sequence), "G", ""), "C", ""))),
        _xlpm.GCLength, _xlpm.OriginalLength - _xlpm.NoGCLength,
        _xlpm.GCPercentage, IF(_xlpm.OriginalLength &gt; 15, _xlpm.GCLength / _xlpm.OriginalLength, 0.5),
                IF(OR(_xlpm.GCPercentage &gt; 0.65, _xlpm.GCPercentage &lt; 0.25), "Warning 7: Unoptimized region GC is not between 25-65%", "")
    ),
    ""
)</f>
        <v/>
      </c>
      <c r="BN101" s="4" t="str" cm="1">
        <f t="array" ref="BN101">_xlfn.LET(
    _xlpm.ProblemFound, _xlfn.TEXTJOIN(", ", TRUE, IF(OR(Table65[[#This Row],[Codon Optimize Capitalized?]]="No", Table65[[#This Row],[Codon Optimize Capitalized?]]=""), IF((ISNUMBER(SEARCH(Table_Restriction_Enzymes[XbaI], Table65[[#This Row],[Custom Sequence/Bank ID]]))), Table_Restriction_Enzymes[XbaI], ""),IF((ISNUMBER(FIND(LOWER(Table_Restriction_Enzymes[XbaI]), Table65[[#This Row],[Custom Sequence/Bank ID]]))), Table_Restriction_Enzymes[XbaI], ""))),
    IF(_xlpm.ProblemFound="", "", "[" &amp; _xlpm.ProblemFound &amp; "]"))</f>
        <v/>
      </c>
      <c r="BO101" s="4" t="str">
        <f>IF(Table_Sequence_Check[[#This Row],[Restriction Enzyme 1 Check]]&lt;&gt;"", Table_Restriction_Enzymes[[#Headers],[XbaI]],"")</f>
        <v/>
      </c>
      <c r="BP101" s="4" t="str" cm="1">
        <f t="array" ref="BP101">_xlfn.LET(
    _xlpm.ProblemFound, _xlfn.TEXTJOIN(", ", TRUE, IF(OR(Table65[[#This Row],[Codon Optimize Capitalized?]]="No", Table65[[#This Row],[Codon Optimize Capitalized?]]=""), IF((ISNUMBER(SEARCH(Table_Restriction_Enzymes[AscI], Table65[[#This Row],[Custom Sequence/Bank ID]]))), Table_Restriction_Enzymes[AscI], ""),IF((ISNUMBER(FIND(LOWER(Table_Restriction_Enzymes[AscI]), Table65[[#This Row],[Custom Sequence/Bank ID]]))), Table_Restriction_Enzymes[AscI], ""))),
    IF(_xlpm.ProblemFound="", "", "[" &amp; _xlpm.ProblemFound &amp; "]"))</f>
        <v/>
      </c>
      <c r="BQ101" s="4" t="str">
        <f>IF(Table_Sequence_Check[[#This Row],[Restriction Enzyme 2 Check]]&lt;&gt;"", Table_Restriction_Enzymes[[#Headers],[AscI]],"")</f>
        <v/>
      </c>
      <c r="BR101" s="4" t="str">
        <f>IF(AND(Table65[[#This Row],[Vector]] &lt;&gt; "Banked Construct",Table65[[#This Row],[Service]]&lt;&gt;"Stock RNA", Table65[[#This Row],[Service]]&lt;&gt;"HT Geneblock Custom RNA", Table_Sequence_Check[[#This Row],[Restriction Enzyme 1 Check]]&lt;&gt;"", Table_Sequence_Check[[#This Row],[Restriction Enzyme 2 Check]]&lt;&gt; ""),"Error 8: Remove instances of one of the following: " &amp; _xlfn.CONCAT(Table_Sequence_Check[[#This Row],[Restriction Enzyme 1 Check]],Table_Sequence_Check[[#This Row],[Restriction Enzyme 2 Check]]),"")</f>
        <v/>
      </c>
      <c r="BS101" s="4" t="str" cm="1">
        <f t="array" ref="BS101">IF(
   AND(
      Table65[[#This Row],[Service]] &lt;&gt; "",
      OR(
         COUNTIF(Table65[Service], "HT Custom RNA") &gt; 0,
         COUNTIF(Table65[Service], "HT Geneblock Custom RNA") &gt; 0
      ),
      COUNTA(_xlfn.UNIQUE(_xlfn._xlws.FILTER(Table65[Service], Table65[Service] &lt;&gt; ""))) &gt; 1
   ),
   "Error 9: If selecting HT Custom RNA or HT Geneblock Custom RNA, all items must match the selected HT service",
   ""
)</f>
        <v/>
      </c>
      <c r="BT101" s="4" t="str" cm="1">
        <f t="array" ref="BT101">IF(
   AND(
      Table65[[#This Row],[Service]] &lt;&gt; "",
      OR(COUNTIF(Table65[Service], "*HT Custom RNA*") &gt; 0, COUNTIF(Table65[Service], "*HT Geneblock Custom RNA*") &gt; 0),
      OR(
         COUNTA(_xlfn.UNIQUE(_xlfn._xlws.FILTER(Table65[RNA Analytics], (Table65[Service] &lt;&gt; "")))) &gt; 1,
         COUNTA(_xlfn.UNIQUE(_xlfn._xlws.FILTER(Table65[Bank Construct?], (Table65[Service] &lt;&gt; "")))) &gt; 1,
         COUNTA(_xlfn.UNIQUE(_xlfn._xlws.FILTER(Table65[Synthesis Type], (Table65[Service] &lt;&gt; "")))) &gt; 1
      )
   ),
   "Error 10: If submitting HT Custom RNA or HT Geneblock Custom RNA service request, all items must have the same Synthesis Type, Banking, and Analytics",
   ""
)</f>
        <v/>
      </c>
      <c r="BU101" s="4" t="str">
        <f>IF(AND(OR(Table65[[#This Row],[Service]] = "HT Custom RNA",Table65[[#This Row],[Service]] = "HT Geneblock Custom RNA"), Table65[[#This Row],[Vector]]="Banked Construct"),"Error 11: Banked constructs cannot be submitted for HT/Geneblock Custom RNA service. Contact the core if you'd like to resynthesize an entire banked plate","")</f>
        <v/>
      </c>
      <c r="BV101" s="4" t="str">
        <f>IF(AND(Table65[[#This Row],[Service]] &lt;&gt; "", Table65[[#This Row],[Vector]]="Banked Construct", Table65[[#This Row],[Bank Construct?]]="Yes"),"Error 12: Cannot bank constructs that are already banked","")</f>
        <v/>
      </c>
      <c r="BW101" s="4" t="str" cm="1">
        <f t="array" ref="BW101">_xlfn.LET(
    _xlpm.ProblemFound, _xlfn.TEXTJOIN(", ", TRUE, IF(AND(Table65[[#This Row],[Synthesis Type]]="Other RNA", OR(Table65[[#This Row],[Codon Optimize Capitalized?]]="No", Table65[[#This Row],[Codon Optimize Capitalized?]]="")), IF((ISNUMBER(SEARCH(Table_pA_Check[pA Check], Table65[[#This Row],[Custom Sequence/Bank ID]]))), Table_pA_Check[pA Check], ""),IF((ISNUMBER(FIND(LOWER(Table_pA_Check[pA Check]), Table65[[#This Row],[Custom Sequence/Bank ID]]))), Table_pA_Check[pA Check], ""))),
    IF(_xlpm.ProblemFound="", "", "Error 13: Problem sequences found (" &amp; _xlpm.ProblemFound &amp; ")"))</f>
        <v/>
      </c>
      <c r="BX101" s="4" t="str">
        <f>IF(AND(Table65[[#This Row],[Service]] &lt;&gt; "", Table65[[#This Row],[Codon Optimize Capitalized?]]&lt;&gt; "No", Table65[[#This Row],[Codon Optimize Capitalized?]]&lt;&gt; "", Table65[[#This Row],[Codon Optimize Capitalized?]]&lt;&gt; "No Options", EXACT(Table65[[#This Row],[Custom Sequence/Bank ID]],LOWER(Table65[[#This Row],[Custom Sequence/Bank ID]]))),"Error 14: Codon optimization is selected, but sequence is lowercase. Change regions for optimization to uppercase","")</f>
        <v/>
      </c>
      <c r="BY101" s="4" t="str">
        <f>IF(COUNTIF(Table65[Name], Table65[[#This Row],[Name]]) &gt; 1, "Error 15: Duplicate name", "")</f>
        <v/>
      </c>
      <c r="BZ101" s="4" t="str">
        <f>IF(
   Table65[[#This Row],[Service]]&lt;&gt;"",
   IF(
      AND(Table65[[#This Row],[Formulation]]="", Table65[[#This Row],[Number of Aliquots]]&gt;1),
      "Error 16: The RTC can only aliquot formulated circRNA; unformulated circRNA is stable through many freeze-thaw cycles",
      ""
   ),
   ""
)</f>
        <v/>
      </c>
      <c r="CA101" s="4" t="str">
        <f>IF(
   Table65[[#This Row],[Service]]&lt;&gt;"",
   IF(
      Table65[[#This Row],[Number of Aliquots]] &gt; (Table65[[#This Row],[Quantity (mg)]]*20),
      "Error 17: Too many aliquots. Maximum aliquots for Quantity requested = " &amp; (Table65[[#This Row],[Quantity (mg)]]*20),
      ""
   ),
   ""
)</f>
        <v/>
      </c>
      <c r="CB101" s="4" t="str">
        <f>IF(
   AND(Table65[[#This Row],[Service]]&lt;&gt;"", Table65[[#This Row],[Quantity (mg)]]&lt;0.2, Table65[[#This Row],[Formulation]]&lt;&gt;"", Table65[[#This Row],[Formulation]]&lt;&gt;"None"),
   "Error 18: Quantity too low. Minimum is 0.2mg for formulations",
   ""
)</f>
        <v/>
      </c>
      <c r="CC101" s="4" t="str">
        <f>IF(
   AND(Table65[[#This Row],[Service]]&lt;&gt;"", Table65[[#This Row],[Vector]]="No Vector", Table65[[#This Row],[Service]]&lt;&gt;"HT Geneblock Custom RNA"),
   "Error 19: [No Vector] can only be used for Geneblock service",
   ""
)</f>
        <v/>
      </c>
      <c r="CD101" s="4" t="str">
        <f>_xlfn.LET(
    _xlpm.errorList, _xlfn.TEXTJOIN(". ", TRUE, Table_Sequence_Check[[#This Row],[Problem Sequence Check]:[GC Check]],Table_Sequence_Check[[#This Row],[Restriction Enzyme Error]:[Gblock No Vector Check]]),
    IF(AND(Table65[[#This Row],[Service]]&lt;&gt;"", Table65[[#This Row],[Custom Sequence/Bank ID]]&lt;&gt;"SPECIAL",_xlpm.errorList&lt;&gt;""), _xlpm.errorList &amp; ".", "")
)</f>
        <v/>
      </c>
      <c r="CF101" s="3" t="str">
        <f t="shared" si="5"/>
        <v>Required</v>
      </c>
      <c r="CG101" s="1" t="str">
        <f t="shared" si="6"/>
        <v>Optional</v>
      </c>
      <c r="CH101" s="1" t="str">
        <f>IF(Table65[[#This Row],[Service]]&lt;&gt;"",IF((Table65[[#This Row],[Service]]="HT Custom RNA") + (Table65[[#This Row],[Service]]="HT Geneblock Custom RNA"), "Empty","Required"),"Empty")</f>
        <v>Empty</v>
      </c>
      <c r="CI101" s="1" t="str">
        <f>IF(Table65[[#This Row],[Service]] = "Stock RNA", "Required","Empty")</f>
        <v>Empty</v>
      </c>
      <c r="CJ101" s="1" t="str">
        <f>IF(OR(Table65[[#This Row],[Service]] = "Custom RNA", Table65[[#This Row],[Service]] = "HT Custom RNA", Table65[[#This Row],[Service]] = "HT Geneblock Custom RNA", Table65[[#This Row],[Service]] = "Formulation"), "Required", "Empty")</f>
        <v>Empty</v>
      </c>
      <c r="CK101" s="1" t="str">
        <f>IF(OR(Table65[[#This Row],[Service]] = "Custom RNA", Table65[[#This Row],[Service]] = "HT Custom RNA", Table65[[#This Row],[Service]] = "HT Geneblock Custom RNA"), "Required", "Empty")</f>
        <v>Empty</v>
      </c>
      <c r="CL101" s="1" t="str">
        <f>IF(OR(Table65[[#This Row],[Service]] = "Custom RNA", Table65[[#This Row],[Service]] = "HT Custom RNA", Table65[[#This Row],[Service]] = "HT Geneblock Custom RNA"), "Required", "Empty")</f>
        <v>Empty</v>
      </c>
      <c r="CM101" s="1" t="str">
        <f>IF(OR(Table65[[#This Row],[Service]] = "Custom RNA", Table65[[#This Row],[Service]] = "HT Custom RNA", Table65[[#This Row],[Service]] = "HT Geneblock Custom RNA"), "Required", "Empty")</f>
        <v>Empty</v>
      </c>
      <c r="CN101" s="1" t="str">
        <f>IF(AND(Table65[[#This Row],[Vector]]&lt;&gt;"Banked Construct", OR(Table65[[#This Row],[Service]] = "Custom RNA", Table65[[#This Row],[Service]] = "HT Custom RNA",Table65[[#This Row],[Service]] = "HT Geneblock Custom RNA",)), "Optional", "Empty")</f>
        <v>Empty</v>
      </c>
      <c r="CO101" s="1" t="str">
        <f>IF(OR(Table65[[#This Row],[Service]] = "Custom RNA", Table65[[#This Row],[Service]] = "HT Custom RNA"), "Optional", "Empty")</f>
        <v>Empty</v>
      </c>
      <c r="CP101" s="1" t="str">
        <f>IF(OR(Table65[[#This Row],[Service]] = "Custom RNA", Table65[[#This Row],[Service]] = "HT Custom RNA", Table65[[#This Row],[Service]] = "HT Custom Geneblock RNA"), "Optional", "Empty")</f>
        <v>Empty</v>
      </c>
      <c r="CQ101" s="1" t="str">
        <f>IF(Table65[[#This Row],[Service]]&lt;&gt;"",IF(OR(Table65[[#This Row],[Service]]="HT Custom RNA", Table65[[#This Row],[Service]]="HT Geneblock Custom RNA"), "Empty","Optional"),"Empty")</f>
        <v>Empty</v>
      </c>
      <c r="CR101" s="1" t="str">
        <f>IF(AND(Table65[[#This Row],[Formulation]]&lt;&gt;"",Table65[[#This Row],[Formulation]]&lt;&gt;"None",Table65[[#This Row],[Formulation]]&lt;&gt;"No Options"), "Required","Empty")</f>
        <v>Empty</v>
      </c>
      <c r="CS101" s="1" t="str">
        <f>IF(AND(Table65[[#This Row],[Formulation]]&lt;&gt;"",Table65[[#This Row],[Formulation]]&lt;&gt;"None",Table65[[#This Row],[Formulation]]&lt;&gt;"No Options"), "Optional","Empty")</f>
        <v>Empty</v>
      </c>
      <c r="CT101" s="1" t="str">
        <f t="shared" si="7"/>
        <v>Optional</v>
      </c>
      <c r="CU101" s="1" t="str">
        <f t="shared" si="8"/>
        <v>Optional</v>
      </c>
      <c r="CV101" s="2" t="str">
        <f t="shared" si="9"/>
        <v>Optional</v>
      </c>
    </row>
    <row r="102" spans="1:100" x14ac:dyDescent="0.35">
      <c r="A102" s="69">
        <v>98</v>
      </c>
      <c r="B102" s="59"/>
      <c r="C102" s="83"/>
      <c r="D102" s="85"/>
      <c r="E102" s="90"/>
      <c r="F102" s="60"/>
      <c r="G102" s="60"/>
      <c r="H102" s="60"/>
      <c r="I102" s="61"/>
      <c r="J102" s="61"/>
      <c r="K102" s="105"/>
      <c r="L102" s="90"/>
      <c r="M102" s="60"/>
      <c r="N102" s="108"/>
      <c r="O102" s="91"/>
      <c r="P102" s="111"/>
      <c r="Q102" s="93" t="str">
        <f>Table_Sequence_Check[[#This Row],[Final Warnings]]</f>
        <v/>
      </c>
      <c r="R102" s="19"/>
      <c r="S102" s="19"/>
      <c r="T102" s="19"/>
      <c r="BG102" s="3" t="str" cm="1">
        <f t="array" ref="BG102">_xlfn.LET(
    _xlpm.ProblemFound, _xlfn.TEXTJOIN(", ", TRUE, IF(OR(Table65[[#This Row],[Codon Optimize Capitalized?]]="No", Table65[[#This Row],[Codon Optimize Capitalized?]]=""), IF((ISNUMBER(SEARCH(Table_Problem_Sequences[Problem Sequences], Table65[[#This Row],[Custom Sequence/Bank ID]]))), Table_Problem_Sequences[Problem Sequences], ""),IF((ISNUMBER(FIND(LOWER(Table_Problem_Sequences[Problem Sequences]), Table65[[#This Row],[Custom Sequence/Bank ID]]))), Table_Problem_Sequences[Problem Sequences], ""))),
    IF(_xlpm.ProblemFound="", "", "Warning 1: Problem sequences found (" &amp; _xlpm.ProblemFound &amp; ")"))</f>
        <v/>
      </c>
      <c r="BH102" s="3" t="str">
        <f>IF(AND(Table65[[#This Row],[Vector]] &lt;&gt; "Banked Construct",Table65[[#This Row],[Service]]&lt;&gt;"Stock RNA", LEN(Table65[[#This Row],[Custom Sequence/Bank ID]])&lt;300, Table65[[#This Row],[Custom Sequence/Bank ID]]&lt;&gt;""),"Comment: Sequence is less than 300nt. A spacer sequence will be added to bring the length up to 300nt","")</f>
        <v/>
      </c>
      <c r="BI102" s="1" t="str">
        <f>IF(AND(Table65[[#This Row],[Custom Sequence/Bank ID]]&lt;&gt;"", Table65[[#This Row],[Codon Optimize Capitalized?]]&lt;&gt; "No", Table65[[#This Row],[Codon Optimize Capitalized?]]&lt;&gt; "", Table65[[#This Row],[Codon Optimize Capitalized?]]&lt;&gt; "No Options"),
    IF(MOD(LEN(SUBSTITUTE(SUBSTITUTE(SUBSTITUTE(SUBSTITUTE(SUBSTITUTE(Table65[[#This Row],[Custom Sequence/Bank ID]], "a", ""), "c", ""), "g", ""), "u", ""), "t", "")), 3) = 0,
        "",
        "Error 3: Optimization regions not divisible by 3"),
    "")</f>
        <v/>
      </c>
      <c r="BJ102" s="1" t="str">
        <f>IF(
    Table65[[#This Row],[Vector]]="Banked Construct",
    IF(
        AND(
            LEFT(Table65[[#This Row],[Custom Sequence/Bank ID]], 3)="RTC",
            ISNUMBER(VALUE(MID(Table65[[#This Row],[Custom Sequence/Bank ID]], 4, 7))),
            LEN(Table65[[#This Row],[Custom Sequence/Bank ID]])=10
        ),
        "",
        "Error 4: Incorrect Bank ID"
    ),
    ""
)</f>
        <v/>
      </c>
      <c r="BK102" s="1" t="str">
        <f>IF(
   AND(Table65[[#This Row],[Vector]]&lt;&gt;"Banked Construct", LEN(Table65[[#This Row],[Custom Sequence/Bank ID]])&gt;0),
   IF(
      LEN(
         SUBSTITUTE(
            SUBSTITUTE(
               SUBSTITUTE(
                  SUBSTITUTE(UPPER(Table65[[#This Row],[Custom Sequence/Bank ID]]),"A",""),
               "C",""),
            "T",""),
         "G","")
      )&gt;0,
      "Error 5: Non-ACGT characters present",
      ""
   ),
   ""
)</f>
        <v/>
      </c>
      <c r="BL102" s="4" t="str">
        <f>IF(AND(Table65[[#This Row],[Vector]] &lt;&gt; "Banked Construct",Table65[[#This Row],[Service]]="Custom RNA", LEN(Table65[[#This Row],[Custom Sequence/Bank ID]])&gt;10000),"Error 6: Maximum sequence length is 10,000nt",IF(AND(Table65[[#This Row],[Vector]] &lt;&gt; "Banked Construct",Table65[[#This Row],[Service]]="HT Custom RNA", LEN(Table65[[#This Row],[Custom Sequence/Bank ID]])&gt;5000),"Error 6: Maximum sequence length for HT is 5,000nt", IF(Table65[[#This Row],[Service]]="HT Geneblock Custom RNA", IF(AND(Table65[[#This Row],[Vector]]="RTC coding circRNA", LEN(Table65[[#This Row],[Custom Sequence/Bank ID]])&gt;3793),"Error 6: Maximum sequence length for Coding CircRNA Geneblock is 3,793nt", IF(AND(Table65[[#This Row],[Vector]]="RTC noncoding circRNA", LEN(Table65[[#This Row],[Custom Sequence/Bank ID]])&gt;4493),"Error 6: Maximum sequence length for Noncoding CircRNA Geneblock is 4,493nt", IF(AND(Table65[[#This Row],[Vector]]="RTC Other RNA", LEN(Table65[[#This Row],[Custom Sequence/Bank ID]])&gt;4913),"Error 6: Maximum sequence length for Other RNA Geneblock is 4,913nt",""))),"")))</f>
        <v/>
      </c>
      <c r="BM102" s="4" t="str">
        <f>IF(AND(Table65[[#This Row],[Vector]] &lt;&gt; "Banked Construct", Table65[[#This Row],[Service]]&lt;&gt;"Stock RNA", Table65[[#This Row],[Custom Sequence/Bank ID]]&lt;&gt;""),
    _xlfn.LET(
        _xlpm.Sequence, Table65[[#This Row],[Custom Sequence/Bank ID]],
        _xlpm.OriginalLength, IF(AND(Table65[[#This Row],[Codon Optimize Capitalized?]] &lt;&gt; "No", Table65[[#This Row],[Codon Optimize Capitalized?]] &lt;&gt; ""),
                           LEN(SUBSTITUTE(SUBSTITUTE(SUBSTITUTE(SUBSTITUTE(SUBSTITUTE(_xlpm.Sequence, "A", ""), "C", ""), "G", ""), "T", ""), "U", "")),
                           LEN(_xlpm.Sequence)),
        _xlpm.NoGCLength, IF(AND(Table65[[#This Row],[Codon Optimize Capitalized?]] &lt;&gt; "No", Table65[[#This Row],[Codon Optimize Capitalized?]] &lt;&gt; ""),
                       LEN((SUBSTITUTE(SUBSTITUTE(SUBSTITUTE(SUBSTITUTE(SUBSTITUTE(SUBSTITUTE(SUBSTITUTE(_xlpm.Sequence, "A", ""), "C", ""), "G", ""), "T", ""), "U", ""), "g", ""), "c", ""))),
                       LEN(SUBSTITUTE(SUBSTITUTE(UPPER(_xlpm.Sequence), "G", ""), "C", ""))),
        _xlpm.GCLength, _xlpm.OriginalLength - _xlpm.NoGCLength,
        _xlpm.GCPercentage, IF(_xlpm.OriginalLength &gt; 15, _xlpm.GCLength / _xlpm.OriginalLength, 0.5),
                IF(OR(_xlpm.GCPercentage &gt; 0.65, _xlpm.GCPercentage &lt; 0.25), "Warning 7: Unoptimized region GC is not between 25-65%", "")
    ),
    ""
)</f>
        <v/>
      </c>
      <c r="BN102" s="4" t="str" cm="1">
        <f t="array" ref="BN102">_xlfn.LET(
    _xlpm.ProblemFound, _xlfn.TEXTJOIN(", ", TRUE, IF(OR(Table65[[#This Row],[Codon Optimize Capitalized?]]="No", Table65[[#This Row],[Codon Optimize Capitalized?]]=""), IF((ISNUMBER(SEARCH(Table_Restriction_Enzymes[XbaI], Table65[[#This Row],[Custom Sequence/Bank ID]]))), Table_Restriction_Enzymes[XbaI], ""),IF((ISNUMBER(FIND(LOWER(Table_Restriction_Enzymes[XbaI]), Table65[[#This Row],[Custom Sequence/Bank ID]]))), Table_Restriction_Enzymes[XbaI], ""))),
    IF(_xlpm.ProblemFound="", "", "[" &amp; _xlpm.ProblemFound &amp; "]"))</f>
        <v/>
      </c>
      <c r="BO102" s="4" t="str">
        <f>IF(Table_Sequence_Check[[#This Row],[Restriction Enzyme 1 Check]]&lt;&gt;"", Table_Restriction_Enzymes[[#Headers],[XbaI]],"")</f>
        <v/>
      </c>
      <c r="BP102" s="4" t="str" cm="1">
        <f t="array" ref="BP102">_xlfn.LET(
    _xlpm.ProblemFound, _xlfn.TEXTJOIN(", ", TRUE, IF(OR(Table65[[#This Row],[Codon Optimize Capitalized?]]="No", Table65[[#This Row],[Codon Optimize Capitalized?]]=""), IF((ISNUMBER(SEARCH(Table_Restriction_Enzymes[AscI], Table65[[#This Row],[Custom Sequence/Bank ID]]))), Table_Restriction_Enzymes[AscI], ""),IF((ISNUMBER(FIND(LOWER(Table_Restriction_Enzymes[AscI]), Table65[[#This Row],[Custom Sequence/Bank ID]]))), Table_Restriction_Enzymes[AscI], ""))),
    IF(_xlpm.ProblemFound="", "", "[" &amp; _xlpm.ProblemFound &amp; "]"))</f>
        <v/>
      </c>
      <c r="BQ102" s="4" t="str">
        <f>IF(Table_Sequence_Check[[#This Row],[Restriction Enzyme 2 Check]]&lt;&gt;"", Table_Restriction_Enzymes[[#Headers],[AscI]],"")</f>
        <v/>
      </c>
      <c r="BR102" s="4" t="str">
        <f>IF(AND(Table65[[#This Row],[Vector]] &lt;&gt; "Banked Construct",Table65[[#This Row],[Service]]&lt;&gt;"Stock RNA", Table65[[#This Row],[Service]]&lt;&gt;"HT Geneblock Custom RNA", Table_Sequence_Check[[#This Row],[Restriction Enzyme 1 Check]]&lt;&gt;"", Table_Sequence_Check[[#This Row],[Restriction Enzyme 2 Check]]&lt;&gt; ""),"Error 8: Remove instances of one of the following: " &amp; _xlfn.CONCAT(Table_Sequence_Check[[#This Row],[Restriction Enzyme 1 Check]],Table_Sequence_Check[[#This Row],[Restriction Enzyme 2 Check]]),"")</f>
        <v/>
      </c>
      <c r="BS102" s="4" t="str" cm="1">
        <f t="array" ref="BS102">IF(
   AND(
      Table65[[#This Row],[Service]] &lt;&gt; "",
      OR(
         COUNTIF(Table65[Service], "HT Custom RNA") &gt; 0,
         COUNTIF(Table65[Service], "HT Geneblock Custom RNA") &gt; 0
      ),
      COUNTA(_xlfn.UNIQUE(_xlfn._xlws.FILTER(Table65[Service], Table65[Service] &lt;&gt; ""))) &gt; 1
   ),
   "Error 9: If selecting HT Custom RNA or HT Geneblock Custom RNA, all items must match the selected HT service",
   ""
)</f>
        <v/>
      </c>
      <c r="BT102" s="4" t="str" cm="1">
        <f t="array" ref="BT102">IF(
   AND(
      Table65[[#This Row],[Service]] &lt;&gt; "",
      OR(COUNTIF(Table65[Service], "*HT Custom RNA*") &gt; 0, COUNTIF(Table65[Service], "*HT Geneblock Custom RNA*") &gt; 0),
      OR(
         COUNTA(_xlfn.UNIQUE(_xlfn._xlws.FILTER(Table65[RNA Analytics], (Table65[Service] &lt;&gt; "")))) &gt; 1,
         COUNTA(_xlfn.UNIQUE(_xlfn._xlws.FILTER(Table65[Bank Construct?], (Table65[Service] &lt;&gt; "")))) &gt; 1,
         COUNTA(_xlfn.UNIQUE(_xlfn._xlws.FILTER(Table65[Synthesis Type], (Table65[Service] &lt;&gt; "")))) &gt; 1
      )
   ),
   "Error 10: If submitting HT Custom RNA or HT Geneblock Custom RNA service request, all items must have the same Synthesis Type, Banking, and Analytics",
   ""
)</f>
        <v/>
      </c>
      <c r="BU102" s="4" t="str">
        <f>IF(AND(OR(Table65[[#This Row],[Service]] = "HT Custom RNA",Table65[[#This Row],[Service]] = "HT Geneblock Custom RNA"), Table65[[#This Row],[Vector]]="Banked Construct"),"Error 11: Banked constructs cannot be submitted for HT/Geneblock Custom RNA service. Contact the core if you'd like to resynthesize an entire banked plate","")</f>
        <v/>
      </c>
      <c r="BV102" s="4" t="str">
        <f>IF(AND(Table65[[#This Row],[Service]] &lt;&gt; "", Table65[[#This Row],[Vector]]="Banked Construct", Table65[[#This Row],[Bank Construct?]]="Yes"),"Error 12: Cannot bank constructs that are already banked","")</f>
        <v/>
      </c>
      <c r="BW102" s="4" t="str" cm="1">
        <f t="array" ref="BW102">_xlfn.LET(
    _xlpm.ProblemFound, _xlfn.TEXTJOIN(", ", TRUE, IF(AND(Table65[[#This Row],[Synthesis Type]]="Other RNA", OR(Table65[[#This Row],[Codon Optimize Capitalized?]]="No", Table65[[#This Row],[Codon Optimize Capitalized?]]="")), IF((ISNUMBER(SEARCH(Table_pA_Check[pA Check], Table65[[#This Row],[Custom Sequence/Bank ID]]))), Table_pA_Check[pA Check], ""),IF((ISNUMBER(FIND(LOWER(Table_pA_Check[pA Check]), Table65[[#This Row],[Custom Sequence/Bank ID]]))), Table_pA_Check[pA Check], ""))),
    IF(_xlpm.ProblemFound="", "", "Error 13: Problem sequences found (" &amp; _xlpm.ProblemFound &amp; ")"))</f>
        <v/>
      </c>
      <c r="BX102" s="4" t="str">
        <f>IF(AND(Table65[[#This Row],[Service]] &lt;&gt; "", Table65[[#This Row],[Codon Optimize Capitalized?]]&lt;&gt; "No", Table65[[#This Row],[Codon Optimize Capitalized?]]&lt;&gt; "", Table65[[#This Row],[Codon Optimize Capitalized?]]&lt;&gt; "No Options", EXACT(Table65[[#This Row],[Custom Sequence/Bank ID]],LOWER(Table65[[#This Row],[Custom Sequence/Bank ID]]))),"Error 14: Codon optimization is selected, but sequence is lowercase. Change regions for optimization to uppercase","")</f>
        <v/>
      </c>
      <c r="BY102" s="4" t="str">
        <f>IF(COUNTIF(Table65[Name], Table65[[#This Row],[Name]]) &gt; 1, "Error 15: Duplicate name", "")</f>
        <v/>
      </c>
      <c r="BZ102" s="4" t="str">
        <f>IF(
   Table65[[#This Row],[Service]]&lt;&gt;"",
   IF(
      AND(Table65[[#This Row],[Formulation]]="", Table65[[#This Row],[Number of Aliquots]]&gt;1),
      "Error 16: The RTC can only aliquot formulated circRNA; unformulated circRNA is stable through many freeze-thaw cycles",
      ""
   ),
   ""
)</f>
        <v/>
      </c>
      <c r="CA102" s="4" t="str">
        <f>IF(
   Table65[[#This Row],[Service]]&lt;&gt;"",
   IF(
      Table65[[#This Row],[Number of Aliquots]] &gt; (Table65[[#This Row],[Quantity (mg)]]*20),
      "Error 17: Too many aliquots. Maximum aliquots for Quantity requested = " &amp; (Table65[[#This Row],[Quantity (mg)]]*20),
      ""
   ),
   ""
)</f>
        <v/>
      </c>
      <c r="CB102" s="4" t="str">
        <f>IF(
   AND(Table65[[#This Row],[Service]]&lt;&gt;"", Table65[[#This Row],[Quantity (mg)]]&lt;0.2, Table65[[#This Row],[Formulation]]&lt;&gt;"", Table65[[#This Row],[Formulation]]&lt;&gt;"None"),
   "Error 18: Quantity too low. Minimum is 0.2mg for formulations",
   ""
)</f>
        <v/>
      </c>
      <c r="CC102" s="4" t="str">
        <f>IF(
   AND(Table65[[#This Row],[Service]]&lt;&gt;"", Table65[[#This Row],[Vector]]="No Vector", Table65[[#This Row],[Service]]&lt;&gt;"HT Geneblock Custom RNA"),
   "Error 19: [No Vector] can only be used for Geneblock service",
   ""
)</f>
        <v/>
      </c>
      <c r="CD102" s="4" t="str">
        <f>_xlfn.LET(
    _xlpm.errorList, _xlfn.TEXTJOIN(". ", TRUE, Table_Sequence_Check[[#This Row],[Problem Sequence Check]:[GC Check]],Table_Sequence_Check[[#This Row],[Restriction Enzyme Error]:[Gblock No Vector Check]]),
    IF(AND(Table65[[#This Row],[Service]]&lt;&gt;"", Table65[[#This Row],[Custom Sequence/Bank ID]]&lt;&gt;"SPECIAL",_xlpm.errorList&lt;&gt;""), _xlpm.errorList &amp; ".", "")
)</f>
        <v/>
      </c>
      <c r="CF102" s="3" t="str">
        <f t="shared" si="5"/>
        <v>Required</v>
      </c>
      <c r="CG102" s="1" t="str">
        <f t="shared" si="6"/>
        <v>Optional</v>
      </c>
      <c r="CH102" s="1" t="str">
        <f>IF(Table65[[#This Row],[Service]]&lt;&gt;"",IF((Table65[[#This Row],[Service]]="HT Custom RNA") + (Table65[[#This Row],[Service]]="HT Geneblock Custom RNA"), "Empty","Required"),"Empty")</f>
        <v>Empty</v>
      </c>
      <c r="CI102" s="1" t="str">
        <f>IF(Table65[[#This Row],[Service]] = "Stock RNA", "Required","Empty")</f>
        <v>Empty</v>
      </c>
      <c r="CJ102" s="1" t="str">
        <f>IF(OR(Table65[[#This Row],[Service]] = "Custom RNA", Table65[[#This Row],[Service]] = "HT Custom RNA", Table65[[#This Row],[Service]] = "HT Geneblock Custom RNA", Table65[[#This Row],[Service]] = "Formulation"), "Required", "Empty")</f>
        <v>Empty</v>
      </c>
      <c r="CK102" s="1" t="str">
        <f>IF(OR(Table65[[#This Row],[Service]] = "Custom RNA", Table65[[#This Row],[Service]] = "HT Custom RNA", Table65[[#This Row],[Service]] = "HT Geneblock Custom RNA"), "Required", "Empty")</f>
        <v>Empty</v>
      </c>
      <c r="CL102" s="1" t="str">
        <f>IF(OR(Table65[[#This Row],[Service]] = "Custom RNA", Table65[[#This Row],[Service]] = "HT Custom RNA", Table65[[#This Row],[Service]] = "HT Geneblock Custom RNA"), "Required", "Empty")</f>
        <v>Empty</v>
      </c>
      <c r="CM102" s="1" t="str">
        <f>IF(OR(Table65[[#This Row],[Service]] = "Custom RNA", Table65[[#This Row],[Service]] = "HT Custom RNA", Table65[[#This Row],[Service]] = "HT Geneblock Custom RNA"), "Required", "Empty")</f>
        <v>Empty</v>
      </c>
      <c r="CN102" s="1" t="str">
        <f>IF(AND(Table65[[#This Row],[Vector]]&lt;&gt;"Banked Construct", OR(Table65[[#This Row],[Service]] = "Custom RNA", Table65[[#This Row],[Service]] = "HT Custom RNA",Table65[[#This Row],[Service]] = "HT Geneblock Custom RNA",)), "Optional", "Empty")</f>
        <v>Empty</v>
      </c>
      <c r="CO102" s="1" t="str">
        <f>IF(OR(Table65[[#This Row],[Service]] = "Custom RNA", Table65[[#This Row],[Service]] = "HT Custom RNA"), "Optional", "Empty")</f>
        <v>Empty</v>
      </c>
      <c r="CP102" s="1" t="str">
        <f>IF(OR(Table65[[#This Row],[Service]] = "Custom RNA", Table65[[#This Row],[Service]] = "HT Custom RNA", Table65[[#This Row],[Service]] = "HT Custom Geneblock RNA"), "Optional", "Empty")</f>
        <v>Empty</v>
      </c>
      <c r="CQ102" s="1" t="str">
        <f>IF(Table65[[#This Row],[Service]]&lt;&gt;"",IF(OR(Table65[[#This Row],[Service]]="HT Custom RNA", Table65[[#This Row],[Service]]="HT Geneblock Custom RNA"), "Empty","Optional"),"Empty")</f>
        <v>Empty</v>
      </c>
      <c r="CR102" s="1" t="str">
        <f>IF(AND(Table65[[#This Row],[Formulation]]&lt;&gt;"",Table65[[#This Row],[Formulation]]&lt;&gt;"None",Table65[[#This Row],[Formulation]]&lt;&gt;"No Options"), "Required","Empty")</f>
        <v>Empty</v>
      </c>
      <c r="CS102" s="1" t="str">
        <f>IF(AND(Table65[[#This Row],[Formulation]]&lt;&gt;"",Table65[[#This Row],[Formulation]]&lt;&gt;"None",Table65[[#This Row],[Formulation]]&lt;&gt;"No Options"), "Optional","Empty")</f>
        <v>Empty</v>
      </c>
      <c r="CT102" s="1" t="str">
        <f t="shared" si="7"/>
        <v>Optional</v>
      </c>
      <c r="CU102" s="1" t="str">
        <f t="shared" si="8"/>
        <v>Optional</v>
      </c>
      <c r="CV102" s="2" t="str">
        <f t="shared" si="9"/>
        <v>Optional</v>
      </c>
    </row>
    <row r="103" spans="1:100" x14ac:dyDescent="0.35">
      <c r="A103" s="69">
        <v>99</v>
      </c>
      <c r="B103" s="59"/>
      <c r="C103" s="83"/>
      <c r="D103" s="85"/>
      <c r="E103" s="90"/>
      <c r="F103" s="60"/>
      <c r="G103" s="60"/>
      <c r="H103" s="60"/>
      <c r="I103" s="61"/>
      <c r="J103" s="61"/>
      <c r="K103" s="105"/>
      <c r="L103" s="90"/>
      <c r="M103" s="60"/>
      <c r="N103" s="108"/>
      <c r="O103" s="91"/>
      <c r="P103" s="111"/>
      <c r="Q103" s="93" t="str">
        <f>Table_Sequence_Check[[#This Row],[Final Warnings]]</f>
        <v/>
      </c>
      <c r="R103" s="19"/>
      <c r="S103" s="19"/>
      <c r="T103" s="19"/>
      <c r="BG103" s="3" t="str" cm="1">
        <f t="array" ref="BG103">_xlfn.LET(
    _xlpm.ProblemFound, _xlfn.TEXTJOIN(", ", TRUE, IF(OR(Table65[[#This Row],[Codon Optimize Capitalized?]]="No", Table65[[#This Row],[Codon Optimize Capitalized?]]=""), IF((ISNUMBER(SEARCH(Table_Problem_Sequences[Problem Sequences], Table65[[#This Row],[Custom Sequence/Bank ID]]))), Table_Problem_Sequences[Problem Sequences], ""),IF((ISNUMBER(FIND(LOWER(Table_Problem_Sequences[Problem Sequences]), Table65[[#This Row],[Custom Sequence/Bank ID]]))), Table_Problem_Sequences[Problem Sequences], ""))),
    IF(_xlpm.ProblemFound="", "", "Warning 1: Problem sequences found (" &amp; _xlpm.ProblemFound &amp; ")"))</f>
        <v/>
      </c>
      <c r="BH103" s="3" t="str">
        <f>IF(AND(Table65[[#This Row],[Vector]] &lt;&gt; "Banked Construct",Table65[[#This Row],[Service]]&lt;&gt;"Stock RNA", LEN(Table65[[#This Row],[Custom Sequence/Bank ID]])&lt;300, Table65[[#This Row],[Custom Sequence/Bank ID]]&lt;&gt;""),"Comment: Sequence is less than 300nt. A spacer sequence will be added to bring the length up to 300nt","")</f>
        <v/>
      </c>
      <c r="BI103" s="1" t="str">
        <f>IF(AND(Table65[[#This Row],[Custom Sequence/Bank ID]]&lt;&gt;"", Table65[[#This Row],[Codon Optimize Capitalized?]]&lt;&gt; "No", Table65[[#This Row],[Codon Optimize Capitalized?]]&lt;&gt; "", Table65[[#This Row],[Codon Optimize Capitalized?]]&lt;&gt; "No Options"),
    IF(MOD(LEN(SUBSTITUTE(SUBSTITUTE(SUBSTITUTE(SUBSTITUTE(SUBSTITUTE(Table65[[#This Row],[Custom Sequence/Bank ID]], "a", ""), "c", ""), "g", ""), "u", ""), "t", "")), 3) = 0,
        "",
        "Error 3: Optimization regions not divisible by 3"),
    "")</f>
        <v/>
      </c>
      <c r="BJ103" s="1" t="str">
        <f>IF(
    Table65[[#This Row],[Vector]]="Banked Construct",
    IF(
        AND(
            LEFT(Table65[[#This Row],[Custom Sequence/Bank ID]], 3)="RTC",
            ISNUMBER(VALUE(MID(Table65[[#This Row],[Custom Sequence/Bank ID]], 4, 7))),
            LEN(Table65[[#This Row],[Custom Sequence/Bank ID]])=10
        ),
        "",
        "Error 4: Incorrect Bank ID"
    ),
    ""
)</f>
        <v/>
      </c>
      <c r="BK103" s="1" t="str">
        <f>IF(
   AND(Table65[[#This Row],[Vector]]&lt;&gt;"Banked Construct", LEN(Table65[[#This Row],[Custom Sequence/Bank ID]])&gt;0),
   IF(
      LEN(
         SUBSTITUTE(
            SUBSTITUTE(
               SUBSTITUTE(
                  SUBSTITUTE(UPPER(Table65[[#This Row],[Custom Sequence/Bank ID]]),"A",""),
               "C",""),
            "T",""),
         "G","")
      )&gt;0,
      "Error 5: Non-ACGT characters present",
      ""
   ),
   ""
)</f>
        <v/>
      </c>
      <c r="BL103" s="4" t="str">
        <f>IF(AND(Table65[[#This Row],[Vector]] &lt;&gt; "Banked Construct",Table65[[#This Row],[Service]]="Custom RNA", LEN(Table65[[#This Row],[Custom Sequence/Bank ID]])&gt;10000),"Error 6: Maximum sequence length is 10,000nt",IF(AND(Table65[[#This Row],[Vector]] &lt;&gt; "Banked Construct",Table65[[#This Row],[Service]]="HT Custom RNA", LEN(Table65[[#This Row],[Custom Sequence/Bank ID]])&gt;5000),"Error 6: Maximum sequence length for HT is 5,000nt", IF(Table65[[#This Row],[Service]]="HT Geneblock Custom RNA", IF(AND(Table65[[#This Row],[Vector]]="RTC coding circRNA", LEN(Table65[[#This Row],[Custom Sequence/Bank ID]])&gt;3793),"Error 6: Maximum sequence length for Coding CircRNA Geneblock is 3,793nt", IF(AND(Table65[[#This Row],[Vector]]="RTC noncoding circRNA", LEN(Table65[[#This Row],[Custom Sequence/Bank ID]])&gt;4493),"Error 6: Maximum sequence length for Noncoding CircRNA Geneblock is 4,493nt", IF(AND(Table65[[#This Row],[Vector]]="RTC Other RNA", LEN(Table65[[#This Row],[Custom Sequence/Bank ID]])&gt;4913),"Error 6: Maximum sequence length for Other RNA Geneblock is 4,913nt",""))),"")))</f>
        <v/>
      </c>
      <c r="BM103" s="4" t="str">
        <f>IF(AND(Table65[[#This Row],[Vector]] &lt;&gt; "Banked Construct", Table65[[#This Row],[Service]]&lt;&gt;"Stock RNA", Table65[[#This Row],[Custom Sequence/Bank ID]]&lt;&gt;""),
    _xlfn.LET(
        _xlpm.Sequence, Table65[[#This Row],[Custom Sequence/Bank ID]],
        _xlpm.OriginalLength, IF(AND(Table65[[#This Row],[Codon Optimize Capitalized?]] &lt;&gt; "No", Table65[[#This Row],[Codon Optimize Capitalized?]] &lt;&gt; ""),
                           LEN(SUBSTITUTE(SUBSTITUTE(SUBSTITUTE(SUBSTITUTE(SUBSTITUTE(_xlpm.Sequence, "A", ""), "C", ""), "G", ""), "T", ""), "U", "")),
                           LEN(_xlpm.Sequence)),
        _xlpm.NoGCLength, IF(AND(Table65[[#This Row],[Codon Optimize Capitalized?]] &lt;&gt; "No", Table65[[#This Row],[Codon Optimize Capitalized?]] &lt;&gt; ""),
                       LEN((SUBSTITUTE(SUBSTITUTE(SUBSTITUTE(SUBSTITUTE(SUBSTITUTE(SUBSTITUTE(SUBSTITUTE(_xlpm.Sequence, "A", ""), "C", ""), "G", ""), "T", ""), "U", ""), "g", ""), "c", ""))),
                       LEN(SUBSTITUTE(SUBSTITUTE(UPPER(_xlpm.Sequence), "G", ""), "C", ""))),
        _xlpm.GCLength, _xlpm.OriginalLength - _xlpm.NoGCLength,
        _xlpm.GCPercentage, IF(_xlpm.OriginalLength &gt; 15, _xlpm.GCLength / _xlpm.OriginalLength, 0.5),
                IF(OR(_xlpm.GCPercentage &gt; 0.65, _xlpm.GCPercentage &lt; 0.25), "Warning 7: Unoptimized region GC is not between 25-65%", "")
    ),
    ""
)</f>
        <v/>
      </c>
      <c r="BN103" s="4" t="str" cm="1">
        <f t="array" ref="BN103">_xlfn.LET(
    _xlpm.ProblemFound, _xlfn.TEXTJOIN(", ", TRUE, IF(OR(Table65[[#This Row],[Codon Optimize Capitalized?]]="No", Table65[[#This Row],[Codon Optimize Capitalized?]]=""), IF((ISNUMBER(SEARCH(Table_Restriction_Enzymes[XbaI], Table65[[#This Row],[Custom Sequence/Bank ID]]))), Table_Restriction_Enzymes[XbaI], ""),IF((ISNUMBER(FIND(LOWER(Table_Restriction_Enzymes[XbaI]), Table65[[#This Row],[Custom Sequence/Bank ID]]))), Table_Restriction_Enzymes[XbaI], ""))),
    IF(_xlpm.ProblemFound="", "", "[" &amp; _xlpm.ProblemFound &amp; "]"))</f>
        <v/>
      </c>
      <c r="BO103" s="4" t="str">
        <f>IF(Table_Sequence_Check[[#This Row],[Restriction Enzyme 1 Check]]&lt;&gt;"", Table_Restriction_Enzymes[[#Headers],[XbaI]],"")</f>
        <v/>
      </c>
      <c r="BP103" s="4" t="str" cm="1">
        <f t="array" ref="BP103">_xlfn.LET(
    _xlpm.ProblemFound, _xlfn.TEXTJOIN(", ", TRUE, IF(OR(Table65[[#This Row],[Codon Optimize Capitalized?]]="No", Table65[[#This Row],[Codon Optimize Capitalized?]]=""), IF((ISNUMBER(SEARCH(Table_Restriction_Enzymes[AscI], Table65[[#This Row],[Custom Sequence/Bank ID]]))), Table_Restriction_Enzymes[AscI], ""),IF((ISNUMBER(FIND(LOWER(Table_Restriction_Enzymes[AscI]), Table65[[#This Row],[Custom Sequence/Bank ID]]))), Table_Restriction_Enzymes[AscI], ""))),
    IF(_xlpm.ProblemFound="", "", "[" &amp; _xlpm.ProblemFound &amp; "]"))</f>
        <v/>
      </c>
      <c r="BQ103" s="4" t="str">
        <f>IF(Table_Sequence_Check[[#This Row],[Restriction Enzyme 2 Check]]&lt;&gt;"", Table_Restriction_Enzymes[[#Headers],[AscI]],"")</f>
        <v/>
      </c>
      <c r="BR103" s="4" t="str">
        <f>IF(AND(Table65[[#This Row],[Vector]] &lt;&gt; "Banked Construct",Table65[[#This Row],[Service]]&lt;&gt;"Stock RNA", Table65[[#This Row],[Service]]&lt;&gt;"HT Geneblock Custom RNA", Table_Sequence_Check[[#This Row],[Restriction Enzyme 1 Check]]&lt;&gt;"", Table_Sequence_Check[[#This Row],[Restriction Enzyme 2 Check]]&lt;&gt; ""),"Error 8: Remove instances of one of the following: " &amp; _xlfn.CONCAT(Table_Sequence_Check[[#This Row],[Restriction Enzyme 1 Check]],Table_Sequence_Check[[#This Row],[Restriction Enzyme 2 Check]]),"")</f>
        <v/>
      </c>
      <c r="BS103" s="4" t="str" cm="1">
        <f t="array" ref="BS103">IF(
   AND(
      Table65[[#This Row],[Service]] &lt;&gt; "",
      OR(
         COUNTIF(Table65[Service], "HT Custom RNA") &gt; 0,
         COUNTIF(Table65[Service], "HT Geneblock Custom RNA") &gt; 0
      ),
      COUNTA(_xlfn.UNIQUE(_xlfn._xlws.FILTER(Table65[Service], Table65[Service] &lt;&gt; ""))) &gt; 1
   ),
   "Error 9: If selecting HT Custom RNA or HT Geneblock Custom RNA, all items must match the selected HT service",
   ""
)</f>
        <v/>
      </c>
      <c r="BT103" s="4" t="str" cm="1">
        <f t="array" ref="BT103">IF(
   AND(
      Table65[[#This Row],[Service]] &lt;&gt; "",
      OR(COUNTIF(Table65[Service], "*HT Custom RNA*") &gt; 0, COUNTIF(Table65[Service], "*HT Geneblock Custom RNA*") &gt; 0),
      OR(
         COUNTA(_xlfn.UNIQUE(_xlfn._xlws.FILTER(Table65[RNA Analytics], (Table65[Service] &lt;&gt; "")))) &gt; 1,
         COUNTA(_xlfn.UNIQUE(_xlfn._xlws.FILTER(Table65[Bank Construct?], (Table65[Service] &lt;&gt; "")))) &gt; 1,
         COUNTA(_xlfn.UNIQUE(_xlfn._xlws.FILTER(Table65[Synthesis Type], (Table65[Service] &lt;&gt; "")))) &gt; 1
      )
   ),
   "Error 10: If submitting HT Custom RNA or HT Geneblock Custom RNA service request, all items must have the same Synthesis Type, Banking, and Analytics",
   ""
)</f>
        <v/>
      </c>
      <c r="BU103" s="4" t="str">
        <f>IF(AND(OR(Table65[[#This Row],[Service]] = "HT Custom RNA",Table65[[#This Row],[Service]] = "HT Geneblock Custom RNA"), Table65[[#This Row],[Vector]]="Banked Construct"),"Error 11: Banked constructs cannot be submitted for HT/Geneblock Custom RNA service. Contact the core if you'd like to resynthesize an entire banked plate","")</f>
        <v/>
      </c>
      <c r="BV103" s="4" t="str">
        <f>IF(AND(Table65[[#This Row],[Service]] &lt;&gt; "", Table65[[#This Row],[Vector]]="Banked Construct", Table65[[#This Row],[Bank Construct?]]="Yes"),"Error 12: Cannot bank constructs that are already banked","")</f>
        <v/>
      </c>
      <c r="BW103" s="4" t="str" cm="1">
        <f t="array" ref="BW103">_xlfn.LET(
    _xlpm.ProblemFound, _xlfn.TEXTJOIN(", ", TRUE, IF(AND(Table65[[#This Row],[Synthesis Type]]="Other RNA", OR(Table65[[#This Row],[Codon Optimize Capitalized?]]="No", Table65[[#This Row],[Codon Optimize Capitalized?]]="")), IF((ISNUMBER(SEARCH(Table_pA_Check[pA Check], Table65[[#This Row],[Custom Sequence/Bank ID]]))), Table_pA_Check[pA Check], ""),IF((ISNUMBER(FIND(LOWER(Table_pA_Check[pA Check]), Table65[[#This Row],[Custom Sequence/Bank ID]]))), Table_pA_Check[pA Check], ""))),
    IF(_xlpm.ProblemFound="", "", "Error 13: Problem sequences found (" &amp; _xlpm.ProblemFound &amp; ")"))</f>
        <v/>
      </c>
      <c r="BX103" s="4" t="str">
        <f>IF(AND(Table65[[#This Row],[Service]] &lt;&gt; "", Table65[[#This Row],[Codon Optimize Capitalized?]]&lt;&gt; "No", Table65[[#This Row],[Codon Optimize Capitalized?]]&lt;&gt; "", Table65[[#This Row],[Codon Optimize Capitalized?]]&lt;&gt; "No Options", EXACT(Table65[[#This Row],[Custom Sequence/Bank ID]],LOWER(Table65[[#This Row],[Custom Sequence/Bank ID]]))),"Error 14: Codon optimization is selected, but sequence is lowercase. Change regions for optimization to uppercase","")</f>
        <v/>
      </c>
      <c r="BY103" s="4" t="str">
        <f>IF(COUNTIF(Table65[Name], Table65[[#This Row],[Name]]) &gt; 1, "Error 15: Duplicate name", "")</f>
        <v/>
      </c>
      <c r="BZ103" s="4" t="str">
        <f>IF(
   Table65[[#This Row],[Service]]&lt;&gt;"",
   IF(
      AND(Table65[[#This Row],[Formulation]]="", Table65[[#This Row],[Number of Aliquots]]&gt;1),
      "Error 16: The RTC can only aliquot formulated circRNA; unformulated circRNA is stable through many freeze-thaw cycles",
      ""
   ),
   ""
)</f>
        <v/>
      </c>
      <c r="CA103" s="4" t="str">
        <f>IF(
   Table65[[#This Row],[Service]]&lt;&gt;"",
   IF(
      Table65[[#This Row],[Number of Aliquots]] &gt; (Table65[[#This Row],[Quantity (mg)]]*20),
      "Error 17: Too many aliquots. Maximum aliquots for Quantity requested = " &amp; (Table65[[#This Row],[Quantity (mg)]]*20),
      ""
   ),
   ""
)</f>
        <v/>
      </c>
      <c r="CB103" s="4" t="str">
        <f>IF(
   AND(Table65[[#This Row],[Service]]&lt;&gt;"", Table65[[#This Row],[Quantity (mg)]]&lt;0.2, Table65[[#This Row],[Formulation]]&lt;&gt;"", Table65[[#This Row],[Formulation]]&lt;&gt;"None"),
   "Error 18: Quantity too low. Minimum is 0.2mg for formulations",
   ""
)</f>
        <v/>
      </c>
      <c r="CC103" s="4" t="str">
        <f>IF(
   AND(Table65[[#This Row],[Service]]&lt;&gt;"", Table65[[#This Row],[Vector]]="No Vector", Table65[[#This Row],[Service]]&lt;&gt;"HT Geneblock Custom RNA"),
   "Error 19: [No Vector] can only be used for Geneblock service",
   ""
)</f>
        <v/>
      </c>
      <c r="CD103" s="4" t="str">
        <f>_xlfn.LET(
    _xlpm.errorList, _xlfn.TEXTJOIN(". ", TRUE, Table_Sequence_Check[[#This Row],[Problem Sequence Check]:[GC Check]],Table_Sequence_Check[[#This Row],[Restriction Enzyme Error]:[Gblock No Vector Check]]),
    IF(AND(Table65[[#This Row],[Service]]&lt;&gt;"", Table65[[#This Row],[Custom Sequence/Bank ID]]&lt;&gt;"SPECIAL",_xlpm.errorList&lt;&gt;""), _xlpm.errorList &amp; ".", "")
)</f>
        <v/>
      </c>
      <c r="CF103" s="3" t="str">
        <f t="shared" si="5"/>
        <v>Required</v>
      </c>
      <c r="CG103" s="1" t="str">
        <f t="shared" si="6"/>
        <v>Optional</v>
      </c>
      <c r="CH103" s="1" t="str">
        <f>IF(Table65[[#This Row],[Service]]&lt;&gt;"",IF((Table65[[#This Row],[Service]]="HT Custom RNA") + (Table65[[#This Row],[Service]]="HT Geneblock Custom RNA"), "Empty","Required"),"Empty")</f>
        <v>Empty</v>
      </c>
      <c r="CI103" s="1" t="str">
        <f>IF(Table65[[#This Row],[Service]] = "Stock RNA", "Required","Empty")</f>
        <v>Empty</v>
      </c>
      <c r="CJ103" s="1" t="str">
        <f>IF(OR(Table65[[#This Row],[Service]] = "Custom RNA", Table65[[#This Row],[Service]] = "HT Custom RNA", Table65[[#This Row],[Service]] = "HT Geneblock Custom RNA", Table65[[#This Row],[Service]] = "Formulation"), "Required", "Empty")</f>
        <v>Empty</v>
      </c>
      <c r="CK103" s="1" t="str">
        <f>IF(OR(Table65[[#This Row],[Service]] = "Custom RNA", Table65[[#This Row],[Service]] = "HT Custom RNA", Table65[[#This Row],[Service]] = "HT Geneblock Custom RNA"), "Required", "Empty")</f>
        <v>Empty</v>
      </c>
      <c r="CL103" s="1" t="str">
        <f>IF(OR(Table65[[#This Row],[Service]] = "Custom RNA", Table65[[#This Row],[Service]] = "HT Custom RNA", Table65[[#This Row],[Service]] = "HT Geneblock Custom RNA"), "Required", "Empty")</f>
        <v>Empty</v>
      </c>
      <c r="CM103" s="1" t="str">
        <f>IF(OR(Table65[[#This Row],[Service]] = "Custom RNA", Table65[[#This Row],[Service]] = "HT Custom RNA", Table65[[#This Row],[Service]] = "HT Geneblock Custom RNA"), "Required", "Empty")</f>
        <v>Empty</v>
      </c>
      <c r="CN103" s="1" t="str">
        <f>IF(AND(Table65[[#This Row],[Vector]]&lt;&gt;"Banked Construct", OR(Table65[[#This Row],[Service]] = "Custom RNA", Table65[[#This Row],[Service]] = "HT Custom RNA",Table65[[#This Row],[Service]] = "HT Geneblock Custom RNA",)), "Optional", "Empty")</f>
        <v>Empty</v>
      </c>
      <c r="CO103" s="1" t="str">
        <f>IF(OR(Table65[[#This Row],[Service]] = "Custom RNA", Table65[[#This Row],[Service]] = "HT Custom RNA"), "Optional", "Empty")</f>
        <v>Empty</v>
      </c>
      <c r="CP103" s="1" t="str">
        <f>IF(OR(Table65[[#This Row],[Service]] = "Custom RNA", Table65[[#This Row],[Service]] = "HT Custom RNA", Table65[[#This Row],[Service]] = "HT Custom Geneblock RNA"), "Optional", "Empty")</f>
        <v>Empty</v>
      </c>
      <c r="CQ103" s="1" t="str">
        <f>IF(Table65[[#This Row],[Service]]&lt;&gt;"",IF(OR(Table65[[#This Row],[Service]]="HT Custom RNA", Table65[[#This Row],[Service]]="HT Geneblock Custom RNA"), "Empty","Optional"),"Empty")</f>
        <v>Empty</v>
      </c>
      <c r="CR103" s="1" t="str">
        <f>IF(AND(Table65[[#This Row],[Formulation]]&lt;&gt;"",Table65[[#This Row],[Formulation]]&lt;&gt;"None",Table65[[#This Row],[Formulation]]&lt;&gt;"No Options"), "Required","Empty")</f>
        <v>Empty</v>
      </c>
      <c r="CS103" s="1" t="str">
        <f>IF(AND(Table65[[#This Row],[Formulation]]&lt;&gt;"",Table65[[#This Row],[Formulation]]&lt;&gt;"None",Table65[[#This Row],[Formulation]]&lt;&gt;"No Options"), "Optional","Empty")</f>
        <v>Empty</v>
      </c>
      <c r="CT103" s="1" t="str">
        <f t="shared" si="7"/>
        <v>Optional</v>
      </c>
      <c r="CU103" s="1" t="str">
        <f t="shared" si="8"/>
        <v>Optional</v>
      </c>
      <c r="CV103" s="2" t="str">
        <f t="shared" si="9"/>
        <v>Optional</v>
      </c>
    </row>
    <row r="104" spans="1:100" x14ac:dyDescent="0.35">
      <c r="A104" s="69">
        <v>100</v>
      </c>
      <c r="B104" s="59"/>
      <c r="C104" s="83"/>
      <c r="D104" s="85"/>
      <c r="E104" s="90"/>
      <c r="F104" s="60"/>
      <c r="G104" s="60"/>
      <c r="H104" s="60"/>
      <c r="I104" s="61"/>
      <c r="J104" s="61"/>
      <c r="K104" s="105"/>
      <c r="L104" s="90"/>
      <c r="M104" s="60"/>
      <c r="N104" s="108"/>
      <c r="O104" s="91"/>
      <c r="P104" s="111"/>
      <c r="Q104" s="93" t="str">
        <f>Table_Sequence_Check[[#This Row],[Final Warnings]]</f>
        <v/>
      </c>
      <c r="R104" s="19"/>
      <c r="S104" s="19"/>
      <c r="T104" s="19"/>
      <c r="BG104" s="3" t="str" cm="1">
        <f t="array" ref="BG104">_xlfn.LET(
    _xlpm.ProblemFound, _xlfn.TEXTJOIN(", ", TRUE, IF(OR(Table65[[#This Row],[Codon Optimize Capitalized?]]="No", Table65[[#This Row],[Codon Optimize Capitalized?]]=""), IF((ISNUMBER(SEARCH(Table_Problem_Sequences[Problem Sequences], Table65[[#This Row],[Custom Sequence/Bank ID]]))), Table_Problem_Sequences[Problem Sequences], ""),IF((ISNUMBER(FIND(LOWER(Table_Problem_Sequences[Problem Sequences]), Table65[[#This Row],[Custom Sequence/Bank ID]]))), Table_Problem_Sequences[Problem Sequences], ""))),
    IF(_xlpm.ProblemFound="", "", "Warning 1: Problem sequences found (" &amp; _xlpm.ProblemFound &amp; ")"))</f>
        <v/>
      </c>
      <c r="BH104" s="3" t="str">
        <f>IF(AND(Table65[[#This Row],[Vector]] &lt;&gt; "Banked Construct",Table65[[#This Row],[Service]]&lt;&gt;"Stock RNA", LEN(Table65[[#This Row],[Custom Sequence/Bank ID]])&lt;300, Table65[[#This Row],[Custom Sequence/Bank ID]]&lt;&gt;""),"Comment: Sequence is less than 300nt. A spacer sequence will be added to bring the length up to 300nt","")</f>
        <v/>
      </c>
      <c r="BI104" s="1" t="str">
        <f>IF(AND(Table65[[#This Row],[Custom Sequence/Bank ID]]&lt;&gt;"", Table65[[#This Row],[Codon Optimize Capitalized?]]&lt;&gt; "No", Table65[[#This Row],[Codon Optimize Capitalized?]]&lt;&gt; "", Table65[[#This Row],[Codon Optimize Capitalized?]]&lt;&gt; "No Options"),
    IF(MOD(LEN(SUBSTITUTE(SUBSTITUTE(SUBSTITUTE(SUBSTITUTE(SUBSTITUTE(Table65[[#This Row],[Custom Sequence/Bank ID]], "a", ""), "c", ""), "g", ""), "u", ""), "t", "")), 3) = 0,
        "",
        "Error 3: Optimization regions not divisible by 3"),
    "")</f>
        <v/>
      </c>
      <c r="BJ104" s="1" t="str">
        <f>IF(
    Table65[[#This Row],[Vector]]="Banked Construct",
    IF(
        AND(
            LEFT(Table65[[#This Row],[Custom Sequence/Bank ID]], 3)="RTC",
            ISNUMBER(VALUE(MID(Table65[[#This Row],[Custom Sequence/Bank ID]], 4, 7))),
            LEN(Table65[[#This Row],[Custom Sequence/Bank ID]])=10
        ),
        "",
        "Error 4: Incorrect Bank ID"
    ),
    ""
)</f>
        <v/>
      </c>
      <c r="BK104" s="1" t="str">
        <f>IF(
   AND(Table65[[#This Row],[Vector]]&lt;&gt;"Banked Construct", LEN(Table65[[#This Row],[Custom Sequence/Bank ID]])&gt;0),
   IF(
      LEN(
         SUBSTITUTE(
            SUBSTITUTE(
               SUBSTITUTE(
                  SUBSTITUTE(UPPER(Table65[[#This Row],[Custom Sequence/Bank ID]]),"A",""),
               "C",""),
            "T",""),
         "G","")
      )&gt;0,
      "Error 5: Non-ACGT characters present",
      ""
   ),
   ""
)</f>
        <v/>
      </c>
      <c r="BL104" s="4" t="str">
        <f>IF(AND(Table65[[#This Row],[Vector]] &lt;&gt; "Banked Construct",Table65[[#This Row],[Service]]="Custom RNA", LEN(Table65[[#This Row],[Custom Sequence/Bank ID]])&gt;10000),"Error 6: Maximum sequence length is 10,000nt",IF(AND(Table65[[#This Row],[Vector]] &lt;&gt; "Banked Construct",Table65[[#This Row],[Service]]="HT Custom RNA", LEN(Table65[[#This Row],[Custom Sequence/Bank ID]])&gt;5000),"Error 6: Maximum sequence length for HT is 5,000nt", IF(Table65[[#This Row],[Service]]="HT Geneblock Custom RNA", IF(AND(Table65[[#This Row],[Vector]]="RTC coding circRNA", LEN(Table65[[#This Row],[Custom Sequence/Bank ID]])&gt;3793),"Error 6: Maximum sequence length for Coding CircRNA Geneblock is 3,793nt", IF(AND(Table65[[#This Row],[Vector]]="RTC noncoding circRNA", LEN(Table65[[#This Row],[Custom Sequence/Bank ID]])&gt;4493),"Error 6: Maximum sequence length for Noncoding CircRNA Geneblock is 4,493nt", IF(AND(Table65[[#This Row],[Vector]]="RTC Other RNA", LEN(Table65[[#This Row],[Custom Sequence/Bank ID]])&gt;4913),"Error 6: Maximum sequence length for Other RNA Geneblock is 4,913nt",""))),"")))</f>
        <v/>
      </c>
      <c r="BM104" s="4" t="str">
        <f>IF(AND(Table65[[#This Row],[Vector]] &lt;&gt; "Banked Construct", Table65[[#This Row],[Service]]&lt;&gt;"Stock RNA", Table65[[#This Row],[Custom Sequence/Bank ID]]&lt;&gt;""),
    _xlfn.LET(
        _xlpm.Sequence, Table65[[#This Row],[Custom Sequence/Bank ID]],
        _xlpm.OriginalLength, IF(AND(Table65[[#This Row],[Codon Optimize Capitalized?]] &lt;&gt; "No", Table65[[#This Row],[Codon Optimize Capitalized?]] &lt;&gt; ""),
                           LEN(SUBSTITUTE(SUBSTITUTE(SUBSTITUTE(SUBSTITUTE(SUBSTITUTE(_xlpm.Sequence, "A", ""), "C", ""), "G", ""), "T", ""), "U", "")),
                           LEN(_xlpm.Sequence)),
        _xlpm.NoGCLength, IF(AND(Table65[[#This Row],[Codon Optimize Capitalized?]] &lt;&gt; "No", Table65[[#This Row],[Codon Optimize Capitalized?]] &lt;&gt; ""),
                       LEN((SUBSTITUTE(SUBSTITUTE(SUBSTITUTE(SUBSTITUTE(SUBSTITUTE(SUBSTITUTE(SUBSTITUTE(_xlpm.Sequence, "A", ""), "C", ""), "G", ""), "T", ""), "U", ""), "g", ""), "c", ""))),
                       LEN(SUBSTITUTE(SUBSTITUTE(UPPER(_xlpm.Sequence), "G", ""), "C", ""))),
        _xlpm.GCLength, _xlpm.OriginalLength - _xlpm.NoGCLength,
        _xlpm.GCPercentage, IF(_xlpm.OriginalLength &gt; 15, _xlpm.GCLength / _xlpm.OriginalLength, 0.5),
                IF(OR(_xlpm.GCPercentage &gt; 0.65, _xlpm.GCPercentage &lt; 0.25), "Warning 7: Unoptimized region GC is not between 25-65%", "")
    ),
    ""
)</f>
        <v/>
      </c>
      <c r="BN104" s="4" t="str" cm="1">
        <f t="array" ref="BN104">_xlfn.LET(
    _xlpm.ProblemFound, _xlfn.TEXTJOIN(", ", TRUE, IF(OR(Table65[[#This Row],[Codon Optimize Capitalized?]]="No", Table65[[#This Row],[Codon Optimize Capitalized?]]=""), IF((ISNUMBER(SEARCH(Table_Restriction_Enzymes[XbaI], Table65[[#This Row],[Custom Sequence/Bank ID]]))), Table_Restriction_Enzymes[XbaI], ""),IF((ISNUMBER(FIND(LOWER(Table_Restriction_Enzymes[XbaI]), Table65[[#This Row],[Custom Sequence/Bank ID]]))), Table_Restriction_Enzymes[XbaI], ""))),
    IF(_xlpm.ProblemFound="", "", "[" &amp; _xlpm.ProblemFound &amp; "]"))</f>
        <v/>
      </c>
      <c r="BO104" s="4" t="str">
        <f>IF(Table_Sequence_Check[[#This Row],[Restriction Enzyme 1 Check]]&lt;&gt;"", Table_Restriction_Enzymes[[#Headers],[XbaI]],"")</f>
        <v/>
      </c>
      <c r="BP104" s="4" t="str" cm="1">
        <f t="array" ref="BP104">_xlfn.LET(
    _xlpm.ProblemFound, _xlfn.TEXTJOIN(", ", TRUE, IF(OR(Table65[[#This Row],[Codon Optimize Capitalized?]]="No", Table65[[#This Row],[Codon Optimize Capitalized?]]=""), IF((ISNUMBER(SEARCH(Table_Restriction_Enzymes[AscI], Table65[[#This Row],[Custom Sequence/Bank ID]]))), Table_Restriction_Enzymes[AscI], ""),IF((ISNUMBER(FIND(LOWER(Table_Restriction_Enzymes[AscI]), Table65[[#This Row],[Custom Sequence/Bank ID]]))), Table_Restriction_Enzymes[AscI], ""))),
    IF(_xlpm.ProblemFound="", "", "[" &amp; _xlpm.ProblemFound &amp; "]"))</f>
        <v/>
      </c>
      <c r="BQ104" s="4" t="str">
        <f>IF(Table_Sequence_Check[[#This Row],[Restriction Enzyme 2 Check]]&lt;&gt;"", Table_Restriction_Enzymes[[#Headers],[AscI]],"")</f>
        <v/>
      </c>
      <c r="BR104" s="4" t="str">
        <f>IF(AND(Table65[[#This Row],[Vector]] &lt;&gt; "Banked Construct",Table65[[#This Row],[Service]]&lt;&gt;"Stock RNA", Table65[[#This Row],[Service]]&lt;&gt;"HT Geneblock Custom RNA", Table_Sequence_Check[[#This Row],[Restriction Enzyme 1 Check]]&lt;&gt;"", Table_Sequence_Check[[#This Row],[Restriction Enzyme 2 Check]]&lt;&gt; ""),"Error 8: Remove instances of one of the following: " &amp; _xlfn.CONCAT(Table_Sequence_Check[[#This Row],[Restriction Enzyme 1 Check]],Table_Sequence_Check[[#This Row],[Restriction Enzyme 2 Check]]),"")</f>
        <v/>
      </c>
      <c r="BS104" s="4" t="str" cm="1">
        <f t="array" ref="BS104">IF(
   AND(
      Table65[[#This Row],[Service]] &lt;&gt; "",
      OR(
         COUNTIF(Table65[Service], "HT Custom RNA") &gt; 0,
         COUNTIF(Table65[Service], "HT Geneblock Custom RNA") &gt; 0
      ),
      COUNTA(_xlfn.UNIQUE(_xlfn._xlws.FILTER(Table65[Service], Table65[Service] &lt;&gt; ""))) &gt; 1
   ),
   "Error 9: If selecting HT Custom RNA or HT Geneblock Custom RNA, all items must match the selected HT service",
   ""
)</f>
        <v/>
      </c>
      <c r="BT104" s="4" t="str" cm="1">
        <f t="array" ref="BT104">IF(
   AND(
      Table65[[#This Row],[Service]] &lt;&gt; "",
      OR(COUNTIF(Table65[Service], "*HT Custom RNA*") &gt; 0, COUNTIF(Table65[Service], "*HT Geneblock Custom RNA*") &gt; 0),
      OR(
         COUNTA(_xlfn.UNIQUE(_xlfn._xlws.FILTER(Table65[RNA Analytics], (Table65[Service] &lt;&gt; "")))) &gt; 1,
         COUNTA(_xlfn.UNIQUE(_xlfn._xlws.FILTER(Table65[Bank Construct?], (Table65[Service] &lt;&gt; "")))) &gt; 1,
         COUNTA(_xlfn.UNIQUE(_xlfn._xlws.FILTER(Table65[Synthesis Type], (Table65[Service] &lt;&gt; "")))) &gt; 1
      )
   ),
   "Error 10: If submitting HT Custom RNA or HT Geneblock Custom RNA service request, all items must have the same Synthesis Type, Banking, and Analytics",
   ""
)</f>
        <v/>
      </c>
      <c r="BU104" s="4" t="str">
        <f>IF(AND(OR(Table65[[#This Row],[Service]] = "HT Custom RNA",Table65[[#This Row],[Service]] = "HT Geneblock Custom RNA"), Table65[[#This Row],[Vector]]="Banked Construct"),"Error 11: Banked constructs cannot be submitted for HT/Geneblock Custom RNA service. Contact the core if you'd like to resynthesize an entire banked plate","")</f>
        <v/>
      </c>
      <c r="BV104" s="4" t="str">
        <f>IF(AND(Table65[[#This Row],[Service]] &lt;&gt; "", Table65[[#This Row],[Vector]]="Banked Construct", Table65[[#This Row],[Bank Construct?]]="Yes"),"Error 12: Cannot bank constructs that are already banked","")</f>
        <v/>
      </c>
      <c r="BW104" s="4" t="str" cm="1">
        <f t="array" ref="BW104">_xlfn.LET(
    _xlpm.ProblemFound, _xlfn.TEXTJOIN(", ", TRUE, IF(AND(Table65[[#This Row],[Synthesis Type]]="Other RNA", OR(Table65[[#This Row],[Codon Optimize Capitalized?]]="No", Table65[[#This Row],[Codon Optimize Capitalized?]]="")), IF((ISNUMBER(SEARCH(Table_pA_Check[pA Check], Table65[[#This Row],[Custom Sequence/Bank ID]]))), Table_pA_Check[pA Check], ""),IF((ISNUMBER(FIND(LOWER(Table_pA_Check[pA Check]), Table65[[#This Row],[Custom Sequence/Bank ID]]))), Table_pA_Check[pA Check], ""))),
    IF(_xlpm.ProblemFound="", "", "Error 13: Problem sequences found (" &amp; _xlpm.ProblemFound &amp; ")"))</f>
        <v/>
      </c>
      <c r="BX104" s="4" t="str">
        <f>IF(AND(Table65[[#This Row],[Service]] &lt;&gt; "", Table65[[#This Row],[Codon Optimize Capitalized?]]&lt;&gt; "No", Table65[[#This Row],[Codon Optimize Capitalized?]]&lt;&gt; "", Table65[[#This Row],[Codon Optimize Capitalized?]]&lt;&gt; "No Options", EXACT(Table65[[#This Row],[Custom Sequence/Bank ID]],LOWER(Table65[[#This Row],[Custom Sequence/Bank ID]]))),"Error 14: Codon optimization is selected, but sequence is lowercase. Change regions for optimization to uppercase","")</f>
        <v/>
      </c>
      <c r="BY104" s="4" t="str">
        <f>IF(COUNTIF(Table65[Name], Table65[[#This Row],[Name]]) &gt; 1, "Error 15: Duplicate name", "")</f>
        <v/>
      </c>
      <c r="BZ104" s="4" t="str">
        <f>IF(
   Table65[[#This Row],[Service]]&lt;&gt;"",
   IF(
      AND(Table65[[#This Row],[Formulation]]="", Table65[[#This Row],[Number of Aliquots]]&gt;1),
      "Error 16: The RTC can only aliquot formulated circRNA; unformulated circRNA is stable through many freeze-thaw cycles",
      ""
   ),
   ""
)</f>
        <v/>
      </c>
      <c r="CA104" s="4" t="str">
        <f>IF(
   Table65[[#This Row],[Service]]&lt;&gt;"",
   IF(
      Table65[[#This Row],[Number of Aliquots]] &gt; (Table65[[#This Row],[Quantity (mg)]]*20),
      "Error 17: Too many aliquots. Maximum aliquots for Quantity requested = " &amp; (Table65[[#This Row],[Quantity (mg)]]*20),
      ""
   ),
   ""
)</f>
        <v/>
      </c>
      <c r="CB104" s="4" t="str">
        <f>IF(
   AND(Table65[[#This Row],[Service]]&lt;&gt;"", Table65[[#This Row],[Quantity (mg)]]&lt;0.2, Table65[[#This Row],[Formulation]]&lt;&gt;"", Table65[[#This Row],[Formulation]]&lt;&gt;"None"),
   "Error 18: Quantity too low. Minimum is 0.2mg for formulations",
   ""
)</f>
        <v/>
      </c>
      <c r="CC104" s="4" t="str">
        <f>IF(
   AND(Table65[[#This Row],[Service]]&lt;&gt;"", Table65[[#This Row],[Vector]]="No Vector", Table65[[#This Row],[Service]]&lt;&gt;"HT Geneblock Custom RNA"),
   "Error 19: [No Vector] can only be used for Geneblock service",
   ""
)</f>
        <v/>
      </c>
      <c r="CD104" s="4" t="str">
        <f>_xlfn.LET(
    _xlpm.errorList, _xlfn.TEXTJOIN(". ", TRUE, Table_Sequence_Check[[#This Row],[Problem Sequence Check]:[GC Check]],Table_Sequence_Check[[#This Row],[Restriction Enzyme Error]:[Gblock No Vector Check]]),
    IF(AND(Table65[[#This Row],[Service]]&lt;&gt;"", Table65[[#This Row],[Custom Sequence/Bank ID]]&lt;&gt;"SPECIAL",_xlpm.errorList&lt;&gt;""), _xlpm.errorList &amp; ".", "")
)</f>
        <v/>
      </c>
      <c r="CF104" s="3" t="str">
        <f t="shared" si="5"/>
        <v>Required</v>
      </c>
      <c r="CG104" s="1" t="str">
        <f t="shared" si="6"/>
        <v>Optional</v>
      </c>
      <c r="CH104" s="1" t="str">
        <f>IF(Table65[[#This Row],[Service]]&lt;&gt;"",IF((Table65[[#This Row],[Service]]="HT Custom RNA") + (Table65[[#This Row],[Service]]="HT Geneblock Custom RNA"), "Empty","Required"),"Empty")</f>
        <v>Empty</v>
      </c>
      <c r="CI104" s="1" t="str">
        <f>IF(Table65[[#This Row],[Service]] = "Stock RNA", "Required","Empty")</f>
        <v>Empty</v>
      </c>
      <c r="CJ104" s="1" t="str">
        <f>IF(OR(Table65[[#This Row],[Service]] = "Custom RNA", Table65[[#This Row],[Service]] = "HT Custom RNA", Table65[[#This Row],[Service]] = "HT Geneblock Custom RNA", Table65[[#This Row],[Service]] = "Formulation"), "Required", "Empty")</f>
        <v>Empty</v>
      </c>
      <c r="CK104" s="1" t="str">
        <f>IF(OR(Table65[[#This Row],[Service]] = "Custom RNA", Table65[[#This Row],[Service]] = "HT Custom RNA", Table65[[#This Row],[Service]] = "HT Geneblock Custom RNA"), "Required", "Empty")</f>
        <v>Empty</v>
      </c>
      <c r="CL104" s="1" t="str">
        <f>IF(OR(Table65[[#This Row],[Service]] = "Custom RNA", Table65[[#This Row],[Service]] = "HT Custom RNA", Table65[[#This Row],[Service]] = "HT Geneblock Custom RNA"), "Required", "Empty")</f>
        <v>Empty</v>
      </c>
      <c r="CM104" s="1" t="str">
        <f>IF(OR(Table65[[#This Row],[Service]] = "Custom RNA", Table65[[#This Row],[Service]] = "HT Custom RNA", Table65[[#This Row],[Service]] = "HT Geneblock Custom RNA"), "Required", "Empty")</f>
        <v>Empty</v>
      </c>
      <c r="CN104" s="1" t="str">
        <f>IF(AND(Table65[[#This Row],[Vector]]&lt;&gt;"Banked Construct", OR(Table65[[#This Row],[Service]] = "Custom RNA", Table65[[#This Row],[Service]] = "HT Custom RNA",Table65[[#This Row],[Service]] = "HT Geneblock Custom RNA",)), "Optional", "Empty")</f>
        <v>Empty</v>
      </c>
      <c r="CO104" s="1" t="str">
        <f>IF(OR(Table65[[#This Row],[Service]] = "Custom RNA", Table65[[#This Row],[Service]] = "HT Custom RNA"), "Optional", "Empty")</f>
        <v>Empty</v>
      </c>
      <c r="CP104" s="1" t="str">
        <f>IF(OR(Table65[[#This Row],[Service]] = "Custom RNA", Table65[[#This Row],[Service]] = "HT Custom RNA", Table65[[#This Row],[Service]] = "HT Custom Geneblock RNA"), "Optional", "Empty")</f>
        <v>Empty</v>
      </c>
      <c r="CQ104" s="1" t="str">
        <f>IF(Table65[[#This Row],[Service]]&lt;&gt;"",IF(OR(Table65[[#This Row],[Service]]="HT Custom RNA", Table65[[#This Row],[Service]]="HT Geneblock Custom RNA"), "Empty","Optional"),"Empty")</f>
        <v>Empty</v>
      </c>
      <c r="CR104" s="1" t="str">
        <f>IF(AND(Table65[[#This Row],[Formulation]]&lt;&gt;"",Table65[[#This Row],[Formulation]]&lt;&gt;"None",Table65[[#This Row],[Formulation]]&lt;&gt;"No Options"), "Required","Empty")</f>
        <v>Empty</v>
      </c>
      <c r="CS104" s="1" t="str">
        <f>IF(AND(Table65[[#This Row],[Formulation]]&lt;&gt;"",Table65[[#This Row],[Formulation]]&lt;&gt;"None",Table65[[#This Row],[Formulation]]&lt;&gt;"No Options"), "Optional","Empty")</f>
        <v>Empty</v>
      </c>
      <c r="CT104" s="1" t="str">
        <f t="shared" si="7"/>
        <v>Optional</v>
      </c>
      <c r="CU104" s="1" t="str">
        <f t="shared" si="8"/>
        <v>Optional</v>
      </c>
      <c r="CV104" s="2" t="str">
        <f t="shared" si="9"/>
        <v>Optional</v>
      </c>
    </row>
    <row r="105" spans="1:100" x14ac:dyDescent="0.35">
      <c r="A105" s="69">
        <v>101</v>
      </c>
      <c r="B105" s="59"/>
      <c r="C105" s="83"/>
      <c r="D105" s="85"/>
      <c r="E105" s="90"/>
      <c r="F105" s="60"/>
      <c r="G105" s="60"/>
      <c r="H105" s="60"/>
      <c r="I105" s="61"/>
      <c r="J105" s="61"/>
      <c r="K105" s="105"/>
      <c r="L105" s="90"/>
      <c r="M105" s="60"/>
      <c r="N105" s="108"/>
      <c r="O105" s="91"/>
      <c r="P105" s="111"/>
      <c r="Q105" s="93" t="str">
        <f>Table_Sequence_Check[[#This Row],[Final Warnings]]</f>
        <v/>
      </c>
      <c r="R105" s="19"/>
      <c r="S105" s="19"/>
      <c r="T105" s="19"/>
      <c r="BG105" s="3" t="str" cm="1">
        <f t="array" ref="BG105">_xlfn.LET(
    _xlpm.ProblemFound, _xlfn.TEXTJOIN(", ", TRUE, IF(OR(Table65[[#This Row],[Codon Optimize Capitalized?]]="No", Table65[[#This Row],[Codon Optimize Capitalized?]]=""), IF((ISNUMBER(SEARCH(Table_Problem_Sequences[Problem Sequences], Table65[[#This Row],[Custom Sequence/Bank ID]]))), Table_Problem_Sequences[Problem Sequences], ""),IF((ISNUMBER(FIND(LOWER(Table_Problem_Sequences[Problem Sequences]), Table65[[#This Row],[Custom Sequence/Bank ID]]))), Table_Problem_Sequences[Problem Sequences], ""))),
    IF(_xlpm.ProblemFound="", "", "Warning 1: Problem sequences found (" &amp; _xlpm.ProblemFound &amp; ")"))</f>
        <v/>
      </c>
      <c r="BH105" s="3" t="str">
        <f>IF(AND(Table65[[#This Row],[Vector]] &lt;&gt; "Banked Construct",Table65[[#This Row],[Service]]&lt;&gt;"Stock RNA", LEN(Table65[[#This Row],[Custom Sequence/Bank ID]])&lt;300, Table65[[#This Row],[Custom Sequence/Bank ID]]&lt;&gt;""),"Comment: Sequence is less than 300nt. A spacer sequence will be added to bring the length up to 300nt","")</f>
        <v/>
      </c>
      <c r="BI105" s="1" t="str">
        <f>IF(AND(Table65[[#This Row],[Custom Sequence/Bank ID]]&lt;&gt;"", Table65[[#This Row],[Codon Optimize Capitalized?]]&lt;&gt; "No", Table65[[#This Row],[Codon Optimize Capitalized?]]&lt;&gt; "", Table65[[#This Row],[Codon Optimize Capitalized?]]&lt;&gt; "No Options"),
    IF(MOD(LEN(SUBSTITUTE(SUBSTITUTE(SUBSTITUTE(SUBSTITUTE(SUBSTITUTE(Table65[[#This Row],[Custom Sequence/Bank ID]], "a", ""), "c", ""), "g", ""), "u", ""), "t", "")), 3) = 0,
        "",
        "Error 3: Optimization regions not divisible by 3"),
    "")</f>
        <v/>
      </c>
      <c r="BJ105" s="1" t="str">
        <f>IF(
    Table65[[#This Row],[Vector]]="Banked Construct",
    IF(
        AND(
            LEFT(Table65[[#This Row],[Custom Sequence/Bank ID]], 3)="RTC",
            ISNUMBER(VALUE(MID(Table65[[#This Row],[Custom Sequence/Bank ID]], 4, 7))),
            LEN(Table65[[#This Row],[Custom Sequence/Bank ID]])=10
        ),
        "",
        "Error 4: Incorrect Bank ID"
    ),
    ""
)</f>
        <v/>
      </c>
      <c r="BK105" s="1" t="str">
        <f>IF(
   AND(Table65[[#This Row],[Vector]]&lt;&gt;"Banked Construct", LEN(Table65[[#This Row],[Custom Sequence/Bank ID]])&gt;0),
   IF(
      LEN(
         SUBSTITUTE(
            SUBSTITUTE(
               SUBSTITUTE(
                  SUBSTITUTE(UPPER(Table65[[#This Row],[Custom Sequence/Bank ID]]),"A",""),
               "C",""),
            "T",""),
         "G","")
      )&gt;0,
      "Error 5: Non-ACGT characters present",
      ""
   ),
   ""
)</f>
        <v/>
      </c>
      <c r="BL105" s="4" t="str">
        <f>IF(AND(Table65[[#This Row],[Vector]] &lt;&gt; "Banked Construct",Table65[[#This Row],[Service]]="Custom RNA", LEN(Table65[[#This Row],[Custom Sequence/Bank ID]])&gt;10000),"Error 6: Maximum sequence length is 10,000nt",IF(AND(Table65[[#This Row],[Vector]] &lt;&gt; "Banked Construct",Table65[[#This Row],[Service]]="HT Custom RNA", LEN(Table65[[#This Row],[Custom Sequence/Bank ID]])&gt;5000),"Error 6: Maximum sequence length for HT is 5,000nt", IF(Table65[[#This Row],[Service]]="HT Geneblock Custom RNA", IF(AND(Table65[[#This Row],[Vector]]="RTC coding circRNA", LEN(Table65[[#This Row],[Custom Sequence/Bank ID]])&gt;3793),"Error 6: Maximum sequence length for Coding CircRNA Geneblock is 3,793nt", IF(AND(Table65[[#This Row],[Vector]]="RTC noncoding circRNA", LEN(Table65[[#This Row],[Custom Sequence/Bank ID]])&gt;4493),"Error 6: Maximum sequence length for Noncoding CircRNA Geneblock is 4,493nt", IF(AND(Table65[[#This Row],[Vector]]="RTC Other RNA", LEN(Table65[[#This Row],[Custom Sequence/Bank ID]])&gt;4913),"Error 6: Maximum sequence length for Other RNA Geneblock is 4,913nt",""))),"")))</f>
        <v/>
      </c>
      <c r="BM105" s="4" t="str">
        <f>IF(AND(Table65[[#This Row],[Vector]] &lt;&gt; "Banked Construct", Table65[[#This Row],[Service]]&lt;&gt;"Stock RNA", Table65[[#This Row],[Custom Sequence/Bank ID]]&lt;&gt;""),
    _xlfn.LET(
        _xlpm.Sequence, Table65[[#This Row],[Custom Sequence/Bank ID]],
        _xlpm.OriginalLength, IF(AND(Table65[[#This Row],[Codon Optimize Capitalized?]] &lt;&gt; "No", Table65[[#This Row],[Codon Optimize Capitalized?]] &lt;&gt; ""),
                           LEN(SUBSTITUTE(SUBSTITUTE(SUBSTITUTE(SUBSTITUTE(SUBSTITUTE(_xlpm.Sequence, "A", ""), "C", ""), "G", ""), "T", ""), "U", "")),
                           LEN(_xlpm.Sequence)),
        _xlpm.NoGCLength, IF(AND(Table65[[#This Row],[Codon Optimize Capitalized?]] &lt;&gt; "No", Table65[[#This Row],[Codon Optimize Capitalized?]] &lt;&gt; ""),
                       LEN((SUBSTITUTE(SUBSTITUTE(SUBSTITUTE(SUBSTITUTE(SUBSTITUTE(SUBSTITUTE(SUBSTITUTE(_xlpm.Sequence, "A", ""), "C", ""), "G", ""), "T", ""), "U", ""), "g", ""), "c", ""))),
                       LEN(SUBSTITUTE(SUBSTITUTE(UPPER(_xlpm.Sequence), "G", ""), "C", ""))),
        _xlpm.GCLength, _xlpm.OriginalLength - _xlpm.NoGCLength,
        _xlpm.GCPercentage, IF(_xlpm.OriginalLength &gt; 15, _xlpm.GCLength / _xlpm.OriginalLength, 0.5),
                IF(OR(_xlpm.GCPercentage &gt; 0.65, _xlpm.GCPercentage &lt; 0.25), "Warning 7: Unoptimized region GC is not between 25-65%", "")
    ),
    ""
)</f>
        <v/>
      </c>
      <c r="BN105" s="4" t="str" cm="1">
        <f t="array" ref="BN105">_xlfn.LET(
    _xlpm.ProblemFound, _xlfn.TEXTJOIN(", ", TRUE, IF(OR(Table65[[#This Row],[Codon Optimize Capitalized?]]="No", Table65[[#This Row],[Codon Optimize Capitalized?]]=""), IF((ISNUMBER(SEARCH(Table_Restriction_Enzymes[XbaI], Table65[[#This Row],[Custom Sequence/Bank ID]]))), Table_Restriction_Enzymes[XbaI], ""),IF((ISNUMBER(FIND(LOWER(Table_Restriction_Enzymes[XbaI]), Table65[[#This Row],[Custom Sequence/Bank ID]]))), Table_Restriction_Enzymes[XbaI], ""))),
    IF(_xlpm.ProblemFound="", "", "[" &amp; _xlpm.ProblemFound &amp; "]"))</f>
        <v/>
      </c>
      <c r="BO105" s="4" t="str">
        <f>IF(Table_Sequence_Check[[#This Row],[Restriction Enzyme 1 Check]]&lt;&gt;"", Table_Restriction_Enzymes[[#Headers],[XbaI]],"")</f>
        <v/>
      </c>
      <c r="BP105" s="4" t="str" cm="1">
        <f t="array" ref="BP105">_xlfn.LET(
    _xlpm.ProblemFound, _xlfn.TEXTJOIN(", ", TRUE, IF(OR(Table65[[#This Row],[Codon Optimize Capitalized?]]="No", Table65[[#This Row],[Codon Optimize Capitalized?]]=""), IF((ISNUMBER(SEARCH(Table_Restriction_Enzymes[AscI], Table65[[#This Row],[Custom Sequence/Bank ID]]))), Table_Restriction_Enzymes[AscI], ""),IF((ISNUMBER(FIND(LOWER(Table_Restriction_Enzymes[AscI]), Table65[[#This Row],[Custom Sequence/Bank ID]]))), Table_Restriction_Enzymes[AscI], ""))),
    IF(_xlpm.ProblemFound="", "", "[" &amp; _xlpm.ProblemFound &amp; "]"))</f>
        <v/>
      </c>
      <c r="BQ105" s="4" t="str">
        <f>IF(Table_Sequence_Check[[#This Row],[Restriction Enzyme 2 Check]]&lt;&gt;"", Table_Restriction_Enzymes[[#Headers],[AscI]],"")</f>
        <v/>
      </c>
      <c r="BR105" s="4" t="str">
        <f>IF(AND(Table65[[#This Row],[Vector]] &lt;&gt; "Banked Construct",Table65[[#This Row],[Service]]&lt;&gt;"Stock RNA", Table65[[#This Row],[Service]]&lt;&gt;"HT Geneblock Custom RNA", Table_Sequence_Check[[#This Row],[Restriction Enzyme 1 Check]]&lt;&gt;"", Table_Sequence_Check[[#This Row],[Restriction Enzyme 2 Check]]&lt;&gt; ""),"Error 8: Remove instances of one of the following: " &amp; _xlfn.CONCAT(Table_Sequence_Check[[#This Row],[Restriction Enzyme 1 Check]],Table_Sequence_Check[[#This Row],[Restriction Enzyme 2 Check]]),"")</f>
        <v/>
      </c>
      <c r="BS105" s="4" t="str" cm="1">
        <f t="array" ref="BS105">IF(
   AND(
      Table65[[#This Row],[Service]] &lt;&gt; "",
      OR(
         COUNTIF(Table65[Service], "HT Custom RNA") &gt; 0,
         COUNTIF(Table65[Service], "HT Geneblock Custom RNA") &gt; 0
      ),
      COUNTA(_xlfn.UNIQUE(_xlfn._xlws.FILTER(Table65[Service], Table65[Service] &lt;&gt; ""))) &gt; 1
   ),
   "Error 9: If selecting HT Custom RNA or HT Geneblock Custom RNA, all items must match the selected HT service",
   ""
)</f>
        <v/>
      </c>
      <c r="BT105" s="4" t="str" cm="1">
        <f t="array" ref="BT105">IF(
   AND(
      Table65[[#This Row],[Service]] &lt;&gt; "",
      OR(COUNTIF(Table65[Service], "*HT Custom RNA*") &gt; 0, COUNTIF(Table65[Service], "*HT Geneblock Custom RNA*") &gt; 0),
      OR(
         COUNTA(_xlfn.UNIQUE(_xlfn._xlws.FILTER(Table65[RNA Analytics], (Table65[Service] &lt;&gt; "")))) &gt; 1,
         COUNTA(_xlfn.UNIQUE(_xlfn._xlws.FILTER(Table65[Bank Construct?], (Table65[Service] &lt;&gt; "")))) &gt; 1,
         COUNTA(_xlfn.UNIQUE(_xlfn._xlws.FILTER(Table65[Synthesis Type], (Table65[Service] &lt;&gt; "")))) &gt; 1
      )
   ),
   "Error 10: If submitting HT Custom RNA or HT Geneblock Custom RNA service request, all items must have the same Synthesis Type, Banking, and Analytics",
   ""
)</f>
        <v/>
      </c>
      <c r="BU105" s="4" t="str">
        <f>IF(AND(OR(Table65[[#This Row],[Service]] = "HT Custom RNA",Table65[[#This Row],[Service]] = "HT Geneblock Custom RNA"), Table65[[#This Row],[Vector]]="Banked Construct"),"Error 11: Banked constructs cannot be submitted for HT/Geneblock Custom RNA service. Contact the core if you'd like to resynthesize an entire banked plate","")</f>
        <v/>
      </c>
      <c r="BV105" s="4" t="str">
        <f>IF(AND(Table65[[#This Row],[Service]] &lt;&gt; "", Table65[[#This Row],[Vector]]="Banked Construct", Table65[[#This Row],[Bank Construct?]]="Yes"),"Error 12: Cannot bank constructs that are already banked","")</f>
        <v/>
      </c>
      <c r="BW105" s="4" t="str" cm="1">
        <f t="array" ref="BW105">_xlfn.LET(
    _xlpm.ProblemFound, _xlfn.TEXTJOIN(", ", TRUE, IF(AND(Table65[[#This Row],[Synthesis Type]]="Other RNA", OR(Table65[[#This Row],[Codon Optimize Capitalized?]]="No", Table65[[#This Row],[Codon Optimize Capitalized?]]="")), IF((ISNUMBER(SEARCH(Table_pA_Check[pA Check], Table65[[#This Row],[Custom Sequence/Bank ID]]))), Table_pA_Check[pA Check], ""),IF((ISNUMBER(FIND(LOWER(Table_pA_Check[pA Check]), Table65[[#This Row],[Custom Sequence/Bank ID]]))), Table_pA_Check[pA Check], ""))),
    IF(_xlpm.ProblemFound="", "", "Error 13: Problem sequences found (" &amp; _xlpm.ProblemFound &amp; ")"))</f>
        <v/>
      </c>
      <c r="BX105" s="4" t="str">
        <f>IF(AND(Table65[[#This Row],[Service]] &lt;&gt; "", Table65[[#This Row],[Codon Optimize Capitalized?]]&lt;&gt; "No", Table65[[#This Row],[Codon Optimize Capitalized?]]&lt;&gt; "", Table65[[#This Row],[Codon Optimize Capitalized?]]&lt;&gt; "No Options", EXACT(Table65[[#This Row],[Custom Sequence/Bank ID]],LOWER(Table65[[#This Row],[Custom Sequence/Bank ID]]))),"Error 14: Codon optimization is selected, but sequence is lowercase. Change regions for optimization to uppercase","")</f>
        <v/>
      </c>
      <c r="BY105" s="4" t="str">
        <f>IF(COUNTIF(Table65[Name], Table65[[#This Row],[Name]]) &gt; 1, "Error 15: Duplicate name", "")</f>
        <v/>
      </c>
      <c r="BZ105" s="4" t="str">
        <f>IF(
   Table65[[#This Row],[Service]]&lt;&gt;"",
   IF(
      AND(Table65[[#This Row],[Formulation]]="", Table65[[#This Row],[Number of Aliquots]]&gt;1),
      "Error 16: The RTC can only aliquot formulated circRNA; unformulated circRNA is stable through many freeze-thaw cycles",
      ""
   ),
   ""
)</f>
        <v/>
      </c>
      <c r="CA105" s="4" t="str">
        <f>IF(
   Table65[[#This Row],[Service]]&lt;&gt;"",
   IF(
      Table65[[#This Row],[Number of Aliquots]] &gt; (Table65[[#This Row],[Quantity (mg)]]*20),
      "Error 17: Too many aliquots. Maximum aliquots for Quantity requested = " &amp; (Table65[[#This Row],[Quantity (mg)]]*20),
      ""
   ),
   ""
)</f>
        <v/>
      </c>
      <c r="CB105" s="4" t="str">
        <f>IF(
   AND(Table65[[#This Row],[Service]]&lt;&gt;"", Table65[[#This Row],[Quantity (mg)]]&lt;0.2, Table65[[#This Row],[Formulation]]&lt;&gt;"", Table65[[#This Row],[Formulation]]&lt;&gt;"None"),
   "Error 18: Quantity too low. Minimum is 0.2mg for formulations",
   ""
)</f>
        <v/>
      </c>
      <c r="CC105" s="4" t="str">
        <f>IF(
   AND(Table65[[#This Row],[Service]]&lt;&gt;"", Table65[[#This Row],[Vector]]="No Vector", Table65[[#This Row],[Service]]&lt;&gt;"HT Geneblock Custom RNA"),
   "Error 19: [No Vector] can only be used for Geneblock service",
   ""
)</f>
        <v/>
      </c>
      <c r="CD105" s="4" t="str">
        <f>_xlfn.LET(
    _xlpm.errorList, _xlfn.TEXTJOIN(". ", TRUE, Table_Sequence_Check[[#This Row],[Problem Sequence Check]:[GC Check]],Table_Sequence_Check[[#This Row],[Restriction Enzyme Error]:[Gblock No Vector Check]]),
    IF(AND(Table65[[#This Row],[Service]]&lt;&gt;"", Table65[[#This Row],[Custom Sequence/Bank ID]]&lt;&gt;"SPECIAL",_xlpm.errorList&lt;&gt;""), _xlpm.errorList &amp; ".", "")
)</f>
        <v/>
      </c>
      <c r="CF105" s="3" t="str">
        <f t="shared" si="5"/>
        <v>Required</v>
      </c>
      <c r="CG105" s="1" t="str">
        <f t="shared" si="6"/>
        <v>Optional</v>
      </c>
      <c r="CH105" s="1" t="str">
        <f>IF(Table65[[#This Row],[Service]]&lt;&gt;"",IF((Table65[[#This Row],[Service]]="HT Custom RNA") + (Table65[[#This Row],[Service]]="HT Geneblock Custom RNA"), "Empty","Required"),"Empty")</f>
        <v>Empty</v>
      </c>
      <c r="CI105" s="1" t="str">
        <f>IF(Table65[[#This Row],[Service]] = "Stock RNA", "Required","Empty")</f>
        <v>Empty</v>
      </c>
      <c r="CJ105" s="1" t="str">
        <f>IF(OR(Table65[[#This Row],[Service]] = "Custom RNA", Table65[[#This Row],[Service]] = "HT Custom RNA", Table65[[#This Row],[Service]] = "HT Geneblock Custom RNA", Table65[[#This Row],[Service]] = "Formulation"), "Required", "Empty")</f>
        <v>Empty</v>
      </c>
      <c r="CK105" s="1" t="str">
        <f>IF(OR(Table65[[#This Row],[Service]] = "Custom RNA", Table65[[#This Row],[Service]] = "HT Custom RNA", Table65[[#This Row],[Service]] = "HT Geneblock Custom RNA"), "Required", "Empty")</f>
        <v>Empty</v>
      </c>
      <c r="CL105" s="1" t="str">
        <f>IF(OR(Table65[[#This Row],[Service]] = "Custom RNA", Table65[[#This Row],[Service]] = "HT Custom RNA", Table65[[#This Row],[Service]] = "HT Geneblock Custom RNA"), "Required", "Empty")</f>
        <v>Empty</v>
      </c>
      <c r="CM105" s="1" t="str">
        <f>IF(OR(Table65[[#This Row],[Service]] = "Custom RNA", Table65[[#This Row],[Service]] = "HT Custom RNA", Table65[[#This Row],[Service]] = "HT Geneblock Custom RNA"), "Required", "Empty")</f>
        <v>Empty</v>
      </c>
      <c r="CN105" s="1" t="str">
        <f>IF(AND(Table65[[#This Row],[Vector]]&lt;&gt;"Banked Construct", OR(Table65[[#This Row],[Service]] = "Custom RNA", Table65[[#This Row],[Service]] = "HT Custom RNA",Table65[[#This Row],[Service]] = "HT Geneblock Custom RNA",)), "Optional", "Empty")</f>
        <v>Empty</v>
      </c>
      <c r="CO105" s="1" t="str">
        <f>IF(OR(Table65[[#This Row],[Service]] = "Custom RNA", Table65[[#This Row],[Service]] = "HT Custom RNA"), "Optional", "Empty")</f>
        <v>Empty</v>
      </c>
      <c r="CP105" s="1" t="str">
        <f>IF(OR(Table65[[#This Row],[Service]] = "Custom RNA", Table65[[#This Row],[Service]] = "HT Custom RNA", Table65[[#This Row],[Service]] = "HT Custom Geneblock RNA"), "Optional", "Empty")</f>
        <v>Empty</v>
      </c>
      <c r="CQ105" s="1" t="str">
        <f>IF(Table65[[#This Row],[Service]]&lt;&gt;"",IF(OR(Table65[[#This Row],[Service]]="HT Custom RNA", Table65[[#This Row],[Service]]="HT Geneblock Custom RNA"), "Empty","Optional"),"Empty")</f>
        <v>Empty</v>
      </c>
      <c r="CR105" s="1" t="str">
        <f>IF(AND(Table65[[#This Row],[Formulation]]&lt;&gt;"",Table65[[#This Row],[Formulation]]&lt;&gt;"None",Table65[[#This Row],[Formulation]]&lt;&gt;"No Options"), "Required","Empty")</f>
        <v>Empty</v>
      </c>
      <c r="CS105" s="1" t="str">
        <f>IF(AND(Table65[[#This Row],[Formulation]]&lt;&gt;"",Table65[[#This Row],[Formulation]]&lt;&gt;"None",Table65[[#This Row],[Formulation]]&lt;&gt;"No Options"), "Optional","Empty")</f>
        <v>Empty</v>
      </c>
      <c r="CT105" s="1" t="str">
        <f t="shared" si="7"/>
        <v>Optional</v>
      </c>
      <c r="CU105" s="1" t="str">
        <f t="shared" si="8"/>
        <v>Optional</v>
      </c>
      <c r="CV105" s="2" t="str">
        <f t="shared" si="9"/>
        <v>Optional</v>
      </c>
    </row>
    <row r="106" spans="1:100" x14ac:dyDescent="0.35">
      <c r="A106" s="69">
        <v>102</v>
      </c>
      <c r="B106" s="59"/>
      <c r="C106" s="83"/>
      <c r="D106" s="85"/>
      <c r="E106" s="90"/>
      <c r="F106" s="60"/>
      <c r="G106" s="60"/>
      <c r="H106" s="60"/>
      <c r="I106" s="61"/>
      <c r="J106" s="61"/>
      <c r="K106" s="105"/>
      <c r="L106" s="90"/>
      <c r="M106" s="60"/>
      <c r="N106" s="108"/>
      <c r="O106" s="91"/>
      <c r="P106" s="111"/>
      <c r="Q106" s="93" t="str">
        <f>Table_Sequence_Check[[#This Row],[Final Warnings]]</f>
        <v/>
      </c>
      <c r="R106" s="19"/>
      <c r="S106" s="19"/>
      <c r="T106" s="19"/>
      <c r="BG106" s="3" t="str" cm="1">
        <f t="array" ref="BG106">_xlfn.LET(
    _xlpm.ProblemFound, _xlfn.TEXTJOIN(", ", TRUE, IF(OR(Table65[[#This Row],[Codon Optimize Capitalized?]]="No", Table65[[#This Row],[Codon Optimize Capitalized?]]=""), IF((ISNUMBER(SEARCH(Table_Problem_Sequences[Problem Sequences], Table65[[#This Row],[Custom Sequence/Bank ID]]))), Table_Problem_Sequences[Problem Sequences], ""),IF((ISNUMBER(FIND(LOWER(Table_Problem_Sequences[Problem Sequences]), Table65[[#This Row],[Custom Sequence/Bank ID]]))), Table_Problem_Sequences[Problem Sequences], ""))),
    IF(_xlpm.ProblemFound="", "", "Warning 1: Problem sequences found (" &amp; _xlpm.ProblemFound &amp; ")"))</f>
        <v/>
      </c>
      <c r="BH106" s="3" t="str">
        <f>IF(AND(Table65[[#This Row],[Vector]] &lt;&gt; "Banked Construct",Table65[[#This Row],[Service]]&lt;&gt;"Stock RNA", LEN(Table65[[#This Row],[Custom Sequence/Bank ID]])&lt;300, Table65[[#This Row],[Custom Sequence/Bank ID]]&lt;&gt;""),"Comment: Sequence is less than 300nt. A spacer sequence will be added to bring the length up to 300nt","")</f>
        <v/>
      </c>
      <c r="BI106" s="1" t="str">
        <f>IF(AND(Table65[[#This Row],[Custom Sequence/Bank ID]]&lt;&gt;"", Table65[[#This Row],[Codon Optimize Capitalized?]]&lt;&gt; "No", Table65[[#This Row],[Codon Optimize Capitalized?]]&lt;&gt; "", Table65[[#This Row],[Codon Optimize Capitalized?]]&lt;&gt; "No Options"),
    IF(MOD(LEN(SUBSTITUTE(SUBSTITUTE(SUBSTITUTE(SUBSTITUTE(SUBSTITUTE(Table65[[#This Row],[Custom Sequence/Bank ID]], "a", ""), "c", ""), "g", ""), "u", ""), "t", "")), 3) = 0,
        "",
        "Error 3: Optimization regions not divisible by 3"),
    "")</f>
        <v/>
      </c>
      <c r="BJ106" s="1" t="str">
        <f>IF(
    Table65[[#This Row],[Vector]]="Banked Construct",
    IF(
        AND(
            LEFT(Table65[[#This Row],[Custom Sequence/Bank ID]], 3)="RTC",
            ISNUMBER(VALUE(MID(Table65[[#This Row],[Custom Sequence/Bank ID]], 4, 7))),
            LEN(Table65[[#This Row],[Custom Sequence/Bank ID]])=10
        ),
        "",
        "Error 4: Incorrect Bank ID"
    ),
    ""
)</f>
        <v/>
      </c>
      <c r="BK106" s="1" t="str">
        <f>IF(
   AND(Table65[[#This Row],[Vector]]&lt;&gt;"Banked Construct", LEN(Table65[[#This Row],[Custom Sequence/Bank ID]])&gt;0),
   IF(
      LEN(
         SUBSTITUTE(
            SUBSTITUTE(
               SUBSTITUTE(
                  SUBSTITUTE(UPPER(Table65[[#This Row],[Custom Sequence/Bank ID]]),"A",""),
               "C",""),
            "T",""),
         "G","")
      )&gt;0,
      "Error 5: Non-ACGT characters present",
      ""
   ),
   ""
)</f>
        <v/>
      </c>
      <c r="BL106" s="4" t="str">
        <f>IF(AND(Table65[[#This Row],[Vector]] &lt;&gt; "Banked Construct",Table65[[#This Row],[Service]]="Custom RNA", LEN(Table65[[#This Row],[Custom Sequence/Bank ID]])&gt;10000),"Error 6: Maximum sequence length is 10,000nt",IF(AND(Table65[[#This Row],[Vector]] &lt;&gt; "Banked Construct",Table65[[#This Row],[Service]]="HT Custom RNA", LEN(Table65[[#This Row],[Custom Sequence/Bank ID]])&gt;5000),"Error 6: Maximum sequence length for HT is 5,000nt", IF(Table65[[#This Row],[Service]]="HT Geneblock Custom RNA", IF(AND(Table65[[#This Row],[Vector]]="RTC coding circRNA", LEN(Table65[[#This Row],[Custom Sequence/Bank ID]])&gt;3793),"Error 6: Maximum sequence length for Coding CircRNA Geneblock is 3,793nt", IF(AND(Table65[[#This Row],[Vector]]="RTC noncoding circRNA", LEN(Table65[[#This Row],[Custom Sequence/Bank ID]])&gt;4493),"Error 6: Maximum sequence length for Noncoding CircRNA Geneblock is 4,493nt", IF(AND(Table65[[#This Row],[Vector]]="RTC Other RNA", LEN(Table65[[#This Row],[Custom Sequence/Bank ID]])&gt;4913),"Error 6: Maximum sequence length for Other RNA Geneblock is 4,913nt",""))),"")))</f>
        <v/>
      </c>
      <c r="BM106" s="4" t="str">
        <f>IF(AND(Table65[[#This Row],[Vector]] &lt;&gt; "Banked Construct", Table65[[#This Row],[Service]]&lt;&gt;"Stock RNA", Table65[[#This Row],[Custom Sequence/Bank ID]]&lt;&gt;""),
    _xlfn.LET(
        _xlpm.Sequence, Table65[[#This Row],[Custom Sequence/Bank ID]],
        _xlpm.OriginalLength, IF(AND(Table65[[#This Row],[Codon Optimize Capitalized?]] &lt;&gt; "No", Table65[[#This Row],[Codon Optimize Capitalized?]] &lt;&gt; ""),
                           LEN(SUBSTITUTE(SUBSTITUTE(SUBSTITUTE(SUBSTITUTE(SUBSTITUTE(_xlpm.Sequence, "A", ""), "C", ""), "G", ""), "T", ""), "U", "")),
                           LEN(_xlpm.Sequence)),
        _xlpm.NoGCLength, IF(AND(Table65[[#This Row],[Codon Optimize Capitalized?]] &lt;&gt; "No", Table65[[#This Row],[Codon Optimize Capitalized?]] &lt;&gt; ""),
                       LEN((SUBSTITUTE(SUBSTITUTE(SUBSTITUTE(SUBSTITUTE(SUBSTITUTE(SUBSTITUTE(SUBSTITUTE(_xlpm.Sequence, "A", ""), "C", ""), "G", ""), "T", ""), "U", ""), "g", ""), "c", ""))),
                       LEN(SUBSTITUTE(SUBSTITUTE(UPPER(_xlpm.Sequence), "G", ""), "C", ""))),
        _xlpm.GCLength, _xlpm.OriginalLength - _xlpm.NoGCLength,
        _xlpm.GCPercentage, IF(_xlpm.OriginalLength &gt; 15, _xlpm.GCLength / _xlpm.OriginalLength, 0.5),
                IF(OR(_xlpm.GCPercentage &gt; 0.65, _xlpm.GCPercentage &lt; 0.25), "Warning 7: Unoptimized region GC is not between 25-65%", "")
    ),
    ""
)</f>
        <v/>
      </c>
      <c r="BN106" s="4" t="str" cm="1">
        <f t="array" ref="BN106">_xlfn.LET(
    _xlpm.ProblemFound, _xlfn.TEXTJOIN(", ", TRUE, IF(OR(Table65[[#This Row],[Codon Optimize Capitalized?]]="No", Table65[[#This Row],[Codon Optimize Capitalized?]]=""), IF((ISNUMBER(SEARCH(Table_Restriction_Enzymes[XbaI], Table65[[#This Row],[Custom Sequence/Bank ID]]))), Table_Restriction_Enzymes[XbaI], ""),IF((ISNUMBER(FIND(LOWER(Table_Restriction_Enzymes[XbaI]), Table65[[#This Row],[Custom Sequence/Bank ID]]))), Table_Restriction_Enzymes[XbaI], ""))),
    IF(_xlpm.ProblemFound="", "", "[" &amp; _xlpm.ProblemFound &amp; "]"))</f>
        <v/>
      </c>
      <c r="BO106" s="4" t="str">
        <f>IF(Table_Sequence_Check[[#This Row],[Restriction Enzyme 1 Check]]&lt;&gt;"", Table_Restriction_Enzymes[[#Headers],[XbaI]],"")</f>
        <v/>
      </c>
      <c r="BP106" s="4" t="str" cm="1">
        <f t="array" ref="BP106">_xlfn.LET(
    _xlpm.ProblemFound, _xlfn.TEXTJOIN(", ", TRUE, IF(OR(Table65[[#This Row],[Codon Optimize Capitalized?]]="No", Table65[[#This Row],[Codon Optimize Capitalized?]]=""), IF((ISNUMBER(SEARCH(Table_Restriction_Enzymes[AscI], Table65[[#This Row],[Custom Sequence/Bank ID]]))), Table_Restriction_Enzymes[AscI], ""),IF((ISNUMBER(FIND(LOWER(Table_Restriction_Enzymes[AscI]), Table65[[#This Row],[Custom Sequence/Bank ID]]))), Table_Restriction_Enzymes[AscI], ""))),
    IF(_xlpm.ProblemFound="", "", "[" &amp; _xlpm.ProblemFound &amp; "]"))</f>
        <v/>
      </c>
      <c r="BQ106" s="4" t="str">
        <f>IF(Table_Sequence_Check[[#This Row],[Restriction Enzyme 2 Check]]&lt;&gt;"", Table_Restriction_Enzymes[[#Headers],[AscI]],"")</f>
        <v/>
      </c>
      <c r="BR106" s="4" t="str">
        <f>IF(AND(Table65[[#This Row],[Vector]] &lt;&gt; "Banked Construct",Table65[[#This Row],[Service]]&lt;&gt;"Stock RNA", Table65[[#This Row],[Service]]&lt;&gt;"HT Geneblock Custom RNA", Table_Sequence_Check[[#This Row],[Restriction Enzyme 1 Check]]&lt;&gt;"", Table_Sequence_Check[[#This Row],[Restriction Enzyme 2 Check]]&lt;&gt; ""),"Error 8: Remove instances of one of the following: " &amp; _xlfn.CONCAT(Table_Sequence_Check[[#This Row],[Restriction Enzyme 1 Check]],Table_Sequence_Check[[#This Row],[Restriction Enzyme 2 Check]]),"")</f>
        <v/>
      </c>
      <c r="BS106" s="4" t="str" cm="1">
        <f t="array" ref="BS106">IF(
   AND(
      Table65[[#This Row],[Service]] &lt;&gt; "",
      OR(
         COUNTIF(Table65[Service], "HT Custom RNA") &gt; 0,
         COUNTIF(Table65[Service], "HT Geneblock Custom RNA") &gt; 0
      ),
      COUNTA(_xlfn.UNIQUE(_xlfn._xlws.FILTER(Table65[Service], Table65[Service] &lt;&gt; ""))) &gt; 1
   ),
   "Error 9: If selecting HT Custom RNA or HT Geneblock Custom RNA, all items must match the selected HT service",
   ""
)</f>
        <v/>
      </c>
      <c r="BT106" s="4" t="str" cm="1">
        <f t="array" ref="BT106">IF(
   AND(
      Table65[[#This Row],[Service]] &lt;&gt; "",
      OR(COUNTIF(Table65[Service], "*HT Custom RNA*") &gt; 0, COUNTIF(Table65[Service], "*HT Geneblock Custom RNA*") &gt; 0),
      OR(
         COUNTA(_xlfn.UNIQUE(_xlfn._xlws.FILTER(Table65[RNA Analytics], (Table65[Service] &lt;&gt; "")))) &gt; 1,
         COUNTA(_xlfn.UNIQUE(_xlfn._xlws.FILTER(Table65[Bank Construct?], (Table65[Service] &lt;&gt; "")))) &gt; 1,
         COUNTA(_xlfn.UNIQUE(_xlfn._xlws.FILTER(Table65[Synthesis Type], (Table65[Service] &lt;&gt; "")))) &gt; 1
      )
   ),
   "Error 10: If submitting HT Custom RNA or HT Geneblock Custom RNA service request, all items must have the same Synthesis Type, Banking, and Analytics",
   ""
)</f>
        <v/>
      </c>
      <c r="BU106" s="4" t="str">
        <f>IF(AND(OR(Table65[[#This Row],[Service]] = "HT Custom RNA",Table65[[#This Row],[Service]] = "HT Geneblock Custom RNA"), Table65[[#This Row],[Vector]]="Banked Construct"),"Error 11: Banked constructs cannot be submitted for HT/Geneblock Custom RNA service. Contact the core if you'd like to resynthesize an entire banked plate","")</f>
        <v/>
      </c>
      <c r="BV106" s="4" t="str">
        <f>IF(AND(Table65[[#This Row],[Service]] &lt;&gt; "", Table65[[#This Row],[Vector]]="Banked Construct", Table65[[#This Row],[Bank Construct?]]="Yes"),"Error 12: Cannot bank constructs that are already banked","")</f>
        <v/>
      </c>
      <c r="BW106" s="4" t="str" cm="1">
        <f t="array" ref="BW106">_xlfn.LET(
    _xlpm.ProblemFound, _xlfn.TEXTJOIN(", ", TRUE, IF(AND(Table65[[#This Row],[Synthesis Type]]="Other RNA", OR(Table65[[#This Row],[Codon Optimize Capitalized?]]="No", Table65[[#This Row],[Codon Optimize Capitalized?]]="")), IF((ISNUMBER(SEARCH(Table_pA_Check[pA Check], Table65[[#This Row],[Custom Sequence/Bank ID]]))), Table_pA_Check[pA Check], ""),IF((ISNUMBER(FIND(LOWER(Table_pA_Check[pA Check]), Table65[[#This Row],[Custom Sequence/Bank ID]]))), Table_pA_Check[pA Check], ""))),
    IF(_xlpm.ProblemFound="", "", "Error 13: Problem sequences found (" &amp; _xlpm.ProblemFound &amp; ")"))</f>
        <v/>
      </c>
      <c r="BX106" s="4" t="str">
        <f>IF(AND(Table65[[#This Row],[Service]] &lt;&gt; "", Table65[[#This Row],[Codon Optimize Capitalized?]]&lt;&gt; "No", Table65[[#This Row],[Codon Optimize Capitalized?]]&lt;&gt; "", Table65[[#This Row],[Codon Optimize Capitalized?]]&lt;&gt; "No Options", EXACT(Table65[[#This Row],[Custom Sequence/Bank ID]],LOWER(Table65[[#This Row],[Custom Sequence/Bank ID]]))),"Error 14: Codon optimization is selected, but sequence is lowercase. Change regions for optimization to uppercase","")</f>
        <v/>
      </c>
      <c r="BY106" s="4" t="str">
        <f>IF(COUNTIF(Table65[Name], Table65[[#This Row],[Name]]) &gt; 1, "Error 15: Duplicate name", "")</f>
        <v/>
      </c>
      <c r="BZ106" s="4" t="str">
        <f>IF(
   Table65[[#This Row],[Service]]&lt;&gt;"",
   IF(
      AND(Table65[[#This Row],[Formulation]]="", Table65[[#This Row],[Number of Aliquots]]&gt;1),
      "Error 16: The RTC can only aliquot formulated circRNA; unformulated circRNA is stable through many freeze-thaw cycles",
      ""
   ),
   ""
)</f>
        <v/>
      </c>
      <c r="CA106" s="4" t="str">
        <f>IF(
   Table65[[#This Row],[Service]]&lt;&gt;"",
   IF(
      Table65[[#This Row],[Number of Aliquots]] &gt; (Table65[[#This Row],[Quantity (mg)]]*20),
      "Error 17: Too many aliquots. Maximum aliquots for Quantity requested = " &amp; (Table65[[#This Row],[Quantity (mg)]]*20),
      ""
   ),
   ""
)</f>
        <v/>
      </c>
      <c r="CB106" s="4" t="str">
        <f>IF(
   AND(Table65[[#This Row],[Service]]&lt;&gt;"", Table65[[#This Row],[Quantity (mg)]]&lt;0.2, Table65[[#This Row],[Formulation]]&lt;&gt;"", Table65[[#This Row],[Formulation]]&lt;&gt;"None"),
   "Error 18: Quantity too low. Minimum is 0.2mg for formulations",
   ""
)</f>
        <v/>
      </c>
      <c r="CC106" s="4" t="str">
        <f>IF(
   AND(Table65[[#This Row],[Service]]&lt;&gt;"", Table65[[#This Row],[Vector]]="No Vector", Table65[[#This Row],[Service]]&lt;&gt;"HT Geneblock Custom RNA"),
   "Error 19: [No Vector] can only be used for Geneblock service",
   ""
)</f>
        <v/>
      </c>
      <c r="CD106" s="4" t="str">
        <f>_xlfn.LET(
    _xlpm.errorList, _xlfn.TEXTJOIN(". ", TRUE, Table_Sequence_Check[[#This Row],[Problem Sequence Check]:[GC Check]],Table_Sequence_Check[[#This Row],[Restriction Enzyme Error]:[Gblock No Vector Check]]),
    IF(AND(Table65[[#This Row],[Service]]&lt;&gt;"", Table65[[#This Row],[Custom Sequence/Bank ID]]&lt;&gt;"SPECIAL",_xlpm.errorList&lt;&gt;""), _xlpm.errorList &amp; ".", "")
)</f>
        <v/>
      </c>
      <c r="CF106" s="3" t="str">
        <f t="shared" si="5"/>
        <v>Required</v>
      </c>
      <c r="CG106" s="1" t="str">
        <f t="shared" si="6"/>
        <v>Optional</v>
      </c>
      <c r="CH106" s="1" t="str">
        <f>IF(Table65[[#This Row],[Service]]&lt;&gt;"",IF((Table65[[#This Row],[Service]]="HT Custom RNA") + (Table65[[#This Row],[Service]]="HT Geneblock Custom RNA"), "Empty","Required"),"Empty")</f>
        <v>Empty</v>
      </c>
      <c r="CI106" s="1" t="str">
        <f>IF(Table65[[#This Row],[Service]] = "Stock RNA", "Required","Empty")</f>
        <v>Empty</v>
      </c>
      <c r="CJ106" s="1" t="str">
        <f>IF(OR(Table65[[#This Row],[Service]] = "Custom RNA", Table65[[#This Row],[Service]] = "HT Custom RNA", Table65[[#This Row],[Service]] = "HT Geneblock Custom RNA", Table65[[#This Row],[Service]] = "Formulation"), "Required", "Empty")</f>
        <v>Empty</v>
      </c>
      <c r="CK106" s="1" t="str">
        <f>IF(OR(Table65[[#This Row],[Service]] = "Custom RNA", Table65[[#This Row],[Service]] = "HT Custom RNA", Table65[[#This Row],[Service]] = "HT Geneblock Custom RNA"), "Required", "Empty")</f>
        <v>Empty</v>
      </c>
      <c r="CL106" s="1" t="str">
        <f>IF(OR(Table65[[#This Row],[Service]] = "Custom RNA", Table65[[#This Row],[Service]] = "HT Custom RNA", Table65[[#This Row],[Service]] = "HT Geneblock Custom RNA"), "Required", "Empty")</f>
        <v>Empty</v>
      </c>
      <c r="CM106" s="1" t="str">
        <f>IF(OR(Table65[[#This Row],[Service]] = "Custom RNA", Table65[[#This Row],[Service]] = "HT Custom RNA", Table65[[#This Row],[Service]] = "HT Geneblock Custom RNA"), "Required", "Empty")</f>
        <v>Empty</v>
      </c>
      <c r="CN106" s="1" t="str">
        <f>IF(AND(Table65[[#This Row],[Vector]]&lt;&gt;"Banked Construct", OR(Table65[[#This Row],[Service]] = "Custom RNA", Table65[[#This Row],[Service]] = "HT Custom RNA",Table65[[#This Row],[Service]] = "HT Geneblock Custom RNA",)), "Optional", "Empty")</f>
        <v>Empty</v>
      </c>
      <c r="CO106" s="1" t="str">
        <f>IF(OR(Table65[[#This Row],[Service]] = "Custom RNA", Table65[[#This Row],[Service]] = "HT Custom RNA"), "Optional", "Empty")</f>
        <v>Empty</v>
      </c>
      <c r="CP106" s="1" t="str">
        <f>IF(OR(Table65[[#This Row],[Service]] = "Custom RNA", Table65[[#This Row],[Service]] = "HT Custom RNA", Table65[[#This Row],[Service]] = "HT Custom Geneblock RNA"), "Optional", "Empty")</f>
        <v>Empty</v>
      </c>
      <c r="CQ106" s="1" t="str">
        <f>IF(Table65[[#This Row],[Service]]&lt;&gt;"",IF(OR(Table65[[#This Row],[Service]]="HT Custom RNA", Table65[[#This Row],[Service]]="HT Geneblock Custom RNA"), "Empty","Optional"),"Empty")</f>
        <v>Empty</v>
      </c>
      <c r="CR106" s="1" t="str">
        <f>IF(AND(Table65[[#This Row],[Formulation]]&lt;&gt;"",Table65[[#This Row],[Formulation]]&lt;&gt;"None",Table65[[#This Row],[Formulation]]&lt;&gt;"No Options"), "Required","Empty")</f>
        <v>Empty</v>
      </c>
      <c r="CS106" s="1" t="str">
        <f>IF(AND(Table65[[#This Row],[Formulation]]&lt;&gt;"",Table65[[#This Row],[Formulation]]&lt;&gt;"None",Table65[[#This Row],[Formulation]]&lt;&gt;"No Options"), "Optional","Empty")</f>
        <v>Empty</v>
      </c>
      <c r="CT106" s="1" t="str">
        <f t="shared" si="7"/>
        <v>Optional</v>
      </c>
      <c r="CU106" s="1" t="str">
        <f t="shared" si="8"/>
        <v>Optional</v>
      </c>
      <c r="CV106" s="2" t="str">
        <f t="shared" si="9"/>
        <v>Optional</v>
      </c>
    </row>
    <row r="107" spans="1:100" x14ac:dyDescent="0.35">
      <c r="A107" s="69">
        <v>103</v>
      </c>
      <c r="B107" s="59"/>
      <c r="C107" s="83"/>
      <c r="D107" s="85"/>
      <c r="E107" s="90"/>
      <c r="F107" s="60"/>
      <c r="G107" s="60"/>
      <c r="H107" s="60"/>
      <c r="I107" s="61"/>
      <c r="J107" s="61"/>
      <c r="K107" s="105"/>
      <c r="L107" s="90"/>
      <c r="M107" s="60"/>
      <c r="N107" s="108"/>
      <c r="O107" s="91"/>
      <c r="P107" s="111"/>
      <c r="Q107" s="93" t="str">
        <f>Table_Sequence_Check[[#This Row],[Final Warnings]]</f>
        <v/>
      </c>
      <c r="R107" s="19"/>
      <c r="S107" s="19"/>
      <c r="T107" s="19"/>
      <c r="BG107" s="3" t="str" cm="1">
        <f t="array" ref="BG107">_xlfn.LET(
    _xlpm.ProblemFound, _xlfn.TEXTJOIN(", ", TRUE, IF(OR(Table65[[#This Row],[Codon Optimize Capitalized?]]="No", Table65[[#This Row],[Codon Optimize Capitalized?]]=""), IF((ISNUMBER(SEARCH(Table_Problem_Sequences[Problem Sequences], Table65[[#This Row],[Custom Sequence/Bank ID]]))), Table_Problem_Sequences[Problem Sequences], ""),IF((ISNUMBER(FIND(LOWER(Table_Problem_Sequences[Problem Sequences]), Table65[[#This Row],[Custom Sequence/Bank ID]]))), Table_Problem_Sequences[Problem Sequences], ""))),
    IF(_xlpm.ProblemFound="", "", "Warning 1: Problem sequences found (" &amp; _xlpm.ProblemFound &amp; ")"))</f>
        <v/>
      </c>
      <c r="BH107" s="3" t="str">
        <f>IF(AND(Table65[[#This Row],[Vector]] &lt;&gt; "Banked Construct",Table65[[#This Row],[Service]]&lt;&gt;"Stock RNA", LEN(Table65[[#This Row],[Custom Sequence/Bank ID]])&lt;300, Table65[[#This Row],[Custom Sequence/Bank ID]]&lt;&gt;""),"Comment: Sequence is less than 300nt. A spacer sequence will be added to bring the length up to 300nt","")</f>
        <v/>
      </c>
      <c r="BI107" s="1" t="str">
        <f>IF(AND(Table65[[#This Row],[Custom Sequence/Bank ID]]&lt;&gt;"", Table65[[#This Row],[Codon Optimize Capitalized?]]&lt;&gt; "No", Table65[[#This Row],[Codon Optimize Capitalized?]]&lt;&gt; "", Table65[[#This Row],[Codon Optimize Capitalized?]]&lt;&gt; "No Options"),
    IF(MOD(LEN(SUBSTITUTE(SUBSTITUTE(SUBSTITUTE(SUBSTITUTE(SUBSTITUTE(Table65[[#This Row],[Custom Sequence/Bank ID]], "a", ""), "c", ""), "g", ""), "u", ""), "t", "")), 3) = 0,
        "",
        "Error 3: Optimization regions not divisible by 3"),
    "")</f>
        <v/>
      </c>
      <c r="BJ107" s="1" t="str">
        <f>IF(
    Table65[[#This Row],[Vector]]="Banked Construct",
    IF(
        AND(
            LEFT(Table65[[#This Row],[Custom Sequence/Bank ID]], 3)="RTC",
            ISNUMBER(VALUE(MID(Table65[[#This Row],[Custom Sequence/Bank ID]], 4, 7))),
            LEN(Table65[[#This Row],[Custom Sequence/Bank ID]])=10
        ),
        "",
        "Error 4: Incorrect Bank ID"
    ),
    ""
)</f>
        <v/>
      </c>
      <c r="BK107" s="1" t="str">
        <f>IF(
   AND(Table65[[#This Row],[Vector]]&lt;&gt;"Banked Construct", LEN(Table65[[#This Row],[Custom Sequence/Bank ID]])&gt;0),
   IF(
      LEN(
         SUBSTITUTE(
            SUBSTITUTE(
               SUBSTITUTE(
                  SUBSTITUTE(UPPER(Table65[[#This Row],[Custom Sequence/Bank ID]]),"A",""),
               "C",""),
            "T",""),
         "G","")
      )&gt;0,
      "Error 5: Non-ACGT characters present",
      ""
   ),
   ""
)</f>
        <v/>
      </c>
      <c r="BL107" s="4" t="str">
        <f>IF(AND(Table65[[#This Row],[Vector]] &lt;&gt; "Banked Construct",Table65[[#This Row],[Service]]="Custom RNA", LEN(Table65[[#This Row],[Custom Sequence/Bank ID]])&gt;10000),"Error 6: Maximum sequence length is 10,000nt",IF(AND(Table65[[#This Row],[Vector]] &lt;&gt; "Banked Construct",Table65[[#This Row],[Service]]="HT Custom RNA", LEN(Table65[[#This Row],[Custom Sequence/Bank ID]])&gt;5000),"Error 6: Maximum sequence length for HT is 5,000nt", IF(Table65[[#This Row],[Service]]="HT Geneblock Custom RNA", IF(AND(Table65[[#This Row],[Vector]]="RTC coding circRNA", LEN(Table65[[#This Row],[Custom Sequence/Bank ID]])&gt;3793),"Error 6: Maximum sequence length for Coding CircRNA Geneblock is 3,793nt", IF(AND(Table65[[#This Row],[Vector]]="RTC noncoding circRNA", LEN(Table65[[#This Row],[Custom Sequence/Bank ID]])&gt;4493),"Error 6: Maximum sequence length for Noncoding CircRNA Geneblock is 4,493nt", IF(AND(Table65[[#This Row],[Vector]]="RTC Other RNA", LEN(Table65[[#This Row],[Custom Sequence/Bank ID]])&gt;4913),"Error 6: Maximum sequence length for Other RNA Geneblock is 4,913nt",""))),"")))</f>
        <v/>
      </c>
      <c r="BM107" s="4" t="str">
        <f>IF(AND(Table65[[#This Row],[Vector]] &lt;&gt; "Banked Construct", Table65[[#This Row],[Service]]&lt;&gt;"Stock RNA", Table65[[#This Row],[Custom Sequence/Bank ID]]&lt;&gt;""),
    _xlfn.LET(
        _xlpm.Sequence, Table65[[#This Row],[Custom Sequence/Bank ID]],
        _xlpm.OriginalLength, IF(AND(Table65[[#This Row],[Codon Optimize Capitalized?]] &lt;&gt; "No", Table65[[#This Row],[Codon Optimize Capitalized?]] &lt;&gt; ""),
                           LEN(SUBSTITUTE(SUBSTITUTE(SUBSTITUTE(SUBSTITUTE(SUBSTITUTE(_xlpm.Sequence, "A", ""), "C", ""), "G", ""), "T", ""), "U", "")),
                           LEN(_xlpm.Sequence)),
        _xlpm.NoGCLength, IF(AND(Table65[[#This Row],[Codon Optimize Capitalized?]] &lt;&gt; "No", Table65[[#This Row],[Codon Optimize Capitalized?]] &lt;&gt; ""),
                       LEN((SUBSTITUTE(SUBSTITUTE(SUBSTITUTE(SUBSTITUTE(SUBSTITUTE(SUBSTITUTE(SUBSTITUTE(_xlpm.Sequence, "A", ""), "C", ""), "G", ""), "T", ""), "U", ""), "g", ""), "c", ""))),
                       LEN(SUBSTITUTE(SUBSTITUTE(UPPER(_xlpm.Sequence), "G", ""), "C", ""))),
        _xlpm.GCLength, _xlpm.OriginalLength - _xlpm.NoGCLength,
        _xlpm.GCPercentage, IF(_xlpm.OriginalLength &gt; 15, _xlpm.GCLength / _xlpm.OriginalLength, 0.5),
                IF(OR(_xlpm.GCPercentage &gt; 0.65, _xlpm.GCPercentage &lt; 0.25), "Warning 7: Unoptimized region GC is not between 25-65%", "")
    ),
    ""
)</f>
        <v/>
      </c>
      <c r="BN107" s="4" t="str" cm="1">
        <f t="array" ref="BN107">_xlfn.LET(
    _xlpm.ProblemFound, _xlfn.TEXTJOIN(", ", TRUE, IF(OR(Table65[[#This Row],[Codon Optimize Capitalized?]]="No", Table65[[#This Row],[Codon Optimize Capitalized?]]=""), IF((ISNUMBER(SEARCH(Table_Restriction_Enzymes[XbaI], Table65[[#This Row],[Custom Sequence/Bank ID]]))), Table_Restriction_Enzymes[XbaI], ""),IF((ISNUMBER(FIND(LOWER(Table_Restriction_Enzymes[XbaI]), Table65[[#This Row],[Custom Sequence/Bank ID]]))), Table_Restriction_Enzymes[XbaI], ""))),
    IF(_xlpm.ProblemFound="", "", "[" &amp; _xlpm.ProblemFound &amp; "]"))</f>
        <v/>
      </c>
      <c r="BO107" s="4" t="str">
        <f>IF(Table_Sequence_Check[[#This Row],[Restriction Enzyme 1 Check]]&lt;&gt;"", Table_Restriction_Enzymes[[#Headers],[XbaI]],"")</f>
        <v/>
      </c>
      <c r="BP107" s="4" t="str" cm="1">
        <f t="array" ref="BP107">_xlfn.LET(
    _xlpm.ProblemFound, _xlfn.TEXTJOIN(", ", TRUE, IF(OR(Table65[[#This Row],[Codon Optimize Capitalized?]]="No", Table65[[#This Row],[Codon Optimize Capitalized?]]=""), IF((ISNUMBER(SEARCH(Table_Restriction_Enzymes[AscI], Table65[[#This Row],[Custom Sequence/Bank ID]]))), Table_Restriction_Enzymes[AscI], ""),IF((ISNUMBER(FIND(LOWER(Table_Restriction_Enzymes[AscI]), Table65[[#This Row],[Custom Sequence/Bank ID]]))), Table_Restriction_Enzymes[AscI], ""))),
    IF(_xlpm.ProblemFound="", "", "[" &amp; _xlpm.ProblemFound &amp; "]"))</f>
        <v/>
      </c>
      <c r="BQ107" s="4" t="str">
        <f>IF(Table_Sequence_Check[[#This Row],[Restriction Enzyme 2 Check]]&lt;&gt;"", Table_Restriction_Enzymes[[#Headers],[AscI]],"")</f>
        <v/>
      </c>
      <c r="BR107" s="4" t="str">
        <f>IF(AND(Table65[[#This Row],[Vector]] &lt;&gt; "Banked Construct",Table65[[#This Row],[Service]]&lt;&gt;"Stock RNA", Table65[[#This Row],[Service]]&lt;&gt;"HT Geneblock Custom RNA", Table_Sequence_Check[[#This Row],[Restriction Enzyme 1 Check]]&lt;&gt;"", Table_Sequence_Check[[#This Row],[Restriction Enzyme 2 Check]]&lt;&gt; ""),"Error 8: Remove instances of one of the following: " &amp; _xlfn.CONCAT(Table_Sequence_Check[[#This Row],[Restriction Enzyme 1 Check]],Table_Sequence_Check[[#This Row],[Restriction Enzyme 2 Check]]),"")</f>
        <v/>
      </c>
      <c r="BS107" s="4" t="str" cm="1">
        <f t="array" ref="BS107">IF(
   AND(
      Table65[[#This Row],[Service]] &lt;&gt; "",
      OR(
         COUNTIF(Table65[Service], "HT Custom RNA") &gt; 0,
         COUNTIF(Table65[Service], "HT Geneblock Custom RNA") &gt; 0
      ),
      COUNTA(_xlfn.UNIQUE(_xlfn._xlws.FILTER(Table65[Service], Table65[Service] &lt;&gt; ""))) &gt; 1
   ),
   "Error 9: If selecting HT Custom RNA or HT Geneblock Custom RNA, all items must match the selected HT service",
   ""
)</f>
        <v/>
      </c>
      <c r="BT107" s="4" t="str" cm="1">
        <f t="array" ref="BT107">IF(
   AND(
      Table65[[#This Row],[Service]] &lt;&gt; "",
      OR(COUNTIF(Table65[Service], "*HT Custom RNA*") &gt; 0, COUNTIF(Table65[Service], "*HT Geneblock Custom RNA*") &gt; 0),
      OR(
         COUNTA(_xlfn.UNIQUE(_xlfn._xlws.FILTER(Table65[RNA Analytics], (Table65[Service] &lt;&gt; "")))) &gt; 1,
         COUNTA(_xlfn.UNIQUE(_xlfn._xlws.FILTER(Table65[Bank Construct?], (Table65[Service] &lt;&gt; "")))) &gt; 1,
         COUNTA(_xlfn.UNIQUE(_xlfn._xlws.FILTER(Table65[Synthesis Type], (Table65[Service] &lt;&gt; "")))) &gt; 1
      )
   ),
   "Error 10: If submitting HT Custom RNA or HT Geneblock Custom RNA service request, all items must have the same Synthesis Type, Banking, and Analytics",
   ""
)</f>
        <v/>
      </c>
      <c r="BU107" s="4" t="str">
        <f>IF(AND(OR(Table65[[#This Row],[Service]] = "HT Custom RNA",Table65[[#This Row],[Service]] = "HT Geneblock Custom RNA"), Table65[[#This Row],[Vector]]="Banked Construct"),"Error 11: Banked constructs cannot be submitted for HT/Geneblock Custom RNA service. Contact the core if you'd like to resynthesize an entire banked plate","")</f>
        <v/>
      </c>
      <c r="BV107" s="4" t="str">
        <f>IF(AND(Table65[[#This Row],[Service]] &lt;&gt; "", Table65[[#This Row],[Vector]]="Banked Construct", Table65[[#This Row],[Bank Construct?]]="Yes"),"Error 12: Cannot bank constructs that are already banked","")</f>
        <v/>
      </c>
      <c r="BW107" s="4" t="str" cm="1">
        <f t="array" ref="BW107">_xlfn.LET(
    _xlpm.ProblemFound, _xlfn.TEXTJOIN(", ", TRUE, IF(AND(Table65[[#This Row],[Synthesis Type]]="Other RNA", OR(Table65[[#This Row],[Codon Optimize Capitalized?]]="No", Table65[[#This Row],[Codon Optimize Capitalized?]]="")), IF((ISNUMBER(SEARCH(Table_pA_Check[pA Check], Table65[[#This Row],[Custom Sequence/Bank ID]]))), Table_pA_Check[pA Check], ""),IF((ISNUMBER(FIND(LOWER(Table_pA_Check[pA Check]), Table65[[#This Row],[Custom Sequence/Bank ID]]))), Table_pA_Check[pA Check], ""))),
    IF(_xlpm.ProblemFound="", "", "Error 13: Problem sequences found (" &amp; _xlpm.ProblemFound &amp; ")"))</f>
        <v/>
      </c>
      <c r="BX107" s="4" t="str">
        <f>IF(AND(Table65[[#This Row],[Service]] &lt;&gt; "", Table65[[#This Row],[Codon Optimize Capitalized?]]&lt;&gt; "No", Table65[[#This Row],[Codon Optimize Capitalized?]]&lt;&gt; "", Table65[[#This Row],[Codon Optimize Capitalized?]]&lt;&gt; "No Options", EXACT(Table65[[#This Row],[Custom Sequence/Bank ID]],LOWER(Table65[[#This Row],[Custom Sequence/Bank ID]]))),"Error 14: Codon optimization is selected, but sequence is lowercase. Change regions for optimization to uppercase","")</f>
        <v/>
      </c>
      <c r="BY107" s="4" t="str">
        <f>IF(COUNTIF(Table65[Name], Table65[[#This Row],[Name]]) &gt; 1, "Error 15: Duplicate name", "")</f>
        <v/>
      </c>
      <c r="BZ107" s="4" t="str">
        <f>IF(
   Table65[[#This Row],[Service]]&lt;&gt;"",
   IF(
      AND(Table65[[#This Row],[Formulation]]="", Table65[[#This Row],[Number of Aliquots]]&gt;1),
      "Error 16: The RTC can only aliquot formulated circRNA; unformulated circRNA is stable through many freeze-thaw cycles",
      ""
   ),
   ""
)</f>
        <v/>
      </c>
      <c r="CA107" s="4" t="str">
        <f>IF(
   Table65[[#This Row],[Service]]&lt;&gt;"",
   IF(
      Table65[[#This Row],[Number of Aliquots]] &gt; (Table65[[#This Row],[Quantity (mg)]]*20),
      "Error 17: Too many aliquots. Maximum aliquots for Quantity requested = " &amp; (Table65[[#This Row],[Quantity (mg)]]*20),
      ""
   ),
   ""
)</f>
        <v/>
      </c>
      <c r="CB107" s="4" t="str">
        <f>IF(
   AND(Table65[[#This Row],[Service]]&lt;&gt;"", Table65[[#This Row],[Quantity (mg)]]&lt;0.2, Table65[[#This Row],[Formulation]]&lt;&gt;"", Table65[[#This Row],[Formulation]]&lt;&gt;"None"),
   "Error 18: Quantity too low. Minimum is 0.2mg for formulations",
   ""
)</f>
        <v/>
      </c>
      <c r="CC107" s="4" t="str">
        <f>IF(
   AND(Table65[[#This Row],[Service]]&lt;&gt;"", Table65[[#This Row],[Vector]]="No Vector", Table65[[#This Row],[Service]]&lt;&gt;"HT Geneblock Custom RNA"),
   "Error 19: [No Vector] can only be used for Geneblock service",
   ""
)</f>
        <v/>
      </c>
      <c r="CD107" s="4" t="str">
        <f>_xlfn.LET(
    _xlpm.errorList, _xlfn.TEXTJOIN(". ", TRUE, Table_Sequence_Check[[#This Row],[Problem Sequence Check]:[GC Check]],Table_Sequence_Check[[#This Row],[Restriction Enzyme Error]:[Gblock No Vector Check]]),
    IF(AND(Table65[[#This Row],[Service]]&lt;&gt;"", Table65[[#This Row],[Custom Sequence/Bank ID]]&lt;&gt;"SPECIAL",_xlpm.errorList&lt;&gt;""), _xlpm.errorList &amp; ".", "")
)</f>
        <v/>
      </c>
      <c r="CF107" s="3" t="str">
        <f t="shared" si="5"/>
        <v>Required</v>
      </c>
      <c r="CG107" s="1" t="str">
        <f t="shared" si="6"/>
        <v>Optional</v>
      </c>
      <c r="CH107" s="1" t="str">
        <f>IF(Table65[[#This Row],[Service]]&lt;&gt;"",IF((Table65[[#This Row],[Service]]="HT Custom RNA") + (Table65[[#This Row],[Service]]="HT Geneblock Custom RNA"), "Empty","Required"),"Empty")</f>
        <v>Empty</v>
      </c>
      <c r="CI107" s="1" t="str">
        <f>IF(Table65[[#This Row],[Service]] = "Stock RNA", "Required","Empty")</f>
        <v>Empty</v>
      </c>
      <c r="CJ107" s="1" t="str">
        <f>IF(OR(Table65[[#This Row],[Service]] = "Custom RNA", Table65[[#This Row],[Service]] = "HT Custom RNA", Table65[[#This Row],[Service]] = "HT Geneblock Custom RNA", Table65[[#This Row],[Service]] = "Formulation"), "Required", "Empty")</f>
        <v>Empty</v>
      </c>
      <c r="CK107" s="1" t="str">
        <f>IF(OR(Table65[[#This Row],[Service]] = "Custom RNA", Table65[[#This Row],[Service]] = "HT Custom RNA", Table65[[#This Row],[Service]] = "HT Geneblock Custom RNA"), "Required", "Empty")</f>
        <v>Empty</v>
      </c>
      <c r="CL107" s="1" t="str">
        <f>IF(OR(Table65[[#This Row],[Service]] = "Custom RNA", Table65[[#This Row],[Service]] = "HT Custom RNA", Table65[[#This Row],[Service]] = "HT Geneblock Custom RNA"), "Required", "Empty")</f>
        <v>Empty</v>
      </c>
      <c r="CM107" s="1" t="str">
        <f>IF(OR(Table65[[#This Row],[Service]] = "Custom RNA", Table65[[#This Row],[Service]] = "HT Custom RNA", Table65[[#This Row],[Service]] = "HT Geneblock Custom RNA"), "Required", "Empty")</f>
        <v>Empty</v>
      </c>
      <c r="CN107" s="1" t="str">
        <f>IF(AND(Table65[[#This Row],[Vector]]&lt;&gt;"Banked Construct", OR(Table65[[#This Row],[Service]] = "Custom RNA", Table65[[#This Row],[Service]] = "HT Custom RNA",Table65[[#This Row],[Service]] = "HT Geneblock Custom RNA",)), "Optional", "Empty")</f>
        <v>Empty</v>
      </c>
      <c r="CO107" s="1" t="str">
        <f>IF(OR(Table65[[#This Row],[Service]] = "Custom RNA", Table65[[#This Row],[Service]] = "HT Custom RNA"), "Optional", "Empty")</f>
        <v>Empty</v>
      </c>
      <c r="CP107" s="1" t="str">
        <f>IF(OR(Table65[[#This Row],[Service]] = "Custom RNA", Table65[[#This Row],[Service]] = "HT Custom RNA", Table65[[#This Row],[Service]] = "HT Custom Geneblock RNA"), "Optional", "Empty")</f>
        <v>Empty</v>
      </c>
      <c r="CQ107" s="1" t="str">
        <f>IF(Table65[[#This Row],[Service]]&lt;&gt;"",IF(OR(Table65[[#This Row],[Service]]="HT Custom RNA", Table65[[#This Row],[Service]]="HT Geneblock Custom RNA"), "Empty","Optional"),"Empty")</f>
        <v>Empty</v>
      </c>
      <c r="CR107" s="1" t="str">
        <f>IF(AND(Table65[[#This Row],[Formulation]]&lt;&gt;"",Table65[[#This Row],[Formulation]]&lt;&gt;"None",Table65[[#This Row],[Formulation]]&lt;&gt;"No Options"), "Required","Empty")</f>
        <v>Empty</v>
      </c>
      <c r="CS107" s="1" t="str">
        <f>IF(AND(Table65[[#This Row],[Formulation]]&lt;&gt;"",Table65[[#This Row],[Formulation]]&lt;&gt;"None",Table65[[#This Row],[Formulation]]&lt;&gt;"No Options"), "Optional","Empty")</f>
        <v>Empty</v>
      </c>
      <c r="CT107" s="1" t="str">
        <f t="shared" si="7"/>
        <v>Optional</v>
      </c>
      <c r="CU107" s="1" t="str">
        <f t="shared" si="8"/>
        <v>Optional</v>
      </c>
      <c r="CV107" s="2" t="str">
        <f t="shared" si="9"/>
        <v>Optional</v>
      </c>
    </row>
    <row r="108" spans="1:100" x14ac:dyDescent="0.35">
      <c r="A108" s="69">
        <v>104</v>
      </c>
      <c r="B108" s="59"/>
      <c r="C108" s="83"/>
      <c r="D108" s="85"/>
      <c r="E108" s="90"/>
      <c r="F108" s="60"/>
      <c r="G108" s="60"/>
      <c r="H108" s="60"/>
      <c r="I108" s="61"/>
      <c r="J108" s="61"/>
      <c r="K108" s="105"/>
      <c r="L108" s="90"/>
      <c r="M108" s="60"/>
      <c r="N108" s="108"/>
      <c r="O108" s="91"/>
      <c r="P108" s="111"/>
      <c r="Q108" s="93" t="str">
        <f>Table_Sequence_Check[[#This Row],[Final Warnings]]</f>
        <v/>
      </c>
      <c r="R108" s="19"/>
      <c r="S108" s="19"/>
      <c r="T108" s="19"/>
      <c r="BG108" s="3" t="str" cm="1">
        <f t="array" ref="BG108">_xlfn.LET(
    _xlpm.ProblemFound, _xlfn.TEXTJOIN(", ", TRUE, IF(OR(Table65[[#This Row],[Codon Optimize Capitalized?]]="No", Table65[[#This Row],[Codon Optimize Capitalized?]]=""), IF((ISNUMBER(SEARCH(Table_Problem_Sequences[Problem Sequences], Table65[[#This Row],[Custom Sequence/Bank ID]]))), Table_Problem_Sequences[Problem Sequences], ""),IF((ISNUMBER(FIND(LOWER(Table_Problem_Sequences[Problem Sequences]), Table65[[#This Row],[Custom Sequence/Bank ID]]))), Table_Problem_Sequences[Problem Sequences], ""))),
    IF(_xlpm.ProblemFound="", "", "Warning 1: Problem sequences found (" &amp; _xlpm.ProblemFound &amp; ")"))</f>
        <v/>
      </c>
      <c r="BH108" s="3" t="str">
        <f>IF(AND(Table65[[#This Row],[Vector]] &lt;&gt; "Banked Construct",Table65[[#This Row],[Service]]&lt;&gt;"Stock RNA", LEN(Table65[[#This Row],[Custom Sequence/Bank ID]])&lt;300, Table65[[#This Row],[Custom Sequence/Bank ID]]&lt;&gt;""),"Comment: Sequence is less than 300nt. A spacer sequence will be added to bring the length up to 300nt","")</f>
        <v/>
      </c>
      <c r="BI108" s="1" t="str">
        <f>IF(AND(Table65[[#This Row],[Custom Sequence/Bank ID]]&lt;&gt;"", Table65[[#This Row],[Codon Optimize Capitalized?]]&lt;&gt; "No", Table65[[#This Row],[Codon Optimize Capitalized?]]&lt;&gt; "", Table65[[#This Row],[Codon Optimize Capitalized?]]&lt;&gt; "No Options"),
    IF(MOD(LEN(SUBSTITUTE(SUBSTITUTE(SUBSTITUTE(SUBSTITUTE(SUBSTITUTE(Table65[[#This Row],[Custom Sequence/Bank ID]], "a", ""), "c", ""), "g", ""), "u", ""), "t", "")), 3) = 0,
        "",
        "Error 3: Optimization regions not divisible by 3"),
    "")</f>
        <v/>
      </c>
      <c r="BJ108" s="1" t="str">
        <f>IF(
    Table65[[#This Row],[Vector]]="Banked Construct",
    IF(
        AND(
            LEFT(Table65[[#This Row],[Custom Sequence/Bank ID]], 3)="RTC",
            ISNUMBER(VALUE(MID(Table65[[#This Row],[Custom Sequence/Bank ID]], 4, 7))),
            LEN(Table65[[#This Row],[Custom Sequence/Bank ID]])=10
        ),
        "",
        "Error 4: Incorrect Bank ID"
    ),
    ""
)</f>
        <v/>
      </c>
      <c r="BK108" s="1" t="str">
        <f>IF(
   AND(Table65[[#This Row],[Vector]]&lt;&gt;"Banked Construct", LEN(Table65[[#This Row],[Custom Sequence/Bank ID]])&gt;0),
   IF(
      LEN(
         SUBSTITUTE(
            SUBSTITUTE(
               SUBSTITUTE(
                  SUBSTITUTE(UPPER(Table65[[#This Row],[Custom Sequence/Bank ID]]),"A",""),
               "C",""),
            "T",""),
         "G","")
      )&gt;0,
      "Error 5: Non-ACGT characters present",
      ""
   ),
   ""
)</f>
        <v/>
      </c>
      <c r="BL108" s="4" t="str">
        <f>IF(AND(Table65[[#This Row],[Vector]] &lt;&gt; "Banked Construct",Table65[[#This Row],[Service]]="Custom RNA", LEN(Table65[[#This Row],[Custom Sequence/Bank ID]])&gt;10000),"Error 6: Maximum sequence length is 10,000nt",IF(AND(Table65[[#This Row],[Vector]] &lt;&gt; "Banked Construct",Table65[[#This Row],[Service]]="HT Custom RNA", LEN(Table65[[#This Row],[Custom Sequence/Bank ID]])&gt;5000),"Error 6: Maximum sequence length for HT is 5,000nt", IF(Table65[[#This Row],[Service]]="HT Geneblock Custom RNA", IF(AND(Table65[[#This Row],[Vector]]="RTC coding circRNA", LEN(Table65[[#This Row],[Custom Sequence/Bank ID]])&gt;3793),"Error 6: Maximum sequence length for Coding CircRNA Geneblock is 3,793nt", IF(AND(Table65[[#This Row],[Vector]]="RTC noncoding circRNA", LEN(Table65[[#This Row],[Custom Sequence/Bank ID]])&gt;4493),"Error 6: Maximum sequence length for Noncoding CircRNA Geneblock is 4,493nt", IF(AND(Table65[[#This Row],[Vector]]="RTC Other RNA", LEN(Table65[[#This Row],[Custom Sequence/Bank ID]])&gt;4913),"Error 6: Maximum sequence length for Other RNA Geneblock is 4,913nt",""))),"")))</f>
        <v/>
      </c>
      <c r="BM108" s="4" t="str">
        <f>IF(AND(Table65[[#This Row],[Vector]] &lt;&gt; "Banked Construct", Table65[[#This Row],[Service]]&lt;&gt;"Stock RNA", Table65[[#This Row],[Custom Sequence/Bank ID]]&lt;&gt;""),
    _xlfn.LET(
        _xlpm.Sequence, Table65[[#This Row],[Custom Sequence/Bank ID]],
        _xlpm.OriginalLength, IF(AND(Table65[[#This Row],[Codon Optimize Capitalized?]] &lt;&gt; "No", Table65[[#This Row],[Codon Optimize Capitalized?]] &lt;&gt; ""),
                           LEN(SUBSTITUTE(SUBSTITUTE(SUBSTITUTE(SUBSTITUTE(SUBSTITUTE(_xlpm.Sequence, "A", ""), "C", ""), "G", ""), "T", ""), "U", "")),
                           LEN(_xlpm.Sequence)),
        _xlpm.NoGCLength, IF(AND(Table65[[#This Row],[Codon Optimize Capitalized?]] &lt;&gt; "No", Table65[[#This Row],[Codon Optimize Capitalized?]] &lt;&gt; ""),
                       LEN((SUBSTITUTE(SUBSTITUTE(SUBSTITUTE(SUBSTITUTE(SUBSTITUTE(SUBSTITUTE(SUBSTITUTE(_xlpm.Sequence, "A", ""), "C", ""), "G", ""), "T", ""), "U", ""), "g", ""), "c", ""))),
                       LEN(SUBSTITUTE(SUBSTITUTE(UPPER(_xlpm.Sequence), "G", ""), "C", ""))),
        _xlpm.GCLength, _xlpm.OriginalLength - _xlpm.NoGCLength,
        _xlpm.GCPercentage, IF(_xlpm.OriginalLength &gt; 15, _xlpm.GCLength / _xlpm.OriginalLength, 0.5),
                IF(OR(_xlpm.GCPercentage &gt; 0.65, _xlpm.GCPercentage &lt; 0.25), "Warning 7: Unoptimized region GC is not between 25-65%", "")
    ),
    ""
)</f>
        <v/>
      </c>
      <c r="BN108" s="4" t="str" cm="1">
        <f t="array" ref="BN108">_xlfn.LET(
    _xlpm.ProblemFound, _xlfn.TEXTJOIN(", ", TRUE, IF(OR(Table65[[#This Row],[Codon Optimize Capitalized?]]="No", Table65[[#This Row],[Codon Optimize Capitalized?]]=""), IF((ISNUMBER(SEARCH(Table_Restriction_Enzymes[XbaI], Table65[[#This Row],[Custom Sequence/Bank ID]]))), Table_Restriction_Enzymes[XbaI], ""),IF((ISNUMBER(FIND(LOWER(Table_Restriction_Enzymes[XbaI]), Table65[[#This Row],[Custom Sequence/Bank ID]]))), Table_Restriction_Enzymes[XbaI], ""))),
    IF(_xlpm.ProblemFound="", "", "[" &amp; _xlpm.ProblemFound &amp; "]"))</f>
        <v/>
      </c>
      <c r="BO108" s="4" t="str">
        <f>IF(Table_Sequence_Check[[#This Row],[Restriction Enzyme 1 Check]]&lt;&gt;"", Table_Restriction_Enzymes[[#Headers],[XbaI]],"")</f>
        <v/>
      </c>
      <c r="BP108" s="4" t="str" cm="1">
        <f t="array" ref="BP108">_xlfn.LET(
    _xlpm.ProblemFound, _xlfn.TEXTJOIN(", ", TRUE, IF(OR(Table65[[#This Row],[Codon Optimize Capitalized?]]="No", Table65[[#This Row],[Codon Optimize Capitalized?]]=""), IF((ISNUMBER(SEARCH(Table_Restriction_Enzymes[AscI], Table65[[#This Row],[Custom Sequence/Bank ID]]))), Table_Restriction_Enzymes[AscI], ""),IF((ISNUMBER(FIND(LOWER(Table_Restriction_Enzymes[AscI]), Table65[[#This Row],[Custom Sequence/Bank ID]]))), Table_Restriction_Enzymes[AscI], ""))),
    IF(_xlpm.ProblemFound="", "", "[" &amp; _xlpm.ProblemFound &amp; "]"))</f>
        <v/>
      </c>
      <c r="BQ108" s="4" t="str">
        <f>IF(Table_Sequence_Check[[#This Row],[Restriction Enzyme 2 Check]]&lt;&gt;"", Table_Restriction_Enzymes[[#Headers],[AscI]],"")</f>
        <v/>
      </c>
      <c r="BR108" s="4" t="str">
        <f>IF(AND(Table65[[#This Row],[Vector]] &lt;&gt; "Banked Construct",Table65[[#This Row],[Service]]&lt;&gt;"Stock RNA", Table65[[#This Row],[Service]]&lt;&gt;"HT Geneblock Custom RNA", Table_Sequence_Check[[#This Row],[Restriction Enzyme 1 Check]]&lt;&gt;"", Table_Sequence_Check[[#This Row],[Restriction Enzyme 2 Check]]&lt;&gt; ""),"Error 8: Remove instances of one of the following: " &amp; _xlfn.CONCAT(Table_Sequence_Check[[#This Row],[Restriction Enzyme 1 Check]],Table_Sequence_Check[[#This Row],[Restriction Enzyme 2 Check]]),"")</f>
        <v/>
      </c>
      <c r="BS108" s="4" t="str" cm="1">
        <f t="array" ref="BS108">IF(
   AND(
      Table65[[#This Row],[Service]] &lt;&gt; "",
      OR(
         COUNTIF(Table65[Service], "HT Custom RNA") &gt; 0,
         COUNTIF(Table65[Service], "HT Geneblock Custom RNA") &gt; 0
      ),
      COUNTA(_xlfn.UNIQUE(_xlfn._xlws.FILTER(Table65[Service], Table65[Service] &lt;&gt; ""))) &gt; 1
   ),
   "Error 9: If selecting HT Custom RNA or HT Geneblock Custom RNA, all items must match the selected HT service",
   ""
)</f>
        <v/>
      </c>
      <c r="BT108" s="4" t="str" cm="1">
        <f t="array" ref="BT108">IF(
   AND(
      Table65[[#This Row],[Service]] &lt;&gt; "",
      OR(COUNTIF(Table65[Service], "*HT Custom RNA*") &gt; 0, COUNTIF(Table65[Service], "*HT Geneblock Custom RNA*") &gt; 0),
      OR(
         COUNTA(_xlfn.UNIQUE(_xlfn._xlws.FILTER(Table65[RNA Analytics], (Table65[Service] &lt;&gt; "")))) &gt; 1,
         COUNTA(_xlfn.UNIQUE(_xlfn._xlws.FILTER(Table65[Bank Construct?], (Table65[Service] &lt;&gt; "")))) &gt; 1,
         COUNTA(_xlfn.UNIQUE(_xlfn._xlws.FILTER(Table65[Synthesis Type], (Table65[Service] &lt;&gt; "")))) &gt; 1
      )
   ),
   "Error 10: If submitting HT Custom RNA or HT Geneblock Custom RNA service request, all items must have the same Synthesis Type, Banking, and Analytics",
   ""
)</f>
        <v/>
      </c>
      <c r="BU108" s="4" t="str">
        <f>IF(AND(OR(Table65[[#This Row],[Service]] = "HT Custom RNA",Table65[[#This Row],[Service]] = "HT Geneblock Custom RNA"), Table65[[#This Row],[Vector]]="Banked Construct"),"Error 11: Banked constructs cannot be submitted for HT/Geneblock Custom RNA service. Contact the core if you'd like to resynthesize an entire banked plate","")</f>
        <v/>
      </c>
      <c r="BV108" s="4" t="str">
        <f>IF(AND(Table65[[#This Row],[Service]] &lt;&gt; "", Table65[[#This Row],[Vector]]="Banked Construct", Table65[[#This Row],[Bank Construct?]]="Yes"),"Error 12: Cannot bank constructs that are already banked","")</f>
        <v/>
      </c>
      <c r="BW108" s="4" t="str" cm="1">
        <f t="array" ref="BW108">_xlfn.LET(
    _xlpm.ProblemFound, _xlfn.TEXTJOIN(", ", TRUE, IF(AND(Table65[[#This Row],[Synthesis Type]]="Other RNA", OR(Table65[[#This Row],[Codon Optimize Capitalized?]]="No", Table65[[#This Row],[Codon Optimize Capitalized?]]="")), IF((ISNUMBER(SEARCH(Table_pA_Check[pA Check], Table65[[#This Row],[Custom Sequence/Bank ID]]))), Table_pA_Check[pA Check], ""),IF((ISNUMBER(FIND(LOWER(Table_pA_Check[pA Check]), Table65[[#This Row],[Custom Sequence/Bank ID]]))), Table_pA_Check[pA Check], ""))),
    IF(_xlpm.ProblemFound="", "", "Error 13: Problem sequences found (" &amp; _xlpm.ProblemFound &amp; ")"))</f>
        <v/>
      </c>
      <c r="BX108" s="4" t="str">
        <f>IF(AND(Table65[[#This Row],[Service]] &lt;&gt; "", Table65[[#This Row],[Codon Optimize Capitalized?]]&lt;&gt; "No", Table65[[#This Row],[Codon Optimize Capitalized?]]&lt;&gt; "", Table65[[#This Row],[Codon Optimize Capitalized?]]&lt;&gt; "No Options", EXACT(Table65[[#This Row],[Custom Sequence/Bank ID]],LOWER(Table65[[#This Row],[Custom Sequence/Bank ID]]))),"Error 14: Codon optimization is selected, but sequence is lowercase. Change regions for optimization to uppercase","")</f>
        <v/>
      </c>
      <c r="BY108" s="4" t="str">
        <f>IF(COUNTIF(Table65[Name], Table65[[#This Row],[Name]]) &gt; 1, "Error 15: Duplicate name", "")</f>
        <v/>
      </c>
      <c r="BZ108" s="4" t="str">
        <f>IF(
   Table65[[#This Row],[Service]]&lt;&gt;"",
   IF(
      AND(Table65[[#This Row],[Formulation]]="", Table65[[#This Row],[Number of Aliquots]]&gt;1),
      "Error 16: The RTC can only aliquot formulated circRNA; unformulated circRNA is stable through many freeze-thaw cycles",
      ""
   ),
   ""
)</f>
        <v/>
      </c>
      <c r="CA108" s="4" t="str">
        <f>IF(
   Table65[[#This Row],[Service]]&lt;&gt;"",
   IF(
      Table65[[#This Row],[Number of Aliquots]] &gt; (Table65[[#This Row],[Quantity (mg)]]*20),
      "Error 17: Too many aliquots. Maximum aliquots for Quantity requested = " &amp; (Table65[[#This Row],[Quantity (mg)]]*20),
      ""
   ),
   ""
)</f>
        <v/>
      </c>
      <c r="CB108" s="4" t="str">
        <f>IF(
   AND(Table65[[#This Row],[Service]]&lt;&gt;"", Table65[[#This Row],[Quantity (mg)]]&lt;0.2, Table65[[#This Row],[Formulation]]&lt;&gt;"", Table65[[#This Row],[Formulation]]&lt;&gt;"None"),
   "Error 18: Quantity too low. Minimum is 0.2mg for formulations",
   ""
)</f>
        <v/>
      </c>
      <c r="CC108" s="4" t="str">
        <f>IF(
   AND(Table65[[#This Row],[Service]]&lt;&gt;"", Table65[[#This Row],[Vector]]="No Vector", Table65[[#This Row],[Service]]&lt;&gt;"HT Geneblock Custom RNA"),
   "Error 19: [No Vector] can only be used for Geneblock service",
   ""
)</f>
        <v/>
      </c>
      <c r="CD108" s="4" t="str">
        <f>_xlfn.LET(
    _xlpm.errorList, _xlfn.TEXTJOIN(". ", TRUE, Table_Sequence_Check[[#This Row],[Problem Sequence Check]:[GC Check]],Table_Sequence_Check[[#This Row],[Restriction Enzyme Error]:[Gblock No Vector Check]]),
    IF(AND(Table65[[#This Row],[Service]]&lt;&gt;"", Table65[[#This Row],[Custom Sequence/Bank ID]]&lt;&gt;"SPECIAL",_xlpm.errorList&lt;&gt;""), _xlpm.errorList &amp; ".", "")
)</f>
        <v/>
      </c>
      <c r="CF108" s="3" t="str">
        <f t="shared" si="5"/>
        <v>Required</v>
      </c>
      <c r="CG108" s="1" t="str">
        <f t="shared" si="6"/>
        <v>Optional</v>
      </c>
      <c r="CH108" s="1" t="str">
        <f>IF(Table65[[#This Row],[Service]]&lt;&gt;"",IF((Table65[[#This Row],[Service]]="HT Custom RNA") + (Table65[[#This Row],[Service]]="HT Geneblock Custom RNA"), "Empty","Required"),"Empty")</f>
        <v>Empty</v>
      </c>
      <c r="CI108" s="1" t="str">
        <f>IF(Table65[[#This Row],[Service]] = "Stock RNA", "Required","Empty")</f>
        <v>Empty</v>
      </c>
      <c r="CJ108" s="1" t="str">
        <f>IF(OR(Table65[[#This Row],[Service]] = "Custom RNA", Table65[[#This Row],[Service]] = "HT Custom RNA", Table65[[#This Row],[Service]] = "HT Geneblock Custom RNA", Table65[[#This Row],[Service]] = "Formulation"), "Required", "Empty")</f>
        <v>Empty</v>
      </c>
      <c r="CK108" s="1" t="str">
        <f>IF(OR(Table65[[#This Row],[Service]] = "Custom RNA", Table65[[#This Row],[Service]] = "HT Custom RNA", Table65[[#This Row],[Service]] = "HT Geneblock Custom RNA"), "Required", "Empty")</f>
        <v>Empty</v>
      </c>
      <c r="CL108" s="1" t="str">
        <f>IF(OR(Table65[[#This Row],[Service]] = "Custom RNA", Table65[[#This Row],[Service]] = "HT Custom RNA", Table65[[#This Row],[Service]] = "HT Geneblock Custom RNA"), "Required", "Empty")</f>
        <v>Empty</v>
      </c>
      <c r="CM108" s="1" t="str">
        <f>IF(OR(Table65[[#This Row],[Service]] = "Custom RNA", Table65[[#This Row],[Service]] = "HT Custom RNA", Table65[[#This Row],[Service]] = "HT Geneblock Custom RNA"), "Required", "Empty")</f>
        <v>Empty</v>
      </c>
      <c r="CN108" s="1" t="str">
        <f>IF(AND(Table65[[#This Row],[Vector]]&lt;&gt;"Banked Construct", OR(Table65[[#This Row],[Service]] = "Custom RNA", Table65[[#This Row],[Service]] = "HT Custom RNA",Table65[[#This Row],[Service]] = "HT Geneblock Custom RNA",)), "Optional", "Empty")</f>
        <v>Empty</v>
      </c>
      <c r="CO108" s="1" t="str">
        <f>IF(OR(Table65[[#This Row],[Service]] = "Custom RNA", Table65[[#This Row],[Service]] = "HT Custom RNA"), "Optional", "Empty")</f>
        <v>Empty</v>
      </c>
      <c r="CP108" s="1" t="str">
        <f>IF(OR(Table65[[#This Row],[Service]] = "Custom RNA", Table65[[#This Row],[Service]] = "HT Custom RNA", Table65[[#This Row],[Service]] = "HT Custom Geneblock RNA"), "Optional", "Empty")</f>
        <v>Empty</v>
      </c>
      <c r="CQ108" s="1" t="str">
        <f>IF(Table65[[#This Row],[Service]]&lt;&gt;"",IF(OR(Table65[[#This Row],[Service]]="HT Custom RNA", Table65[[#This Row],[Service]]="HT Geneblock Custom RNA"), "Empty","Optional"),"Empty")</f>
        <v>Empty</v>
      </c>
      <c r="CR108" s="1" t="str">
        <f>IF(AND(Table65[[#This Row],[Formulation]]&lt;&gt;"",Table65[[#This Row],[Formulation]]&lt;&gt;"None",Table65[[#This Row],[Formulation]]&lt;&gt;"No Options"), "Required","Empty")</f>
        <v>Empty</v>
      </c>
      <c r="CS108" s="1" t="str">
        <f>IF(AND(Table65[[#This Row],[Formulation]]&lt;&gt;"",Table65[[#This Row],[Formulation]]&lt;&gt;"None",Table65[[#This Row],[Formulation]]&lt;&gt;"No Options"), "Optional","Empty")</f>
        <v>Empty</v>
      </c>
      <c r="CT108" s="1" t="str">
        <f t="shared" si="7"/>
        <v>Optional</v>
      </c>
      <c r="CU108" s="1" t="str">
        <f t="shared" si="8"/>
        <v>Optional</v>
      </c>
      <c r="CV108" s="2" t="str">
        <f t="shared" si="9"/>
        <v>Optional</v>
      </c>
    </row>
    <row r="109" spans="1:100" x14ac:dyDescent="0.35">
      <c r="A109" s="69">
        <v>105</v>
      </c>
      <c r="B109" s="59"/>
      <c r="C109" s="83"/>
      <c r="D109" s="85"/>
      <c r="E109" s="90"/>
      <c r="F109" s="60"/>
      <c r="G109" s="60"/>
      <c r="H109" s="60"/>
      <c r="I109" s="61"/>
      <c r="J109" s="61"/>
      <c r="K109" s="105"/>
      <c r="L109" s="90"/>
      <c r="M109" s="60"/>
      <c r="N109" s="108"/>
      <c r="O109" s="91"/>
      <c r="P109" s="111"/>
      <c r="Q109" s="93" t="str">
        <f>Table_Sequence_Check[[#This Row],[Final Warnings]]</f>
        <v/>
      </c>
      <c r="R109" s="19"/>
      <c r="S109" s="19"/>
      <c r="T109" s="19"/>
      <c r="BG109" s="3" t="str" cm="1">
        <f t="array" ref="BG109">_xlfn.LET(
    _xlpm.ProblemFound, _xlfn.TEXTJOIN(", ", TRUE, IF(OR(Table65[[#This Row],[Codon Optimize Capitalized?]]="No", Table65[[#This Row],[Codon Optimize Capitalized?]]=""), IF((ISNUMBER(SEARCH(Table_Problem_Sequences[Problem Sequences], Table65[[#This Row],[Custom Sequence/Bank ID]]))), Table_Problem_Sequences[Problem Sequences], ""),IF((ISNUMBER(FIND(LOWER(Table_Problem_Sequences[Problem Sequences]), Table65[[#This Row],[Custom Sequence/Bank ID]]))), Table_Problem_Sequences[Problem Sequences], ""))),
    IF(_xlpm.ProblemFound="", "", "Warning 1: Problem sequences found (" &amp; _xlpm.ProblemFound &amp; ")"))</f>
        <v/>
      </c>
      <c r="BH109" s="3" t="str">
        <f>IF(AND(Table65[[#This Row],[Vector]] &lt;&gt; "Banked Construct",Table65[[#This Row],[Service]]&lt;&gt;"Stock RNA", LEN(Table65[[#This Row],[Custom Sequence/Bank ID]])&lt;300, Table65[[#This Row],[Custom Sequence/Bank ID]]&lt;&gt;""),"Comment: Sequence is less than 300nt. A spacer sequence will be added to bring the length up to 300nt","")</f>
        <v/>
      </c>
      <c r="BI109" s="1" t="str">
        <f>IF(AND(Table65[[#This Row],[Custom Sequence/Bank ID]]&lt;&gt;"", Table65[[#This Row],[Codon Optimize Capitalized?]]&lt;&gt; "No", Table65[[#This Row],[Codon Optimize Capitalized?]]&lt;&gt; "", Table65[[#This Row],[Codon Optimize Capitalized?]]&lt;&gt; "No Options"),
    IF(MOD(LEN(SUBSTITUTE(SUBSTITUTE(SUBSTITUTE(SUBSTITUTE(SUBSTITUTE(Table65[[#This Row],[Custom Sequence/Bank ID]], "a", ""), "c", ""), "g", ""), "u", ""), "t", "")), 3) = 0,
        "",
        "Error 3: Optimization regions not divisible by 3"),
    "")</f>
        <v/>
      </c>
      <c r="BJ109" s="1" t="str">
        <f>IF(
    Table65[[#This Row],[Vector]]="Banked Construct",
    IF(
        AND(
            LEFT(Table65[[#This Row],[Custom Sequence/Bank ID]], 3)="RTC",
            ISNUMBER(VALUE(MID(Table65[[#This Row],[Custom Sequence/Bank ID]], 4, 7))),
            LEN(Table65[[#This Row],[Custom Sequence/Bank ID]])=10
        ),
        "",
        "Error 4: Incorrect Bank ID"
    ),
    ""
)</f>
        <v/>
      </c>
      <c r="BK109" s="1" t="str">
        <f>IF(
   AND(Table65[[#This Row],[Vector]]&lt;&gt;"Banked Construct", LEN(Table65[[#This Row],[Custom Sequence/Bank ID]])&gt;0),
   IF(
      LEN(
         SUBSTITUTE(
            SUBSTITUTE(
               SUBSTITUTE(
                  SUBSTITUTE(UPPER(Table65[[#This Row],[Custom Sequence/Bank ID]]),"A",""),
               "C",""),
            "T",""),
         "G","")
      )&gt;0,
      "Error 5: Non-ACGT characters present",
      ""
   ),
   ""
)</f>
        <v/>
      </c>
      <c r="BL109" s="4" t="str">
        <f>IF(AND(Table65[[#This Row],[Vector]] &lt;&gt; "Banked Construct",Table65[[#This Row],[Service]]="Custom RNA", LEN(Table65[[#This Row],[Custom Sequence/Bank ID]])&gt;10000),"Error 6: Maximum sequence length is 10,000nt",IF(AND(Table65[[#This Row],[Vector]] &lt;&gt; "Banked Construct",Table65[[#This Row],[Service]]="HT Custom RNA", LEN(Table65[[#This Row],[Custom Sequence/Bank ID]])&gt;5000),"Error 6: Maximum sequence length for HT is 5,000nt", IF(Table65[[#This Row],[Service]]="HT Geneblock Custom RNA", IF(AND(Table65[[#This Row],[Vector]]="RTC coding circRNA", LEN(Table65[[#This Row],[Custom Sequence/Bank ID]])&gt;3793),"Error 6: Maximum sequence length for Coding CircRNA Geneblock is 3,793nt", IF(AND(Table65[[#This Row],[Vector]]="RTC noncoding circRNA", LEN(Table65[[#This Row],[Custom Sequence/Bank ID]])&gt;4493),"Error 6: Maximum sequence length for Noncoding CircRNA Geneblock is 4,493nt", IF(AND(Table65[[#This Row],[Vector]]="RTC Other RNA", LEN(Table65[[#This Row],[Custom Sequence/Bank ID]])&gt;4913),"Error 6: Maximum sequence length for Other RNA Geneblock is 4,913nt",""))),"")))</f>
        <v/>
      </c>
      <c r="BM109" s="4" t="str">
        <f>IF(AND(Table65[[#This Row],[Vector]] &lt;&gt; "Banked Construct", Table65[[#This Row],[Service]]&lt;&gt;"Stock RNA", Table65[[#This Row],[Custom Sequence/Bank ID]]&lt;&gt;""),
    _xlfn.LET(
        _xlpm.Sequence, Table65[[#This Row],[Custom Sequence/Bank ID]],
        _xlpm.OriginalLength, IF(AND(Table65[[#This Row],[Codon Optimize Capitalized?]] &lt;&gt; "No", Table65[[#This Row],[Codon Optimize Capitalized?]] &lt;&gt; ""),
                           LEN(SUBSTITUTE(SUBSTITUTE(SUBSTITUTE(SUBSTITUTE(SUBSTITUTE(_xlpm.Sequence, "A", ""), "C", ""), "G", ""), "T", ""), "U", "")),
                           LEN(_xlpm.Sequence)),
        _xlpm.NoGCLength, IF(AND(Table65[[#This Row],[Codon Optimize Capitalized?]] &lt;&gt; "No", Table65[[#This Row],[Codon Optimize Capitalized?]] &lt;&gt; ""),
                       LEN((SUBSTITUTE(SUBSTITUTE(SUBSTITUTE(SUBSTITUTE(SUBSTITUTE(SUBSTITUTE(SUBSTITUTE(_xlpm.Sequence, "A", ""), "C", ""), "G", ""), "T", ""), "U", ""), "g", ""), "c", ""))),
                       LEN(SUBSTITUTE(SUBSTITUTE(UPPER(_xlpm.Sequence), "G", ""), "C", ""))),
        _xlpm.GCLength, _xlpm.OriginalLength - _xlpm.NoGCLength,
        _xlpm.GCPercentage, IF(_xlpm.OriginalLength &gt; 15, _xlpm.GCLength / _xlpm.OriginalLength, 0.5),
                IF(OR(_xlpm.GCPercentage &gt; 0.65, _xlpm.GCPercentage &lt; 0.25), "Warning 7: Unoptimized region GC is not between 25-65%", "")
    ),
    ""
)</f>
        <v/>
      </c>
      <c r="BN109" s="4" t="str" cm="1">
        <f t="array" ref="BN109">_xlfn.LET(
    _xlpm.ProblemFound, _xlfn.TEXTJOIN(", ", TRUE, IF(OR(Table65[[#This Row],[Codon Optimize Capitalized?]]="No", Table65[[#This Row],[Codon Optimize Capitalized?]]=""), IF((ISNUMBER(SEARCH(Table_Restriction_Enzymes[XbaI], Table65[[#This Row],[Custom Sequence/Bank ID]]))), Table_Restriction_Enzymes[XbaI], ""),IF((ISNUMBER(FIND(LOWER(Table_Restriction_Enzymes[XbaI]), Table65[[#This Row],[Custom Sequence/Bank ID]]))), Table_Restriction_Enzymes[XbaI], ""))),
    IF(_xlpm.ProblemFound="", "", "[" &amp; _xlpm.ProblemFound &amp; "]"))</f>
        <v/>
      </c>
      <c r="BO109" s="4" t="str">
        <f>IF(Table_Sequence_Check[[#This Row],[Restriction Enzyme 1 Check]]&lt;&gt;"", Table_Restriction_Enzymes[[#Headers],[XbaI]],"")</f>
        <v/>
      </c>
      <c r="BP109" s="4" t="str" cm="1">
        <f t="array" ref="BP109">_xlfn.LET(
    _xlpm.ProblemFound, _xlfn.TEXTJOIN(", ", TRUE, IF(OR(Table65[[#This Row],[Codon Optimize Capitalized?]]="No", Table65[[#This Row],[Codon Optimize Capitalized?]]=""), IF((ISNUMBER(SEARCH(Table_Restriction_Enzymes[AscI], Table65[[#This Row],[Custom Sequence/Bank ID]]))), Table_Restriction_Enzymes[AscI], ""),IF((ISNUMBER(FIND(LOWER(Table_Restriction_Enzymes[AscI]), Table65[[#This Row],[Custom Sequence/Bank ID]]))), Table_Restriction_Enzymes[AscI], ""))),
    IF(_xlpm.ProblemFound="", "", "[" &amp; _xlpm.ProblemFound &amp; "]"))</f>
        <v/>
      </c>
      <c r="BQ109" s="4" t="str">
        <f>IF(Table_Sequence_Check[[#This Row],[Restriction Enzyme 2 Check]]&lt;&gt;"", Table_Restriction_Enzymes[[#Headers],[AscI]],"")</f>
        <v/>
      </c>
      <c r="BR109" s="4" t="str">
        <f>IF(AND(Table65[[#This Row],[Vector]] &lt;&gt; "Banked Construct",Table65[[#This Row],[Service]]&lt;&gt;"Stock RNA", Table65[[#This Row],[Service]]&lt;&gt;"HT Geneblock Custom RNA", Table_Sequence_Check[[#This Row],[Restriction Enzyme 1 Check]]&lt;&gt;"", Table_Sequence_Check[[#This Row],[Restriction Enzyme 2 Check]]&lt;&gt; ""),"Error 8: Remove instances of one of the following: " &amp; _xlfn.CONCAT(Table_Sequence_Check[[#This Row],[Restriction Enzyme 1 Check]],Table_Sequence_Check[[#This Row],[Restriction Enzyme 2 Check]]),"")</f>
        <v/>
      </c>
      <c r="BS109" s="4" t="str" cm="1">
        <f t="array" ref="BS109">IF(
   AND(
      Table65[[#This Row],[Service]] &lt;&gt; "",
      OR(
         COUNTIF(Table65[Service], "HT Custom RNA") &gt; 0,
         COUNTIF(Table65[Service], "HT Geneblock Custom RNA") &gt; 0
      ),
      COUNTA(_xlfn.UNIQUE(_xlfn._xlws.FILTER(Table65[Service], Table65[Service] &lt;&gt; ""))) &gt; 1
   ),
   "Error 9: If selecting HT Custom RNA or HT Geneblock Custom RNA, all items must match the selected HT service",
   ""
)</f>
        <v/>
      </c>
      <c r="BT109" s="4" t="str" cm="1">
        <f t="array" ref="BT109">IF(
   AND(
      Table65[[#This Row],[Service]] &lt;&gt; "",
      OR(COUNTIF(Table65[Service], "*HT Custom RNA*") &gt; 0, COUNTIF(Table65[Service], "*HT Geneblock Custom RNA*") &gt; 0),
      OR(
         COUNTA(_xlfn.UNIQUE(_xlfn._xlws.FILTER(Table65[RNA Analytics], (Table65[Service] &lt;&gt; "")))) &gt; 1,
         COUNTA(_xlfn.UNIQUE(_xlfn._xlws.FILTER(Table65[Bank Construct?], (Table65[Service] &lt;&gt; "")))) &gt; 1,
         COUNTA(_xlfn.UNIQUE(_xlfn._xlws.FILTER(Table65[Synthesis Type], (Table65[Service] &lt;&gt; "")))) &gt; 1
      )
   ),
   "Error 10: If submitting HT Custom RNA or HT Geneblock Custom RNA service request, all items must have the same Synthesis Type, Banking, and Analytics",
   ""
)</f>
        <v/>
      </c>
      <c r="BU109" s="4" t="str">
        <f>IF(AND(OR(Table65[[#This Row],[Service]] = "HT Custom RNA",Table65[[#This Row],[Service]] = "HT Geneblock Custom RNA"), Table65[[#This Row],[Vector]]="Banked Construct"),"Error 11: Banked constructs cannot be submitted for HT/Geneblock Custom RNA service. Contact the core if you'd like to resynthesize an entire banked plate","")</f>
        <v/>
      </c>
      <c r="BV109" s="4" t="str">
        <f>IF(AND(Table65[[#This Row],[Service]] &lt;&gt; "", Table65[[#This Row],[Vector]]="Banked Construct", Table65[[#This Row],[Bank Construct?]]="Yes"),"Error 12: Cannot bank constructs that are already banked","")</f>
        <v/>
      </c>
      <c r="BW109" s="4" t="str" cm="1">
        <f t="array" ref="BW109">_xlfn.LET(
    _xlpm.ProblemFound, _xlfn.TEXTJOIN(", ", TRUE, IF(AND(Table65[[#This Row],[Synthesis Type]]="Other RNA", OR(Table65[[#This Row],[Codon Optimize Capitalized?]]="No", Table65[[#This Row],[Codon Optimize Capitalized?]]="")), IF((ISNUMBER(SEARCH(Table_pA_Check[pA Check], Table65[[#This Row],[Custom Sequence/Bank ID]]))), Table_pA_Check[pA Check], ""),IF((ISNUMBER(FIND(LOWER(Table_pA_Check[pA Check]), Table65[[#This Row],[Custom Sequence/Bank ID]]))), Table_pA_Check[pA Check], ""))),
    IF(_xlpm.ProblemFound="", "", "Error 13: Problem sequences found (" &amp; _xlpm.ProblemFound &amp; ")"))</f>
        <v/>
      </c>
      <c r="BX109" s="4" t="str">
        <f>IF(AND(Table65[[#This Row],[Service]] &lt;&gt; "", Table65[[#This Row],[Codon Optimize Capitalized?]]&lt;&gt; "No", Table65[[#This Row],[Codon Optimize Capitalized?]]&lt;&gt; "", Table65[[#This Row],[Codon Optimize Capitalized?]]&lt;&gt; "No Options", EXACT(Table65[[#This Row],[Custom Sequence/Bank ID]],LOWER(Table65[[#This Row],[Custom Sequence/Bank ID]]))),"Error 14: Codon optimization is selected, but sequence is lowercase. Change regions for optimization to uppercase","")</f>
        <v/>
      </c>
      <c r="BY109" s="4" t="str">
        <f>IF(COUNTIF(Table65[Name], Table65[[#This Row],[Name]]) &gt; 1, "Error 15: Duplicate name", "")</f>
        <v/>
      </c>
      <c r="BZ109" s="4" t="str">
        <f>IF(
   Table65[[#This Row],[Service]]&lt;&gt;"",
   IF(
      AND(Table65[[#This Row],[Formulation]]="", Table65[[#This Row],[Number of Aliquots]]&gt;1),
      "Error 16: The RTC can only aliquot formulated circRNA; unformulated circRNA is stable through many freeze-thaw cycles",
      ""
   ),
   ""
)</f>
        <v/>
      </c>
      <c r="CA109" s="4" t="str">
        <f>IF(
   Table65[[#This Row],[Service]]&lt;&gt;"",
   IF(
      Table65[[#This Row],[Number of Aliquots]] &gt; (Table65[[#This Row],[Quantity (mg)]]*20),
      "Error 17: Too many aliquots. Maximum aliquots for Quantity requested = " &amp; (Table65[[#This Row],[Quantity (mg)]]*20),
      ""
   ),
   ""
)</f>
        <v/>
      </c>
      <c r="CB109" s="4" t="str">
        <f>IF(
   AND(Table65[[#This Row],[Service]]&lt;&gt;"", Table65[[#This Row],[Quantity (mg)]]&lt;0.2, Table65[[#This Row],[Formulation]]&lt;&gt;"", Table65[[#This Row],[Formulation]]&lt;&gt;"None"),
   "Error 18: Quantity too low. Minimum is 0.2mg for formulations",
   ""
)</f>
        <v/>
      </c>
      <c r="CC109" s="4" t="str">
        <f>IF(
   AND(Table65[[#This Row],[Service]]&lt;&gt;"", Table65[[#This Row],[Vector]]="No Vector", Table65[[#This Row],[Service]]&lt;&gt;"HT Geneblock Custom RNA"),
   "Error 19: [No Vector] can only be used for Geneblock service",
   ""
)</f>
        <v/>
      </c>
      <c r="CD109" s="4" t="str">
        <f>_xlfn.LET(
    _xlpm.errorList, _xlfn.TEXTJOIN(". ", TRUE, Table_Sequence_Check[[#This Row],[Problem Sequence Check]:[GC Check]],Table_Sequence_Check[[#This Row],[Restriction Enzyme Error]:[Gblock No Vector Check]]),
    IF(AND(Table65[[#This Row],[Service]]&lt;&gt;"", Table65[[#This Row],[Custom Sequence/Bank ID]]&lt;&gt;"SPECIAL",_xlpm.errorList&lt;&gt;""), _xlpm.errorList &amp; ".", "")
)</f>
        <v/>
      </c>
      <c r="CF109" s="3" t="str">
        <f t="shared" si="5"/>
        <v>Required</v>
      </c>
      <c r="CG109" s="1" t="str">
        <f t="shared" si="6"/>
        <v>Optional</v>
      </c>
      <c r="CH109" s="1" t="str">
        <f>IF(Table65[[#This Row],[Service]]&lt;&gt;"",IF((Table65[[#This Row],[Service]]="HT Custom RNA") + (Table65[[#This Row],[Service]]="HT Geneblock Custom RNA"), "Empty","Required"),"Empty")</f>
        <v>Empty</v>
      </c>
      <c r="CI109" s="1" t="str">
        <f>IF(Table65[[#This Row],[Service]] = "Stock RNA", "Required","Empty")</f>
        <v>Empty</v>
      </c>
      <c r="CJ109" s="1" t="str">
        <f>IF(OR(Table65[[#This Row],[Service]] = "Custom RNA", Table65[[#This Row],[Service]] = "HT Custom RNA", Table65[[#This Row],[Service]] = "HT Geneblock Custom RNA", Table65[[#This Row],[Service]] = "Formulation"), "Required", "Empty")</f>
        <v>Empty</v>
      </c>
      <c r="CK109" s="1" t="str">
        <f>IF(OR(Table65[[#This Row],[Service]] = "Custom RNA", Table65[[#This Row],[Service]] = "HT Custom RNA", Table65[[#This Row],[Service]] = "HT Geneblock Custom RNA"), "Required", "Empty")</f>
        <v>Empty</v>
      </c>
      <c r="CL109" s="1" t="str">
        <f>IF(OR(Table65[[#This Row],[Service]] = "Custom RNA", Table65[[#This Row],[Service]] = "HT Custom RNA", Table65[[#This Row],[Service]] = "HT Geneblock Custom RNA"), "Required", "Empty")</f>
        <v>Empty</v>
      </c>
      <c r="CM109" s="1" t="str">
        <f>IF(OR(Table65[[#This Row],[Service]] = "Custom RNA", Table65[[#This Row],[Service]] = "HT Custom RNA", Table65[[#This Row],[Service]] = "HT Geneblock Custom RNA"), "Required", "Empty")</f>
        <v>Empty</v>
      </c>
      <c r="CN109" s="1" t="str">
        <f>IF(AND(Table65[[#This Row],[Vector]]&lt;&gt;"Banked Construct", OR(Table65[[#This Row],[Service]] = "Custom RNA", Table65[[#This Row],[Service]] = "HT Custom RNA",Table65[[#This Row],[Service]] = "HT Geneblock Custom RNA",)), "Optional", "Empty")</f>
        <v>Empty</v>
      </c>
      <c r="CO109" s="1" t="str">
        <f>IF(OR(Table65[[#This Row],[Service]] = "Custom RNA", Table65[[#This Row],[Service]] = "HT Custom RNA"), "Optional", "Empty")</f>
        <v>Empty</v>
      </c>
      <c r="CP109" s="1" t="str">
        <f>IF(OR(Table65[[#This Row],[Service]] = "Custom RNA", Table65[[#This Row],[Service]] = "HT Custom RNA", Table65[[#This Row],[Service]] = "HT Custom Geneblock RNA"), "Optional", "Empty")</f>
        <v>Empty</v>
      </c>
      <c r="CQ109" s="1" t="str">
        <f>IF(Table65[[#This Row],[Service]]&lt;&gt;"",IF(OR(Table65[[#This Row],[Service]]="HT Custom RNA", Table65[[#This Row],[Service]]="HT Geneblock Custom RNA"), "Empty","Optional"),"Empty")</f>
        <v>Empty</v>
      </c>
      <c r="CR109" s="1" t="str">
        <f>IF(AND(Table65[[#This Row],[Formulation]]&lt;&gt;"",Table65[[#This Row],[Formulation]]&lt;&gt;"None",Table65[[#This Row],[Formulation]]&lt;&gt;"No Options"), "Required","Empty")</f>
        <v>Empty</v>
      </c>
      <c r="CS109" s="1" t="str">
        <f>IF(AND(Table65[[#This Row],[Formulation]]&lt;&gt;"",Table65[[#This Row],[Formulation]]&lt;&gt;"None",Table65[[#This Row],[Formulation]]&lt;&gt;"No Options"), "Optional","Empty")</f>
        <v>Empty</v>
      </c>
      <c r="CT109" s="1" t="str">
        <f t="shared" si="7"/>
        <v>Optional</v>
      </c>
      <c r="CU109" s="1" t="str">
        <f t="shared" si="8"/>
        <v>Optional</v>
      </c>
      <c r="CV109" s="2" t="str">
        <f t="shared" si="9"/>
        <v>Optional</v>
      </c>
    </row>
    <row r="110" spans="1:100" x14ac:dyDescent="0.35">
      <c r="A110" s="69">
        <v>106</v>
      </c>
      <c r="B110" s="59"/>
      <c r="C110" s="83"/>
      <c r="D110" s="85"/>
      <c r="E110" s="90"/>
      <c r="F110" s="60"/>
      <c r="G110" s="60"/>
      <c r="H110" s="60"/>
      <c r="I110" s="61"/>
      <c r="J110" s="61"/>
      <c r="K110" s="105"/>
      <c r="L110" s="90"/>
      <c r="M110" s="60"/>
      <c r="N110" s="108"/>
      <c r="O110" s="91"/>
      <c r="P110" s="111"/>
      <c r="Q110" s="93" t="str">
        <f>Table_Sequence_Check[[#This Row],[Final Warnings]]</f>
        <v/>
      </c>
      <c r="R110" s="19"/>
      <c r="S110" s="19"/>
      <c r="T110" s="19"/>
      <c r="BG110" s="3" t="str" cm="1">
        <f t="array" ref="BG110">_xlfn.LET(
    _xlpm.ProblemFound, _xlfn.TEXTJOIN(", ", TRUE, IF(OR(Table65[[#This Row],[Codon Optimize Capitalized?]]="No", Table65[[#This Row],[Codon Optimize Capitalized?]]=""), IF((ISNUMBER(SEARCH(Table_Problem_Sequences[Problem Sequences], Table65[[#This Row],[Custom Sequence/Bank ID]]))), Table_Problem_Sequences[Problem Sequences], ""),IF((ISNUMBER(FIND(LOWER(Table_Problem_Sequences[Problem Sequences]), Table65[[#This Row],[Custom Sequence/Bank ID]]))), Table_Problem_Sequences[Problem Sequences], ""))),
    IF(_xlpm.ProblemFound="", "", "Warning 1: Problem sequences found (" &amp; _xlpm.ProblemFound &amp; ")"))</f>
        <v/>
      </c>
      <c r="BH110" s="3" t="str">
        <f>IF(AND(Table65[[#This Row],[Vector]] &lt;&gt; "Banked Construct",Table65[[#This Row],[Service]]&lt;&gt;"Stock RNA", LEN(Table65[[#This Row],[Custom Sequence/Bank ID]])&lt;300, Table65[[#This Row],[Custom Sequence/Bank ID]]&lt;&gt;""),"Comment: Sequence is less than 300nt. A spacer sequence will be added to bring the length up to 300nt","")</f>
        <v/>
      </c>
      <c r="BI110" s="1" t="str">
        <f>IF(AND(Table65[[#This Row],[Custom Sequence/Bank ID]]&lt;&gt;"", Table65[[#This Row],[Codon Optimize Capitalized?]]&lt;&gt; "No", Table65[[#This Row],[Codon Optimize Capitalized?]]&lt;&gt; "", Table65[[#This Row],[Codon Optimize Capitalized?]]&lt;&gt; "No Options"),
    IF(MOD(LEN(SUBSTITUTE(SUBSTITUTE(SUBSTITUTE(SUBSTITUTE(SUBSTITUTE(Table65[[#This Row],[Custom Sequence/Bank ID]], "a", ""), "c", ""), "g", ""), "u", ""), "t", "")), 3) = 0,
        "",
        "Error 3: Optimization regions not divisible by 3"),
    "")</f>
        <v/>
      </c>
      <c r="BJ110" s="1" t="str">
        <f>IF(
    Table65[[#This Row],[Vector]]="Banked Construct",
    IF(
        AND(
            LEFT(Table65[[#This Row],[Custom Sequence/Bank ID]], 3)="RTC",
            ISNUMBER(VALUE(MID(Table65[[#This Row],[Custom Sequence/Bank ID]], 4, 7))),
            LEN(Table65[[#This Row],[Custom Sequence/Bank ID]])=10
        ),
        "",
        "Error 4: Incorrect Bank ID"
    ),
    ""
)</f>
        <v/>
      </c>
      <c r="BK110" s="1" t="str">
        <f>IF(
   AND(Table65[[#This Row],[Vector]]&lt;&gt;"Banked Construct", LEN(Table65[[#This Row],[Custom Sequence/Bank ID]])&gt;0),
   IF(
      LEN(
         SUBSTITUTE(
            SUBSTITUTE(
               SUBSTITUTE(
                  SUBSTITUTE(UPPER(Table65[[#This Row],[Custom Sequence/Bank ID]]),"A",""),
               "C",""),
            "T",""),
         "G","")
      )&gt;0,
      "Error 5: Non-ACGT characters present",
      ""
   ),
   ""
)</f>
        <v/>
      </c>
      <c r="BL110" s="4" t="str">
        <f>IF(AND(Table65[[#This Row],[Vector]] &lt;&gt; "Banked Construct",Table65[[#This Row],[Service]]="Custom RNA", LEN(Table65[[#This Row],[Custom Sequence/Bank ID]])&gt;10000),"Error 6: Maximum sequence length is 10,000nt",IF(AND(Table65[[#This Row],[Vector]] &lt;&gt; "Banked Construct",Table65[[#This Row],[Service]]="HT Custom RNA", LEN(Table65[[#This Row],[Custom Sequence/Bank ID]])&gt;5000),"Error 6: Maximum sequence length for HT is 5,000nt", IF(Table65[[#This Row],[Service]]="HT Geneblock Custom RNA", IF(AND(Table65[[#This Row],[Vector]]="RTC coding circRNA", LEN(Table65[[#This Row],[Custom Sequence/Bank ID]])&gt;3793),"Error 6: Maximum sequence length for Coding CircRNA Geneblock is 3,793nt", IF(AND(Table65[[#This Row],[Vector]]="RTC noncoding circRNA", LEN(Table65[[#This Row],[Custom Sequence/Bank ID]])&gt;4493),"Error 6: Maximum sequence length for Noncoding CircRNA Geneblock is 4,493nt", IF(AND(Table65[[#This Row],[Vector]]="RTC Other RNA", LEN(Table65[[#This Row],[Custom Sequence/Bank ID]])&gt;4913),"Error 6: Maximum sequence length for Other RNA Geneblock is 4,913nt",""))),"")))</f>
        <v/>
      </c>
      <c r="BM110" s="4" t="str">
        <f>IF(AND(Table65[[#This Row],[Vector]] &lt;&gt; "Banked Construct", Table65[[#This Row],[Service]]&lt;&gt;"Stock RNA", Table65[[#This Row],[Custom Sequence/Bank ID]]&lt;&gt;""),
    _xlfn.LET(
        _xlpm.Sequence, Table65[[#This Row],[Custom Sequence/Bank ID]],
        _xlpm.OriginalLength, IF(AND(Table65[[#This Row],[Codon Optimize Capitalized?]] &lt;&gt; "No", Table65[[#This Row],[Codon Optimize Capitalized?]] &lt;&gt; ""),
                           LEN(SUBSTITUTE(SUBSTITUTE(SUBSTITUTE(SUBSTITUTE(SUBSTITUTE(_xlpm.Sequence, "A", ""), "C", ""), "G", ""), "T", ""), "U", "")),
                           LEN(_xlpm.Sequence)),
        _xlpm.NoGCLength, IF(AND(Table65[[#This Row],[Codon Optimize Capitalized?]] &lt;&gt; "No", Table65[[#This Row],[Codon Optimize Capitalized?]] &lt;&gt; ""),
                       LEN((SUBSTITUTE(SUBSTITUTE(SUBSTITUTE(SUBSTITUTE(SUBSTITUTE(SUBSTITUTE(SUBSTITUTE(_xlpm.Sequence, "A", ""), "C", ""), "G", ""), "T", ""), "U", ""), "g", ""), "c", ""))),
                       LEN(SUBSTITUTE(SUBSTITUTE(UPPER(_xlpm.Sequence), "G", ""), "C", ""))),
        _xlpm.GCLength, _xlpm.OriginalLength - _xlpm.NoGCLength,
        _xlpm.GCPercentage, IF(_xlpm.OriginalLength &gt; 15, _xlpm.GCLength / _xlpm.OriginalLength, 0.5),
                IF(OR(_xlpm.GCPercentage &gt; 0.65, _xlpm.GCPercentage &lt; 0.25), "Warning 7: Unoptimized region GC is not between 25-65%", "")
    ),
    ""
)</f>
        <v/>
      </c>
      <c r="BN110" s="4" t="str" cm="1">
        <f t="array" ref="BN110">_xlfn.LET(
    _xlpm.ProblemFound, _xlfn.TEXTJOIN(", ", TRUE, IF(OR(Table65[[#This Row],[Codon Optimize Capitalized?]]="No", Table65[[#This Row],[Codon Optimize Capitalized?]]=""), IF((ISNUMBER(SEARCH(Table_Restriction_Enzymes[XbaI], Table65[[#This Row],[Custom Sequence/Bank ID]]))), Table_Restriction_Enzymes[XbaI], ""),IF((ISNUMBER(FIND(LOWER(Table_Restriction_Enzymes[XbaI]), Table65[[#This Row],[Custom Sequence/Bank ID]]))), Table_Restriction_Enzymes[XbaI], ""))),
    IF(_xlpm.ProblemFound="", "", "[" &amp; _xlpm.ProblemFound &amp; "]"))</f>
        <v/>
      </c>
      <c r="BO110" s="4" t="str">
        <f>IF(Table_Sequence_Check[[#This Row],[Restriction Enzyme 1 Check]]&lt;&gt;"", Table_Restriction_Enzymes[[#Headers],[XbaI]],"")</f>
        <v/>
      </c>
      <c r="BP110" s="4" t="str" cm="1">
        <f t="array" ref="BP110">_xlfn.LET(
    _xlpm.ProblemFound, _xlfn.TEXTJOIN(", ", TRUE, IF(OR(Table65[[#This Row],[Codon Optimize Capitalized?]]="No", Table65[[#This Row],[Codon Optimize Capitalized?]]=""), IF((ISNUMBER(SEARCH(Table_Restriction_Enzymes[AscI], Table65[[#This Row],[Custom Sequence/Bank ID]]))), Table_Restriction_Enzymes[AscI], ""),IF((ISNUMBER(FIND(LOWER(Table_Restriction_Enzymes[AscI]), Table65[[#This Row],[Custom Sequence/Bank ID]]))), Table_Restriction_Enzymes[AscI], ""))),
    IF(_xlpm.ProblemFound="", "", "[" &amp; _xlpm.ProblemFound &amp; "]"))</f>
        <v/>
      </c>
      <c r="BQ110" s="4" t="str">
        <f>IF(Table_Sequence_Check[[#This Row],[Restriction Enzyme 2 Check]]&lt;&gt;"", Table_Restriction_Enzymes[[#Headers],[AscI]],"")</f>
        <v/>
      </c>
      <c r="BR110" s="4" t="str">
        <f>IF(AND(Table65[[#This Row],[Vector]] &lt;&gt; "Banked Construct",Table65[[#This Row],[Service]]&lt;&gt;"Stock RNA", Table65[[#This Row],[Service]]&lt;&gt;"HT Geneblock Custom RNA", Table_Sequence_Check[[#This Row],[Restriction Enzyme 1 Check]]&lt;&gt;"", Table_Sequence_Check[[#This Row],[Restriction Enzyme 2 Check]]&lt;&gt; ""),"Error 8: Remove instances of one of the following: " &amp; _xlfn.CONCAT(Table_Sequence_Check[[#This Row],[Restriction Enzyme 1 Check]],Table_Sequence_Check[[#This Row],[Restriction Enzyme 2 Check]]),"")</f>
        <v/>
      </c>
      <c r="BS110" s="4" t="str" cm="1">
        <f t="array" ref="BS110">IF(
   AND(
      Table65[[#This Row],[Service]] &lt;&gt; "",
      OR(
         COUNTIF(Table65[Service], "HT Custom RNA") &gt; 0,
         COUNTIF(Table65[Service], "HT Geneblock Custom RNA") &gt; 0
      ),
      COUNTA(_xlfn.UNIQUE(_xlfn._xlws.FILTER(Table65[Service], Table65[Service] &lt;&gt; ""))) &gt; 1
   ),
   "Error 9: If selecting HT Custom RNA or HT Geneblock Custom RNA, all items must match the selected HT service",
   ""
)</f>
        <v/>
      </c>
      <c r="BT110" s="4" t="str" cm="1">
        <f t="array" ref="BT110">IF(
   AND(
      Table65[[#This Row],[Service]] &lt;&gt; "",
      OR(COUNTIF(Table65[Service], "*HT Custom RNA*") &gt; 0, COUNTIF(Table65[Service], "*HT Geneblock Custom RNA*") &gt; 0),
      OR(
         COUNTA(_xlfn.UNIQUE(_xlfn._xlws.FILTER(Table65[RNA Analytics], (Table65[Service] &lt;&gt; "")))) &gt; 1,
         COUNTA(_xlfn.UNIQUE(_xlfn._xlws.FILTER(Table65[Bank Construct?], (Table65[Service] &lt;&gt; "")))) &gt; 1,
         COUNTA(_xlfn.UNIQUE(_xlfn._xlws.FILTER(Table65[Synthesis Type], (Table65[Service] &lt;&gt; "")))) &gt; 1
      )
   ),
   "Error 10: If submitting HT Custom RNA or HT Geneblock Custom RNA service request, all items must have the same Synthesis Type, Banking, and Analytics",
   ""
)</f>
        <v/>
      </c>
      <c r="BU110" s="4" t="str">
        <f>IF(AND(OR(Table65[[#This Row],[Service]] = "HT Custom RNA",Table65[[#This Row],[Service]] = "HT Geneblock Custom RNA"), Table65[[#This Row],[Vector]]="Banked Construct"),"Error 11: Banked constructs cannot be submitted for HT/Geneblock Custom RNA service. Contact the core if you'd like to resynthesize an entire banked plate","")</f>
        <v/>
      </c>
      <c r="BV110" s="4" t="str">
        <f>IF(AND(Table65[[#This Row],[Service]] &lt;&gt; "", Table65[[#This Row],[Vector]]="Banked Construct", Table65[[#This Row],[Bank Construct?]]="Yes"),"Error 12: Cannot bank constructs that are already banked","")</f>
        <v/>
      </c>
      <c r="BW110" s="4" t="str" cm="1">
        <f t="array" ref="BW110">_xlfn.LET(
    _xlpm.ProblemFound, _xlfn.TEXTJOIN(", ", TRUE, IF(AND(Table65[[#This Row],[Synthesis Type]]="Other RNA", OR(Table65[[#This Row],[Codon Optimize Capitalized?]]="No", Table65[[#This Row],[Codon Optimize Capitalized?]]="")), IF((ISNUMBER(SEARCH(Table_pA_Check[pA Check], Table65[[#This Row],[Custom Sequence/Bank ID]]))), Table_pA_Check[pA Check], ""),IF((ISNUMBER(FIND(LOWER(Table_pA_Check[pA Check]), Table65[[#This Row],[Custom Sequence/Bank ID]]))), Table_pA_Check[pA Check], ""))),
    IF(_xlpm.ProblemFound="", "", "Error 13: Problem sequences found (" &amp; _xlpm.ProblemFound &amp; ")"))</f>
        <v/>
      </c>
      <c r="BX110" s="4" t="str">
        <f>IF(AND(Table65[[#This Row],[Service]] &lt;&gt; "", Table65[[#This Row],[Codon Optimize Capitalized?]]&lt;&gt; "No", Table65[[#This Row],[Codon Optimize Capitalized?]]&lt;&gt; "", Table65[[#This Row],[Codon Optimize Capitalized?]]&lt;&gt; "No Options", EXACT(Table65[[#This Row],[Custom Sequence/Bank ID]],LOWER(Table65[[#This Row],[Custom Sequence/Bank ID]]))),"Error 14: Codon optimization is selected, but sequence is lowercase. Change regions for optimization to uppercase","")</f>
        <v/>
      </c>
      <c r="BY110" s="4" t="str">
        <f>IF(COUNTIF(Table65[Name], Table65[[#This Row],[Name]]) &gt; 1, "Error 15: Duplicate name", "")</f>
        <v/>
      </c>
      <c r="BZ110" s="4" t="str">
        <f>IF(
   Table65[[#This Row],[Service]]&lt;&gt;"",
   IF(
      AND(Table65[[#This Row],[Formulation]]="", Table65[[#This Row],[Number of Aliquots]]&gt;1),
      "Error 16: The RTC can only aliquot formulated circRNA; unformulated circRNA is stable through many freeze-thaw cycles",
      ""
   ),
   ""
)</f>
        <v/>
      </c>
      <c r="CA110" s="4" t="str">
        <f>IF(
   Table65[[#This Row],[Service]]&lt;&gt;"",
   IF(
      Table65[[#This Row],[Number of Aliquots]] &gt; (Table65[[#This Row],[Quantity (mg)]]*20),
      "Error 17: Too many aliquots. Maximum aliquots for Quantity requested = " &amp; (Table65[[#This Row],[Quantity (mg)]]*20),
      ""
   ),
   ""
)</f>
        <v/>
      </c>
      <c r="CB110" s="4" t="str">
        <f>IF(
   AND(Table65[[#This Row],[Service]]&lt;&gt;"", Table65[[#This Row],[Quantity (mg)]]&lt;0.2, Table65[[#This Row],[Formulation]]&lt;&gt;"", Table65[[#This Row],[Formulation]]&lt;&gt;"None"),
   "Error 18: Quantity too low. Minimum is 0.2mg for formulations",
   ""
)</f>
        <v/>
      </c>
      <c r="CC110" s="4" t="str">
        <f>IF(
   AND(Table65[[#This Row],[Service]]&lt;&gt;"", Table65[[#This Row],[Vector]]="No Vector", Table65[[#This Row],[Service]]&lt;&gt;"HT Geneblock Custom RNA"),
   "Error 19: [No Vector] can only be used for Geneblock service",
   ""
)</f>
        <v/>
      </c>
      <c r="CD110" s="4" t="str">
        <f>_xlfn.LET(
    _xlpm.errorList, _xlfn.TEXTJOIN(". ", TRUE, Table_Sequence_Check[[#This Row],[Problem Sequence Check]:[GC Check]],Table_Sequence_Check[[#This Row],[Restriction Enzyme Error]:[Gblock No Vector Check]]),
    IF(AND(Table65[[#This Row],[Service]]&lt;&gt;"", Table65[[#This Row],[Custom Sequence/Bank ID]]&lt;&gt;"SPECIAL",_xlpm.errorList&lt;&gt;""), _xlpm.errorList &amp; ".", "")
)</f>
        <v/>
      </c>
      <c r="CF110" s="3" t="str">
        <f t="shared" si="5"/>
        <v>Required</v>
      </c>
      <c r="CG110" s="1" t="str">
        <f t="shared" si="6"/>
        <v>Optional</v>
      </c>
      <c r="CH110" s="1" t="str">
        <f>IF(Table65[[#This Row],[Service]]&lt;&gt;"",IF((Table65[[#This Row],[Service]]="HT Custom RNA") + (Table65[[#This Row],[Service]]="HT Geneblock Custom RNA"), "Empty","Required"),"Empty")</f>
        <v>Empty</v>
      </c>
      <c r="CI110" s="1" t="str">
        <f>IF(Table65[[#This Row],[Service]] = "Stock RNA", "Required","Empty")</f>
        <v>Empty</v>
      </c>
      <c r="CJ110" s="1" t="str">
        <f>IF(OR(Table65[[#This Row],[Service]] = "Custom RNA", Table65[[#This Row],[Service]] = "HT Custom RNA", Table65[[#This Row],[Service]] = "HT Geneblock Custom RNA", Table65[[#This Row],[Service]] = "Formulation"), "Required", "Empty")</f>
        <v>Empty</v>
      </c>
      <c r="CK110" s="1" t="str">
        <f>IF(OR(Table65[[#This Row],[Service]] = "Custom RNA", Table65[[#This Row],[Service]] = "HT Custom RNA", Table65[[#This Row],[Service]] = "HT Geneblock Custom RNA"), "Required", "Empty")</f>
        <v>Empty</v>
      </c>
      <c r="CL110" s="1" t="str">
        <f>IF(OR(Table65[[#This Row],[Service]] = "Custom RNA", Table65[[#This Row],[Service]] = "HT Custom RNA", Table65[[#This Row],[Service]] = "HT Geneblock Custom RNA"), "Required", "Empty")</f>
        <v>Empty</v>
      </c>
      <c r="CM110" s="1" t="str">
        <f>IF(OR(Table65[[#This Row],[Service]] = "Custom RNA", Table65[[#This Row],[Service]] = "HT Custom RNA", Table65[[#This Row],[Service]] = "HT Geneblock Custom RNA"), "Required", "Empty")</f>
        <v>Empty</v>
      </c>
      <c r="CN110" s="1" t="str">
        <f>IF(AND(Table65[[#This Row],[Vector]]&lt;&gt;"Banked Construct", OR(Table65[[#This Row],[Service]] = "Custom RNA", Table65[[#This Row],[Service]] = "HT Custom RNA",Table65[[#This Row],[Service]] = "HT Geneblock Custom RNA",)), "Optional", "Empty")</f>
        <v>Empty</v>
      </c>
      <c r="CO110" s="1" t="str">
        <f>IF(OR(Table65[[#This Row],[Service]] = "Custom RNA", Table65[[#This Row],[Service]] = "HT Custom RNA"), "Optional", "Empty")</f>
        <v>Empty</v>
      </c>
      <c r="CP110" s="1" t="str">
        <f>IF(OR(Table65[[#This Row],[Service]] = "Custom RNA", Table65[[#This Row],[Service]] = "HT Custom RNA", Table65[[#This Row],[Service]] = "HT Custom Geneblock RNA"), "Optional", "Empty")</f>
        <v>Empty</v>
      </c>
      <c r="CQ110" s="1" t="str">
        <f>IF(Table65[[#This Row],[Service]]&lt;&gt;"",IF(OR(Table65[[#This Row],[Service]]="HT Custom RNA", Table65[[#This Row],[Service]]="HT Geneblock Custom RNA"), "Empty","Optional"),"Empty")</f>
        <v>Empty</v>
      </c>
      <c r="CR110" s="1" t="str">
        <f>IF(AND(Table65[[#This Row],[Formulation]]&lt;&gt;"",Table65[[#This Row],[Formulation]]&lt;&gt;"None",Table65[[#This Row],[Formulation]]&lt;&gt;"No Options"), "Required","Empty")</f>
        <v>Empty</v>
      </c>
      <c r="CS110" s="1" t="str">
        <f>IF(AND(Table65[[#This Row],[Formulation]]&lt;&gt;"",Table65[[#This Row],[Formulation]]&lt;&gt;"None",Table65[[#This Row],[Formulation]]&lt;&gt;"No Options"), "Optional","Empty")</f>
        <v>Empty</v>
      </c>
      <c r="CT110" s="1" t="str">
        <f t="shared" si="7"/>
        <v>Optional</v>
      </c>
      <c r="CU110" s="1" t="str">
        <f t="shared" si="8"/>
        <v>Optional</v>
      </c>
      <c r="CV110" s="2" t="str">
        <f t="shared" si="9"/>
        <v>Optional</v>
      </c>
    </row>
    <row r="111" spans="1:100" x14ac:dyDescent="0.35">
      <c r="A111" s="69">
        <v>107</v>
      </c>
      <c r="B111" s="59"/>
      <c r="C111" s="83"/>
      <c r="D111" s="85"/>
      <c r="E111" s="90"/>
      <c r="F111" s="60"/>
      <c r="G111" s="60"/>
      <c r="H111" s="60"/>
      <c r="I111" s="61"/>
      <c r="J111" s="61"/>
      <c r="K111" s="105"/>
      <c r="L111" s="90"/>
      <c r="M111" s="60"/>
      <c r="N111" s="108"/>
      <c r="O111" s="91"/>
      <c r="P111" s="111"/>
      <c r="Q111" s="93" t="str">
        <f>Table_Sequence_Check[[#This Row],[Final Warnings]]</f>
        <v/>
      </c>
      <c r="R111" s="19"/>
      <c r="S111" s="19"/>
      <c r="T111" s="19"/>
      <c r="BG111" s="3" t="str" cm="1">
        <f t="array" ref="BG111">_xlfn.LET(
    _xlpm.ProblemFound, _xlfn.TEXTJOIN(", ", TRUE, IF(OR(Table65[[#This Row],[Codon Optimize Capitalized?]]="No", Table65[[#This Row],[Codon Optimize Capitalized?]]=""), IF((ISNUMBER(SEARCH(Table_Problem_Sequences[Problem Sequences], Table65[[#This Row],[Custom Sequence/Bank ID]]))), Table_Problem_Sequences[Problem Sequences], ""),IF((ISNUMBER(FIND(LOWER(Table_Problem_Sequences[Problem Sequences]), Table65[[#This Row],[Custom Sequence/Bank ID]]))), Table_Problem_Sequences[Problem Sequences], ""))),
    IF(_xlpm.ProblemFound="", "", "Warning 1: Problem sequences found (" &amp; _xlpm.ProblemFound &amp; ")"))</f>
        <v/>
      </c>
      <c r="BH111" s="3" t="str">
        <f>IF(AND(Table65[[#This Row],[Vector]] &lt;&gt; "Banked Construct",Table65[[#This Row],[Service]]&lt;&gt;"Stock RNA", LEN(Table65[[#This Row],[Custom Sequence/Bank ID]])&lt;300, Table65[[#This Row],[Custom Sequence/Bank ID]]&lt;&gt;""),"Comment: Sequence is less than 300nt. A spacer sequence will be added to bring the length up to 300nt","")</f>
        <v/>
      </c>
      <c r="BI111" s="1" t="str">
        <f>IF(AND(Table65[[#This Row],[Custom Sequence/Bank ID]]&lt;&gt;"", Table65[[#This Row],[Codon Optimize Capitalized?]]&lt;&gt; "No", Table65[[#This Row],[Codon Optimize Capitalized?]]&lt;&gt; "", Table65[[#This Row],[Codon Optimize Capitalized?]]&lt;&gt; "No Options"),
    IF(MOD(LEN(SUBSTITUTE(SUBSTITUTE(SUBSTITUTE(SUBSTITUTE(SUBSTITUTE(Table65[[#This Row],[Custom Sequence/Bank ID]], "a", ""), "c", ""), "g", ""), "u", ""), "t", "")), 3) = 0,
        "",
        "Error 3: Optimization regions not divisible by 3"),
    "")</f>
        <v/>
      </c>
      <c r="BJ111" s="1" t="str">
        <f>IF(
    Table65[[#This Row],[Vector]]="Banked Construct",
    IF(
        AND(
            LEFT(Table65[[#This Row],[Custom Sequence/Bank ID]], 3)="RTC",
            ISNUMBER(VALUE(MID(Table65[[#This Row],[Custom Sequence/Bank ID]], 4, 7))),
            LEN(Table65[[#This Row],[Custom Sequence/Bank ID]])=10
        ),
        "",
        "Error 4: Incorrect Bank ID"
    ),
    ""
)</f>
        <v/>
      </c>
      <c r="BK111" s="1" t="str">
        <f>IF(
   AND(Table65[[#This Row],[Vector]]&lt;&gt;"Banked Construct", LEN(Table65[[#This Row],[Custom Sequence/Bank ID]])&gt;0),
   IF(
      LEN(
         SUBSTITUTE(
            SUBSTITUTE(
               SUBSTITUTE(
                  SUBSTITUTE(UPPER(Table65[[#This Row],[Custom Sequence/Bank ID]]),"A",""),
               "C",""),
            "T",""),
         "G","")
      )&gt;0,
      "Error 5: Non-ACGT characters present",
      ""
   ),
   ""
)</f>
        <v/>
      </c>
      <c r="BL111" s="4" t="str">
        <f>IF(AND(Table65[[#This Row],[Vector]] &lt;&gt; "Banked Construct",Table65[[#This Row],[Service]]="Custom RNA", LEN(Table65[[#This Row],[Custom Sequence/Bank ID]])&gt;10000),"Error 6: Maximum sequence length is 10,000nt",IF(AND(Table65[[#This Row],[Vector]] &lt;&gt; "Banked Construct",Table65[[#This Row],[Service]]="HT Custom RNA", LEN(Table65[[#This Row],[Custom Sequence/Bank ID]])&gt;5000),"Error 6: Maximum sequence length for HT is 5,000nt", IF(Table65[[#This Row],[Service]]="HT Geneblock Custom RNA", IF(AND(Table65[[#This Row],[Vector]]="RTC coding circRNA", LEN(Table65[[#This Row],[Custom Sequence/Bank ID]])&gt;3793),"Error 6: Maximum sequence length for Coding CircRNA Geneblock is 3,793nt", IF(AND(Table65[[#This Row],[Vector]]="RTC noncoding circRNA", LEN(Table65[[#This Row],[Custom Sequence/Bank ID]])&gt;4493),"Error 6: Maximum sequence length for Noncoding CircRNA Geneblock is 4,493nt", IF(AND(Table65[[#This Row],[Vector]]="RTC Other RNA", LEN(Table65[[#This Row],[Custom Sequence/Bank ID]])&gt;4913),"Error 6: Maximum sequence length for Other RNA Geneblock is 4,913nt",""))),"")))</f>
        <v/>
      </c>
      <c r="BM111" s="4" t="str">
        <f>IF(AND(Table65[[#This Row],[Vector]] &lt;&gt; "Banked Construct", Table65[[#This Row],[Service]]&lt;&gt;"Stock RNA", Table65[[#This Row],[Custom Sequence/Bank ID]]&lt;&gt;""),
    _xlfn.LET(
        _xlpm.Sequence, Table65[[#This Row],[Custom Sequence/Bank ID]],
        _xlpm.OriginalLength, IF(AND(Table65[[#This Row],[Codon Optimize Capitalized?]] &lt;&gt; "No", Table65[[#This Row],[Codon Optimize Capitalized?]] &lt;&gt; ""),
                           LEN(SUBSTITUTE(SUBSTITUTE(SUBSTITUTE(SUBSTITUTE(SUBSTITUTE(_xlpm.Sequence, "A", ""), "C", ""), "G", ""), "T", ""), "U", "")),
                           LEN(_xlpm.Sequence)),
        _xlpm.NoGCLength, IF(AND(Table65[[#This Row],[Codon Optimize Capitalized?]] &lt;&gt; "No", Table65[[#This Row],[Codon Optimize Capitalized?]] &lt;&gt; ""),
                       LEN((SUBSTITUTE(SUBSTITUTE(SUBSTITUTE(SUBSTITUTE(SUBSTITUTE(SUBSTITUTE(SUBSTITUTE(_xlpm.Sequence, "A", ""), "C", ""), "G", ""), "T", ""), "U", ""), "g", ""), "c", ""))),
                       LEN(SUBSTITUTE(SUBSTITUTE(UPPER(_xlpm.Sequence), "G", ""), "C", ""))),
        _xlpm.GCLength, _xlpm.OriginalLength - _xlpm.NoGCLength,
        _xlpm.GCPercentage, IF(_xlpm.OriginalLength &gt; 15, _xlpm.GCLength / _xlpm.OriginalLength, 0.5),
                IF(OR(_xlpm.GCPercentage &gt; 0.65, _xlpm.GCPercentage &lt; 0.25), "Warning 7: Unoptimized region GC is not between 25-65%", "")
    ),
    ""
)</f>
        <v/>
      </c>
      <c r="BN111" s="4" t="str" cm="1">
        <f t="array" ref="BN111">_xlfn.LET(
    _xlpm.ProblemFound, _xlfn.TEXTJOIN(", ", TRUE, IF(OR(Table65[[#This Row],[Codon Optimize Capitalized?]]="No", Table65[[#This Row],[Codon Optimize Capitalized?]]=""), IF((ISNUMBER(SEARCH(Table_Restriction_Enzymes[XbaI], Table65[[#This Row],[Custom Sequence/Bank ID]]))), Table_Restriction_Enzymes[XbaI], ""),IF((ISNUMBER(FIND(LOWER(Table_Restriction_Enzymes[XbaI]), Table65[[#This Row],[Custom Sequence/Bank ID]]))), Table_Restriction_Enzymes[XbaI], ""))),
    IF(_xlpm.ProblemFound="", "", "[" &amp; _xlpm.ProblemFound &amp; "]"))</f>
        <v/>
      </c>
      <c r="BO111" s="4" t="str">
        <f>IF(Table_Sequence_Check[[#This Row],[Restriction Enzyme 1 Check]]&lt;&gt;"", Table_Restriction_Enzymes[[#Headers],[XbaI]],"")</f>
        <v/>
      </c>
      <c r="BP111" s="4" t="str" cm="1">
        <f t="array" ref="BP111">_xlfn.LET(
    _xlpm.ProblemFound, _xlfn.TEXTJOIN(", ", TRUE, IF(OR(Table65[[#This Row],[Codon Optimize Capitalized?]]="No", Table65[[#This Row],[Codon Optimize Capitalized?]]=""), IF((ISNUMBER(SEARCH(Table_Restriction_Enzymes[AscI], Table65[[#This Row],[Custom Sequence/Bank ID]]))), Table_Restriction_Enzymes[AscI], ""),IF((ISNUMBER(FIND(LOWER(Table_Restriction_Enzymes[AscI]), Table65[[#This Row],[Custom Sequence/Bank ID]]))), Table_Restriction_Enzymes[AscI], ""))),
    IF(_xlpm.ProblemFound="", "", "[" &amp; _xlpm.ProblemFound &amp; "]"))</f>
        <v/>
      </c>
      <c r="BQ111" s="4" t="str">
        <f>IF(Table_Sequence_Check[[#This Row],[Restriction Enzyme 2 Check]]&lt;&gt;"", Table_Restriction_Enzymes[[#Headers],[AscI]],"")</f>
        <v/>
      </c>
      <c r="BR111" s="4" t="str">
        <f>IF(AND(Table65[[#This Row],[Vector]] &lt;&gt; "Banked Construct",Table65[[#This Row],[Service]]&lt;&gt;"Stock RNA", Table65[[#This Row],[Service]]&lt;&gt;"HT Geneblock Custom RNA", Table_Sequence_Check[[#This Row],[Restriction Enzyme 1 Check]]&lt;&gt;"", Table_Sequence_Check[[#This Row],[Restriction Enzyme 2 Check]]&lt;&gt; ""),"Error 8: Remove instances of one of the following: " &amp; _xlfn.CONCAT(Table_Sequence_Check[[#This Row],[Restriction Enzyme 1 Check]],Table_Sequence_Check[[#This Row],[Restriction Enzyme 2 Check]]),"")</f>
        <v/>
      </c>
      <c r="BS111" s="4" t="str" cm="1">
        <f t="array" ref="BS111">IF(
   AND(
      Table65[[#This Row],[Service]] &lt;&gt; "",
      OR(
         COUNTIF(Table65[Service], "HT Custom RNA") &gt; 0,
         COUNTIF(Table65[Service], "HT Geneblock Custom RNA") &gt; 0
      ),
      COUNTA(_xlfn.UNIQUE(_xlfn._xlws.FILTER(Table65[Service], Table65[Service] &lt;&gt; ""))) &gt; 1
   ),
   "Error 9: If selecting HT Custom RNA or HT Geneblock Custom RNA, all items must match the selected HT service",
   ""
)</f>
        <v/>
      </c>
      <c r="BT111" s="4" t="str" cm="1">
        <f t="array" ref="BT111">IF(
   AND(
      Table65[[#This Row],[Service]] &lt;&gt; "",
      OR(COUNTIF(Table65[Service], "*HT Custom RNA*") &gt; 0, COUNTIF(Table65[Service], "*HT Geneblock Custom RNA*") &gt; 0),
      OR(
         COUNTA(_xlfn.UNIQUE(_xlfn._xlws.FILTER(Table65[RNA Analytics], (Table65[Service] &lt;&gt; "")))) &gt; 1,
         COUNTA(_xlfn.UNIQUE(_xlfn._xlws.FILTER(Table65[Bank Construct?], (Table65[Service] &lt;&gt; "")))) &gt; 1,
         COUNTA(_xlfn.UNIQUE(_xlfn._xlws.FILTER(Table65[Synthesis Type], (Table65[Service] &lt;&gt; "")))) &gt; 1
      )
   ),
   "Error 10: If submitting HT Custom RNA or HT Geneblock Custom RNA service request, all items must have the same Synthesis Type, Banking, and Analytics",
   ""
)</f>
        <v/>
      </c>
      <c r="BU111" s="4" t="str">
        <f>IF(AND(OR(Table65[[#This Row],[Service]] = "HT Custom RNA",Table65[[#This Row],[Service]] = "HT Geneblock Custom RNA"), Table65[[#This Row],[Vector]]="Banked Construct"),"Error 11: Banked constructs cannot be submitted for HT/Geneblock Custom RNA service. Contact the core if you'd like to resynthesize an entire banked plate","")</f>
        <v/>
      </c>
      <c r="BV111" s="4" t="str">
        <f>IF(AND(Table65[[#This Row],[Service]] &lt;&gt; "", Table65[[#This Row],[Vector]]="Banked Construct", Table65[[#This Row],[Bank Construct?]]="Yes"),"Error 12: Cannot bank constructs that are already banked","")</f>
        <v/>
      </c>
      <c r="BW111" s="4" t="str" cm="1">
        <f t="array" ref="BW111">_xlfn.LET(
    _xlpm.ProblemFound, _xlfn.TEXTJOIN(", ", TRUE, IF(AND(Table65[[#This Row],[Synthesis Type]]="Other RNA", OR(Table65[[#This Row],[Codon Optimize Capitalized?]]="No", Table65[[#This Row],[Codon Optimize Capitalized?]]="")), IF((ISNUMBER(SEARCH(Table_pA_Check[pA Check], Table65[[#This Row],[Custom Sequence/Bank ID]]))), Table_pA_Check[pA Check], ""),IF((ISNUMBER(FIND(LOWER(Table_pA_Check[pA Check]), Table65[[#This Row],[Custom Sequence/Bank ID]]))), Table_pA_Check[pA Check], ""))),
    IF(_xlpm.ProblemFound="", "", "Error 13: Problem sequences found (" &amp; _xlpm.ProblemFound &amp; ")"))</f>
        <v/>
      </c>
      <c r="BX111" s="4" t="str">
        <f>IF(AND(Table65[[#This Row],[Service]] &lt;&gt; "", Table65[[#This Row],[Codon Optimize Capitalized?]]&lt;&gt; "No", Table65[[#This Row],[Codon Optimize Capitalized?]]&lt;&gt; "", Table65[[#This Row],[Codon Optimize Capitalized?]]&lt;&gt; "No Options", EXACT(Table65[[#This Row],[Custom Sequence/Bank ID]],LOWER(Table65[[#This Row],[Custom Sequence/Bank ID]]))),"Error 14: Codon optimization is selected, but sequence is lowercase. Change regions for optimization to uppercase","")</f>
        <v/>
      </c>
      <c r="BY111" s="4" t="str">
        <f>IF(COUNTIF(Table65[Name], Table65[[#This Row],[Name]]) &gt; 1, "Error 15: Duplicate name", "")</f>
        <v/>
      </c>
      <c r="BZ111" s="4" t="str">
        <f>IF(
   Table65[[#This Row],[Service]]&lt;&gt;"",
   IF(
      AND(Table65[[#This Row],[Formulation]]="", Table65[[#This Row],[Number of Aliquots]]&gt;1),
      "Error 16: The RTC can only aliquot formulated circRNA; unformulated circRNA is stable through many freeze-thaw cycles",
      ""
   ),
   ""
)</f>
        <v/>
      </c>
      <c r="CA111" s="4" t="str">
        <f>IF(
   Table65[[#This Row],[Service]]&lt;&gt;"",
   IF(
      Table65[[#This Row],[Number of Aliquots]] &gt; (Table65[[#This Row],[Quantity (mg)]]*20),
      "Error 17: Too many aliquots. Maximum aliquots for Quantity requested = " &amp; (Table65[[#This Row],[Quantity (mg)]]*20),
      ""
   ),
   ""
)</f>
        <v/>
      </c>
      <c r="CB111" s="4" t="str">
        <f>IF(
   AND(Table65[[#This Row],[Service]]&lt;&gt;"", Table65[[#This Row],[Quantity (mg)]]&lt;0.2, Table65[[#This Row],[Formulation]]&lt;&gt;"", Table65[[#This Row],[Formulation]]&lt;&gt;"None"),
   "Error 18: Quantity too low. Minimum is 0.2mg for formulations",
   ""
)</f>
        <v/>
      </c>
      <c r="CC111" s="4" t="str">
        <f>IF(
   AND(Table65[[#This Row],[Service]]&lt;&gt;"", Table65[[#This Row],[Vector]]="No Vector", Table65[[#This Row],[Service]]&lt;&gt;"HT Geneblock Custom RNA"),
   "Error 19: [No Vector] can only be used for Geneblock service",
   ""
)</f>
        <v/>
      </c>
      <c r="CD111" s="4" t="str">
        <f>_xlfn.LET(
    _xlpm.errorList, _xlfn.TEXTJOIN(". ", TRUE, Table_Sequence_Check[[#This Row],[Problem Sequence Check]:[GC Check]],Table_Sequence_Check[[#This Row],[Restriction Enzyme Error]:[Gblock No Vector Check]]),
    IF(AND(Table65[[#This Row],[Service]]&lt;&gt;"", Table65[[#This Row],[Custom Sequence/Bank ID]]&lt;&gt;"SPECIAL",_xlpm.errorList&lt;&gt;""), _xlpm.errorList &amp; ".", "")
)</f>
        <v/>
      </c>
      <c r="CF111" s="3" t="str">
        <f t="shared" si="5"/>
        <v>Required</v>
      </c>
      <c r="CG111" s="1" t="str">
        <f t="shared" si="6"/>
        <v>Optional</v>
      </c>
      <c r="CH111" s="1" t="str">
        <f>IF(Table65[[#This Row],[Service]]&lt;&gt;"",IF((Table65[[#This Row],[Service]]="HT Custom RNA") + (Table65[[#This Row],[Service]]="HT Geneblock Custom RNA"), "Empty","Required"),"Empty")</f>
        <v>Empty</v>
      </c>
      <c r="CI111" s="1" t="str">
        <f>IF(Table65[[#This Row],[Service]] = "Stock RNA", "Required","Empty")</f>
        <v>Empty</v>
      </c>
      <c r="CJ111" s="1" t="str">
        <f>IF(OR(Table65[[#This Row],[Service]] = "Custom RNA", Table65[[#This Row],[Service]] = "HT Custom RNA", Table65[[#This Row],[Service]] = "HT Geneblock Custom RNA", Table65[[#This Row],[Service]] = "Formulation"), "Required", "Empty")</f>
        <v>Empty</v>
      </c>
      <c r="CK111" s="1" t="str">
        <f>IF(OR(Table65[[#This Row],[Service]] = "Custom RNA", Table65[[#This Row],[Service]] = "HT Custom RNA", Table65[[#This Row],[Service]] = "HT Geneblock Custom RNA"), "Required", "Empty")</f>
        <v>Empty</v>
      </c>
      <c r="CL111" s="1" t="str">
        <f>IF(OR(Table65[[#This Row],[Service]] = "Custom RNA", Table65[[#This Row],[Service]] = "HT Custom RNA", Table65[[#This Row],[Service]] = "HT Geneblock Custom RNA"), "Required", "Empty")</f>
        <v>Empty</v>
      </c>
      <c r="CM111" s="1" t="str">
        <f>IF(OR(Table65[[#This Row],[Service]] = "Custom RNA", Table65[[#This Row],[Service]] = "HT Custom RNA", Table65[[#This Row],[Service]] = "HT Geneblock Custom RNA"), "Required", "Empty")</f>
        <v>Empty</v>
      </c>
      <c r="CN111" s="1" t="str">
        <f>IF(AND(Table65[[#This Row],[Vector]]&lt;&gt;"Banked Construct", OR(Table65[[#This Row],[Service]] = "Custom RNA", Table65[[#This Row],[Service]] = "HT Custom RNA",Table65[[#This Row],[Service]] = "HT Geneblock Custom RNA",)), "Optional", "Empty")</f>
        <v>Empty</v>
      </c>
      <c r="CO111" s="1" t="str">
        <f>IF(OR(Table65[[#This Row],[Service]] = "Custom RNA", Table65[[#This Row],[Service]] = "HT Custom RNA"), "Optional", "Empty")</f>
        <v>Empty</v>
      </c>
      <c r="CP111" s="1" t="str">
        <f>IF(OR(Table65[[#This Row],[Service]] = "Custom RNA", Table65[[#This Row],[Service]] = "HT Custom RNA", Table65[[#This Row],[Service]] = "HT Custom Geneblock RNA"), "Optional", "Empty")</f>
        <v>Empty</v>
      </c>
      <c r="CQ111" s="1" t="str">
        <f>IF(Table65[[#This Row],[Service]]&lt;&gt;"",IF(OR(Table65[[#This Row],[Service]]="HT Custom RNA", Table65[[#This Row],[Service]]="HT Geneblock Custom RNA"), "Empty","Optional"),"Empty")</f>
        <v>Empty</v>
      </c>
      <c r="CR111" s="1" t="str">
        <f>IF(AND(Table65[[#This Row],[Formulation]]&lt;&gt;"",Table65[[#This Row],[Formulation]]&lt;&gt;"None",Table65[[#This Row],[Formulation]]&lt;&gt;"No Options"), "Required","Empty")</f>
        <v>Empty</v>
      </c>
      <c r="CS111" s="1" t="str">
        <f>IF(AND(Table65[[#This Row],[Formulation]]&lt;&gt;"",Table65[[#This Row],[Formulation]]&lt;&gt;"None",Table65[[#This Row],[Formulation]]&lt;&gt;"No Options"), "Optional","Empty")</f>
        <v>Empty</v>
      </c>
      <c r="CT111" s="1" t="str">
        <f t="shared" si="7"/>
        <v>Optional</v>
      </c>
      <c r="CU111" s="1" t="str">
        <f t="shared" si="8"/>
        <v>Optional</v>
      </c>
      <c r="CV111" s="2" t="str">
        <f t="shared" si="9"/>
        <v>Optional</v>
      </c>
    </row>
    <row r="112" spans="1:100" x14ac:dyDescent="0.35">
      <c r="A112" s="69">
        <v>108</v>
      </c>
      <c r="B112" s="59"/>
      <c r="C112" s="83"/>
      <c r="D112" s="85"/>
      <c r="E112" s="90"/>
      <c r="F112" s="60"/>
      <c r="G112" s="60"/>
      <c r="H112" s="60"/>
      <c r="I112" s="61"/>
      <c r="J112" s="61"/>
      <c r="K112" s="105"/>
      <c r="L112" s="90"/>
      <c r="M112" s="60"/>
      <c r="N112" s="108"/>
      <c r="O112" s="91"/>
      <c r="P112" s="111"/>
      <c r="Q112" s="93" t="str">
        <f>Table_Sequence_Check[[#This Row],[Final Warnings]]</f>
        <v/>
      </c>
      <c r="R112" s="19"/>
      <c r="S112" s="19"/>
      <c r="T112" s="19"/>
      <c r="BG112" s="3" t="str" cm="1">
        <f t="array" ref="BG112">_xlfn.LET(
    _xlpm.ProblemFound, _xlfn.TEXTJOIN(", ", TRUE, IF(OR(Table65[[#This Row],[Codon Optimize Capitalized?]]="No", Table65[[#This Row],[Codon Optimize Capitalized?]]=""), IF((ISNUMBER(SEARCH(Table_Problem_Sequences[Problem Sequences], Table65[[#This Row],[Custom Sequence/Bank ID]]))), Table_Problem_Sequences[Problem Sequences], ""),IF((ISNUMBER(FIND(LOWER(Table_Problem_Sequences[Problem Sequences]), Table65[[#This Row],[Custom Sequence/Bank ID]]))), Table_Problem_Sequences[Problem Sequences], ""))),
    IF(_xlpm.ProblemFound="", "", "Warning 1: Problem sequences found (" &amp; _xlpm.ProblemFound &amp; ")"))</f>
        <v/>
      </c>
      <c r="BH112" s="3" t="str">
        <f>IF(AND(Table65[[#This Row],[Vector]] &lt;&gt; "Banked Construct",Table65[[#This Row],[Service]]&lt;&gt;"Stock RNA", LEN(Table65[[#This Row],[Custom Sequence/Bank ID]])&lt;300, Table65[[#This Row],[Custom Sequence/Bank ID]]&lt;&gt;""),"Comment: Sequence is less than 300nt. A spacer sequence will be added to bring the length up to 300nt","")</f>
        <v/>
      </c>
      <c r="BI112" s="1" t="str">
        <f>IF(AND(Table65[[#This Row],[Custom Sequence/Bank ID]]&lt;&gt;"", Table65[[#This Row],[Codon Optimize Capitalized?]]&lt;&gt; "No", Table65[[#This Row],[Codon Optimize Capitalized?]]&lt;&gt; "", Table65[[#This Row],[Codon Optimize Capitalized?]]&lt;&gt; "No Options"),
    IF(MOD(LEN(SUBSTITUTE(SUBSTITUTE(SUBSTITUTE(SUBSTITUTE(SUBSTITUTE(Table65[[#This Row],[Custom Sequence/Bank ID]], "a", ""), "c", ""), "g", ""), "u", ""), "t", "")), 3) = 0,
        "",
        "Error 3: Optimization regions not divisible by 3"),
    "")</f>
        <v/>
      </c>
      <c r="BJ112" s="1" t="str">
        <f>IF(
    Table65[[#This Row],[Vector]]="Banked Construct",
    IF(
        AND(
            LEFT(Table65[[#This Row],[Custom Sequence/Bank ID]], 3)="RTC",
            ISNUMBER(VALUE(MID(Table65[[#This Row],[Custom Sequence/Bank ID]], 4, 7))),
            LEN(Table65[[#This Row],[Custom Sequence/Bank ID]])=10
        ),
        "",
        "Error 4: Incorrect Bank ID"
    ),
    ""
)</f>
        <v/>
      </c>
      <c r="BK112" s="1" t="str">
        <f>IF(
   AND(Table65[[#This Row],[Vector]]&lt;&gt;"Banked Construct", LEN(Table65[[#This Row],[Custom Sequence/Bank ID]])&gt;0),
   IF(
      LEN(
         SUBSTITUTE(
            SUBSTITUTE(
               SUBSTITUTE(
                  SUBSTITUTE(UPPER(Table65[[#This Row],[Custom Sequence/Bank ID]]),"A",""),
               "C",""),
            "T",""),
         "G","")
      )&gt;0,
      "Error 5: Non-ACGT characters present",
      ""
   ),
   ""
)</f>
        <v/>
      </c>
      <c r="BL112" s="4" t="str">
        <f>IF(AND(Table65[[#This Row],[Vector]] &lt;&gt; "Banked Construct",Table65[[#This Row],[Service]]="Custom RNA", LEN(Table65[[#This Row],[Custom Sequence/Bank ID]])&gt;10000),"Error 6: Maximum sequence length is 10,000nt",IF(AND(Table65[[#This Row],[Vector]] &lt;&gt; "Banked Construct",Table65[[#This Row],[Service]]="HT Custom RNA", LEN(Table65[[#This Row],[Custom Sequence/Bank ID]])&gt;5000),"Error 6: Maximum sequence length for HT is 5,000nt", IF(Table65[[#This Row],[Service]]="HT Geneblock Custom RNA", IF(AND(Table65[[#This Row],[Vector]]="RTC coding circRNA", LEN(Table65[[#This Row],[Custom Sequence/Bank ID]])&gt;3793),"Error 6: Maximum sequence length for Coding CircRNA Geneblock is 3,793nt", IF(AND(Table65[[#This Row],[Vector]]="RTC noncoding circRNA", LEN(Table65[[#This Row],[Custom Sequence/Bank ID]])&gt;4493),"Error 6: Maximum sequence length for Noncoding CircRNA Geneblock is 4,493nt", IF(AND(Table65[[#This Row],[Vector]]="RTC Other RNA", LEN(Table65[[#This Row],[Custom Sequence/Bank ID]])&gt;4913),"Error 6: Maximum sequence length for Other RNA Geneblock is 4,913nt",""))),"")))</f>
        <v/>
      </c>
      <c r="BM112" s="4" t="str">
        <f>IF(AND(Table65[[#This Row],[Vector]] &lt;&gt; "Banked Construct", Table65[[#This Row],[Service]]&lt;&gt;"Stock RNA", Table65[[#This Row],[Custom Sequence/Bank ID]]&lt;&gt;""),
    _xlfn.LET(
        _xlpm.Sequence, Table65[[#This Row],[Custom Sequence/Bank ID]],
        _xlpm.OriginalLength, IF(AND(Table65[[#This Row],[Codon Optimize Capitalized?]] &lt;&gt; "No", Table65[[#This Row],[Codon Optimize Capitalized?]] &lt;&gt; ""),
                           LEN(SUBSTITUTE(SUBSTITUTE(SUBSTITUTE(SUBSTITUTE(SUBSTITUTE(_xlpm.Sequence, "A", ""), "C", ""), "G", ""), "T", ""), "U", "")),
                           LEN(_xlpm.Sequence)),
        _xlpm.NoGCLength, IF(AND(Table65[[#This Row],[Codon Optimize Capitalized?]] &lt;&gt; "No", Table65[[#This Row],[Codon Optimize Capitalized?]] &lt;&gt; ""),
                       LEN((SUBSTITUTE(SUBSTITUTE(SUBSTITUTE(SUBSTITUTE(SUBSTITUTE(SUBSTITUTE(SUBSTITUTE(_xlpm.Sequence, "A", ""), "C", ""), "G", ""), "T", ""), "U", ""), "g", ""), "c", ""))),
                       LEN(SUBSTITUTE(SUBSTITUTE(UPPER(_xlpm.Sequence), "G", ""), "C", ""))),
        _xlpm.GCLength, _xlpm.OriginalLength - _xlpm.NoGCLength,
        _xlpm.GCPercentage, IF(_xlpm.OriginalLength &gt; 15, _xlpm.GCLength / _xlpm.OriginalLength, 0.5),
                IF(OR(_xlpm.GCPercentage &gt; 0.65, _xlpm.GCPercentage &lt; 0.25), "Warning 7: Unoptimized region GC is not between 25-65%", "")
    ),
    ""
)</f>
        <v/>
      </c>
      <c r="BN112" s="4" t="str" cm="1">
        <f t="array" ref="BN112">_xlfn.LET(
    _xlpm.ProblemFound, _xlfn.TEXTJOIN(", ", TRUE, IF(OR(Table65[[#This Row],[Codon Optimize Capitalized?]]="No", Table65[[#This Row],[Codon Optimize Capitalized?]]=""), IF((ISNUMBER(SEARCH(Table_Restriction_Enzymes[XbaI], Table65[[#This Row],[Custom Sequence/Bank ID]]))), Table_Restriction_Enzymes[XbaI], ""),IF((ISNUMBER(FIND(LOWER(Table_Restriction_Enzymes[XbaI]), Table65[[#This Row],[Custom Sequence/Bank ID]]))), Table_Restriction_Enzymes[XbaI], ""))),
    IF(_xlpm.ProblemFound="", "", "[" &amp; _xlpm.ProblemFound &amp; "]"))</f>
        <v/>
      </c>
      <c r="BO112" s="4" t="str">
        <f>IF(Table_Sequence_Check[[#This Row],[Restriction Enzyme 1 Check]]&lt;&gt;"", Table_Restriction_Enzymes[[#Headers],[XbaI]],"")</f>
        <v/>
      </c>
      <c r="BP112" s="4" t="str" cm="1">
        <f t="array" ref="BP112">_xlfn.LET(
    _xlpm.ProblemFound, _xlfn.TEXTJOIN(", ", TRUE, IF(OR(Table65[[#This Row],[Codon Optimize Capitalized?]]="No", Table65[[#This Row],[Codon Optimize Capitalized?]]=""), IF((ISNUMBER(SEARCH(Table_Restriction_Enzymes[AscI], Table65[[#This Row],[Custom Sequence/Bank ID]]))), Table_Restriction_Enzymes[AscI], ""),IF((ISNUMBER(FIND(LOWER(Table_Restriction_Enzymes[AscI]), Table65[[#This Row],[Custom Sequence/Bank ID]]))), Table_Restriction_Enzymes[AscI], ""))),
    IF(_xlpm.ProblemFound="", "", "[" &amp; _xlpm.ProblemFound &amp; "]"))</f>
        <v/>
      </c>
      <c r="BQ112" s="4" t="str">
        <f>IF(Table_Sequence_Check[[#This Row],[Restriction Enzyme 2 Check]]&lt;&gt;"", Table_Restriction_Enzymes[[#Headers],[AscI]],"")</f>
        <v/>
      </c>
      <c r="BR112" s="4" t="str">
        <f>IF(AND(Table65[[#This Row],[Vector]] &lt;&gt; "Banked Construct",Table65[[#This Row],[Service]]&lt;&gt;"Stock RNA", Table65[[#This Row],[Service]]&lt;&gt;"HT Geneblock Custom RNA", Table_Sequence_Check[[#This Row],[Restriction Enzyme 1 Check]]&lt;&gt;"", Table_Sequence_Check[[#This Row],[Restriction Enzyme 2 Check]]&lt;&gt; ""),"Error 8: Remove instances of one of the following: " &amp; _xlfn.CONCAT(Table_Sequence_Check[[#This Row],[Restriction Enzyme 1 Check]],Table_Sequence_Check[[#This Row],[Restriction Enzyme 2 Check]]),"")</f>
        <v/>
      </c>
      <c r="BS112" s="4" t="str" cm="1">
        <f t="array" ref="BS112">IF(
   AND(
      Table65[[#This Row],[Service]] &lt;&gt; "",
      OR(
         COUNTIF(Table65[Service], "HT Custom RNA") &gt; 0,
         COUNTIF(Table65[Service], "HT Geneblock Custom RNA") &gt; 0
      ),
      COUNTA(_xlfn.UNIQUE(_xlfn._xlws.FILTER(Table65[Service], Table65[Service] &lt;&gt; ""))) &gt; 1
   ),
   "Error 9: If selecting HT Custom RNA or HT Geneblock Custom RNA, all items must match the selected HT service",
   ""
)</f>
        <v/>
      </c>
      <c r="BT112" s="4" t="str" cm="1">
        <f t="array" ref="BT112">IF(
   AND(
      Table65[[#This Row],[Service]] &lt;&gt; "",
      OR(COUNTIF(Table65[Service], "*HT Custom RNA*") &gt; 0, COUNTIF(Table65[Service], "*HT Geneblock Custom RNA*") &gt; 0),
      OR(
         COUNTA(_xlfn.UNIQUE(_xlfn._xlws.FILTER(Table65[RNA Analytics], (Table65[Service] &lt;&gt; "")))) &gt; 1,
         COUNTA(_xlfn.UNIQUE(_xlfn._xlws.FILTER(Table65[Bank Construct?], (Table65[Service] &lt;&gt; "")))) &gt; 1,
         COUNTA(_xlfn.UNIQUE(_xlfn._xlws.FILTER(Table65[Synthesis Type], (Table65[Service] &lt;&gt; "")))) &gt; 1
      )
   ),
   "Error 10: If submitting HT Custom RNA or HT Geneblock Custom RNA service request, all items must have the same Synthesis Type, Banking, and Analytics",
   ""
)</f>
        <v/>
      </c>
      <c r="BU112" s="4" t="str">
        <f>IF(AND(OR(Table65[[#This Row],[Service]] = "HT Custom RNA",Table65[[#This Row],[Service]] = "HT Geneblock Custom RNA"), Table65[[#This Row],[Vector]]="Banked Construct"),"Error 11: Banked constructs cannot be submitted for HT/Geneblock Custom RNA service. Contact the core if you'd like to resynthesize an entire banked plate","")</f>
        <v/>
      </c>
      <c r="BV112" s="4" t="str">
        <f>IF(AND(Table65[[#This Row],[Service]] &lt;&gt; "", Table65[[#This Row],[Vector]]="Banked Construct", Table65[[#This Row],[Bank Construct?]]="Yes"),"Error 12: Cannot bank constructs that are already banked","")</f>
        <v/>
      </c>
      <c r="BW112" s="4" t="str" cm="1">
        <f t="array" ref="BW112">_xlfn.LET(
    _xlpm.ProblemFound, _xlfn.TEXTJOIN(", ", TRUE, IF(AND(Table65[[#This Row],[Synthesis Type]]="Other RNA", OR(Table65[[#This Row],[Codon Optimize Capitalized?]]="No", Table65[[#This Row],[Codon Optimize Capitalized?]]="")), IF((ISNUMBER(SEARCH(Table_pA_Check[pA Check], Table65[[#This Row],[Custom Sequence/Bank ID]]))), Table_pA_Check[pA Check], ""),IF((ISNUMBER(FIND(LOWER(Table_pA_Check[pA Check]), Table65[[#This Row],[Custom Sequence/Bank ID]]))), Table_pA_Check[pA Check], ""))),
    IF(_xlpm.ProblemFound="", "", "Error 13: Problem sequences found (" &amp; _xlpm.ProblemFound &amp; ")"))</f>
        <v/>
      </c>
      <c r="BX112" s="4" t="str">
        <f>IF(AND(Table65[[#This Row],[Service]] &lt;&gt; "", Table65[[#This Row],[Codon Optimize Capitalized?]]&lt;&gt; "No", Table65[[#This Row],[Codon Optimize Capitalized?]]&lt;&gt; "", Table65[[#This Row],[Codon Optimize Capitalized?]]&lt;&gt; "No Options", EXACT(Table65[[#This Row],[Custom Sequence/Bank ID]],LOWER(Table65[[#This Row],[Custom Sequence/Bank ID]]))),"Error 14: Codon optimization is selected, but sequence is lowercase. Change regions for optimization to uppercase","")</f>
        <v/>
      </c>
      <c r="BY112" s="4" t="str">
        <f>IF(COUNTIF(Table65[Name], Table65[[#This Row],[Name]]) &gt; 1, "Error 15: Duplicate name", "")</f>
        <v/>
      </c>
      <c r="BZ112" s="4" t="str">
        <f>IF(
   Table65[[#This Row],[Service]]&lt;&gt;"",
   IF(
      AND(Table65[[#This Row],[Formulation]]="", Table65[[#This Row],[Number of Aliquots]]&gt;1),
      "Error 16: The RTC can only aliquot formulated circRNA; unformulated circRNA is stable through many freeze-thaw cycles",
      ""
   ),
   ""
)</f>
        <v/>
      </c>
      <c r="CA112" s="4" t="str">
        <f>IF(
   Table65[[#This Row],[Service]]&lt;&gt;"",
   IF(
      Table65[[#This Row],[Number of Aliquots]] &gt; (Table65[[#This Row],[Quantity (mg)]]*20),
      "Error 17: Too many aliquots. Maximum aliquots for Quantity requested = " &amp; (Table65[[#This Row],[Quantity (mg)]]*20),
      ""
   ),
   ""
)</f>
        <v/>
      </c>
      <c r="CB112" s="4" t="str">
        <f>IF(
   AND(Table65[[#This Row],[Service]]&lt;&gt;"", Table65[[#This Row],[Quantity (mg)]]&lt;0.2, Table65[[#This Row],[Formulation]]&lt;&gt;"", Table65[[#This Row],[Formulation]]&lt;&gt;"None"),
   "Error 18: Quantity too low. Minimum is 0.2mg for formulations",
   ""
)</f>
        <v/>
      </c>
      <c r="CC112" s="4" t="str">
        <f>IF(
   AND(Table65[[#This Row],[Service]]&lt;&gt;"", Table65[[#This Row],[Vector]]="No Vector", Table65[[#This Row],[Service]]&lt;&gt;"HT Geneblock Custom RNA"),
   "Error 19: [No Vector] can only be used for Geneblock service",
   ""
)</f>
        <v/>
      </c>
      <c r="CD112" s="4" t="str">
        <f>_xlfn.LET(
    _xlpm.errorList, _xlfn.TEXTJOIN(". ", TRUE, Table_Sequence_Check[[#This Row],[Problem Sequence Check]:[GC Check]],Table_Sequence_Check[[#This Row],[Restriction Enzyme Error]:[Gblock No Vector Check]]),
    IF(AND(Table65[[#This Row],[Service]]&lt;&gt;"", Table65[[#This Row],[Custom Sequence/Bank ID]]&lt;&gt;"SPECIAL",_xlpm.errorList&lt;&gt;""), _xlpm.errorList &amp; ".", "")
)</f>
        <v/>
      </c>
      <c r="CF112" s="3" t="str">
        <f t="shared" si="5"/>
        <v>Required</v>
      </c>
      <c r="CG112" s="1" t="str">
        <f t="shared" si="6"/>
        <v>Optional</v>
      </c>
      <c r="CH112" s="1" t="str">
        <f>IF(Table65[[#This Row],[Service]]&lt;&gt;"",IF((Table65[[#This Row],[Service]]="HT Custom RNA") + (Table65[[#This Row],[Service]]="HT Geneblock Custom RNA"), "Empty","Required"),"Empty")</f>
        <v>Empty</v>
      </c>
      <c r="CI112" s="1" t="str">
        <f>IF(Table65[[#This Row],[Service]] = "Stock RNA", "Required","Empty")</f>
        <v>Empty</v>
      </c>
      <c r="CJ112" s="1" t="str">
        <f>IF(OR(Table65[[#This Row],[Service]] = "Custom RNA", Table65[[#This Row],[Service]] = "HT Custom RNA", Table65[[#This Row],[Service]] = "HT Geneblock Custom RNA", Table65[[#This Row],[Service]] = "Formulation"), "Required", "Empty")</f>
        <v>Empty</v>
      </c>
      <c r="CK112" s="1" t="str">
        <f>IF(OR(Table65[[#This Row],[Service]] = "Custom RNA", Table65[[#This Row],[Service]] = "HT Custom RNA", Table65[[#This Row],[Service]] = "HT Geneblock Custom RNA"), "Required", "Empty")</f>
        <v>Empty</v>
      </c>
      <c r="CL112" s="1" t="str">
        <f>IF(OR(Table65[[#This Row],[Service]] = "Custom RNA", Table65[[#This Row],[Service]] = "HT Custom RNA", Table65[[#This Row],[Service]] = "HT Geneblock Custom RNA"), "Required", "Empty")</f>
        <v>Empty</v>
      </c>
      <c r="CM112" s="1" t="str">
        <f>IF(OR(Table65[[#This Row],[Service]] = "Custom RNA", Table65[[#This Row],[Service]] = "HT Custom RNA", Table65[[#This Row],[Service]] = "HT Geneblock Custom RNA"), "Required", "Empty")</f>
        <v>Empty</v>
      </c>
      <c r="CN112" s="1" t="str">
        <f>IF(AND(Table65[[#This Row],[Vector]]&lt;&gt;"Banked Construct", OR(Table65[[#This Row],[Service]] = "Custom RNA", Table65[[#This Row],[Service]] = "HT Custom RNA",Table65[[#This Row],[Service]] = "HT Geneblock Custom RNA",)), "Optional", "Empty")</f>
        <v>Empty</v>
      </c>
      <c r="CO112" s="1" t="str">
        <f>IF(OR(Table65[[#This Row],[Service]] = "Custom RNA", Table65[[#This Row],[Service]] = "HT Custom RNA"), "Optional", "Empty")</f>
        <v>Empty</v>
      </c>
      <c r="CP112" s="1" t="str">
        <f>IF(OR(Table65[[#This Row],[Service]] = "Custom RNA", Table65[[#This Row],[Service]] = "HT Custom RNA", Table65[[#This Row],[Service]] = "HT Custom Geneblock RNA"), "Optional", "Empty")</f>
        <v>Empty</v>
      </c>
      <c r="CQ112" s="1" t="str">
        <f>IF(Table65[[#This Row],[Service]]&lt;&gt;"",IF(OR(Table65[[#This Row],[Service]]="HT Custom RNA", Table65[[#This Row],[Service]]="HT Geneblock Custom RNA"), "Empty","Optional"),"Empty")</f>
        <v>Empty</v>
      </c>
      <c r="CR112" s="1" t="str">
        <f>IF(AND(Table65[[#This Row],[Formulation]]&lt;&gt;"",Table65[[#This Row],[Formulation]]&lt;&gt;"None",Table65[[#This Row],[Formulation]]&lt;&gt;"No Options"), "Required","Empty")</f>
        <v>Empty</v>
      </c>
      <c r="CS112" s="1" t="str">
        <f>IF(AND(Table65[[#This Row],[Formulation]]&lt;&gt;"",Table65[[#This Row],[Formulation]]&lt;&gt;"None",Table65[[#This Row],[Formulation]]&lt;&gt;"No Options"), "Optional","Empty")</f>
        <v>Empty</v>
      </c>
      <c r="CT112" s="1" t="str">
        <f t="shared" si="7"/>
        <v>Optional</v>
      </c>
      <c r="CU112" s="1" t="str">
        <f t="shared" si="8"/>
        <v>Optional</v>
      </c>
      <c r="CV112" s="2" t="str">
        <f t="shared" si="9"/>
        <v>Optional</v>
      </c>
    </row>
    <row r="113" spans="1:100" x14ac:dyDescent="0.35">
      <c r="A113" s="69">
        <v>109</v>
      </c>
      <c r="B113" s="59"/>
      <c r="C113" s="83"/>
      <c r="D113" s="85"/>
      <c r="E113" s="90"/>
      <c r="F113" s="60"/>
      <c r="G113" s="60"/>
      <c r="H113" s="60"/>
      <c r="I113" s="61"/>
      <c r="J113" s="61"/>
      <c r="K113" s="105"/>
      <c r="L113" s="90"/>
      <c r="M113" s="60"/>
      <c r="N113" s="108"/>
      <c r="O113" s="91"/>
      <c r="P113" s="111"/>
      <c r="Q113" s="93" t="str">
        <f>Table_Sequence_Check[[#This Row],[Final Warnings]]</f>
        <v/>
      </c>
      <c r="R113" s="19"/>
      <c r="S113" s="19"/>
      <c r="T113" s="19"/>
      <c r="BG113" s="3" t="str" cm="1">
        <f t="array" ref="BG113">_xlfn.LET(
    _xlpm.ProblemFound, _xlfn.TEXTJOIN(", ", TRUE, IF(OR(Table65[[#This Row],[Codon Optimize Capitalized?]]="No", Table65[[#This Row],[Codon Optimize Capitalized?]]=""), IF((ISNUMBER(SEARCH(Table_Problem_Sequences[Problem Sequences], Table65[[#This Row],[Custom Sequence/Bank ID]]))), Table_Problem_Sequences[Problem Sequences], ""),IF((ISNUMBER(FIND(LOWER(Table_Problem_Sequences[Problem Sequences]), Table65[[#This Row],[Custom Sequence/Bank ID]]))), Table_Problem_Sequences[Problem Sequences], ""))),
    IF(_xlpm.ProblemFound="", "", "Warning 1: Problem sequences found (" &amp; _xlpm.ProblemFound &amp; ")"))</f>
        <v/>
      </c>
      <c r="BH113" s="3" t="str">
        <f>IF(AND(Table65[[#This Row],[Vector]] &lt;&gt; "Banked Construct",Table65[[#This Row],[Service]]&lt;&gt;"Stock RNA", LEN(Table65[[#This Row],[Custom Sequence/Bank ID]])&lt;300, Table65[[#This Row],[Custom Sequence/Bank ID]]&lt;&gt;""),"Comment: Sequence is less than 300nt. A spacer sequence will be added to bring the length up to 300nt","")</f>
        <v/>
      </c>
      <c r="BI113" s="1" t="str">
        <f>IF(AND(Table65[[#This Row],[Custom Sequence/Bank ID]]&lt;&gt;"", Table65[[#This Row],[Codon Optimize Capitalized?]]&lt;&gt; "No", Table65[[#This Row],[Codon Optimize Capitalized?]]&lt;&gt; "", Table65[[#This Row],[Codon Optimize Capitalized?]]&lt;&gt; "No Options"),
    IF(MOD(LEN(SUBSTITUTE(SUBSTITUTE(SUBSTITUTE(SUBSTITUTE(SUBSTITUTE(Table65[[#This Row],[Custom Sequence/Bank ID]], "a", ""), "c", ""), "g", ""), "u", ""), "t", "")), 3) = 0,
        "",
        "Error 3: Optimization regions not divisible by 3"),
    "")</f>
        <v/>
      </c>
      <c r="BJ113" s="1" t="str">
        <f>IF(
    Table65[[#This Row],[Vector]]="Banked Construct",
    IF(
        AND(
            LEFT(Table65[[#This Row],[Custom Sequence/Bank ID]], 3)="RTC",
            ISNUMBER(VALUE(MID(Table65[[#This Row],[Custom Sequence/Bank ID]], 4, 7))),
            LEN(Table65[[#This Row],[Custom Sequence/Bank ID]])=10
        ),
        "",
        "Error 4: Incorrect Bank ID"
    ),
    ""
)</f>
        <v/>
      </c>
      <c r="BK113" s="1" t="str">
        <f>IF(
   AND(Table65[[#This Row],[Vector]]&lt;&gt;"Banked Construct", LEN(Table65[[#This Row],[Custom Sequence/Bank ID]])&gt;0),
   IF(
      LEN(
         SUBSTITUTE(
            SUBSTITUTE(
               SUBSTITUTE(
                  SUBSTITUTE(UPPER(Table65[[#This Row],[Custom Sequence/Bank ID]]),"A",""),
               "C",""),
            "T",""),
         "G","")
      )&gt;0,
      "Error 5: Non-ACGT characters present",
      ""
   ),
   ""
)</f>
        <v/>
      </c>
      <c r="BL113" s="4" t="str">
        <f>IF(AND(Table65[[#This Row],[Vector]] &lt;&gt; "Banked Construct",Table65[[#This Row],[Service]]="Custom RNA", LEN(Table65[[#This Row],[Custom Sequence/Bank ID]])&gt;10000),"Error 6: Maximum sequence length is 10,000nt",IF(AND(Table65[[#This Row],[Vector]] &lt;&gt; "Banked Construct",Table65[[#This Row],[Service]]="HT Custom RNA", LEN(Table65[[#This Row],[Custom Sequence/Bank ID]])&gt;5000),"Error 6: Maximum sequence length for HT is 5,000nt", IF(Table65[[#This Row],[Service]]="HT Geneblock Custom RNA", IF(AND(Table65[[#This Row],[Vector]]="RTC coding circRNA", LEN(Table65[[#This Row],[Custom Sequence/Bank ID]])&gt;3793),"Error 6: Maximum sequence length for Coding CircRNA Geneblock is 3,793nt", IF(AND(Table65[[#This Row],[Vector]]="RTC noncoding circRNA", LEN(Table65[[#This Row],[Custom Sequence/Bank ID]])&gt;4493),"Error 6: Maximum sequence length for Noncoding CircRNA Geneblock is 4,493nt", IF(AND(Table65[[#This Row],[Vector]]="RTC Other RNA", LEN(Table65[[#This Row],[Custom Sequence/Bank ID]])&gt;4913),"Error 6: Maximum sequence length for Other RNA Geneblock is 4,913nt",""))),"")))</f>
        <v/>
      </c>
      <c r="BM113" s="4" t="str">
        <f>IF(AND(Table65[[#This Row],[Vector]] &lt;&gt; "Banked Construct", Table65[[#This Row],[Service]]&lt;&gt;"Stock RNA", Table65[[#This Row],[Custom Sequence/Bank ID]]&lt;&gt;""),
    _xlfn.LET(
        _xlpm.Sequence, Table65[[#This Row],[Custom Sequence/Bank ID]],
        _xlpm.OriginalLength, IF(AND(Table65[[#This Row],[Codon Optimize Capitalized?]] &lt;&gt; "No", Table65[[#This Row],[Codon Optimize Capitalized?]] &lt;&gt; ""),
                           LEN(SUBSTITUTE(SUBSTITUTE(SUBSTITUTE(SUBSTITUTE(SUBSTITUTE(_xlpm.Sequence, "A", ""), "C", ""), "G", ""), "T", ""), "U", "")),
                           LEN(_xlpm.Sequence)),
        _xlpm.NoGCLength, IF(AND(Table65[[#This Row],[Codon Optimize Capitalized?]] &lt;&gt; "No", Table65[[#This Row],[Codon Optimize Capitalized?]] &lt;&gt; ""),
                       LEN((SUBSTITUTE(SUBSTITUTE(SUBSTITUTE(SUBSTITUTE(SUBSTITUTE(SUBSTITUTE(SUBSTITUTE(_xlpm.Sequence, "A", ""), "C", ""), "G", ""), "T", ""), "U", ""), "g", ""), "c", ""))),
                       LEN(SUBSTITUTE(SUBSTITUTE(UPPER(_xlpm.Sequence), "G", ""), "C", ""))),
        _xlpm.GCLength, _xlpm.OriginalLength - _xlpm.NoGCLength,
        _xlpm.GCPercentage, IF(_xlpm.OriginalLength &gt; 15, _xlpm.GCLength / _xlpm.OriginalLength, 0.5),
                IF(OR(_xlpm.GCPercentage &gt; 0.65, _xlpm.GCPercentage &lt; 0.25), "Warning 7: Unoptimized region GC is not between 25-65%", "")
    ),
    ""
)</f>
        <v/>
      </c>
      <c r="BN113" s="4" t="str" cm="1">
        <f t="array" ref="BN113">_xlfn.LET(
    _xlpm.ProblemFound, _xlfn.TEXTJOIN(", ", TRUE, IF(OR(Table65[[#This Row],[Codon Optimize Capitalized?]]="No", Table65[[#This Row],[Codon Optimize Capitalized?]]=""), IF((ISNUMBER(SEARCH(Table_Restriction_Enzymes[XbaI], Table65[[#This Row],[Custom Sequence/Bank ID]]))), Table_Restriction_Enzymes[XbaI], ""),IF((ISNUMBER(FIND(LOWER(Table_Restriction_Enzymes[XbaI]), Table65[[#This Row],[Custom Sequence/Bank ID]]))), Table_Restriction_Enzymes[XbaI], ""))),
    IF(_xlpm.ProblemFound="", "", "[" &amp; _xlpm.ProblemFound &amp; "]"))</f>
        <v/>
      </c>
      <c r="BO113" s="4" t="str">
        <f>IF(Table_Sequence_Check[[#This Row],[Restriction Enzyme 1 Check]]&lt;&gt;"", Table_Restriction_Enzymes[[#Headers],[XbaI]],"")</f>
        <v/>
      </c>
      <c r="BP113" s="4" t="str" cm="1">
        <f t="array" ref="BP113">_xlfn.LET(
    _xlpm.ProblemFound, _xlfn.TEXTJOIN(", ", TRUE, IF(OR(Table65[[#This Row],[Codon Optimize Capitalized?]]="No", Table65[[#This Row],[Codon Optimize Capitalized?]]=""), IF((ISNUMBER(SEARCH(Table_Restriction_Enzymes[AscI], Table65[[#This Row],[Custom Sequence/Bank ID]]))), Table_Restriction_Enzymes[AscI], ""),IF((ISNUMBER(FIND(LOWER(Table_Restriction_Enzymes[AscI]), Table65[[#This Row],[Custom Sequence/Bank ID]]))), Table_Restriction_Enzymes[AscI], ""))),
    IF(_xlpm.ProblemFound="", "", "[" &amp; _xlpm.ProblemFound &amp; "]"))</f>
        <v/>
      </c>
      <c r="BQ113" s="4" t="str">
        <f>IF(Table_Sequence_Check[[#This Row],[Restriction Enzyme 2 Check]]&lt;&gt;"", Table_Restriction_Enzymes[[#Headers],[AscI]],"")</f>
        <v/>
      </c>
      <c r="BR113" s="4" t="str">
        <f>IF(AND(Table65[[#This Row],[Vector]] &lt;&gt; "Banked Construct",Table65[[#This Row],[Service]]&lt;&gt;"Stock RNA", Table65[[#This Row],[Service]]&lt;&gt;"HT Geneblock Custom RNA", Table_Sequence_Check[[#This Row],[Restriction Enzyme 1 Check]]&lt;&gt;"", Table_Sequence_Check[[#This Row],[Restriction Enzyme 2 Check]]&lt;&gt; ""),"Error 8: Remove instances of one of the following: " &amp; _xlfn.CONCAT(Table_Sequence_Check[[#This Row],[Restriction Enzyme 1 Check]],Table_Sequence_Check[[#This Row],[Restriction Enzyme 2 Check]]),"")</f>
        <v/>
      </c>
      <c r="BS113" s="4" t="str" cm="1">
        <f t="array" ref="BS113">IF(
   AND(
      Table65[[#This Row],[Service]] &lt;&gt; "",
      OR(
         COUNTIF(Table65[Service], "HT Custom RNA") &gt; 0,
         COUNTIF(Table65[Service], "HT Geneblock Custom RNA") &gt; 0
      ),
      COUNTA(_xlfn.UNIQUE(_xlfn._xlws.FILTER(Table65[Service], Table65[Service] &lt;&gt; ""))) &gt; 1
   ),
   "Error 9: If selecting HT Custom RNA or HT Geneblock Custom RNA, all items must match the selected HT service",
   ""
)</f>
        <v/>
      </c>
      <c r="BT113" s="4" t="str" cm="1">
        <f t="array" ref="BT113">IF(
   AND(
      Table65[[#This Row],[Service]] &lt;&gt; "",
      OR(COUNTIF(Table65[Service], "*HT Custom RNA*") &gt; 0, COUNTIF(Table65[Service], "*HT Geneblock Custom RNA*") &gt; 0),
      OR(
         COUNTA(_xlfn.UNIQUE(_xlfn._xlws.FILTER(Table65[RNA Analytics], (Table65[Service] &lt;&gt; "")))) &gt; 1,
         COUNTA(_xlfn.UNIQUE(_xlfn._xlws.FILTER(Table65[Bank Construct?], (Table65[Service] &lt;&gt; "")))) &gt; 1,
         COUNTA(_xlfn.UNIQUE(_xlfn._xlws.FILTER(Table65[Synthesis Type], (Table65[Service] &lt;&gt; "")))) &gt; 1
      )
   ),
   "Error 10: If submitting HT Custom RNA or HT Geneblock Custom RNA service request, all items must have the same Synthesis Type, Banking, and Analytics",
   ""
)</f>
        <v/>
      </c>
      <c r="BU113" s="4" t="str">
        <f>IF(AND(OR(Table65[[#This Row],[Service]] = "HT Custom RNA",Table65[[#This Row],[Service]] = "HT Geneblock Custom RNA"), Table65[[#This Row],[Vector]]="Banked Construct"),"Error 11: Banked constructs cannot be submitted for HT/Geneblock Custom RNA service. Contact the core if you'd like to resynthesize an entire banked plate","")</f>
        <v/>
      </c>
      <c r="BV113" s="4" t="str">
        <f>IF(AND(Table65[[#This Row],[Service]] &lt;&gt; "", Table65[[#This Row],[Vector]]="Banked Construct", Table65[[#This Row],[Bank Construct?]]="Yes"),"Error 12: Cannot bank constructs that are already banked","")</f>
        <v/>
      </c>
      <c r="BW113" s="4" t="str" cm="1">
        <f t="array" ref="BW113">_xlfn.LET(
    _xlpm.ProblemFound, _xlfn.TEXTJOIN(", ", TRUE, IF(AND(Table65[[#This Row],[Synthesis Type]]="Other RNA", OR(Table65[[#This Row],[Codon Optimize Capitalized?]]="No", Table65[[#This Row],[Codon Optimize Capitalized?]]="")), IF((ISNUMBER(SEARCH(Table_pA_Check[pA Check], Table65[[#This Row],[Custom Sequence/Bank ID]]))), Table_pA_Check[pA Check], ""),IF((ISNUMBER(FIND(LOWER(Table_pA_Check[pA Check]), Table65[[#This Row],[Custom Sequence/Bank ID]]))), Table_pA_Check[pA Check], ""))),
    IF(_xlpm.ProblemFound="", "", "Error 13: Problem sequences found (" &amp; _xlpm.ProblemFound &amp; ")"))</f>
        <v/>
      </c>
      <c r="BX113" s="4" t="str">
        <f>IF(AND(Table65[[#This Row],[Service]] &lt;&gt; "", Table65[[#This Row],[Codon Optimize Capitalized?]]&lt;&gt; "No", Table65[[#This Row],[Codon Optimize Capitalized?]]&lt;&gt; "", Table65[[#This Row],[Codon Optimize Capitalized?]]&lt;&gt; "No Options", EXACT(Table65[[#This Row],[Custom Sequence/Bank ID]],LOWER(Table65[[#This Row],[Custom Sequence/Bank ID]]))),"Error 14: Codon optimization is selected, but sequence is lowercase. Change regions for optimization to uppercase","")</f>
        <v/>
      </c>
      <c r="BY113" s="4" t="str">
        <f>IF(COUNTIF(Table65[Name], Table65[[#This Row],[Name]]) &gt; 1, "Error 15: Duplicate name", "")</f>
        <v/>
      </c>
      <c r="BZ113" s="4" t="str">
        <f>IF(
   Table65[[#This Row],[Service]]&lt;&gt;"",
   IF(
      AND(Table65[[#This Row],[Formulation]]="", Table65[[#This Row],[Number of Aliquots]]&gt;1),
      "Error 16: The RTC can only aliquot formulated circRNA; unformulated circRNA is stable through many freeze-thaw cycles",
      ""
   ),
   ""
)</f>
        <v/>
      </c>
      <c r="CA113" s="4" t="str">
        <f>IF(
   Table65[[#This Row],[Service]]&lt;&gt;"",
   IF(
      Table65[[#This Row],[Number of Aliquots]] &gt; (Table65[[#This Row],[Quantity (mg)]]*20),
      "Error 17: Too many aliquots. Maximum aliquots for Quantity requested = " &amp; (Table65[[#This Row],[Quantity (mg)]]*20),
      ""
   ),
   ""
)</f>
        <v/>
      </c>
      <c r="CB113" s="4" t="str">
        <f>IF(
   AND(Table65[[#This Row],[Service]]&lt;&gt;"", Table65[[#This Row],[Quantity (mg)]]&lt;0.2, Table65[[#This Row],[Formulation]]&lt;&gt;"", Table65[[#This Row],[Formulation]]&lt;&gt;"None"),
   "Error 18: Quantity too low. Minimum is 0.2mg for formulations",
   ""
)</f>
        <v/>
      </c>
      <c r="CC113" s="4" t="str">
        <f>IF(
   AND(Table65[[#This Row],[Service]]&lt;&gt;"", Table65[[#This Row],[Vector]]="No Vector", Table65[[#This Row],[Service]]&lt;&gt;"HT Geneblock Custom RNA"),
   "Error 19: [No Vector] can only be used for Geneblock service",
   ""
)</f>
        <v/>
      </c>
      <c r="CD113" s="4" t="str">
        <f>_xlfn.LET(
    _xlpm.errorList, _xlfn.TEXTJOIN(". ", TRUE, Table_Sequence_Check[[#This Row],[Problem Sequence Check]:[GC Check]],Table_Sequence_Check[[#This Row],[Restriction Enzyme Error]:[Gblock No Vector Check]]),
    IF(AND(Table65[[#This Row],[Service]]&lt;&gt;"", Table65[[#This Row],[Custom Sequence/Bank ID]]&lt;&gt;"SPECIAL",_xlpm.errorList&lt;&gt;""), _xlpm.errorList &amp; ".", "")
)</f>
        <v/>
      </c>
      <c r="CF113" s="3" t="str">
        <f t="shared" si="5"/>
        <v>Required</v>
      </c>
      <c r="CG113" s="1" t="str">
        <f t="shared" si="6"/>
        <v>Optional</v>
      </c>
      <c r="CH113" s="1" t="str">
        <f>IF(Table65[[#This Row],[Service]]&lt;&gt;"",IF((Table65[[#This Row],[Service]]="HT Custom RNA") + (Table65[[#This Row],[Service]]="HT Geneblock Custom RNA"), "Empty","Required"),"Empty")</f>
        <v>Empty</v>
      </c>
      <c r="CI113" s="1" t="str">
        <f>IF(Table65[[#This Row],[Service]] = "Stock RNA", "Required","Empty")</f>
        <v>Empty</v>
      </c>
      <c r="CJ113" s="1" t="str">
        <f>IF(OR(Table65[[#This Row],[Service]] = "Custom RNA", Table65[[#This Row],[Service]] = "HT Custom RNA", Table65[[#This Row],[Service]] = "HT Geneblock Custom RNA", Table65[[#This Row],[Service]] = "Formulation"), "Required", "Empty")</f>
        <v>Empty</v>
      </c>
      <c r="CK113" s="1" t="str">
        <f>IF(OR(Table65[[#This Row],[Service]] = "Custom RNA", Table65[[#This Row],[Service]] = "HT Custom RNA", Table65[[#This Row],[Service]] = "HT Geneblock Custom RNA"), "Required", "Empty")</f>
        <v>Empty</v>
      </c>
      <c r="CL113" s="1" t="str">
        <f>IF(OR(Table65[[#This Row],[Service]] = "Custom RNA", Table65[[#This Row],[Service]] = "HT Custom RNA", Table65[[#This Row],[Service]] = "HT Geneblock Custom RNA"), "Required", "Empty")</f>
        <v>Empty</v>
      </c>
      <c r="CM113" s="1" t="str">
        <f>IF(OR(Table65[[#This Row],[Service]] = "Custom RNA", Table65[[#This Row],[Service]] = "HT Custom RNA", Table65[[#This Row],[Service]] = "HT Geneblock Custom RNA"), "Required", "Empty")</f>
        <v>Empty</v>
      </c>
      <c r="CN113" s="1" t="str">
        <f>IF(AND(Table65[[#This Row],[Vector]]&lt;&gt;"Banked Construct", OR(Table65[[#This Row],[Service]] = "Custom RNA", Table65[[#This Row],[Service]] = "HT Custom RNA",Table65[[#This Row],[Service]] = "HT Geneblock Custom RNA",)), "Optional", "Empty")</f>
        <v>Empty</v>
      </c>
      <c r="CO113" s="1" t="str">
        <f>IF(OR(Table65[[#This Row],[Service]] = "Custom RNA", Table65[[#This Row],[Service]] = "HT Custom RNA"), "Optional", "Empty")</f>
        <v>Empty</v>
      </c>
      <c r="CP113" s="1" t="str">
        <f>IF(OR(Table65[[#This Row],[Service]] = "Custom RNA", Table65[[#This Row],[Service]] = "HT Custom RNA", Table65[[#This Row],[Service]] = "HT Custom Geneblock RNA"), "Optional", "Empty")</f>
        <v>Empty</v>
      </c>
      <c r="CQ113" s="1" t="str">
        <f>IF(Table65[[#This Row],[Service]]&lt;&gt;"",IF(OR(Table65[[#This Row],[Service]]="HT Custom RNA", Table65[[#This Row],[Service]]="HT Geneblock Custom RNA"), "Empty","Optional"),"Empty")</f>
        <v>Empty</v>
      </c>
      <c r="CR113" s="1" t="str">
        <f>IF(AND(Table65[[#This Row],[Formulation]]&lt;&gt;"",Table65[[#This Row],[Formulation]]&lt;&gt;"None",Table65[[#This Row],[Formulation]]&lt;&gt;"No Options"), "Required","Empty")</f>
        <v>Empty</v>
      </c>
      <c r="CS113" s="1" t="str">
        <f>IF(AND(Table65[[#This Row],[Formulation]]&lt;&gt;"",Table65[[#This Row],[Formulation]]&lt;&gt;"None",Table65[[#This Row],[Formulation]]&lt;&gt;"No Options"), "Optional","Empty")</f>
        <v>Empty</v>
      </c>
      <c r="CT113" s="1" t="str">
        <f t="shared" si="7"/>
        <v>Optional</v>
      </c>
      <c r="CU113" s="1" t="str">
        <f t="shared" si="8"/>
        <v>Optional</v>
      </c>
      <c r="CV113" s="2" t="str">
        <f t="shared" si="9"/>
        <v>Optional</v>
      </c>
    </row>
    <row r="114" spans="1:100" x14ac:dyDescent="0.35">
      <c r="A114" s="69">
        <v>110</v>
      </c>
      <c r="B114" s="59"/>
      <c r="C114" s="83"/>
      <c r="D114" s="85"/>
      <c r="E114" s="90"/>
      <c r="F114" s="60"/>
      <c r="G114" s="60"/>
      <c r="H114" s="60"/>
      <c r="I114" s="61"/>
      <c r="J114" s="61"/>
      <c r="K114" s="105"/>
      <c r="L114" s="90"/>
      <c r="M114" s="60"/>
      <c r="N114" s="108"/>
      <c r="O114" s="91"/>
      <c r="P114" s="111"/>
      <c r="Q114" s="93" t="str">
        <f>Table_Sequence_Check[[#This Row],[Final Warnings]]</f>
        <v/>
      </c>
      <c r="R114" s="19"/>
      <c r="S114" s="19"/>
      <c r="T114" s="19"/>
      <c r="BG114" s="3" t="str" cm="1">
        <f t="array" ref="BG114">_xlfn.LET(
    _xlpm.ProblemFound, _xlfn.TEXTJOIN(", ", TRUE, IF(OR(Table65[[#This Row],[Codon Optimize Capitalized?]]="No", Table65[[#This Row],[Codon Optimize Capitalized?]]=""), IF((ISNUMBER(SEARCH(Table_Problem_Sequences[Problem Sequences], Table65[[#This Row],[Custom Sequence/Bank ID]]))), Table_Problem_Sequences[Problem Sequences], ""),IF((ISNUMBER(FIND(LOWER(Table_Problem_Sequences[Problem Sequences]), Table65[[#This Row],[Custom Sequence/Bank ID]]))), Table_Problem_Sequences[Problem Sequences], ""))),
    IF(_xlpm.ProblemFound="", "", "Warning 1: Problem sequences found (" &amp; _xlpm.ProblemFound &amp; ")"))</f>
        <v/>
      </c>
      <c r="BH114" s="3" t="str">
        <f>IF(AND(Table65[[#This Row],[Vector]] &lt;&gt; "Banked Construct",Table65[[#This Row],[Service]]&lt;&gt;"Stock RNA", LEN(Table65[[#This Row],[Custom Sequence/Bank ID]])&lt;300, Table65[[#This Row],[Custom Sequence/Bank ID]]&lt;&gt;""),"Comment: Sequence is less than 300nt. A spacer sequence will be added to bring the length up to 300nt","")</f>
        <v/>
      </c>
      <c r="BI114" s="1" t="str">
        <f>IF(AND(Table65[[#This Row],[Custom Sequence/Bank ID]]&lt;&gt;"", Table65[[#This Row],[Codon Optimize Capitalized?]]&lt;&gt; "No", Table65[[#This Row],[Codon Optimize Capitalized?]]&lt;&gt; "", Table65[[#This Row],[Codon Optimize Capitalized?]]&lt;&gt; "No Options"),
    IF(MOD(LEN(SUBSTITUTE(SUBSTITUTE(SUBSTITUTE(SUBSTITUTE(SUBSTITUTE(Table65[[#This Row],[Custom Sequence/Bank ID]], "a", ""), "c", ""), "g", ""), "u", ""), "t", "")), 3) = 0,
        "",
        "Error 3: Optimization regions not divisible by 3"),
    "")</f>
        <v/>
      </c>
      <c r="BJ114" s="1" t="str">
        <f>IF(
    Table65[[#This Row],[Vector]]="Banked Construct",
    IF(
        AND(
            LEFT(Table65[[#This Row],[Custom Sequence/Bank ID]], 3)="RTC",
            ISNUMBER(VALUE(MID(Table65[[#This Row],[Custom Sequence/Bank ID]], 4, 7))),
            LEN(Table65[[#This Row],[Custom Sequence/Bank ID]])=10
        ),
        "",
        "Error 4: Incorrect Bank ID"
    ),
    ""
)</f>
        <v/>
      </c>
      <c r="BK114" s="1" t="str">
        <f>IF(
   AND(Table65[[#This Row],[Vector]]&lt;&gt;"Banked Construct", LEN(Table65[[#This Row],[Custom Sequence/Bank ID]])&gt;0),
   IF(
      LEN(
         SUBSTITUTE(
            SUBSTITUTE(
               SUBSTITUTE(
                  SUBSTITUTE(UPPER(Table65[[#This Row],[Custom Sequence/Bank ID]]),"A",""),
               "C",""),
            "T",""),
         "G","")
      )&gt;0,
      "Error 5: Non-ACGT characters present",
      ""
   ),
   ""
)</f>
        <v/>
      </c>
      <c r="BL114" s="4" t="str">
        <f>IF(AND(Table65[[#This Row],[Vector]] &lt;&gt; "Banked Construct",Table65[[#This Row],[Service]]="Custom RNA", LEN(Table65[[#This Row],[Custom Sequence/Bank ID]])&gt;10000),"Error 6: Maximum sequence length is 10,000nt",IF(AND(Table65[[#This Row],[Vector]] &lt;&gt; "Banked Construct",Table65[[#This Row],[Service]]="HT Custom RNA", LEN(Table65[[#This Row],[Custom Sequence/Bank ID]])&gt;5000),"Error 6: Maximum sequence length for HT is 5,000nt", IF(Table65[[#This Row],[Service]]="HT Geneblock Custom RNA", IF(AND(Table65[[#This Row],[Vector]]="RTC coding circRNA", LEN(Table65[[#This Row],[Custom Sequence/Bank ID]])&gt;3793),"Error 6: Maximum sequence length for Coding CircRNA Geneblock is 3,793nt", IF(AND(Table65[[#This Row],[Vector]]="RTC noncoding circRNA", LEN(Table65[[#This Row],[Custom Sequence/Bank ID]])&gt;4493),"Error 6: Maximum sequence length for Noncoding CircRNA Geneblock is 4,493nt", IF(AND(Table65[[#This Row],[Vector]]="RTC Other RNA", LEN(Table65[[#This Row],[Custom Sequence/Bank ID]])&gt;4913),"Error 6: Maximum sequence length for Other RNA Geneblock is 4,913nt",""))),"")))</f>
        <v/>
      </c>
      <c r="BM114" s="4" t="str">
        <f>IF(AND(Table65[[#This Row],[Vector]] &lt;&gt; "Banked Construct", Table65[[#This Row],[Service]]&lt;&gt;"Stock RNA", Table65[[#This Row],[Custom Sequence/Bank ID]]&lt;&gt;""),
    _xlfn.LET(
        _xlpm.Sequence, Table65[[#This Row],[Custom Sequence/Bank ID]],
        _xlpm.OriginalLength, IF(AND(Table65[[#This Row],[Codon Optimize Capitalized?]] &lt;&gt; "No", Table65[[#This Row],[Codon Optimize Capitalized?]] &lt;&gt; ""),
                           LEN(SUBSTITUTE(SUBSTITUTE(SUBSTITUTE(SUBSTITUTE(SUBSTITUTE(_xlpm.Sequence, "A", ""), "C", ""), "G", ""), "T", ""), "U", "")),
                           LEN(_xlpm.Sequence)),
        _xlpm.NoGCLength, IF(AND(Table65[[#This Row],[Codon Optimize Capitalized?]] &lt;&gt; "No", Table65[[#This Row],[Codon Optimize Capitalized?]] &lt;&gt; ""),
                       LEN((SUBSTITUTE(SUBSTITUTE(SUBSTITUTE(SUBSTITUTE(SUBSTITUTE(SUBSTITUTE(SUBSTITUTE(_xlpm.Sequence, "A", ""), "C", ""), "G", ""), "T", ""), "U", ""), "g", ""), "c", ""))),
                       LEN(SUBSTITUTE(SUBSTITUTE(UPPER(_xlpm.Sequence), "G", ""), "C", ""))),
        _xlpm.GCLength, _xlpm.OriginalLength - _xlpm.NoGCLength,
        _xlpm.GCPercentage, IF(_xlpm.OriginalLength &gt; 15, _xlpm.GCLength / _xlpm.OriginalLength, 0.5),
                IF(OR(_xlpm.GCPercentage &gt; 0.65, _xlpm.GCPercentage &lt; 0.25), "Warning 7: Unoptimized region GC is not between 25-65%", "")
    ),
    ""
)</f>
        <v/>
      </c>
      <c r="BN114" s="4" t="str" cm="1">
        <f t="array" ref="BN114">_xlfn.LET(
    _xlpm.ProblemFound, _xlfn.TEXTJOIN(", ", TRUE, IF(OR(Table65[[#This Row],[Codon Optimize Capitalized?]]="No", Table65[[#This Row],[Codon Optimize Capitalized?]]=""), IF((ISNUMBER(SEARCH(Table_Restriction_Enzymes[XbaI], Table65[[#This Row],[Custom Sequence/Bank ID]]))), Table_Restriction_Enzymes[XbaI], ""),IF((ISNUMBER(FIND(LOWER(Table_Restriction_Enzymes[XbaI]), Table65[[#This Row],[Custom Sequence/Bank ID]]))), Table_Restriction_Enzymes[XbaI], ""))),
    IF(_xlpm.ProblemFound="", "", "[" &amp; _xlpm.ProblemFound &amp; "]"))</f>
        <v/>
      </c>
      <c r="BO114" s="4" t="str">
        <f>IF(Table_Sequence_Check[[#This Row],[Restriction Enzyme 1 Check]]&lt;&gt;"", Table_Restriction_Enzymes[[#Headers],[XbaI]],"")</f>
        <v/>
      </c>
      <c r="BP114" s="4" t="str" cm="1">
        <f t="array" ref="BP114">_xlfn.LET(
    _xlpm.ProblemFound, _xlfn.TEXTJOIN(", ", TRUE, IF(OR(Table65[[#This Row],[Codon Optimize Capitalized?]]="No", Table65[[#This Row],[Codon Optimize Capitalized?]]=""), IF((ISNUMBER(SEARCH(Table_Restriction_Enzymes[AscI], Table65[[#This Row],[Custom Sequence/Bank ID]]))), Table_Restriction_Enzymes[AscI], ""),IF((ISNUMBER(FIND(LOWER(Table_Restriction_Enzymes[AscI]), Table65[[#This Row],[Custom Sequence/Bank ID]]))), Table_Restriction_Enzymes[AscI], ""))),
    IF(_xlpm.ProblemFound="", "", "[" &amp; _xlpm.ProblemFound &amp; "]"))</f>
        <v/>
      </c>
      <c r="BQ114" s="4" t="str">
        <f>IF(Table_Sequence_Check[[#This Row],[Restriction Enzyme 2 Check]]&lt;&gt;"", Table_Restriction_Enzymes[[#Headers],[AscI]],"")</f>
        <v/>
      </c>
      <c r="BR114" s="4" t="str">
        <f>IF(AND(Table65[[#This Row],[Vector]] &lt;&gt; "Banked Construct",Table65[[#This Row],[Service]]&lt;&gt;"Stock RNA", Table65[[#This Row],[Service]]&lt;&gt;"HT Geneblock Custom RNA", Table_Sequence_Check[[#This Row],[Restriction Enzyme 1 Check]]&lt;&gt;"", Table_Sequence_Check[[#This Row],[Restriction Enzyme 2 Check]]&lt;&gt; ""),"Error 8: Remove instances of one of the following: " &amp; _xlfn.CONCAT(Table_Sequence_Check[[#This Row],[Restriction Enzyme 1 Check]],Table_Sequence_Check[[#This Row],[Restriction Enzyme 2 Check]]),"")</f>
        <v/>
      </c>
      <c r="BS114" s="4" t="str" cm="1">
        <f t="array" ref="BS114">IF(
   AND(
      Table65[[#This Row],[Service]] &lt;&gt; "",
      OR(
         COUNTIF(Table65[Service], "HT Custom RNA") &gt; 0,
         COUNTIF(Table65[Service], "HT Geneblock Custom RNA") &gt; 0
      ),
      COUNTA(_xlfn.UNIQUE(_xlfn._xlws.FILTER(Table65[Service], Table65[Service] &lt;&gt; ""))) &gt; 1
   ),
   "Error 9: If selecting HT Custom RNA or HT Geneblock Custom RNA, all items must match the selected HT service",
   ""
)</f>
        <v/>
      </c>
      <c r="BT114" s="4" t="str" cm="1">
        <f t="array" ref="BT114">IF(
   AND(
      Table65[[#This Row],[Service]] &lt;&gt; "",
      OR(COUNTIF(Table65[Service], "*HT Custom RNA*") &gt; 0, COUNTIF(Table65[Service], "*HT Geneblock Custom RNA*") &gt; 0),
      OR(
         COUNTA(_xlfn.UNIQUE(_xlfn._xlws.FILTER(Table65[RNA Analytics], (Table65[Service] &lt;&gt; "")))) &gt; 1,
         COUNTA(_xlfn.UNIQUE(_xlfn._xlws.FILTER(Table65[Bank Construct?], (Table65[Service] &lt;&gt; "")))) &gt; 1,
         COUNTA(_xlfn.UNIQUE(_xlfn._xlws.FILTER(Table65[Synthesis Type], (Table65[Service] &lt;&gt; "")))) &gt; 1
      )
   ),
   "Error 10: If submitting HT Custom RNA or HT Geneblock Custom RNA service request, all items must have the same Synthesis Type, Banking, and Analytics",
   ""
)</f>
        <v/>
      </c>
      <c r="BU114" s="4" t="str">
        <f>IF(AND(OR(Table65[[#This Row],[Service]] = "HT Custom RNA",Table65[[#This Row],[Service]] = "HT Geneblock Custom RNA"), Table65[[#This Row],[Vector]]="Banked Construct"),"Error 11: Banked constructs cannot be submitted for HT/Geneblock Custom RNA service. Contact the core if you'd like to resynthesize an entire banked plate","")</f>
        <v/>
      </c>
      <c r="BV114" s="4" t="str">
        <f>IF(AND(Table65[[#This Row],[Service]] &lt;&gt; "", Table65[[#This Row],[Vector]]="Banked Construct", Table65[[#This Row],[Bank Construct?]]="Yes"),"Error 12: Cannot bank constructs that are already banked","")</f>
        <v/>
      </c>
      <c r="BW114" s="4" t="str" cm="1">
        <f t="array" ref="BW114">_xlfn.LET(
    _xlpm.ProblemFound, _xlfn.TEXTJOIN(", ", TRUE, IF(AND(Table65[[#This Row],[Synthesis Type]]="Other RNA", OR(Table65[[#This Row],[Codon Optimize Capitalized?]]="No", Table65[[#This Row],[Codon Optimize Capitalized?]]="")), IF((ISNUMBER(SEARCH(Table_pA_Check[pA Check], Table65[[#This Row],[Custom Sequence/Bank ID]]))), Table_pA_Check[pA Check], ""),IF((ISNUMBER(FIND(LOWER(Table_pA_Check[pA Check]), Table65[[#This Row],[Custom Sequence/Bank ID]]))), Table_pA_Check[pA Check], ""))),
    IF(_xlpm.ProblemFound="", "", "Error 13: Problem sequences found (" &amp; _xlpm.ProblemFound &amp; ")"))</f>
        <v/>
      </c>
      <c r="BX114" s="4" t="str">
        <f>IF(AND(Table65[[#This Row],[Service]] &lt;&gt; "", Table65[[#This Row],[Codon Optimize Capitalized?]]&lt;&gt; "No", Table65[[#This Row],[Codon Optimize Capitalized?]]&lt;&gt; "", Table65[[#This Row],[Codon Optimize Capitalized?]]&lt;&gt; "No Options", EXACT(Table65[[#This Row],[Custom Sequence/Bank ID]],LOWER(Table65[[#This Row],[Custom Sequence/Bank ID]]))),"Error 14: Codon optimization is selected, but sequence is lowercase. Change regions for optimization to uppercase","")</f>
        <v/>
      </c>
      <c r="BY114" s="4" t="str">
        <f>IF(COUNTIF(Table65[Name], Table65[[#This Row],[Name]]) &gt; 1, "Error 15: Duplicate name", "")</f>
        <v/>
      </c>
      <c r="BZ114" s="4" t="str">
        <f>IF(
   Table65[[#This Row],[Service]]&lt;&gt;"",
   IF(
      AND(Table65[[#This Row],[Formulation]]="", Table65[[#This Row],[Number of Aliquots]]&gt;1),
      "Error 16: The RTC can only aliquot formulated circRNA; unformulated circRNA is stable through many freeze-thaw cycles",
      ""
   ),
   ""
)</f>
        <v/>
      </c>
      <c r="CA114" s="4" t="str">
        <f>IF(
   Table65[[#This Row],[Service]]&lt;&gt;"",
   IF(
      Table65[[#This Row],[Number of Aliquots]] &gt; (Table65[[#This Row],[Quantity (mg)]]*20),
      "Error 17: Too many aliquots. Maximum aliquots for Quantity requested = " &amp; (Table65[[#This Row],[Quantity (mg)]]*20),
      ""
   ),
   ""
)</f>
        <v/>
      </c>
      <c r="CB114" s="4" t="str">
        <f>IF(
   AND(Table65[[#This Row],[Service]]&lt;&gt;"", Table65[[#This Row],[Quantity (mg)]]&lt;0.2, Table65[[#This Row],[Formulation]]&lt;&gt;"", Table65[[#This Row],[Formulation]]&lt;&gt;"None"),
   "Error 18: Quantity too low. Minimum is 0.2mg for formulations",
   ""
)</f>
        <v/>
      </c>
      <c r="CC114" s="4" t="str">
        <f>IF(
   AND(Table65[[#This Row],[Service]]&lt;&gt;"", Table65[[#This Row],[Vector]]="No Vector", Table65[[#This Row],[Service]]&lt;&gt;"HT Geneblock Custom RNA"),
   "Error 19: [No Vector] can only be used for Geneblock service",
   ""
)</f>
        <v/>
      </c>
      <c r="CD114" s="4" t="str">
        <f>_xlfn.LET(
    _xlpm.errorList, _xlfn.TEXTJOIN(". ", TRUE, Table_Sequence_Check[[#This Row],[Problem Sequence Check]:[GC Check]],Table_Sequence_Check[[#This Row],[Restriction Enzyme Error]:[Gblock No Vector Check]]),
    IF(AND(Table65[[#This Row],[Service]]&lt;&gt;"", Table65[[#This Row],[Custom Sequence/Bank ID]]&lt;&gt;"SPECIAL",_xlpm.errorList&lt;&gt;""), _xlpm.errorList &amp; ".", "")
)</f>
        <v/>
      </c>
      <c r="CF114" s="3" t="str">
        <f t="shared" si="5"/>
        <v>Required</v>
      </c>
      <c r="CG114" s="1" t="str">
        <f t="shared" si="6"/>
        <v>Optional</v>
      </c>
      <c r="CH114" s="1" t="str">
        <f>IF(Table65[[#This Row],[Service]]&lt;&gt;"",IF((Table65[[#This Row],[Service]]="HT Custom RNA") + (Table65[[#This Row],[Service]]="HT Geneblock Custom RNA"), "Empty","Required"),"Empty")</f>
        <v>Empty</v>
      </c>
      <c r="CI114" s="1" t="str">
        <f>IF(Table65[[#This Row],[Service]] = "Stock RNA", "Required","Empty")</f>
        <v>Empty</v>
      </c>
      <c r="CJ114" s="1" t="str">
        <f>IF(OR(Table65[[#This Row],[Service]] = "Custom RNA", Table65[[#This Row],[Service]] = "HT Custom RNA", Table65[[#This Row],[Service]] = "HT Geneblock Custom RNA", Table65[[#This Row],[Service]] = "Formulation"), "Required", "Empty")</f>
        <v>Empty</v>
      </c>
      <c r="CK114" s="1" t="str">
        <f>IF(OR(Table65[[#This Row],[Service]] = "Custom RNA", Table65[[#This Row],[Service]] = "HT Custom RNA", Table65[[#This Row],[Service]] = "HT Geneblock Custom RNA"), "Required", "Empty")</f>
        <v>Empty</v>
      </c>
      <c r="CL114" s="1" t="str">
        <f>IF(OR(Table65[[#This Row],[Service]] = "Custom RNA", Table65[[#This Row],[Service]] = "HT Custom RNA", Table65[[#This Row],[Service]] = "HT Geneblock Custom RNA"), "Required", "Empty")</f>
        <v>Empty</v>
      </c>
      <c r="CM114" s="1" t="str">
        <f>IF(OR(Table65[[#This Row],[Service]] = "Custom RNA", Table65[[#This Row],[Service]] = "HT Custom RNA", Table65[[#This Row],[Service]] = "HT Geneblock Custom RNA"), "Required", "Empty")</f>
        <v>Empty</v>
      </c>
      <c r="CN114" s="1" t="str">
        <f>IF(AND(Table65[[#This Row],[Vector]]&lt;&gt;"Banked Construct", OR(Table65[[#This Row],[Service]] = "Custom RNA", Table65[[#This Row],[Service]] = "HT Custom RNA",Table65[[#This Row],[Service]] = "HT Geneblock Custom RNA",)), "Optional", "Empty")</f>
        <v>Empty</v>
      </c>
      <c r="CO114" s="1" t="str">
        <f>IF(OR(Table65[[#This Row],[Service]] = "Custom RNA", Table65[[#This Row],[Service]] = "HT Custom RNA"), "Optional", "Empty")</f>
        <v>Empty</v>
      </c>
      <c r="CP114" s="1" t="str">
        <f>IF(OR(Table65[[#This Row],[Service]] = "Custom RNA", Table65[[#This Row],[Service]] = "HT Custom RNA", Table65[[#This Row],[Service]] = "HT Custom Geneblock RNA"), "Optional", "Empty")</f>
        <v>Empty</v>
      </c>
      <c r="CQ114" s="1" t="str">
        <f>IF(Table65[[#This Row],[Service]]&lt;&gt;"",IF(OR(Table65[[#This Row],[Service]]="HT Custom RNA", Table65[[#This Row],[Service]]="HT Geneblock Custom RNA"), "Empty","Optional"),"Empty")</f>
        <v>Empty</v>
      </c>
      <c r="CR114" s="1" t="str">
        <f>IF(AND(Table65[[#This Row],[Formulation]]&lt;&gt;"",Table65[[#This Row],[Formulation]]&lt;&gt;"None",Table65[[#This Row],[Formulation]]&lt;&gt;"No Options"), "Required","Empty")</f>
        <v>Empty</v>
      </c>
      <c r="CS114" s="1" t="str">
        <f>IF(AND(Table65[[#This Row],[Formulation]]&lt;&gt;"",Table65[[#This Row],[Formulation]]&lt;&gt;"None",Table65[[#This Row],[Formulation]]&lt;&gt;"No Options"), "Optional","Empty")</f>
        <v>Empty</v>
      </c>
      <c r="CT114" s="1" t="str">
        <f t="shared" si="7"/>
        <v>Optional</v>
      </c>
      <c r="CU114" s="1" t="str">
        <f t="shared" si="8"/>
        <v>Optional</v>
      </c>
      <c r="CV114" s="2" t="str">
        <f t="shared" si="9"/>
        <v>Optional</v>
      </c>
    </row>
    <row r="115" spans="1:100" x14ac:dyDescent="0.35">
      <c r="A115" s="69">
        <v>111</v>
      </c>
      <c r="B115" s="59"/>
      <c r="C115" s="83"/>
      <c r="D115" s="85"/>
      <c r="E115" s="90"/>
      <c r="F115" s="60"/>
      <c r="G115" s="60"/>
      <c r="H115" s="60"/>
      <c r="I115" s="61"/>
      <c r="J115" s="61"/>
      <c r="K115" s="105"/>
      <c r="L115" s="90"/>
      <c r="M115" s="60"/>
      <c r="N115" s="108"/>
      <c r="O115" s="91"/>
      <c r="P115" s="111"/>
      <c r="Q115" s="93" t="str">
        <f>Table_Sequence_Check[[#This Row],[Final Warnings]]</f>
        <v/>
      </c>
      <c r="R115" s="19"/>
      <c r="S115" s="19"/>
      <c r="T115" s="19"/>
      <c r="BG115" s="3" t="str" cm="1">
        <f t="array" ref="BG115">_xlfn.LET(
    _xlpm.ProblemFound, _xlfn.TEXTJOIN(", ", TRUE, IF(OR(Table65[[#This Row],[Codon Optimize Capitalized?]]="No", Table65[[#This Row],[Codon Optimize Capitalized?]]=""), IF((ISNUMBER(SEARCH(Table_Problem_Sequences[Problem Sequences], Table65[[#This Row],[Custom Sequence/Bank ID]]))), Table_Problem_Sequences[Problem Sequences], ""),IF((ISNUMBER(FIND(LOWER(Table_Problem_Sequences[Problem Sequences]), Table65[[#This Row],[Custom Sequence/Bank ID]]))), Table_Problem_Sequences[Problem Sequences], ""))),
    IF(_xlpm.ProblemFound="", "", "Warning 1: Problem sequences found (" &amp; _xlpm.ProblemFound &amp; ")"))</f>
        <v/>
      </c>
      <c r="BH115" s="3" t="str">
        <f>IF(AND(Table65[[#This Row],[Vector]] &lt;&gt; "Banked Construct",Table65[[#This Row],[Service]]&lt;&gt;"Stock RNA", LEN(Table65[[#This Row],[Custom Sequence/Bank ID]])&lt;300, Table65[[#This Row],[Custom Sequence/Bank ID]]&lt;&gt;""),"Comment: Sequence is less than 300nt. A spacer sequence will be added to bring the length up to 300nt","")</f>
        <v/>
      </c>
      <c r="BI115" s="1" t="str">
        <f>IF(AND(Table65[[#This Row],[Custom Sequence/Bank ID]]&lt;&gt;"", Table65[[#This Row],[Codon Optimize Capitalized?]]&lt;&gt; "No", Table65[[#This Row],[Codon Optimize Capitalized?]]&lt;&gt; "", Table65[[#This Row],[Codon Optimize Capitalized?]]&lt;&gt; "No Options"),
    IF(MOD(LEN(SUBSTITUTE(SUBSTITUTE(SUBSTITUTE(SUBSTITUTE(SUBSTITUTE(Table65[[#This Row],[Custom Sequence/Bank ID]], "a", ""), "c", ""), "g", ""), "u", ""), "t", "")), 3) = 0,
        "",
        "Error 3: Optimization regions not divisible by 3"),
    "")</f>
        <v/>
      </c>
      <c r="BJ115" s="1" t="str">
        <f>IF(
    Table65[[#This Row],[Vector]]="Banked Construct",
    IF(
        AND(
            LEFT(Table65[[#This Row],[Custom Sequence/Bank ID]], 3)="RTC",
            ISNUMBER(VALUE(MID(Table65[[#This Row],[Custom Sequence/Bank ID]], 4, 7))),
            LEN(Table65[[#This Row],[Custom Sequence/Bank ID]])=10
        ),
        "",
        "Error 4: Incorrect Bank ID"
    ),
    ""
)</f>
        <v/>
      </c>
      <c r="BK115" s="1" t="str">
        <f>IF(
   AND(Table65[[#This Row],[Vector]]&lt;&gt;"Banked Construct", LEN(Table65[[#This Row],[Custom Sequence/Bank ID]])&gt;0),
   IF(
      LEN(
         SUBSTITUTE(
            SUBSTITUTE(
               SUBSTITUTE(
                  SUBSTITUTE(UPPER(Table65[[#This Row],[Custom Sequence/Bank ID]]),"A",""),
               "C",""),
            "T",""),
         "G","")
      )&gt;0,
      "Error 5: Non-ACGT characters present",
      ""
   ),
   ""
)</f>
        <v/>
      </c>
      <c r="BL115" s="4" t="str">
        <f>IF(AND(Table65[[#This Row],[Vector]] &lt;&gt; "Banked Construct",Table65[[#This Row],[Service]]="Custom RNA", LEN(Table65[[#This Row],[Custom Sequence/Bank ID]])&gt;10000),"Error 6: Maximum sequence length is 10,000nt",IF(AND(Table65[[#This Row],[Vector]] &lt;&gt; "Banked Construct",Table65[[#This Row],[Service]]="HT Custom RNA", LEN(Table65[[#This Row],[Custom Sequence/Bank ID]])&gt;5000),"Error 6: Maximum sequence length for HT is 5,000nt", IF(Table65[[#This Row],[Service]]="HT Geneblock Custom RNA", IF(AND(Table65[[#This Row],[Vector]]="RTC coding circRNA", LEN(Table65[[#This Row],[Custom Sequence/Bank ID]])&gt;3793),"Error 6: Maximum sequence length for Coding CircRNA Geneblock is 3,793nt", IF(AND(Table65[[#This Row],[Vector]]="RTC noncoding circRNA", LEN(Table65[[#This Row],[Custom Sequence/Bank ID]])&gt;4493),"Error 6: Maximum sequence length for Noncoding CircRNA Geneblock is 4,493nt", IF(AND(Table65[[#This Row],[Vector]]="RTC Other RNA", LEN(Table65[[#This Row],[Custom Sequence/Bank ID]])&gt;4913),"Error 6: Maximum sequence length for Other RNA Geneblock is 4,913nt",""))),"")))</f>
        <v/>
      </c>
      <c r="BM115" s="4" t="str">
        <f>IF(AND(Table65[[#This Row],[Vector]] &lt;&gt; "Banked Construct", Table65[[#This Row],[Service]]&lt;&gt;"Stock RNA", Table65[[#This Row],[Custom Sequence/Bank ID]]&lt;&gt;""),
    _xlfn.LET(
        _xlpm.Sequence, Table65[[#This Row],[Custom Sequence/Bank ID]],
        _xlpm.OriginalLength, IF(AND(Table65[[#This Row],[Codon Optimize Capitalized?]] &lt;&gt; "No", Table65[[#This Row],[Codon Optimize Capitalized?]] &lt;&gt; ""),
                           LEN(SUBSTITUTE(SUBSTITUTE(SUBSTITUTE(SUBSTITUTE(SUBSTITUTE(_xlpm.Sequence, "A", ""), "C", ""), "G", ""), "T", ""), "U", "")),
                           LEN(_xlpm.Sequence)),
        _xlpm.NoGCLength, IF(AND(Table65[[#This Row],[Codon Optimize Capitalized?]] &lt;&gt; "No", Table65[[#This Row],[Codon Optimize Capitalized?]] &lt;&gt; ""),
                       LEN((SUBSTITUTE(SUBSTITUTE(SUBSTITUTE(SUBSTITUTE(SUBSTITUTE(SUBSTITUTE(SUBSTITUTE(_xlpm.Sequence, "A", ""), "C", ""), "G", ""), "T", ""), "U", ""), "g", ""), "c", ""))),
                       LEN(SUBSTITUTE(SUBSTITUTE(UPPER(_xlpm.Sequence), "G", ""), "C", ""))),
        _xlpm.GCLength, _xlpm.OriginalLength - _xlpm.NoGCLength,
        _xlpm.GCPercentage, IF(_xlpm.OriginalLength &gt; 15, _xlpm.GCLength / _xlpm.OriginalLength, 0.5),
                IF(OR(_xlpm.GCPercentage &gt; 0.65, _xlpm.GCPercentage &lt; 0.25), "Warning 7: Unoptimized region GC is not between 25-65%", "")
    ),
    ""
)</f>
        <v/>
      </c>
      <c r="BN115" s="4" t="str" cm="1">
        <f t="array" ref="BN115">_xlfn.LET(
    _xlpm.ProblemFound, _xlfn.TEXTJOIN(", ", TRUE, IF(OR(Table65[[#This Row],[Codon Optimize Capitalized?]]="No", Table65[[#This Row],[Codon Optimize Capitalized?]]=""), IF((ISNUMBER(SEARCH(Table_Restriction_Enzymes[XbaI], Table65[[#This Row],[Custom Sequence/Bank ID]]))), Table_Restriction_Enzymes[XbaI], ""),IF((ISNUMBER(FIND(LOWER(Table_Restriction_Enzymes[XbaI]), Table65[[#This Row],[Custom Sequence/Bank ID]]))), Table_Restriction_Enzymes[XbaI], ""))),
    IF(_xlpm.ProblemFound="", "", "[" &amp; _xlpm.ProblemFound &amp; "]"))</f>
        <v/>
      </c>
      <c r="BO115" s="4" t="str">
        <f>IF(Table_Sequence_Check[[#This Row],[Restriction Enzyme 1 Check]]&lt;&gt;"", Table_Restriction_Enzymes[[#Headers],[XbaI]],"")</f>
        <v/>
      </c>
      <c r="BP115" s="4" t="str" cm="1">
        <f t="array" ref="BP115">_xlfn.LET(
    _xlpm.ProblemFound, _xlfn.TEXTJOIN(", ", TRUE, IF(OR(Table65[[#This Row],[Codon Optimize Capitalized?]]="No", Table65[[#This Row],[Codon Optimize Capitalized?]]=""), IF((ISNUMBER(SEARCH(Table_Restriction_Enzymes[AscI], Table65[[#This Row],[Custom Sequence/Bank ID]]))), Table_Restriction_Enzymes[AscI], ""),IF((ISNUMBER(FIND(LOWER(Table_Restriction_Enzymes[AscI]), Table65[[#This Row],[Custom Sequence/Bank ID]]))), Table_Restriction_Enzymes[AscI], ""))),
    IF(_xlpm.ProblemFound="", "", "[" &amp; _xlpm.ProblemFound &amp; "]"))</f>
        <v/>
      </c>
      <c r="BQ115" s="4" t="str">
        <f>IF(Table_Sequence_Check[[#This Row],[Restriction Enzyme 2 Check]]&lt;&gt;"", Table_Restriction_Enzymes[[#Headers],[AscI]],"")</f>
        <v/>
      </c>
      <c r="BR115" s="4" t="str">
        <f>IF(AND(Table65[[#This Row],[Vector]] &lt;&gt; "Banked Construct",Table65[[#This Row],[Service]]&lt;&gt;"Stock RNA", Table65[[#This Row],[Service]]&lt;&gt;"HT Geneblock Custom RNA", Table_Sequence_Check[[#This Row],[Restriction Enzyme 1 Check]]&lt;&gt;"", Table_Sequence_Check[[#This Row],[Restriction Enzyme 2 Check]]&lt;&gt; ""),"Error 8: Remove instances of one of the following: " &amp; _xlfn.CONCAT(Table_Sequence_Check[[#This Row],[Restriction Enzyme 1 Check]],Table_Sequence_Check[[#This Row],[Restriction Enzyme 2 Check]]),"")</f>
        <v/>
      </c>
      <c r="BS115" s="4" t="str" cm="1">
        <f t="array" ref="BS115">IF(
   AND(
      Table65[[#This Row],[Service]] &lt;&gt; "",
      OR(
         COUNTIF(Table65[Service], "HT Custom RNA") &gt; 0,
         COUNTIF(Table65[Service], "HT Geneblock Custom RNA") &gt; 0
      ),
      COUNTA(_xlfn.UNIQUE(_xlfn._xlws.FILTER(Table65[Service], Table65[Service] &lt;&gt; ""))) &gt; 1
   ),
   "Error 9: If selecting HT Custom RNA or HT Geneblock Custom RNA, all items must match the selected HT service",
   ""
)</f>
        <v/>
      </c>
      <c r="BT115" s="4" t="str" cm="1">
        <f t="array" ref="BT115">IF(
   AND(
      Table65[[#This Row],[Service]] &lt;&gt; "",
      OR(COUNTIF(Table65[Service], "*HT Custom RNA*") &gt; 0, COUNTIF(Table65[Service], "*HT Geneblock Custom RNA*") &gt; 0),
      OR(
         COUNTA(_xlfn.UNIQUE(_xlfn._xlws.FILTER(Table65[RNA Analytics], (Table65[Service] &lt;&gt; "")))) &gt; 1,
         COUNTA(_xlfn.UNIQUE(_xlfn._xlws.FILTER(Table65[Bank Construct?], (Table65[Service] &lt;&gt; "")))) &gt; 1,
         COUNTA(_xlfn.UNIQUE(_xlfn._xlws.FILTER(Table65[Synthesis Type], (Table65[Service] &lt;&gt; "")))) &gt; 1
      )
   ),
   "Error 10: If submitting HT Custom RNA or HT Geneblock Custom RNA service request, all items must have the same Synthesis Type, Banking, and Analytics",
   ""
)</f>
        <v/>
      </c>
      <c r="BU115" s="4" t="str">
        <f>IF(AND(OR(Table65[[#This Row],[Service]] = "HT Custom RNA",Table65[[#This Row],[Service]] = "HT Geneblock Custom RNA"), Table65[[#This Row],[Vector]]="Banked Construct"),"Error 11: Banked constructs cannot be submitted for HT/Geneblock Custom RNA service. Contact the core if you'd like to resynthesize an entire banked plate","")</f>
        <v/>
      </c>
      <c r="BV115" s="4" t="str">
        <f>IF(AND(Table65[[#This Row],[Service]] &lt;&gt; "", Table65[[#This Row],[Vector]]="Banked Construct", Table65[[#This Row],[Bank Construct?]]="Yes"),"Error 12: Cannot bank constructs that are already banked","")</f>
        <v/>
      </c>
      <c r="BW115" s="4" t="str" cm="1">
        <f t="array" ref="BW115">_xlfn.LET(
    _xlpm.ProblemFound, _xlfn.TEXTJOIN(", ", TRUE, IF(AND(Table65[[#This Row],[Synthesis Type]]="Other RNA", OR(Table65[[#This Row],[Codon Optimize Capitalized?]]="No", Table65[[#This Row],[Codon Optimize Capitalized?]]="")), IF((ISNUMBER(SEARCH(Table_pA_Check[pA Check], Table65[[#This Row],[Custom Sequence/Bank ID]]))), Table_pA_Check[pA Check], ""),IF((ISNUMBER(FIND(LOWER(Table_pA_Check[pA Check]), Table65[[#This Row],[Custom Sequence/Bank ID]]))), Table_pA_Check[pA Check], ""))),
    IF(_xlpm.ProblemFound="", "", "Error 13: Problem sequences found (" &amp; _xlpm.ProblemFound &amp; ")"))</f>
        <v/>
      </c>
      <c r="BX115" s="4" t="str">
        <f>IF(AND(Table65[[#This Row],[Service]] &lt;&gt; "", Table65[[#This Row],[Codon Optimize Capitalized?]]&lt;&gt; "No", Table65[[#This Row],[Codon Optimize Capitalized?]]&lt;&gt; "", Table65[[#This Row],[Codon Optimize Capitalized?]]&lt;&gt; "No Options", EXACT(Table65[[#This Row],[Custom Sequence/Bank ID]],LOWER(Table65[[#This Row],[Custom Sequence/Bank ID]]))),"Error 14: Codon optimization is selected, but sequence is lowercase. Change regions for optimization to uppercase","")</f>
        <v/>
      </c>
      <c r="BY115" s="4" t="str">
        <f>IF(COUNTIF(Table65[Name], Table65[[#This Row],[Name]]) &gt; 1, "Error 15: Duplicate name", "")</f>
        <v/>
      </c>
      <c r="BZ115" s="4" t="str">
        <f>IF(
   Table65[[#This Row],[Service]]&lt;&gt;"",
   IF(
      AND(Table65[[#This Row],[Formulation]]="", Table65[[#This Row],[Number of Aliquots]]&gt;1),
      "Error 16: The RTC can only aliquot formulated circRNA; unformulated circRNA is stable through many freeze-thaw cycles",
      ""
   ),
   ""
)</f>
        <v/>
      </c>
      <c r="CA115" s="4" t="str">
        <f>IF(
   Table65[[#This Row],[Service]]&lt;&gt;"",
   IF(
      Table65[[#This Row],[Number of Aliquots]] &gt; (Table65[[#This Row],[Quantity (mg)]]*20),
      "Error 17: Too many aliquots. Maximum aliquots for Quantity requested = " &amp; (Table65[[#This Row],[Quantity (mg)]]*20),
      ""
   ),
   ""
)</f>
        <v/>
      </c>
      <c r="CB115" s="4" t="str">
        <f>IF(
   AND(Table65[[#This Row],[Service]]&lt;&gt;"", Table65[[#This Row],[Quantity (mg)]]&lt;0.2, Table65[[#This Row],[Formulation]]&lt;&gt;"", Table65[[#This Row],[Formulation]]&lt;&gt;"None"),
   "Error 18: Quantity too low. Minimum is 0.2mg for formulations",
   ""
)</f>
        <v/>
      </c>
      <c r="CC115" s="4" t="str">
        <f>IF(
   AND(Table65[[#This Row],[Service]]&lt;&gt;"", Table65[[#This Row],[Vector]]="No Vector", Table65[[#This Row],[Service]]&lt;&gt;"HT Geneblock Custom RNA"),
   "Error 19: [No Vector] can only be used for Geneblock service",
   ""
)</f>
        <v/>
      </c>
      <c r="CD115" s="4" t="str">
        <f>_xlfn.LET(
    _xlpm.errorList, _xlfn.TEXTJOIN(". ", TRUE, Table_Sequence_Check[[#This Row],[Problem Sequence Check]:[GC Check]],Table_Sequence_Check[[#This Row],[Restriction Enzyme Error]:[Gblock No Vector Check]]),
    IF(AND(Table65[[#This Row],[Service]]&lt;&gt;"", Table65[[#This Row],[Custom Sequence/Bank ID]]&lt;&gt;"SPECIAL",_xlpm.errorList&lt;&gt;""), _xlpm.errorList &amp; ".", "")
)</f>
        <v/>
      </c>
      <c r="CF115" s="3" t="str">
        <f t="shared" si="5"/>
        <v>Required</v>
      </c>
      <c r="CG115" s="1" t="str">
        <f t="shared" si="6"/>
        <v>Optional</v>
      </c>
      <c r="CH115" s="1" t="str">
        <f>IF(Table65[[#This Row],[Service]]&lt;&gt;"",IF((Table65[[#This Row],[Service]]="HT Custom RNA") + (Table65[[#This Row],[Service]]="HT Geneblock Custom RNA"), "Empty","Required"),"Empty")</f>
        <v>Empty</v>
      </c>
      <c r="CI115" s="1" t="str">
        <f>IF(Table65[[#This Row],[Service]] = "Stock RNA", "Required","Empty")</f>
        <v>Empty</v>
      </c>
      <c r="CJ115" s="1" t="str">
        <f>IF(OR(Table65[[#This Row],[Service]] = "Custom RNA", Table65[[#This Row],[Service]] = "HT Custom RNA", Table65[[#This Row],[Service]] = "HT Geneblock Custom RNA", Table65[[#This Row],[Service]] = "Formulation"), "Required", "Empty")</f>
        <v>Empty</v>
      </c>
      <c r="CK115" s="1" t="str">
        <f>IF(OR(Table65[[#This Row],[Service]] = "Custom RNA", Table65[[#This Row],[Service]] = "HT Custom RNA", Table65[[#This Row],[Service]] = "HT Geneblock Custom RNA"), "Required", "Empty")</f>
        <v>Empty</v>
      </c>
      <c r="CL115" s="1" t="str">
        <f>IF(OR(Table65[[#This Row],[Service]] = "Custom RNA", Table65[[#This Row],[Service]] = "HT Custom RNA", Table65[[#This Row],[Service]] = "HT Geneblock Custom RNA"), "Required", "Empty")</f>
        <v>Empty</v>
      </c>
      <c r="CM115" s="1" t="str">
        <f>IF(OR(Table65[[#This Row],[Service]] = "Custom RNA", Table65[[#This Row],[Service]] = "HT Custom RNA", Table65[[#This Row],[Service]] = "HT Geneblock Custom RNA"), "Required", "Empty")</f>
        <v>Empty</v>
      </c>
      <c r="CN115" s="1" t="str">
        <f>IF(AND(Table65[[#This Row],[Vector]]&lt;&gt;"Banked Construct", OR(Table65[[#This Row],[Service]] = "Custom RNA", Table65[[#This Row],[Service]] = "HT Custom RNA",Table65[[#This Row],[Service]] = "HT Geneblock Custom RNA",)), "Optional", "Empty")</f>
        <v>Empty</v>
      </c>
      <c r="CO115" s="1" t="str">
        <f>IF(OR(Table65[[#This Row],[Service]] = "Custom RNA", Table65[[#This Row],[Service]] = "HT Custom RNA"), "Optional", "Empty")</f>
        <v>Empty</v>
      </c>
      <c r="CP115" s="1" t="str">
        <f>IF(OR(Table65[[#This Row],[Service]] = "Custom RNA", Table65[[#This Row],[Service]] = "HT Custom RNA", Table65[[#This Row],[Service]] = "HT Custom Geneblock RNA"), "Optional", "Empty")</f>
        <v>Empty</v>
      </c>
      <c r="CQ115" s="1" t="str">
        <f>IF(Table65[[#This Row],[Service]]&lt;&gt;"",IF(OR(Table65[[#This Row],[Service]]="HT Custom RNA", Table65[[#This Row],[Service]]="HT Geneblock Custom RNA"), "Empty","Optional"),"Empty")</f>
        <v>Empty</v>
      </c>
      <c r="CR115" s="1" t="str">
        <f>IF(AND(Table65[[#This Row],[Formulation]]&lt;&gt;"",Table65[[#This Row],[Formulation]]&lt;&gt;"None",Table65[[#This Row],[Formulation]]&lt;&gt;"No Options"), "Required","Empty")</f>
        <v>Empty</v>
      </c>
      <c r="CS115" s="1" t="str">
        <f>IF(AND(Table65[[#This Row],[Formulation]]&lt;&gt;"",Table65[[#This Row],[Formulation]]&lt;&gt;"None",Table65[[#This Row],[Formulation]]&lt;&gt;"No Options"), "Optional","Empty")</f>
        <v>Empty</v>
      </c>
      <c r="CT115" s="1" t="str">
        <f t="shared" si="7"/>
        <v>Optional</v>
      </c>
      <c r="CU115" s="1" t="str">
        <f t="shared" si="8"/>
        <v>Optional</v>
      </c>
      <c r="CV115" s="2" t="str">
        <f t="shared" si="9"/>
        <v>Optional</v>
      </c>
    </row>
    <row r="116" spans="1:100" x14ac:dyDescent="0.35">
      <c r="A116" s="69">
        <v>112</v>
      </c>
      <c r="B116" s="59"/>
      <c r="C116" s="83"/>
      <c r="D116" s="85"/>
      <c r="E116" s="90"/>
      <c r="F116" s="60"/>
      <c r="G116" s="60"/>
      <c r="H116" s="60"/>
      <c r="I116" s="61"/>
      <c r="J116" s="61"/>
      <c r="K116" s="105"/>
      <c r="L116" s="90"/>
      <c r="M116" s="60"/>
      <c r="N116" s="108"/>
      <c r="O116" s="91"/>
      <c r="P116" s="111"/>
      <c r="Q116" s="93" t="str">
        <f>Table_Sequence_Check[[#This Row],[Final Warnings]]</f>
        <v/>
      </c>
      <c r="R116" s="19"/>
      <c r="S116" s="19"/>
      <c r="T116" s="19"/>
      <c r="BG116" s="3" t="str" cm="1">
        <f t="array" ref="BG116">_xlfn.LET(
    _xlpm.ProblemFound, _xlfn.TEXTJOIN(", ", TRUE, IF(OR(Table65[[#This Row],[Codon Optimize Capitalized?]]="No", Table65[[#This Row],[Codon Optimize Capitalized?]]=""), IF((ISNUMBER(SEARCH(Table_Problem_Sequences[Problem Sequences], Table65[[#This Row],[Custom Sequence/Bank ID]]))), Table_Problem_Sequences[Problem Sequences], ""),IF((ISNUMBER(FIND(LOWER(Table_Problem_Sequences[Problem Sequences]), Table65[[#This Row],[Custom Sequence/Bank ID]]))), Table_Problem_Sequences[Problem Sequences], ""))),
    IF(_xlpm.ProblemFound="", "", "Warning 1: Problem sequences found (" &amp; _xlpm.ProblemFound &amp; ")"))</f>
        <v/>
      </c>
      <c r="BH116" s="3" t="str">
        <f>IF(AND(Table65[[#This Row],[Vector]] &lt;&gt; "Banked Construct",Table65[[#This Row],[Service]]&lt;&gt;"Stock RNA", LEN(Table65[[#This Row],[Custom Sequence/Bank ID]])&lt;300, Table65[[#This Row],[Custom Sequence/Bank ID]]&lt;&gt;""),"Comment: Sequence is less than 300nt. A spacer sequence will be added to bring the length up to 300nt","")</f>
        <v/>
      </c>
      <c r="BI116" s="1" t="str">
        <f>IF(AND(Table65[[#This Row],[Custom Sequence/Bank ID]]&lt;&gt;"", Table65[[#This Row],[Codon Optimize Capitalized?]]&lt;&gt; "No", Table65[[#This Row],[Codon Optimize Capitalized?]]&lt;&gt; "", Table65[[#This Row],[Codon Optimize Capitalized?]]&lt;&gt; "No Options"),
    IF(MOD(LEN(SUBSTITUTE(SUBSTITUTE(SUBSTITUTE(SUBSTITUTE(SUBSTITUTE(Table65[[#This Row],[Custom Sequence/Bank ID]], "a", ""), "c", ""), "g", ""), "u", ""), "t", "")), 3) = 0,
        "",
        "Error 3: Optimization regions not divisible by 3"),
    "")</f>
        <v/>
      </c>
      <c r="BJ116" s="1" t="str">
        <f>IF(
    Table65[[#This Row],[Vector]]="Banked Construct",
    IF(
        AND(
            LEFT(Table65[[#This Row],[Custom Sequence/Bank ID]], 3)="RTC",
            ISNUMBER(VALUE(MID(Table65[[#This Row],[Custom Sequence/Bank ID]], 4, 7))),
            LEN(Table65[[#This Row],[Custom Sequence/Bank ID]])=10
        ),
        "",
        "Error 4: Incorrect Bank ID"
    ),
    ""
)</f>
        <v/>
      </c>
      <c r="BK116" s="1" t="str">
        <f>IF(
   AND(Table65[[#This Row],[Vector]]&lt;&gt;"Banked Construct", LEN(Table65[[#This Row],[Custom Sequence/Bank ID]])&gt;0),
   IF(
      LEN(
         SUBSTITUTE(
            SUBSTITUTE(
               SUBSTITUTE(
                  SUBSTITUTE(UPPER(Table65[[#This Row],[Custom Sequence/Bank ID]]),"A",""),
               "C",""),
            "T",""),
         "G","")
      )&gt;0,
      "Error 5: Non-ACGT characters present",
      ""
   ),
   ""
)</f>
        <v/>
      </c>
      <c r="BL116" s="4" t="str">
        <f>IF(AND(Table65[[#This Row],[Vector]] &lt;&gt; "Banked Construct",Table65[[#This Row],[Service]]="Custom RNA", LEN(Table65[[#This Row],[Custom Sequence/Bank ID]])&gt;10000),"Error 6: Maximum sequence length is 10,000nt",IF(AND(Table65[[#This Row],[Vector]] &lt;&gt; "Banked Construct",Table65[[#This Row],[Service]]="HT Custom RNA", LEN(Table65[[#This Row],[Custom Sequence/Bank ID]])&gt;5000),"Error 6: Maximum sequence length for HT is 5,000nt", IF(Table65[[#This Row],[Service]]="HT Geneblock Custom RNA", IF(AND(Table65[[#This Row],[Vector]]="RTC coding circRNA", LEN(Table65[[#This Row],[Custom Sequence/Bank ID]])&gt;3793),"Error 6: Maximum sequence length for Coding CircRNA Geneblock is 3,793nt", IF(AND(Table65[[#This Row],[Vector]]="RTC noncoding circRNA", LEN(Table65[[#This Row],[Custom Sequence/Bank ID]])&gt;4493),"Error 6: Maximum sequence length for Noncoding CircRNA Geneblock is 4,493nt", IF(AND(Table65[[#This Row],[Vector]]="RTC Other RNA", LEN(Table65[[#This Row],[Custom Sequence/Bank ID]])&gt;4913),"Error 6: Maximum sequence length for Other RNA Geneblock is 4,913nt",""))),"")))</f>
        <v/>
      </c>
      <c r="BM116" s="4" t="str">
        <f>IF(AND(Table65[[#This Row],[Vector]] &lt;&gt; "Banked Construct", Table65[[#This Row],[Service]]&lt;&gt;"Stock RNA", Table65[[#This Row],[Custom Sequence/Bank ID]]&lt;&gt;""),
    _xlfn.LET(
        _xlpm.Sequence, Table65[[#This Row],[Custom Sequence/Bank ID]],
        _xlpm.OriginalLength, IF(AND(Table65[[#This Row],[Codon Optimize Capitalized?]] &lt;&gt; "No", Table65[[#This Row],[Codon Optimize Capitalized?]] &lt;&gt; ""),
                           LEN(SUBSTITUTE(SUBSTITUTE(SUBSTITUTE(SUBSTITUTE(SUBSTITUTE(_xlpm.Sequence, "A", ""), "C", ""), "G", ""), "T", ""), "U", "")),
                           LEN(_xlpm.Sequence)),
        _xlpm.NoGCLength, IF(AND(Table65[[#This Row],[Codon Optimize Capitalized?]] &lt;&gt; "No", Table65[[#This Row],[Codon Optimize Capitalized?]] &lt;&gt; ""),
                       LEN((SUBSTITUTE(SUBSTITUTE(SUBSTITUTE(SUBSTITUTE(SUBSTITUTE(SUBSTITUTE(SUBSTITUTE(_xlpm.Sequence, "A", ""), "C", ""), "G", ""), "T", ""), "U", ""), "g", ""), "c", ""))),
                       LEN(SUBSTITUTE(SUBSTITUTE(UPPER(_xlpm.Sequence), "G", ""), "C", ""))),
        _xlpm.GCLength, _xlpm.OriginalLength - _xlpm.NoGCLength,
        _xlpm.GCPercentage, IF(_xlpm.OriginalLength &gt; 15, _xlpm.GCLength / _xlpm.OriginalLength, 0.5),
                IF(OR(_xlpm.GCPercentage &gt; 0.65, _xlpm.GCPercentage &lt; 0.25), "Warning 7: Unoptimized region GC is not between 25-65%", "")
    ),
    ""
)</f>
        <v/>
      </c>
      <c r="BN116" s="4" t="str" cm="1">
        <f t="array" ref="BN116">_xlfn.LET(
    _xlpm.ProblemFound, _xlfn.TEXTJOIN(", ", TRUE, IF(OR(Table65[[#This Row],[Codon Optimize Capitalized?]]="No", Table65[[#This Row],[Codon Optimize Capitalized?]]=""), IF((ISNUMBER(SEARCH(Table_Restriction_Enzymes[XbaI], Table65[[#This Row],[Custom Sequence/Bank ID]]))), Table_Restriction_Enzymes[XbaI], ""),IF((ISNUMBER(FIND(LOWER(Table_Restriction_Enzymes[XbaI]), Table65[[#This Row],[Custom Sequence/Bank ID]]))), Table_Restriction_Enzymes[XbaI], ""))),
    IF(_xlpm.ProblemFound="", "", "[" &amp; _xlpm.ProblemFound &amp; "]"))</f>
        <v/>
      </c>
      <c r="BO116" s="4" t="str">
        <f>IF(Table_Sequence_Check[[#This Row],[Restriction Enzyme 1 Check]]&lt;&gt;"", Table_Restriction_Enzymes[[#Headers],[XbaI]],"")</f>
        <v/>
      </c>
      <c r="BP116" s="4" t="str" cm="1">
        <f t="array" ref="BP116">_xlfn.LET(
    _xlpm.ProblemFound, _xlfn.TEXTJOIN(", ", TRUE, IF(OR(Table65[[#This Row],[Codon Optimize Capitalized?]]="No", Table65[[#This Row],[Codon Optimize Capitalized?]]=""), IF((ISNUMBER(SEARCH(Table_Restriction_Enzymes[AscI], Table65[[#This Row],[Custom Sequence/Bank ID]]))), Table_Restriction_Enzymes[AscI], ""),IF((ISNUMBER(FIND(LOWER(Table_Restriction_Enzymes[AscI]), Table65[[#This Row],[Custom Sequence/Bank ID]]))), Table_Restriction_Enzymes[AscI], ""))),
    IF(_xlpm.ProblemFound="", "", "[" &amp; _xlpm.ProblemFound &amp; "]"))</f>
        <v/>
      </c>
      <c r="BQ116" s="4" t="str">
        <f>IF(Table_Sequence_Check[[#This Row],[Restriction Enzyme 2 Check]]&lt;&gt;"", Table_Restriction_Enzymes[[#Headers],[AscI]],"")</f>
        <v/>
      </c>
      <c r="BR116" s="4" t="str">
        <f>IF(AND(Table65[[#This Row],[Vector]] &lt;&gt; "Banked Construct",Table65[[#This Row],[Service]]&lt;&gt;"Stock RNA", Table65[[#This Row],[Service]]&lt;&gt;"HT Geneblock Custom RNA", Table_Sequence_Check[[#This Row],[Restriction Enzyme 1 Check]]&lt;&gt;"", Table_Sequence_Check[[#This Row],[Restriction Enzyme 2 Check]]&lt;&gt; ""),"Error 8: Remove instances of one of the following: " &amp; _xlfn.CONCAT(Table_Sequence_Check[[#This Row],[Restriction Enzyme 1 Check]],Table_Sequence_Check[[#This Row],[Restriction Enzyme 2 Check]]),"")</f>
        <v/>
      </c>
      <c r="BS116" s="4" t="str" cm="1">
        <f t="array" ref="BS116">IF(
   AND(
      Table65[[#This Row],[Service]] &lt;&gt; "",
      OR(
         COUNTIF(Table65[Service], "HT Custom RNA") &gt; 0,
         COUNTIF(Table65[Service], "HT Geneblock Custom RNA") &gt; 0
      ),
      COUNTA(_xlfn.UNIQUE(_xlfn._xlws.FILTER(Table65[Service], Table65[Service] &lt;&gt; ""))) &gt; 1
   ),
   "Error 9: If selecting HT Custom RNA or HT Geneblock Custom RNA, all items must match the selected HT service",
   ""
)</f>
        <v/>
      </c>
      <c r="BT116" s="4" t="str" cm="1">
        <f t="array" ref="BT116">IF(
   AND(
      Table65[[#This Row],[Service]] &lt;&gt; "",
      OR(COUNTIF(Table65[Service], "*HT Custom RNA*") &gt; 0, COUNTIF(Table65[Service], "*HT Geneblock Custom RNA*") &gt; 0),
      OR(
         COUNTA(_xlfn.UNIQUE(_xlfn._xlws.FILTER(Table65[RNA Analytics], (Table65[Service] &lt;&gt; "")))) &gt; 1,
         COUNTA(_xlfn.UNIQUE(_xlfn._xlws.FILTER(Table65[Bank Construct?], (Table65[Service] &lt;&gt; "")))) &gt; 1,
         COUNTA(_xlfn.UNIQUE(_xlfn._xlws.FILTER(Table65[Synthesis Type], (Table65[Service] &lt;&gt; "")))) &gt; 1
      )
   ),
   "Error 10: If submitting HT Custom RNA or HT Geneblock Custom RNA service request, all items must have the same Synthesis Type, Banking, and Analytics",
   ""
)</f>
        <v/>
      </c>
      <c r="BU116" s="4" t="str">
        <f>IF(AND(OR(Table65[[#This Row],[Service]] = "HT Custom RNA",Table65[[#This Row],[Service]] = "HT Geneblock Custom RNA"), Table65[[#This Row],[Vector]]="Banked Construct"),"Error 11: Banked constructs cannot be submitted for HT/Geneblock Custom RNA service. Contact the core if you'd like to resynthesize an entire banked plate","")</f>
        <v/>
      </c>
      <c r="BV116" s="4" t="str">
        <f>IF(AND(Table65[[#This Row],[Service]] &lt;&gt; "", Table65[[#This Row],[Vector]]="Banked Construct", Table65[[#This Row],[Bank Construct?]]="Yes"),"Error 12: Cannot bank constructs that are already banked","")</f>
        <v/>
      </c>
      <c r="BW116" s="4" t="str" cm="1">
        <f t="array" ref="BW116">_xlfn.LET(
    _xlpm.ProblemFound, _xlfn.TEXTJOIN(", ", TRUE, IF(AND(Table65[[#This Row],[Synthesis Type]]="Other RNA", OR(Table65[[#This Row],[Codon Optimize Capitalized?]]="No", Table65[[#This Row],[Codon Optimize Capitalized?]]="")), IF((ISNUMBER(SEARCH(Table_pA_Check[pA Check], Table65[[#This Row],[Custom Sequence/Bank ID]]))), Table_pA_Check[pA Check], ""),IF((ISNUMBER(FIND(LOWER(Table_pA_Check[pA Check]), Table65[[#This Row],[Custom Sequence/Bank ID]]))), Table_pA_Check[pA Check], ""))),
    IF(_xlpm.ProblemFound="", "", "Error 13: Problem sequences found (" &amp; _xlpm.ProblemFound &amp; ")"))</f>
        <v/>
      </c>
      <c r="BX116" s="4" t="str">
        <f>IF(AND(Table65[[#This Row],[Service]] &lt;&gt; "", Table65[[#This Row],[Codon Optimize Capitalized?]]&lt;&gt; "No", Table65[[#This Row],[Codon Optimize Capitalized?]]&lt;&gt; "", Table65[[#This Row],[Codon Optimize Capitalized?]]&lt;&gt; "No Options", EXACT(Table65[[#This Row],[Custom Sequence/Bank ID]],LOWER(Table65[[#This Row],[Custom Sequence/Bank ID]]))),"Error 14: Codon optimization is selected, but sequence is lowercase. Change regions for optimization to uppercase","")</f>
        <v/>
      </c>
      <c r="BY116" s="4" t="str">
        <f>IF(COUNTIF(Table65[Name], Table65[[#This Row],[Name]]) &gt; 1, "Error 15: Duplicate name", "")</f>
        <v/>
      </c>
      <c r="BZ116" s="4" t="str">
        <f>IF(
   Table65[[#This Row],[Service]]&lt;&gt;"",
   IF(
      AND(Table65[[#This Row],[Formulation]]="", Table65[[#This Row],[Number of Aliquots]]&gt;1),
      "Error 16: The RTC can only aliquot formulated circRNA; unformulated circRNA is stable through many freeze-thaw cycles",
      ""
   ),
   ""
)</f>
        <v/>
      </c>
      <c r="CA116" s="4" t="str">
        <f>IF(
   Table65[[#This Row],[Service]]&lt;&gt;"",
   IF(
      Table65[[#This Row],[Number of Aliquots]] &gt; (Table65[[#This Row],[Quantity (mg)]]*20),
      "Error 17: Too many aliquots. Maximum aliquots for Quantity requested = " &amp; (Table65[[#This Row],[Quantity (mg)]]*20),
      ""
   ),
   ""
)</f>
        <v/>
      </c>
      <c r="CB116" s="4" t="str">
        <f>IF(
   AND(Table65[[#This Row],[Service]]&lt;&gt;"", Table65[[#This Row],[Quantity (mg)]]&lt;0.2, Table65[[#This Row],[Formulation]]&lt;&gt;"", Table65[[#This Row],[Formulation]]&lt;&gt;"None"),
   "Error 18: Quantity too low. Minimum is 0.2mg for formulations",
   ""
)</f>
        <v/>
      </c>
      <c r="CC116" s="4" t="str">
        <f>IF(
   AND(Table65[[#This Row],[Service]]&lt;&gt;"", Table65[[#This Row],[Vector]]="No Vector", Table65[[#This Row],[Service]]&lt;&gt;"HT Geneblock Custom RNA"),
   "Error 19: [No Vector] can only be used for Geneblock service",
   ""
)</f>
        <v/>
      </c>
      <c r="CD116" s="4" t="str">
        <f>_xlfn.LET(
    _xlpm.errorList, _xlfn.TEXTJOIN(". ", TRUE, Table_Sequence_Check[[#This Row],[Problem Sequence Check]:[GC Check]],Table_Sequence_Check[[#This Row],[Restriction Enzyme Error]:[Gblock No Vector Check]]),
    IF(AND(Table65[[#This Row],[Service]]&lt;&gt;"", Table65[[#This Row],[Custom Sequence/Bank ID]]&lt;&gt;"SPECIAL",_xlpm.errorList&lt;&gt;""), _xlpm.errorList &amp; ".", "")
)</f>
        <v/>
      </c>
      <c r="CF116" s="3" t="str">
        <f t="shared" si="5"/>
        <v>Required</v>
      </c>
      <c r="CG116" s="1" t="str">
        <f t="shared" si="6"/>
        <v>Optional</v>
      </c>
      <c r="CH116" s="1" t="str">
        <f>IF(Table65[[#This Row],[Service]]&lt;&gt;"",IF((Table65[[#This Row],[Service]]="HT Custom RNA") + (Table65[[#This Row],[Service]]="HT Geneblock Custom RNA"), "Empty","Required"),"Empty")</f>
        <v>Empty</v>
      </c>
      <c r="CI116" s="1" t="str">
        <f>IF(Table65[[#This Row],[Service]] = "Stock RNA", "Required","Empty")</f>
        <v>Empty</v>
      </c>
      <c r="CJ116" s="1" t="str">
        <f>IF(OR(Table65[[#This Row],[Service]] = "Custom RNA", Table65[[#This Row],[Service]] = "HT Custom RNA", Table65[[#This Row],[Service]] = "HT Geneblock Custom RNA", Table65[[#This Row],[Service]] = "Formulation"), "Required", "Empty")</f>
        <v>Empty</v>
      </c>
      <c r="CK116" s="1" t="str">
        <f>IF(OR(Table65[[#This Row],[Service]] = "Custom RNA", Table65[[#This Row],[Service]] = "HT Custom RNA", Table65[[#This Row],[Service]] = "HT Geneblock Custom RNA"), "Required", "Empty")</f>
        <v>Empty</v>
      </c>
      <c r="CL116" s="1" t="str">
        <f>IF(OR(Table65[[#This Row],[Service]] = "Custom RNA", Table65[[#This Row],[Service]] = "HT Custom RNA", Table65[[#This Row],[Service]] = "HT Geneblock Custom RNA"), "Required", "Empty")</f>
        <v>Empty</v>
      </c>
      <c r="CM116" s="1" t="str">
        <f>IF(OR(Table65[[#This Row],[Service]] = "Custom RNA", Table65[[#This Row],[Service]] = "HT Custom RNA", Table65[[#This Row],[Service]] = "HT Geneblock Custom RNA"), "Required", "Empty")</f>
        <v>Empty</v>
      </c>
      <c r="CN116" s="1" t="str">
        <f>IF(AND(Table65[[#This Row],[Vector]]&lt;&gt;"Banked Construct", OR(Table65[[#This Row],[Service]] = "Custom RNA", Table65[[#This Row],[Service]] = "HT Custom RNA",Table65[[#This Row],[Service]] = "HT Geneblock Custom RNA",)), "Optional", "Empty")</f>
        <v>Empty</v>
      </c>
      <c r="CO116" s="1" t="str">
        <f>IF(OR(Table65[[#This Row],[Service]] = "Custom RNA", Table65[[#This Row],[Service]] = "HT Custom RNA"), "Optional", "Empty")</f>
        <v>Empty</v>
      </c>
      <c r="CP116" s="1" t="str">
        <f>IF(OR(Table65[[#This Row],[Service]] = "Custom RNA", Table65[[#This Row],[Service]] = "HT Custom RNA", Table65[[#This Row],[Service]] = "HT Custom Geneblock RNA"), "Optional", "Empty")</f>
        <v>Empty</v>
      </c>
      <c r="CQ116" s="1" t="str">
        <f>IF(Table65[[#This Row],[Service]]&lt;&gt;"",IF(OR(Table65[[#This Row],[Service]]="HT Custom RNA", Table65[[#This Row],[Service]]="HT Geneblock Custom RNA"), "Empty","Optional"),"Empty")</f>
        <v>Empty</v>
      </c>
      <c r="CR116" s="1" t="str">
        <f>IF(AND(Table65[[#This Row],[Formulation]]&lt;&gt;"",Table65[[#This Row],[Formulation]]&lt;&gt;"None",Table65[[#This Row],[Formulation]]&lt;&gt;"No Options"), "Required","Empty")</f>
        <v>Empty</v>
      </c>
      <c r="CS116" s="1" t="str">
        <f>IF(AND(Table65[[#This Row],[Formulation]]&lt;&gt;"",Table65[[#This Row],[Formulation]]&lt;&gt;"None",Table65[[#This Row],[Formulation]]&lt;&gt;"No Options"), "Optional","Empty")</f>
        <v>Empty</v>
      </c>
      <c r="CT116" s="1" t="str">
        <f t="shared" si="7"/>
        <v>Optional</v>
      </c>
      <c r="CU116" s="1" t="str">
        <f t="shared" si="8"/>
        <v>Optional</v>
      </c>
      <c r="CV116" s="2" t="str">
        <f t="shared" si="9"/>
        <v>Optional</v>
      </c>
    </row>
    <row r="117" spans="1:100" x14ac:dyDescent="0.35">
      <c r="A117" s="69">
        <v>113</v>
      </c>
      <c r="B117" s="59"/>
      <c r="C117" s="83"/>
      <c r="D117" s="85"/>
      <c r="E117" s="90"/>
      <c r="F117" s="60"/>
      <c r="G117" s="60"/>
      <c r="H117" s="60"/>
      <c r="I117" s="61"/>
      <c r="J117" s="61"/>
      <c r="K117" s="105"/>
      <c r="L117" s="90"/>
      <c r="M117" s="60"/>
      <c r="N117" s="108"/>
      <c r="O117" s="91"/>
      <c r="P117" s="111"/>
      <c r="Q117" s="93" t="str">
        <f>Table_Sequence_Check[[#This Row],[Final Warnings]]</f>
        <v/>
      </c>
      <c r="R117" s="19"/>
      <c r="S117" s="19"/>
      <c r="T117" s="19"/>
      <c r="BG117" s="3" t="str" cm="1">
        <f t="array" ref="BG117">_xlfn.LET(
    _xlpm.ProblemFound, _xlfn.TEXTJOIN(", ", TRUE, IF(OR(Table65[[#This Row],[Codon Optimize Capitalized?]]="No", Table65[[#This Row],[Codon Optimize Capitalized?]]=""), IF((ISNUMBER(SEARCH(Table_Problem_Sequences[Problem Sequences], Table65[[#This Row],[Custom Sequence/Bank ID]]))), Table_Problem_Sequences[Problem Sequences], ""),IF((ISNUMBER(FIND(LOWER(Table_Problem_Sequences[Problem Sequences]), Table65[[#This Row],[Custom Sequence/Bank ID]]))), Table_Problem_Sequences[Problem Sequences], ""))),
    IF(_xlpm.ProblemFound="", "", "Warning 1: Problem sequences found (" &amp; _xlpm.ProblemFound &amp; ")"))</f>
        <v/>
      </c>
      <c r="BH117" s="3" t="str">
        <f>IF(AND(Table65[[#This Row],[Vector]] &lt;&gt; "Banked Construct",Table65[[#This Row],[Service]]&lt;&gt;"Stock RNA", LEN(Table65[[#This Row],[Custom Sequence/Bank ID]])&lt;300, Table65[[#This Row],[Custom Sequence/Bank ID]]&lt;&gt;""),"Comment: Sequence is less than 300nt. A spacer sequence will be added to bring the length up to 300nt","")</f>
        <v/>
      </c>
      <c r="BI117" s="1" t="str">
        <f>IF(AND(Table65[[#This Row],[Custom Sequence/Bank ID]]&lt;&gt;"", Table65[[#This Row],[Codon Optimize Capitalized?]]&lt;&gt; "No", Table65[[#This Row],[Codon Optimize Capitalized?]]&lt;&gt; "", Table65[[#This Row],[Codon Optimize Capitalized?]]&lt;&gt; "No Options"),
    IF(MOD(LEN(SUBSTITUTE(SUBSTITUTE(SUBSTITUTE(SUBSTITUTE(SUBSTITUTE(Table65[[#This Row],[Custom Sequence/Bank ID]], "a", ""), "c", ""), "g", ""), "u", ""), "t", "")), 3) = 0,
        "",
        "Error 3: Optimization regions not divisible by 3"),
    "")</f>
        <v/>
      </c>
      <c r="BJ117" s="1" t="str">
        <f>IF(
    Table65[[#This Row],[Vector]]="Banked Construct",
    IF(
        AND(
            LEFT(Table65[[#This Row],[Custom Sequence/Bank ID]], 3)="RTC",
            ISNUMBER(VALUE(MID(Table65[[#This Row],[Custom Sequence/Bank ID]], 4, 7))),
            LEN(Table65[[#This Row],[Custom Sequence/Bank ID]])=10
        ),
        "",
        "Error 4: Incorrect Bank ID"
    ),
    ""
)</f>
        <v/>
      </c>
      <c r="BK117" s="1" t="str">
        <f>IF(
   AND(Table65[[#This Row],[Vector]]&lt;&gt;"Banked Construct", LEN(Table65[[#This Row],[Custom Sequence/Bank ID]])&gt;0),
   IF(
      LEN(
         SUBSTITUTE(
            SUBSTITUTE(
               SUBSTITUTE(
                  SUBSTITUTE(UPPER(Table65[[#This Row],[Custom Sequence/Bank ID]]),"A",""),
               "C",""),
            "T",""),
         "G","")
      )&gt;0,
      "Error 5: Non-ACGT characters present",
      ""
   ),
   ""
)</f>
        <v/>
      </c>
      <c r="BL117" s="4" t="str">
        <f>IF(AND(Table65[[#This Row],[Vector]] &lt;&gt; "Banked Construct",Table65[[#This Row],[Service]]="Custom RNA", LEN(Table65[[#This Row],[Custom Sequence/Bank ID]])&gt;10000),"Error 6: Maximum sequence length is 10,000nt",IF(AND(Table65[[#This Row],[Vector]] &lt;&gt; "Banked Construct",Table65[[#This Row],[Service]]="HT Custom RNA", LEN(Table65[[#This Row],[Custom Sequence/Bank ID]])&gt;5000),"Error 6: Maximum sequence length for HT is 5,000nt", IF(Table65[[#This Row],[Service]]="HT Geneblock Custom RNA", IF(AND(Table65[[#This Row],[Vector]]="RTC coding circRNA", LEN(Table65[[#This Row],[Custom Sequence/Bank ID]])&gt;3793),"Error 6: Maximum sequence length for Coding CircRNA Geneblock is 3,793nt", IF(AND(Table65[[#This Row],[Vector]]="RTC noncoding circRNA", LEN(Table65[[#This Row],[Custom Sequence/Bank ID]])&gt;4493),"Error 6: Maximum sequence length for Noncoding CircRNA Geneblock is 4,493nt", IF(AND(Table65[[#This Row],[Vector]]="RTC Other RNA", LEN(Table65[[#This Row],[Custom Sequence/Bank ID]])&gt;4913),"Error 6: Maximum sequence length for Other RNA Geneblock is 4,913nt",""))),"")))</f>
        <v/>
      </c>
      <c r="BM117" s="4" t="str">
        <f>IF(AND(Table65[[#This Row],[Vector]] &lt;&gt; "Banked Construct", Table65[[#This Row],[Service]]&lt;&gt;"Stock RNA", Table65[[#This Row],[Custom Sequence/Bank ID]]&lt;&gt;""),
    _xlfn.LET(
        _xlpm.Sequence, Table65[[#This Row],[Custom Sequence/Bank ID]],
        _xlpm.OriginalLength, IF(AND(Table65[[#This Row],[Codon Optimize Capitalized?]] &lt;&gt; "No", Table65[[#This Row],[Codon Optimize Capitalized?]] &lt;&gt; ""),
                           LEN(SUBSTITUTE(SUBSTITUTE(SUBSTITUTE(SUBSTITUTE(SUBSTITUTE(_xlpm.Sequence, "A", ""), "C", ""), "G", ""), "T", ""), "U", "")),
                           LEN(_xlpm.Sequence)),
        _xlpm.NoGCLength, IF(AND(Table65[[#This Row],[Codon Optimize Capitalized?]] &lt;&gt; "No", Table65[[#This Row],[Codon Optimize Capitalized?]] &lt;&gt; ""),
                       LEN((SUBSTITUTE(SUBSTITUTE(SUBSTITUTE(SUBSTITUTE(SUBSTITUTE(SUBSTITUTE(SUBSTITUTE(_xlpm.Sequence, "A", ""), "C", ""), "G", ""), "T", ""), "U", ""), "g", ""), "c", ""))),
                       LEN(SUBSTITUTE(SUBSTITUTE(UPPER(_xlpm.Sequence), "G", ""), "C", ""))),
        _xlpm.GCLength, _xlpm.OriginalLength - _xlpm.NoGCLength,
        _xlpm.GCPercentage, IF(_xlpm.OriginalLength &gt; 15, _xlpm.GCLength / _xlpm.OriginalLength, 0.5),
                IF(OR(_xlpm.GCPercentage &gt; 0.65, _xlpm.GCPercentage &lt; 0.25), "Warning 7: Unoptimized region GC is not between 25-65%", "")
    ),
    ""
)</f>
        <v/>
      </c>
      <c r="BN117" s="4" t="str" cm="1">
        <f t="array" ref="BN117">_xlfn.LET(
    _xlpm.ProblemFound, _xlfn.TEXTJOIN(", ", TRUE, IF(OR(Table65[[#This Row],[Codon Optimize Capitalized?]]="No", Table65[[#This Row],[Codon Optimize Capitalized?]]=""), IF((ISNUMBER(SEARCH(Table_Restriction_Enzymes[XbaI], Table65[[#This Row],[Custom Sequence/Bank ID]]))), Table_Restriction_Enzymes[XbaI], ""),IF((ISNUMBER(FIND(LOWER(Table_Restriction_Enzymes[XbaI]), Table65[[#This Row],[Custom Sequence/Bank ID]]))), Table_Restriction_Enzymes[XbaI], ""))),
    IF(_xlpm.ProblemFound="", "", "[" &amp; _xlpm.ProblemFound &amp; "]"))</f>
        <v/>
      </c>
      <c r="BO117" s="4" t="str">
        <f>IF(Table_Sequence_Check[[#This Row],[Restriction Enzyme 1 Check]]&lt;&gt;"", Table_Restriction_Enzymes[[#Headers],[XbaI]],"")</f>
        <v/>
      </c>
      <c r="BP117" s="4" t="str" cm="1">
        <f t="array" ref="BP117">_xlfn.LET(
    _xlpm.ProblemFound, _xlfn.TEXTJOIN(", ", TRUE, IF(OR(Table65[[#This Row],[Codon Optimize Capitalized?]]="No", Table65[[#This Row],[Codon Optimize Capitalized?]]=""), IF((ISNUMBER(SEARCH(Table_Restriction_Enzymes[AscI], Table65[[#This Row],[Custom Sequence/Bank ID]]))), Table_Restriction_Enzymes[AscI], ""),IF((ISNUMBER(FIND(LOWER(Table_Restriction_Enzymes[AscI]), Table65[[#This Row],[Custom Sequence/Bank ID]]))), Table_Restriction_Enzymes[AscI], ""))),
    IF(_xlpm.ProblemFound="", "", "[" &amp; _xlpm.ProblemFound &amp; "]"))</f>
        <v/>
      </c>
      <c r="BQ117" s="4" t="str">
        <f>IF(Table_Sequence_Check[[#This Row],[Restriction Enzyme 2 Check]]&lt;&gt;"", Table_Restriction_Enzymes[[#Headers],[AscI]],"")</f>
        <v/>
      </c>
      <c r="BR117" s="4" t="str">
        <f>IF(AND(Table65[[#This Row],[Vector]] &lt;&gt; "Banked Construct",Table65[[#This Row],[Service]]&lt;&gt;"Stock RNA", Table65[[#This Row],[Service]]&lt;&gt;"HT Geneblock Custom RNA", Table_Sequence_Check[[#This Row],[Restriction Enzyme 1 Check]]&lt;&gt;"", Table_Sequence_Check[[#This Row],[Restriction Enzyme 2 Check]]&lt;&gt; ""),"Error 8: Remove instances of one of the following: " &amp; _xlfn.CONCAT(Table_Sequence_Check[[#This Row],[Restriction Enzyme 1 Check]],Table_Sequence_Check[[#This Row],[Restriction Enzyme 2 Check]]),"")</f>
        <v/>
      </c>
      <c r="BS117" s="4" t="str" cm="1">
        <f t="array" ref="BS117">IF(
   AND(
      Table65[[#This Row],[Service]] &lt;&gt; "",
      OR(
         COUNTIF(Table65[Service], "HT Custom RNA") &gt; 0,
         COUNTIF(Table65[Service], "HT Geneblock Custom RNA") &gt; 0
      ),
      COUNTA(_xlfn.UNIQUE(_xlfn._xlws.FILTER(Table65[Service], Table65[Service] &lt;&gt; ""))) &gt; 1
   ),
   "Error 9: If selecting HT Custom RNA or HT Geneblock Custom RNA, all items must match the selected HT service",
   ""
)</f>
        <v/>
      </c>
      <c r="BT117" s="4" t="str" cm="1">
        <f t="array" ref="BT117">IF(
   AND(
      Table65[[#This Row],[Service]] &lt;&gt; "",
      OR(COUNTIF(Table65[Service], "*HT Custom RNA*") &gt; 0, COUNTIF(Table65[Service], "*HT Geneblock Custom RNA*") &gt; 0),
      OR(
         COUNTA(_xlfn.UNIQUE(_xlfn._xlws.FILTER(Table65[RNA Analytics], (Table65[Service] &lt;&gt; "")))) &gt; 1,
         COUNTA(_xlfn.UNIQUE(_xlfn._xlws.FILTER(Table65[Bank Construct?], (Table65[Service] &lt;&gt; "")))) &gt; 1,
         COUNTA(_xlfn.UNIQUE(_xlfn._xlws.FILTER(Table65[Synthesis Type], (Table65[Service] &lt;&gt; "")))) &gt; 1
      )
   ),
   "Error 10: If submitting HT Custom RNA or HT Geneblock Custom RNA service request, all items must have the same Synthesis Type, Banking, and Analytics",
   ""
)</f>
        <v/>
      </c>
      <c r="BU117" s="4" t="str">
        <f>IF(AND(OR(Table65[[#This Row],[Service]] = "HT Custom RNA",Table65[[#This Row],[Service]] = "HT Geneblock Custom RNA"), Table65[[#This Row],[Vector]]="Banked Construct"),"Error 11: Banked constructs cannot be submitted for HT/Geneblock Custom RNA service. Contact the core if you'd like to resynthesize an entire banked plate","")</f>
        <v/>
      </c>
      <c r="BV117" s="4" t="str">
        <f>IF(AND(Table65[[#This Row],[Service]] &lt;&gt; "", Table65[[#This Row],[Vector]]="Banked Construct", Table65[[#This Row],[Bank Construct?]]="Yes"),"Error 12: Cannot bank constructs that are already banked","")</f>
        <v/>
      </c>
      <c r="BW117" s="4" t="str" cm="1">
        <f t="array" ref="BW117">_xlfn.LET(
    _xlpm.ProblemFound, _xlfn.TEXTJOIN(", ", TRUE, IF(AND(Table65[[#This Row],[Synthesis Type]]="Other RNA", OR(Table65[[#This Row],[Codon Optimize Capitalized?]]="No", Table65[[#This Row],[Codon Optimize Capitalized?]]="")), IF((ISNUMBER(SEARCH(Table_pA_Check[pA Check], Table65[[#This Row],[Custom Sequence/Bank ID]]))), Table_pA_Check[pA Check], ""),IF((ISNUMBER(FIND(LOWER(Table_pA_Check[pA Check]), Table65[[#This Row],[Custom Sequence/Bank ID]]))), Table_pA_Check[pA Check], ""))),
    IF(_xlpm.ProblemFound="", "", "Error 13: Problem sequences found (" &amp; _xlpm.ProblemFound &amp; ")"))</f>
        <v/>
      </c>
      <c r="BX117" s="4" t="str">
        <f>IF(AND(Table65[[#This Row],[Service]] &lt;&gt; "", Table65[[#This Row],[Codon Optimize Capitalized?]]&lt;&gt; "No", Table65[[#This Row],[Codon Optimize Capitalized?]]&lt;&gt; "", Table65[[#This Row],[Codon Optimize Capitalized?]]&lt;&gt; "No Options", EXACT(Table65[[#This Row],[Custom Sequence/Bank ID]],LOWER(Table65[[#This Row],[Custom Sequence/Bank ID]]))),"Error 14: Codon optimization is selected, but sequence is lowercase. Change regions for optimization to uppercase","")</f>
        <v/>
      </c>
      <c r="BY117" s="4" t="str">
        <f>IF(COUNTIF(Table65[Name], Table65[[#This Row],[Name]]) &gt; 1, "Error 15: Duplicate name", "")</f>
        <v/>
      </c>
      <c r="BZ117" s="4" t="str">
        <f>IF(
   Table65[[#This Row],[Service]]&lt;&gt;"",
   IF(
      AND(Table65[[#This Row],[Formulation]]="", Table65[[#This Row],[Number of Aliquots]]&gt;1),
      "Error 16: The RTC can only aliquot formulated circRNA; unformulated circRNA is stable through many freeze-thaw cycles",
      ""
   ),
   ""
)</f>
        <v/>
      </c>
      <c r="CA117" s="4" t="str">
        <f>IF(
   Table65[[#This Row],[Service]]&lt;&gt;"",
   IF(
      Table65[[#This Row],[Number of Aliquots]] &gt; (Table65[[#This Row],[Quantity (mg)]]*20),
      "Error 17: Too many aliquots. Maximum aliquots for Quantity requested = " &amp; (Table65[[#This Row],[Quantity (mg)]]*20),
      ""
   ),
   ""
)</f>
        <v/>
      </c>
      <c r="CB117" s="4" t="str">
        <f>IF(
   AND(Table65[[#This Row],[Service]]&lt;&gt;"", Table65[[#This Row],[Quantity (mg)]]&lt;0.2, Table65[[#This Row],[Formulation]]&lt;&gt;"", Table65[[#This Row],[Formulation]]&lt;&gt;"None"),
   "Error 18: Quantity too low. Minimum is 0.2mg for formulations",
   ""
)</f>
        <v/>
      </c>
      <c r="CC117" s="4" t="str">
        <f>IF(
   AND(Table65[[#This Row],[Service]]&lt;&gt;"", Table65[[#This Row],[Vector]]="No Vector", Table65[[#This Row],[Service]]&lt;&gt;"HT Geneblock Custom RNA"),
   "Error 19: [No Vector] can only be used for Geneblock service",
   ""
)</f>
        <v/>
      </c>
      <c r="CD117" s="4" t="str">
        <f>_xlfn.LET(
    _xlpm.errorList, _xlfn.TEXTJOIN(". ", TRUE, Table_Sequence_Check[[#This Row],[Problem Sequence Check]:[GC Check]],Table_Sequence_Check[[#This Row],[Restriction Enzyme Error]:[Gblock No Vector Check]]),
    IF(AND(Table65[[#This Row],[Service]]&lt;&gt;"", Table65[[#This Row],[Custom Sequence/Bank ID]]&lt;&gt;"SPECIAL",_xlpm.errorList&lt;&gt;""), _xlpm.errorList &amp; ".", "")
)</f>
        <v/>
      </c>
      <c r="CF117" s="3" t="str">
        <f t="shared" si="5"/>
        <v>Required</v>
      </c>
      <c r="CG117" s="1" t="str">
        <f t="shared" si="6"/>
        <v>Optional</v>
      </c>
      <c r="CH117" s="1" t="str">
        <f>IF(Table65[[#This Row],[Service]]&lt;&gt;"",IF((Table65[[#This Row],[Service]]="HT Custom RNA") + (Table65[[#This Row],[Service]]="HT Geneblock Custom RNA"), "Empty","Required"),"Empty")</f>
        <v>Empty</v>
      </c>
      <c r="CI117" s="1" t="str">
        <f>IF(Table65[[#This Row],[Service]] = "Stock RNA", "Required","Empty")</f>
        <v>Empty</v>
      </c>
      <c r="CJ117" s="1" t="str">
        <f>IF(OR(Table65[[#This Row],[Service]] = "Custom RNA", Table65[[#This Row],[Service]] = "HT Custom RNA", Table65[[#This Row],[Service]] = "HT Geneblock Custom RNA", Table65[[#This Row],[Service]] = "Formulation"), "Required", "Empty")</f>
        <v>Empty</v>
      </c>
      <c r="CK117" s="1" t="str">
        <f>IF(OR(Table65[[#This Row],[Service]] = "Custom RNA", Table65[[#This Row],[Service]] = "HT Custom RNA", Table65[[#This Row],[Service]] = "HT Geneblock Custom RNA"), "Required", "Empty")</f>
        <v>Empty</v>
      </c>
      <c r="CL117" s="1" t="str">
        <f>IF(OR(Table65[[#This Row],[Service]] = "Custom RNA", Table65[[#This Row],[Service]] = "HT Custom RNA", Table65[[#This Row],[Service]] = "HT Geneblock Custom RNA"), "Required", "Empty")</f>
        <v>Empty</v>
      </c>
      <c r="CM117" s="1" t="str">
        <f>IF(OR(Table65[[#This Row],[Service]] = "Custom RNA", Table65[[#This Row],[Service]] = "HT Custom RNA", Table65[[#This Row],[Service]] = "HT Geneblock Custom RNA"), "Required", "Empty")</f>
        <v>Empty</v>
      </c>
      <c r="CN117" s="1" t="str">
        <f>IF(AND(Table65[[#This Row],[Vector]]&lt;&gt;"Banked Construct", OR(Table65[[#This Row],[Service]] = "Custom RNA", Table65[[#This Row],[Service]] = "HT Custom RNA",Table65[[#This Row],[Service]] = "HT Geneblock Custom RNA",)), "Optional", "Empty")</f>
        <v>Empty</v>
      </c>
      <c r="CO117" s="1" t="str">
        <f>IF(OR(Table65[[#This Row],[Service]] = "Custom RNA", Table65[[#This Row],[Service]] = "HT Custom RNA"), "Optional", "Empty")</f>
        <v>Empty</v>
      </c>
      <c r="CP117" s="1" t="str">
        <f>IF(OR(Table65[[#This Row],[Service]] = "Custom RNA", Table65[[#This Row],[Service]] = "HT Custom RNA", Table65[[#This Row],[Service]] = "HT Custom Geneblock RNA"), "Optional", "Empty")</f>
        <v>Empty</v>
      </c>
      <c r="CQ117" s="1" t="str">
        <f>IF(Table65[[#This Row],[Service]]&lt;&gt;"",IF(OR(Table65[[#This Row],[Service]]="HT Custom RNA", Table65[[#This Row],[Service]]="HT Geneblock Custom RNA"), "Empty","Optional"),"Empty")</f>
        <v>Empty</v>
      </c>
      <c r="CR117" s="1" t="str">
        <f>IF(AND(Table65[[#This Row],[Formulation]]&lt;&gt;"",Table65[[#This Row],[Formulation]]&lt;&gt;"None",Table65[[#This Row],[Formulation]]&lt;&gt;"No Options"), "Required","Empty")</f>
        <v>Empty</v>
      </c>
      <c r="CS117" s="1" t="str">
        <f>IF(AND(Table65[[#This Row],[Formulation]]&lt;&gt;"",Table65[[#This Row],[Formulation]]&lt;&gt;"None",Table65[[#This Row],[Formulation]]&lt;&gt;"No Options"), "Optional","Empty")</f>
        <v>Empty</v>
      </c>
      <c r="CT117" s="1" t="str">
        <f t="shared" si="7"/>
        <v>Optional</v>
      </c>
      <c r="CU117" s="1" t="str">
        <f t="shared" si="8"/>
        <v>Optional</v>
      </c>
      <c r="CV117" s="2" t="str">
        <f t="shared" si="9"/>
        <v>Optional</v>
      </c>
    </row>
    <row r="118" spans="1:100" x14ac:dyDescent="0.35">
      <c r="A118" s="69">
        <v>114</v>
      </c>
      <c r="B118" s="59"/>
      <c r="C118" s="83"/>
      <c r="D118" s="85"/>
      <c r="E118" s="90"/>
      <c r="F118" s="60"/>
      <c r="G118" s="60"/>
      <c r="H118" s="60"/>
      <c r="I118" s="61"/>
      <c r="J118" s="61"/>
      <c r="K118" s="105"/>
      <c r="L118" s="90"/>
      <c r="M118" s="60"/>
      <c r="N118" s="108"/>
      <c r="O118" s="91"/>
      <c r="P118" s="111"/>
      <c r="Q118" s="93" t="str">
        <f>Table_Sequence_Check[[#This Row],[Final Warnings]]</f>
        <v/>
      </c>
      <c r="R118" s="19"/>
      <c r="S118" s="19"/>
      <c r="T118" s="19"/>
      <c r="BG118" s="3" t="str" cm="1">
        <f t="array" ref="BG118">_xlfn.LET(
    _xlpm.ProblemFound, _xlfn.TEXTJOIN(", ", TRUE, IF(OR(Table65[[#This Row],[Codon Optimize Capitalized?]]="No", Table65[[#This Row],[Codon Optimize Capitalized?]]=""), IF((ISNUMBER(SEARCH(Table_Problem_Sequences[Problem Sequences], Table65[[#This Row],[Custom Sequence/Bank ID]]))), Table_Problem_Sequences[Problem Sequences], ""),IF((ISNUMBER(FIND(LOWER(Table_Problem_Sequences[Problem Sequences]), Table65[[#This Row],[Custom Sequence/Bank ID]]))), Table_Problem_Sequences[Problem Sequences], ""))),
    IF(_xlpm.ProblemFound="", "", "Warning 1: Problem sequences found (" &amp; _xlpm.ProblemFound &amp; ")"))</f>
        <v/>
      </c>
      <c r="BH118" s="3" t="str">
        <f>IF(AND(Table65[[#This Row],[Vector]] &lt;&gt; "Banked Construct",Table65[[#This Row],[Service]]&lt;&gt;"Stock RNA", LEN(Table65[[#This Row],[Custom Sequence/Bank ID]])&lt;300, Table65[[#This Row],[Custom Sequence/Bank ID]]&lt;&gt;""),"Comment: Sequence is less than 300nt. A spacer sequence will be added to bring the length up to 300nt","")</f>
        <v/>
      </c>
      <c r="BI118" s="1" t="str">
        <f>IF(AND(Table65[[#This Row],[Custom Sequence/Bank ID]]&lt;&gt;"", Table65[[#This Row],[Codon Optimize Capitalized?]]&lt;&gt; "No", Table65[[#This Row],[Codon Optimize Capitalized?]]&lt;&gt; "", Table65[[#This Row],[Codon Optimize Capitalized?]]&lt;&gt; "No Options"),
    IF(MOD(LEN(SUBSTITUTE(SUBSTITUTE(SUBSTITUTE(SUBSTITUTE(SUBSTITUTE(Table65[[#This Row],[Custom Sequence/Bank ID]], "a", ""), "c", ""), "g", ""), "u", ""), "t", "")), 3) = 0,
        "",
        "Error 3: Optimization regions not divisible by 3"),
    "")</f>
        <v/>
      </c>
      <c r="BJ118" s="1" t="str">
        <f>IF(
    Table65[[#This Row],[Vector]]="Banked Construct",
    IF(
        AND(
            LEFT(Table65[[#This Row],[Custom Sequence/Bank ID]], 3)="RTC",
            ISNUMBER(VALUE(MID(Table65[[#This Row],[Custom Sequence/Bank ID]], 4, 7))),
            LEN(Table65[[#This Row],[Custom Sequence/Bank ID]])=10
        ),
        "",
        "Error 4: Incorrect Bank ID"
    ),
    ""
)</f>
        <v/>
      </c>
      <c r="BK118" s="1" t="str">
        <f>IF(
   AND(Table65[[#This Row],[Vector]]&lt;&gt;"Banked Construct", LEN(Table65[[#This Row],[Custom Sequence/Bank ID]])&gt;0),
   IF(
      LEN(
         SUBSTITUTE(
            SUBSTITUTE(
               SUBSTITUTE(
                  SUBSTITUTE(UPPER(Table65[[#This Row],[Custom Sequence/Bank ID]]),"A",""),
               "C",""),
            "T",""),
         "G","")
      )&gt;0,
      "Error 5: Non-ACGT characters present",
      ""
   ),
   ""
)</f>
        <v/>
      </c>
      <c r="BL118" s="4" t="str">
        <f>IF(AND(Table65[[#This Row],[Vector]] &lt;&gt; "Banked Construct",Table65[[#This Row],[Service]]="Custom RNA", LEN(Table65[[#This Row],[Custom Sequence/Bank ID]])&gt;10000),"Error 6: Maximum sequence length is 10,000nt",IF(AND(Table65[[#This Row],[Vector]] &lt;&gt; "Banked Construct",Table65[[#This Row],[Service]]="HT Custom RNA", LEN(Table65[[#This Row],[Custom Sequence/Bank ID]])&gt;5000),"Error 6: Maximum sequence length for HT is 5,000nt", IF(Table65[[#This Row],[Service]]="HT Geneblock Custom RNA", IF(AND(Table65[[#This Row],[Vector]]="RTC coding circRNA", LEN(Table65[[#This Row],[Custom Sequence/Bank ID]])&gt;3793),"Error 6: Maximum sequence length for Coding CircRNA Geneblock is 3,793nt", IF(AND(Table65[[#This Row],[Vector]]="RTC noncoding circRNA", LEN(Table65[[#This Row],[Custom Sequence/Bank ID]])&gt;4493),"Error 6: Maximum sequence length for Noncoding CircRNA Geneblock is 4,493nt", IF(AND(Table65[[#This Row],[Vector]]="RTC Other RNA", LEN(Table65[[#This Row],[Custom Sequence/Bank ID]])&gt;4913),"Error 6: Maximum sequence length for Other RNA Geneblock is 4,913nt",""))),"")))</f>
        <v/>
      </c>
      <c r="BM118" s="4" t="str">
        <f>IF(AND(Table65[[#This Row],[Vector]] &lt;&gt; "Banked Construct", Table65[[#This Row],[Service]]&lt;&gt;"Stock RNA", Table65[[#This Row],[Custom Sequence/Bank ID]]&lt;&gt;""),
    _xlfn.LET(
        _xlpm.Sequence, Table65[[#This Row],[Custom Sequence/Bank ID]],
        _xlpm.OriginalLength, IF(AND(Table65[[#This Row],[Codon Optimize Capitalized?]] &lt;&gt; "No", Table65[[#This Row],[Codon Optimize Capitalized?]] &lt;&gt; ""),
                           LEN(SUBSTITUTE(SUBSTITUTE(SUBSTITUTE(SUBSTITUTE(SUBSTITUTE(_xlpm.Sequence, "A", ""), "C", ""), "G", ""), "T", ""), "U", "")),
                           LEN(_xlpm.Sequence)),
        _xlpm.NoGCLength, IF(AND(Table65[[#This Row],[Codon Optimize Capitalized?]] &lt;&gt; "No", Table65[[#This Row],[Codon Optimize Capitalized?]] &lt;&gt; ""),
                       LEN((SUBSTITUTE(SUBSTITUTE(SUBSTITUTE(SUBSTITUTE(SUBSTITUTE(SUBSTITUTE(SUBSTITUTE(_xlpm.Sequence, "A", ""), "C", ""), "G", ""), "T", ""), "U", ""), "g", ""), "c", ""))),
                       LEN(SUBSTITUTE(SUBSTITUTE(UPPER(_xlpm.Sequence), "G", ""), "C", ""))),
        _xlpm.GCLength, _xlpm.OriginalLength - _xlpm.NoGCLength,
        _xlpm.GCPercentage, IF(_xlpm.OriginalLength &gt; 15, _xlpm.GCLength / _xlpm.OriginalLength, 0.5),
                IF(OR(_xlpm.GCPercentage &gt; 0.65, _xlpm.GCPercentage &lt; 0.25), "Warning 7: Unoptimized region GC is not between 25-65%", "")
    ),
    ""
)</f>
        <v/>
      </c>
      <c r="BN118" s="4" t="str" cm="1">
        <f t="array" ref="BN118">_xlfn.LET(
    _xlpm.ProblemFound, _xlfn.TEXTJOIN(", ", TRUE, IF(OR(Table65[[#This Row],[Codon Optimize Capitalized?]]="No", Table65[[#This Row],[Codon Optimize Capitalized?]]=""), IF((ISNUMBER(SEARCH(Table_Restriction_Enzymes[XbaI], Table65[[#This Row],[Custom Sequence/Bank ID]]))), Table_Restriction_Enzymes[XbaI], ""),IF((ISNUMBER(FIND(LOWER(Table_Restriction_Enzymes[XbaI]), Table65[[#This Row],[Custom Sequence/Bank ID]]))), Table_Restriction_Enzymes[XbaI], ""))),
    IF(_xlpm.ProblemFound="", "", "[" &amp; _xlpm.ProblemFound &amp; "]"))</f>
        <v/>
      </c>
      <c r="BO118" s="4" t="str">
        <f>IF(Table_Sequence_Check[[#This Row],[Restriction Enzyme 1 Check]]&lt;&gt;"", Table_Restriction_Enzymes[[#Headers],[XbaI]],"")</f>
        <v/>
      </c>
      <c r="BP118" s="4" t="str" cm="1">
        <f t="array" ref="BP118">_xlfn.LET(
    _xlpm.ProblemFound, _xlfn.TEXTJOIN(", ", TRUE, IF(OR(Table65[[#This Row],[Codon Optimize Capitalized?]]="No", Table65[[#This Row],[Codon Optimize Capitalized?]]=""), IF((ISNUMBER(SEARCH(Table_Restriction_Enzymes[AscI], Table65[[#This Row],[Custom Sequence/Bank ID]]))), Table_Restriction_Enzymes[AscI], ""),IF((ISNUMBER(FIND(LOWER(Table_Restriction_Enzymes[AscI]), Table65[[#This Row],[Custom Sequence/Bank ID]]))), Table_Restriction_Enzymes[AscI], ""))),
    IF(_xlpm.ProblemFound="", "", "[" &amp; _xlpm.ProblemFound &amp; "]"))</f>
        <v/>
      </c>
      <c r="BQ118" s="4" t="str">
        <f>IF(Table_Sequence_Check[[#This Row],[Restriction Enzyme 2 Check]]&lt;&gt;"", Table_Restriction_Enzymes[[#Headers],[AscI]],"")</f>
        <v/>
      </c>
      <c r="BR118" s="4" t="str">
        <f>IF(AND(Table65[[#This Row],[Vector]] &lt;&gt; "Banked Construct",Table65[[#This Row],[Service]]&lt;&gt;"Stock RNA", Table65[[#This Row],[Service]]&lt;&gt;"HT Geneblock Custom RNA", Table_Sequence_Check[[#This Row],[Restriction Enzyme 1 Check]]&lt;&gt;"", Table_Sequence_Check[[#This Row],[Restriction Enzyme 2 Check]]&lt;&gt; ""),"Error 8: Remove instances of one of the following: " &amp; _xlfn.CONCAT(Table_Sequence_Check[[#This Row],[Restriction Enzyme 1 Check]],Table_Sequence_Check[[#This Row],[Restriction Enzyme 2 Check]]),"")</f>
        <v/>
      </c>
      <c r="BS118" s="4" t="str" cm="1">
        <f t="array" ref="BS118">IF(
   AND(
      Table65[[#This Row],[Service]] &lt;&gt; "",
      OR(
         COUNTIF(Table65[Service], "HT Custom RNA") &gt; 0,
         COUNTIF(Table65[Service], "HT Geneblock Custom RNA") &gt; 0
      ),
      COUNTA(_xlfn.UNIQUE(_xlfn._xlws.FILTER(Table65[Service], Table65[Service] &lt;&gt; ""))) &gt; 1
   ),
   "Error 9: If selecting HT Custom RNA or HT Geneblock Custom RNA, all items must match the selected HT service",
   ""
)</f>
        <v/>
      </c>
      <c r="BT118" s="4" t="str" cm="1">
        <f t="array" ref="BT118">IF(
   AND(
      Table65[[#This Row],[Service]] &lt;&gt; "",
      OR(COUNTIF(Table65[Service], "*HT Custom RNA*") &gt; 0, COUNTIF(Table65[Service], "*HT Geneblock Custom RNA*") &gt; 0),
      OR(
         COUNTA(_xlfn.UNIQUE(_xlfn._xlws.FILTER(Table65[RNA Analytics], (Table65[Service] &lt;&gt; "")))) &gt; 1,
         COUNTA(_xlfn.UNIQUE(_xlfn._xlws.FILTER(Table65[Bank Construct?], (Table65[Service] &lt;&gt; "")))) &gt; 1,
         COUNTA(_xlfn.UNIQUE(_xlfn._xlws.FILTER(Table65[Synthesis Type], (Table65[Service] &lt;&gt; "")))) &gt; 1
      )
   ),
   "Error 10: If submitting HT Custom RNA or HT Geneblock Custom RNA service request, all items must have the same Synthesis Type, Banking, and Analytics",
   ""
)</f>
        <v/>
      </c>
      <c r="BU118" s="4" t="str">
        <f>IF(AND(OR(Table65[[#This Row],[Service]] = "HT Custom RNA",Table65[[#This Row],[Service]] = "HT Geneblock Custom RNA"), Table65[[#This Row],[Vector]]="Banked Construct"),"Error 11: Banked constructs cannot be submitted for HT/Geneblock Custom RNA service. Contact the core if you'd like to resynthesize an entire banked plate","")</f>
        <v/>
      </c>
      <c r="BV118" s="4" t="str">
        <f>IF(AND(Table65[[#This Row],[Service]] &lt;&gt; "", Table65[[#This Row],[Vector]]="Banked Construct", Table65[[#This Row],[Bank Construct?]]="Yes"),"Error 12: Cannot bank constructs that are already banked","")</f>
        <v/>
      </c>
      <c r="BW118" s="4" t="str" cm="1">
        <f t="array" ref="BW118">_xlfn.LET(
    _xlpm.ProblemFound, _xlfn.TEXTJOIN(", ", TRUE, IF(AND(Table65[[#This Row],[Synthesis Type]]="Other RNA", OR(Table65[[#This Row],[Codon Optimize Capitalized?]]="No", Table65[[#This Row],[Codon Optimize Capitalized?]]="")), IF((ISNUMBER(SEARCH(Table_pA_Check[pA Check], Table65[[#This Row],[Custom Sequence/Bank ID]]))), Table_pA_Check[pA Check], ""),IF((ISNUMBER(FIND(LOWER(Table_pA_Check[pA Check]), Table65[[#This Row],[Custom Sequence/Bank ID]]))), Table_pA_Check[pA Check], ""))),
    IF(_xlpm.ProblemFound="", "", "Error 13: Problem sequences found (" &amp; _xlpm.ProblemFound &amp; ")"))</f>
        <v/>
      </c>
      <c r="BX118" s="4" t="str">
        <f>IF(AND(Table65[[#This Row],[Service]] &lt;&gt; "", Table65[[#This Row],[Codon Optimize Capitalized?]]&lt;&gt; "No", Table65[[#This Row],[Codon Optimize Capitalized?]]&lt;&gt; "", Table65[[#This Row],[Codon Optimize Capitalized?]]&lt;&gt; "No Options", EXACT(Table65[[#This Row],[Custom Sequence/Bank ID]],LOWER(Table65[[#This Row],[Custom Sequence/Bank ID]]))),"Error 14: Codon optimization is selected, but sequence is lowercase. Change regions for optimization to uppercase","")</f>
        <v/>
      </c>
      <c r="BY118" s="4" t="str">
        <f>IF(COUNTIF(Table65[Name], Table65[[#This Row],[Name]]) &gt; 1, "Error 15: Duplicate name", "")</f>
        <v/>
      </c>
      <c r="BZ118" s="4" t="str">
        <f>IF(
   Table65[[#This Row],[Service]]&lt;&gt;"",
   IF(
      AND(Table65[[#This Row],[Formulation]]="", Table65[[#This Row],[Number of Aliquots]]&gt;1),
      "Error 16: The RTC can only aliquot formulated circRNA; unformulated circRNA is stable through many freeze-thaw cycles",
      ""
   ),
   ""
)</f>
        <v/>
      </c>
      <c r="CA118" s="4" t="str">
        <f>IF(
   Table65[[#This Row],[Service]]&lt;&gt;"",
   IF(
      Table65[[#This Row],[Number of Aliquots]] &gt; (Table65[[#This Row],[Quantity (mg)]]*20),
      "Error 17: Too many aliquots. Maximum aliquots for Quantity requested = " &amp; (Table65[[#This Row],[Quantity (mg)]]*20),
      ""
   ),
   ""
)</f>
        <v/>
      </c>
      <c r="CB118" s="4" t="str">
        <f>IF(
   AND(Table65[[#This Row],[Service]]&lt;&gt;"", Table65[[#This Row],[Quantity (mg)]]&lt;0.2, Table65[[#This Row],[Formulation]]&lt;&gt;"", Table65[[#This Row],[Formulation]]&lt;&gt;"None"),
   "Error 18: Quantity too low. Minimum is 0.2mg for formulations",
   ""
)</f>
        <v/>
      </c>
      <c r="CC118" s="4" t="str">
        <f>IF(
   AND(Table65[[#This Row],[Service]]&lt;&gt;"", Table65[[#This Row],[Vector]]="No Vector", Table65[[#This Row],[Service]]&lt;&gt;"HT Geneblock Custom RNA"),
   "Error 19: [No Vector] can only be used for Geneblock service",
   ""
)</f>
        <v/>
      </c>
      <c r="CD118" s="4" t="str">
        <f>_xlfn.LET(
    _xlpm.errorList, _xlfn.TEXTJOIN(". ", TRUE, Table_Sequence_Check[[#This Row],[Problem Sequence Check]:[GC Check]],Table_Sequence_Check[[#This Row],[Restriction Enzyme Error]:[Gblock No Vector Check]]),
    IF(AND(Table65[[#This Row],[Service]]&lt;&gt;"", Table65[[#This Row],[Custom Sequence/Bank ID]]&lt;&gt;"SPECIAL",_xlpm.errorList&lt;&gt;""), _xlpm.errorList &amp; ".", "")
)</f>
        <v/>
      </c>
      <c r="CF118" s="3" t="str">
        <f t="shared" si="5"/>
        <v>Required</v>
      </c>
      <c r="CG118" s="1" t="str">
        <f t="shared" si="6"/>
        <v>Optional</v>
      </c>
      <c r="CH118" s="1" t="str">
        <f>IF(Table65[[#This Row],[Service]]&lt;&gt;"",IF((Table65[[#This Row],[Service]]="HT Custom RNA") + (Table65[[#This Row],[Service]]="HT Geneblock Custom RNA"), "Empty","Required"),"Empty")</f>
        <v>Empty</v>
      </c>
      <c r="CI118" s="1" t="str">
        <f>IF(Table65[[#This Row],[Service]] = "Stock RNA", "Required","Empty")</f>
        <v>Empty</v>
      </c>
      <c r="CJ118" s="1" t="str">
        <f>IF(OR(Table65[[#This Row],[Service]] = "Custom RNA", Table65[[#This Row],[Service]] = "HT Custom RNA", Table65[[#This Row],[Service]] = "HT Geneblock Custom RNA", Table65[[#This Row],[Service]] = "Formulation"), "Required", "Empty")</f>
        <v>Empty</v>
      </c>
      <c r="CK118" s="1" t="str">
        <f>IF(OR(Table65[[#This Row],[Service]] = "Custom RNA", Table65[[#This Row],[Service]] = "HT Custom RNA", Table65[[#This Row],[Service]] = "HT Geneblock Custom RNA"), "Required", "Empty")</f>
        <v>Empty</v>
      </c>
      <c r="CL118" s="1" t="str">
        <f>IF(OR(Table65[[#This Row],[Service]] = "Custom RNA", Table65[[#This Row],[Service]] = "HT Custom RNA", Table65[[#This Row],[Service]] = "HT Geneblock Custom RNA"), "Required", "Empty")</f>
        <v>Empty</v>
      </c>
      <c r="CM118" s="1" t="str">
        <f>IF(OR(Table65[[#This Row],[Service]] = "Custom RNA", Table65[[#This Row],[Service]] = "HT Custom RNA", Table65[[#This Row],[Service]] = "HT Geneblock Custom RNA"), "Required", "Empty")</f>
        <v>Empty</v>
      </c>
      <c r="CN118" s="1" t="str">
        <f>IF(AND(Table65[[#This Row],[Vector]]&lt;&gt;"Banked Construct", OR(Table65[[#This Row],[Service]] = "Custom RNA", Table65[[#This Row],[Service]] = "HT Custom RNA",Table65[[#This Row],[Service]] = "HT Geneblock Custom RNA",)), "Optional", "Empty")</f>
        <v>Empty</v>
      </c>
      <c r="CO118" s="1" t="str">
        <f>IF(OR(Table65[[#This Row],[Service]] = "Custom RNA", Table65[[#This Row],[Service]] = "HT Custom RNA"), "Optional", "Empty")</f>
        <v>Empty</v>
      </c>
      <c r="CP118" s="1" t="str">
        <f>IF(OR(Table65[[#This Row],[Service]] = "Custom RNA", Table65[[#This Row],[Service]] = "HT Custom RNA", Table65[[#This Row],[Service]] = "HT Custom Geneblock RNA"), "Optional", "Empty")</f>
        <v>Empty</v>
      </c>
      <c r="CQ118" s="1" t="str">
        <f>IF(Table65[[#This Row],[Service]]&lt;&gt;"",IF(OR(Table65[[#This Row],[Service]]="HT Custom RNA", Table65[[#This Row],[Service]]="HT Geneblock Custom RNA"), "Empty","Optional"),"Empty")</f>
        <v>Empty</v>
      </c>
      <c r="CR118" s="1" t="str">
        <f>IF(AND(Table65[[#This Row],[Formulation]]&lt;&gt;"",Table65[[#This Row],[Formulation]]&lt;&gt;"None",Table65[[#This Row],[Formulation]]&lt;&gt;"No Options"), "Required","Empty")</f>
        <v>Empty</v>
      </c>
      <c r="CS118" s="1" t="str">
        <f>IF(AND(Table65[[#This Row],[Formulation]]&lt;&gt;"",Table65[[#This Row],[Formulation]]&lt;&gt;"None",Table65[[#This Row],[Formulation]]&lt;&gt;"No Options"), "Optional","Empty")</f>
        <v>Empty</v>
      </c>
      <c r="CT118" s="1" t="str">
        <f t="shared" si="7"/>
        <v>Optional</v>
      </c>
      <c r="CU118" s="1" t="str">
        <f t="shared" si="8"/>
        <v>Optional</v>
      </c>
      <c r="CV118" s="2" t="str">
        <f t="shared" si="9"/>
        <v>Optional</v>
      </c>
    </row>
    <row r="119" spans="1:100" x14ac:dyDescent="0.35">
      <c r="A119" s="69">
        <v>115</v>
      </c>
      <c r="B119" s="59"/>
      <c r="C119" s="83"/>
      <c r="D119" s="85"/>
      <c r="E119" s="90"/>
      <c r="F119" s="60"/>
      <c r="G119" s="60"/>
      <c r="H119" s="60"/>
      <c r="I119" s="61"/>
      <c r="J119" s="61"/>
      <c r="K119" s="105"/>
      <c r="L119" s="90"/>
      <c r="M119" s="60"/>
      <c r="N119" s="108"/>
      <c r="O119" s="91"/>
      <c r="P119" s="111"/>
      <c r="Q119" s="93" t="str">
        <f>Table_Sequence_Check[[#This Row],[Final Warnings]]</f>
        <v/>
      </c>
      <c r="R119" s="19"/>
      <c r="S119" s="19"/>
      <c r="T119" s="19"/>
      <c r="BG119" s="3" t="str" cm="1">
        <f t="array" ref="BG119">_xlfn.LET(
    _xlpm.ProblemFound, _xlfn.TEXTJOIN(", ", TRUE, IF(OR(Table65[[#This Row],[Codon Optimize Capitalized?]]="No", Table65[[#This Row],[Codon Optimize Capitalized?]]=""), IF((ISNUMBER(SEARCH(Table_Problem_Sequences[Problem Sequences], Table65[[#This Row],[Custom Sequence/Bank ID]]))), Table_Problem_Sequences[Problem Sequences], ""),IF((ISNUMBER(FIND(LOWER(Table_Problem_Sequences[Problem Sequences]), Table65[[#This Row],[Custom Sequence/Bank ID]]))), Table_Problem_Sequences[Problem Sequences], ""))),
    IF(_xlpm.ProblemFound="", "", "Warning 1: Problem sequences found (" &amp; _xlpm.ProblemFound &amp; ")"))</f>
        <v/>
      </c>
      <c r="BH119" s="3" t="str">
        <f>IF(AND(Table65[[#This Row],[Vector]] &lt;&gt; "Banked Construct",Table65[[#This Row],[Service]]&lt;&gt;"Stock RNA", LEN(Table65[[#This Row],[Custom Sequence/Bank ID]])&lt;300, Table65[[#This Row],[Custom Sequence/Bank ID]]&lt;&gt;""),"Comment: Sequence is less than 300nt. A spacer sequence will be added to bring the length up to 300nt","")</f>
        <v/>
      </c>
      <c r="BI119" s="1" t="str">
        <f>IF(AND(Table65[[#This Row],[Custom Sequence/Bank ID]]&lt;&gt;"", Table65[[#This Row],[Codon Optimize Capitalized?]]&lt;&gt; "No", Table65[[#This Row],[Codon Optimize Capitalized?]]&lt;&gt; "", Table65[[#This Row],[Codon Optimize Capitalized?]]&lt;&gt; "No Options"),
    IF(MOD(LEN(SUBSTITUTE(SUBSTITUTE(SUBSTITUTE(SUBSTITUTE(SUBSTITUTE(Table65[[#This Row],[Custom Sequence/Bank ID]], "a", ""), "c", ""), "g", ""), "u", ""), "t", "")), 3) = 0,
        "",
        "Error 3: Optimization regions not divisible by 3"),
    "")</f>
        <v/>
      </c>
      <c r="BJ119" s="1" t="str">
        <f>IF(
    Table65[[#This Row],[Vector]]="Banked Construct",
    IF(
        AND(
            LEFT(Table65[[#This Row],[Custom Sequence/Bank ID]], 3)="RTC",
            ISNUMBER(VALUE(MID(Table65[[#This Row],[Custom Sequence/Bank ID]], 4, 7))),
            LEN(Table65[[#This Row],[Custom Sequence/Bank ID]])=10
        ),
        "",
        "Error 4: Incorrect Bank ID"
    ),
    ""
)</f>
        <v/>
      </c>
      <c r="BK119" s="1" t="str">
        <f>IF(
   AND(Table65[[#This Row],[Vector]]&lt;&gt;"Banked Construct", LEN(Table65[[#This Row],[Custom Sequence/Bank ID]])&gt;0),
   IF(
      LEN(
         SUBSTITUTE(
            SUBSTITUTE(
               SUBSTITUTE(
                  SUBSTITUTE(UPPER(Table65[[#This Row],[Custom Sequence/Bank ID]]),"A",""),
               "C",""),
            "T",""),
         "G","")
      )&gt;0,
      "Error 5: Non-ACGT characters present",
      ""
   ),
   ""
)</f>
        <v/>
      </c>
      <c r="BL119" s="4" t="str">
        <f>IF(AND(Table65[[#This Row],[Vector]] &lt;&gt; "Banked Construct",Table65[[#This Row],[Service]]="Custom RNA", LEN(Table65[[#This Row],[Custom Sequence/Bank ID]])&gt;10000),"Error 6: Maximum sequence length is 10,000nt",IF(AND(Table65[[#This Row],[Vector]] &lt;&gt; "Banked Construct",Table65[[#This Row],[Service]]="HT Custom RNA", LEN(Table65[[#This Row],[Custom Sequence/Bank ID]])&gt;5000),"Error 6: Maximum sequence length for HT is 5,000nt", IF(Table65[[#This Row],[Service]]="HT Geneblock Custom RNA", IF(AND(Table65[[#This Row],[Vector]]="RTC coding circRNA", LEN(Table65[[#This Row],[Custom Sequence/Bank ID]])&gt;3793),"Error 6: Maximum sequence length for Coding CircRNA Geneblock is 3,793nt", IF(AND(Table65[[#This Row],[Vector]]="RTC noncoding circRNA", LEN(Table65[[#This Row],[Custom Sequence/Bank ID]])&gt;4493),"Error 6: Maximum sequence length for Noncoding CircRNA Geneblock is 4,493nt", IF(AND(Table65[[#This Row],[Vector]]="RTC Other RNA", LEN(Table65[[#This Row],[Custom Sequence/Bank ID]])&gt;4913),"Error 6: Maximum sequence length for Other RNA Geneblock is 4,913nt",""))),"")))</f>
        <v/>
      </c>
      <c r="BM119" s="4" t="str">
        <f>IF(AND(Table65[[#This Row],[Vector]] &lt;&gt; "Banked Construct", Table65[[#This Row],[Service]]&lt;&gt;"Stock RNA", Table65[[#This Row],[Custom Sequence/Bank ID]]&lt;&gt;""),
    _xlfn.LET(
        _xlpm.Sequence, Table65[[#This Row],[Custom Sequence/Bank ID]],
        _xlpm.OriginalLength, IF(AND(Table65[[#This Row],[Codon Optimize Capitalized?]] &lt;&gt; "No", Table65[[#This Row],[Codon Optimize Capitalized?]] &lt;&gt; ""),
                           LEN(SUBSTITUTE(SUBSTITUTE(SUBSTITUTE(SUBSTITUTE(SUBSTITUTE(_xlpm.Sequence, "A", ""), "C", ""), "G", ""), "T", ""), "U", "")),
                           LEN(_xlpm.Sequence)),
        _xlpm.NoGCLength, IF(AND(Table65[[#This Row],[Codon Optimize Capitalized?]] &lt;&gt; "No", Table65[[#This Row],[Codon Optimize Capitalized?]] &lt;&gt; ""),
                       LEN((SUBSTITUTE(SUBSTITUTE(SUBSTITUTE(SUBSTITUTE(SUBSTITUTE(SUBSTITUTE(SUBSTITUTE(_xlpm.Sequence, "A", ""), "C", ""), "G", ""), "T", ""), "U", ""), "g", ""), "c", ""))),
                       LEN(SUBSTITUTE(SUBSTITUTE(UPPER(_xlpm.Sequence), "G", ""), "C", ""))),
        _xlpm.GCLength, _xlpm.OriginalLength - _xlpm.NoGCLength,
        _xlpm.GCPercentage, IF(_xlpm.OriginalLength &gt; 15, _xlpm.GCLength / _xlpm.OriginalLength, 0.5),
                IF(OR(_xlpm.GCPercentage &gt; 0.65, _xlpm.GCPercentage &lt; 0.25), "Warning 7: Unoptimized region GC is not between 25-65%", "")
    ),
    ""
)</f>
        <v/>
      </c>
      <c r="BN119" s="4" t="str" cm="1">
        <f t="array" ref="BN119">_xlfn.LET(
    _xlpm.ProblemFound, _xlfn.TEXTJOIN(", ", TRUE, IF(OR(Table65[[#This Row],[Codon Optimize Capitalized?]]="No", Table65[[#This Row],[Codon Optimize Capitalized?]]=""), IF((ISNUMBER(SEARCH(Table_Restriction_Enzymes[XbaI], Table65[[#This Row],[Custom Sequence/Bank ID]]))), Table_Restriction_Enzymes[XbaI], ""),IF((ISNUMBER(FIND(LOWER(Table_Restriction_Enzymes[XbaI]), Table65[[#This Row],[Custom Sequence/Bank ID]]))), Table_Restriction_Enzymes[XbaI], ""))),
    IF(_xlpm.ProblemFound="", "", "[" &amp; _xlpm.ProblemFound &amp; "]"))</f>
        <v/>
      </c>
      <c r="BO119" s="4" t="str">
        <f>IF(Table_Sequence_Check[[#This Row],[Restriction Enzyme 1 Check]]&lt;&gt;"", Table_Restriction_Enzymes[[#Headers],[XbaI]],"")</f>
        <v/>
      </c>
      <c r="BP119" s="4" t="str" cm="1">
        <f t="array" ref="BP119">_xlfn.LET(
    _xlpm.ProblemFound, _xlfn.TEXTJOIN(", ", TRUE, IF(OR(Table65[[#This Row],[Codon Optimize Capitalized?]]="No", Table65[[#This Row],[Codon Optimize Capitalized?]]=""), IF((ISNUMBER(SEARCH(Table_Restriction_Enzymes[AscI], Table65[[#This Row],[Custom Sequence/Bank ID]]))), Table_Restriction_Enzymes[AscI], ""),IF((ISNUMBER(FIND(LOWER(Table_Restriction_Enzymes[AscI]), Table65[[#This Row],[Custom Sequence/Bank ID]]))), Table_Restriction_Enzymes[AscI], ""))),
    IF(_xlpm.ProblemFound="", "", "[" &amp; _xlpm.ProblemFound &amp; "]"))</f>
        <v/>
      </c>
      <c r="BQ119" s="4" t="str">
        <f>IF(Table_Sequence_Check[[#This Row],[Restriction Enzyme 2 Check]]&lt;&gt;"", Table_Restriction_Enzymes[[#Headers],[AscI]],"")</f>
        <v/>
      </c>
      <c r="BR119" s="4" t="str">
        <f>IF(AND(Table65[[#This Row],[Vector]] &lt;&gt; "Banked Construct",Table65[[#This Row],[Service]]&lt;&gt;"Stock RNA", Table65[[#This Row],[Service]]&lt;&gt;"HT Geneblock Custom RNA", Table_Sequence_Check[[#This Row],[Restriction Enzyme 1 Check]]&lt;&gt;"", Table_Sequence_Check[[#This Row],[Restriction Enzyme 2 Check]]&lt;&gt; ""),"Error 8: Remove instances of one of the following: " &amp; _xlfn.CONCAT(Table_Sequence_Check[[#This Row],[Restriction Enzyme 1 Check]],Table_Sequence_Check[[#This Row],[Restriction Enzyme 2 Check]]),"")</f>
        <v/>
      </c>
      <c r="BS119" s="4" t="str" cm="1">
        <f t="array" ref="BS119">IF(
   AND(
      Table65[[#This Row],[Service]] &lt;&gt; "",
      OR(
         COUNTIF(Table65[Service], "HT Custom RNA") &gt; 0,
         COUNTIF(Table65[Service], "HT Geneblock Custom RNA") &gt; 0
      ),
      COUNTA(_xlfn.UNIQUE(_xlfn._xlws.FILTER(Table65[Service], Table65[Service] &lt;&gt; ""))) &gt; 1
   ),
   "Error 9: If selecting HT Custom RNA or HT Geneblock Custom RNA, all items must match the selected HT service",
   ""
)</f>
        <v/>
      </c>
      <c r="BT119" s="4" t="str" cm="1">
        <f t="array" ref="BT119">IF(
   AND(
      Table65[[#This Row],[Service]] &lt;&gt; "",
      OR(COUNTIF(Table65[Service], "*HT Custom RNA*") &gt; 0, COUNTIF(Table65[Service], "*HT Geneblock Custom RNA*") &gt; 0),
      OR(
         COUNTA(_xlfn.UNIQUE(_xlfn._xlws.FILTER(Table65[RNA Analytics], (Table65[Service] &lt;&gt; "")))) &gt; 1,
         COUNTA(_xlfn.UNIQUE(_xlfn._xlws.FILTER(Table65[Bank Construct?], (Table65[Service] &lt;&gt; "")))) &gt; 1,
         COUNTA(_xlfn.UNIQUE(_xlfn._xlws.FILTER(Table65[Synthesis Type], (Table65[Service] &lt;&gt; "")))) &gt; 1
      )
   ),
   "Error 10: If submitting HT Custom RNA or HT Geneblock Custom RNA service request, all items must have the same Synthesis Type, Banking, and Analytics",
   ""
)</f>
        <v/>
      </c>
      <c r="BU119" s="4" t="str">
        <f>IF(AND(OR(Table65[[#This Row],[Service]] = "HT Custom RNA",Table65[[#This Row],[Service]] = "HT Geneblock Custom RNA"), Table65[[#This Row],[Vector]]="Banked Construct"),"Error 11: Banked constructs cannot be submitted for HT/Geneblock Custom RNA service. Contact the core if you'd like to resynthesize an entire banked plate","")</f>
        <v/>
      </c>
      <c r="BV119" s="4" t="str">
        <f>IF(AND(Table65[[#This Row],[Service]] &lt;&gt; "", Table65[[#This Row],[Vector]]="Banked Construct", Table65[[#This Row],[Bank Construct?]]="Yes"),"Error 12: Cannot bank constructs that are already banked","")</f>
        <v/>
      </c>
      <c r="BW119" s="4" t="str" cm="1">
        <f t="array" ref="BW119">_xlfn.LET(
    _xlpm.ProblemFound, _xlfn.TEXTJOIN(", ", TRUE, IF(AND(Table65[[#This Row],[Synthesis Type]]="Other RNA", OR(Table65[[#This Row],[Codon Optimize Capitalized?]]="No", Table65[[#This Row],[Codon Optimize Capitalized?]]="")), IF((ISNUMBER(SEARCH(Table_pA_Check[pA Check], Table65[[#This Row],[Custom Sequence/Bank ID]]))), Table_pA_Check[pA Check], ""),IF((ISNUMBER(FIND(LOWER(Table_pA_Check[pA Check]), Table65[[#This Row],[Custom Sequence/Bank ID]]))), Table_pA_Check[pA Check], ""))),
    IF(_xlpm.ProblemFound="", "", "Error 13: Problem sequences found (" &amp; _xlpm.ProblemFound &amp; ")"))</f>
        <v/>
      </c>
      <c r="BX119" s="4" t="str">
        <f>IF(AND(Table65[[#This Row],[Service]] &lt;&gt; "", Table65[[#This Row],[Codon Optimize Capitalized?]]&lt;&gt; "No", Table65[[#This Row],[Codon Optimize Capitalized?]]&lt;&gt; "", Table65[[#This Row],[Codon Optimize Capitalized?]]&lt;&gt; "No Options", EXACT(Table65[[#This Row],[Custom Sequence/Bank ID]],LOWER(Table65[[#This Row],[Custom Sequence/Bank ID]]))),"Error 14: Codon optimization is selected, but sequence is lowercase. Change regions for optimization to uppercase","")</f>
        <v/>
      </c>
      <c r="BY119" s="4" t="str">
        <f>IF(COUNTIF(Table65[Name], Table65[[#This Row],[Name]]) &gt; 1, "Error 15: Duplicate name", "")</f>
        <v/>
      </c>
      <c r="BZ119" s="4" t="str">
        <f>IF(
   Table65[[#This Row],[Service]]&lt;&gt;"",
   IF(
      AND(Table65[[#This Row],[Formulation]]="", Table65[[#This Row],[Number of Aliquots]]&gt;1),
      "Error 16: The RTC can only aliquot formulated circRNA; unformulated circRNA is stable through many freeze-thaw cycles",
      ""
   ),
   ""
)</f>
        <v/>
      </c>
      <c r="CA119" s="4" t="str">
        <f>IF(
   Table65[[#This Row],[Service]]&lt;&gt;"",
   IF(
      Table65[[#This Row],[Number of Aliquots]] &gt; (Table65[[#This Row],[Quantity (mg)]]*20),
      "Error 17: Too many aliquots. Maximum aliquots for Quantity requested = " &amp; (Table65[[#This Row],[Quantity (mg)]]*20),
      ""
   ),
   ""
)</f>
        <v/>
      </c>
      <c r="CB119" s="4" t="str">
        <f>IF(
   AND(Table65[[#This Row],[Service]]&lt;&gt;"", Table65[[#This Row],[Quantity (mg)]]&lt;0.2, Table65[[#This Row],[Formulation]]&lt;&gt;"", Table65[[#This Row],[Formulation]]&lt;&gt;"None"),
   "Error 18: Quantity too low. Minimum is 0.2mg for formulations",
   ""
)</f>
        <v/>
      </c>
      <c r="CC119" s="4" t="str">
        <f>IF(
   AND(Table65[[#This Row],[Service]]&lt;&gt;"", Table65[[#This Row],[Vector]]="No Vector", Table65[[#This Row],[Service]]&lt;&gt;"HT Geneblock Custom RNA"),
   "Error 19: [No Vector] can only be used for Geneblock service",
   ""
)</f>
        <v/>
      </c>
      <c r="CD119" s="4" t="str">
        <f>_xlfn.LET(
    _xlpm.errorList, _xlfn.TEXTJOIN(". ", TRUE, Table_Sequence_Check[[#This Row],[Problem Sequence Check]:[GC Check]],Table_Sequence_Check[[#This Row],[Restriction Enzyme Error]:[Gblock No Vector Check]]),
    IF(AND(Table65[[#This Row],[Service]]&lt;&gt;"", Table65[[#This Row],[Custom Sequence/Bank ID]]&lt;&gt;"SPECIAL",_xlpm.errorList&lt;&gt;""), _xlpm.errorList &amp; ".", "")
)</f>
        <v/>
      </c>
      <c r="CF119" s="3" t="str">
        <f t="shared" si="5"/>
        <v>Required</v>
      </c>
      <c r="CG119" s="1" t="str">
        <f t="shared" si="6"/>
        <v>Optional</v>
      </c>
      <c r="CH119" s="1" t="str">
        <f>IF(Table65[[#This Row],[Service]]&lt;&gt;"",IF((Table65[[#This Row],[Service]]="HT Custom RNA") + (Table65[[#This Row],[Service]]="HT Geneblock Custom RNA"), "Empty","Required"),"Empty")</f>
        <v>Empty</v>
      </c>
      <c r="CI119" s="1" t="str">
        <f>IF(Table65[[#This Row],[Service]] = "Stock RNA", "Required","Empty")</f>
        <v>Empty</v>
      </c>
      <c r="CJ119" s="1" t="str">
        <f>IF(OR(Table65[[#This Row],[Service]] = "Custom RNA", Table65[[#This Row],[Service]] = "HT Custom RNA", Table65[[#This Row],[Service]] = "HT Geneblock Custom RNA", Table65[[#This Row],[Service]] = "Formulation"), "Required", "Empty")</f>
        <v>Empty</v>
      </c>
      <c r="CK119" s="1" t="str">
        <f>IF(OR(Table65[[#This Row],[Service]] = "Custom RNA", Table65[[#This Row],[Service]] = "HT Custom RNA", Table65[[#This Row],[Service]] = "HT Geneblock Custom RNA"), "Required", "Empty")</f>
        <v>Empty</v>
      </c>
      <c r="CL119" s="1" t="str">
        <f>IF(OR(Table65[[#This Row],[Service]] = "Custom RNA", Table65[[#This Row],[Service]] = "HT Custom RNA", Table65[[#This Row],[Service]] = "HT Geneblock Custom RNA"), "Required", "Empty")</f>
        <v>Empty</v>
      </c>
      <c r="CM119" s="1" t="str">
        <f>IF(OR(Table65[[#This Row],[Service]] = "Custom RNA", Table65[[#This Row],[Service]] = "HT Custom RNA", Table65[[#This Row],[Service]] = "HT Geneblock Custom RNA"), "Required", "Empty")</f>
        <v>Empty</v>
      </c>
      <c r="CN119" s="1" t="str">
        <f>IF(AND(Table65[[#This Row],[Vector]]&lt;&gt;"Banked Construct", OR(Table65[[#This Row],[Service]] = "Custom RNA", Table65[[#This Row],[Service]] = "HT Custom RNA",Table65[[#This Row],[Service]] = "HT Geneblock Custom RNA",)), "Optional", "Empty")</f>
        <v>Empty</v>
      </c>
      <c r="CO119" s="1" t="str">
        <f>IF(OR(Table65[[#This Row],[Service]] = "Custom RNA", Table65[[#This Row],[Service]] = "HT Custom RNA"), "Optional", "Empty")</f>
        <v>Empty</v>
      </c>
      <c r="CP119" s="1" t="str">
        <f>IF(OR(Table65[[#This Row],[Service]] = "Custom RNA", Table65[[#This Row],[Service]] = "HT Custom RNA", Table65[[#This Row],[Service]] = "HT Custom Geneblock RNA"), "Optional", "Empty")</f>
        <v>Empty</v>
      </c>
      <c r="CQ119" s="1" t="str">
        <f>IF(Table65[[#This Row],[Service]]&lt;&gt;"",IF(OR(Table65[[#This Row],[Service]]="HT Custom RNA", Table65[[#This Row],[Service]]="HT Geneblock Custom RNA"), "Empty","Optional"),"Empty")</f>
        <v>Empty</v>
      </c>
      <c r="CR119" s="1" t="str">
        <f>IF(AND(Table65[[#This Row],[Formulation]]&lt;&gt;"",Table65[[#This Row],[Formulation]]&lt;&gt;"None",Table65[[#This Row],[Formulation]]&lt;&gt;"No Options"), "Required","Empty")</f>
        <v>Empty</v>
      </c>
      <c r="CS119" s="1" t="str">
        <f>IF(AND(Table65[[#This Row],[Formulation]]&lt;&gt;"",Table65[[#This Row],[Formulation]]&lt;&gt;"None",Table65[[#This Row],[Formulation]]&lt;&gt;"No Options"), "Optional","Empty")</f>
        <v>Empty</v>
      </c>
      <c r="CT119" s="1" t="str">
        <f t="shared" si="7"/>
        <v>Optional</v>
      </c>
      <c r="CU119" s="1" t="str">
        <f t="shared" si="8"/>
        <v>Optional</v>
      </c>
      <c r="CV119" s="2" t="str">
        <f t="shared" si="9"/>
        <v>Optional</v>
      </c>
    </row>
    <row r="120" spans="1:100" x14ac:dyDescent="0.35">
      <c r="A120" s="69">
        <v>116</v>
      </c>
      <c r="B120" s="59"/>
      <c r="C120" s="83"/>
      <c r="D120" s="85"/>
      <c r="E120" s="90"/>
      <c r="F120" s="60"/>
      <c r="G120" s="60"/>
      <c r="H120" s="60"/>
      <c r="I120" s="61"/>
      <c r="J120" s="61"/>
      <c r="K120" s="105"/>
      <c r="L120" s="90"/>
      <c r="M120" s="60"/>
      <c r="N120" s="108"/>
      <c r="O120" s="91"/>
      <c r="P120" s="111"/>
      <c r="Q120" s="93" t="str">
        <f>Table_Sequence_Check[[#This Row],[Final Warnings]]</f>
        <v/>
      </c>
      <c r="R120" s="19"/>
      <c r="S120" s="19"/>
      <c r="T120" s="19"/>
      <c r="BG120" s="3" t="str" cm="1">
        <f t="array" ref="BG120">_xlfn.LET(
    _xlpm.ProblemFound, _xlfn.TEXTJOIN(", ", TRUE, IF(OR(Table65[[#This Row],[Codon Optimize Capitalized?]]="No", Table65[[#This Row],[Codon Optimize Capitalized?]]=""), IF((ISNUMBER(SEARCH(Table_Problem_Sequences[Problem Sequences], Table65[[#This Row],[Custom Sequence/Bank ID]]))), Table_Problem_Sequences[Problem Sequences], ""),IF((ISNUMBER(FIND(LOWER(Table_Problem_Sequences[Problem Sequences]), Table65[[#This Row],[Custom Sequence/Bank ID]]))), Table_Problem_Sequences[Problem Sequences], ""))),
    IF(_xlpm.ProblemFound="", "", "Warning 1: Problem sequences found (" &amp; _xlpm.ProblemFound &amp; ")"))</f>
        <v/>
      </c>
      <c r="BH120" s="3" t="str">
        <f>IF(AND(Table65[[#This Row],[Vector]] &lt;&gt; "Banked Construct",Table65[[#This Row],[Service]]&lt;&gt;"Stock RNA", LEN(Table65[[#This Row],[Custom Sequence/Bank ID]])&lt;300, Table65[[#This Row],[Custom Sequence/Bank ID]]&lt;&gt;""),"Comment: Sequence is less than 300nt. A spacer sequence will be added to bring the length up to 300nt","")</f>
        <v/>
      </c>
      <c r="BI120" s="1" t="str">
        <f>IF(AND(Table65[[#This Row],[Custom Sequence/Bank ID]]&lt;&gt;"", Table65[[#This Row],[Codon Optimize Capitalized?]]&lt;&gt; "No", Table65[[#This Row],[Codon Optimize Capitalized?]]&lt;&gt; "", Table65[[#This Row],[Codon Optimize Capitalized?]]&lt;&gt; "No Options"),
    IF(MOD(LEN(SUBSTITUTE(SUBSTITUTE(SUBSTITUTE(SUBSTITUTE(SUBSTITUTE(Table65[[#This Row],[Custom Sequence/Bank ID]], "a", ""), "c", ""), "g", ""), "u", ""), "t", "")), 3) = 0,
        "",
        "Error 3: Optimization regions not divisible by 3"),
    "")</f>
        <v/>
      </c>
      <c r="BJ120" s="1" t="str">
        <f>IF(
    Table65[[#This Row],[Vector]]="Banked Construct",
    IF(
        AND(
            LEFT(Table65[[#This Row],[Custom Sequence/Bank ID]], 3)="RTC",
            ISNUMBER(VALUE(MID(Table65[[#This Row],[Custom Sequence/Bank ID]], 4, 7))),
            LEN(Table65[[#This Row],[Custom Sequence/Bank ID]])=10
        ),
        "",
        "Error 4: Incorrect Bank ID"
    ),
    ""
)</f>
        <v/>
      </c>
      <c r="BK120" s="1" t="str">
        <f>IF(
   AND(Table65[[#This Row],[Vector]]&lt;&gt;"Banked Construct", LEN(Table65[[#This Row],[Custom Sequence/Bank ID]])&gt;0),
   IF(
      LEN(
         SUBSTITUTE(
            SUBSTITUTE(
               SUBSTITUTE(
                  SUBSTITUTE(UPPER(Table65[[#This Row],[Custom Sequence/Bank ID]]),"A",""),
               "C",""),
            "T",""),
         "G","")
      )&gt;0,
      "Error 5: Non-ACGT characters present",
      ""
   ),
   ""
)</f>
        <v/>
      </c>
      <c r="BL120" s="4" t="str">
        <f>IF(AND(Table65[[#This Row],[Vector]] &lt;&gt; "Banked Construct",Table65[[#This Row],[Service]]="Custom RNA", LEN(Table65[[#This Row],[Custom Sequence/Bank ID]])&gt;10000),"Error 6: Maximum sequence length is 10,000nt",IF(AND(Table65[[#This Row],[Vector]] &lt;&gt; "Banked Construct",Table65[[#This Row],[Service]]="HT Custom RNA", LEN(Table65[[#This Row],[Custom Sequence/Bank ID]])&gt;5000),"Error 6: Maximum sequence length for HT is 5,000nt", IF(Table65[[#This Row],[Service]]="HT Geneblock Custom RNA", IF(AND(Table65[[#This Row],[Vector]]="RTC coding circRNA", LEN(Table65[[#This Row],[Custom Sequence/Bank ID]])&gt;3793),"Error 6: Maximum sequence length for Coding CircRNA Geneblock is 3,793nt", IF(AND(Table65[[#This Row],[Vector]]="RTC noncoding circRNA", LEN(Table65[[#This Row],[Custom Sequence/Bank ID]])&gt;4493),"Error 6: Maximum sequence length for Noncoding CircRNA Geneblock is 4,493nt", IF(AND(Table65[[#This Row],[Vector]]="RTC Other RNA", LEN(Table65[[#This Row],[Custom Sequence/Bank ID]])&gt;4913),"Error 6: Maximum sequence length for Other RNA Geneblock is 4,913nt",""))),"")))</f>
        <v/>
      </c>
      <c r="BM120" s="4" t="str">
        <f>IF(AND(Table65[[#This Row],[Vector]] &lt;&gt; "Banked Construct", Table65[[#This Row],[Service]]&lt;&gt;"Stock RNA", Table65[[#This Row],[Custom Sequence/Bank ID]]&lt;&gt;""),
    _xlfn.LET(
        _xlpm.Sequence, Table65[[#This Row],[Custom Sequence/Bank ID]],
        _xlpm.OriginalLength, IF(AND(Table65[[#This Row],[Codon Optimize Capitalized?]] &lt;&gt; "No", Table65[[#This Row],[Codon Optimize Capitalized?]] &lt;&gt; ""),
                           LEN(SUBSTITUTE(SUBSTITUTE(SUBSTITUTE(SUBSTITUTE(SUBSTITUTE(_xlpm.Sequence, "A", ""), "C", ""), "G", ""), "T", ""), "U", "")),
                           LEN(_xlpm.Sequence)),
        _xlpm.NoGCLength, IF(AND(Table65[[#This Row],[Codon Optimize Capitalized?]] &lt;&gt; "No", Table65[[#This Row],[Codon Optimize Capitalized?]] &lt;&gt; ""),
                       LEN((SUBSTITUTE(SUBSTITUTE(SUBSTITUTE(SUBSTITUTE(SUBSTITUTE(SUBSTITUTE(SUBSTITUTE(_xlpm.Sequence, "A", ""), "C", ""), "G", ""), "T", ""), "U", ""), "g", ""), "c", ""))),
                       LEN(SUBSTITUTE(SUBSTITUTE(UPPER(_xlpm.Sequence), "G", ""), "C", ""))),
        _xlpm.GCLength, _xlpm.OriginalLength - _xlpm.NoGCLength,
        _xlpm.GCPercentage, IF(_xlpm.OriginalLength &gt; 15, _xlpm.GCLength / _xlpm.OriginalLength, 0.5),
                IF(OR(_xlpm.GCPercentage &gt; 0.65, _xlpm.GCPercentage &lt; 0.25), "Warning 7: Unoptimized region GC is not between 25-65%", "")
    ),
    ""
)</f>
        <v/>
      </c>
      <c r="BN120" s="4" t="str" cm="1">
        <f t="array" ref="BN120">_xlfn.LET(
    _xlpm.ProblemFound, _xlfn.TEXTJOIN(", ", TRUE, IF(OR(Table65[[#This Row],[Codon Optimize Capitalized?]]="No", Table65[[#This Row],[Codon Optimize Capitalized?]]=""), IF((ISNUMBER(SEARCH(Table_Restriction_Enzymes[XbaI], Table65[[#This Row],[Custom Sequence/Bank ID]]))), Table_Restriction_Enzymes[XbaI], ""),IF((ISNUMBER(FIND(LOWER(Table_Restriction_Enzymes[XbaI]), Table65[[#This Row],[Custom Sequence/Bank ID]]))), Table_Restriction_Enzymes[XbaI], ""))),
    IF(_xlpm.ProblemFound="", "", "[" &amp; _xlpm.ProblemFound &amp; "]"))</f>
        <v/>
      </c>
      <c r="BO120" s="4" t="str">
        <f>IF(Table_Sequence_Check[[#This Row],[Restriction Enzyme 1 Check]]&lt;&gt;"", Table_Restriction_Enzymes[[#Headers],[XbaI]],"")</f>
        <v/>
      </c>
      <c r="BP120" s="4" t="str" cm="1">
        <f t="array" ref="BP120">_xlfn.LET(
    _xlpm.ProblemFound, _xlfn.TEXTJOIN(", ", TRUE, IF(OR(Table65[[#This Row],[Codon Optimize Capitalized?]]="No", Table65[[#This Row],[Codon Optimize Capitalized?]]=""), IF((ISNUMBER(SEARCH(Table_Restriction_Enzymes[AscI], Table65[[#This Row],[Custom Sequence/Bank ID]]))), Table_Restriction_Enzymes[AscI], ""),IF((ISNUMBER(FIND(LOWER(Table_Restriction_Enzymes[AscI]), Table65[[#This Row],[Custom Sequence/Bank ID]]))), Table_Restriction_Enzymes[AscI], ""))),
    IF(_xlpm.ProblemFound="", "", "[" &amp; _xlpm.ProblemFound &amp; "]"))</f>
        <v/>
      </c>
      <c r="BQ120" s="4" t="str">
        <f>IF(Table_Sequence_Check[[#This Row],[Restriction Enzyme 2 Check]]&lt;&gt;"", Table_Restriction_Enzymes[[#Headers],[AscI]],"")</f>
        <v/>
      </c>
      <c r="BR120" s="4" t="str">
        <f>IF(AND(Table65[[#This Row],[Vector]] &lt;&gt; "Banked Construct",Table65[[#This Row],[Service]]&lt;&gt;"Stock RNA", Table65[[#This Row],[Service]]&lt;&gt;"HT Geneblock Custom RNA", Table_Sequence_Check[[#This Row],[Restriction Enzyme 1 Check]]&lt;&gt;"", Table_Sequence_Check[[#This Row],[Restriction Enzyme 2 Check]]&lt;&gt; ""),"Error 8: Remove instances of one of the following: " &amp; _xlfn.CONCAT(Table_Sequence_Check[[#This Row],[Restriction Enzyme 1 Check]],Table_Sequence_Check[[#This Row],[Restriction Enzyme 2 Check]]),"")</f>
        <v/>
      </c>
      <c r="BS120" s="4" t="str" cm="1">
        <f t="array" ref="BS120">IF(
   AND(
      Table65[[#This Row],[Service]] &lt;&gt; "",
      OR(
         COUNTIF(Table65[Service], "HT Custom RNA") &gt; 0,
         COUNTIF(Table65[Service], "HT Geneblock Custom RNA") &gt; 0
      ),
      COUNTA(_xlfn.UNIQUE(_xlfn._xlws.FILTER(Table65[Service], Table65[Service] &lt;&gt; ""))) &gt; 1
   ),
   "Error 9: If selecting HT Custom RNA or HT Geneblock Custom RNA, all items must match the selected HT service",
   ""
)</f>
        <v/>
      </c>
      <c r="BT120" s="4" t="str" cm="1">
        <f t="array" ref="BT120">IF(
   AND(
      Table65[[#This Row],[Service]] &lt;&gt; "",
      OR(COUNTIF(Table65[Service], "*HT Custom RNA*") &gt; 0, COUNTIF(Table65[Service], "*HT Geneblock Custom RNA*") &gt; 0),
      OR(
         COUNTA(_xlfn.UNIQUE(_xlfn._xlws.FILTER(Table65[RNA Analytics], (Table65[Service] &lt;&gt; "")))) &gt; 1,
         COUNTA(_xlfn.UNIQUE(_xlfn._xlws.FILTER(Table65[Bank Construct?], (Table65[Service] &lt;&gt; "")))) &gt; 1,
         COUNTA(_xlfn.UNIQUE(_xlfn._xlws.FILTER(Table65[Synthesis Type], (Table65[Service] &lt;&gt; "")))) &gt; 1
      )
   ),
   "Error 10: If submitting HT Custom RNA or HT Geneblock Custom RNA service request, all items must have the same Synthesis Type, Banking, and Analytics",
   ""
)</f>
        <v/>
      </c>
      <c r="BU120" s="4" t="str">
        <f>IF(AND(OR(Table65[[#This Row],[Service]] = "HT Custom RNA",Table65[[#This Row],[Service]] = "HT Geneblock Custom RNA"), Table65[[#This Row],[Vector]]="Banked Construct"),"Error 11: Banked constructs cannot be submitted for HT/Geneblock Custom RNA service. Contact the core if you'd like to resynthesize an entire banked plate","")</f>
        <v/>
      </c>
      <c r="BV120" s="4" t="str">
        <f>IF(AND(Table65[[#This Row],[Service]] &lt;&gt; "", Table65[[#This Row],[Vector]]="Banked Construct", Table65[[#This Row],[Bank Construct?]]="Yes"),"Error 12: Cannot bank constructs that are already banked","")</f>
        <v/>
      </c>
      <c r="BW120" s="4" t="str" cm="1">
        <f t="array" ref="BW120">_xlfn.LET(
    _xlpm.ProblemFound, _xlfn.TEXTJOIN(", ", TRUE, IF(AND(Table65[[#This Row],[Synthesis Type]]="Other RNA", OR(Table65[[#This Row],[Codon Optimize Capitalized?]]="No", Table65[[#This Row],[Codon Optimize Capitalized?]]="")), IF((ISNUMBER(SEARCH(Table_pA_Check[pA Check], Table65[[#This Row],[Custom Sequence/Bank ID]]))), Table_pA_Check[pA Check], ""),IF((ISNUMBER(FIND(LOWER(Table_pA_Check[pA Check]), Table65[[#This Row],[Custom Sequence/Bank ID]]))), Table_pA_Check[pA Check], ""))),
    IF(_xlpm.ProblemFound="", "", "Error 13: Problem sequences found (" &amp; _xlpm.ProblemFound &amp; ")"))</f>
        <v/>
      </c>
      <c r="BX120" s="4" t="str">
        <f>IF(AND(Table65[[#This Row],[Service]] &lt;&gt; "", Table65[[#This Row],[Codon Optimize Capitalized?]]&lt;&gt; "No", Table65[[#This Row],[Codon Optimize Capitalized?]]&lt;&gt; "", Table65[[#This Row],[Codon Optimize Capitalized?]]&lt;&gt; "No Options", EXACT(Table65[[#This Row],[Custom Sequence/Bank ID]],LOWER(Table65[[#This Row],[Custom Sequence/Bank ID]]))),"Error 14: Codon optimization is selected, but sequence is lowercase. Change regions for optimization to uppercase","")</f>
        <v/>
      </c>
      <c r="BY120" s="4" t="str">
        <f>IF(COUNTIF(Table65[Name], Table65[[#This Row],[Name]]) &gt; 1, "Error 15: Duplicate name", "")</f>
        <v/>
      </c>
      <c r="BZ120" s="4" t="str">
        <f>IF(
   Table65[[#This Row],[Service]]&lt;&gt;"",
   IF(
      AND(Table65[[#This Row],[Formulation]]="", Table65[[#This Row],[Number of Aliquots]]&gt;1),
      "Error 16: The RTC can only aliquot formulated circRNA; unformulated circRNA is stable through many freeze-thaw cycles",
      ""
   ),
   ""
)</f>
        <v/>
      </c>
      <c r="CA120" s="4" t="str">
        <f>IF(
   Table65[[#This Row],[Service]]&lt;&gt;"",
   IF(
      Table65[[#This Row],[Number of Aliquots]] &gt; (Table65[[#This Row],[Quantity (mg)]]*20),
      "Error 17: Too many aliquots. Maximum aliquots for Quantity requested = " &amp; (Table65[[#This Row],[Quantity (mg)]]*20),
      ""
   ),
   ""
)</f>
        <v/>
      </c>
      <c r="CB120" s="4" t="str">
        <f>IF(
   AND(Table65[[#This Row],[Service]]&lt;&gt;"", Table65[[#This Row],[Quantity (mg)]]&lt;0.2, Table65[[#This Row],[Formulation]]&lt;&gt;"", Table65[[#This Row],[Formulation]]&lt;&gt;"None"),
   "Error 18: Quantity too low. Minimum is 0.2mg for formulations",
   ""
)</f>
        <v/>
      </c>
      <c r="CC120" s="4" t="str">
        <f>IF(
   AND(Table65[[#This Row],[Service]]&lt;&gt;"", Table65[[#This Row],[Vector]]="No Vector", Table65[[#This Row],[Service]]&lt;&gt;"HT Geneblock Custom RNA"),
   "Error 19: [No Vector] can only be used for Geneblock service",
   ""
)</f>
        <v/>
      </c>
      <c r="CD120" s="4" t="str">
        <f>_xlfn.LET(
    _xlpm.errorList, _xlfn.TEXTJOIN(". ", TRUE, Table_Sequence_Check[[#This Row],[Problem Sequence Check]:[GC Check]],Table_Sequence_Check[[#This Row],[Restriction Enzyme Error]:[Gblock No Vector Check]]),
    IF(AND(Table65[[#This Row],[Service]]&lt;&gt;"", Table65[[#This Row],[Custom Sequence/Bank ID]]&lt;&gt;"SPECIAL",_xlpm.errorList&lt;&gt;""), _xlpm.errorList &amp; ".", "")
)</f>
        <v/>
      </c>
      <c r="CF120" s="3" t="str">
        <f t="shared" si="5"/>
        <v>Required</v>
      </c>
      <c r="CG120" s="1" t="str">
        <f t="shared" si="6"/>
        <v>Optional</v>
      </c>
      <c r="CH120" s="1" t="str">
        <f>IF(Table65[[#This Row],[Service]]&lt;&gt;"",IF((Table65[[#This Row],[Service]]="HT Custom RNA") + (Table65[[#This Row],[Service]]="HT Geneblock Custom RNA"), "Empty","Required"),"Empty")</f>
        <v>Empty</v>
      </c>
      <c r="CI120" s="1" t="str">
        <f>IF(Table65[[#This Row],[Service]] = "Stock RNA", "Required","Empty")</f>
        <v>Empty</v>
      </c>
      <c r="CJ120" s="1" t="str">
        <f>IF(OR(Table65[[#This Row],[Service]] = "Custom RNA", Table65[[#This Row],[Service]] = "HT Custom RNA", Table65[[#This Row],[Service]] = "HT Geneblock Custom RNA", Table65[[#This Row],[Service]] = "Formulation"), "Required", "Empty")</f>
        <v>Empty</v>
      </c>
      <c r="CK120" s="1" t="str">
        <f>IF(OR(Table65[[#This Row],[Service]] = "Custom RNA", Table65[[#This Row],[Service]] = "HT Custom RNA", Table65[[#This Row],[Service]] = "HT Geneblock Custom RNA"), "Required", "Empty")</f>
        <v>Empty</v>
      </c>
      <c r="CL120" s="1" t="str">
        <f>IF(OR(Table65[[#This Row],[Service]] = "Custom RNA", Table65[[#This Row],[Service]] = "HT Custom RNA", Table65[[#This Row],[Service]] = "HT Geneblock Custom RNA"), "Required", "Empty")</f>
        <v>Empty</v>
      </c>
      <c r="CM120" s="1" t="str">
        <f>IF(OR(Table65[[#This Row],[Service]] = "Custom RNA", Table65[[#This Row],[Service]] = "HT Custom RNA", Table65[[#This Row],[Service]] = "HT Geneblock Custom RNA"), "Required", "Empty")</f>
        <v>Empty</v>
      </c>
      <c r="CN120" s="1" t="str">
        <f>IF(AND(Table65[[#This Row],[Vector]]&lt;&gt;"Banked Construct", OR(Table65[[#This Row],[Service]] = "Custom RNA", Table65[[#This Row],[Service]] = "HT Custom RNA",Table65[[#This Row],[Service]] = "HT Geneblock Custom RNA",)), "Optional", "Empty")</f>
        <v>Empty</v>
      </c>
      <c r="CO120" s="1" t="str">
        <f>IF(OR(Table65[[#This Row],[Service]] = "Custom RNA", Table65[[#This Row],[Service]] = "HT Custom RNA"), "Optional", "Empty")</f>
        <v>Empty</v>
      </c>
      <c r="CP120" s="1" t="str">
        <f>IF(OR(Table65[[#This Row],[Service]] = "Custom RNA", Table65[[#This Row],[Service]] = "HT Custom RNA", Table65[[#This Row],[Service]] = "HT Custom Geneblock RNA"), "Optional", "Empty")</f>
        <v>Empty</v>
      </c>
      <c r="CQ120" s="1" t="str">
        <f>IF(Table65[[#This Row],[Service]]&lt;&gt;"",IF(OR(Table65[[#This Row],[Service]]="HT Custom RNA", Table65[[#This Row],[Service]]="HT Geneblock Custom RNA"), "Empty","Optional"),"Empty")</f>
        <v>Empty</v>
      </c>
      <c r="CR120" s="1" t="str">
        <f>IF(AND(Table65[[#This Row],[Formulation]]&lt;&gt;"",Table65[[#This Row],[Formulation]]&lt;&gt;"None",Table65[[#This Row],[Formulation]]&lt;&gt;"No Options"), "Required","Empty")</f>
        <v>Empty</v>
      </c>
      <c r="CS120" s="1" t="str">
        <f>IF(AND(Table65[[#This Row],[Formulation]]&lt;&gt;"",Table65[[#This Row],[Formulation]]&lt;&gt;"None",Table65[[#This Row],[Formulation]]&lt;&gt;"No Options"), "Optional","Empty")</f>
        <v>Empty</v>
      </c>
      <c r="CT120" s="1" t="str">
        <f t="shared" si="7"/>
        <v>Optional</v>
      </c>
      <c r="CU120" s="1" t="str">
        <f t="shared" si="8"/>
        <v>Optional</v>
      </c>
      <c r="CV120" s="2" t="str">
        <f t="shared" si="9"/>
        <v>Optional</v>
      </c>
    </row>
    <row r="121" spans="1:100" x14ac:dyDescent="0.35">
      <c r="A121" s="69">
        <v>117</v>
      </c>
      <c r="B121" s="59"/>
      <c r="C121" s="83"/>
      <c r="D121" s="85"/>
      <c r="E121" s="90"/>
      <c r="F121" s="60"/>
      <c r="G121" s="60"/>
      <c r="H121" s="60"/>
      <c r="I121" s="61"/>
      <c r="J121" s="61"/>
      <c r="K121" s="105"/>
      <c r="L121" s="90"/>
      <c r="M121" s="60"/>
      <c r="N121" s="108"/>
      <c r="O121" s="91"/>
      <c r="P121" s="111"/>
      <c r="Q121" s="93" t="str">
        <f>Table_Sequence_Check[[#This Row],[Final Warnings]]</f>
        <v/>
      </c>
      <c r="R121" s="19"/>
      <c r="S121" s="19"/>
      <c r="T121" s="19"/>
      <c r="BG121" s="3" t="str" cm="1">
        <f t="array" ref="BG121">_xlfn.LET(
    _xlpm.ProblemFound, _xlfn.TEXTJOIN(", ", TRUE, IF(OR(Table65[[#This Row],[Codon Optimize Capitalized?]]="No", Table65[[#This Row],[Codon Optimize Capitalized?]]=""), IF((ISNUMBER(SEARCH(Table_Problem_Sequences[Problem Sequences], Table65[[#This Row],[Custom Sequence/Bank ID]]))), Table_Problem_Sequences[Problem Sequences], ""),IF((ISNUMBER(FIND(LOWER(Table_Problem_Sequences[Problem Sequences]), Table65[[#This Row],[Custom Sequence/Bank ID]]))), Table_Problem_Sequences[Problem Sequences], ""))),
    IF(_xlpm.ProblemFound="", "", "Warning 1: Problem sequences found (" &amp; _xlpm.ProblemFound &amp; ")"))</f>
        <v/>
      </c>
      <c r="BH121" s="3" t="str">
        <f>IF(AND(Table65[[#This Row],[Vector]] &lt;&gt; "Banked Construct",Table65[[#This Row],[Service]]&lt;&gt;"Stock RNA", LEN(Table65[[#This Row],[Custom Sequence/Bank ID]])&lt;300, Table65[[#This Row],[Custom Sequence/Bank ID]]&lt;&gt;""),"Comment: Sequence is less than 300nt. A spacer sequence will be added to bring the length up to 300nt","")</f>
        <v/>
      </c>
      <c r="BI121" s="1" t="str">
        <f>IF(AND(Table65[[#This Row],[Custom Sequence/Bank ID]]&lt;&gt;"", Table65[[#This Row],[Codon Optimize Capitalized?]]&lt;&gt; "No", Table65[[#This Row],[Codon Optimize Capitalized?]]&lt;&gt; "", Table65[[#This Row],[Codon Optimize Capitalized?]]&lt;&gt; "No Options"),
    IF(MOD(LEN(SUBSTITUTE(SUBSTITUTE(SUBSTITUTE(SUBSTITUTE(SUBSTITUTE(Table65[[#This Row],[Custom Sequence/Bank ID]], "a", ""), "c", ""), "g", ""), "u", ""), "t", "")), 3) = 0,
        "",
        "Error 3: Optimization regions not divisible by 3"),
    "")</f>
        <v/>
      </c>
      <c r="BJ121" s="1" t="str">
        <f>IF(
    Table65[[#This Row],[Vector]]="Banked Construct",
    IF(
        AND(
            LEFT(Table65[[#This Row],[Custom Sequence/Bank ID]], 3)="RTC",
            ISNUMBER(VALUE(MID(Table65[[#This Row],[Custom Sequence/Bank ID]], 4, 7))),
            LEN(Table65[[#This Row],[Custom Sequence/Bank ID]])=10
        ),
        "",
        "Error 4: Incorrect Bank ID"
    ),
    ""
)</f>
        <v/>
      </c>
      <c r="BK121" s="1" t="str">
        <f>IF(
   AND(Table65[[#This Row],[Vector]]&lt;&gt;"Banked Construct", LEN(Table65[[#This Row],[Custom Sequence/Bank ID]])&gt;0),
   IF(
      LEN(
         SUBSTITUTE(
            SUBSTITUTE(
               SUBSTITUTE(
                  SUBSTITUTE(UPPER(Table65[[#This Row],[Custom Sequence/Bank ID]]),"A",""),
               "C",""),
            "T",""),
         "G","")
      )&gt;0,
      "Error 5: Non-ACGT characters present",
      ""
   ),
   ""
)</f>
        <v/>
      </c>
      <c r="BL121" s="4" t="str">
        <f>IF(AND(Table65[[#This Row],[Vector]] &lt;&gt; "Banked Construct",Table65[[#This Row],[Service]]="Custom RNA", LEN(Table65[[#This Row],[Custom Sequence/Bank ID]])&gt;10000),"Error 6: Maximum sequence length is 10,000nt",IF(AND(Table65[[#This Row],[Vector]] &lt;&gt; "Banked Construct",Table65[[#This Row],[Service]]="HT Custom RNA", LEN(Table65[[#This Row],[Custom Sequence/Bank ID]])&gt;5000),"Error 6: Maximum sequence length for HT is 5,000nt", IF(Table65[[#This Row],[Service]]="HT Geneblock Custom RNA", IF(AND(Table65[[#This Row],[Vector]]="RTC coding circRNA", LEN(Table65[[#This Row],[Custom Sequence/Bank ID]])&gt;3793),"Error 6: Maximum sequence length for Coding CircRNA Geneblock is 3,793nt", IF(AND(Table65[[#This Row],[Vector]]="RTC noncoding circRNA", LEN(Table65[[#This Row],[Custom Sequence/Bank ID]])&gt;4493),"Error 6: Maximum sequence length for Noncoding CircRNA Geneblock is 4,493nt", IF(AND(Table65[[#This Row],[Vector]]="RTC Other RNA", LEN(Table65[[#This Row],[Custom Sequence/Bank ID]])&gt;4913),"Error 6: Maximum sequence length for Other RNA Geneblock is 4,913nt",""))),"")))</f>
        <v/>
      </c>
      <c r="BM121" s="4" t="str">
        <f>IF(AND(Table65[[#This Row],[Vector]] &lt;&gt; "Banked Construct", Table65[[#This Row],[Service]]&lt;&gt;"Stock RNA", Table65[[#This Row],[Custom Sequence/Bank ID]]&lt;&gt;""),
    _xlfn.LET(
        _xlpm.Sequence, Table65[[#This Row],[Custom Sequence/Bank ID]],
        _xlpm.OriginalLength, IF(AND(Table65[[#This Row],[Codon Optimize Capitalized?]] &lt;&gt; "No", Table65[[#This Row],[Codon Optimize Capitalized?]] &lt;&gt; ""),
                           LEN(SUBSTITUTE(SUBSTITUTE(SUBSTITUTE(SUBSTITUTE(SUBSTITUTE(_xlpm.Sequence, "A", ""), "C", ""), "G", ""), "T", ""), "U", "")),
                           LEN(_xlpm.Sequence)),
        _xlpm.NoGCLength, IF(AND(Table65[[#This Row],[Codon Optimize Capitalized?]] &lt;&gt; "No", Table65[[#This Row],[Codon Optimize Capitalized?]] &lt;&gt; ""),
                       LEN((SUBSTITUTE(SUBSTITUTE(SUBSTITUTE(SUBSTITUTE(SUBSTITUTE(SUBSTITUTE(SUBSTITUTE(_xlpm.Sequence, "A", ""), "C", ""), "G", ""), "T", ""), "U", ""), "g", ""), "c", ""))),
                       LEN(SUBSTITUTE(SUBSTITUTE(UPPER(_xlpm.Sequence), "G", ""), "C", ""))),
        _xlpm.GCLength, _xlpm.OriginalLength - _xlpm.NoGCLength,
        _xlpm.GCPercentage, IF(_xlpm.OriginalLength &gt; 15, _xlpm.GCLength / _xlpm.OriginalLength, 0.5),
                IF(OR(_xlpm.GCPercentage &gt; 0.65, _xlpm.GCPercentage &lt; 0.25), "Warning 7: Unoptimized region GC is not between 25-65%", "")
    ),
    ""
)</f>
        <v/>
      </c>
      <c r="BN121" s="4" t="str" cm="1">
        <f t="array" ref="BN121">_xlfn.LET(
    _xlpm.ProblemFound, _xlfn.TEXTJOIN(", ", TRUE, IF(OR(Table65[[#This Row],[Codon Optimize Capitalized?]]="No", Table65[[#This Row],[Codon Optimize Capitalized?]]=""), IF((ISNUMBER(SEARCH(Table_Restriction_Enzymes[XbaI], Table65[[#This Row],[Custom Sequence/Bank ID]]))), Table_Restriction_Enzymes[XbaI], ""),IF((ISNUMBER(FIND(LOWER(Table_Restriction_Enzymes[XbaI]), Table65[[#This Row],[Custom Sequence/Bank ID]]))), Table_Restriction_Enzymes[XbaI], ""))),
    IF(_xlpm.ProblemFound="", "", "[" &amp; _xlpm.ProblemFound &amp; "]"))</f>
        <v/>
      </c>
      <c r="BO121" s="4" t="str">
        <f>IF(Table_Sequence_Check[[#This Row],[Restriction Enzyme 1 Check]]&lt;&gt;"", Table_Restriction_Enzymes[[#Headers],[XbaI]],"")</f>
        <v/>
      </c>
      <c r="BP121" s="4" t="str" cm="1">
        <f t="array" ref="BP121">_xlfn.LET(
    _xlpm.ProblemFound, _xlfn.TEXTJOIN(", ", TRUE, IF(OR(Table65[[#This Row],[Codon Optimize Capitalized?]]="No", Table65[[#This Row],[Codon Optimize Capitalized?]]=""), IF((ISNUMBER(SEARCH(Table_Restriction_Enzymes[AscI], Table65[[#This Row],[Custom Sequence/Bank ID]]))), Table_Restriction_Enzymes[AscI], ""),IF((ISNUMBER(FIND(LOWER(Table_Restriction_Enzymes[AscI]), Table65[[#This Row],[Custom Sequence/Bank ID]]))), Table_Restriction_Enzymes[AscI], ""))),
    IF(_xlpm.ProblemFound="", "", "[" &amp; _xlpm.ProblemFound &amp; "]"))</f>
        <v/>
      </c>
      <c r="BQ121" s="4" t="str">
        <f>IF(Table_Sequence_Check[[#This Row],[Restriction Enzyme 2 Check]]&lt;&gt;"", Table_Restriction_Enzymes[[#Headers],[AscI]],"")</f>
        <v/>
      </c>
      <c r="BR121" s="4" t="str">
        <f>IF(AND(Table65[[#This Row],[Vector]] &lt;&gt; "Banked Construct",Table65[[#This Row],[Service]]&lt;&gt;"Stock RNA", Table65[[#This Row],[Service]]&lt;&gt;"HT Geneblock Custom RNA", Table_Sequence_Check[[#This Row],[Restriction Enzyme 1 Check]]&lt;&gt;"", Table_Sequence_Check[[#This Row],[Restriction Enzyme 2 Check]]&lt;&gt; ""),"Error 8: Remove instances of one of the following: " &amp; _xlfn.CONCAT(Table_Sequence_Check[[#This Row],[Restriction Enzyme 1 Check]],Table_Sequence_Check[[#This Row],[Restriction Enzyme 2 Check]]),"")</f>
        <v/>
      </c>
      <c r="BS121" s="4" t="str" cm="1">
        <f t="array" ref="BS121">IF(
   AND(
      Table65[[#This Row],[Service]] &lt;&gt; "",
      OR(
         COUNTIF(Table65[Service], "HT Custom RNA") &gt; 0,
         COUNTIF(Table65[Service], "HT Geneblock Custom RNA") &gt; 0
      ),
      COUNTA(_xlfn.UNIQUE(_xlfn._xlws.FILTER(Table65[Service], Table65[Service] &lt;&gt; ""))) &gt; 1
   ),
   "Error 9: If selecting HT Custom RNA or HT Geneblock Custom RNA, all items must match the selected HT service",
   ""
)</f>
        <v/>
      </c>
      <c r="BT121" s="4" t="str" cm="1">
        <f t="array" ref="BT121">IF(
   AND(
      Table65[[#This Row],[Service]] &lt;&gt; "",
      OR(COUNTIF(Table65[Service], "*HT Custom RNA*") &gt; 0, COUNTIF(Table65[Service], "*HT Geneblock Custom RNA*") &gt; 0),
      OR(
         COUNTA(_xlfn.UNIQUE(_xlfn._xlws.FILTER(Table65[RNA Analytics], (Table65[Service] &lt;&gt; "")))) &gt; 1,
         COUNTA(_xlfn.UNIQUE(_xlfn._xlws.FILTER(Table65[Bank Construct?], (Table65[Service] &lt;&gt; "")))) &gt; 1,
         COUNTA(_xlfn.UNIQUE(_xlfn._xlws.FILTER(Table65[Synthesis Type], (Table65[Service] &lt;&gt; "")))) &gt; 1
      )
   ),
   "Error 10: If submitting HT Custom RNA or HT Geneblock Custom RNA service request, all items must have the same Synthesis Type, Banking, and Analytics",
   ""
)</f>
        <v/>
      </c>
      <c r="BU121" s="4" t="str">
        <f>IF(AND(OR(Table65[[#This Row],[Service]] = "HT Custom RNA",Table65[[#This Row],[Service]] = "HT Geneblock Custom RNA"), Table65[[#This Row],[Vector]]="Banked Construct"),"Error 11: Banked constructs cannot be submitted for HT/Geneblock Custom RNA service. Contact the core if you'd like to resynthesize an entire banked plate","")</f>
        <v/>
      </c>
      <c r="BV121" s="4" t="str">
        <f>IF(AND(Table65[[#This Row],[Service]] &lt;&gt; "", Table65[[#This Row],[Vector]]="Banked Construct", Table65[[#This Row],[Bank Construct?]]="Yes"),"Error 12: Cannot bank constructs that are already banked","")</f>
        <v/>
      </c>
      <c r="BW121" s="4" t="str" cm="1">
        <f t="array" ref="BW121">_xlfn.LET(
    _xlpm.ProblemFound, _xlfn.TEXTJOIN(", ", TRUE, IF(AND(Table65[[#This Row],[Synthesis Type]]="Other RNA", OR(Table65[[#This Row],[Codon Optimize Capitalized?]]="No", Table65[[#This Row],[Codon Optimize Capitalized?]]="")), IF((ISNUMBER(SEARCH(Table_pA_Check[pA Check], Table65[[#This Row],[Custom Sequence/Bank ID]]))), Table_pA_Check[pA Check], ""),IF((ISNUMBER(FIND(LOWER(Table_pA_Check[pA Check]), Table65[[#This Row],[Custom Sequence/Bank ID]]))), Table_pA_Check[pA Check], ""))),
    IF(_xlpm.ProblemFound="", "", "Error 13: Problem sequences found (" &amp; _xlpm.ProblemFound &amp; ")"))</f>
        <v/>
      </c>
      <c r="BX121" s="4" t="str">
        <f>IF(AND(Table65[[#This Row],[Service]] &lt;&gt; "", Table65[[#This Row],[Codon Optimize Capitalized?]]&lt;&gt; "No", Table65[[#This Row],[Codon Optimize Capitalized?]]&lt;&gt; "", Table65[[#This Row],[Codon Optimize Capitalized?]]&lt;&gt; "No Options", EXACT(Table65[[#This Row],[Custom Sequence/Bank ID]],LOWER(Table65[[#This Row],[Custom Sequence/Bank ID]]))),"Error 14: Codon optimization is selected, but sequence is lowercase. Change regions for optimization to uppercase","")</f>
        <v/>
      </c>
      <c r="BY121" s="4" t="str">
        <f>IF(COUNTIF(Table65[Name], Table65[[#This Row],[Name]]) &gt; 1, "Error 15: Duplicate name", "")</f>
        <v/>
      </c>
      <c r="BZ121" s="4" t="str">
        <f>IF(
   Table65[[#This Row],[Service]]&lt;&gt;"",
   IF(
      AND(Table65[[#This Row],[Formulation]]="", Table65[[#This Row],[Number of Aliquots]]&gt;1),
      "Error 16: The RTC can only aliquot formulated circRNA; unformulated circRNA is stable through many freeze-thaw cycles",
      ""
   ),
   ""
)</f>
        <v/>
      </c>
      <c r="CA121" s="4" t="str">
        <f>IF(
   Table65[[#This Row],[Service]]&lt;&gt;"",
   IF(
      Table65[[#This Row],[Number of Aliquots]] &gt; (Table65[[#This Row],[Quantity (mg)]]*20),
      "Error 17: Too many aliquots. Maximum aliquots for Quantity requested = " &amp; (Table65[[#This Row],[Quantity (mg)]]*20),
      ""
   ),
   ""
)</f>
        <v/>
      </c>
      <c r="CB121" s="4" t="str">
        <f>IF(
   AND(Table65[[#This Row],[Service]]&lt;&gt;"", Table65[[#This Row],[Quantity (mg)]]&lt;0.2, Table65[[#This Row],[Formulation]]&lt;&gt;"", Table65[[#This Row],[Formulation]]&lt;&gt;"None"),
   "Error 18: Quantity too low. Minimum is 0.2mg for formulations",
   ""
)</f>
        <v/>
      </c>
      <c r="CC121" s="4" t="str">
        <f>IF(
   AND(Table65[[#This Row],[Service]]&lt;&gt;"", Table65[[#This Row],[Vector]]="No Vector", Table65[[#This Row],[Service]]&lt;&gt;"HT Geneblock Custom RNA"),
   "Error 19: [No Vector] can only be used for Geneblock service",
   ""
)</f>
        <v/>
      </c>
      <c r="CD121" s="4" t="str">
        <f>_xlfn.LET(
    _xlpm.errorList, _xlfn.TEXTJOIN(". ", TRUE, Table_Sequence_Check[[#This Row],[Problem Sequence Check]:[GC Check]],Table_Sequence_Check[[#This Row],[Restriction Enzyme Error]:[Gblock No Vector Check]]),
    IF(AND(Table65[[#This Row],[Service]]&lt;&gt;"", Table65[[#This Row],[Custom Sequence/Bank ID]]&lt;&gt;"SPECIAL",_xlpm.errorList&lt;&gt;""), _xlpm.errorList &amp; ".", "")
)</f>
        <v/>
      </c>
      <c r="CF121" s="3" t="str">
        <f t="shared" si="5"/>
        <v>Required</v>
      </c>
      <c r="CG121" s="1" t="str">
        <f t="shared" si="6"/>
        <v>Optional</v>
      </c>
      <c r="CH121" s="1" t="str">
        <f>IF(Table65[[#This Row],[Service]]&lt;&gt;"",IF((Table65[[#This Row],[Service]]="HT Custom RNA") + (Table65[[#This Row],[Service]]="HT Geneblock Custom RNA"), "Empty","Required"),"Empty")</f>
        <v>Empty</v>
      </c>
      <c r="CI121" s="1" t="str">
        <f>IF(Table65[[#This Row],[Service]] = "Stock RNA", "Required","Empty")</f>
        <v>Empty</v>
      </c>
      <c r="CJ121" s="1" t="str">
        <f>IF(OR(Table65[[#This Row],[Service]] = "Custom RNA", Table65[[#This Row],[Service]] = "HT Custom RNA", Table65[[#This Row],[Service]] = "HT Geneblock Custom RNA", Table65[[#This Row],[Service]] = "Formulation"), "Required", "Empty")</f>
        <v>Empty</v>
      </c>
      <c r="CK121" s="1" t="str">
        <f>IF(OR(Table65[[#This Row],[Service]] = "Custom RNA", Table65[[#This Row],[Service]] = "HT Custom RNA", Table65[[#This Row],[Service]] = "HT Geneblock Custom RNA"), "Required", "Empty")</f>
        <v>Empty</v>
      </c>
      <c r="CL121" s="1" t="str">
        <f>IF(OR(Table65[[#This Row],[Service]] = "Custom RNA", Table65[[#This Row],[Service]] = "HT Custom RNA", Table65[[#This Row],[Service]] = "HT Geneblock Custom RNA"), "Required", "Empty")</f>
        <v>Empty</v>
      </c>
      <c r="CM121" s="1" t="str">
        <f>IF(OR(Table65[[#This Row],[Service]] = "Custom RNA", Table65[[#This Row],[Service]] = "HT Custom RNA", Table65[[#This Row],[Service]] = "HT Geneblock Custom RNA"), "Required", "Empty")</f>
        <v>Empty</v>
      </c>
      <c r="CN121" s="1" t="str">
        <f>IF(AND(Table65[[#This Row],[Vector]]&lt;&gt;"Banked Construct", OR(Table65[[#This Row],[Service]] = "Custom RNA", Table65[[#This Row],[Service]] = "HT Custom RNA",Table65[[#This Row],[Service]] = "HT Geneblock Custom RNA",)), "Optional", "Empty")</f>
        <v>Empty</v>
      </c>
      <c r="CO121" s="1" t="str">
        <f>IF(OR(Table65[[#This Row],[Service]] = "Custom RNA", Table65[[#This Row],[Service]] = "HT Custom RNA"), "Optional", "Empty")</f>
        <v>Empty</v>
      </c>
      <c r="CP121" s="1" t="str">
        <f>IF(OR(Table65[[#This Row],[Service]] = "Custom RNA", Table65[[#This Row],[Service]] = "HT Custom RNA", Table65[[#This Row],[Service]] = "HT Custom Geneblock RNA"), "Optional", "Empty")</f>
        <v>Empty</v>
      </c>
      <c r="CQ121" s="1" t="str">
        <f>IF(Table65[[#This Row],[Service]]&lt;&gt;"",IF(OR(Table65[[#This Row],[Service]]="HT Custom RNA", Table65[[#This Row],[Service]]="HT Geneblock Custom RNA"), "Empty","Optional"),"Empty")</f>
        <v>Empty</v>
      </c>
      <c r="CR121" s="1" t="str">
        <f>IF(AND(Table65[[#This Row],[Formulation]]&lt;&gt;"",Table65[[#This Row],[Formulation]]&lt;&gt;"None",Table65[[#This Row],[Formulation]]&lt;&gt;"No Options"), "Required","Empty")</f>
        <v>Empty</v>
      </c>
      <c r="CS121" s="1" t="str">
        <f>IF(AND(Table65[[#This Row],[Formulation]]&lt;&gt;"",Table65[[#This Row],[Formulation]]&lt;&gt;"None",Table65[[#This Row],[Formulation]]&lt;&gt;"No Options"), "Optional","Empty")</f>
        <v>Empty</v>
      </c>
      <c r="CT121" s="1" t="str">
        <f t="shared" si="7"/>
        <v>Optional</v>
      </c>
      <c r="CU121" s="1" t="str">
        <f t="shared" si="8"/>
        <v>Optional</v>
      </c>
      <c r="CV121" s="2" t="str">
        <f t="shared" si="9"/>
        <v>Optional</v>
      </c>
    </row>
    <row r="122" spans="1:100" x14ac:dyDescent="0.35">
      <c r="A122" s="69">
        <v>118</v>
      </c>
      <c r="B122" s="59"/>
      <c r="C122" s="83"/>
      <c r="D122" s="85"/>
      <c r="E122" s="90"/>
      <c r="F122" s="60"/>
      <c r="G122" s="60"/>
      <c r="H122" s="60"/>
      <c r="I122" s="61"/>
      <c r="J122" s="61"/>
      <c r="K122" s="105"/>
      <c r="L122" s="90"/>
      <c r="M122" s="60"/>
      <c r="N122" s="108"/>
      <c r="O122" s="91"/>
      <c r="P122" s="111"/>
      <c r="Q122" s="93" t="str">
        <f>Table_Sequence_Check[[#This Row],[Final Warnings]]</f>
        <v/>
      </c>
      <c r="R122" s="19"/>
      <c r="S122" s="19"/>
      <c r="T122" s="19"/>
      <c r="BG122" s="3" t="str" cm="1">
        <f t="array" ref="BG122">_xlfn.LET(
    _xlpm.ProblemFound, _xlfn.TEXTJOIN(", ", TRUE, IF(OR(Table65[[#This Row],[Codon Optimize Capitalized?]]="No", Table65[[#This Row],[Codon Optimize Capitalized?]]=""), IF((ISNUMBER(SEARCH(Table_Problem_Sequences[Problem Sequences], Table65[[#This Row],[Custom Sequence/Bank ID]]))), Table_Problem_Sequences[Problem Sequences], ""),IF((ISNUMBER(FIND(LOWER(Table_Problem_Sequences[Problem Sequences]), Table65[[#This Row],[Custom Sequence/Bank ID]]))), Table_Problem_Sequences[Problem Sequences], ""))),
    IF(_xlpm.ProblemFound="", "", "Warning 1: Problem sequences found (" &amp; _xlpm.ProblemFound &amp; ")"))</f>
        <v/>
      </c>
      <c r="BH122" s="3" t="str">
        <f>IF(AND(Table65[[#This Row],[Vector]] &lt;&gt; "Banked Construct",Table65[[#This Row],[Service]]&lt;&gt;"Stock RNA", LEN(Table65[[#This Row],[Custom Sequence/Bank ID]])&lt;300, Table65[[#This Row],[Custom Sequence/Bank ID]]&lt;&gt;""),"Comment: Sequence is less than 300nt. A spacer sequence will be added to bring the length up to 300nt","")</f>
        <v/>
      </c>
      <c r="BI122" s="1" t="str">
        <f>IF(AND(Table65[[#This Row],[Custom Sequence/Bank ID]]&lt;&gt;"", Table65[[#This Row],[Codon Optimize Capitalized?]]&lt;&gt; "No", Table65[[#This Row],[Codon Optimize Capitalized?]]&lt;&gt; "", Table65[[#This Row],[Codon Optimize Capitalized?]]&lt;&gt; "No Options"),
    IF(MOD(LEN(SUBSTITUTE(SUBSTITUTE(SUBSTITUTE(SUBSTITUTE(SUBSTITUTE(Table65[[#This Row],[Custom Sequence/Bank ID]], "a", ""), "c", ""), "g", ""), "u", ""), "t", "")), 3) = 0,
        "",
        "Error 3: Optimization regions not divisible by 3"),
    "")</f>
        <v/>
      </c>
      <c r="BJ122" s="1" t="str">
        <f>IF(
    Table65[[#This Row],[Vector]]="Banked Construct",
    IF(
        AND(
            LEFT(Table65[[#This Row],[Custom Sequence/Bank ID]], 3)="RTC",
            ISNUMBER(VALUE(MID(Table65[[#This Row],[Custom Sequence/Bank ID]], 4, 7))),
            LEN(Table65[[#This Row],[Custom Sequence/Bank ID]])=10
        ),
        "",
        "Error 4: Incorrect Bank ID"
    ),
    ""
)</f>
        <v/>
      </c>
      <c r="BK122" s="1" t="str">
        <f>IF(
   AND(Table65[[#This Row],[Vector]]&lt;&gt;"Banked Construct", LEN(Table65[[#This Row],[Custom Sequence/Bank ID]])&gt;0),
   IF(
      LEN(
         SUBSTITUTE(
            SUBSTITUTE(
               SUBSTITUTE(
                  SUBSTITUTE(UPPER(Table65[[#This Row],[Custom Sequence/Bank ID]]),"A",""),
               "C",""),
            "T",""),
         "G","")
      )&gt;0,
      "Error 5: Non-ACGT characters present",
      ""
   ),
   ""
)</f>
        <v/>
      </c>
      <c r="BL122" s="4" t="str">
        <f>IF(AND(Table65[[#This Row],[Vector]] &lt;&gt; "Banked Construct",Table65[[#This Row],[Service]]="Custom RNA", LEN(Table65[[#This Row],[Custom Sequence/Bank ID]])&gt;10000),"Error 6: Maximum sequence length is 10,000nt",IF(AND(Table65[[#This Row],[Vector]] &lt;&gt; "Banked Construct",Table65[[#This Row],[Service]]="HT Custom RNA", LEN(Table65[[#This Row],[Custom Sequence/Bank ID]])&gt;5000),"Error 6: Maximum sequence length for HT is 5,000nt", IF(Table65[[#This Row],[Service]]="HT Geneblock Custom RNA", IF(AND(Table65[[#This Row],[Vector]]="RTC coding circRNA", LEN(Table65[[#This Row],[Custom Sequence/Bank ID]])&gt;3793),"Error 6: Maximum sequence length for Coding CircRNA Geneblock is 3,793nt", IF(AND(Table65[[#This Row],[Vector]]="RTC noncoding circRNA", LEN(Table65[[#This Row],[Custom Sequence/Bank ID]])&gt;4493),"Error 6: Maximum sequence length for Noncoding CircRNA Geneblock is 4,493nt", IF(AND(Table65[[#This Row],[Vector]]="RTC Other RNA", LEN(Table65[[#This Row],[Custom Sequence/Bank ID]])&gt;4913),"Error 6: Maximum sequence length for Other RNA Geneblock is 4,913nt",""))),"")))</f>
        <v/>
      </c>
      <c r="BM122" s="4" t="str">
        <f>IF(AND(Table65[[#This Row],[Vector]] &lt;&gt; "Banked Construct", Table65[[#This Row],[Service]]&lt;&gt;"Stock RNA", Table65[[#This Row],[Custom Sequence/Bank ID]]&lt;&gt;""),
    _xlfn.LET(
        _xlpm.Sequence, Table65[[#This Row],[Custom Sequence/Bank ID]],
        _xlpm.OriginalLength, IF(AND(Table65[[#This Row],[Codon Optimize Capitalized?]] &lt;&gt; "No", Table65[[#This Row],[Codon Optimize Capitalized?]] &lt;&gt; ""),
                           LEN(SUBSTITUTE(SUBSTITUTE(SUBSTITUTE(SUBSTITUTE(SUBSTITUTE(_xlpm.Sequence, "A", ""), "C", ""), "G", ""), "T", ""), "U", "")),
                           LEN(_xlpm.Sequence)),
        _xlpm.NoGCLength, IF(AND(Table65[[#This Row],[Codon Optimize Capitalized?]] &lt;&gt; "No", Table65[[#This Row],[Codon Optimize Capitalized?]] &lt;&gt; ""),
                       LEN((SUBSTITUTE(SUBSTITUTE(SUBSTITUTE(SUBSTITUTE(SUBSTITUTE(SUBSTITUTE(SUBSTITUTE(_xlpm.Sequence, "A", ""), "C", ""), "G", ""), "T", ""), "U", ""), "g", ""), "c", ""))),
                       LEN(SUBSTITUTE(SUBSTITUTE(UPPER(_xlpm.Sequence), "G", ""), "C", ""))),
        _xlpm.GCLength, _xlpm.OriginalLength - _xlpm.NoGCLength,
        _xlpm.GCPercentage, IF(_xlpm.OriginalLength &gt; 15, _xlpm.GCLength / _xlpm.OriginalLength, 0.5),
                IF(OR(_xlpm.GCPercentage &gt; 0.65, _xlpm.GCPercentage &lt; 0.25), "Warning 7: Unoptimized region GC is not between 25-65%", "")
    ),
    ""
)</f>
        <v/>
      </c>
      <c r="BN122" s="4" t="str" cm="1">
        <f t="array" ref="BN122">_xlfn.LET(
    _xlpm.ProblemFound, _xlfn.TEXTJOIN(", ", TRUE, IF(OR(Table65[[#This Row],[Codon Optimize Capitalized?]]="No", Table65[[#This Row],[Codon Optimize Capitalized?]]=""), IF((ISNUMBER(SEARCH(Table_Restriction_Enzymes[XbaI], Table65[[#This Row],[Custom Sequence/Bank ID]]))), Table_Restriction_Enzymes[XbaI], ""),IF((ISNUMBER(FIND(LOWER(Table_Restriction_Enzymes[XbaI]), Table65[[#This Row],[Custom Sequence/Bank ID]]))), Table_Restriction_Enzymes[XbaI], ""))),
    IF(_xlpm.ProblemFound="", "", "[" &amp; _xlpm.ProblemFound &amp; "]"))</f>
        <v/>
      </c>
      <c r="BO122" s="4" t="str">
        <f>IF(Table_Sequence_Check[[#This Row],[Restriction Enzyme 1 Check]]&lt;&gt;"", Table_Restriction_Enzymes[[#Headers],[XbaI]],"")</f>
        <v/>
      </c>
      <c r="BP122" s="4" t="str" cm="1">
        <f t="array" ref="BP122">_xlfn.LET(
    _xlpm.ProblemFound, _xlfn.TEXTJOIN(", ", TRUE, IF(OR(Table65[[#This Row],[Codon Optimize Capitalized?]]="No", Table65[[#This Row],[Codon Optimize Capitalized?]]=""), IF((ISNUMBER(SEARCH(Table_Restriction_Enzymes[AscI], Table65[[#This Row],[Custom Sequence/Bank ID]]))), Table_Restriction_Enzymes[AscI], ""),IF((ISNUMBER(FIND(LOWER(Table_Restriction_Enzymes[AscI]), Table65[[#This Row],[Custom Sequence/Bank ID]]))), Table_Restriction_Enzymes[AscI], ""))),
    IF(_xlpm.ProblemFound="", "", "[" &amp; _xlpm.ProblemFound &amp; "]"))</f>
        <v/>
      </c>
      <c r="BQ122" s="4" t="str">
        <f>IF(Table_Sequence_Check[[#This Row],[Restriction Enzyme 2 Check]]&lt;&gt;"", Table_Restriction_Enzymes[[#Headers],[AscI]],"")</f>
        <v/>
      </c>
      <c r="BR122" s="4" t="str">
        <f>IF(AND(Table65[[#This Row],[Vector]] &lt;&gt; "Banked Construct",Table65[[#This Row],[Service]]&lt;&gt;"Stock RNA", Table65[[#This Row],[Service]]&lt;&gt;"HT Geneblock Custom RNA", Table_Sequence_Check[[#This Row],[Restriction Enzyme 1 Check]]&lt;&gt;"", Table_Sequence_Check[[#This Row],[Restriction Enzyme 2 Check]]&lt;&gt; ""),"Error 8: Remove instances of one of the following: " &amp; _xlfn.CONCAT(Table_Sequence_Check[[#This Row],[Restriction Enzyme 1 Check]],Table_Sequence_Check[[#This Row],[Restriction Enzyme 2 Check]]),"")</f>
        <v/>
      </c>
      <c r="BS122" s="4" t="str" cm="1">
        <f t="array" ref="BS122">IF(
   AND(
      Table65[[#This Row],[Service]] &lt;&gt; "",
      OR(
         COUNTIF(Table65[Service], "HT Custom RNA") &gt; 0,
         COUNTIF(Table65[Service], "HT Geneblock Custom RNA") &gt; 0
      ),
      COUNTA(_xlfn.UNIQUE(_xlfn._xlws.FILTER(Table65[Service], Table65[Service] &lt;&gt; ""))) &gt; 1
   ),
   "Error 9: If selecting HT Custom RNA or HT Geneblock Custom RNA, all items must match the selected HT service",
   ""
)</f>
        <v/>
      </c>
      <c r="BT122" s="4" t="str" cm="1">
        <f t="array" ref="BT122">IF(
   AND(
      Table65[[#This Row],[Service]] &lt;&gt; "",
      OR(COUNTIF(Table65[Service], "*HT Custom RNA*") &gt; 0, COUNTIF(Table65[Service], "*HT Geneblock Custom RNA*") &gt; 0),
      OR(
         COUNTA(_xlfn.UNIQUE(_xlfn._xlws.FILTER(Table65[RNA Analytics], (Table65[Service] &lt;&gt; "")))) &gt; 1,
         COUNTA(_xlfn.UNIQUE(_xlfn._xlws.FILTER(Table65[Bank Construct?], (Table65[Service] &lt;&gt; "")))) &gt; 1,
         COUNTA(_xlfn.UNIQUE(_xlfn._xlws.FILTER(Table65[Synthesis Type], (Table65[Service] &lt;&gt; "")))) &gt; 1
      )
   ),
   "Error 10: If submitting HT Custom RNA or HT Geneblock Custom RNA service request, all items must have the same Synthesis Type, Banking, and Analytics",
   ""
)</f>
        <v/>
      </c>
      <c r="BU122" s="4" t="str">
        <f>IF(AND(OR(Table65[[#This Row],[Service]] = "HT Custom RNA",Table65[[#This Row],[Service]] = "HT Geneblock Custom RNA"), Table65[[#This Row],[Vector]]="Banked Construct"),"Error 11: Banked constructs cannot be submitted for HT/Geneblock Custom RNA service. Contact the core if you'd like to resynthesize an entire banked plate","")</f>
        <v/>
      </c>
      <c r="BV122" s="4" t="str">
        <f>IF(AND(Table65[[#This Row],[Service]] &lt;&gt; "", Table65[[#This Row],[Vector]]="Banked Construct", Table65[[#This Row],[Bank Construct?]]="Yes"),"Error 12: Cannot bank constructs that are already banked","")</f>
        <v/>
      </c>
      <c r="BW122" s="4" t="str" cm="1">
        <f t="array" ref="BW122">_xlfn.LET(
    _xlpm.ProblemFound, _xlfn.TEXTJOIN(", ", TRUE, IF(AND(Table65[[#This Row],[Synthesis Type]]="Other RNA", OR(Table65[[#This Row],[Codon Optimize Capitalized?]]="No", Table65[[#This Row],[Codon Optimize Capitalized?]]="")), IF((ISNUMBER(SEARCH(Table_pA_Check[pA Check], Table65[[#This Row],[Custom Sequence/Bank ID]]))), Table_pA_Check[pA Check], ""),IF((ISNUMBER(FIND(LOWER(Table_pA_Check[pA Check]), Table65[[#This Row],[Custom Sequence/Bank ID]]))), Table_pA_Check[pA Check], ""))),
    IF(_xlpm.ProblemFound="", "", "Error 13: Problem sequences found (" &amp; _xlpm.ProblemFound &amp; ")"))</f>
        <v/>
      </c>
      <c r="BX122" s="4" t="str">
        <f>IF(AND(Table65[[#This Row],[Service]] &lt;&gt; "", Table65[[#This Row],[Codon Optimize Capitalized?]]&lt;&gt; "No", Table65[[#This Row],[Codon Optimize Capitalized?]]&lt;&gt; "", Table65[[#This Row],[Codon Optimize Capitalized?]]&lt;&gt; "No Options", EXACT(Table65[[#This Row],[Custom Sequence/Bank ID]],LOWER(Table65[[#This Row],[Custom Sequence/Bank ID]]))),"Error 14: Codon optimization is selected, but sequence is lowercase. Change regions for optimization to uppercase","")</f>
        <v/>
      </c>
      <c r="BY122" s="4" t="str">
        <f>IF(COUNTIF(Table65[Name], Table65[[#This Row],[Name]]) &gt; 1, "Error 15: Duplicate name", "")</f>
        <v/>
      </c>
      <c r="BZ122" s="4" t="str">
        <f>IF(
   Table65[[#This Row],[Service]]&lt;&gt;"",
   IF(
      AND(Table65[[#This Row],[Formulation]]="", Table65[[#This Row],[Number of Aliquots]]&gt;1),
      "Error 16: The RTC can only aliquot formulated circRNA; unformulated circRNA is stable through many freeze-thaw cycles",
      ""
   ),
   ""
)</f>
        <v/>
      </c>
      <c r="CA122" s="4" t="str">
        <f>IF(
   Table65[[#This Row],[Service]]&lt;&gt;"",
   IF(
      Table65[[#This Row],[Number of Aliquots]] &gt; (Table65[[#This Row],[Quantity (mg)]]*20),
      "Error 17: Too many aliquots. Maximum aliquots for Quantity requested = " &amp; (Table65[[#This Row],[Quantity (mg)]]*20),
      ""
   ),
   ""
)</f>
        <v/>
      </c>
      <c r="CB122" s="4" t="str">
        <f>IF(
   AND(Table65[[#This Row],[Service]]&lt;&gt;"", Table65[[#This Row],[Quantity (mg)]]&lt;0.2, Table65[[#This Row],[Formulation]]&lt;&gt;"", Table65[[#This Row],[Formulation]]&lt;&gt;"None"),
   "Error 18: Quantity too low. Minimum is 0.2mg for formulations",
   ""
)</f>
        <v/>
      </c>
      <c r="CC122" s="4" t="str">
        <f>IF(
   AND(Table65[[#This Row],[Service]]&lt;&gt;"", Table65[[#This Row],[Vector]]="No Vector", Table65[[#This Row],[Service]]&lt;&gt;"HT Geneblock Custom RNA"),
   "Error 19: [No Vector] can only be used for Geneblock service",
   ""
)</f>
        <v/>
      </c>
      <c r="CD122" s="4" t="str">
        <f>_xlfn.LET(
    _xlpm.errorList, _xlfn.TEXTJOIN(". ", TRUE, Table_Sequence_Check[[#This Row],[Problem Sequence Check]:[GC Check]],Table_Sequence_Check[[#This Row],[Restriction Enzyme Error]:[Gblock No Vector Check]]),
    IF(AND(Table65[[#This Row],[Service]]&lt;&gt;"", Table65[[#This Row],[Custom Sequence/Bank ID]]&lt;&gt;"SPECIAL",_xlpm.errorList&lt;&gt;""), _xlpm.errorList &amp; ".", "")
)</f>
        <v/>
      </c>
      <c r="CF122" s="3" t="str">
        <f t="shared" si="5"/>
        <v>Required</v>
      </c>
      <c r="CG122" s="1" t="str">
        <f t="shared" si="6"/>
        <v>Optional</v>
      </c>
      <c r="CH122" s="1" t="str">
        <f>IF(Table65[[#This Row],[Service]]&lt;&gt;"",IF((Table65[[#This Row],[Service]]="HT Custom RNA") + (Table65[[#This Row],[Service]]="HT Geneblock Custom RNA"), "Empty","Required"),"Empty")</f>
        <v>Empty</v>
      </c>
      <c r="CI122" s="1" t="str">
        <f>IF(Table65[[#This Row],[Service]] = "Stock RNA", "Required","Empty")</f>
        <v>Empty</v>
      </c>
      <c r="CJ122" s="1" t="str">
        <f>IF(OR(Table65[[#This Row],[Service]] = "Custom RNA", Table65[[#This Row],[Service]] = "HT Custom RNA", Table65[[#This Row],[Service]] = "HT Geneblock Custom RNA", Table65[[#This Row],[Service]] = "Formulation"), "Required", "Empty")</f>
        <v>Empty</v>
      </c>
      <c r="CK122" s="1" t="str">
        <f>IF(OR(Table65[[#This Row],[Service]] = "Custom RNA", Table65[[#This Row],[Service]] = "HT Custom RNA", Table65[[#This Row],[Service]] = "HT Geneblock Custom RNA"), "Required", "Empty")</f>
        <v>Empty</v>
      </c>
      <c r="CL122" s="1" t="str">
        <f>IF(OR(Table65[[#This Row],[Service]] = "Custom RNA", Table65[[#This Row],[Service]] = "HT Custom RNA", Table65[[#This Row],[Service]] = "HT Geneblock Custom RNA"), "Required", "Empty")</f>
        <v>Empty</v>
      </c>
      <c r="CM122" s="1" t="str">
        <f>IF(OR(Table65[[#This Row],[Service]] = "Custom RNA", Table65[[#This Row],[Service]] = "HT Custom RNA", Table65[[#This Row],[Service]] = "HT Geneblock Custom RNA"), "Required", "Empty")</f>
        <v>Empty</v>
      </c>
      <c r="CN122" s="1" t="str">
        <f>IF(AND(Table65[[#This Row],[Vector]]&lt;&gt;"Banked Construct", OR(Table65[[#This Row],[Service]] = "Custom RNA", Table65[[#This Row],[Service]] = "HT Custom RNA",Table65[[#This Row],[Service]] = "HT Geneblock Custom RNA",)), "Optional", "Empty")</f>
        <v>Empty</v>
      </c>
      <c r="CO122" s="1" t="str">
        <f>IF(OR(Table65[[#This Row],[Service]] = "Custom RNA", Table65[[#This Row],[Service]] = "HT Custom RNA"), "Optional", "Empty")</f>
        <v>Empty</v>
      </c>
      <c r="CP122" s="1" t="str">
        <f>IF(OR(Table65[[#This Row],[Service]] = "Custom RNA", Table65[[#This Row],[Service]] = "HT Custom RNA", Table65[[#This Row],[Service]] = "HT Custom Geneblock RNA"), "Optional", "Empty")</f>
        <v>Empty</v>
      </c>
      <c r="CQ122" s="1" t="str">
        <f>IF(Table65[[#This Row],[Service]]&lt;&gt;"",IF(OR(Table65[[#This Row],[Service]]="HT Custom RNA", Table65[[#This Row],[Service]]="HT Geneblock Custom RNA"), "Empty","Optional"),"Empty")</f>
        <v>Empty</v>
      </c>
      <c r="CR122" s="1" t="str">
        <f>IF(AND(Table65[[#This Row],[Formulation]]&lt;&gt;"",Table65[[#This Row],[Formulation]]&lt;&gt;"None",Table65[[#This Row],[Formulation]]&lt;&gt;"No Options"), "Required","Empty")</f>
        <v>Empty</v>
      </c>
      <c r="CS122" s="1" t="str">
        <f>IF(AND(Table65[[#This Row],[Formulation]]&lt;&gt;"",Table65[[#This Row],[Formulation]]&lt;&gt;"None",Table65[[#This Row],[Formulation]]&lt;&gt;"No Options"), "Optional","Empty")</f>
        <v>Empty</v>
      </c>
      <c r="CT122" s="1" t="str">
        <f t="shared" si="7"/>
        <v>Optional</v>
      </c>
      <c r="CU122" s="1" t="str">
        <f t="shared" si="8"/>
        <v>Optional</v>
      </c>
      <c r="CV122" s="2" t="str">
        <f t="shared" si="9"/>
        <v>Optional</v>
      </c>
    </row>
    <row r="123" spans="1:100" x14ac:dyDescent="0.35">
      <c r="A123" s="69">
        <v>119</v>
      </c>
      <c r="B123" s="59"/>
      <c r="C123" s="83"/>
      <c r="D123" s="85"/>
      <c r="E123" s="90"/>
      <c r="F123" s="60"/>
      <c r="G123" s="60"/>
      <c r="H123" s="60"/>
      <c r="I123" s="61"/>
      <c r="J123" s="61"/>
      <c r="K123" s="105"/>
      <c r="L123" s="90"/>
      <c r="M123" s="60"/>
      <c r="N123" s="108"/>
      <c r="O123" s="91"/>
      <c r="P123" s="111"/>
      <c r="Q123" s="93" t="str">
        <f>Table_Sequence_Check[[#This Row],[Final Warnings]]</f>
        <v/>
      </c>
      <c r="R123" s="19"/>
      <c r="S123" s="19"/>
      <c r="T123" s="19"/>
      <c r="BG123" s="3" t="str" cm="1">
        <f t="array" ref="BG123">_xlfn.LET(
    _xlpm.ProblemFound, _xlfn.TEXTJOIN(", ", TRUE, IF(OR(Table65[[#This Row],[Codon Optimize Capitalized?]]="No", Table65[[#This Row],[Codon Optimize Capitalized?]]=""), IF((ISNUMBER(SEARCH(Table_Problem_Sequences[Problem Sequences], Table65[[#This Row],[Custom Sequence/Bank ID]]))), Table_Problem_Sequences[Problem Sequences], ""),IF((ISNUMBER(FIND(LOWER(Table_Problem_Sequences[Problem Sequences]), Table65[[#This Row],[Custom Sequence/Bank ID]]))), Table_Problem_Sequences[Problem Sequences], ""))),
    IF(_xlpm.ProblemFound="", "", "Warning 1: Problem sequences found (" &amp; _xlpm.ProblemFound &amp; ")"))</f>
        <v/>
      </c>
      <c r="BH123" s="3" t="str">
        <f>IF(AND(Table65[[#This Row],[Vector]] &lt;&gt; "Banked Construct",Table65[[#This Row],[Service]]&lt;&gt;"Stock RNA", LEN(Table65[[#This Row],[Custom Sequence/Bank ID]])&lt;300, Table65[[#This Row],[Custom Sequence/Bank ID]]&lt;&gt;""),"Comment: Sequence is less than 300nt. A spacer sequence will be added to bring the length up to 300nt","")</f>
        <v/>
      </c>
      <c r="BI123" s="1" t="str">
        <f>IF(AND(Table65[[#This Row],[Custom Sequence/Bank ID]]&lt;&gt;"", Table65[[#This Row],[Codon Optimize Capitalized?]]&lt;&gt; "No", Table65[[#This Row],[Codon Optimize Capitalized?]]&lt;&gt; "", Table65[[#This Row],[Codon Optimize Capitalized?]]&lt;&gt; "No Options"),
    IF(MOD(LEN(SUBSTITUTE(SUBSTITUTE(SUBSTITUTE(SUBSTITUTE(SUBSTITUTE(Table65[[#This Row],[Custom Sequence/Bank ID]], "a", ""), "c", ""), "g", ""), "u", ""), "t", "")), 3) = 0,
        "",
        "Error 3: Optimization regions not divisible by 3"),
    "")</f>
        <v/>
      </c>
      <c r="BJ123" s="1" t="str">
        <f>IF(
    Table65[[#This Row],[Vector]]="Banked Construct",
    IF(
        AND(
            LEFT(Table65[[#This Row],[Custom Sequence/Bank ID]], 3)="RTC",
            ISNUMBER(VALUE(MID(Table65[[#This Row],[Custom Sequence/Bank ID]], 4, 7))),
            LEN(Table65[[#This Row],[Custom Sequence/Bank ID]])=10
        ),
        "",
        "Error 4: Incorrect Bank ID"
    ),
    ""
)</f>
        <v/>
      </c>
      <c r="BK123" s="1" t="str">
        <f>IF(
   AND(Table65[[#This Row],[Vector]]&lt;&gt;"Banked Construct", LEN(Table65[[#This Row],[Custom Sequence/Bank ID]])&gt;0),
   IF(
      LEN(
         SUBSTITUTE(
            SUBSTITUTE(
               SUBSTITUTE(
                  SUBSTITUTE(UPPER(Table65[[#This Row],[Custom Sequence/Bank ID]]),"A",""),
               "C",""),
            "T",""),
         "G","")
      )&gt;0,
      "Error 5: Non-ACGT characters present",
      ""
   ),
   ""
)</f>
        <v/>
      </c>
      <c r="BL123" s="4" t="str">
        <f>IF(AND(Table65[[#This Row],[Vector]] &lt;&gt; "Banked Construct",Table65[[#This Row],[Service]]="Custom RNA", LEN(Table65[[#This Row],[Custom Sequence/Bank ID]])&gt;10000),"Error 6: Maximum sequence length is 10,000nt",IF(AND(Table65[[#This Row],[Vector]] &lt;&gt; "Banked Construct",Table65[[#This Row],[Service]]="HT Custom RNA", LEN(Table65[[#This Row],[Custom Sequence/Bank ID]])&gt;5000),"Error 6: Maximum sequence length for HT is 5,000nt", IF(Table65[[#This Row],[Service]]="HT Geneblock Custom RNA", IF(AND(Table65[[#This Row],[Vector]]="RTC coding circRNA", LEN(Table65[[#This Row],[Custom Sequence/Bank ID]])&gt;3793),"Error 6: Maximum sequence length for Coding CircRNA Geneblock is 3,793nt", IF(AND(Table65[[#This Row],[Vector]]="RTC noncoding circRNA", LEN(Table65[[#This Row],[Custom Sequence/Bank ID]])&gt;4493),"Error 6: Maximum sequence length for Noncoding CircRNA Geneblock is 4,493nt", IF(AND(Table65[[#This Row],[Vector]]="RTC Other RNA", LEN(Table65[[#This Row],[Custom Sequence/Bank ID]])&gt;4913),"Error 6: Maximum sequence length for Other RNA Geneblock is 4,913nt",""))),"")))</f>
        <v/>
      </c>
      <c r="BM123" s="4" t="str">
        <f>IF(AND(Table65[[#This Row],[Vector]] &lt;&gt; "Banked Construct", Table65[[#This Row],[Service]]&lt;&gt;"Stock RNA", Table65[[#This Row],[Custom Sequence/Bank ID]]&lt;&gt;""),
    _xlfn.LET(
        _xlpm.Sequence, Table65[[#This Row],[Custom Sequence/Bank ID]],
        _xlpm.OriginalLength, IF(AND(Table65[[#This Row],[Codon Optimize Capitalized?]] &lt;&gt; "No", Table65[[#This Row],[Codon Optimize Capitalized?]] &lt;&gt; ""),
                           LEN(SUBSTITUTE(SUBSTITUTE(SUBSTITUTE(SUBSTITUTE(SUBSTITUTE(_xlpm.Sequence, "A", ""), "C", ""), "G", ""), "T", ""), "U", "")),
                           LEN(_xlpm.Sequence)),
        _xlpm.NoGCLength, IF(AND(Table65[[#This Row],[Codon Optimize Capitalized?]] &lt;&gt; "No", Table65[[#This Row],[Codon Optimize Capitalized?]] &lt;&gt; ""),
                       LEN((SUBSTITUTE(SUBSTITUTE(SUBSTITUTE(SUBSTITUTE(SUBSTITUTE(SUBSTITUTE(SUBSTITUTE(_xlpm.Sequence, "A", ""), "C", ""), "G", ""), "T", ""), "U", ""), "g", ""), "c", ""))),
                       LEN(SUBSTITUTE(SUBSTITUTE(UPPER(_xlpm.Sequence), "G", ""), "C", ""))),
        _xlpm.GCLength, _xlpm.OriginalLength - _xlpm.NoGCLength,
        _xlpm.GCPercentage, IF(_xlpm.OriginalLength &gt; 15, _xlpm.GCLength / _xlpm.OriginalLength, 0.5),
                IF(OR(_xlpm.GCPercentage &gt; 0.65, _xlpm.GCPercentage &lt; 0.25), "Warning 7: Unoptimized region GC is not between 25-65%", "")
    ),
    ""
)</f>
        <v/>
      </c>
      <c r="BN123" s="4" t="str" cm="1">
        <f t="array" ref="BN123">_xlfn.LET(
    _xlpm.ProblemFound, _xlfn.TEXTJOIN(", ", TRUE, IF(OR(Table65[[#This Row],[Codon Optimize Capitalized?]]="No", Table65[[#This Row],[Codon Optimize Capitalized?]]=""), IF((ISNUMBER(SEARCH(Table_Restriction_Enzymes[XbaI], Table65[[#This Row],[Custom Sequence/Bank ID]]))), Table_Restriction_Enzymes[XbaI], ""),IF((ISNUMBER(FIND(LOWER(Table_Restriction_Enzymes[XbaI]), Table65[[#This Row],[Custom Sequence/Bank ID]]))), Table_Restriction_Enzymes[XbaI], ""))),
    IF(_xlpm.ProblemFound="", "", "[" &amp; _xlpm.ProblemFound &amp; "]"))</f>
        <v/>
      </c>
      <c r="BO123" s="4" t="str">
        <f>IF(Table_Sequence_Check[[#This Row],[Restriction Enzyme 1 Check]]&lt;&gt;"", Table_Restriction_Enzymes[[#Headers],[XbaI]],"")</f>
        <v/>
      </c>
      <c r="BP123" s="4" t="str" cm="1">
        <f t="array" ref="BP123">_xlfn.LET(
    _xlpm.ProblemFound, _xlfn.TEXTJOIN(", ", TRUE, IF(OR(Table65[[#This Row],[Codon Optimize Capitalized?]]="No", Table65[[#This Row],[Codon Optimize Capitalized?]]=""), IF((ISNUMBER(SEARCH(Table_Restriction_Enzymes[AscI], Table65[[#This Row],[Custom Sequence/Bank ID]]))), Table_Restriction_Enzymes[AscI], ""),IF((ISNUMBER(FIND(LOWER(Table_Restriction_Enzymes[AscI]), Table65[[#This Row],[Custom Sequence/Bank ID]]))), Table_Restriction_Enzymes[AscI], ""))),
    IF(_xlpm.ProblemFound="", "", "[" &amp; _xlpm.ProblemFound &amp; "]"))</f>
        <v/>
      </c>
      <c r="BQ123" s="4" t="str">
        <f>IF(Table_Sequence_Check[[#This Row],[Restriction Enzyme 2 Check]]&lt;&gt;"", Table_Restriction_Enzymes[[#Headers],[AscI]],"")</f>
        <v/>
      </c>
      <c r="BR123" s="4" t="str">
        <f>IF(AND(Table65[[#This Row],[Vector]] &lt;&gt; "Banked Construct",Table65[[#This Row],[Service]]&lt;&gt;"Stock RNA", Table65[[#This Row],[Service]]&lt;&gt;"HT Geneblock Custom RNA", Table_Sequence_Check[[#This Row],[Restriction Enzyme 1 Check]]&lt;&gt;"", Table_Sequence_Check[[#This Row],[Restriction Enzyme 2 Check]]&lt;&gt; ""),"Error 8: Remove instances of one of the following: " &amp; _xlfn.CONCAT(Table_Sequence_Check[[#This Row],[Restriction Enzyme 1 Check]],Table_Sequence_Check[[#This Row],[Restriction Enzyme 2 Check]]),"")</f>
        <v/>
      </c>
      <c r="BS123" s="4" t="str" cm="1">
        <f t="array" ref="BS123">IF(
   AND(
      Table65[[#This Row],[Service]] &lt;&gt; "",
      OR(
         COUNTIF(Table65[Service], "HT Custom RNA") &gt; 0,
         COUNTIF(Table65[Service], "HT Geneblock Custom RNA") &gt; 0
      ),
      COUNTA(_xlfn.UNIQUE(_xlfn._xlws.FILTER(Table65[Service], Table65[Service] &lt;&gt; ""))) &gt; 1
   ),
   "Error 9: If selecting HT Custom RNA or HT Geneblock Custom RNA, all items must match the selected HT service",
   ""
)</f>
        <v/>
      </c>
      <c r="BT123" s="4" t="str" cm="1">
        <f t="array" ref="BT123">IF(
   AND(
      Table65[[#This Row],[Service]] &lt;&gt; "",
      OR(COUNTIF(Table65[Service], "*HT Custom RNA*") &gt; 0, COUNTIF(Table65[Service], "*HT Geneblock Custom RNA*") &gt; 0),
      OR(
         COUNTA(_xlfn.UNIQUE(_xlfn._xlws.FILTER(Table65[RNA Analytics], (Table65[Service] &lt;&gt; "")))) &gt; 1,
         COUNTA(_xlfn.UNIQUE(_xlfn._xlws.FILTER(Table65[Bank Construct?], (Table65[Service] &lt;&gt; "")))) &gt; 1,
         COUNTA(_xlfn.UNIQUE(_xlfn._xlws.FILTER(Table65[Synthesis Type], (Table65[Service] &lt;&gt; "")))) &gt; 1
      )
   ),
   "Error 10: If submitting HT Custom RNA or HT Geneblock Custom RNA service request, all items must have the same Synthesis Type, Banking, and Analytics",
   ""
)</f>
        <v/>
      </c>
      <c r="BU123" s="4" t="str">
        <f>IF(AND(OR(Table65[[#This Row],[Service]] = "HT Custom RNA",Table65[[#This Row],[Service]] = "HT Geneblock Custom RNA"), Table65[[#This Row],[Vector]]="Banked Construct"),"Error 11: Banked constructs cannot be submitted for HT/Geneblock Custom RNA service. Contact the core if you'd like to resynthesize an entire banked plate","")</f>
        <v/>
      </c>
      <c r="BV123" s="4" t="str">
        <f>IF(AND(Table65[[#This Row],[Service]] &lt;&gt; "", Table65[[#This Row],[Vector]]="Banked Construct", Table65[[#This Row],[Bank Construct?]]="Yes"),"Error 12: Cannot bank constructs that are already banked","")</f>
        <v/>
      </c>
      <c r="BW123" s="4" t="str" cm="1">
        <f t="array" ref="BW123">_xlfn.LET(
    _xlpm.ProblemFound, _xlfn.TEXTJOIN(", ", TRUE, IF(AND(Table65[[#This Row],[Synthesis Type]]="Other RNA", OR(Table65[[#This Row],[Codon Optimize Capitalized?]]="No", Table65[[#This Row],[Codon Optimize Capitalized?]]="")), IF((ISNUMBER(SEARCH(Table_pA_Check[pA Check], Table65[[#This Row],[Custom Sequence/Bank ID]]))), Table_pA_Check[pA Check], ""),IF((ISNUMBER(FIND(LOWER(Table_pA_Check[pA Check]), Table65[[#This Row],[Custom Sequence/Bank ID]]))), Table_pA_Check[pA Check], ""))),
    IF(_xlpm.ProblemFound="", "", "Error 13: Problem sequences found (" &amp; _xlpm.ProblemFound &amp; ")"))</f>
        <v/>
      </c>
      <c r="BX123" s="4" t="str">
        <f>IF(AND(Table65[[#This Row],[Service]] &lt;&gt; "", Table65[[#This Row],[Codon Optimize Capitalized?]]&lt;&gt; "No", Table65[[#This Row],[Codon Optimize Capitalized?]]&lt;&gt; "", Table65[[#This Row],[Codon Optimize Capitalized?]]&lt;&gt; "No Options", EXACT(Table65[[#This Row],[Custom Sequence/Bank ID]],LOWER(Table65[[#This Row],[Custom Sequence/Bank ID]]))),"Error 14: Codon optimization is selected, but sequence is lowercase. Change regions for optimization to uppercase","")</f>
        <v/>
      </c>
      <c r="BY123" s="4" t="str">
        <f>IF(COUNTIF(Table65[Name], Table65[[#This Row],[Name]]) &gt; 1, "Error 15: Duplicate name", "")</f>
        <v/>
      </c>
      <c r="BZ123" s="4" t="str">
        <f>IF(
   Table65[[#This Row],[Service]]&lt;&gt;"",
   IF(
      AND(Table65[[#This Row],[Formulation]]="", Table65[[#This Row],[Number of Aliquots]]&gt;1),
      "Error 16: The RTC can only aliquot formulated circRNA; unformulated circRNA is stable through many freeze-thaw cycles",
      ""
   ),
   ""
)</f>
        <v/>
      </c>
      <c r="CA123" s="4" t="str">
        <f>IF(
   Table65[[#This Row],[Service]]&lt;&gt;"",
   IF(
      Table65[[#This Row],[Number of Aliquots]] &gt; (Table65[[#This Row],[Quantity (mg)]]*20),
      "Error 17: Too many aliquots. Maximum aliquots for Quantity requested = " &amp; (Table65[[#This Row],[Quantity (mg)]]*20),
      ""
   ),
   ""
)</f>
        <v/>
      </c>
      <c r="CB123" s="4" t="str">
        <f>IF(
   AND(Table65[[#This Row],[Service]]&lt;&gt;"", Table65[[#This Row],[Quantity (mg)]]&lt;0.2, Table65[[#This Row],[Formulation]]&lt;&gt;"", Table65[[#This Row],[Formulation]]&lt;&gt;"None"),
   "Error 18: Quantity too low. Minimum is 0.2mg for formulations",
   ""
)</f>
        <v/>
      </c>
      <c r="CC123" s="4" t="str">
        <f>IF(
   AND(Table65[[#This Row],[Service]]&lt;&gt;"", Table65[[#This Row],[Vector]]="No Vector", Table65[[#This Row],[Service]]&lt;&gt;"HT Geneblock Custom RNA"),
   "Error 19: [No Vector] can only be used for Geneblock service",
   ""
)</f>
        <v/>
      </c>
      <c r="CD123" s="4" t="str">
        <f>_xlfn.LET(
    _xlpm.errorList, _xlfn.TEXTJOIN(". ", TRUE, Table_Sequence_Check[[#This Row],[Problem Sequence Check]:[GC Check]],Table_Sequence_Check[[#This Row],[Restriction Enzyme Error]:[Gblock No Vector Check]]),
    IF(AND(Table65[[#This Row],[Service]]&lt;&gt;"", Table65[[#This Row],[Custom Sequence/Bank ID]]&lt;&gt;"SPECIAL",_xlpm.errorList&lt;&gt;""), _xlpm.errorList &amp; ".", "")
)</f>
        <v/>
      </c>
      <c r="CF123" s="3" t="str">
        <f t="shared" si="5"/>
        <v>Required</v>
      </c>
      <c r="CG123" s="1" t="str">
        <f t="shared" si="6"/>
        <v>Optional</v>
      </c>
      <c r="CH123" s="1" t="str">
        <f>IF(Table65[[#This Row],[Service]]&lt;&gt;"",IF((Table65[[#This Row],[Service]]="HT Custom RNA") + (Table65[[#This Row],[Service]]="HT Geneblock Custom RNA"), "Empty","Required"),"Empty")</f>
        <v>Empty</v>
      </c>
      <c r="CI123" s="1" t="str">
        <f>IF(Table65[[#This Row],[Service]] = "Stock RNA", "Required","Empty")</f>
        <v>Empty</v>
      </c>
      <c r="CJ123" s="1" t="str">
        <f>IF(OR(Table65[[#This Row],[Service]] = "Custom RNA", Table65[[#This Row],[Service]] = "HT Custom RNA", Table65[[#This Row],[Service]] = "HT Geneblock Custom RNA", Table65[[#This Row],[Service]] = "Formulation"), "Required", "Empty")</f>
        <v>Empty</v>
      </c>
      <c r="CK123" s="1" t="str">
        <f>IF(OR(Table65[[#This Row],[Service]] = "Custom RNA", Table65[[#This Row],[Service]] = "HT Custom RNA", Table65[[#This Row],[Service]] = "HT Geneblock Custom RNA"), "Required", "Empty")</f>
        <v>Empty</v>
      </c>
      <c r="CL123" s="1" t="str">
        <f>IF(OR(Table65[[#This Row],[Service]] = "Custom RNA", Table65[[#This Row],[Service]] = "HT Custom RNA", Table65[[#This Row],[Service]] = "HT Geneblock Custom RNA"), "Required", "Empty")</f>
        <v>Empty</v>
      </c>
      <c r="CM123" s="1" t="str">
        <f>IF(OR(Table65[[#This Row],[Service]] = "Custom RNA", Table65[[#This Row],[Service]] = "HT Custom RNA", Table65[[#This Row],[Service]] = "HT Geneblock Custom RNA"), "Required", "Empty")</f>
        <v>Empty</v>
      </c>
      <c r="CN123" s="1" t="str">
        <f>IF(AND(Table65[[#This Row],[Vector]]&lt;&gt;"Banked Construct", OR(Table65[[#This Row],[Service]] = "Custom RNA", Table65[[#This Row],[Service]] = "HT Custom RNA",Table65[[#This Row],[Service]] = "HT Geneblock Custom RNA",)), "Optional", "Empty")</f>
        <v>Empty</v>
      </c>
      <c r="CO123" s="1" t="str">
        <f>IF(OR(Table65[[#This Row],[Service]] = "Custom RNA", Table65[[#This Row],[Service]] = "HT Custom RNA"), "Optional", "Empty")</f>
        <v>Empty</v>
      </c>
      <c r="CP123" s="1" t="str">
        <f>IF(OR(Table65[[#This Row],[Service]] = "Custom RNA", Table65[[#This Row],[Service]] = "HT Custom RNA", Table65[[#This Row],[Service]] = "HT Custom Geneblock RNA"), "Optional", "Empty")</f>
        <v>Empty</v>
      </c>
      <c r="CQ123" s="1" t="str">
        <f>IF(Table65[[#This Row],[Service]]&lt;&gt;"",IF(OR(Table65[[#This Row],[Service]]="HT Custom RNA", Table65[[#This Row],[Service]]="HT Geneblock Custom RNA"), "Empty","Optional"),"Empty")</f>
        <v>Empty</v>
      </c>
      <c r="CR123" s="1" t="str">
        <f>IF(AND(Table65[[#This Row],[Formulation]]&lt;&gt;"",Table65[[#This Row],[Formulation]]&lt;&gt;"None",Table65[[#This Row],[Formulation]]&lt;&gt;"No Options"), "Required","Empty")</f>
        <v>Empty</v>
      </c>
      <c r="CS123" s="1" t="str">
        <f>IF(AND(Table65[[#This Row],[Formulation]]&lt;&gt;"",Table65[[#This Row],[Formulation]]&lt;&gt;"None",Table65[[#This Row],[Formulation]]&lt;&gt;"No Options"), "Optional","Empty")</f>
        <v>Empty</v>
      </c>
      <c r="CT123" s="1" t="str">
        <f t="shared" si="7"/>
        <v>Optional</v>
      </c>
      <c r="CU123" s="1" t="str">
        <f t="shared" si="8"/>
        <v>Optional</v>
      </c>
      <c r="CV123" s="2" t="str">
        <f t="shared" si="9"/>
        <v>Optional</v>
      </c>
    </row>
    <row r="124" spans="1:100" x14ac:dyDescent="0.35">
      <c r="A124" s="69">
        <v>120</v>
      </c>
      <c r="B124" s="59"/>
      <c r="C124" s="83"/>
      <c r="D124" s="85"/>
      <c r="E124" s="90"/>
      <c r="F124" s="60"/>
      <c r="G124" s="60"/>
      <c r="H124" s="60"/>
      <c r="I124" s="61"/>
      <c r="J124" s="61"/>
      <c r="K124" s="105"/>
      <c r="L124" s="90"/>
      <c r="M124" s="60"/>
      <c r="N124" s="108"/>
      <c r="O124" s="91"/>
      <c r="P124" s="111"/>
      <c r="Q124" s="93" t="str">
        <f>Table_Sequence_Check[[#This Row],[Final Warnings]]</f>
        <v/>
      </c>
      <c r="R124" s="19"/>
      <c r="S124" s="19"/>
      <c r="T124" s="19"/>
      <c r="BG124" s="3" t="str" cm="1">
        <f t="array" ref="BG124">_xlfn.LET(
    _xlpm.ProblemFound, _xlfn.TEXTJOIN(", ", TRUE, IF(OR(Table65[[#This Row],[Codon Optimize Capitalized?]]="No", Table65[[#This Row],[Codon Optimize Capitalized?]]=""), IF((ISNUMBER(SEARCH(Table_Problem_Sequences[Problem Sequences], Table65[[#This Row],[Custom Sequence/Bank ID]]))), Table_Problem_Sequences[Problem Sequences], ""),IF((ISNUMBER(FIND(LOWER(Table_Problem_Sequences[Problem Sequences]), Table65[[#This Row],[Custom Sequence/Bank ID]]))), Table_Problem_Sequences[Problem Sequences], ""))),
    IF(_xlpm.ProblemFound="", "", "Warning 1: Problem sequences found (" &amp; _xlpm.ProblemFound &amp; ")"))</f>
        <v/>
      </c>
      <c r="BH124" s="3" t="str">
        <f>IF(AND(Table65[[#This Row],[Vector]] &lt;&gt; "Banked Construct",Table65[[#This Row],[Service]]&lt;&gt;"Stock RNA", LEN(Table65[[#This Row],[Custom Sequence/Bank ID]])&lt;300, Table65[[#This Row],[Custom Sequence/Bank ID]]&lt;&gt;""),"Comment: Sequence is less than 300nt. A spacer sequence will be added to bring the length up to 300nt","")</f>
        <v/>
      </c>
      <c r="BI124" s="1" t="str">
        <f>IF(AND(Table65[[#This Row],[Custom Sequence/Bank ID]]&lt;&gt;"", Table65[[#This Row],[Codon Optimize Capitalized?]]&lt;&gt; "No", Table65[[#This Row],[Codon Optimize Capitalized?]]&lt;&gt; "", Table65[[#This Row],[Codon Optimize Capitalized?]]&lt;&gt; "No Options"),
    IF(MOD(LEN(SUBSTITUTE(SUBSTITUTE(SUBSTITUTE(SUBSTITUTE(SUBSTITUTE(Table65[[#This Row],[Custom Sequence/Bank ID]], "a", ""), "c", ""), "g", ""), "u", ""), "t", "")), 3) = 0,
        "",
        "Error 3: Optimization regions not divisible by 3"),
    "")</f>
        <v/>
      </c>
      <c r="BJ124" s="1" t="str">
        <f>IF(
    Table65[[#This Row],[Vector]]="Banked Construct",
    IF(
        AND(
            LEFT(Table65[[#This Row],[Custom Sequence/Bank ID]], 3)="RTC",
            ISNUMBER(VALUE(MID(Table65[[#This Row],[Custom Sequence/Bank ID]], 4, 7))),
            LEN(Table65[[#This Row],[Custom Sequence/Bank ID]])=10
        ),
        "",
        "Error 4: Incorrect Bank ID"
    ),
    ""
)</f>
        <v/>
      </c>
      <c r="BK124" s="1" t="str">
        <f>IF(
   AND(Table65[[#This Row],[Vector]]&lt;&gt;"Banked Construct", LEN(Table65[[#This Row],[Custom Sequence/Bank ID]])&gt;0),
   IF(
      LEN(
         SUBSTITUTE(
            SUBSTITUTE(
               SUBSTITUTE(
                  SUBSTITUTE(UPPER(Table65[[#This Row],[Custom Sequence/Bank ID]]),"A",""),
               "C",""),
            "T",""),
         "G","")
      )&gt;0,
      "Error 5: Non-ACGT characters present",
      ""
   ),
   ""
)</f>
        <v/>
      </c>
      <c r="BL124" s="4" t="str">
        <f>IF(AND(Table65[[#This Row],[Vector]] &lt;&gt; "Banked Construct",Table65[[#This Row],[Service]]="Custom RNA", LEN(Table65[[#This Row],[Custom Sequence/Bank ID]])&gt;10000),"Error 6: Maximum sequence length is 10,000nt",IF(AND(Table65[[#This Row],[Vector]] &lt;&gt; "Banked Construct",Table65[[#This Row],[Service]]="HT Custom RNA", LEN(Table65[[#This Row],[Custom Sequence/Bank ID]])&gt;5000),"Error 6: Maximum sequence length for HT is 5,000nt", IF(Table65[[#This Row],[Service]]="HT Geneblock Custom RNA", IF(AND(Table65[[#This Row],[Vector]]="RTC coding circRNA", LEN(Table65[[#This Row],[Custom Sequence/Bank ID]])&gt;3793),"Error 6: Maximum sequence length for Coding CircRNA Geneblock is 3,793nt", IF(AND(Table65[[#This Row],[Vector]]="RTC noncoding circRNA", LEN(Table65[[#This Row],[Custom Sequence/Bank ID]])&gt;4493),"Error 6: Maximum sequence length for Noncoding CircRNA Geneblock is 4,493nt", IF(AND(Table65[[#This Row],[Vector]]="RTC Other RNA", LEN(Table65[[#This Row],[Custom Sequence/Bank ID]])&gt;4913),"Error 6: Maximum sequence length for Other RNA Geneblock is 4,913nt",""))),"")))</f>
        <v/>
      </c>
      <c r="BM124" s="4" t="str">
        <f>IF(AND(Table65[[#This Row],[Vector]] &lt;&gt; "Banked Construct", Table65[[#This Row],[Service]]&lt;&gt;"Stock RNA", Table65[[#This Row],[Custom Sequence/Bank ID]]&lt;&gt;""),
    _xlfn.LET(
        _xlpm.Sequence, Table65[[#This Row],[Custom Sequence/Bank ID]],
        _xlpm.OriginalLength, IF(AND(Table65[[#This Row],[Codon Optimize Capitalized?]] &lt;&gt; "No", Table65[[#This Row],[Codon Optimize Capitalized?]] &lt;&gt; ""),
                           LEN(SUBSTITUTE(SUBSTITUTE(SUBSTITUTE(SUBSTITUTE(SUBSTITUTE(_xlpm.Sequence, "A", ""), "C", ""), "G", ""), "T", ""), "U", "")),
                           LEN(_xlpm.Sequence)),
        _xlpm.NoGCLength, IF(AND(Table65[[#This Row],[Codon Optimize Capitalized?]] &lt;&gt; "No", Table65[[#This Row],[Codon Optimize Capitalized?]] &lt;&gt; ""),
                       LEN((SUBSTITUTE(SUBSTITUTE(SUBSTITUTE(SUBSTITUTE(SUBSTITUTE(SUBSTITUTE(SUBSTITUTE(_xlpm.Sequence, "A", ""), "C", ""), "G", ""), "T", ""), "U", ""), "g", ""), "c", ""))),
                       LEN(SUBSTITUTE(SUBSTITUTE(UPPER(_xlpm.Sequence), "G", ""), "C", ""))),
        _xlpm.GCLength, _xlpm.OriginalLength - _xlpm.NoGCLength,
        _xlpm.GCPercentage, IF(_xlpm.OriginalLength &gt; 15, _xlpm.GCLength / _xlpm.OriginalLength, 0.5),
                IF(OR(_xlpm.GCPercentage &gt; 0.65, _xlpm.GCPercentage &lt; 0.25), "Warning 7: Unoptimized region GC is not between 25-65%", "")
    ),
    ""
)</f>
        <v/>
      </c>
      <c r="BN124" s="4" t="str" cm="1">
        <f t="array" ref="BN124">_xlfn.LET(
    _xlpm.ProblemFound, _xlfn.TEXTJOIN(", ", TRUE, IF(OR(Table65[[#This Row],[Codon Optimize Capitalized?]]="No", Table65[[#This Row],[Codon Optimize Capitalized?]]=""), IF((ISNUMBER(SEARCH(Table_Restriction_Enzymes[XbaI], Table65[[#This Row],[Custom Sequence/Bank ID]]))), Table_Restriction_Enzymes[XbaI], ""),IF((ISNUMBER(FIND(LOWER(Table_Restriction_Enzymes[XbaI]), Table65[[#This Row],[Custom Sequence/Bank ID]]))), Table_Restriction_Enzymes[XbaI], ""))),
    IF(_xlpm.ProblemFound="", "", "[" &amp; _xlpm.ProblemFound &amp; "]"))</f>
        <v/>
      </c>
      <c r="BO124" s="4" t="str">
        <f>IF(Table_Sequence_Check[[#This Row],[Restriction Enzyme 1 Check]]&lt;&gt;"", Table_Restriction_Enzymes[[#Headers],[XbaI]],"")</f>
        <v/>
      </c>
      <c r="BP124" s="4" t="str" cm="1">
        <f t="array" ref="BP124">_xlfn.LET(
    _xlpm.ProblemFound, _xlfn.TEXTJOIN(", ", TRUE, IF(OR(Table65[[#This Row],[Codon Optimize Capitalized?]]="No", Table65[[#This Row],[Codon Optimize Capitalized?]]=""), IF((ISNUMBER(SEARCH(Table_Restriction_Enzymes[AscI], Table65[[#This Row],[Custom Sequence/Bank ID]]))), Table_Restriction_Enzymes[AscI], ""),IF((ISNUMBER(FIND(LOWER(Table_Restriction_Enzymes[AscI]), Table65[[#This Row],[Custom Sequence/Bank ID]]))), Table_Restriction_Enzymes[AscI], ""))),
    IF(_xlpm.ProblemFound="", "", "[" &amp; _xlpm.ProblemFound &amp; "]"))</f>
        <v/>
      </c>
      <c r="BQ124" s="4" t="str">
        <f>IF(Table_Sequence_Check[[#This Row],[Restriction Enzyme 2 Check]]&lt;&gt;"", Table_Restriction_Enzymes[[#Headers],[AscI]],"")</f>
        <v/>
      </c>
      <c r="BR124" s="4" t="str">
        <f>IF(AND(Table65[[#This Row],[Vector]] &lt;&gt; "Banked Construct",Table65[[#This Row],[Service]]&lt;&gt;"Stock RNA", Table65[[#This Row],[Service]]&lt;&gt;"HT Geneblock Custom RNA", Table_Sequence_Check[[#This Row],[Restriction Enzyme 1 Check]]&lt;&gt;"", Table_Sequence_Check[[#This Row],[Restriction Enzyme 2 Check]]&lt;&gt; ""),"Error 8: Remove instances of one of the following: " &amp; _xlfn.CONCAT(Table_Sequence_Check[[#This Row],[Restriction Enzyme 1 Check]],Table_Sequence_Check[[#This Row],[Restriction Enzyme 2 Check]]),"")</f>
        <v/>
      </c>
      <c r="BS124" s="4" t="str" cm="1">
        <f t="array" ref="BS124">IF(
   AND(
      Table65[[#This Row],[Service]] &lt;&gt; "",
      OR(
         COUNTIF(Table65[Service], "HT Custom RNA") &gt; 0,
         COUNTIF(Table65[Service], "HT Geneblock Custom RNA") &gt; 0
      ),
      COUNTA(_xlfn.UNIQUE(_xlfn._xlws.FILTER(Table65[Service], Table65[Service] &lt;&gt; ""))) &gt; 1
   ),
   "Error 9: If selecting HT Custom RNA or HT Geneblock Custom RNA, all items must match the selected HT service",
   ""
)</f>
        <v/>
      </c>
      <c r="BT124" s="4" t="str" cm="1">
        <f t="array" ref="BT124">IF(
   AND(
      Table65[[#This Row],[Service]] &lt;&gt; "",
      OR(COUNTIF(Table65[Service], "*HT Custom RNA*") &gt; 0, COUNTIF(Table65[Service], "*HT Geneblock Custom RNA*") &gt; 0),
      OR(
         COUNTA(_xlfn.UNIQUE(_xlfn._xlws.FILTER(Table65[RNA Analytics], (Table65[Service] &lt;&gt; "")))) &gt; 1,
         COUNTA(_xlfn.UNIQUE(_xlfn._xlws.FILTER(Table65[Bank Construct?], (Table65[Service] &lt;&gt; "")))) &gt; 1,
         COUNTA(_xlfn.UNIQUE(_xlfn._xlws.FILTER(Table65[Synthesis Type], (Table65[Service] &lt;&gt; "")))) &gt; 1
      )
   ),
   "Error 10: If submitting HT Custom RNA or HT Geneblock Custom RNA service request, all items must have the same Synthesis Type, Banking, and Analytics",
   ""
)</f>
        <v/>
      </c>
      <c r="BU124" s="4" t="str">
        <f>IF(AND(OR(Table65[[#This Row],[Service]] = "HT Custom RNA",Table65[[#This Row],[Service]] = "HT Geneblock Custom RNA"), Table65[[#This Row],[Vector]]="Banked Construct"),"Error 11: Banked constructs cannot be submitted for HT/Geneblock Custom RNA service. Contact the core if you'd like to resynthesize an entire banked plate","")</f>
        <v/>
      </c>
      <c r="BV124" s="4" t="str">
        <f>IF(AND(Table65[[#This Row],[Service]] &lt;&gt; "", Table65[[#This Row],[Vector]]="Banked Construct", Table65[[#This Row],[Bank Construct?]]="Yes"),"Error 12: Cannot bank constructs that are already banked","")</f>
        <v/>
      </c>
      <c r="BW124" s="4" t="str" cm="1">
        <f t="array" ref="BW124">_xlfn.LET(
    _xlpm.ProblemFound, _xlfn.TEXTJOIN(", ", TRUE, IF(AND(Table65[[#This Row],[Synthesis Type]]="Other RNA", OR(Table65[[#This Row],[Codon Optimize Capitalized?]]="No", Table65[[#This Row],[Codon Optimize Capitalized?]]="")), IF((ISNUMBER(SEARCH(Table_pA_Check[pA Check], Table65[[#This Row],[Custom Sequence/Bank ID]]))), Table_pA_Check[pA Check], ""),IF((ISNUMBER(FIND(LOWER(Table_pA_Check[pA Check]), Table65[[#This Row],[Custom Sequence/Bank ID]]))), Table_pA_Check[pA Check], ""))),
    IF(_xlpm.ProblemFound="", "", "Error 13: Problem sequences found (" &amp; _xlpm.ProblemFound &amp; ")"))</f>
        <v/>
      </c>
      <c r="BX124" s="4" t="str">
        <f>IF(AND(Table65[[#This Row],[Service]] &lt;&gt; "", Table65[[#This Row],[Codon Optimize Capitalized?]]&lt;&gt; "No", Table65[[#This Row],[Codon Optimize Capitalized?]]&lt;&gt; "", Table65[[#This Row],[Codon Optimize Capitalized?]]&lt;&gt; "No Options", EXACT(Table65[[#This Row],[Custom Sequence/Bank ID]],LOWER(Table65[[#This Row],[Custom Sequence/Bank ID]]))),"Error 14: Codon optimization is selected, but sequence is lowercase. Change regions for optimization to uppercase","")</f>
        <v/>
      </c>
      <c r="BY124" s="4" t="str">
        <f>IF(COUNTIF(Table65[Name], Table65[[#This Row],[Name]]) &gt; 1, "Error 15: Duplicate name", "")</f>
        <v/>
      </c>
      <c r="BZ124" s="4" t="str">
        <f>IF(
   Table65[[#This Row],[Service]]&lt;&gt;"",
   IF(
      AND(Table65[[#This Row],[Formulation]]="", Table65[[#This Row],[Number of Aliquots]]&gt;1),
      "Error 16: The RTC can only aliquot formulated circRNA; unformulated circRNA is stable through many freeze-thaw cycles",
      ""
   ),
   ""
)</f>
        <v/>
      </c>
      <c r="CA124" s="4" t="str">
        <f>IF(
   Table65[[#This Row],[Service]]&lt;&gt;"",
   IF(
      Table65[[#This Row],[Number of Aliquots]] &gt; (Table65[[#This Row],[Quantity (mg)]]*20),
      "Error 17: Too many aliquots. Maximum aliquots for Quantity requested = " &amp; (Table65[[#This Row],[Quantity (mg)]]*20),
      ""
   ),
   ""
)</f>
        <v/>
      </c>
      <c r="CB124" s="4" t="str">
        <f>IF(
   AND(Table65[[#This Row],[Service]]&lt;&gt;"", Table65[[#This Row],[Quantity (mg)]]&lt;0.2, Table65[[#This Row],[Formulation]]&lt;&gt;"", Table65[[#This Row],[Formulation]]&lt;&gt;"None"),
   "Error 18: Quantity too low. Minimum is 0.2mg for formulations",
   ""
)</f>
        <v/>
      </c>
      <c r="CC124" s="4" t="str">
        <f>IF(
   AND(Table65[[#This Row],[Service]]&lt;&gt;"", Table65[[#This Row],[Vector]]="No Vector", Table65[[#This Row],[Service]]&lt;&gt;"HT Geneblock Custom RNA"),
   "Error 19: [No Vector] can only be used for Geneblock service",
   ""
)</f>
        <v/>
      </c>
      <c r="CD124" s="4" t="str">
        <f>_xlfn.LET(
    _xlpm.errorList, _xlfn.TEXTJOIN(". ", TRUE, Table_Sequence_Check[[#This Row],[Problem Sequence Check]:[GC Check]],Table_Sequence_Check[[#This Row],[Restriction Enzyme Error]:[Gblock No Vector Check]]),
    IF(AND(Table65[[#This Row],[Service]]&lt;&gt;"", Table65[[#This Row],[Custom Sequence/Bank ID]]&lt;&gt;"SPECIAL",_xlpm.errorList&lt;&gt;""), _xlpm.errorList &amp; ".", "")
)</f>
        <v/>
      </c>
      <c r="CF124" s="3" t="str">
        <f t="shared" si="5"/>
        <v>Required</v>
      </c>
      <c r="CG124" s="1" t="str">
        <f t="shared" si="6"/>
        <v>Optional</v>
      </c>
      <c r="CH124" s="1" t="str">
        <f>IF(Table65[[#This Row],[Service]]&lt;&gt;"",IF((Table65[[#This Row],[Service]]="HT Custom RNA") + (Table65[[#This Row],[Service]]="HT Geneblock Custom RNA"), "Empty","Required"),"Empty")</f>
        <v>Empty</v>
      </c>
      <c r="CI124" s="1" t="str">
        <f>IF(Table65[[#This Row],[Service]] = "Stock RNA", "Required","Empty")</f>
        <v>Empty</v>
      </c>
      <c r="CJ124" s="1" t="str">
        <f>IF(OR(Table65[[#This Row],[Service]] = "Custom RNA", Table65[[#This Row],[Service]] = "HT Custom RNA", Table65[[#This Row],[Service]] = "HT Geneblock Custom RNA", Table65[[#This Row],[Service]] = "Formulation"), "Required", "Empty")</f>
        <v>Empty</v>
      </c>
      <c r="CK124" s="1" t="str">
        <f>IF(OR(Table65[[#This Row],[Service]] = "Custom RNA", Table65[[#This Row],[Service]] = "HT Custom RNA", Table65[[#This Row],[Service]] = "HT Geneblock Custom RNA"), "Required", "Empty")</f>
        <v>Empty</v>
      </c>
      <c r="CL124" s="1" t="str">
        <f>IF(OR(Table65[[#This Row],[Service]] = "Custom RNA", Table65[[#This Row],[Service]] = "HT Custom RNA", Table65[[#This Row],[Service]] = "HT Geneblock Custom RNA"), "Required", "Empty")</f>
        <v>Empty</v>
      </c>
      <c r="CM124" s="1" t="str">
        <f>IF(OR(Table65[[#This Row],[Service]] = "Custom RNA", Table65[[#This Row],[Service]] = "HT Custom RNA", Table65[[#This Row],[Service]] = "HT Geneblock Custom RNA"), "Required", "Empty")</f>
        <v>Empty</v>
      </c>
      <c r="CN124" s="1" t="str">
        <f>IF(AND(Table65[[#This Row],[Vector]]&lt;&gt;"Banked Construct", OR(Table65[[#This Row],[Service]] = "Custom RNA", Table65[[#This Row],[Service]] = "HT Custom RNA",Table65[[#This Row],[Service]] = "HT Geneblock Custom RNA",)), "Optional", "Empty")</f>
        <v>Empty</v>
      </c>
      <c r="CO124" s="1" t="str">
        <f>IF(OR(Table65[[#This Row],[Service]] = "Custom RNA", Table65[[#This Row],[Service]] = "HT Custom RNA"), "Optional", "Empty")</f>
        <v>Empty</v>
      </c>
      <c r="CP124" s="1" t="str">
        <f>IF(OR(Table65[[#This Row],[Service]] = "Custom RNA", Table65[[#This Row],[Service]] = "HT Custom RNA", Table65[[#This Row],[Service]] = "HT Custom Geneblock RNA"), "Optional", "Empty")</f>
        <v>Empty</v>
      </c>
      <c r="CQ124" s="1" t="str">
        <f>IF(Table65[[#This Row],[Service]]&lt;&gt;"",IF(OR(Table65[[#This Row],[Service]]="HT Custom RNA", Table65[[#This Row],[Service]]="HT Geneblock Custom RNA"), "Empty","Optional"),"Empty")</f>
        <v>Empty</v>
      </c>
      <c r="CR124" s="1" t="str">
        <f>IF(AND(Table65[[#This Row],[Formulation]]&lt;&gt;"",Table65[[#This Row],[Formulation]]&lt;&gt;"None",Table65[[#This Row],[Formulation]]&lt;&gt;"No Options"), "Required","Empty")</f>
        <v>Empty</v>
      </c>
      <c r="CS124" s="1" t="str">
        <f>IF(AND(Table65[[#This Row],[Formulation]]&lt;&gt;"",Table65[[#This Row],[Formulation]]&lt;&gt;"None",Table65[[#This Row],[Formulation]]&lt;&gt;"No Options"), "Optional","Empty")</f>
        <v>Empty</v>
      </c>
      <c r="CT124" s="1" t="str">
        <f t="shared" si="7"/>
        <v>Optional</v>
      </c>
      <c r="CU124" s="1" t="str">
        <f t="shared" si="8"/>
        <v>Optional</v>
      </c>
      <c r="CV124" s="2" t="str">
        <f t="shared" si="9"/>
        <v>Optional</v>
      </c>
    </row>
    <row r="125" spans="1:100" x14ac:dyDescent="0.35">
      <c r="A125" s="69">
        <v>121</v>
      </c>
      <c r="B125" s="59"/>
      <c r="C125" s="83"/>
      <c r="D125" s="85"/>
      <c r="E125" s="90"/>
      <c r="F125" s="60"/>
      <c r="G125" s="60"/>
      <c r="H125" s="60"/>
      <c r="I125" s="61"/>
      <c r="J125" s="61"/>
      <c r="K125" s="105"/>
      <c r="L125" s="90"/>
      <c r="M125" s="60"/>
      <c r="N125" s="108"/>
      <c r="O125" s="91"/>
      <c r="P125" s="111"/>
      <c r="Q125" s="93" t="str">
        <f>Table_Sequence_Check[[#This Row],[Final Warnings]]</f>
        <v/>
      </c>
      <c r="R125" s="19"/>
      <c r="S125" s="19"/>
      <c r="T125" s="19"/>
      <c r="BG125" s="3" t="str" cm="1">
        <f t="array" ref="BG125">_xlfn.LET(
    _xlpm.ProblemFound, _xlfn.TEXTJOIN(", ", TRUE, IF(OR(Table65[[#This Row],[Codon Optimize Capitalized?]]="No", Table65[[#This Row],[Codon Optimize Capitalized?]]=""), IF((ISNUMBER(SEARCH(Table_Problem_Sequences[Problem Sequences], Table65[[#This Row],[Custom Sequence/Bank ID]]))), Table_Problem_Sequences[Problem Sequences], ""),IF((ISNUMBER(FIND(LOWER(Table_Problem_Sequences[Problem Sequences]), Table65[[#This Row],[Custom Sequence/Bank ID]]))), Table_Problem_Sequences[Problem Sequences], ""))),
    IF(_xlpm.ProblemFound="", "", "Warning 1: Problem sequences found (" &amp; _xlpm.ProblemFound &amp; ")"))</f>
        <v/>
      </c>
      <c r="BH125" s="3" t="str">
        <f>IF(AND(Table65[[#This Row],[Vector]] &lt;&gt; "Banked Construct",Table65[[#This Row],[Service]]&lt;&gt;"Stock RNA", LEN(Table65[[#This Row],[Custom Sequence/Bank ID]])&lt;300, Table65[[#This Row],[Custom Sequence/Bank ID]]&lt;&gt;""),"Comment: Sequence is less than 300nt. A spacer sequence will be added to bring the length up to 300nt","")</f>
        <v/>
      </c>
      <c r="BI125" s="1" t="str">
        <f>IF(AND(Table65[[#This Row],[Custom Sequence/Bank ID]]&lt;&gt;"", Table65[[#This Row],[Codon Optimize Capitalized?]]&lt;&gt; "No", Table65[[#This Row],[Codon Optimize Capitalized?]]&lt;&gt; "", Table65[[#This Row],[Codon Optimize Capitalized?]]&lt;&gt; "No Options"),
    IF(MOD(LEN(SUBSTITUTE(SUBSTITUTE(SUBSTITUTE(SUBSTITUTE(SUBSTITUTE(Table65[[#This Row],[Custom Sequence/Bank ID]], "a", ""), "c", ""), "g", ""), "u", ""), "t", "")), 3) = 0,
        "",
        "Error 3: Optimization regions not divisible by 3"),
    "")</f>
        <v/>
      </c>
      <c r="BJ125" s="1" t="str">
        <f>IF(
    Table65[[#This Row],[Vector]]="Banked Construct",
    IF(
        AND(
            LEFT(Table65[[#This Row],[Custom Sequence/Bank ID]], 3)="RTC",
            ISNUMBER(VALUE(MID(Table65[[#This Row],[Custom Sequence/Bank ID]], 4, 7))),
            LEN(Table65[[#This Row],[Custom Sequence/Bank ID]])=10
        ),
        "",
        "Error 4: Incorrect Bank ID"
    ),
    ""
)</f>
        <v/>
      </c>
      <c r="BK125" s="1" t="str">
        <f>IF(
   AND(Table65[[#This Row],[Vector]]&lt;&gt;"Banked Construct", LEN(Table65[[#This Row],[Custom Sequence/Bank ID]])&gt;0),
   IF(
      LEN(
         SUBSTITUTE(
            SUBSTITUTE(
               SUBSTITUTE(
                  SUBSTITUTE(UPPER(Table65[[#This Row],[Custom Sequence/Bank ID]]),"A",""),
               "C",""),
            "T",""),
         "G","")
      )&gt;0,
      "Error 5: Non-ACGT characters present",
      ""
   ),
   ""
)</f>
        <v/>
      </c>
      <c r="BL125" s="4" t="str">
        <f>IF(AND(Table65[[#This Row],[Vector]] &lt;&gt; "Banked Construct",Table65[[#This Row],[Service]]="Custom RNA", LEN(Table65[[#This Row],[Custom Sequence/Bank ID]])&gt;10000),"Error 6: Maximum sequence length is 10,000nt",IF(AND(Table65[[#This Row],[Vector]] &lt;&gt; "Banked Construct",Table65[[#This Row],[Service]]="HT Custom RNA", LEN(Table65[[#This Row],[Custom Sequence/Bank ID]])&gt;5000),"Error 6: Maximum sequence length for HT is 5,000nt", IF(Table65[[#This Row],[Service]]="HT Geneblock Custom RNA", IF(AND(Table65[[#This Row],[Vector]]="RTC coding circRNA", LEN(Table65[[#This Row],[Custom Sequence/Bank ID]])&gt;3793),"Error 6: Maximum sequence length for Coding CircRNA Geneblock is 3,793nt", IF(AND(Table65[[#This Row],[Vector]]="RTC noncoding circRNA", LEN(Table65[[#This Row],[Custom Sequence/Bank ID]])&gt;4493),"Error 6: Maximum sequence length for Noncoding CircRNA Geneblock is 4,493nt", IF(AND(Table65[[#This Row],[Vector]]="RTC Other RNA", LEN(Table65[[#This Row],[Custom Sequence/Bank ID]])&gt;4913),"Error 6: Maximum sequence length for Other RNA Geneblock is 4,913nt",""))),"")))</f>
        <v/>
      </c>
      <c r="BM125" s="4" t="str">
        <f>IF(AND(Table65[[#This Row],[Vector]] &lt;&gt; "Banked Construct", Table65[[#This Row],[Service]]&lt;&gt;"Stock RNA", Table65[[#This Row],[Custom Sequence/Bank ID]]&lt;&gt;""),
    _xlfn.LET(
        _xlpm.Sequence, Table65[[#This Row],[Custom Sequence/Bank ID]],
        _xlpm.OriginalLength, IF(AND(Table65[[#This Row],[Codon Optimize Capitalized?]] &lt;&gt; "No", Table65[[#This Row],[Codon Optimize Capitalized?]] &lt;&gt; ""),
                           LEN(SUBSTITUTE(SUBSTITUTE(SUBSTITUTE(SUBSTITUTE(SUBSTITUTE(_xlpm.Sequence, "A", ""), "C", ""), "G", ""), "T", ""), "U", "")),
                           LEN(_xlpm.Sequence)),
        _xlpm.NoGCLength, IF(AND(Table65[[#This Row],[Codon Optimize Capitalized?]] &lt;&gt; "No", Table65[[#This Row],[Codon Optimize Capitalized?]] &lt;&gt; ""),
                       LEN((SUBSTITUTE(SUBSTITUTE(SUBSTITUTE(SUBSTITUTE(SUBSTITUTE(SUBSTITUTE(SUBSTITUTE(_xlpm.Sequence, "A", ""), "C", ""), "G", ""), "T", ""), "U", ""), "g", ""), "c", ""))),
                       LEN(SUBSTITUTE(SUBSTITUTE(UPPER(_xlpm.Sequence), "G", ""), "C", ""))),
        _xlpm.GCLength, _xlpm.OriginalLength - _xlpm.NoGCLength,
        _xlpm.GCPercentage, IF(_xlpm.OriginalLength &gt; 15, _xlpm.GCLength / _xlpm.OriginalLength, 0.5),
                IF(OR(_xlpm.GCPercentage &gt; 0.65, _xlpm.GCPercentage &lt; 0.25), "Warning 7: Unoptimized region GC is not between 25-65%", "")
    ),
    ""
)</f>
        <v/>
      </c>
      <c r="BN125" s="4" t="str" cm="1">
        <f t="array" ref="BN125">_xlfn.LET(
    _xlpm.ProblemFound, _xlfn.TEXTJOIN(", ", TRUE, IF(OR(Table65[[#This Row],[Codon Optimize Capitalized?]]="No", Table65[[#This Row],[Codon Optimize Capitalized?]]=""), IF((ISNUMBER(SEARCH(Table_Restriction_Enzymes[XbaI], Table65[[#This Row],[Custom Sequence/Bank ID]]))), Table_Restriction_Enzymes[XbaI], ""),IF((ISNUMBER(FIND(LOWER(Table_Restriction_Enzymes[XbaI]), Table65[[#This Row],[Custom Sequence/Bank ID]]))), Table_Restriction_Enzymes[XbaI], ""))),
    IF(_xlpm.ProblemFound="", "", "[" &amp; _xlpm.ProblemFound &amp; "]"))</f>
        <v/>
      </c>
      <c r="BO125" s="4" t="str">
        <f>IF(Table_Sequence_Check[[#This Row],[Restriction Enzyme 1 Check]]&lt;&gt;"", Table_Restriction_Enzymes[[#Headers],[XbaI]],"")</f>
        <v/>
      </c>
      <c r="BP125" s="4" t="str" cm="1">
        <f t="array" ref="BP125">_xlfn.LET(
    _xlpm.ProblemFound, _xlfn.TEXTJOIN(", ", TRUE, IF(OR(Table65[[#This Row],[Codon Optimize Capitalized?]]="No", Table65[[#This Row],[Codon Optimize Capitalized?]]=""), IF((ISNUMBER(SEARCH(Table_Restriction_Enzymes[AscI], Table65[[#This Row],[Custom Sequence/Bank ID]]))), Table_Restriction_Enzymes[AscI], ""),IF((ISNUMBER(FIND(LOWER(Table_Restriction_Enzymes[AscI]), Table65[[#This Row],[Custom Sequence/Bank ID]]))), Table_Restriction_Enzymes[AscI], ""))),
    IF(_xlpm.ProblemFound="", "", "[" &amp; _xlpm.ProblemFound &amp; "]"))</f>
        <v/>
      </c>
      <c r="BQ125" s="4" t="str">
        <f>IF(Table_Sequence_Check[[#This Row],[Restriction Enzyme 2 Check]]&lt;&gt;"", Table_Restriction_Enzymes[[#Headers],[AscI]],"")</f>
        <v/>
      </c>
      <c r="BR125" s="4" t="str">
        <f>IF(AND(Table65[[#This Row],[Vector]] &lt;&gt; "Banked Construct",Table65[[#This Row],[Service]]&lt;&gt;"Stock RNA", Table65[[#This Row],[Service]]&lt;&gt;"HT Geneblock Custom RNA", Table_Sequence_Check[[#This Row],[Restriction Enzyme 1 Check]]&lt;&gt;"", Table_Sequence_Check[[#This Row],[Restriction Enzyme 2 Check]]&lt;&gt; ""),"Error 8: Remove instances of one of the following: " &amp; _xlfn.CONCAT(Table_Sequence_Check[[#This Row],[Restriction Enzyme 1 Check]],Table_Sequence_Check[[#This Row],[Restriction Enzyme 2 Check]]),"")</f>
        <v/>
      </c>
      <c r="BS125" s="4" t="str" cm="1">
        <f t="array" ref="BS125">IF(
   AND(
      Table65[[#This Row],[Service]] &lt;&gt; "",
      OR(
         COUNTIF(Table65[Service], "HT Custom RNA") &gt; 0,
         COUNTIF(Table65[Service], "HT Geneblock Custom RNA") &gt; 0
      ),
      COUNTA(_xlfn.UNIQUE(_xlfn._xlws.FILTER(Table65[Service], Table65[Service] &lt;&gt; ""))) &gt; 1
   ),
   "Error 9: If selecting HT Custom RNA or HT Geneblock Custom RNA, all items must match the selected HT service",
   ""
)</f>
        <v/>
      </c>
      <c r="BT125" s="4" t="str" cm="1">
        <f t="array" ref="BT125">IF(
   AND(
      Table65[[#This Row],[Service]] &lt;&gt; "",
      OR(COUNTIF(Table65[Service], "*HT Custom RNA*") &gt; 0, COUNTIF(Table65[Service], "*HT Geneblock Custom RNA*") &gt; 0),
      OR(
         COUNTA(_xlfn.UNIQUE(_xlfn._xlws.FILTER(Table65[RNA Analytics], (Table65[Service] &lt;&gt; "")))) &gt; 1,
         COUNTA(_xlfn.UNIQUE(_xlfn._xlws.FILTER(Table65[Bank Construct?], (Table65[Service] &lt;&gt; "")))) &gt; 1,
         COUNTA(_xlfn.UNIQUE(_xlfn._xlws.FILTER(Table65[Synthesis Type], (Table65[Service] &lt;&gt; "")))) &gt; 1
      )
   ),
   "Error 10: If submitting HT Custom RNA or HT Geneblock Custom RNA service request, all items must have the same Synthesis Type, Banking, and Analytics",
   ""
)</f>
        <v/>
      </c>
      <c r="BU125" s="4" t="str">
        <f>IF(AND(OR(Table65[[#This Row],[Service]] = "HT Custom RNA",Table65[[#This Row],[Service]] = "HT Geneblock Custom RNA"), Table65[[#This Row],[Vector]]="Banked Construct"),"Error 11: Banked constructs cannot be submitted for HT/Geneblock Custom RNA service. Contact the core if you'd like to resynthesize an entire banked plate","")</f>
        <v/>
      </c>
      <c r="BV125" s="4" t="str">
        <f>IF(AND(Table65[[#This Row],[Service]] &lt;&gt; "", Table65[[#This Row],[Vector]]="Banked Construct", Table65[[#This Row],[Bank Construct?]]="Yes"),"Error 12: Cannot bank constructs that are already banked","")</f>
        <v/>
      </c>
      <c r="BW125" s="4" t="str" cm="1">
        <f t="array" ref="BW125">_xlfn.LET(
    _xlpm.ProblemFound, _xlfn.TEXTJOIN(", ", TRUE, IF(AND(Table65[[#This Row],[Synthesis Type]]="Other RNA", OR(Table65[[#This Row],[Codon Optimize Capitalized?]]="No", Table65[[#This Row],[Codon Optimize Capitalized?]]="")), IF((ISNUMBER(SEARCH(Table_pA_Check[pA Check], Table65[[#This Row],[Custom Sequence/Bank ID]]))), Table_pA_Check[pA Check], ""),IF((ISNUMBER(FIND(LOWER(Table_pA_Check[pA Check]), Table65[[#This Row],[Custom Sequence/Bank ID]]))), Table_pA_Check[pA Check], ""))),
    IF(_xlpm.ProblemFound="", "", "Error 13: Problem sequences found (" &amp; _xlpm.ProblemFound &amp; ")"))</f>
        <v/>
      </c>
      <c r="BX125" s="4" t="str">
        <f>IF(AND(Table65[[#This Row],[Service]] &lt;&gt; "", Table65[[#This Row],[Codon Optimize Capitalized?]]&lt;&gt; "No", Table65[[#This Row],[Codon Optimize Capitalized?]]&lt;&gt; "", Table65[[#This Row],[Codon Optimize Capitalized?]]&lt;&gt; "No Options", EXACT(Table65[[#This Row],[Custom Sequence/Bank ID]],LOWER(Table65[[#This Row],[Custom Sequence/Bank ID]]))),"Error 14: Codon optimization is selected, but sequence is lowercase. Change regions for optimization to uppercase","")</f>
        <v/>
      </c>
      <c r="BY125" s="4" t="str">
        <f>IF(COUNTIF(Table65[Name], Table65[[#This Row],[Name]]) &gt; 1, "Error 15: Duplicate name", "")</f>
        <v/>
      </c>
      <c r="BZ125" s="4" t="str">
        <f>IF(
   Table65[[#This Row],[Service]]&lt;&gt;"",
   IF(
      AND(Table65[[#This Row],[Formulation]]="", Table65[[#This Row],[Number of Aliquots]]&gt;1),
      "Error 16: The RTC can only aliquot formulated circRNA; unformulated circRNA is stable through many freeze-thaw cycles",
      ""
   ),
   ""
)</f>
        <v/>
      </c>
      <c r="CA125" s="4" t="str">
        <f>IF(
   Table65[[#This Row],[Service]]&lt;&gt;"",
   IF(
      Table65[[#This Row],[Number of Aliquots]] &gt; (Table65[[#This Row],[Quantity (mg)]]*20),
      "Error 17: Too many aliquots. Maximum aliquots for Quantity requested = " &amp; (Table65[[#This Row],[Quantity (mg)]]*20),
      ""
   ),
   ""
)</f>
        <v/>
      </c>
      <c r="CB125" s="4" t="str">
        <f>IF(
   AND(Table65[[#This Row],[Service]]&lt;&gt;"", Table65[[#This Row],[Quantity (mg)]]&lt;0.2, Table65[[#This Row],[Formulation]]&lt;&gt;"", Table65[[#This Row],[Formulation]]&lt;&gt;"None"),
   "Error 18: Quantity too low. Minimum is 0.2mg for formulations",
   ""
)</f>
        <v/>
      </c>
      <c r="CC125" s="4" t="str">
        <f>IF(
   AND(Table65[[#This Row],[Service]]&lt;&gt;"", Table65[[#This Row],[Vector]]="No Vector", Table65[[#This Row],[Service]]&lt;&gt;"HT Geneblock Custom RNA"),
   "Error 19: [No Vector] can only be used for Geneblock service",
   ""
)</f>
        <v/>
      </c>
      <c r="CD125" s="4" t="str">
        <f>_xlfn.LET(
    _xlpm.errorList, _xlfn.TEXTJOIN(". ", TRUE, Table_Sequence_Check[[#This Row],[Problem Sequence Check]:[GC Check]],Table_Sequence_Check[[#This Row],[Restriction Enzyme Error]:[Gblock No Vector Check]]),
    IF(AND(Table65[[#This Row],[Service]]&lt;&gt;"", Table65[[#This Row],[Custom Sequence/Bank ID]]&lt;&gt;"SPECIAL",_xlpm.errorList&lt;&gt;""), _xlpm.errorList &amp; ".", "")
)</f>
        <v/>
      </c>
      <c r="CF125" s="3" t="str">
        <f t="shared" si="5"/>
        <v>Required</v>
      </c>
      <c r="CG125" s="1" t="str">
        <f t="shared" si="6"/>
        <v>Optional</v>
      </c>
      <c r="CH125" s="1" t="str">
        <f>IF(Table65[[#This Row],[Service]]&lt;&gt;"",IF((Table65[[#This Row],[Service]]="HT Custom RNA") + (Table65[[#This Row],[Service]]="HT Geneblock Custom RNA"), "Empty","Required"),"Empty")</f>
        <v>Empty</v>
      </c>
      <c r="CI125" s="1" t="str">
        <f>IF(Table65[[#This Row],[Service]] = "Stock RNA", "Required","Empty")</f>
        <v>Empty</v>
      </c>
      <c r="CJ125" s="1" t="str">
        <f>IF(OR(Table65[[#This Row],[Service]] = "Custom RNA", Table65[[#This Row],[Service]] = "HT Custom RNA", Table65[[#This Row],[Service]] = "HT Geneblock Custom RNA", Table65[[#This Row],[Service]] = "Formulation"), "Required", "Empty")</f>
        <v>Empty</v>
      </c>
      <c r="CK125" s="1" t="str">
        <f>IF(OR(Table65[[#This Row],[Service]] = "Custom RNA", Table65[[#This Row],[Service]] = "HT Custom RNA", Table65[[#This Row],[Service]] = "HT Geneblock Custom RNA"), "Required", "Empty")</f>
        <v>Empty</v>
      </c>
      <c r="CL125" s="1" t="str">
        <f>IF(OR(Table65[[#This Row],[Service]] = "Custom RNA", Table65[[#This Row],[Service]] = "HT Custom RNA", Table65[[#This Row],[Service]] = "HT Geneblock Custom RNA"), "Required", "Empty")</f>
        <v>Empty</v>
      </c>
      <c r="CM125" s="1" t="str">
        <f>IF(OR(Table65[[#This Row],[Service]] = "Custom RNA", Table65[[#This Row],[Service]] = "HT Custom RNA", Table65[[#This Row],[Service]] = "HT Geneblock Custom RNA"), "Required", "Empty")</f>
        <v>Empty</v>
      </c>
      <c r="CN125" s="1" t="str">
        <f>IF(AND(Table65[[#This Row],[Vector]]&lt;&gt;"Banked Construct", OR(Table65[[#This Row],[Service]] = "Custom RNA", Table65[[#This Row],[Service]] = "HT Custom RNA",Table65[[#This Row],[Service]] = "HT Geneblock Custom RNA",)), "Optional", "Empty")</f>
        <v>Empty</v>
      </c>
      <c r="CO125" s="1" t="str">
        <f>IF(OR(Table65[[#This Row],[Service]] = "Custom RNA", Table65[[#This Row],[Service]] = "HT Custom RNA"), "Optional", "Empty")</f>
        <v>Empty</v>
      </c>
      <c r="CP125" s="1" t="str">
        <f>IF(OR(Table65[[#This Row],[Service]] = "Custom RNA", Table65[[#This Row],[Service]] = "HT Custom RNA", Table65[[#This Row],[Service]] = "HT Custom Geneblock RNA"), "Optional", "Empty")</f>
        <v>Empty</v>
      </c>
      <c r="CQ125" s="1" t="str">
        <f>IF(Table65[[#This Row],[Service]]&lt;&gt;"",IF(OR(Table65[[#This Row],[Service]]="HT Custom RNA", Table65[[#This Row],[Service]]="HT Geneblock Custom RNA"), "Empty","Optional"),"Empty")</f>
        <v>Empty</v>
      </c>
      <c r="CR125" s="1" t="str">
        <f>IF(AND(Table65[[#This Row],[Formulation]]&lt;&gt;"",Table65[[#This Row],[Formulation]]&lt;&gt;"None",Table65[[#This Row],[Formulation]]&lt;&gt;"No Options"), "Required","Empty")</f>
        <v>Empty</v>
      </c>
      <c r="CS125" s="1" t="str">
        <f>IF(AND(Table65[[#This Row],[Formulation]]&lt;&gt;"",Table65[[#This Row],[Formulation]]&lt;&gt;"None",Table65[[#This Row],[Formulation]]&lt;&gt;"No Options"), "Optional","Empty")</f>
        <v>Empty</v>
      </c>
      <c r="CT125" s="1" t="str">
        <f t="shared" si="7"/>
        <v>Optional</v>
      </c>
      <c r="CU125" s="1" t="str">
        <f t="shared" si="8"/>
        <v>Optional</v>
      </c>
      <c r="CV125" s="2" t="str">
        <f t="shared" si="9"/>
        <v>Optional</v>
      </c>
    </row>
    <row r="126" spans="1:100" x14ac:dyDescent="0.35">
      <c r="A126" s="69">
        <v>122</v>
      </c>
      <c r="B126" s="59"/>
      <c r="C126" s="83"/>
      <c r="D126" s="85"/>
      <c r="E126" s="90"/>
      <c r="F126" s="60"/>
      <c r="G126" s="60"/>
      <c r="H126" s="60"/>
      <c r="I126" s="61"/>
      <c r="J126" s="61"/>
      <c r="K126" s="105"/>
      <c r="L126" s="90"/>
      <c r="M126" s="60"/>
      <c r="N126" s="108"/>
      <c r="O126" s="91"/>
      <c r="P126" s="111"/>
      <c r="Q126" s="93" t="str">
        <f>Table_Sequence_Check[[#This Row],[Final Warnings]]</f>
        <v/>
      </c>
      <c r="R126" s="19"/>
      <c r="S126" s="19"/>
      <c r="T126" s="19"/>
      <c r="BG126" s="3" t="str" cm="1">
        <f t="array" ref="BG126">_xlfn.LET(
    _xlpm.ProblemFound, _xlfn.TEXTJOIN(", ", TRUE, IF(OR(Table65[[#This Row],[Codon Optimize Capitalized?]]="No", Table65[[#This Row],[Codon Optimize Capitalized?]]=""), IF((ISNUMBER(SEARCH(Table_Problem_Sequences[Problem Sequences], Table65[[#This Row],[Custom Sequence/Bank ID]]))), Table_Problem_Sequences[Problem Sequences], ""),IF((ISNUMBER(FIND(LOWER(Table_Problem_Sequences[Problem Sequences]), Table65[[#This Row],[Custom Sequence/Bank ID]]))), Table_Problem_Sequences[Problem Sequences], ""))),
    IF(_xlpm.ProblemFound="", "", "Warning 1: Problem sequences found (" &amp; _xlpm.ProblemFound &amp; ")"))</f>
        <v/>
      </c>
      <c r="BH126" s="3" t="str">
        <f>IF(AND(Table65[[#This Row],[Vector]] &lt;&gt; "Banked Construct",Table65[[#This Row],[Service]]&lt;&gt;"Stock RNA", LEN(Table65[[#This Row],[Custom Sequence/Bank ID]])&lt;300, Table65[[#This Row],[Custom Sequence/Bank ID]]&lt;&gt;""),"Comment: Sequence is less than 300nt. A spacer sequence will be added to bring the length up to 300nt","")</f>
        <v/>
      </c>
      <c r="BI126" s="1" t="str">
        <f>IF(AND(Table65[[#This Row],[Custom Sequence/Bank ID]]&lt;&gt;"", Table65[[#This Row],[Codon Optimize Capitalized?]]&lt;&gt; "No", Table65[[#This Row],[Codon Optimize Capitalized?]]&lt;&gt; "", Table65[[#This Row],[Codon Optimize Capitalized?]]&lt;&gt; "No Options"),
    IF(MOD(LEN(SUBSTITUTE(SUBSTITUTE(SUBSTITUTE(SUBSTITUTE(SUBSTITUTE(Table65[[#This Row],[Custom Sequence/Bank ID]], "a", ""), "c", ""), "g", ""), "u", ""), "t", "")), 3) = 0,
        "",
        "Error 3: Optimization regions not divisible by 3"),
    "")</f>
        <v/>
      </c>
      <c r="BJ126" s="1" t="str">
        <f>IF(
    Table65[[#This Row],[Vector]]="Banked Construct",
    IF(
        AND(
            LEFT(Table65[[#This Row],[Custom Sequence/Bank ID]], 3)="RTC",
            ISNUMBER(VALUE(MID(Table65[[#This Row],[Custom Sequence/Bank ID]], 4, 7))),
            LEN(Table65[[#This Row],[Custom Sequence/Bank ID]])=10
        ),
        "",
        "Error 4: Incorrect Bank ID"
    ),
    ""
)</f>
        <v/>
      </c>
      <c r="BK126" s="1" t="str">
        <f>IF(
   AND(Table65[[#This Row],[Vector]]&lt;&gt;"Banked Construct", LEN(Table65[[#This Row],[Custom Sequence/Bank ID]])&gt;0),
   IF(
      LEN(
         SUBSTITUTE(
            SUBSTITUTE(
               SUBSTITUTE(
                  SUBSTITUTE(UPPER(Table65[[#This Row],[Custom Sequence/Bank ID]]),"A",""),
               "C",""),
            "T",""),
         "G","")
      )&gt;0,
      "Error 5: Non-ACGT characters present",
      ""
   ),
   ""
)</f>
        <v/>
      </c>
      <c r="BL126" s="4" t="str">
        <f>IF(AND(Table65[[#This Row],[Vector]] &lt;&gt; "Banked Construct",Table65[[#This Row],[Service]]="Custom RNA", LEN(Table65[[#This Row],[Custom Sequence/Bank ID]])&gt;10000),"Error 6: Maximum sequence length is 10,000nt",IF(AND(Table65[[#This Row],[Vector]] &lt;&gt; "Banked Construct",Table65[[#This Row],[Service]]="HT Custom RNA", LEN(Table65[[#This Row],[Custom Sequence/Bank ID]])&gt;5000),"Error 6: Maximum sequence length for HT is 5,000nt", IF(Table65[[#This Row],[Service]]="HT Geneblock Custom RNA", IF(AND(Table65[[#This Row],[Vector]]="RTC coding circRNA", LEN(Table65[[#This Row],[Custom Sequence/Bank ID]])&gt;3793),"Error 6: Maximum sequence length for Coding CircRNA Geneblock is 3,793nt", IF(AND(Table65[[#This Row],[Vector]]="RTC noncoding circRNA", LEN(Table65[[#This Row],[Custom Sequence/Bank ID]])&gt;4493),"Error 6: Maximum sequence length for Noncoding CircRNA Geneblock is 4,493nt", IF(AND(Table65[[#This Row],[Vector]]="RTC Other RNA", LEN(Table65[[#This Row],[Custom Sequence/Bank ID]])&gt;4913),"Error 6: Maximum sequence length for Other RNA Geneblock is 4,913nt",""))),"")))</f>
        <v/>
      </c>
      <c r="BM126" s="4" t="str">
        <f>IF(AND(Table65[[#This Row],[Vector]] &lt;&gt; "Banked Construct", Table65[[#This Row],[Service]]&lt;&gt;"Stock RNA", Table65[[#This Row],[Custom Sequence/Bank ID]]&lt;&gt;""),
    _xlfn.LET(
        _xlpm.Sequence, Table65[[#This Row],[Custom Sequence/Bank ID]],
        _xlpm.OriginalLength, IF(AND(Table65[[#This Row],[Codon Optimize Capitalized?]] &lt;&gt; "No", Table65[[#This Row],[Codon Optimize Capitalized?]] &lt;&gt; ""),
                           LEN(SUBSTITUTE(SUBSTITUTE(SUBSTITUTE(SUBSTITUTE(SUBSTITUTE(_xlpm.Sequence, "A", ""), "C", ""), "G", ""), "T", ""), "U", "")),
                           LEN(_xlpm.Sequence)),
        _xlpm.NoGCLength, IF(AND(Table65[[#This Row],[Codon Optimize Capitalized?]] &lt;&gt; "No", Table65[[#This Row],[Codon Optimize Capitalized?]] &lt;&gt; ""),
                       LEN((SUBSTITUTE(SUBSTITUTE(SUBSTITUTE(SUBSTITUTE(SUBSTITUTE(SUBSTITUTE(SUBSTITUTE(_xlpm.Sequence, "A", ""), "C", ""), "G", ""), "T", ""), "U", ""), "g", ""), "c", ""))),
                       LEN(SUBSTITUTE(SUBSTITUTE(UPPER(_xlpm.Sequence), "G", ""), "C", ""))),
        _xlpm.GCLength, _xlpm.OriginalLength - _xlpm.NoGCLength,
        _xlpm.GCPercentage, IF(_xlpm.OriginalLength &gt; 15, _xlpm.GCLength / _xlpm.OriginalLength, 0.5),
                IF(OR(_xlpm.GCPercentage &gt; 0.65, _xlpm.GCPercentage &lt; 0.25), "Warning 7: Unoptimized region GC is not between 25-65%", "")
    ),
    ""
)</f>
        <v/>
      </c>
      <c r="BN126" s="4" t="str" cm="1">
        <f t="array" ref="BN126">_xlfn.LET(
    _xlpm.ProblemFound, _xlfn.TEXTJOIN(", ", TRUE, IF(OR(Table65[[#This Row],[Codon Optimize Capitalized?]]="No", Table65[[#This Row],[Codon Optimize Capitalized?]]=""), IF((ISNUMBER(SEARCH(Table_Restriction_Enzymes[XbaI], Table65[[#This Row],[Custom Sequence/Bank ID]]))), Table_Restriction_Enzymes[XbaI], ""),IF((ISNUMBER(FIND(LOWER(Table_Restriction_Enzymes[XbaI]), Table65[[#This Row],[Custom Sequence/Bank ID]]))), Table_Restriction_Enzymes[XbaI], ""))),
    IF(_xlpm.ProblemFound="", "", "[" &amp; _xlpm.ProblemFound &amp; "]"))</f>
        <v/>
      </c>
      <c r="BO126" s="4" t="str">
        <f>IF(Table_Sequence_Check[[#This Row],[Restriction Enzyme 1 Check]]&lt;&gt;"", Table_Restriction_Enzymes[[#Headers],[XbaI]],"")</f>
        <v/>
      </c>
      <c r="BP126" s="4" t="str" cm="1">
        <f t="array" ref="BP126">_xlfn.LET(
    _xlpm.ProblemFound, _xlfn.TEXTJOIN(", ", TRUE, IF(OR(Table65[[#This Row],[Codon Optimize Capitalized?]]="No", Table65[[#This Row],[Codon Optimize Capitalized?]]=""), IF((ISNUMBER(SEARCH(Table_Restriction_Enzymes[AscI], Table65[[#This Row],[Custom Sequence/Bank ID]]))), Table_Restriction_Enzymes[AscI], ""),IF((ISNUMBER(FIND(LOWER(Table_Restriction_Enzymes[AscI]), Table65[[#This Row],[Custom Sequence/Bank ID]]))), Table_Restriction_Enzymes[AscI], ""))),
    IF(_xlpm.ProblemFound="", "", "[" &amp; _xlpm.ProblemFound &amp; "]"))</f>
        <v/>
      </c>
      <c r="BQ126" s="4" t="str">
        <f>IF(Table_Sequence_Check[[#This Row],[Restriction Enzyme 2 Check]]&lt;&gt;"", Table_Restriction_Enzymes[[#Headers],[AscI]],"")</f>
        <v/>
      </c>
      <c r="BR126" s="4" t="str">
        <f>IF(AND(Table65[[#This Row],[Vector]] &lt;&gt; "Banked Construct",Table65[[#This Row],[Service]]&lt;&gt;"Stock RNA", Table65[[#This Row],[Service]]&lt;&gt;"HT Geneblock Custom RNA", Table_Sequence_Check[[#This Row],[Restriction Enzyme 1 Check]]&lt;&gt;"", Table_Sequence_Check[[#This Row],[Restriction Enzyme 2 Check]]&lt;&gt; ""),"Error 8: Remove instances of one of the following: " &amp; _xlfn.CONCAT(Table_Sequence_Check[[#This Row],[Restriction Enzyme 1 Check]],Table_Sequence_Check[[#This Row],[Restriction Enzyme 2 Check]]),"")</f>
        <v/>
      </c>
      <c r="BS126" s="4" t="str" cm="1">
        <f t="array" ref="BS126">IF(
   AND(
      Table65[[#This Row],[Service]] &lt;&gt; "",
      OR(
         COUNTIF(Table65[Service], "HT Custom RNA") &gt; 0,
         COUNTIF(Table65[Service], "HT Geneblock Custom RNA") &gt; 0
      ),
      COUNTA(_xlfn.UNIQUE(_xlfn._xlws.FILTER(Table65[Service], Table65[Service] &lt;&gt; ""))) &gt; 1
   ),
   "Error 9: If selecting HT Custom RNA or HT Geneblock Custom RNA, all items must match the selected HT service",
   ""
)</f>
        <v/>
      </c>
      <c r="BT126" s="4" t="str" cm="1">
        <f t="array" ref="BT126">IF(
   AND(
      Table65[[#This Row],[Service]] &lt;&gt; "",
      OR(COUNTIF(Table65[Service], "*HT Custom RNA*") &gt; 0, COUNTIF(Table65[Service], "*HT Geneblock Custom RNA*") &gt; 0),
      OR(
         COUNTA(_xlfn.UNIQUE(_xlfn._xlws.FILTER(Table65[RNA Analytics], (Table65[Service] &lt;&gt; "")))) &gt; 1,
         COUNTA(_xlfn.UNIQUE(_xlfn._xlws.FILTER(Table65[Bank Construct?], (Table65[Service] &lt;&gt; "")))) &gt; 1,
         COUNTA(_xlfn.UNIQUE(_xlfn._xlws.FILTER(Table65[Synthesis Type], (Table65[Service] &lt;&gt; "")))) &gt; 1
      )
   ),
   "Error 10: If submitting HT Custom RNA or HT Geneblock Custom RNA service request, all items must have the same Synthesis Type, Banking, and Analytics",
   ""
)</f>
        <v/>
      </c>
      <c r="BU126" s="4" t="str">
        <f>IF(AND(OR(Table65[[#This Row],[Service]] = "HT Custom RNA",Table65[[#This Row],[Service]] = "HT Geneblock Custom RNA"), Table65[[#This Row],[Vector]]="Banked Construct"),"Error 11: Banked constructs cannot be submitted for HT/Geneblock Custom RNA service. Contact the core if you'd like to resynthesize an entire banked plate","")</f>
        <v/>
      </c>
      <c r="BV126" s="4" t="str">
        <f>IF(AND(Table65[[#This Row],[Service]] &lt;&gt; "", Table65[[#This Row],[Vector]]="Banked Construct", Table65[[#This Row],[Bank Construct?]]="Yes"),"Error 12: Cannot bank constructs that are already banked","")</f>
        <v/>
      </c>
      <c r="BW126" s="4" t="str" cm="1">
        <f t="array" ref="BW126">_xlfn.LET(
    _xlpm.ProblemFound, _xlfn.TEXTJOIN(", ", TRUE, IF(AND(Table65[[#This Row],[Synthesis Type]]="Other RNA", OR(Table65[[#This Row],[Codon Optimize Capitalized?]]="No", Table65[[#This Row],[Codon Optimize Capitalized?]]="")), IF((ISNUMBER(SEARCH(Table_pA_Check[pA Check], Table65[[#This Row],[Custom Sequence/Bank ID]]))), Table_pA_Check[pA Check], ""),IF((ISNUMBER(FIND(LOWER(Table_pA_Check[pA Check]), Table65[[#This Row],[Custom Sequence/Bank ID]]))), Table_pA_Check[pA Check], ""))),
    IF(_xlpm.ProblemFound="", "", "Error 13: Problem sequences found (" &amp; _xlpm.ProblemFound &amp; ")"))</f>
        <v/>
      </c>
      <c r="BX126" s="4" t="str">
        <f>IF(AND(Table65[[#This Row],[Service]] &lt;&gt; "", Table65[[#This Row],[Codon Optimize Capitalized?]]&lt;&gt; "No", Table65[[#This Row],[Codon Optimize Capitalized?]]&lt;&gt; "", Table65[[#This Row],[Codon Optimize Capitalized?]]&lt;&gt; "No Options", EXACT(Table65[[#This Row],[Custom Sequence/Bank ID]],LOWER(Table65[[#This Row],[Custom Sequence/Bank ID]]))),"Error 14: Codon optimization is selected, but sequence is lowercase. Change regions for optimization to uppercase","")</f>
        <v/>
      </c>
      <c r="BY126" s="4" t="str">
        <f>IF(COUNTIF(Table65[Name], Table65[[#This Row],[Name]]) &gt; 1, "Error 15: Duplicate name", "")</f>
        <v/>
      </c>
      <c r="BZ126" s="4" t="str">
        <f>IF(
   Table65[[#This Row],[Service]]&lt;&gt;"",
   IF(
      AND(Table65[[#This Row],[Formulation]]="", Table65[[#This Row],[Number of Aliquots]]&gt;1),
      "Error 16: The RTC can only aliquot formulated circRNA; unformulated circRNA is stable through many freeze-thaw cycles",
      ""
   ),
   ""
)</f>
        <v/>
      </c>
      <c r="CA126" s="4" t="str">
        <f>IF(
   Table65[[#This Row],[Service]]&lt;&gt;"",
   IF(
      Table65[[#This Row],[Number of Aliquots]] &gt; (Table65[[#This Row],[Quantity (mg)]]*20),
      "Error 17: Too many aliquots. Maximum aliquots for Quantity requested = " &amp; (Table65[[#This Row],[Quantity (mg)]]*20),
      ""
   ),
   ""
)</f>
        <v/>
      </c>
      <c r="CB126" s="4" t="str">
        <f>IF(
   AND(Table65[[#This Row],[Service]]&lt;&gt;"", Table65[[#This Row],[Quantity (mg)]]&lt;0.2, Table65[[#This Row],[Formulation]]&lt;&gt;"", Table65[[#This Row],[Formulation]]&lt;&gt;"None"),
   "Error 18: Quantity too low. Minimum is 0.2mg for formulations",
   ""
)</f>
        <v/>
      </c>
      <c r="CC126" s="4" t="str">
        <f>IF(
   AND(Table65[[#This Row],[Service]]&lt;&gt;"", Table65[[#This Row],[Vector]]="No Vector", Table65[[#This Row],[Service]]&lt;&gt;"HT Geneblock Custom RNA"),
   "Error 19: [No Vector] can only be used for Geneblock service",
   ""
)</f>
        <v/>
      </c>
      <c r="CD126" s="4" t="str">
        <f>_xlfn.LET(
    _xlpm.errorList, _xlfn.TEXTJOIN(". ", TRUE, Table_Sequence_Check[[#This Row],[Problem Sequence Check]:[GC Check]],Table_Sequence_Check[[#This Row],[Restriction Enzyme Error]:[Gblock No Vector Check]]),
    IF(AND(Table65[[#This Row],[Service]]&lt;&gt;"", Table65[[#This Row],[Custom Sequence/Bank ID]]&lt;&gt;"SPECIAL",_xlpm.errorList&lt;&gt;""), _xlpm.errorList &amp; ".", "")
)</f>
        <v/>
      </c>
      <c r="CF126" s="3" t="str">
        <f t="shared" si="5"/>
        <v>Required</v>
      </c>
      <c r="CG126" s="1" t="str">
        <f t="shared" si="6"/>
        <v>Optional</v>
      </c>
      <c r="CH126" s="1" t="str">
        <f>IF(Table65[[#This Row],[Service]]&lt;&gt;"",IF((Table65[[#This Row],[Service]]="HT Custom RNA") + (Table65[[#This Row],[Service]]="HT Geneblock Custom RNA"), "Empty","Required"),"Empty")</f>
        <v>Empty</v>
      </c>
      <c r="CI126" s="1" t="str">
        <f>IF(Table65[[#This Row],[Service]] = "Stock RNA", "Required","Empty")</f>
        <v>Empty</v>
      </c>
      <c r="CJ126" s="1" t="str">
        <f>IF(OR(Table65[[#This Row],[Service]] = "Custom RNA", Table65[[#This Row],[Service]] = "HT Custom RNA", Table65[[#This Row],[Service]] = "HT Geneblock Custom RNA", Table65[[#This Row],[Service]] = "Formulation"), "Required", "Empty")</f>
        <v>Empty</v>
      </c>
      <c r="CK126" s="1" t="str">
        <f>IF(OR(Table65[[#This Row],[Service]] = "Custom RNA", Table65[[#This Row],[Service]] = "HT Custom RNA", Table65[[#This Row],[Service]] = "HT Geneblock Custom RNA"), "Required", "Empty")</f>
        <v>Empty</v>
      </c>
      <c r="CL126" s="1" t="str">
        <f>IF(OR(Table65[[#This Row],[Service]] = "Custom RNA", Table65[[#This Row],[Service]] = "HT Custom RNA", Table65[[#This Row],[Service]] = "HT Geneblock Custom RNA"), "Required", "Empty")</f>
        <v>Empty</v>
      </c>
      <c r="CM126" s="1" t="str">
        <f>IF(OR(Table65[[#This Row],[Service]] = "Custom RNA", Table65[[#This Row],[Service]] = "HT Custom RNA", Table65[[#This Row],[Service]] = "HT Geneblock Custom RNA"), "Required", "Empty")</f>
        <v>Empty</v>
      </c>
      <c r="CN126" s="1" t="str">
        <f>IF(AND(Table65[[#This Row],[Vector]]&lt;&gt;"Banked Construct", OR(Table65[[#This Row],[Service]] = "Custom RNA", Table65[[#This Row],[Service]] = "HT Custom RNA",Table65[[#This Row],[Service]] = "HT Geneblock Custom RNA",)), "Optional", "Empty")</f>
        <v>Empty</v>
      </c>
      <c r="CO126" s="1" t="str">
        <f>IF(OR(Table65[[#This Row],[Service]] = "Custom RNA", Table65[[#This Row],[Service]] = "HT Custom RNA"), "Optional", "Empty")</f>
        <v>Empty</v>
      </c>
      <c r="CP126" s="1" t="str">
        <f>IF(OR(Table65[[#This Row],[Service]] = "Custom RNA", Table65[[#This Row],[Service]] = "HT Custom RNA", Table65[[#This Row],[Service]] = "HT Custom Geneblock RNA"), "Optional", "Empty")</f>
        <v>Empty</v>
      </c>
      <c r="CQ126" s="1" t="str">
        <f>IF(Table65[[#This Row],[Service]]&lt;&gt;"",IF(OR(Table65[[#This Row],[Service]]="HT Custom RNA", Table65[[#This Row],[Service]]="HT Geneblock Custom RNA"), "Empty","Optional"),"Empty")</f>
        <v>Empty</v>
      </c>
      <c r="CR126" s="1" t="str">
        <f>IF(AND(Table65[[#This Row],[Formulation]]&lt;&gt;"",Table65[[#This Row],[Formulation]]&lt;&gt;"None",Table65[[#This Row],[Formulation]]&lt;&gt;"No Options"), "Required","Empty")</f>
        <v>Empty</v>
      </c>
      <c r="CS126" s="1" t="str">
        <f>IF(AND(Table65[[#This Row],[Formulation]]&lt;&gt;"",Table65[[#This Row],[Formulation]]&lt;&gt;"None",Table65[[#This Row],[Formulation]]&lt;&gt;"No Options"), "Optional","Empty")</f>
        <v>Empty</v>
      </c>
      <c r="CT126" s="1" t="str">
        <f t="shared" si="7"/>
        <v>Optional</v>
      </c>
      <c r="CU126" s="1" t="str">
        <f t="shared" si="8"/>
        <v>Optional</v>
      </c>
      <c r="CV126" s="2" t="str">
        <f t="shared" si="9"/>
        <v>Optional</v>
      </c>
    </row>
    <row r="127" spans="1:100" x14ac:dyDescent="0.35">
      <c r="A127" s="69">
        <v>123</v>
      </c>
      <c r="B127" s="59"/>
      <c r="C127" s="83"/>
      <c r="D127" s="85"/>
      <c r="E127" s="90"/>
      <c r="F127" s="60"/>
      <c r="G127" s="60"/>
      <c r="H127" s="60"/>
      <c r="I127" s="61"/>
      <c r="J127" s="61"/>
      <c r="K127" s="105"/>
      <c r="L127" s="90"/>
      <c r="M127" s="60"/>
      <c r="N127" s="108"/>
      <c r="O127" s="91"/>
      <c r="P127" s="111"/>
      <c r="Q127" s="93" t="str">
        <f>Table_Sequence_Check[[#This Row],[Final Warnings]]</f>
        <v/>
      </c>
      <c r="R127" s="19"/>
      <c r="S127" s="19"/>
      <c r="T127" s="19"/>
      <c r="BG127" s="3" t="str" cm="1">
        <f t="array" ref="BG127">_xlfn.LET(
    _xlpm.ProblemFound, _xlfn.TEXTJOIN(", ", TRUE, IF(OR(Table65[[#This Row],[Codon Optimize Capitalized?]]="No", Table65[[#This Row],[Codon Optimize Capitalized?]]=""), IF((ISNUMBER(SEARCH(Table_Problem_Sequences[Problem Sequences], Table65[[#This Row],[Custom Sequence/Bank ID]]))), Table_Problem_Sequences[Problem Sequences], ""),IF((ISNUMBER(FIND(LOWER(Table_Problem_Sequences[Problem Sequences]), Table65[[#This Row],[Custom Sequence/Bank ID]]))), Table_Problem_Sequences[Problem Sequences], ""))),
    IF(_xlpm.ProblemFound="", "", "Warning 1: Problem sequences found (" &amp; _xlpm.ProblemFound &amp; ")"))</f>
        <v/>
      </c>
      <c r="BH127" s="3" t="str">
        <f>IF(AND(Table65[[#This Row],[Vector]] &lt;&gt; "Banked Construct",Table65[[#This Row],[Service]]&lt;&gt;"Stock RNA", LEN(Table65[[#This Row],[Custom Sequence/Bank ID]])&lt;300, Table65[[#This Row],[Custom Sequence/Bank ID]]&lt;&gt;""),"Comment: Sequence is less than 300nt. A spacer sequence will be added to bring the length up to 300nt","")</f>
        <v/>
      </c>
      <c r="BI127" s="1" t="str">
        <f>IF(AND(Table65[[#This Row],[Custom Sequence/Bank ID]]&lt;&gt;"", Table65[[#This Row],[Codon Optimize Capitalized?]]&lt;&gt; "No", Table65[[#This Row],[Codon Optimize Capitalized?]]&lt;&gt; "", Table65[[#This Row],[Codon Optimize Capitalized?]]&lt;&gt; "No Options"),
    IF(MOD(LEN(SUBSTITUTE(SUBSTITUTE(SUBSTITUTE(SUBSTITUTE(SUBSTITUTE(Table65[[#This Row],[Custom Sequence/Bank ID]], "a", ""), "c", ""), "g", ""), "u", ""), "t", "")), 3) = 0,
        "",
        "Error 3: Optimization regions not divisible by 3"),
    "")</f>
        <v/>
      </c>
      <c r="BJ127" s="1" t="str">
        <f>IF(
    Table65[[#This Row],[Vector]]="Banked Construct",
    IF(
        AND(
            LEFT(Table65[[#This Row],[Custom Sequence/Bank ID]], 3)="RTC",
            ISNUMBER(VALUE(MID(Table65[[#This Row],[Custom Sequence/Bank ID]], 4, 7))),
            LEN(Table65[[#This Row],[Custom Sequence/Bank ID]])=10
        ),
        "",
        "Error 4: Incorrect Bank ID"
    ),
    ""
)</f>
        <v/>
      </c>
      <c r="BK127" s="1" t="str">
        <f>IF(
   AND(Table65[[#This Row],[Vector]]&lt;&gt;"Banked Construct", LEN(Table65[[#This Row],[Custom Sequence/Bank ID]])&gt;0),
   IF(
      LEN(
         SUBSTITUTE(
            SUBSTITUTE(
               SUBSTITUTE(
                  SUBSTITUTE(UPPER(Table65[[#This Row],[Custom Sequence/Bank ID]]),"A",""),
               "C",""),
            "T",""),
         "G","")
      )&gt;0,
      "Error 5: Non-ACGT characters present",
      ""
   ),
   ""
)</f>
        <v/>
      </c>
      <c r="BL127" s="4" t="str">
        <f>IF(AND(Table65[[#This Row],[Vector]] &lt;&gt; "Banked Construct",Table65[[#This Row],[Service]]="Custom RNA", LEN(Table65[[#This Row],[Custom Sequence/Bank ID]])&gt;10000),"Error 6: Maximum sequence length is 10,000nt",IF(AND(Table65[[#This Row],[Vector]] &lt;&gt; "Banked Construct",Table65[[#This Row],[Service]]="HT Custom RNA", LEN(Table65[[#This Row],[Custom Sequence/Bank ID]])&gt;5000),"Error 6: Maximum sequence length for HT is 5,000nt", IF(Table65[[#This Row],[Service]]="HT Geneblock Custom RNA", IF(AND(Table65[[#This Row],[Vector]]="RTC coding circRNA", LEN(Table65[[#This Row],[Custom Sequence/Bank ID]])&gt;3793),"Error 6: Maximum sequence length for Coding CircRNA Geneblock is 3,793nt", IF(AND(Table65[[#This Row],[Vector]]="RTC noncoding circRNA", LEN(Table65[[#This Row],[Custom Sequence/Bank ID]])&gt;4493),"Error 6: Maximum sequence length for Noncoding CircRNA Geneblock is 4,493nt", IF(AND(Table65[[#This Row],[Vector]]="RTC Other RNA", LEN(Table65[[#This Row],[Custom Sequence/Bank ID]])&gt;4913),"Error 6: Maximum sequence length for Other RNA Geneblock is 4,913nt",""))),"")))</f>
        <v/>
      </c>
      <c r="BM127" s="4" t="str">
        <f>IF(AND(Table65[[#This Row],[Vector]] &lt;&gt; "Banked Construct", Table65[[#This Row],[Service]]&lt;&gt;"Stock RNA", Table65[[#This Row],[Custom Sequence/Bank ID]]&lt;&gt;""),
    _xlfn.LET(
        _xlpm.Sequence, Table65[[#This Row],[Custom Sequence/Bank ID]],
        _xlpm.OriginalLength, IF(AND(Table65[[#This Row],[Codon Optimize Capitalized?]] &lt;&gt; "No", Table65[[#This Row],[Codon Optimize Capitalized?]] &lt;&gt; ""),
                           LEN(SUBSTITUTE(SUBSTITUTE(SUBSTITUTE(SUBSTITUTE(SUBSTITUTE(_xlpm.Sequence, "A", ""), "C", ""), "G", ""), "T", ""), "U", "")),
                           LEN(_xlpm.Sequence)),
        _xlpm.NoGCLength, IF(AND(Table65[[#This Row],[Codon Optimize Capitalized?]] &lt;&gt; "No", Table65[[#This Row],[Codon Optimize Capitalized?]] &lt;&gt; ""),
                       LEN((SUBSTITUTE(SUBSTITUTE(SUBSTITUTE(SUBSTITUTE(SUBSTITUTE(SUBSTITUTE(SUBSTITUTE(_xlpm.Sequence, "A", ""), "C", ""), "G", ""), "T", ""), "U", ""), "g", ""), "c", ""))),
                       LEN(SUBSTITUTE(SUBSTITUTE(UPPER(_xlpm.Sequence), "G", ""), "C", ""))),
        _xlpm.GCLength, _xlpm.OriginalLength - _xlpm.NoGCLength,
        _xlpm.GCPercentage, IF(_xlpm.OriginalLength &gt; 15, _xlpm.GCLength / _xlpm.OriginalLength, 0.5),
                IF(OR(_xlpm.GCPercentage &gt; 0.65, _xlpm.GCPercentage &lt; 0.25), "Warning 7: Unoptimized region GC is not between 25-65%", "")
    ),
    ""
)</f>
        <v/>
      </c>
      <c r="BN127" s="4" t="str" cm="1">
        <f t="array" ref="BN127">_xlfn.LET(
    _xlpm.ProblemFound, _xlfn.TEXTJOIN(", ", TRUE, IF(OR(Table65[[#This Row],[Codon Optimize Capitalized?]]="No", Table65[[#This Row],[Codon Optimize Capitalized?]]=""), IF((ISNUMBER(SEARCH(Table_Restriction_Enzymes[XbaI], Table65[[#This Row],[Custom Sequence/Bank ID]]))), Table_Restriction_Enzymes[XbaI], ""),IF((ISNUMBER(FIND(LOWER(Table_Restriction_Enzymes[XbaI]), Table65[[#This Row],[Custom Sequence/Bank ID]]))), Table_Restriction_Enzymes[XbaI], ""))),
    IF(_xlpm.ProblemFound="", "", "[" &amp; _xlpm.ProblemFound &amp; "]"))</f>
        <v/>
      </c>
      <c r="BO127" s="4" t="str">
        <f>IF(Table_Sequence_Check[[#This Row],[Restriction Enzyme 1 Check]]&lt;&gt;"", Table_Restriction_Enzymes[[#Headers],[XbaI]],"")</f>
        <v/>
      </c>
      <c r="BP127" s="4" t="str" cm="1">
        <f t="array" ref="BP127">_xlfn.LET(
    _xlpm.ProblemFound, _xlfn.TEXTJOIN(", ", TRUE, IF(OR(Table65[[#This Row],[Codon Optimize Capitalized?]]="No", Table65[[#This Row],[Codon Optimize Capitalized?]]=""), IF((ISNUMBER(SEARCH(Table_Restriction_Enzymes[AscI], Table65[[#This Row],[Custom Sequence/Bank ID]]))), Table_Restriction_Enzymes[AscI], ""),IF((ISNUMBER(FIND(LOWER(Table_Restriction_Enzymes[AscI]), Table65[[#This Row],[Custom Sequence/Bank ID]]))), Table_Restriction_Enzymes[AscI], ""))),
    IF(_xlpm.ProblemFound="", "", "[" &amp; _xlpm.ProblemFound &amp; "]"))</f>
        <v/>
      </c>
      <c r="BQ127" s="4" t="str">
        <f>IF(Table_Sequence_Check[[#This Row],[Restriction Enzyme 2 Check]]&lt;&gt;"", Table_Restriction_Enzymes[[#Headers],[AscI]],"")</f>
        <v/>
      </c>
      <c r="BR127" s="4" t="str">
        <f>IF(AND(Table65[[#This Row],[Vector]] &lt;&gt; "Banked Construct",Table65[[#This Row],[Service]]&lt;&gt;"Stock RNA", Table65[[#This Row],[Service]]&lt;&gt;"HT Geneblock Custom RNA", Table_Sequence_Check[[#This Row],[Restriction Enzyme 1 Check]]&lt;&gt;"", Table_Sequence_Check[[#This Row],[Restriction Enzyme 2 Check]]&lt;&gt; ""),"Error 8: Remove instances of one of the following: " &amp; _xlfn.CONCAT(Table_Sequence_Check[[#This Row],[Restriction Enzyme 1 Check]],Table_Sequence_Check[[#This Row],[Restriction Enzyme 2 Check]]),"")</f>
        <v/>
      </c>
      <c r="BS127" s="4" t="str" cm="1">
        <f t="array" ref="BS127">IF(
   AND(
      Table65[[#This Row],[Service]] &lt;&gt; "",
      OR(
         COUNTIF(Table65[Service], "HT Custom RNA") &gt; 0,
         COUNTIF(Table65[Service], "HT Geneblock Custom RNA") &gt; 0
      ),
      COUNTA(_xlfn.UNIQUE(_xlfn._xlws.FILTER(Table65[Service], Table65[Service] &lt;&gt; ""))) &gt; 1
   ),
   "Error 9: If selecting HT Custom RNA or HT Geneblock Custom RNA, all items must match the selected HT service",
   ""
)</f>
        <v/>
      </c>
      <c r="BT127" s="4" t="str" cm="1">
        <f t="array" ref="BT127">IF(
   AND(
      Table65[[#This Row],[Service]] &lt;&gt; "",
      OR(COUNTIF(Table65[Service], "*HT Custom RNA*") &gt; 0, COUNTIF(Table65[Service], "*HT Geneblock Custom RNA*") &gt; 0),
      OR(
         COUNTA(_xlfn.UNIQUE(_xlfn._xlws.FILTER(Table65[RNA Analytics], (Table65[Service] &lt;&gt; "")))) &gt; 1,
         COUNTA(_xlfn.UNIQUE(_xlfn._xlws.FILTER(Table65[Bank Construct?], (Table65[Service] &lt;&gt; "")))) &gt; 1,
         COUNTA(_xlfn.UNIQUE(_xlfn._xlws.FILTER(Table65[Synthesis Type], (Table65[Service] &lt;&gt; "")))) &gt; 1
      )
   ),
   "Error 10: If submitting HT Custom RNA or HT Geneblock Custom RNA service request, all items must have the same Synthesis Type, Banking, and Analytics",
   ""
)</f>
        <v/>
      </c>
      <c r="BU127" s="4" t="str">
        <f>IF(AND(OR(Table65[[#This Row],[Service]] = "HT Custom RNA",Table65[[#This Row],[Service]] = "HT Geneblock Custom RNA"), Table65[[#This Row],[Vector]]="Banked Construct"),"Error 11: Banked constructs cannot be submitted for HT/Geneblock Custom RNA service. Contact the core if you'd like to resynthesize an entire banked plate","")</f>
        <v/>
      </c>
      <c r="BV127" s="4" t="str">
        <f>IF(AND(Table65[[#This Row],[Service]] &lt;&gt; "", Table65[[#This Row],[Vector]]="Banked Construct", Table65[[#This Row],[Bank Construct?]]="Yes"),"Error 12: Cannot bank constructs that are already banked","")</f>
        <v/>
      </c>
      <c r="BW127" s="4" t="str" cm="1">
        <f t="array" ref="BW127">_xlfn.LET(
    _xlpm.ProblemFound, _xlfn.TEXTJOIN(", ", TRUE, IF(AND(Table65[[#This Row],[Synthesis Type]]="Other RNA", OR(Table65[[#This Row],[Codon Optimize Capitalized?]]="No", Table65[[#This Row],[Codon Optimize Capitalized?]]="")), IF((ISNUMBER(SEARCH(Table_pA_Check[pA Check], Table65[[#This Row],[Custom Sequence/Bank ID]]))), Table_pA_Check[pA Check], ""),IF((ISNUMBER(FIND(LOWER(Table_pA_Check[pA Check]), Table65[[#This Row],[Custom Sequence/Bank ID]]))), Table_pA_Check[pA Check], ""))),
    IF(_xlpm.ProblemFound="", "", "Error 13: Problem sequences found (" &amp; _xlpm.ProblemFound &amp; ")"))</f>
        <v/>
      </c>
      <c r="BX127" s="4" t="str">
        <f>IF(AND(Table65[[#This Row],[Service]] &lt;&gt; "", Table65[[#This Row],[Codon Optimize Capitalized?]]&lt;&gt; "No", Table65[[#This Row],[Codon Optimize Capitalized?]]&lt;&gt; "", Table65[[#This Row],[Codon Optimize Capitalized?]]&lt;&gt; "No Options", EXACT(Table65[[#This Row],[Custom Sequence/Bank ID]],LOWER(Table65[[#This Row],[Custom Sequence/Bank ID]]))),"Error 14: Codon optimization is selected, but sequence is lowercase. Change regions for optimization to uppercase","")</f>
        <v/>
      </c>
      <c r="BY127" s="4" t="str">
        <f>IF(COUNTIF(Table65[Name], Table65[[#This Row],[Name]]) &gt; 1, "Error 15: Duplicate name", "")</f>
        <v/>
      </c>
      <c r="BZ127" s="4" t="str">
        <f>IF(
   Table65[[#This Row],[Service]]&lt;&gt;"",
   IF(
      AND(Table65[[#This Row],[Formulation]]="", Table65[[#This Row],[Number of Aliquots]]&gt;1),
      "Error 16: The RTC can only aliquot formulated circRNA; unformulated circRNA is stable through many freeze-thaw cycles",
      ""
   ),
   ""
)</f>
        <v/>
      </c>
      <c r="CA127" s="4" t="str">
        <f>IF(
   Table65[[#This Row],[Service]]&lt;&gt;"",
   IF(
      Table65[[#This Row],[Number of Aliquots]] &gt; (Table65[[#This Row],[Quantity (mg)]]*20),
      "Error 17: Too many aliquots. Maximum aliquots for Quantity requested = " &amp; (Table65[[#This Row],[Quantity (mg)]]*20),
      ""
   ),
   ""
)</f>
        <v/>
      </c>
      <c r="CB127" s="4" t="str">
        <f>IF(
   AND(Table65[[#This Row],[Service]]&lt;&gt;"", Table65[[#This Row],[Quantity (mg)]]&lt;0.2, Table65[[#This Row],[Formulation]]&lt;&gt;"", Table65[[#This Row],[Formulation]]&lt;&gt;"None"),
   "Error 18: Quantity too low. Minimum is 0.2mg for formulations",
   ""
)</f>
        <v/>
      </c>
      <c r="CC127" s="4" t="str">
        <f>IF(
   AND(Table65[[#This Row],[Service]]&lt;&gt;"", Table65[[#This Row],[Vector]]="No Vector", Table65[[#This Row],[Service]]&lt;&gt;"HT Geneblock Custom RNA"),
   "Error 19: [No Vector] can only be used for Geneblock service",
   ""
)</f>
        <v/>
      </c>
      <c r="CD127" s="4" t="str">
        <f>_xlfn.LET(
    _xlpm.errorList, _xlfn.TEXTJOIN(". ", TRUE, Table_Sequence_Check[[#This Row],[Problem Sequence Check]:[GC Check]],Table_Sequence_Check[[#This Row],[Restriction Enzyme Error]:[Gblock No Vector Check]]),
    IF(AND(Table65[[#This Row],[Service]]&lt;&gt;"", Table65[[#This Row],[Custom Sequence/Bank ID]]&lt;&gt;"SPECIAL",_xlpm.errorList&lt;&gt;""), _xlpm.errorList &amp; ".", "")
)</f>
        <v/>
      </c>
      <c r="CF127" s="3" t="str">
        <f t="shared" si="5"/>
        <v>Required</v>
      </c>
      <c r="CG127" s="1" t="str">
        <f t="shared" si="6"/>
        <v>Optional</v>
      </c>
      <c r="CH127" s="1" t="str">
        <f>IF(Table65[[#This Row],[Service]]&lt;&gt;"",IF((Table65[[#This Row],[Service]]="HT Custom RNA") + (Table65[[#This Row],[Service]]="HT Geneblock Custom RNA"), "Empty","Required"),"Empty")</f>
        <v>Empty</v>
      </c>
      <c r="CI127" s="1" t="str">
        <f>IF(Table65[[#This Row],[Service]] = "Stock RNA", "Required","Empty")</f>
        <v>Empty</v>
      </c>
      <c r="CJ127" s="1" t="str">
        <f>IF(OR(Table65[[#This Row],[Service]] = "Custom RNA", Table65[[#This Row],[Service]] = "HT Custom RNA", Table65[[#This Row],[Service]] = "HT Geneblock Custom RNA", Table65[[#This Row],[Service]] = "Formulation"), "Required", "Empty")</f>
        <v>Empty</v>
      </c>
      <c r="CK127" s="1" t="str">
        <f>IF(OR(Table65[[#This Row],[Service]] = "Custom RNA", Table65[[#This Row],[Service]] = "HT Custom RNA", Table65[[#This Row],[Service]] = "HT Geneblock Custom RNA"), "Required", "Empty")</f>
        <v>Empty</v>
      </c>
      <c r="CL127" s="1" t="str">
        <f>IF(OR(Table65[[#This Row],[Service]] = "Custom RNA", Table65[[#This Row],[Service]] = "HT Custom RNA", Table65[[#This Row],[Service]] = "HT Geneblock Custom RNA"), "Required", "Empty")</f>
        <v>Empty</v>
      </c>
      <c r="CM127" s="1" t="str">
        <f>IF(OR(Table65[[#This Row],[Service]] = "Custom RNA", Table65[[#This Row],[Service]] = "HT Custom RNA", Table65[[#This Row],[Service]] = "HT Geneblock Custom RNA"), "Required", "Empty")</f>
        <v>Empty</v>
      </c>
      <c r="CN127" s="1" t="str">
        <f>IF(AND(Table65[[#This Row],[Vector]]&lt;&gt;"Banked Construct", OR(Table65[[#This Row],[Service]] = "Custom RNA", Table65[[#This Row],[Service]] = "HT Custom RNA",Table65[[#This Row],[Service]] = "HT Geneblock Custom RNA",)), "Optional", "Empty")</f>
        <v>Empty</v>
      </c>
      <c r="CO127" s="1" t="str">
        <f>IF(OR(Table65[[#This Row],[Service]] = "Custom RNA", Table65[[#This Row],[Service]] = "HT Custom RNA"), "Optional", "Empty")</f>
        <v>Empty</v>
      </c>
      <c r="CP127" s="1" t="str">
        <f>IF(OR(Table65[[#This Row],[Service]] = "Custom RNA", Table65[[#This Row],[Service]] = "HT Custom RNA", Table65[[#This Row],[Service]] = "HT Custom Geneblock RNA"), "Optional", "Empty")</f>
        <v>Empty</v>
      </c>
      <c r="CQ127" s="1" t="str">
        <f>IF(Table65[[#This Row],[Service]]&lt;&gt;"",IF(OR(Table65[[#This Row],[Service]]="HT Custom RNA", Table65[[#This Row],[Service]]="HT Geneblock Custom RNA"), "Empty","Optional"),"Empty")</f>
        <v>Empty</v>
      </c>
      <c r="CR127" s="1" t="str">
        <f>IF(AND(Table65[[#This Row],[Formulation]]&lt;&gt;"",Table65[[#This Row],[Formulation]]&lt;&gt;"None",Table65[[#This Row],[Formulation]]&lt;&gt;"No Options"), "Required","Empty")</f>
        <v>Empty</v>
      </c>
      <c r="CS127" s="1" t="str">
        <f>IF(AND(Table65[[#This Row],[Formulation]]&lt;&gt;"",Table65[[#This Row],[Formulation]]&lt;&gt;"None",Table65[[#This Row],[Formulation]]&lt;&gt;"No Options"), "Optional","Empty")</f>
        <v>Empty</v>
      </c>
      <c r="CT127" s="1" t="str">
        <f t="shared" si="7"/>
        <v>Optional</v>
      </c>
      <c r="CU127" s="1" t="str">
        <f t="shared" si="8"/>
        <v>Optional</v>
      </c>
      <c r="CV127" s="2" t="str">
        <f t="shared" si="9"/>
        <v>Optional</v>
      </c>
    </row>
    <row r="128" spans="1:100" x14ac:dyDescent="0.35">
      <c r="A128" s="69">
        <v>124</v>
      </c>
      <c r="B128" s="59"/>
      <c r="C128" s="83"/>
      <c r="D128" s="85"/>
      <c r="E128" s="90"/>
      <c r="F128" s="60"/>
      <c r="G128" s="60"/>
      <c r="H128" s="60"/>
      <c r="I128" s="61"/>
      <c r="J128" s="61"/>
      <c r="K128" s="105"/>
      <c r="L128" s="90"/>
      <c r="M128" s="60"/>
      <c r="N128" s="108"/>
      <c r="O128" s="91"/>
      <c r="P128" s="111"/>
      <c r="Q128" s="93" t="str">
        <f>Table_Sequence_Check[[#This Row],[Final Warnings]]</f>
        <v/>
      </c>
      <c r="R128" s="19"/>
      <c r="S128" s="19"/>
      <c r="T128" s="19"/>
      <c r="BG128" s="3" t="str" cm="1">
        <f t="array" ref="BG128">_xlfn.LET(
    _xlpm.ProblemFound, _xlfn.TEXTJOIN(", ", TRUE, IF(OR(Table65[[#This Row],[Codon Optimize Capitalized?]]="No", Table65[[#This Row],[Codon Optimize Capitalized?]]=""), IF((ISNUMBER(SEARCH(Table_Problem_Sequences[Problem Sequences], Table65[[#This Row],[Custom Sequence/Bank ID]]))), Table_Problem_Sequences[Problem Sequences], ""),IF((ISNUMBER(FIND(LOWER(Table_Problem_Sequences[Problem Sequences]), Table65[[#This Row],[Custom Sequence/Bank ID]]))), Table_Problem_Sequences[Problem Sequences], ""))),
    IF(_xlpm.ProblemFound="", "", "Warning 1: Problem sequences found (" &amp; _xlpm.ProblemFound &amp; ")"))</f>
        <v/>
      </c>
      <c r="BH128" s="3" t="str">
        <f>IF(AND(Table65[[#This Row],[Vector]] &lt;&gt; "Banked Construct",Table65[[#This Row],[Service]]&lt;&gt;"Stock RNA", LEN(Table65[[#This Row],[Custom Sequence/Bank ID]])&lt;300, Table65[[#This Row],[Custom Sequence/Bank ID]]&lt;&gt;""),"Comment: Sequence is less than 300nt. A spacer sequence will be added to bring the length up to 300nt","")</f>
        <v/>
      </c>
      <c r="BI128" s="1" t="str">
        <f>IF(AND(Table65[[#This Row],[Custom Sequence/Bank ID]]&lt;&gt;"", Table65[[#This Row],[Codon Optimize Capitalized?]]&lt;&gt; "No", Table65[[#This Row],[Codon Optimize Capitalized?]]&lt;&gt; "", Table65[[#This Row],[Codon Optimize Capitalized?]]&lt;&gt; "No Options"),
    IF(MOD(LEN(SUBSTITUTE(SUBSTITUTE(SUBSTITUTE(SUBSTITUTE(SUBSTITUTE(Table65[[#This Row],[Custom Sequence/Bank ID]], "a", ""), "c", ""), "g", ""), "u", ""), "t", "")), 3) = 0,
        "",
        "Error 3: Optimization regions not divisible by 3"),
    "")</f>
        <v/>
      </c>
      <c r="BJ128" s="1" t="str">
        <f>IF(
    Table65[[#This Row],[Vector]]="Banked Construct",
    IF(
        AND(
            LEFT(Table65[[#This Row],[Custom Sequence/Bank ID]], 3)="RTC",
            ISNUMBER(VALUE(MID(Table65[[#This Row],[Custom Sequence/Bank ID]], 4, 7))),
            LEN(Table65[[#This Row],[Custom Sequence/Bank ID]])=10
        ),
        "",
        "Error 4: Incorrect Bank ID"
    ),
    ""
)</f>
        <v/>
      </c>
      <c r="BK128" s="1" t="str">
        <f>IF(
   AND(Table65[[#This Row],[Vector]]&lt;&gt;"Banked Construct", LEN(Table65[[#This Row],[Custom Sequence/Bank ID]])&gt;0),
   IF(
      LEN(
         SUBSTITUTE(
            SUBSTITUTE(
               SUBSTITUTE(
                  SUBSTITUTE(UPPER(Table65[[#This Row],[Custom Sequence/Bank ID]]),"A",""),
               "C",""),
            "T",""),
         "G","")
      )&gt;0,
      "Error 5: Non-ACGT characters present",
      ""
   ),
   ""
)</f>
        <v/>
      </c>
      <c r="BL128" s="4" t="str">
        <f>IF(AND(Table65[[#This Row],[Vector]] &lt;&gt; "Banked Construct",Table65[[#This Row],[Service]]="Custom RNA", LEN(Table65[[#This Row],[Custom Sequence/Bank ID]])&gt;10000),"Error 6: Maximum sequence length is 10,000nt",IF(AND(Table65[[#This Row],[Vector]] &lt;&gt; "Banked Construct",Table65[[#This Row],[Service]]="HT Custom RNA", LEN(Table65[[#This Row],[Custom Sequence/Bank ID]])&gt;5000),"Error 6: Maximum sequence length for HT is 5,000nt", IF(Table65[[#This Row],[Service]]="HT Geneblock Custom RNA", IF(AND(Table65[[#This Row],[Vector]]="RTC coding circRNA", LEN(Table65[[#This Row],[Custom Sequence/Bank ID]])&gt;3793),"Error 6: Maximum sequence length for Coding CircRNA Geneblock is 3,793nt", IF(AND(Table65[[#This Row],[Vector]]="RTC noncoding circRNA", LEN(Table65[[#This Row],[Custom Sequence/Bank ID]])&gt;4493),"Error 6: Maximum sequence length for Noncoding CircRNA Geneblock is 4,493nt", IF(AND(Table65[[#This Row],[Vector]]="RTC Other RNA", LEN(Table65[[#This Row],[Custom Sequence/Bank ID]])&gt;4913),"Error 6: Maximum sequence length for Other RNA Geneblock is 4,913nt",""))),"")))</f>
        <v/>
      </c>
      <c r="BM128" s="4" t="str">
        <f>IF(AND(Table65[[#This Row],[Vector]] &lt;&gt; "Banked Construct", Table65[[#This Row],[Service]]&lt;&gt;"Stock RNA", Table65[[#This Row],[Custom Sequence/Bank ID]]&lt;&gt;""),
    _xlfn.LET(
        _xlpm.Sequence, Table65[[#This Row],[Custom Sequence/Bank ID]],
        _xlpm.OriginalLength, IF(AND(Table65[[#This Row],[Codon Optimize Capitalized?]] &lt;&gt; "No", Table65[[#This Row],[Codon Optimize Capitalized?]] &lt;&gt; ""),
                           LEN(SUBSTITUTE(SUBSTITUTE(SUBSTITUTE(SUBSTITUTE(SUBSTITUTE(_xlpm.Sequence, "A", ""), "C", ""), "G", ""), "T", ""), "U", "")),
                           LEN(_xlpm.Sequence)),
        _xlpm.NoGCLength, IF(AND(Table65[[#This Row],[Codon Optimize Capitalized?]] &lt;&gt; "No", Table65[[#This Row],[Codon Optimize Capitalized?]] &lt;&gt; ""),
                       LEN((SUBSTITUTE(SUBSTITUTE(SUBSTITUTE(SUBSTITUTE(SUBSTITUTE(SUBSTITUTE(SUBSTITUTE(_xlpm.Sequence, "A", ""), "C", ""), "G", ""), "T", ""), "U", ""), "g", ""), "c", ""))),
                       LEN(SUBSTITUTE(SUBSTITUTE(UPPER(_xlpm.Sequence), "G", ""), "C", ""))),
        _xlpm.GCLength, _xlpm.OriginalLength - _xlpm.NoGCLength,
        _xlpm.GCPercentage, IF(_xlpm.OriginalLength &gt; 15, _xlpm.GCLength / _xlpm.OriginalLength, 0.5),
                IF(OR(_xlpm.GCPercentage &gt; 0.65, _xlpm.GCPercentage &lt; 0.25), "Warning 7: Unoptimized region GC is not between 25-65%", "")
    ),
    ""
)</f>
        <v/>
      </c>
      <c r="BN128" s="4" t="str" cm="1">
        <f t="array" ref="BN128">_xlfn.LET(
    _xlpm.ProblemFound, _xlfn.TEXTJOIN(", ", TRUE, IF(OR(Table65[[#This Row],[Codon Optimize Capitalized?]]="No", Table65[[#This Row],[Codon Optimize Capitalized?]]=""), IF((ISNUMBER(SEARCH(Table_Restriction_Enzymes[XbaI], Table65[[#This Row],[Custom Sequence/Bank ID]]))), Table_Restriction_Enzymes[XbaI], ""),IF((ISNUMBER(FIND(LOWER(Table_Restriction_Enzymes[XbaI]), Table65[[#This Row],[Custom Sequence/Bank ID]]))), Table_Restriction_Enzymes[XbaI], ""))),
    IF(_xlpm.ProblemFound="", "", "[" &amp; _xlpm.ProblemFound &amp; "]"))</f>
        <v/>
      </c>
      <c r="BO128" s="4" t="str">
        <f>IF(Table_Sequence_Check[[#This Row],[Restriction Enzyme 1 Check]]&lt;&gt;"", Table_Restriction_Enzymes[[#Headers],[XbaI]],"")</f>
        <v/>
      </c>
      <c r="BP128" s="4" t="str" cm="1">
        <f t="array" ref="BP128">_xlfn.LET(
    _xlpm.ProblemFound, _xlfn.TEXTJOIN(", ", TRUE, IF(OR(Table65[[#This Row],[Codon Optimize Capitalized?]]="No", Table65[[#This Row],[Codon Optimize Capitalized?]]=""), IF((ISNUMBER(SEARCH(Table_Restriction_Enzymes[AscI], Table65[[#This Row],[Custom Sequence/Bank ID]]))), Table_Restriction_Enzymes[AscI], ""),IF((ISNUMBER(FIND(LOWER(Table_Restriction_Enzymes[AscI]), Table65[[#This Row],[Custom Sequence/Bank ID]]))), Table_Restriction_Enzymes[AscI], ""))),
    IF(_xlpm.ProblemFound="", "", "[" &amp; _xlpm.ProblemFound &amp; "]"))</f>
        <v/>
      </c>
      <c r="BQ128" s="4" t="str">
        <f>IF(Table_Sequence_Check[[#This Row],[Restriction Enzyme 2 Check]]&lt;&gt;"", Table_Restriction_Enzymes[[#Headers],[AscI]],"")</f>
        <v/>
      </c>
      <c r="BR128" s="4" t="str">
        <f>IF(AND(Table65[[#This Row],[Vector]] &lt;&gt; "Banked Construct",Table65[[#This Row],[Service]]&lt;&gt;"Stock RNA", Table65[[#This Row],[Service]]&lt;&gt;"HT Geneblock Custom RNA", Table_Sequence_Check[[#This Row],[Restriction Enzyme 1 Check]]&lt;&gt;"", Table_Sequence_Check[[#This Row],[Restriction Enzyme 2 Check]]&lt;&gt; ""),"Error 8: Remove instances of one of the following: " &amp; _xlfn.CONCAT(Table_Sequence_Check[[#This Row],[Restriction Enzyme 1 Check]],Table_Sequence_Check[[#This Row],[Restriction Enzyme 2 Check]]),"")</f>
        <v/>
      </c>
      <c r="BS128" s="4" t="str" cm="1">
        <f t="array" ref="BS128">IF(
   AND(
      Table65[[#This Row],[Service]] &lt;&gt; "",
      OR(
         COUNTIF(Table65[Service], "HT Custom RNA") &gt; 0,
         COUNTIF(Table65[Service], "HT Geneblock Custom RNA") &gt; 0
      ),
      COUNTA(_xlfn.UNIQUE(_xlfn._xlws.FILTER(Table65[Service], Table65[Service] &lt;&gt; ""))) &gt; 1
   ),
   "Error 9: If selecting HT Custom RNA or HT Geneblock Custom RNA, all items must match the selected HT service",
   ""
)</f>
        <v/>
      </c>
      <c r="BT128" s="4" t="str" cm="1">
        <f t="array" ref="BT128">IF(
   AND(
      Table65[[#This Row],[Service]] &lt;&gt; "",
      OR(COUNTIF(Table65[Service], "*HT Custom RNA*") &gt; 0, COUNTIF(Table65[Service], "*HT Geneblock Custom RNA*") &gt; 0),
      OR(
         COUNTA(_xlfn.UNIQUE(_xlfn._xlws.FILTER(Table65[RNA Analytics], (Table65[Service] &lt;&gt; "")))) &gt; 1,
         COUNTA(_xlfn.UNIQUE(_xlfn._xlws.FILTER(Table65[Bank Construct?], (Table65[Service] &lt;&gt; "")))) &gt; 1,
         COUNTA(_xlfn.UNIQUE(_xlfn._xlws.FILTER(Table65[Synthesis Type], (Table65[Service] &lt;&gt; "")))) &gt; 1
      )
   ),
   "Error 10: If submitting HT Custom RNA or HT Geneblock Custom RNA service request, all items must have the same Synthesis Type, Banking, and Analytics",
   ""
)</f>
        <v/>
      </c>
      <c r="BU128" s="4" t="str">
        <f>IF(AND(OR(Table65[[#This Row],[Service]] = "HT Custom RNA",Table65[[#This Row],[Service]] = "HT Geneblock Custom RNA"), Table65[[#This Row],[Vector]]="Banked Construct"),"Error 11: Banked constructs cannot be submitted for HT/Geneblock Custom RNA service. Contact the core if you'd like to resynthesize an entire banked plate","")</f>
        <v/>
      </c>
      <c r="BV128" s="4" t="str">
        <f>IF(AND(Table65[[#This Row],[Service]] &lt;&gt; "", Table65[[#This Row],[Vector]]="Banked Construct", Table65[[#This Row],[Bank Construct?]]="Yes"),"Error 12: Cannot bank constructs that are already banked","")</f>
        <v/>
      </c>
      <c r="BW128" s="4" t="str" cm="1">
        <f t="array" ref="BW128">_xlfn.LET(
    _xlpm.ProblemFound, _xlfn.TEXTJOIN(", ", TRUE, IF(AND(Table65[[#This Row],[Synthesis Type]]="Other RNA", OR(Table65[[#This Row],[Codon Optimize Capitalized?]]="No", Table65[[#This Row],[Codon Optimize Capitalized?]]="")), IF((ISNUMBER(SEARCH(Table_pA_Check[pA Check], Table65[[#This Row],[Custom Sequence/Bank ID]]))), Table_pA_Check[pA Check], ""),IF((ISNUMBER(FIND(LOWER(Table_pA_Check[pA Check]), Table65[[#This Row],[Custom Sequence/Bank ID]]))), Table_pA_Check[pA Check], ""))),
    IF(_xlpm.ProblemFound="", "", "Error 13: Problem sequences found (" &amp; _xlpm.ProblemFound &amp; ")"))</f>
        <v/>
      </c>
      <c r="BX128" s="4" t="str">
        <f>IF(AND(Table65[[#This Row],[Service]] &lt;&gt; "", Table65[[#This Row],[Codon Optimize Capitalized?]]&lt;&gt; "No", Table65[[#This Row],[Codon Optimize Capitalized?]]&lt;&gt; "", Table65[[#This Row],[Codon Optimize Capitalized?]]&lt;&gt; "No Options", EXACT(Table65[[#This Row],[Custom Sequence/Bank ID]],LOWER(Table65[[#This Row],[Custom Sequence/Bank ID]]))),"Error 14: Codon optimization is selected, but sequence is lowercase. Change regions for optimization to uppercase","")</f>
        <v/>
      </c>
      <c r="BY128" s="4" t="str">
        <f>IF(COUNTIF(Table65[Name], Table65[[#This Row],[Name]]) &gt; 1, "Error 15: Duplicate name", "")</f>
        <v/>
      </c>
      <c r="BZ128" s="4" t="str">
        <f>IF(
   Table65[[#This Row],[Service]]&lt;&gt;"",
   IF(
      AND(Table65[[#This Row],[Formulation]]="", Table65[[#This Row],[Number of Aliquots]]&gt;1),
      "Error 16: The RTC can only aliquot formulated circRNA; unformulated circRNA is stable through many freeze-thaw cycles",
      ""
   ),
   ""
)</f>
        <v/>
      </c>
      <c r="CA128" s="4" t="str">
        <f>IF(
   Table65[[#This Row],[Service]]&lt;&gt;"",
   IF(
      Table65[[#This Row],[Number of Aliquots]] &gt; (Table65[[#This Row],[Quantity (mg)]]*20),
      "Error 17: Too many aliquots. Maximum aliquots for Quantity requested = " &amp; (Table65[[#This Row],[Quantity (mg)]]*20),
      ""
   ),
   ""
)</f>
        <v/>
      </c>
      <c r="CB128" s="4" t="str">
        <f>IF(
   AND(Table65[[#This Row],[Service]]&lt;&gt;"", Table65[[#This Row],[Quantity (mg)]]&lt;0.2, Table65[[#This Row],[Formulation]]&lt;&gt;"", Table65[[#This Row],[Formulation]]&lt;&gt;"None"),
   "Error 18: Quantity too low. Minimum is 0.2mg for formulations",
   ""
)</f>
        <v/>
      </c>
      <c r="CC128" s="4" t="str">
        <f>IF(
   AND(Table65[[#This Row],[Service]]&lt;&gt;"", Table65[[#This Row],[Vector]]="No Vector", Table65[[#This Row],[Service]]&lt;&gt;"HT Geneblock Custom RNA"),
   "Error 19: [No Vector] can only be used for Geneblock service",
   ""
)</f>
        <v/>
      </c>
      <c r="CD128" s="4" t="str">
        <f>_xlfn.LET(
    _xlpm.errorList, _xlfn.TEXTJOIN(". ", TRUE, Table_Sequence_Check[[#This Row],[Problem Sequence Check]:[GC Check]],Table_Sequence_Check[[#This Row],[Restriction Enzyme Error]:[Gblock No Vector Check]]),
    IF(AND(Table65[[#This Row],[Service]]&lt;&gt;"", Table65[[#This Row],[Custom Sequence/Bank ID]]&lt;&gt;"SPECIAL",_xlpm.errorList&lt;&gt;""), _xlpm.errorList &amp; ".", "")
)</f>
        <v/>
      </c>
      <c r="CF128" s="3" t="str">
        <f t="shared" si="5"/>
        <v>Required</v>
      </c>
      <c r="CG128" s="1" t="str">
        <f t="shared" si="6"/>
        <v>Optional</v>
      </c>
      <c r="CH128" s="1" t="str">
        <f>IF(Table65[[#This Row],[Service]]&lt;&gt;"",IF((Table65[[#This Row],[Service]]="HT Custom RNA") + (Table65[[#This Row],[Service]]="HT Geneblock Custom RNA"), "Empty","Required"),"Empty")</f>
        <v>Empty</v>
      </c>
      <c r="CI128" s="1" t="str">
        <f>IF(Table65[[#This Row],[Service]] = "Stock RNA", "Required","Empty")</f>
        <v>Empty</v>
      </c>
      <c r="CJ128" s="1" t="str">
        <f>IF(OR(Table65[[#This Row],[Service]] = "Custom RNA", Table65[[#This Row],[Service]] = "HT Custom RNA", Table65[[#This Row],[Service]] = "HT Geneblock Custom RNA", Table65[[#This Row],[Service]] = "Formulation"), "Required", "Empty")</f>
        <v>Empty</v>
      </c>
      <c r="CK128" s="1" t="str">
        <f>IF(OR(Table65[[#This Row],[Service]] = "Custom RNA", Table65[[#This Row],[Service]] = "HT Custom RNA", Table65[[#This Row],[Service]] = "HT Geneblock Custom RNA"), "Required", "Empty")</f>
        <v>Empty</v>
      </c>
      <c r="CL128" s="1" t="str">
        <f>IF(OR(Table65[[#This Row],[Service]] = "Custom RNA", Table65[[#This Row],[Service]] = "HT Custom RNA", Table65[[#This Row],[Service]] = "HT Geneblock Custom RNA"), "Required", "Empty")</f>
        <v>Empty</v>
      </c>
      <c r="CM128" s="1" t="str">
        <f>IF(OR(Table65[[#This Row],[Service]] = "Custom RNA", Table65[[#This Row],[Service]] = "HT Custom RNA", Table65[[#This Row],[Service]] = "HT Geneblock Custom RNA"), "Required", "Empty")</f>
        <v>Empty</v>
      </c>
      <c r="CN128" s="1" t="str">
        <f>IF(AND(Table65[[#This Row],[Vector]]&lt;&gt;"Banked Construct", OR(Table65[[#This Row],[Service]] = "Custom RNA", Table65[[#This Row],[Service]] = "HT Custom RNA",Table65[[#This Row],[Service]] = "HT Geneblock Custom RNA",)), "Optional", "Empty")</f>
        <v>Empty</v>
      </c>
      <c r="CO128" s="1" t="str">
        <f>IF(OR(Table65[[#This Row],[Service]] = "Custom RNA", Table65[[#This Row],[Service]] = "HT Custom RNA"), "Optional", "Empty")</f>
        <v>Empty</v>
      </c>
      <c r="CP128" s="1" t="str">
        <f>IF(OR(Table65[[#This Row],[Service]] = "Custom RNA", Table65[[#This Row],[Service]] = "HT Custom RNA", Table65[[#This Row],[Service]] = "HT Custom Geneblock RNA"), "Optional", "Empty")</f>
        <v>Empty</v>
      </c>
      <c r="CQ128" s="1" t="str">
        <f>IF(Table65[[#This Row],[Service]]&lt;&gt;"",IF(OR(Table65[[#This Row],[Service]]="HT Custom RNA", Table65[[#This Row],[Service]]="HT Geneblock Custom RNA"), "Empty","Optional"),"Empty")</f>
        <v>Empty</v>
      </c>
      <c r="CR128" s="1" t="str">
        <f>IF(AND(Table65[[#This Row],[Formulation]]&lt;&gt;"",Table65[[#This Row],[Formulation]]&lt;&gt;"None",Table65[[#This Row],[Formulation]]&lt;&gt;"No Options"), "Required","Empty")</f>
        <v>Empty</v>
      </c>
      <c r="CS128" s="1" t="str">
        <f>IF(AND(Table65[[#This Row],[Formulation]]&lt;&gt;"",Table65[[#This Row],[Formulation]]&lt;&gt;"None",Table65[[#This Row],[Formulation]]&lt;&gt;"No Options"), "Optional","Empty")</f>
        <v>Empty</v>
      </c>
      <c r="CT128" s="1" t="str">
        <f t="shared" si="7"/>
        <v>Optional</v>
      </c>
      <c r="CU128" s="1" t="str">
        <f t="shared" si="8"/>
        <v>Optional</v>
      </c>
      <c r="CV128" s="2" t="str">
        <f t="shared" si="9"/>
        <v>Optional</v>
      </c>
    </row>
    <row r="129" spans="1:100" x14ac:dyDescent="0.35">
      <c r="A129" s="69">
        <v>125</v>
      </c>
      <c r="B129" s="59"/>
      <c r="C129" s="83"/>
      <c r="D129" s="85"/>
      <c r="E129" s="90"/>
      <c r="F129" s="60"/>
      <c r="G129" s="60"/>
      <c r="H129" s="60"/>
      <c r="I129" s="61"/>
      <c r="J129" s="61"/>
      <c r="K129" s="105"/>
      <c r="L129" s="90"/>
      <c r="M129" s="60"/>
      <c r="N129" s="108"/>
      <c r="O129" s="91"/>
      <c r="P129" s="111"/>
      <c r="Q129" s="93" t="str">
        <f>Table_Sequence_Check[[#This Row],[Final Warnings]]</f>
        <v/>
      </c>
      <c r="R129" s="19"/>
      <c r="S129" s="19"/>
      <c r="T129" s="19"/>
      <c r="BG129" s="3" t="str" cm="1">
        <f t="array" ref="BG129">_xlfn.LET(
    _xlpm.ProblemFound, _xlfn.TEXTJOIN(", ", TRUE, IF(OR(Table65[[#This Row],[Codon Optimize Capitalized?]]="No", Table65[[#This Row],[Codon Optimize Capitalized?]]=""), IF((ISNUMBER(SEARCH(Table_Problem_Sequences[Problem Sequences], Table65[[#This Row],[Custom Sequence/Bank ID]]))), Table_Problem_Sequences[Problem Sequences], ""),IF((ISNUMBER(FIND(LOWER(Table_Problem_Sequences[Problem Sequences]), Table65[[#This Row],[Custom Sequence/Bank ID]]))), Table_Problem_Sequences[Problem Sequences], ""))),
    IF(_xlpm.ProblemFound="", "", "Warning 1: Problem sequences found (" &amp; _xlpm.ProblemFound &amp; ")"))</f>
        <v/>
      </c>
      <c r="BH129" s="3" t="str">
        <f>IF(AND(Table65[[#This Row],[Vector]] &lt;&gt; "Banked Construct",Table65[[#This Row],[Service]]&lt;&gt;"Stock RNA", LEN(Table65[[#This Row],[Custom Sequence/Bank ID]])&lt;300, Table65[[#This Row],[Custom Sequence/Bank ID]]&lt;&gt;""),"Comment: Sequence is less than 300nt. A spacer sequence will be added to bring the length up to 300nt","")</f>
        <v/>
      </c>
      <c r="BI129" s="1" t="str">
        <f>IF(AND(Table65[[#This Row],[Custom Sequence/Bank ID]]&lt;&gt;"", Table65[[#This Row],[Codon Optimize Capitalized?]]&lt;&gt; "No", Table65[[#This Row],[Codon Optimize Capitalized?]]&lt;&gt; "", Table65[[#This Row],[Codon Optimize Capitalized?]]&lt;&gt; "No Options"),
    IF(MOD(LEN(SUBSTITUTE(SUBSTITUTE(SUBSTITUTE(SUBSTITUTE(SUBSTITUTE(Table65[[#This Row],[Custom Sequence/Bank ID]], "a", ""), "c", ""), "g", ""), "u", ""), "t", "")), 3) = 0,
        "",
        "Error 3: Optimization regions not divisible by 3"),
    "")</f>
        <v/>
      </c>
      <c r="BJ129" s="1" t="str">
        <f>IF(
    Table65[[#This Row],[Vector]]="Banked Construct",
    IF(
        AND(
            LEFT(Table65[[#This Row],[Custom Sequence/Bank ID]], 3)="RTC",
            ISNUMBER(VALUE(MID(Table65[[#This Row],[Custom Sequence/Bank ID]], 4, 7))),
            LEN(Table65[[#This Row],[Custom Sequence/Bank ID]])=10
        ),
        "",
        "Error 4: Incorrect Bank ID"
    ),
    ""
)</f>
        <v/>
      </c>
      <c r="BK129" s="1" t="str">
        <f>IF(
   AND(Table65[[#This Row],[Vector]]&lt;&gt;"Banked Construct", LEN(Table65[[#This Row],[Custom Sequence/Bank ID]])&gt;0),
   IF(
      LEN(
         SUBSTITUTE(
            SUBSTITUTE(
               SUBSTITUTE(
                  SUBSTITUTE(UPPER(Table65[[#This Row],[Custom Sequence/Bank ID]]),"A",""),
               "C",""),
            "T",""),
         "G","")
      )&gt;0,
      "Error 5: Non-ACGT characters present",
      ""
   ),
   ""
)</f>
        <v/>
      </c>
      <c r="BL129" s="4" t="str">
        <f>IF(AND(Table65[[#This Row],[Vector]] &lt;&gt; "Banked Construct",Table65[[#This Row],[Service]]="Custom RNA", LEN(Table65[[#This Row],[Custom Sequence/Bank ID]])&gt;10000),"Error 6: Maximum sequence length is 10,000nt",IF(AND(Table65[[#This Row],[Vector]] &lt;&gt; "Banked Construct",Table65[[#This Row],[Service]]="HT Custom RNA", LEN(Table65[[#This Row],[Custom Sequence/Bank ID]])&gt;5000),"Error 6: Maximum sequence length for HT is 5,000nt", IF(Table65[[#This Row],[Service]]="HT Geneblock Custom RNA", IF(AND(Table65[[#This Row],[Vector]]="RTC coding circRNA", LEN(Table65[[#This Row],[Custom Sequence/Bank ID]])&gt;3793),"Error 6: Maximum sequence length for Coding CircRNA Geneblock is 3,793nt", IF(AND(Table65[[#This Row],[Vector]]="RTC noncoding circRNA", LEN(Table65[[#This Row],[Custom Sequence/Bank ID]])&gt;4493),"Error 6: Maximum sequence length for Noncoding CircRNA Geneblock is 4,493nt", IF(AND(Table65[[#This Row],[Vector]]="RTC Other RNA", LEN(Table65[[#This Row],[Custom Sequence/Bank ID]])&gt;4913),"Error 6: Maximum sequence length for Other RNA Geneblock is 4,913nt",""))),"")))</f>
        <v/>
      </c>
      <c r="BM129" s="4" t="str">
        <f>IF(AND(Table65[[#This Row],[Vector]] &lt;&gt; "Banked Construct", Table65[[#This Row],[Service]]&lt;&gt;"Stock RNA", Table65[[#This Row],[Custom Sequence/Bank ID]]&lt;&gt;""),
    _xlfn.LET(
        _xlpm.Sequence, Table65[[#This Row],[Custom Sequence/Bank ID]],
        _xlpm.OriginalLength, IF(AND(Table65[[#This Row],[Codon Optimize Capitalized?]] &lt;&gt; "No", Table65[[#This Row],[Codon Optimize Capitalized?]] &lt;&gt; ""),
                           LEN(SUBSTITUTE(SUBSTITUTE(SUBSTITUTE(SUBSTITUTE(SUBSTITUTE(_xlpm.Sequence, "A", ""), "C", ""), "G", ""), "T", ""), "U", "")),
                           LEN(_xlpm.Sequence)),
        _xlpm.NoGCLength, IF(AND(Table65[[#This Row],[Codon Optimize Capitalized?]] &lt;&gt; "No", Table65[[#This Row],[Codon Optimize Capitalized?]] &lt;&gt; ""),
                       LEN((SUBSTITUTE(SUBSTITUTE(SUBSTITUTE(SUBSTITUTE(SUBSTITUTE(SUBSTITUTE(SUBSTITUTE(_xlpm.Sequence, "A", ""), "C", ""), "G", ""), "T", ""), "U", ""), "g", ""), "c", ""))),
                       LEN(SUBSTITUTE(SUBSTITUTE(UPPER(_xlpm.Sequence), "G", ""), "C", ""))),
        _xlpm.GCLength, _xlpm.OriginalLength - _xlpm.NoGCLength,
        _xlpm.GCPercentage, IF(_xlpm.OriginalLength &gt; 15, _xlpm.GCLength / _xlpm.OriginalLength, 0.5),
                IF(OR(_xlpm.GCPercentage &gt; 0.65, _xlpm.GCPercentage &lt; 0.25), "Warning 7: Unoptimized region GC is not between 25-65%", "")
    ),
    ""
)</f>
        <v/>
      </c>
      <c r="BN129" s="4" t="str" cm="1">
        <f t="array" ref="BN129">_xlfn.LET(
    _xlpm.ProblemFound, _xlfn.TEXTJOIN(", ", TRUE, IF(OR(Table65[[#This Row],[Codon Optimize Capitalized?]]="No", Table65[[#This Row],[Codon Optimize Capitalized?]]=""), IF((ISNUMBER(SEARCH(Table_Restriction_Enzymes[XbaI], Table65[[#This Row],[Custom Sequence/Bank ID]]))), Table_Restriction_Enzymes[XbaI], ""),IF((ISNUMBER(FIND(LOWER(Table_Restriction_Enzymes[XbaI]), Table65[[#This Row],[Custom Sequence/Bank ID]]))), Table_Restriction_Enzymes[XbaI], ""))),
    IF(_xlpm.ProblemFound="", "", "[" &amp; _xlpm.ProblemFound &amp; "]"))</f>
        <v/>
      </c>
      <c r="BO129" s="4" t="str">
        <f>IF(Table_Sequence_Check[[#This Row],[Restriction Enzyme 1 Check]]&lt;&gt;"", Table_Restriction_Enzymes[[#Headers],[XbaI]],"")</f>
        <v/>
      </c>
      <c r="BP129" s="4" t="str" cm="1">
        <f t="array" ref="BP129">_xlfn.LET(
    _xlpm.ProblemFound, _xlfn.TEXTJOIN(", ", TRUE, IF(OR(Table65[[#This Row],[Codon Optimize Capitalized?]]="No", Table65[[#This Row],[Codon Optimize Capitalized?]]=""), IF((ISNUMBER(SEARCH(Table_Restriction_Enzymes[AscI], Table65[[#This Row],[Custom Sequence/Bank ID]]))), Table_Restriction_Enzymes[AscI], ""),IF((ISNUMBER(FIND(LOWER(Table_Restriction_Enzymes[AscI]), Table65[[#This Row],[Custom Sequence/Bank ID]]))), Table_Restriction_Enzymes[AscI], ""))),
    IF(_xlpm.ProblemFound="", "", "[" &amp; _xlpm.ProblemFound &amp; "]"))</f>
        <v/>
      </c>
      <c r="BQ129" s="4" t="str">
        <f>IF(Table_Sequence_Check[[#This Row],[Restriction Enzyme 2 Check]]&lt;&gt;"", Table_Restriction_Enzymes[[#Headers],[AscI]],"")</f>
        <v/>
      </c>
      <c r="BR129" s="4" t="str">
        <f>IF(AND(Table65[[#This Row],[Vector]] &lt;&gt; "Banked Construct",Table65[[#This Row],[Service]]&lt;&gt;"Stock RNA", Table65[[#This Row],[Service]]&lt;&gt;"HT Geneblock Custom RNA", Table_Sequence_Check[[#This Row],[Restriction Enzyme 1 Check]]&lt;&gt;"", Table_Sequence_Check[[#This Row],[Restriction Enzyme 2 Check]]&lt;&gt; ""),"Error 8: Remove instances of one of the following: " &amp; _xlfn.CONCAT(Table_Sequence_Check[[#This Row],[Restriction Enzyme 1 Check]],Table_Sequence_Check[[#This Row],[Restriction Enzyme 2 Check]]),"")</f>
        <v/>
      </c>
      <c r="BS129" s="4" t="str" cm="1">
        <f t="array" ref="BS129">IF(
   AND(
      Table65[[#This Row],[Service]] &lt;&gt; "",
      OR(
         COUNTIF(Table65[Service], "HT Custom RNA") &gt; 0,
         COUNTIF(Table65[Service], "HT Geneblock Custom RNA") &gt; 0
      ),
      COUNTA(_xlfn.UNIQUE(_xlfn._xlws.FILTER(Table65[Service], Table65[Service] &lt;&gt; ""))) &gt; 1
   ),
   "Error 9: If selecting HT Custom RNA or HT Geneblock Custom RNA, all items must match the selected HT service",
   ""
)</f>
        <v/>
      </c>
      <c r="BT129" s="4" t="str" cm="1">
        <f t="array" ref="BT129">IF(
   AND(
      Table65[[#This Row],[Service]] &lt;&gt; "",
      OR(COUNTIF(Table65[Service], "*HT Custom RNA*") &gt; 0, COUNTIF(Table65[Service], "*HT Geneblock Custom RNA*") &gt; 0),
      OR(
         COUNTA(_xlfn.UNIQUE(_xlfn._xlws.FILTER(Table65[RNA Analytics], (Table65[Service] &lt;&gt; "")))) &gt; 1,
         COUNTA(_xlfn.UNIQUE(_xlfn._xlws.FILTER(Table65[Bank Construct?], (Table65[Service] &lt;&gt; "")))) &gt; 1,
         COUNTA(_xlfn.UNIQUE(_xlfn._xlws.FILTER(Table65[Synthesis Type], (Table65[Service] &lt;&gt; "")))) &gt; 1
      )
   ),
   "Error 10: If submitting HT Custom RNA or HT Geneblock Custom RNA service request, all items must have the same Synthesis Type, Banking, and Analytics",
   ""
)</f>
        <v/>
      </c>
      <c r="BU129" s="4" t="str">
        <f>IF(AND(OR(Table65[[#This Row],[Service]] = "HT Custom RNA",Table65[[#This Row],[Service]] = "HT Geneblock Custom RNA"), Table65[[#This Row],[Vector]]="Banked Construct"),"Error 11: Banked constructs cannot be submitted for HT/Geneblock Custom RNA service. Contact the core if you'd like to resynthesize an entire banked plate","")</f>
        <v/>
      </c>
      <c r="BV129" s="4" t="str">
        <f>IF(AND(Table65[[#This Row],[Service]] &lt;&gt; "", Table65[[#This Row],[Vector]]="Banked Construct", Table65[[#This Row],[Bank Construct?]]="Yes"),"Error 12: Cannot bank constructs that are already banked","")</f>
        <v/>
      </c>
      <c r="BW129" s="4" t="str" cm="1">
        <f t="array" ref="BW129">_xlfn.LET(
    _xlpm.ProblemFound, _xlfn.TEXTJOIN(", ", TRUE, IF(AND(Table65[[#This Row],[Synthesis Type]]="Other RNA", OR(Table65[[#This Row],[Codon Optimize Capitalized?]]="No", Table65[[#This Row],[Codon Optimize Capitalized?]]="")), IF((ISNUMBER(SEARCH(Table_pA_Check[pA Check], Table65[[#This Row],[Custom Sequence/Bank ID]]))), Table_pA_Check[pA Check], ""),IF((ISNUMBER(FIND(LOWER(Table_pA_Check[pA Check]), Table65[[#This Row],[Custom Sequence/Bank ID]]))), Table_pA_Check[pA Check], ""))),
    IF(_xlpm.ProblemFound="", "", "Error 13: Problem sequences found (" &amp; _xlpm.ProblemFound &amp; ")"))</f>
        <v/>
      </c>
      <c r="BX129" s="4" t="str">
        <f>IF(AND(Table65[[#This Row],[Service]] &lt;&gt; "", Table65[[#This Row],[Codon Optimize Capitalized?]]&lt;&gt; "No", Table65[[#This Row],[Codon Optimize Capitalized?]]&lt;&gt; "", Table65[[#This Row],[Codon Optimize Capitalized?]]&lt;&gt; "No Options", EXACT(Table65[[#This Row],[Custom Sequence/Bank ID]],LOWER(Table65[[#This Row],[Custom Sequence/Bank ID]]))),"Error 14: Codon optimization is selected, but sequence is lowercase. Change regions for optimization to uppercase","")</f>
        <v/>
      </c>
      <c r="BY129" s="4" t="str">
        <f>IF(COUNTIF(Table65[Name], Table65[[#This Row],[Name]]) &gt; 1, "Error 15: Duplicate name", "")</f>
        <v/>
      </c>
      <c r="BZ129" s="4" t="str">
        <f>IF(
   Table65[[#This Row],[Service]]&lt;&gt;"",
   IF(
      AND(Table65[[#This Row],[Formulation]]="", Table65[[#This Row],[Number of Aliquots]]&gt;1),
      "Error 16: The RTC can only aliquot formulated circRNA; unformulated circRNA is stable through many freeze-thaw cycles",
      ""
   ),
   ""
)</f>
        <v/>
      </c>
      <c r="CA129" s="4" t="str">
        <f>IF(
   Table65[[#This Row],[Service]]&lt;&gt;"",
   IF(
      Table65[[#This Row],[Number of Aliquots]] &gt; (Table65[[#This Row],[Quantity (mg)]]*20),
      "Error 17: Too many aliquots. Maximum aliquots for Quantity requested = " &amp; (Table65[[#This Row],[Quantity (mg)]]*20),
      ""
   ),
   ""
)</f>
        <v/>
      </c>
      <c r="CB129" s="4" t="str">
        <f>IF(
   AND(Table65[[#This Row],[Service]]&lt;&gt;"", Table65[[#This Row],[Quantity (mg)]]&lt;0.2, Table65[[#This Row],[Formulation]]&lt;&gt;"", Table65[[#This Row],[Formulation]]&lt;&gt;"None"),
   "Error 18: Quantity too low. Minimum is 0.2mg for formulations",
   ""
)</f>
        <v/>
      </c>
      <c r="CC129" s="4" t="str">
        <f>IF(
   AND(Table65[[#This Row],[Service]]&lt;&gt;"", Table65[[#This Row],[Vector]]="No Vector", Table65[[#This Row],[Service]]&lt;&gt;"HT Geneblock Custom RNA"),
   "Error 19: [No Vector] can only be used for Geneblock service",
   ""
)</f>
        <v/>
      </c>
      <c r="CD129" s="4" t="str">
        <f>_xlfn.LET(
    _xlpm.errorList, _xlfn.TEXTJOIN(". ", TRUE, Table_Sequence_Check[[#This Row],[Problem Sequence Check]:[GC Check]],Table_Sequence_Check[[#This Row],[Restriction Enzyme Error]:[Gblock No Vector Check]]),
    IF(AND(Table65[[#This Row],[Service]]&lt;&gt;"", Table65[[#This Row],[Custom Sequence/Bank ID]]&lt;&gt;"SPECIAL",_xlpm.errorList&lt;&gt;""), _xlpm.errorList &amp; ".", "")
)</f>
        <v/>
      </c>
      <c r="CF129" s="3" t="str">
        <f t="shared" si="5"/>
        <v>Required</v>
      </c>
      <c r="CG129" s="1" t="str">
        <f t="shared" si="6"/>
        <v>Optional</v>
      </c>
      <c r="CH129" s="1" t="str">
        <f>IF(Table65[[#This Row],[Service]]&lt;&gt;"",IF((Table65[[#This Row],[Service]]="HT Custom RNA") + (Table65[[#This Row],[Service]]="HT Geneblock Custom RNA"), "Empty","Required"),"Empty")</f>
        <v>Empty</v>
      </c>
      <c r="CI129" s="1" t="str">
        <f>IF(Table65[[#This Row],[Service]] = "Stock RNA", "Required","Empty")</f>
        <v>Empty</v>
      </c>
      <c r="CJ129" s="1" t="str">
        <f>IF(OR(Table65[[#This Row],[Service]] = "Custom RNA", Table65[[#This Row],[Service]] = "HT Custom RNA", Table65[[#This Row],[Service]] = "HT Geneblock Custom RNA", Table65[[#This Row],[Service]] = "Formulation"), "Required", "Empty")</f>
        <v>Empty</v>
      </c>
      <c r="CK129" s="1" t="str">
        <f>IF(OR(Table65[[#This Row],[Service]] = "Custom RNA", Table65[[#This Row],[Service]] = "HT Custom RNA", Table65[[#This Row],[Service]] = "HT Geneblock Custom RNA"), "Required", "Empty")</f>
        <v>Empty</v>
      </c>
      <c r="CL129" s="1" t="str">
        <f>IF(OR(Table65[[#This Row],[Service]] = "Custom RNA", Table65[[#This Row],[Service]] = "HT Custom RNA", Table65[[#This Row],[Service]] = "HT Geneblock Custom RNA"), "Required", "Empty")</f>
        <v>Empty</v>
      </c>
      <c r="CM129" s="1" t="str">
        <f>IF(OR(Table65[[#This Row],[Service]] = "Custom RNA", Table65[[#This Row],[Service]] = "HT Custom RNA", Table65[[#This Row],[Service]] = "HT Geneblock Custom RNA"), "Required", "Empty")</f>
        <v>Empty</v>
      </c>
      <c r="CN129" s="1" t="str">
        <f>IF(AND(Table65[[#This Row],[Vector]]&lt;&gt;"Banked Construct", OR(Table65[[#This Row],[Service]] = "Custom RNA", Table65[[#This Row],[Service]] = "HT Custom RNA",Table65[[#This Row],[Service]] = "HT Geneblock Custom RNA",)), "Optional", "Empty")</f>
        <v>Empty</v>
      </c>
      <c r="CO129" s="1" t="str">
        <f>IF(OR(Table65[[#This Row],[Service]] = "Custom RNA", Table65[[#This Row],[Service]] = "HT Custom RNA"), "Optional", "Empty")</f>
        <v>Empty</v>
      </c>
      <c r="CP129" s="1" t="str">
        <f>IF(OR(Table65[[#This Row],[Service]] = "Custom RNA", Table65[[#This Row],[Service]] = "HT Custom RNA", Table65[[#This Row],[Service]] = "HT Custom Geneblock RNA"), "Optional", "Empty")</f>
        <v>Empty</v>
      </c>
      <c r="CQ129" s="1" t="str">
        <f>IF(Table65[[#This Row],[Service]]&lt;&gt;"",IF(OR(Table65[[#This Row],[Service]]="HT Custom RNA", Table65[[#This Row],[Service]]="HT Geneblock Custom RNA"), "Empty","Optional"),"Empty")</f>
        <v>Empty</v>
      </c>
      <c r="CR129" s="1" t="str">
        <f>IF(AND(Table65[[#This Row],[Formulation]]&lt;&gt;"",Table65[[#This Row],[Formulation]]&lt;&gt;"None",Table65[[#This Row],[Formulation]]&lt;&gt;"No Options"), "Required","Empty")</f>
        <v>Empty</v>
      </c>
      <c r="CS129" s="1" t="str">
        <f>IF(AND(Table65[[#This Row],[Formulation]]&lt;&gt;"",Table65[[#This Row],[Formulation]]&lt;&gt;"None",Table65[[#This Row],[Formulation]]&lt;&gt;"No Options"), "Optional","Empty")</f>
        <v>Empty</v>
      </c>
      <c r="CT129" s="1" t="str">
        <f t="shared" si="7"/>
        <v>Optional</v>
      </c>
      <c r="CU129" s="1" t="str">
        <f t="shared" si="8"/>
        <v>Optional</v>
      </c>
      <c r="CV129" s="2" t="str">
        <f t="shared" si="9"/>
        <v>Optional</v>
      </c>
    </row>
    <row r="130" spans="1:100" x14ac:dyDescent="0.35">
      <c r="A130" s="69">
        <v>126</v>
      </c>
      <c r="B130" s="59"/>
      <c r="C130" s="83"/>
      <c r="D130" s="85"/>
      <c r="E130" s="90"/>
      <c r="F130" s="60"/>
      <c r="G130" s="60"/>
      <c r="H130" s="60"/>
      <c r="I130" s="61"/>
      <c r="J130" s="61"/>
      <c r="K130" s="105"/>
      <c r="L130" s="90"/>
      <c r="M130" s="60"/>
      <c r="N130" s="108"/>
      <c r="O130" s="91"/>
      <c r="P130" s="111"/>
      <c r="Q130" s="93" t="str">
        <f>Table_Sequence_Check[[#This Row],[Final Warnings]]</f>
        <v/>
      </c>
      <c r="R130" s="19"/>
      <c r="S130" s="19"/>
      <c r="T130" s="19"/>
      <c r="BG130" s="3" t="str" cm="1">
        <f t="array" ref="BG130">_xlfn.LET(
    _xlpm.ProblemFound, _xlfn.TEXTJOIN(", ", TRUE, IF(OR(Table65[[#This Row],[Codon Optimize Capitalized?]]="No", Table65[[#This Row],[Codon Optimize Capitalized?]]=""), IF((ISNUMBER(SEARCH(Table_Problem_Sequences[Problem Sequences], Table65[[#This Row],[Custom Sequence/Bank ID]]))), Table_Problem_Sequences[Problem Sequences], ""),IF((ISNUMBER(FIND(LOWER(Table_Problem_Sequences[Problem Sequences]), Table65[[#This Row],[Custom Sequence/Bank ID]]))), Table_Problem_Sequences[Problem Sequences], ""))),
    IF(_xlpm.ProblemFound="", "", "Warning 1: Problem sequences found (" &amp; _xlpm.ProblemFound &amp; ")"))</f>
        <v/>
      </c>
      <c r="BH130" s="3" t="str">
        <f>IF(AND(Table65[[#This Row],[Vector]] &lt;&gt; "Banked Construct",Table65[[#This Row],[Service]]&lt;&gt;"Stock RNA", LEN(Table65[[#This Row],[Custom Sequence/Bank ID]])&lt;300, Table65[[#This Row],[Custom Sequence/Bank ID]]&lt;&gt;""),"Comment: Sequence is less than 300nt. A spacer sequence will be added to bring the length up to 300nt","")</f>
        <v/>
      </c>
      <c r="BI130" s="1" t="str">
        <f>IF(AND(Table65[[#This Row],[Custom Sequence/Bank ID]]&lt;&gt;"", Table65[[#This Row],[Codon Optimize Capitalized?]]&lt;&gt; "No", Table65[[#This Row],[Codon Optimize Capitalized?]]&lt;&gt; "", Table65[[#This Row],[Codon Optimize Capitalized?]]&lt;&gt; "No Options"),
    IF(MOD(LEN(SUBSTITUTE(SUBSTITUTE(SUBSTITUTE(SUBSTITUTE(SUBSTITUTE(Table65[[#This Row],[Custom Sequence/Bank ID]], "a", ""), "c", ""), "g", ""), "u", ""), "t", "")), 3) = 0,
        "",
        "Error 3: Optimization regions not divisible by 3"),
    "")</f>
        <v/>
      </c>
      <c r="BJ130" s="1" t="str">
        <f>IF(
    Table65[[#This Row],[Vector]]="Banked Construct",
    IF(
        AND(
            LEFT(Table65[[#This Row],[Custom Sequence/Bank ID]], 3)="RTC",
            ISNUMBER(VALUE(MID(Table65[[#This Row],[Custom Sequence/Bank ID]], 4, 7))),
            LEN(Table65[[#This Row],[Custom Sequence/Bank ID]])=10
        ),
        "",
        "Error 4: Incorrect Bank ID"
    ),
    ""
)</f>
        <v/>
      </c>
      <c r="BK130" s="1" t="str">
        <f>IF(
   AND(Table65[[#This Row],[Vector]]&lt;&gt;"Banked Construct", LEN(Table65[[#This Row],[Custom Sequence/Bank ID]])&gt;0),
   IF(
      LEN(
         SUBSTITUTE(
            SUBSTITUTE(
               SUBSTITUTE(
                  SUBSTITUTE(UPPER(Table65[[#This Row],[Custom Sequence/Bank ID]]),"A",""),
               "C",""),
            "T",""),
         "G","")
      )&gt;0,
      "Error 5: Non-ACGT characters present",
      ""
   ),
   ""
)</f>
        <v/>
      </c>
      <c r="BL130" s="4" t="str">
        <f>IF(AND(Table65[[#This Row],[Vector]] &lt;&gt; "Banked Construct",Table65[[#This Row],[Service]]="Custom RNA", LEN(Table65[[#This Row],[Custom Sequence/Bank ID]])&gt;10000),"Error 6: Maximum sequence length is 10,000nt",IF(AND(Table65[[#This Row],[Vector]] &lt;&gt; "Banked Construct",Table65[[#This Row],[Service]]="HT Custom RNA", LEN(Table65[[#This Row],[Custom Sequence/Bank ID]])&gt;5000),"Error 6: Maximum sequence length for HT is 5,000nt", IF(Table65[[#This Row],[Service]]="HT Geneblock Custom RNA", IF(AND(Table65[[#This Row],[Vector]]="RTC coding circRNA", LEN(Table65[[#This Row],[Custom Sequence/Bank ID]])&gt;3793),"Error 6: Maximum sequence length for Coding CircRNA Geneblock is 3,793nt", IF(AND(Table65[[#This Row],[Vector]]="RTC noncoding circRNA", LEN(Table65[[#This Row],[Custom Sequence/Bank ID]])&gt;4493),"Error 6: Maximum sequence length for Noncoding CircRNA Geneblock is 4,493nt", IF(AND(Table65[[#This Row],[Vector]]="RTC Other RNA", LEN(Table65[[#This Row],[Custom Sequence/Bank ID]])&gt;4913),"Error 6: Maximum sequence length for Other RNA Geneblock is 4,913nt",""))),"")))</f>
        <v/>
      </c>
      <c r="BM130" s="4" t="str">
        <f>IF(AND(Table65[[#This Row],[Vector]] &lt;&gt; "Banked Construct", Table65[[#This Row],[Service]]&lt;&gt;"Stock RNA", Table65[[#This Row],[Custom Sequence/Bank ID]]&lt;&gt;""),
    _xlfn.LET(
        _xlpm.Sequence, Table65[[#This Row],[Custom Sequence/Bank ID]],
        _xlpm.OriginalLength, IF(AND(Table65[[#This Row],[Codon Optimize Capitalized?]] &lt;&gt; "No", Table65[[#This Row],[Codon Optimize Capitalized?]] &lt;&gt; ""),
                           LEN(SUBSTITUTE(SUBSTITUTE(SUBSTITUTE(SUBSTITUTE(SUBSTITUTE(_xlpm.Sequence, "A", ""), "C", ""), "G", ""), "T", ""), "U", "")),
                           LEN(_xlpm.Sequence)),
        _xlpm.NoGCLength, IF(AND(Table65[[#This Row],[Codon Optimize Capitalized?]] &lt;&gt; "No", Table65[[#This Row],[Codon Optimize Capitalized?]] &lt;&gt; ""),
                       LEN((SUBSTITUTE(SUBSTITUTE(SUBSTITUTE(SUBSTITUTE(SUBSTITUTE(SUBSTITUTE(SUBSTITUTE(_xlpm.Sequence, "A", ""), "C", ""), "G", ""), "T", ""), "U", ""), "g", ""), "c", ""))),
                       LEN(SUBSTITUTE(SUBSTITUTE(UPPER(_xlpm.Sequence), "G", ""), "C", ""))),
        _xlpm.GCLength, _xlpm.OriginalLength - _xlpm.NoGCLength,
        _xlpm.GCPercentage, IF(_xlpm.OriginalLength &gt; 15, _xlpm.GCLength / _xlpm.OriginalLength, 0.5),
                IF(OR(_xlpm.GCPercentage &gt; 0.65, _xlpm.GCPercentage &lt; 0.25), "Warning 7: Unoptimized region GC is not between 25-65%", "")
    ),
    ""
)</f>
        <v/>
      </c>
      <c r="BN130" s="4" t="str" cm="1">
        <f t="array" ref="BN130">_xlfn.LET(
    _xlpm.ProblemFound, _xlfn.TEXTJOIN(", ", TRUE, IF(OR(Table65[[#This Row],[Codon Optimize Capitalized?]]="No", Table65[[#This Row],[Codon Optimize Capitalized?]]=""), IF((ISNUMBER(SEARCH(Table_Restriction_Enzymes[XbaI], Table65[[#This Row],[Custom Sequence/Bank ID]]))), Table_Restriction_Enzymes[XbaI], ""),IF((ISNUMBER(FIND(LOWER(Table_Restriction_Enzymes[XbaI]), Table65[[#This Row],[Custom Sequence/Bank ID]]))), Table_Restriction_Enzymes[XbaI], ""))),
    IF(_xlpm.ProblemFound="", "", "[" &amp; _xlpm.ProblemFound &amp; "]"))</f>
        <v/>
      </c>
      <c r="BO130" s="4" t="str">
        <f>IF(Table_Sequence_Check[[#This Row],[Restriction Enzyme 1 Check]]&lt;&gt;"", Table_Restriction_Enzymes[[#Headers],[XbaI]],"")</f>
        <v/>
      </c>
      <c r="BP130" s="4" t="str" cm="1">
        <f t="array" ref="BP130">_xlfn.LET(
    _xlpm.ProblemFound, _xlfn.TEXTJOIN(", ", TRUE, IF(OR(Table65[[#This Row],[Codon Optimize Capitalized?]]="No", Table65[[#This Row],[Codon Optimize Capitalized?]]=""), IF((ISNUMBER(SEARCH(Table_Restriction_Enzymes[AscI], Table65[[#This Row],[Custom Sequence/Bank ID]]))), Table_Restriction_Enzymes[AscI], ""),IF((ISNUMBER(FIND(LOWER(Table_Restriction_Enzymes[AscI]), Table65[[#This Row],[Custom Sequence/Bank ID]]))), Table_Restriction_Enzymes[AscI], ""))),
    IF(_xlpm.ProblemFound="", "", "[" &amp; _xlpm.ProblemFound &amp; "]"))</f>
        <v/>
      </c>
      <c r="BQ130" s="4" t="str">
        <f>IF(Table_Sequence_Check[[#This Row],[Restriction Enzyme 2 Check]]&lt;&gt;"", Table_Restriction_Enzymes[[#Headers],[AscI]],"")</f>
        <v/>
      </c>
      <c r="BR130" s="4" t="str">
        <f>IF(AND(Table65[[#This Row],[Vector]] &lt;&gt; "Banked Construct",Table65[[#This Row],[Service]]&lt;&gt;"Stock RNA", Table65[[#This Row],[Service]]&lt;&gt;"HT Geneblock Custom RNA", Table_Sequence_Check[[#This Row],[Restriction Enzyme 1 Check]]&lt;&gt;"", Table_Sequence_Check[[#This Row],[Restriction Enzyme 2 Check]]&lt;&gt; ""),"Error 8: Remove instances of one of the following: " &amp; _xlfn.CONCAT(Table_Sequence_Check[[#This Row],[Restriction Enzyme 1 Check]],Table_Sequence_Check[[#This Row],[Restriction Enzyme 2 Check]]),"")</f>
        <v/>
      </c>
      <c r="BS130" s="4" t="str" cm="1">
        <f t="array" ref="BS130">IF(
   AND(
      Table65[[#This Row],[Service]] &lt;&gt; "",
      OR(
         COUNTIF(Table65[Service], "HT Custom RNA") &gt; 0,
         COUNTIF(Table65[Service], "HT Geneblock Custom RNA") &gt; 0
      ),
      COUNTA(_xlfn.UNIQUE(_xlfn._xlws.FILTER(Table65[Service], Table65[Service] &lt;&gt; ""))) &gt; 1
   ),
   "Error 9: If selecting HT Custom RNA or HT Geneblock Custom RNA, all items must match the selected HT service",
   ""
)</f>
        <v/>
      </c>
      <c r="BT130" s="4" t="str" cm="1">
        <f t="array" ref="BT130">IF(
   AND(
      Table65[[#This Row],[Service]] &lt;&gt; "",
      OR(COUNTIF(Table65[Service], "*HT Custom RNA*") &gt; 0, COUNTIF(Table65[Service], "*HT Geneblock Custom RNA*") &gt; 0),
      OR(
         COUNTA(_xlfn.UNIQUE(_xlfn._xlws.FILTER(Table65[RNA Analytics], (Table65[Service] &lt;&gt; "")))) &gt; 1,
         COUNTA(_xlfn.UNIQUE(_xlfn._xlws.FILTER(Table65[Bank Construct?], (Table65[Service] &lt;&gt; "")))) &gt; 1,
         COUNTA(_xlfn.UNIQUE(_xlfn._xlws.FILTER(Table65[Synthesis Type], (Table65[Service] &lt;&gt; "")))) &gt; 1
      )
   ),
   "Error 10: If submitting HT Custom RNA or HT Geneblock Custom RNA service request, all items must have the same Synthesis Type, Banking, and Analytics",
   ""
)</f>
        <v/>
      </c>
      <c r="BU130" s="4" t="str">
        <f>IF(AND(OR(Table65[[#This Row],[Service]] = "HT Custom RNA",Table65[[#This Row],[Service]] = "HT Geneblock Custom RNA"), Table65[[#This Row],[Vector]]="Banked Construct"),"Error 11: Banked constructs cannot be submitted for HT/Geneblock Custom RNA service. Contact the core if you'd like to resynthesize an entire banked plate","")</f>
        <v/>
      </c>
      <c r="BV130" s="4" t="str">
        <f>IF(AND(Table65[[#This Row],[Service]] &lt;&gt; "", Table65[[#This Row],[Vector]]="Banked Construct", Table65[[#This Row],[Bank Construct?]]="Yes"),"Error 12: Cannot bank constructs that are already banked","")</f>
        <v/>
      </c>
      <c r="BW130" s="4" t="str" cm="1">
        <f t="array" ref="BW130">_xlfn.LET(
    _xlpm.ProblemFound, _xlfn.TEXTJOIN(", ", TRUE, IF(AND(Table65[[#This Row],[Synthesis Type]]="Other RNA", OR(Table65[[#This Row],[Codon Optimize Capitalized?]]="No", Table65[[#This Row],[Codon Optimize Capitalized?]]="")), IF((ISNUMBER(SEARCH(Table_pA_Check[pA Check], Table65[[#This Row],[Custom Sequence/Bank ID]]))), Table_pA_Check[pA Check], ""),IF((ISNUMBER(FIND(LOWER(Table_pA_Check[pA Check]), Table65[[#This Row],[Custom Sequence/Bank ID]]))), Table_pA_Check[pA Check], ""))),
    IF(_xlpm.ProblemFound="", "", "Error 13: Problem sequences found (" &amp; _xlpm.ProblemFound &amp; ")"))</f>
        <v/>
      </c>
      <c r="BX130" s="4" t="str">
        <f>IF(AND(Table65[[#This Row],[Service]] &lt;&gt; "", Table65[[#This Row],[Codon Optimize Capitalized?]]&lt;&gt; "No", Table65[[#This Row],[Codon Optimize Capitalized?]]&lt;&gt; "", Table65[[#This Row],[Codon Optimize Capitalized?]]&lt;&gt; "No Options", EXACT(Table65[[#This Row],[Custom Sequence/Bank ID]],LOWER(Table65[[#This Row],[Custom Sequence/Bank ID]]))),"Error 14: Codon optimization is selected, but sequence is lowercase. Change regions for optimization to uppercase","")</f>
        <v/>
      </c>
      <c r="BY130" s="4" t="str">
        <f>IF(COUNTIF(Table65[Name], Table65[[#This Row],[Name]]) &gt; 1, "Error 15: Duplicate name", "")</f>
        <v/>
      </c>
      <c r="BZ130" s="4" t="str">
        <f>IF(
   Table65[[#This Row],[Service]]&lt;&gt;"",
   IF(
      AND(Table65[[#This Row],[Formulation]]="", Table65[[#This Row],[Number of Aliquots]]&gt;1),
      "Error 16: The RTC can only aliquot formulated circRNA; unformulated circRNA is stable through many freeze-thaw cycles",
      ""
   ),
   ""
)</f>
        <v/>
      </c>
      <c r="CA130" s="4" t="str">
        <f>IF(
   Table65[[#This Row],[Service]]&lt;&gt;"",
   IF(
      Table65[[#This Row],[Number of Aliquots]] &gt; (Table65[[#This Row],[Quantity (mg)]]*20),
      "Error 17: Too many aliquots. Maximum aliquots for Quantity requested = " &amp; (Table65[[#This Row],[Quantity (mg)]]*20),
      ""
   ),
   ""
)</f>
        <v/>
      </c>
      <c r="CB130" s="4" t="str">
        <f>IF(
   AND(Table65[[#This Row],[Service]]&lt;&gt;"", Table65[[#This Row],[Quantity (mg)]]&lt;0.2, Table65[[#This Row],[Formulation]]&lt;&gt;"", Table65[[#This Row],[Formulation]]&lt;&gt;"None"),
   "Error 18: Quantity too low. Minimum is 0.2mg for formulations",
   ""
)</f>
        <v/>
      </c>
      <c r="CC130" s="4" t="str">
        <f>IF(
   AND(Table65[[#This Row],[Service]]&lt;&gt;"", Table65[[#This Row],[Vector]]="No Vector", Table65[[#This Row],[Service]]&lt;&gt;"HT Geneblock Custom RNA"),
   "Error 19: [No Vector] can only be used for Geneblock service",
   ""
)</f>
        <v/>
      </c>
      <c r="CD130" s="4" t="str">
        <f>_xlfn.LET(
    _xlpm.errorList, _xlfn.TEXTJOIN(". ", TRUE, Table_Sequence_Check[[#This Row],[Problem Sequence Check]:[GC Check]],Table_Sequence_Check[[#This Row],[Restriction Enzyme Error]:[Gblock No Vector Check]]),
    IF(AND(Table65[[#This Row],[Service]]&lt;&gt;"", Table65[[#This Row],[Custom Sequence/Bank ID]]&lt;&gt;"SPECIAL",_xlpm.errorList&lt;&gt;""), _xlpm.errorList &amp; ".", "")
)</f>
        <v/>
      </c>
      <c r="CF130" s="3" t="str">
        <f t="shared" si="5"/>
        <v>Required</v>
      </c>
      <c r="CG130" s="1" t="str">
        <f t="shared" si="6"/>
        <v>Optional</v>
      </c>
      <c r="CH130" s="1" t="str">
        <f>IF(Table65[[#This Row],[Service]]&lt;&gt;"",IF((Table65[[#This Row],[Service]]="HT Custom RNA") + (Table65[[#This Row],[Service]]="HT Geneblock Custom RNA"), "Empty","Required"),"Empty")</f>
        <v>Empty</v>
      </c>
      <c r="CI130" s="1" t="str">
        <f>IF(Table65[[#This Row],[Service]] = "Stock RNA", "Required","Empty")</f>
        <v>Empty</v>
      </c>
      <c r="CJ130" s="1" t="str">
        <f>IF(OR(Table65[[#This Row],[Service]] = "Custom RNA", Table65[[#This Row],[Service]] = "HT Custom RNA", Table65[[#This Row],[Service]] = "HT Geneblock Custom RNA", Table65[[#This Row],[Service]] = "Formulation"), "Required", "Empty")</f>
        <v>Empty</v>
      </c>
      <c r="CK130" s="1" t="str">
        <f>IF(OR(Table65[[#This Row],[Service]] = "Custom RNA", Table65[[#This Row],[Service]] = "HT Custom RNA", Table65[[#This Row],[Service]] = "HT Geneblock Custom RNA"), "Required", "Empty")</f>
        <v>Empty</v>
      </c>
      <c r="CL130" s="1" t="str">
        <f>IF(OR(Table65[[#This Row],[Service]] = "Custom RNA", Table65[[#This Row],[Service]] = "HT Custom RNA", Table65[[#This Row],[Service]] = "HT Geneblock Custom RNA"), "Required", "Empty")</f>
        <v>Empty</v>
      </c>
      <c r="CM130" s="1" t="str">
        <f>IF(OR(Table65[[#This Row],[Service]] = "Custom RNA", Table65[[#This Row],[Service]] = "HT Custom RNA", Table65[[#This Row],[Service]] = "HT Geneblock Custom RNA"), "Required", "Empty")</f>
        <v>Empty</v>
      </c>
      <c r="CN130" s="1" t="str">
        <f>IF(AND(Table65[[#This Row],[Vector]]&lt;&gt;"Banked Construct", OR(Table65[[#This Row],[Service]] = "Custom RNA", Table65[[#This Row],[Service]] = "HT Custom RNA",Table65[[#This Row],[Service]] = "HT Geneblock Custom RNA",)), "Optional", "Empty")</f>
        <v>Empty</v>
      </c>
      <c r="CO130" s="1" t="str">
        <f>IF(OR(Table65[[#This Row],[Service]] = "Custom RNA", Table65[[#This Row],[Service]] = "HT Custom RNA"), "Optional", "Empty")</f>
        <v>Empty</v>
      </c>
      <c r="CP130" s="1" t="str">
        <f>IF(OR(Table65[[#This Row],[Service]] = "Custom RNA", Table65[[#This Row],[Service]] = "HT Custom RNA", Table65[[#This Row],[Service]] = "HT Custom Geneblock RNA"), "Optional", "Empty")</f>
        <v>Empty</v>
      </c>
      <c r="CQ130" s="1" t="str">
        <f>IF(Table65[[#This Row],[Service]]&lt;&gt;"",IF(OR(Table65[[#This Row],[Service]]="HT Custom RNA", Table65[[#This Row],[Service]]="HT Geneblock Custom RNA"), "Empty","Optional"),"Empty")</f>
        <v>Empty</v>
      </c>
      <c r="CR130" s="1" t="str">
        <f>IF(AND(Table65[[#This Row],[Formulation]]&lt;&gt;"",Table65[[#This Row],[Formulation]]&lt;&gt;"None",Table65[[#This Row],[Formulation]]&lt;&gt;"No Options"), "Required","Empty")</f>
        <v>Empty</v>
      </c>
      <c r="CS130" s="1" t="str">
        <f>IF(AND(Table65[[#This Row],[Formulation]]&lt;&gt;"",Table65[[#This Row],[Formulation]]&lt;&gt;"None",Table65[[#This Row],[Formulation]]&lt;&gt;"No Options"), "Optional","Empty")</f>
        <v>Empty</v>
      </c>
      <c r="CT130" s="1" t="str">
        <f t="shared" si="7"/>
        <v>Optional</v>
      </c>
      <c r="CU130" s="1" t="str">
        <f t="shared" si="8"/>
        <v>Optional</v>
      </c>
      <c r="CV130" s="2" t="str">
        <f t="shared" si="9"/>
        <v>Optional</v>
      </c>
    </row>
    <row r="131" spans="1:100" x14ac:dyDescent="0.35">
      <c r="A131" s="69">
        <v>127</v>
      </c>
      <c r="B131" s="59"/>
      <c r="C131" s="83"/>
      <c r="D131" s="85"/>
      <c r="E131" s="90"/>
      <c r="F131" s="60"/>
      <c r="G131" s="60"/>
      <c r="H131" s="60"/>
      <c r="I131" s="61"/>
      <c r="J131" s="61"/>
      <c r="K131" s="105"/>
      <c r="L131" s="90"/>
      <c r="M131" s="60"/>
      <c r="N131" s="108"/>
      <c r="O131" s="91"/>
      <c r="P131" s="111"/>
      <c r="Q131" s="93" t="str">
        <f>Table_Sequence_Check[[#This Row],[Final Warnings]]</f>
        <v/>
      </c>
      <c r="R131" s="19"/>
      <c r="S131" s="19"/>
      <c r="T131" s="19"/>
      <c r="BG131" s="3" t="str" cm="1">
        <f t="array" ref="BG131">_xlfn.LET(
    _xlpm.ProblemFound, _xlfn.TEXTJOIN(", ", TRUE, IF(OR(Table65[[#This Row],[Codon Optimize Capitalized?]]="No", Table65[[#This Row],[Codon Optimize Capitalized?]]=""), IF((ISNUMBER(SEARCH(Table_Problem_Sequences[Problem Sequences], Table65[[#This Row],[Custom Sequence/Bank ID]]))), Table_Problem_Sequences[Problem Sequences], ""),IF((ISNUMBER(FIND(LOWER(Table_Problem_Sequences[Problem Sequences]), Table65[[#This Row],[Custom Sequence/Bank ID]]))), Table_Problem_Sequences[Problem Sequences], ""))),
    IF(_xlpm.ProblemFound="", "", "Warning 1: Problem sequences found (" &amp; _xlpm.ProblemFound &amp; ")"))</f>
        <v/>
      </c>
      <c r="BH131" s="3" t="str">
        <f>IF(AND(Table65[[#This Row],[Vector]] &lt;&gt; "Banked Construct",Table65[[#This Row],[Service]]&lt;&gt;"Stock RNA", LEN(Table65[[#This Row],[Custom Sequence/Bank ID]])&lt;300, Table65[[#This Row],[Custom Sequence/Bank ID]]&lt;&gt;""),"Comment: Sequence is less than 300nt. A spacer sequence will be added to bring the length up to 300nt","")</f>
        <v/>
      </c>
      <c r="BI131" s="1" t="str">
        <f>IF(AND(Table65[[#This Row],[Custom Sequence/Bank ID]]&lt;&gt;"", Table65[[#This Row],[Codon Optimize Capitalized?]]&lt;&gt; "No", Table65[[#This Row],[Codon Optimize Capitalized?]]&lt;&gt; "", Table65[[#This Row],[Codon Optimize Capitalized?]]&lt;&gt; "No Options"),
    IF(MOD(LEN(SUBSTITUTE(SUBSTITUTE(SUBSTITUTE(SUBSTITUTE(SUBSTITUTE(Table65[[#This Row],[Custom Sequence/Bank ID]], "a", ""), "c", ""), "g", ""), "u", ""), "t", "")), 3) = 0,
        "",
        "Error 3: Optimization regions not divisible by 3"),
    "")</f>
        <v/>
      </c>
      <c r="BJ131" s="1" t="str">
        <f>IF(
    Table65[[#This Row],[Vector]]="Banked Construct",
    IF(
        AND(
            LEFT(Table65[[#This Row],[Custom Sequence/Bank ID]], 3)="RTC",
            ISNUMBER(VALUE(MID(Table65[[#This Row],[Custom Sequence/Bank ID]], 4, 7))),
            LEN(Table65[[#This Row],[Custom Sequence/Bank ID]])=10
        ),
        "",
        "Error 4: Incorrect Bank ID"
    ),
    ""
)</f>
        <v/>
      </c>
      <c r="BK131" s="1" t="str">
        <f>IF(
   AND(Table65[[#This Row],[Vector]]&lt;&gt;"Banked Construct", LEN(Table65[[#This Row],[Custom Sequence/Bank ID]])&gt;0),
   IF(
      LEN(
         SUBSTITUTE(
            SUBSTITUTE(
               SUBSTITUTE(
                  SUBSTITUTE(UPPER(Table65[[#This Row],[Custom Sequence/Bank ID]]),"A",""),
               "C",""),
            "T",""),
         "G","")
      )&gt;0,
      "Error 5: Non-ACGT characters present",
      ""
   ),
   ""
)</f>
        <v/>
      </c>
      <c r="BL131" s="4" t="str">
        <f>IF(AND(Table65[[#This Row],[Vector]] &lt;&gt; "Banked Construct",Table65[[#This Row],[Service]]="Custom RNA", LEN(Table65[[#This Row],[Custom Sequence/Bank ID]])&gt;10000),"Error 6: Maximum sequence length is 10,000nt",IF(AND(Table65[[#This Row],[Vector]] &lt;&gt; "Banked Construct",Table65[[#This Row],[Service]]="HT Custom RNA", LEN(Table65[[#This Row],[Custom Sequence/Bank ID]])&gt;5000),"Error 6: Maximum sequence length for HT is 5,000nt", IF(Table65[[#This Row],[Service]]="HT Geneblock Custom RNA", IF(AND(Table65[[#This Row],[Vector]]="RTC coding circRNA", LEN(Table65[[#This Row],[Custom Sequence/Bank ID]])&gt;3793),"Error 6: Maximum sequence length for Coding CircRNA Geneblock is 3,793nt", IF(AND(Table65[[#This Row],[Vector]]="RTC noncoding circRNA", LEN(Table65[[#This Row],[Custom Sequence/Bank ID]])&gt;4493),"Error 6: Maximum sequence length for Noncoding CircRNA Geneblock is 4,493nt", IF(AND(Table65[[#This Row],[Vector]]="RTC Other RNA", LEN(Table65[[#This Row],[Custom Sequence/Bank ID]])&gt;4913),"Error 6: Maximum sequence length for Other RNA Geneblock is 4,913nt",""))),"")))</f>
        <v/>
      </c>
      <c r="BM131" s="4" t="str">
        <f>IF(AND(Table65[[#This Row],[Vector]] &lt;&gt; "Banked Construct", Table65[[#This Row],[Service]]&lt;&gt;"Stock RNA", Table65[[#This Row],[Custom Sequence/Bank ID]]&lt;&gt;""),
    _xlfn.LET(
        _xlpm.Sequence, Table65[[#This Row],[Custom Sequence/Bank ID]],
        _xlpm.OriginalLength, IF(AND(Table65[[#This Row],[Codon Optimize Capitalized?]] &lt;&gt; "No", Table65[[#This Row],[Codon Optimize Capitalized?]] &lt;&gt; ""),
                           LEN(SUBSTITUTE(SUBSTITUTE(SUBSTITUTE(SUBSTITUTE(SUBSTITUTE(_xlpm.Sequence, "A", ""), "C", ""), "G", ""), "T", ""), "U", "")),
                           LEN(_xlpm.Sequence)),
        _xlpm.NoGCLength, IF(AND(Table65[[#This Row],[Codon Optimize Capitalized?]] &lt;&gt; "No", Table65[[#This Row],[Codon Optimize Capitalized?]] &lt;&gt; ""),
                       LEN((SUBSTITUTE(SUBSTITUTE(SUBSTITUTE(SUBSTITUTE(SUBSTITUTE(SUBSTITUTE(SUBSTITUTE(_xlpm.Sequence, "A", ""), "C", ""), "G", ""), "T", ""), "U", ""), "g", ""), "c", ""))),
                       LEN(SUBSTITUTE(SUBSTITUTE(UPPER(_xlpm.Sequence), "G", ""), "C", ""))),
        _xlpm.GCLength, _xlpm.OriginalLength - _xlpm.NoGCLength,
        _xlpm.GCPercentage, IF(_xlpm.OriginalLength &gt; 15, _xlpm.GCLength / _xlpm.OriginalLength, 0.5),
                IF(OR(_xlpm.GCPercentage &gt; 0.65, _xlpm.GCPercentage &lt; 0.25), "Warning 7: Unoptimized region GC is not between 25-65%", "")
    ),
    ""
)</f>
        <v/>
      </c>
      <c r="BN131" s="4" t="str" cm="1">
        <f t="array" ref="BN131">_xlfn.LET(
    _xlpm.ProblemFound, _xlfn.TEXTJOIN(", ", TRUE, IF(OR(Table65[[#This Row],[Codon Optimize Capitalized?]]="No", Table65[[#This Row],[Codon Optimize Capitalized?]]=""), IF((ISNUMBER(SEARCH(Table_Restriction_Enzymes[XbaI], Table65[[#This Row],[Custom Sequence/Bank ID]]))), Table_Restriction_Enzymes[XbaI], ""),IF((ISNUMBER(FIND(LOWER(Table_Restriction_Enzymes[XbaI]), Table65[[#This Row],[Custom Sequence/Bank ID]]))), Table_Restriction_Enzymes[XbaI], ""))),
    IF(_xlpm.ProblemFound="", "", "[" &amp; _xlpm.ProblemFound &amp; "]"))</f>
        <v/>
      </c>
      <c r="BO131" s="4" t="str">
        <f>IF(Table_Sequence_Check[[#This Row],[Restriction Enzyme 1 Check]]&lt;&gt;"", Table_Restriction_Enzymes[[#Headers],[XbaI]],"")</f>
        <v/>
      </c>
      <c r="BP131" s="4" t="str" cm="1">
        <f t="array" ref="BP131">_xlfn.LET(
    _xlpm.ProblemFound, _xlfn.TEXTJOIN(", ", TRUE, IF(OR(Table65[[#This Row],[Codon Optimize Capitalized?]]="No", Table65[[#This Row],[Codon Optimize Capitalized?]]=""), IF((ISNUMBER(SEARCH(Table_Restriction_Enzymes[AscI], Table65[[#This Row],[Custom Sequence/Bank ID]]))), Table_Restriction_Enzymes[AscI], ""),IF((ISNUMBER(FIND(LOWER(Table_Restriction_Enzymes[AscI]), Table65[[#This Row],[Custom Sequence/Bank ID]]))), Table_Restriction_Enzymes[AscI], ""))),
    IF(_xlpm.ProblemFound="", "", "[" &amp; _xlpm.ProblemFound &amp; "]"))</f>
        <v/>
      </c>
      <c r="BQ131" s="4" t="str">
        <f>IF(Table_Sequence_Check[[#This Row],[Restriction Enzyme 2 Check]]&lt;&gt;"", Table_Restriction_Enzymes[[#Headers],[AscI]],"")</f>
        <v/>
      </c>
      <c r="BR131" s="4" t="str">
        <f>IF(AND(Table65[[#This Row],[Vector]] &lt;&gt; "Banked Construct",Table65[[#This Row],[Service]]&lt;&gt;"Stock RNA", Table65[[#This Row],[Service]]&lt;&gt;"HT Geneblock Custom RNA", Table_Sequence_Check[[#This Row],[Restriction Enzyme 1 Check]]&lt;&gt;"", Table_Sequence_Check[[#This Row],[Restriction Enzyme 2 Check]]&lt;&gt; ""),"Error 8: Remove instances of one of the following: " &amp; _xlfn.CONCAT(Table_Sequence_Check[[#This Row],[Restriction Enzyme 1 Check]],Table_Sequence_Check[[#This Row],[Restriction Enzyme 2 Check]]),"")</f>
        <v/>
      </c>
      <c r="BS131" s="4" t="str" cm="1">
        <f t="array" ref="BS131">IF(
   AND(
      Table65[[#This Row],[Service]] &lt;&gt; "",
      OR(
         COUNTIF(Table65[Service], "HT Custom RNA") &gt; 0,
         COUNTIF(Table65[Service], "HT Geneblock Custom RNA") &gt; 0
      ),
      COUNTA(_xlfn.UNIQUE(_xlfn._xlws.FILTER(Table65[Service], Table65[Service] &lt;&gt; ""))) &gt; 1
   ),
   "Error 9: If selecting HT Custom RNA or HT Geneblock Custom RNA, all items must match the selected HT service",
   ""
)</f>
        <v/>
      </c>
      <c r="BT131" s="4" t="str" cm="1">
        <f t="array" ref="BT131">IF(
   AND(
      Table65[[#This Row],[Service]] &lt;&gt; "",
      OR(COUNTIF(Table65[Service], "*HT Custom RNA*") &gt; 0, COUNTIF(Table65[Service], "*HT Geneblock Custom RNA*") &gt; 0),
      OR(
         COUNTA(_xlfn.UNIQUE(_xlfn._xlws.FILTER(Table65[RNA Analytics], (Table65[Service] &lt;&gt; "")))) &gt; 1,
         COUNTA(_xlfn.UNIQUE(_xlfn._xlws.FILTER(Table65[Bank Construct?], (Table65[Service] &lt;&gt; "")))) &gt; 1,
         COUNTA(_xlfn.UNIQUE(_xlfn._xlws.FILTER(Table65[Synthesis Type], (Table65[Service] &lt;&gt; "")))) &gt; 1
      )
   ),
   "Error 10: If submitting HT Custom RNA or HT Geneblock Custom RNA service request, all items must have the same Synthesis Type, Banking, and Analytics",
   ""
)</f>
        <v/>
      </c>
      <c r="BU131" s="4" t="str">
        <f>IF(AND(OR(Table65[[#This Row],[Service]] = "HT Custom RNA",Table65[[#This Row],[Service]] = "HT Geneblock Custom RNA"), Table65[[#This Row],[Vector]]="Banked Construct"),"Error 11: Banked constructs cannot be submitted for HT/Geneblock Custom RNA service. Contact the core if you'd like to resynthesize an entire banked plate","")</f>
        <v/>
      </c>
      <c r="BV131" s="4" t="str">
        <f>IF(AND(Table65[[#This Row],[Service]] &lt;&gt; "", Table65[[#This Row],[Vector]]="Banked Construct", Table65[[#This Row],[Bank Construct?]]="Yes"),"Error 12: Cannot bank constructs that are already banked","")</f>
        <v/>
      </c>
      <c r="BW131" s="4" t="str" cm="1">
        <f t="array" ref="BW131">_xlfn.LET(
    _xlpm.ProblemFound, _xlfn.TEXTJOIN(", ", TRUE, IF(AND(Table65[[#This Row],[Synthesis Type]]="Other RNA", OR(Table65[[#This Row],[Codon Optimize Capitalized?]]="No", Table65[[#This Row],[Codon Optimize Capitalized?]]="")), IF((ISNUMBER(SEARCH(Table_pA_Check[pA Check], Table65[[#This Row],[Custom Sequence/Bank ID]]))), Table_pA_Check[pA Check], ""),IF((ISNUMBER(FIND(LOWER(Table_pA_Check[pA Check]), Table65[[#This Row],[Custom Sequence/Bank ID]]))), Table_pA_Check[pA Check], ""))),
    IF(_xlpm.ProblemFound="", "", "Error 13: Problem sequences found (" &amp; _xlpm.ProblemFound &amp; ")"))</f>
        <v/>
      </c>
      <c r="BX131" s="4" t="str">
        <f>IF(AND(Table65[[#This Row],[Service]] &lt;&gt; "", Table65[[#This Row],[Codon Optimize Capitalized?]]&lt;&gt; "No", Table65[[#This Row],[Codon Optimize Capitalized?]]&lt;&gt; "", Table65[[#This Row],[Codon Optimize Capitalized?]]&lt;&gt; "No Options", EXACT(Table65[[#This Row],[Custom Sequence/Bank ID]],LOWER(Table65[[#This Row],[Custom Sequence/Bank ID]]))),"Error 14: Codon optimization is selected, but sequence is lowercase. Change regions for optimization to uppercase","")</f>
        <v/>
      </c>
      <c r="BY131" s="4" t="str">
        <f>IF(COUNTIF(Table65[Name], Table65[[#This Row],[Name]]) &gt; 1, "Error 15: Duplicate name", "")</f>
        <v/>
      </c>
      <c r="BZ131" s="4" t="str">
        <f>IF(
   Table65[[#This Row],[Service]]&lt;&gt;"",
   IF(
      AND(Table65[[#This Row],[Formulation]]="", Table65[[#This Row],[Number of Aliquots]]&gt;1),
      "Error 16: The RTC can only aliquot formulated circRNA; unformulated circRNA is stable through many freeze-thaw cycles",
      ""
   ),
   ""
)</f>
        <v/>
      </c>
      <c r="CA131" s="4" t="str">
        <f>IF(
   Table65[[#This Row],[Service]]&lt;&gt;"",
   IF(
      Table65[[#This Row],[Number of Aliquots]] &gt; (Table65[[#This Row],[Quantity (mg)]]*20),
      "Error 17: Too many aliquots. Maximum aliquots for Quantity requested = " &amp; (Table65[[#This Row],[Quantity (mg)]]*20),
      ""
   ),
   ""
)</f>
        <v/>
      </c>
      <c r="CB131" s="4" t="str">
        <f>IF(
   AND(Table65[[#This Row],[Service]]&lt;&gt;"", Table65[[#This Row],[Quantity (mg)]]&lt;0.2, Table65[[#This Row],[Formulation]]&lt;&gt;"", Table65[[#This Row],[Formulation]]&lt;&gt;"None"),
   "Error 18: Quantity too low. Minimum is 0.2mg for formulations",
   ""
)</f>
        <v/>
      </c>
      <c r="CC131" s="4" t="str">
        <f>IF(
   AND(Table65[[#This Row],[Service]]&lt;&gt;"", Table65[[#This Row],[Vector]]="No Vector", Table65[[#This Row],[Service]]&lt;&gt;"HT Geneblock Custom RNA"),
   "Error 19: [No Vector] can only be used for Geneblock service",
   ""
)</f>
        <v/>
      </c>
      <c r="CD131" s="4" t="str">
        <f>_xlfn.LET(
    _xlpm.errorList, _xlfn.TEXTJOIN(". ", TRUE, Table_Sequence_Check[[#This Row],[Problem Sequence Check]:[GC Check]],Table_Sequence_Check[[#This Row],[Restriction Enzyme Error]:[Gblock No Vector Check]]),
    IF(AND(Table65[[#This Row],[Service]]&lt;&gt;"", Table65[[#This Row],[Custom Sequence/Bank ID]]&lt;&gt;"SPECIAL",_xlpm.errorList&lt;&gt;""), _xlpm.errorList &amp; ".", "")
)</f>
        <v/>
      </c>
      <c r="CF131" s="3" t="str">
        <f t="shared" si="5"/>
        <v>Required</v>
      </c>
      <c r="CG131" s="1" t="str">
        <f t="shared" si="6"/>
        <v>Optional</v>
      </c>
      <c r="CH131" s="1" t="str">
        <f>IF(Table65[[#This Row],[Service]]&lt;&gt;"",IF((Table65[[#This Row],[Service]]="HT Custom RNA") + (Table65[[#This Row],[Service]]="HT Geneblock Custom RNA"), "Empty","Required"),"Empty")</f>
        <v>Empty</v>
      </c>
      <c r="CI131" s="1" t="str">
        <f>IF(Table65[[#This Row],[Service]] = "Stock RNA", "Required","Empty")</f>
        <v>Empty</v>
      </c>
      <c r="CJ131" s="1" t="str">
        <f>IF(OR(Table65[[#This Row],[Service]] = "Custom RNA", Table65[[#This Row],[Service]] = "HT Custom RNA", Table65[[#This Row],[Service]] = "HT Geneblock Custom RNA", Table65[[#This Row],[Service]] = "Formulation"), "Required", "Empty")</f>
        <v>Empty</v>
      </c>
      <c r="CK131" s="1" t="str">
        <f>IF(OR(Table65[[#This Row],[Service]] = "Custom RNA", Table65[[#This Row],[Service]] = "HT Custom RNA", Table65[[#This Row],[Service]] = "HT Geneblock Custom RNA"), "Required", "Empty")</f>
        <v>Empty</v>
      </c>
      <c r="CL131" s="1" t="str">
        <f>IF(OR(Table65[[#This Row],[Service]] = "Custom RNA", Table65[[#This Row],[Service]] = "HT Custom RNA", Table65[[#This Row],[Service]] = "HT Geneblock Custom RNA"), "Required", "Empty")</f>
        <v>Empty</v>
      </c>
      <c r="CM131" s="1" t="str">
        <f>IF(OR(Table65[[#This Row],[Service]] = "Custom RNA", Table65[[#This Row],[Service]] = "HT Custom RNA", Table65[[#This Row],[Service]] = "HT Geneblock Custom RNA"), "Required", "Empty")</f>
        <v>Empty</v>
      </c>
      <c r="CN131" s="1" t="str">
        <f>IF(AND(Table65[[#This Row],[Vector]]&lt;&gt;"Banked Construct", OR(Table65[[#This Row],[Service]] = "Custom RNA", Table65[[#This Row],[Service]] = "HT Custom RNA",Table65[[#This Row],[Service]] = "HT Geneblock Custom RNA",)), "Optional", "Empty")</f>
        <v>Empty</v>
      </c>
      <c r="CO131" s="1" t="str">
        <f>IF(OR(Table65[[#This Row],[Service]] = "Custom RNA", Table65[[#This Row],[Service]] = "HT Custom RNA"), "Optional", "Empty")</f>
        <v>Empty</v>
      </c>
      <c r="CP131" s="1" t="str">
        <f>IF(OR(Table65[[#This Row],[Service]] = "Custom RNA", Table65[[#This Row],[Service]] = "HT Custom RNA", Table65[[#This Row],[Service]] = "HT Custom Geneblock RNA"), "Optional", "Empty")</f>
        <v>Empty</v>
      </c>
      <c r="CQ131" s="1" t="str">
        <f>IF(Table65[[#This Row],[Service]]&lt;&gt;"",IF(OR(Table65[[#This Row],[Service]]="HT Custom RNA", Table65[[#This Row],[Service]]="HT Geneblock Custom RNA"), "Empty","Optional"),"Empty")</f>
        <v>Empty</v>
      </c>
      <c r="CR131" s="1" t="str">
        <f>IF(AND(Table65[[#This Row],[Formulation]]&lt;&gt;"",Table65[[#This Row],[Formulation]]&lt;&gt;"None",Table65[[#This Row],[Formulation]]&lt;&gt;"No Options"), "Required","Empty")</f>
        <v>Empty</v>
      </c>
      <c r="CS131" s="1" t="str">
        <f>IF(AND(Table65[[#This Row],[Formulation]]&lt;&gt;"",Table65[[#This Row],[Formulation]]&lt;&gt;"None",Table65[[#This Row],[Formulation]]&lt;&gt;"No Options"), "Optional","Empty")</f>
        <v>Empty</v>
      </c>
      <c r="CT131" s="1" t="str">
        <f t="shared" si="7"/>
        <v>Optional</v>
      </c>
      <c r="CU131" s="1" t="str">
        <f t="shared" si="8"/>
        <v>Optional</v>
      </c>
      <c r="CV131" s="2" t="str">
        <f t="shared" si="9"/>
        <v>Optional</v>
      </c>
    </row>
    <row r="132" spans="1:100" x14ac:dyDescent="0.35">
      <c r="A132" s="69">
        <v>128</v>
      </c>
      <c r="B132" s="59"/>
      <c r="C132" s="83"/>
      <c r="D132" s="85"/>
      <c r="E132" s="90"/>
      <c r="F132" s="60"/>
      <c r="G132" s="60"/>
      <c r="H132" s="60"/>
      <c r="I132" s="61"/>
      <c r="J132" s="61"/>
      <c r="K132" s="105"/>
      <c r="L132" s="90"/>
      <c r="M132" s="60"/>
      <c r="N132" s="108"/>
      <c r="O132" s="91"/>
      <c r="P132" s="111"/>
      <c r="Q132" s="93" t="str">
        <f>Table_Sequence_Check[[#This Row],[Final Warnings]]</f>
        <v/>
      </c>
      <c r="R132" s="19"/>
      <c r="S132" s="19"/>
      <c r="T132" s="19"/>
      <c r="BG132" s="3" t="str" cm="1">
        <f t="array" ref="BG132">_xlfn.LET(
    _xlpm.ProblemFound, _xlfn.TEXTJOIN(", ", TRUE, IF(OR(Table65[[#This Row],[Codon Optimize Capitalized?]]="No", Table65[[#This Row],[Codon Optimize Capitalized?]]=""), IF((ISNUMBER(SEARCH(Table_Problem_Sequences[Problem Sequences], Table65[[#This Row],[Custom Sequence/Bank ID]]))), Table_Problem_Sequences[Problem Sequences], ""),IF((ISNUMBER(FIND(LOWER(Table_Problem_Sequences[Problem Sequences]), Table65[[#This Row],[Custom Sequence/Bank ID]]))), Table_Problem_Sequences[Problem Sequences], ""))),
    IF(_xlpm.ProblemFound="", "", "Warning 1: Problem sequences found (" &amp; _xlpm.ProblemFound &amp; ")"))</f>
        <v/>
      </c>
      <c r="BH132" s="3" t="str">
        <f>IF(AND(Table65[[#This Row],[Vector]] &lt;&gt; "Banked Construct",Table65[[#This Row],[Service]]&lt;&gt;"Stock RNA", LEN(Table65[[#This Row],[Custom Sequence/Bank ID]])&lt;300, Table65[[#This Row],[Custom Sequence/Bank ID]]&lt;&gt;""),"Comment: Sequence is less than 300nt. A spacer sequence will be added to bring the length up to 300nt","")</f>
        <v/>
      </c>
      <c r="BI132" s="1" t="str">
        <f>IF(AND(Table65[[#This Row],[Custom Sequence/Bank ID]]&lt;&gt;"", Table65[[#This Row],[Codon Optimize Capitalized?]]&lt;&gt; "No", Table65[[#This Row],[Codon Optimize Capitalized?]]&lt;&gt; "", Table65[[#This Row],[Codon Optimize Capitalized?]]&lt;&gt; "No Options"),
    IF(MOD(LEN(SUBSTITUTE(SUBSTITUTE(SUBSTITUTE(SUBSTITUTE(SUBSTITUTE(Table65[[#This Row],[Custom Sequence/Bank ID]], "a", ""), "c", ""), "g", ""), "u", ""), "t", "")), 3) = 0,
        "",
        "Error 3: Optimization regions not divisible by 3"),
    "")</f>
        <v/>
      </c>
      <c r="BJ132" s="1" t="str">
        <f>IF(
    Table65[[#This Row],[Vector]]="Banked Construct",
    IF(
        AND(
            LEFT(Table65[[#This Row],[Custom Sequence/Bank ID]], 3)="RTC",
            ISNUMBER(VALUE(MID(Table65[[#This Row],[Custom Sequence/Bank ID]], 4, 7))),
            LEN(Table65[[#This Row],[Custom Sequence/Bank ID]])=10
        ),
        "",
        "Error 4: Incorrect Bank ID"
    ),
    ""
)</f>
        <v/>
      </c>
      <c r="BK132" s="1" t="str">
        <f>IF(
   AND(Table65[[#This Row],[Vector]]&lt;&gt;"Banked Construct", LEN(Table65[[#This Row],[Custom Sequence/Bank ID]])&gt;0),
   IF(
      LEN(
         SUBSTITUTE(
            SUBSTITUTE(
               SUBSTITUTE(
                  SUBSTITUTE(UPPER(Table65[[#This Row],[Custom Sequence/Bank ID]]),"A",""),
               "C",""),
            "T",""),
         "G","")
      )&gt;0,
      "Error 5: Non-ACGT characters present",
      ""
   ),
   ""
)</f>
        <v/>
      </c>
      <c r="BL132" s="4" t="str">
        <f>IF(AND(Table65[[#This Row],[Vector]] &lt;&gt; "Banked Construct",Table65[[#This Row],[Service]]="Custom RNA", LEN(Table65[[#This Row],[Custom Sequence/Bank ID]])&gt;10000),"Error 6: Maximum sequence length is 10,000nt",IF(AND(Table65[[#This Row],[Vector]] &lt;&gt; "Banked Construct",Table65[[#This Row],[Service]]="HT Custom RNA", LEN(Table65[[#This Row],[Custom Sequence/Bank ID]])&gt;5000),"Error 6: Maximum sequence length for HT is 5,000nt", IF(Table65[[#This Row],[Service]]="HT Geneblock Custom RNA", IF(AND(Table65[[#This Row],[Vector]]="RTC coding circRNA", LEN(Table65[[#This Row],[Custom Sequence/Bank ID]])&gt;3793),"Error 6: Maximum sequence length for Coding CircRNA Geneblock is 3,793nt", IF(AND(Table65[[#This Row],[Vector]]="RTC noncoding circRNA", LEN(Table65[[#This Row],[Custom Sequence/Bank ID]])&gt;4493),"Error 6: Maximum sequence length for Noncoding CircRNA Geneblock is 4,493nt", IF(AND(Table65[[#This Row],[Vector]]="RTC Other RNA", LEN(Table65[[#This Row],[Custom Sequence/Bank ID]])&gt;4913),"Error 6: Maximum sequence length for Other RNA Geneblock is 4,913nt",""))),"")))</f>
        <v/>
      </c>
      <c r="BM132" s="4" t="str">
        <f>IF(AND(Table65[[#This Row],[Vector]] &lt;&gt; "Banked Construct", Table65[[#This Row],[Service]]&lt;&gt;"Stock RNA", Table65[[#This Row],[Custom Sequence/Bank ID]]&lt;&gt;""),
    _xlfn.LET(
        _xlpm.Sequence, Table65[[#This Row],[Custom Sequence/Bank ID]],
        _xlpm.OriginalLength, IF(AND(Table65[[#This Row],[Codon Optimize Capitalized?]] &lt;&gt; "No", Table65[[#This Row],[Codon Optimize Capitalized?]] &lt;&gt; ""),
                           LEN(SUBSTITUTE(SUBSTITUTE(SUBSTITUTE(SUBSTITUTE(SUBSTITUTE(_xlpm.Sequence, "A", ""), "C", ""), "G", ""), "T", ""), "U", "")),
                           LEN(_xlpm.Sequence)),
        _xlpm.NoGCLength, IF(AND(Table65[[#This Row],[Codon Optimize Capitalized?]] &lt;&gt; "No", Table65[[#This Row],[Codon Optimize Capitalized?]] &lt;&gt; ""),
                       LEN((SUBSTITUTE(SUBSTITUTE(SUBSTITUTE(SUBSTITUTE(SUBSTITUTE(SUBSTITUTE(SUBSTITUTE(_xlpm.Sequence, "A", ""), "C", ""), "G", ""), "T", ""), "U", ""), "g", ""), "c", ""))),
                       LEN(SUBSTITUTE(SUBSTITUTE(UPPER(_xlpm.Sequence), "G", ""), "C", ""))),
        _xlpm.GCLength, _xlpm.OriginalLength - _xlpm.NoGCLength,
        _xlpm.GCPercentage, IF(_xlpm.OriginalLength &gt; 15, _xlpm.GCLength / _xlpm.OriginalLength, 0.5),
                IF(OR(_xlpm.GCPercentage &gt; 0.65, _xlpm.GCPercentage &lt; 0.25), "Warning 7: Unoptimized region GC is not between 25-65%", "")
    ),
    ""
)</f>
        <v/>
      </c>
      <c r="BN132" s="4" t="str" cm="1">
        <f t="array" ref="BN132">_xlfn.LET(
    _xlpm.ProblemFound, _xlfn.TEXTJOIN(", ", TRUE, IF(OR(Table65[[#This Row],[Codon Optimize Capitalized?]]="No", Table65[[#This Row],[Codon Optimize Capitalized?]]=""), IF((ISNUMBER(SEARCH(Table_Restriction_Enzymes[XbaI], Table65[[#This Row],[Custom Sequence/Bank ID]]))), Table_Restriction_Enzymes[XbaI], ""),IF((ISNUMBER(FIND(LOWER(Table_Restriction_Enzymes[XbaI]), Table65[[#This Row],[Custom Sequence/Bank ID]]))), Table_Restriction_Enzymes[XbaI], ""))),
    IF(_xlpm.ProblemFound="", "", "[" &amp; _xlpm.ProblemFound &amp; "]"))</f>
        <v/>
      </c>
      <c r="BO132" s="4" t="str">
        <f>IF(Table_Sequence_Check[[#This Row],[Restriction Enzyme 1 Check]]&lt;&gt;"", Table_Restriction_Enzymes[[#Headers],[XbaI]],"")</f>
        <v/>
      </c>
      <c r="BP132" s="4" t="str" cm="1">
        <f t="array" ref="BP132">_xlfn.LET(
    _xlpm.ProblemFound, _xlfn.TEXTJOIN(", ", TRUE, IF(OR(Table65[[#This Row],[Codon Optimize Capitalized?]]="No", Table65[[#This Row],[Codon Optimize Capitalized?]]=""), IF((ISNUMBER(SEARCH(Table_Restriction_Enzymes[AscI], Table65[[#This Row],[Custom Sequence/Bank ID]]))), Table_Restriction_Enzymes[AscI], ""),IF((ISNUMBER(FIND(LOWER(Table_Restriction_Enzymes[AscI]), Table65[[#This Row],[Custom Sequence/Bank ID]]))), Table_Restriction_Enzymes[AscI], ""))),
    IF(_xlpm.ProblemFound="", "", "[" &amp; _xlpm.ProblemFound &amp; "]"))</f>
        <v/>
      </c>
      <c r="BQ132" s="4" t="str">
        <f>IF(Table_Sequence_Check[[#This Row],[Restriction Enzyme 2 Check]]&lt;&gt;"", Table_Restriction_Enzymes[[#Headers],[AscI]],"")</f>
        <v/>
      </c>
      <c r="BR132" s="4" t="str">
        <f>IF(AND(Table65[[#This Row],[Vector]] &lt;&gt; "Banked Construct",Table65[[#This Row],[Service]]&lt;&gt;"Stock RNA", Table65[[#This Row],[Service]]&lt;&gt;"HT Geneblock Custom RNA", Table_Sequence_Check[[#This Row],[Restriction Enzyme 1 Check]]&lt;&gt;"", Table_Sequence_Check[[#This Row],[Restriction Enzyme 2 Check]]&lt;&gt; ""),"Error 8: Remove instances of one of the following: " &amp; _xlfn.CONCAT(Table_Sequence_Check[[#This Row],[Restriction Enzyme 1 Check]],Table_Sequence_Check[[#This Row],[Restriction Enzyme 2 Check]]),"")</f>
        <v/>
      </c>
      <c r="BS132" s="4" t="str" cm="1">
        <f t="array" ref="BS132">IF(
   AND(
      Table65[[#This Row],[Service]] &lt;&gt; "",
      OR(
         COUNTIF(Table65[Service], "HT Custom RNA") &gt; 0,
         COUNTIF(Table65[Service], "HT Geneblock Custom RNA") &gt; 0
      ),
      COUNTA(_xlfn.UNIQUE(_xlfn._xlws.FILTER(Table65[Service], Table65[Service] &lt;&gt; ""))) &gt; 1
   ),
   "Error 9: If selecting HT Custom RNA or HT Geneblock Custom RNA, all items must match the selected HT service",
   ""
)</f>
        <v/>
      </c>
      <c r="BT132" s="4" t="str" cm="1">
        <f t="array" ref="BT132">IF(
   AND(
      Table65[[#This Row],[Service]] &lt;&gt; "",
      OR(COUNTIF(Table65[Service], "*HT Custom RNA*") &gt; 0, COUNTIF(Table65[Service], "*HT Geneblock Custom RNA*") &gt; 0),
      OR(
         COUNTA(_xlfn.UNIQUE(_xlfn._xlws.FILTER(Table65[RNA Analytics], (Table65[Service] &lt;&gt; "")))) &gt; 1,
         COUNTA(_xlfn.UNIQUE(_xlfn._xlws.FILTER(Table65[Bank Construct?], (Table65[Service] &lt;&gt; "")))) &gt; 1,
         COUNTA(_xlfn.UNIQUE(_xlfn._xlws.FILTER(Table65[Synthesis Type], (Table65[Service] &lt;&gt; "")))) &gt; 1
      )
   ),
   "Error 10: If submitting HT Custom RNA or HT Geneblock Custom RNA service request, all items must have the same Synthesis Type, Banking, and Analytics",
   ""
)</f>
        <v/>
      </c>
      <c r="BU132" s="4" t="str">
        <f>IF(AND(OR(Table65[[#This Row],[Service]] = "HT Custom RNA",Table65[[#This Row],[Service]] = "HT Geneblock Custom RNA"), Table65[[#This Row],[Vector]]="Banked Construct"),"Error 11: Banked constructs cannot be submitted for HT/Geneblock Custom RNA service. Contact the core if you'd like to resynthesize an entire banked plate","")</f>
        <v/>
      </c>
      <c r="BV132" s="4" t="str">
        <f>IF(AND(Table65[[#This Row],[Service]] &lt;&gt; "", Table65[[#This Row],[Vector]]="Banked Construct", Table65[[#This Row],[Bank Construct?]]="Yes"),"Error 12: Cannot bank constructs that are already banked","")</f>
        <v/>
      </c>
      <c r="BW132" s="4" t="str" cm="1">
        <f t="array" ref="BW132">_xlfn.LET(
    _xlpm.ProblemFound, _xlfn.TEXTJOIN(", ", TRUE, IF(AND(Table65[[#This Row],[Synthesis Type]]="Other RNA", OR(Table65[[#This Row],[Codon Optimize Capitalized?]]="No", Table65[[#This Row],[Codon Optimize Capitalized?]]="")), IF((ISNUMBER(SEARCH(Table_pA_Check[pA Check], Table65[[#This Row],[Custom Sequence/Bank ID]]))), Table_pA_Check[pA Check], ""),IF((ISNUMBER(FIND(LOWER(Table_pA_Check[pA Check]), Table65[[#This Row],[Custom Sequence/Bank ID]]))), Table_pA_Check[pA Check], ""))),
    IF(_xlpm.ProblemFound="", "", "Error 13: Problem sequences found (" &amp; _xlpm.ProblemFound &amp; ")"))</f>
        <v/>
      </c>
      <c r="BX132" s="4" t="str">
        <f>IF(AND(Table65[[#This Row],[Service]] &lt;&gt; "", Table65[[#This Row],[Codon Optimize Capitalized?]]&lt;&gt; "No", Table65[[#This Row],[Codon Optimize Capitalized?]]&lt;&gt; "", Table65[[#This Row],[Codon Optimize Capitalized?]]&lt;&gt; "No Options", EXACT(Table65[[#This Row],[Custom Sequence/Bank ID]],LOWER(Table65[[#This Row],[Custom Sequence/Bank ID]]))),"Error 14: Codon optimization is selected, but sequence is lowercase. Change regions for optimization to uppercase","")</f>
        <v/>
      </c>
      <c r="BY132" s="4" t="str">
        <f>IF(COUNTIF(Table65[Name], Table65[[#This Row],[Name]]) &gt; 1, "Error 15: Duplicate name", "")</f>
        <v/>
      </c>
      <c r="BZ132" s="4" t="str">
        <f>IF(
   Table65[[#This Row],[Service]]&lt;&gt;"",
   IF(
      AND(Table65[[#This Row],[Formulation]]="", Table65[[#This Row],[Number of Aliquots]]&gt;1),
      "Error 16: The RTC can only aliquot formulated circRNA; unformulated circRNA is stable through many freeze-thaw cycles",
      ""
   ),
   ""
)</f>
        <v/>
      </c>
      <c r="CA132" s="4" t="str">
        <f>IF(
   Table65[[#This Row],[Service]]&lt;&gt;"",
   IF(
      Table65[[#This Row],[Number of Aliquots]] &gt; (Table65[[#This Row],[Quantity (mg)]]*20),
      "Error 17: Too many aliquots. Maximum aliquots for Quantity requested = " &amp; (Table65[[#This Row],[Quantity (mg)]]*20),
      ""
   ),
   ""
)</f>
        <v/>
      </c>
      <c r="CB132" s="4" t="str">
        <f>IF(
   AND(Table65[[#This Row],[Service]]&lt;&gt;"", Table65[[#This Row],[Quantity (mg)]]&lt;0.2, Table65[[#This Row],[Formulation]]&lt;&gt;"", Table65[[#This Row],[Formulation]]&lt;&gt;"None"),
   "Error 18: Quantity too low. Minimum is 0.2mg for formulations",
   ""
)</f>
        <v/>
      </c>
      <c r="CC132" s="4" t="str">
        <f>IF(
   AND(Table65[[#This Row],[Service]]&lt;&gt;"", Table65[[#This Row],[Vector]]="No Vector", Table65[[#This Row],[Service]]&lt;&gt;"HT Geneblock Custom RNA"),
   "Error 19: [No Vector] can only be used for Geneblock service",
   ""
)</f>
        <v/>
      </c>
      <c r="CD132" s="4" t="str">
        <f>_xlfn.LET(
    _xlpm.errorList, _xlfn.TEXTJOIN(". ", TRUE, Table_Sequence_Check[[#This Row],[Problem Sequence Check]:[GC Check]],Table_Sequence_Check[[#This Row],[Restriction Enzyme Error]:[Gblock No Vector Check]]),
    IF(AND(Table65[[#This Row],[Service]]&lt;&gt;"", Table65[[#This Row],[Custom Sequence/Bank ID]]&lt;&gt;"SPECIAL",_xlpm.errorList&lt;&gt;""), _xlpm.errorList &amp; ".", "")
)</f>
        <v/>
      </c>
      <c r="CF132" s="3" t="str">
        <f t="shared" si="5"/>
        <v>Required</v>
      </c>
      <c r="CG132" s="1" t="str">
        <f t="shared" si="6"/>
        <v>Optional</v>
      </c>
      <c r="CH132" s="1" t="str">
        <f>IF(Table65[[#This Row],[Service]]&lt;&gt;"",IF((Table65[[#This Row],[Service]]="HT Custom RNA") + (Table65[[#This Row],[Service]]="HT Geneblock Custom RNA"), "Empty","Required"),"Empty")</f>
        <v>Empty</v>
      </c>
      <c r="CI132" s="1" t="str">
        <f>IF(Table65[[#This Row],[Service]] = "Stock RNA", "Required","Empty")</f>
        <v>Empty</v>
      </c>
      <c r="CJ132" s="1" t="str">
        <f>IF(OR(Table65[[#This Row],[Service]] = "Custom RNA", Table65[[#This Row],[Service]] = "HT Custom RNA", Table65[[#This Row],[Service]] = "HT Geneblock Custom RNA", Table65[[#This Row],[Service]] = "Formulation"), "Required", "Empty")</f>
        <v>Empty</v>
      </c>
      <c r="CK132" s="1" t="str">
        <f>IF(OR(Table65[[#This Row],[Service]] = "Custom RNA", Table65[[#This Row],[Service]] = "HT Custom RNA", Table65[[#This Row],[Service]] = "HT Geneblock Custom RNA"), "Required", "Empty")</f>
        <v>Empty</v>
      </c>
      <c r="CL132" s="1" t="str">
        <f>IF(OR(Table65[[#This Row],[Service]] = "Custom RNA", Table65[[#This Row],[Service]] = "HT Custom RNA", Table65[[#This Row],[Service]] = "HT Geneblock Custom RNA"), "Required", "Empty")</f>
        <v>Empty</v>
      </c>
      <c r="CM132" s="1" t="str">
        <f>IF(OR(Table65[[#This Row],[Service]] = "Custom RNA", Table65[[#This Row],[Service]] = "HT Custom RNA", Table65[[#This Row],[Service]] = "HT Geneblock Custom RNA"), "Required", "Empty")</f>
        <v>Empty</v>
      </c>
      <c r="CN132" s="1" t="str">
        <f>IF(AND(Table65[[#This Row],[Vector]]&lt;&gt;"Banked Construct", OR(Table65[[#This Row],[Service]] = "Custom RNA", Table65[[#This Row],[Service]] = "HT Custom RNA",Table65[[#This Row],[Service]] = "HT Geneblock Custom RNA",)), "Optional", "Empty")</f>
        <v>Empty</v>
      </c>
      <c r="CO132" s="1" t="str">
        <f>IF(OR(Table65[[#This Row],[Service]] = "Custom RNA", Table65[[#This Row],[Service]] = "HT Custom RNA"), "Optional", "Empty")</f>
        <v>Empty</v>
      </c>
      <c r="CP132" s="1" t="str">
        <f>IF(OR(Table65[[#This Row],[Service]] = "Custom RNA", Table65[[#This Row],[Service]] = "HT Custom RNA", Table65[[#This Row],[Service]] = "HT Custom Geneblock RNA"), "Optional", "Empty")</f>
        <v>Empty</v>
      </c>
      <c r="CQ132" s="1" t="str">
        <f>IF(Table65[[#This Row],[Service]]&lt;&gt;"",IF(OR(Table65[[#This Row],[Service]]="HT Custom RNA", Table65[[#This Row],[Service]]="HT Geneblock Custom RNA"), "Empty","Optional"),"Empty")</f>
        <v>Empty</v>
      </c>
      <c r="CR132" s="1" t="str">
        <f>IF(AND(Table65[[#This Row],[Formulation]]&lt;&gt;"",Table65[[#This Row],[Formulation]]&lt;&gt;"None",Table65[[#This Row],[Formulation]]&lt;&gt;"No Options"), "Required","Empty")</f>
        <v>Empty</v>
      </c>
      <c r="CS132" s="1" t="str">
        <f>IF(AND(Table65[[#This Row],[Formulation]]&lt;&gt;"",Table65[[#This Row],[Formulation]]&lt;&gt;"None",Table65[[#This Row],[Formulation]]&lt;&gt;"No Options"), "Optional","Empty")</f>
        <v>Empty</v>
      </c>
      <c r="CT132" s="1" t="str">
        <f t="shared" si="7"/>
        <v>Optional</v>
      </c>
      <c r="CU132" s="1" t="str">
        <f t="shared" si="8"/>
        <v>Optional</v>
      </c>
      <c r="CV132" s="2" t="str">
        <f t="shared" si="9"/>
        <v>Optional</v>
      </c>
    </row>
    <row r="133" spans="1:100" x14ac:dyDescent="0.35">
      <c r="A133" s="69">
        <v>129</v>
      </c>
      <c r="B133" s="59"/>
      <c r="C133" s="83"/>
      <c r="D133" s="85"/>
      <c r="E133" s="90"/>
      <c r="F133" s="60"/>
      <c r="G133" s="60"/>
      <c r="H133" s="60"/>
      <c r="I133" s="61"/>
      <c r="J133" s="61"/>
      <c r="K133" s="105"/>
      <c r="L133" s="90"/>
      <c r="M133" s="60"/>
      <c r="N133" s="108"/>
      <c r="O133" s="91"/>
      <c r="P133" s="111"/>
      <c r="Q133" s="93" t="str">
        <f>Table_Sequence_Check[[#This Row],[Final Warnings]]</f>
        <v/>
      </c>
      <c r="R133" s="19"/>
      <c r="S133" s="19"/>
      <c r="T133" s="19"/>
      <c r="BG133" s="3" t="str" cm="1">
        <f t="array" ref="BG133">_xlfn.LET(
    _xlpm.ProblemFound, _xlfn.TEXTJOIN(", ", TRUE, IF(OR(Table65[[#This Row],[Codon Optimize Capitalized?]]="No", Table65[[#This Row],[Codon Optimize Capitalized?]]=""), IF((ISNUMBER(SEARCH(Table_Problem_Sequences[Problem Sequences], Table65[[#This Row],[Custom Sequence/Bank ID]]))), Table_Problem_Sequences[Problem Sequences], ""),IF((ISNUMBER(FIND(LOWER(Table_Problem_Sequences[Problem Sequences]), Table65[[#This Row],[Custom Sequence/Bank ID]]))), Table_Problem_Sequences[Problem Sequences], ""))),
    IF(_xlpm.ProblemFound="", "", "Warning 1: Problem sequences found (" &amp; _xlpm.ProblemFound &amp; ")"))</f>
        <v/>
      </c>
      <c r="BH133" s="3" t="str">
        <f>IF(AND(Table65[[#This Row],[Vector]] &lt;&gt; "Banked Construct",Table65[[#This Row],[Service]]&lt;&gt;"Stock RNA", LEN(Table65[[#This Row],[Custom Sequence/Bank ID]])&lt;300, Table65[[#This Row],[Custom Sequence/Bank ID]]&lt;&gt;""),"Comment: Sequence is less than 300nt. A spacer sequence will be added to bring the length up to 300nt","")</f>
        <v/>
      </c>
      <c r="BI133" s="1" t="str">
        <f>IF(AND(Table65[[#This Row],[Custom Sequence/Bank ID]]&lt;&gt;"", Table65[[#This Row],[Codon Optimize Capitalized?]]&lt;&gt; "No", Table65[[#This Row],[Codon Optimize Capitalized?]]&lt;&gt; "", Table65[[#This Row],[Codon Optimize Capitalized?]]&lt;&gt; "No Options"),
    IF(MOD(LEN(SUBSTITUTE(SUBSTITUTE(SUBSTITUTE(SUBSTITUTE(SUBSTITUTE(Table65[[#This Row],[Custom Sequence/Bank ID]], "a", ""), "c", ""), "g", ""), "u", ""), "t", "")), 3) = 0,
        "",
        "Error 3: Optimization regions not divisible by 3"),
    "")</f>
        <v/>
      </c>
      <c r="BJ133" s="1" t="str">
        <f>IF(
    Table65[[#This Row],[Vector]]="Banked Construct",
    IF(
        AND(
            LEFT(Table65[[#This Row],[Custom Sequence/Bank ID]], 3)="RTC",
            ISNUMBER(VALUE(MID(Table65[[#This Row],[Custom Sequence/Bank ID]], 4, 7))),
            LEN(Table65[[#This Row],[Custom Sequence/Bank ID]])=10
        ),
        "",
        "Error 4: Incorrect Bank ID"
    ),
    ""
)</f>
        <v/>
      </c>
      <c r="BK133" s="1" t="str">
        <f>IF(
   AND(Table65[[#This Row],[Vector]]&lt;&gt;"Banked Construct", LEN(Table65[[#This Row],[Custom Sequence/Bank ID]])&gt;0),
   IF(
      LEN(
         SUBSTITUTE(
            SUBSTITUTE(
               SUBSTITUTE(
                  SUBSTITUTE(UPPER(Table65[[#This Row],[Custom Sequence/Bank ID]]),"A",""),
               "C",""),
            "T",""),
         "G","")
      )&gt;0,
      "Error 5: Non-ACGT characters present",
      ""
   ),
   ""
)</f>
        <v/>
      </c>
      <c r="BL133" s="4" t="str">
        <f>IF(AND(Table65[[#This Row],[Vector]] &lt;&gt; "Banked Construct",Table65[[#This Row],[Service]]="Custom RNA", LEN(Table65[[#This Row],[Custom Sequence/Bank ID]])&gt;10000),"Error 6: Maximum sequence length is 10,000nt",IF(AND(Table65[[#This Row],[Vector]] &lt;&gt; "Banked Construct",Table65[[#This Row],[Service]]="HT Custom RNA", LEN(Table65[[#This Row],[Custom Sequence/Bank ID]])&gt;5000),"Error 6: Maximum sequence length for HT is 5,000nt", IF(Table65[[#This Row],[Service]]="HT Geneblock Custom RNA", IF(AND(Table65[[#This Row],[Vector]]="RTC coding circRNA", LEN(Table65[[#This Row],[Custom Sequence/Bank ID]])&gt;3793),"Error 6: Maximum sequence length for Coding CircRNA Geneblock is 3,793nt", IF(AND(Table65[[#This Row],[Vector]]="RTC noncoding circRNA", LEN(Table65[[#This Row],[Custom Sequence/Bank ID]])&gt;4493),"Error 6: Maximum sequence length for Noncoding CircRNA Geneblock is 4,493nt", IF(AND(Table65[[#This Row],[Vector]]="RTC Other RNA", LEN(Table65[[#This Row],[Custom Sequence/Bank ID]])&gt;4913),"Error 6: Maximum sequence length for Other RNA Geneblock is 4,913nt",""))),"")))</f>
        <v/>
      </c>
      <c r="BM133" s="4" t="str">
        <f>IF(AND(Table65[[#This Row],[Vector]] &lt;&gt; "Banked Construct", Table65[[#This Row],[Service]]&lt;&gt;"Stock RNA", Table65[[#This Row],[Custom Sequence/Bank ID]]&lt;&gt;""),
    _xlfn.LET(
        _xlpm.Sequence, Table65[[#This Row],[Custom Sequence/Bank ID]],
        _xlpm.OriginalLength, IF(AND(Table65[[#This Row],[Codon Optimize Capitalized?]] &lt;&gt; "No", Table65[[#This Row],[Codon Optimize Capitalized?]] &lt;&gt; ""),
                           LEN(SUBSTITUTE(SUBSTITUTE(SUBSTITUTE(SUBSTITUTE(SUBSTITUTE(_xlpm.Sequence, "A", ""), "C", ""), "G", ""), "T", ""), "U", "")),
                           LEN(_xlpm.Sequence)),
        _xlpm.NoGCLength, IF(AND(Table65[[#This Row],[Codon Optimize Capitalized?]] &lt;&gt; "No", Table65[[#This Row],[Codon Optimize Capitalized?]] &lt;&gt; ""),
                       LEN((SUBSTITUTE(SUBSTITUTE(SUBSTITUTE(SUBSTITUTE(SUBSTITUTE(SUBSTITUTE(SUBSTITUTE(_xlpm.Sequence, "A", ""), "C", ""), "G", ""), "T", ""), "U", ""), "g", ""), "c", ""))),
                       LEN(SUBSTITUTE(SUBSTITUTE(UPPER(_xlpm.Sequence), "G", ""), "C", ""))),
        _xlpm.GCLength, _xlpm.OriginalLength - _xlpm.NoGCLength,
        _xlpm.GCPercentage, IF(_xlpm.OriginalLength &gt; 15, _xlpm.GCLength / _xlpm.OriginalLength, 0.5),
                IF(OR(_xlpm.GCPercentage &gt; 0.65, _xlpm.GCPercentage &lt; 0.25), "Warning 7: Unoptimized region GC is not between 25-65%", "")
    ),
    ""
)</f>
        <v/>
      </c>
      <c r="BN133" s="4" t="str" cm="1">
        <f t="array" ref="BN133">_xlfn.LET(
    _xlpm.ProblemFound, _xlfn.TEXTJOIN(", ", TRUE, IF(OR(Table65[[#This Row],[Codon Optimize Capitalized?]]="No", Table65[[#This Row],[Codon Optimize Capitalized?]]=""), IF((ISNUMBER(SEARCH(Table_Restriction_Enzymes[XbaI], Table65[[#This Row],[Custom Sequence/Bank ID]]))), Table_Restriction_Enzymes[XbaI], ""),IF((ISNUMBER(FIND(LOWER(Table_Restriction_Enzymes[XbaI]), Table65[[#This Row],[Custom Sequence/Bank ID]]))), Table_Restriction_Enzymes[XbaI], ""))),
    IF(_xlpm.ProblemFound="", "", "[" &amp; _xlpm.ProblemFound &amp; "]"))</f>
        <v/>
      </c>
      <c r="BO133" s="4" t="str">
        <f>IF(Table_Sequence_Check[[#This Row],[Restriction Enzyme 1 Check]]&lt;&gt;"", Table_Restriction_Enzymes[[#Headers],[XbaI]],"")</f>
        <v/>
      </c>
      <c r="BP133" s="4" t="str" cm="1">
        <f t="array" ref="BP133">_xlfn.LET(
    _xlpm.ProblemFound, _xlfn.TEXTJOIN(", ", TRUE, IF(OR(Table65[[#This Row],[Codon Optimize Capitalized?]]="No", Table65[[#This Row],[Codon Optimize Capitalized?]]=""), IF((ISNUMBER(SEARCH(Table_Restriction_Enzymes[AscI], Table65[[#This Row],[Custom Sequence/Bank ID]]))), Table_Restriction_Enzymes[AscI], ""),IF((ISNUMBER(FIND(LOWER(Table_Restriction_Enzymes[AscI]), Table65[[#This Row],[Custom Sequence/Bank ID]]))), Table_Restriction_Enzymes[AscI], ""))),
    IF(_xlpm.ProblemFound="", "", "[" &amp; _xlpm.ProblemFound &amp; "]"))</f>
        <v/>
      </c>
      <c r="BQ133" s="4" t="str">
        <f>IF(Table_Sequence_Check[[#This Row],[Restriction Enzyme 2 Check]]&lt;&gt;"", Table_Restriction_Enzymes[[#Headers],[AscI]],"")</f>
        <v/>
      </c>
      <c r="BR133" s="4" t="str">
        <f>IF(AND(Table65[[#This Row],[Vector]] &lt;&gt; "Banked Construct",Table65[[#This Row],[Service]]&lt;&gt;"Stock RNA", Table65[[#This Row],[Service]]&lt;&gt;"HT Geneblock Custom RNA", Table_Sequence_Check[[#This Row],[Restriction Enzyme 1 Check]]&lt;&gt;"", Table_Sequence_Check[[#This Row],[Restriction Enzyme 2 Check]]&lt;&gt; ""),"Error 8: Remove instances of one of the following: " &amp; _xlfn.CONCAT(Table_Sequence_Check[[#This Row],[Restriction Enzyme 1 Check]],Table_Sequence_Check[[#This Row],[Restriction Enzyme 2 Check]]),"")</f>
        <v/>
      </c>
      <c r="BS133" s="4" t="str" cm="1">
        <f t="array" ref="BS133">IF(
   AND(
      Table65[[#This Row],[Service]] &lt;&gt; "",
      OR(
         COUNTIF(Table65[Service], "HT Custom RNA") &gt; 0,
         COUNTIF(Table65[Service], "HT Geneblock Custom RNA") &gt; 0
      ),
      COUNTA(_xlfn.UNIQUE(_xlfn._xlws.FILTER(Table65[Service], Table65[Service] &lt;&gt; ""))) &gt; 1
   ),
   "Error 9: If selecting HT Custom RNA or HT Geneblock Custom RNA, all items must match the selected HT service",
   ""
)</f>
        <v/>
      </c>
      <c r="BT133" s="4" t="str" cm="1">
        <f t="array" ref="BT133">IF(
   AND(
      Table65[[#This Row],[Service]] &lt;&gt; "",
      OR(COUNTIF(Table65[Service], "*HT Custom RNA*") &gt; 0, COUNTIF(Table65[Service], "*HT Geneblock Custom RNA*") &gt; 0),
      OR(
         COUNTA(_xlfn.UNIQUE(_xlfn._xlws.FILTER(Table65[RNA Analytics], (Table65[Service] &lt;&gt; "")))) &gt; 1,
         COUNTA(_xlfn.UNIQUE(_xlfn._xlws.FILTER(Table65[Bank Construct?], (Table65[Service] &lt;&gt; "")))) &gt; 1,
         COUNTA(_xlfn.UNIQUE(_xlfn._xlws.FILTER(Table65[Synthesis Type], (Table65[Service] &lt;&gt; "")))) &gt; 1
      )
   ),
   "Error 10: If submitting HT Custom RNA or HT Geneblock Custom RNA service request, all items must have the same Synthesis Type, Banking, and Analytics",
   ""
)</f>
        <v/>
      </c>
      <c r="BU133" s="4" t="str">
        <f>IF(AND(OR(Table65[[#This Row],[Service]] = "HT Custom RNA",Table65[[#This Row],[Service]] = "HT Geneblock Custom RNA"), Table65[[#This Row],[Vector]]="Banked Construct"),"Error 11: Banked constructs cannot be submitted for HT/Geneblock Custom RNA service. Contact the core if you'd like to resynthesize an entire banked plate","")</f>
        <v/>
      </c>
      <c r="BV133" s="4" t="str">
        <f>IF(AND(Table65[[#This Row],[Service]] &lt;&gt; "", Table65[[#This Row],[Vector]]="Banked Construct", Table65[[#This Row],[Bank Construct?]]="Yes"),"Error 12: Cannot bank constructs that are already banked","")</f>
        <v/>
      </c>
      <c r="BW133" s="4" t="str" cm="1">
        <f t="array" ref="BW133">_xlfn.LET(
    _xlpm.ProblemFound, _xlfn.TEXTJOIN(", ", TRUE, IF(AND(Table65[[#This Row],[Synthesis Type]]="Other RNA", OR(Table65[[#This Row],[Codon Optimize Capitalized?]]="No", Table65[[#This Row],[Codon Optimize Capitalized?]]="")), IF((ISNUMBER(SEARCH(Table_pA_Check[pA Check], Table65[[#This Row],[Custom Sequence/Bank ID]]))), Table_pA_Check[pA Check], ""),IF((ISNUMBER(FIND(LOWER(Table_pA_Check[pA Check]), Table65[[#This Row],[Custom Sequence/Bank ID]]))), Table_pA_Check[pA Check], ""))),
    IF(_xlpm.ProblemFound="", "", "Error 13: Problem sequences found (" &amp; _xlpm.ProblemFound &amp; ")"))</f>
        <v/>
      </c>
      <c r="BX133" s="4" t="str">
        <f>IF(AND(Table65[[#This Row],[Service]] &lt;&gt; "", Table65[[#This Row],[Codon Optimize Capitalized?]]&lt;&gt; "No", Table65[[#This Row],[Codon Optimize Capitalized?]]&lt;&gt; "", Table65[[#This Row],[Codon Optimize Capitalized?]]&lt;&gt; "No Options", EXACT(Table65[[#This Row],[Custom Sequence/Bank ID]],LOWER(Table65[[#This Row],[Custom Sequence/Bank ID]]))),"Error 14: Codon optimization is selected, but sequence is lowercase. Change regions for optimization to uppercase","")</f>
        <v/>
      </c>
      <c r="BY133" s="4" t="str">
        <f>IF(COUNTIF(Table65[Name], Table65[[#This Row],[Name]]) &gt; 1, "Error 15: Duplicate name", "")</f>
        <v/>
      </c>
      <c r="BZ133" s="4" t="str">
        <f>IF(
   Table65[[#This Row],[Service]]&lt;&gt;"",
   IF(
      AND(Table65[[#This Row],[Formulation]]="", Table65[[#This Row],[Number of Aliquots]]&gt;1),
      "Error 16: The RTC can only aliquot formulated circRNA; unformulated circRNA is stable through many freeze-thaw cycles",
      ""
   ),
   ""
)</f>
        <v/>
      </c>
      <c r="CA133" s="4" t="str">
        <f>IF(
   Table65[[#This Row],[Service]]&lt;&gt;"",
   IF(
      Table65[[#This Row],[Number of Aliquots]] &gt; (Table65[[#This Row],[Quantity (mg)]]*20),
      "Error 17: Too many aliquots. Maximum aliquots for Quantity requested = " &amp; (Table65[[#This Row],[Quantity (mg)]]*20),
      ""
   ),
   ""
)</f>
        <v/>
      </c>
      <c r="CB133" s="4" t="str">
        <f>IF(
   AND(Table65[[#This Row],[Service]]&lt;&gt;"", Table65[[#This Row],[Quantity (mg)]]&lt;0.2, Table65[[#This Row],[Formulation]]&lt;&gt;"", Table65[[#This Row],[Formulation]]&lt;&gt;"None"),
   "Error 18: Quantity too low. Minimum is 0.2mg for formulations",
   ""
)</f>
        <v/>
      </c>
      <c r="CC133" s="4" t="str">
        <f>IF(
   AND(Table65[[#This Row],[Service]]&lt;&gt;"", Table65[[#This Row],[Vector]]="No Vector", Table65[[#This Row],[Service]]&lt;&gt;"HT Geneblock Custom RNA"),
   "Error 19: [No Vector] can only be used for Geneblock service",
   ""
)</f>
        <v/>
      </c>
      <c r="CD133" s="4" t="str">
        <f>_xlfn.LET(
    _xlpm.errorList, _xlfn.TEXTJOIN(". ", TRUE, Table_Sequence_Check[[#This Row],[Problem Sequence Check]:[GC Check]],Table_Sequence_Check[[#This Row],[Restriction Enzyme Error]:[Gblock No Vector Check]]),
    IF(AND(Table65[[#This Row],[Service]]&lt;&gt;"", Table65[[#This Row],[Custom Sequence/Bank ID]]&lt;&gt;"SPECIAL",_xlpm.errorList&lt;&gt;""), _xlpm.errorList &amp; ".", "")
)</f>
        <v/>
      </c>
      <c r="CF133" s="3" t="str">
        <f t="shared" ref="CF133:CF196" si="10">"Required"</f>
        <v>Required</v>
      </c>
      <c r="CG133" s="1" t="str">
        <f t="shared" ref="CG133:CG196" si="11">"Optional"</f>
        <v>Optional</v>
      </c>
      <c r="CH133" s="1" t="str">
        <f>IF(Table65[[#This Row],[Service]]&lt;&gt;"",IF((Table65[[#This Row],[Service]]="HT Custom RNA") + (Table65[[#This Row],[Service]]="HT Geneblock Custom RNA"), "Empty","Required"),"Empty")</f>
        <v>Empty</v>
      </c>
      <c r="CI133" s="1" t="str">
        <f>IF(Table65[[#This Row],[Service]] = "Stock RNA", "Required","Empty")</f>
        <v>Empty</v>
      </c>
      <c r="CJ133" s="1" t="str">
        <f>IF(OR(Table65[[#This Row],[Service]] = "Custom RNA", Table65[[#This Row],[Service]] = "HT Custom RNA", Table65[[#This Row],[Service]] = "HT Geneblock Custom RNA", Table65[[#This Row],[Service]] = "Formulation"), "Required", "Empty")</f>
        <v>Empty</v>
      </c>
      <c r="CK133" s="1" t="str">
        <f>IF(OR(Table65[[#This Row],[Service]] = "Custom RNA", Table65[[#This Row],[Service]] = "HT Custom RNA", Table65[[#This Row],[Service]] = "HT Geneblock Custom RNA"), "Required", "Empty")</f>
        <v>Empty</v>
      </c>
      <c r="CL133" s="1" t="str">
        <f>IF(OR(Table65[[#This Row],[Service]] = "Custom RNA", Table65[[#This Row],[Service]] = "HT Custom RNA", Table65[[#This Row],[Service]] = "HT Geneblock Custom RNA"), "Required", "Empty")</f>
        <v>Empty</v>
      </c>
      <c r="CM133" s="1" t="str">
        <f>IF(OR(Table65[[#This Row],[Service]] = "Custom RNA", Table65[[#This Row],[Service]] = "HT Custom RNA", Table65[[#This Row],[Service]] = "HT Geneblock Custom RNA"), "Required", "Empty")</f>
        <v>Empty</v>
      </c>
      <c r="CN133" s="1" t="str">
        <f>IF(AND(Table65[[#This Row],[Vector]]&lt;&gt;"Banked Construct", OR(Table65[[#This Row],[Service]] = "Custom RNA", Table65[[#This Row],[Service]] = "HT Custom RNA",Table65[[#This Row],[Service]] = "HT Geneblock Custom RNA",)), "Optional", "Empty")</f>
        <v>Empty</v>
      </c>
      <c r="CO133" s="1" t="str">
        <f>IF(OR(Table65[[#This Row],[Service]] = "Custom RNA", Table65[[#This Row],[Service]] = "HT Custom RNA"), "Optional", "Empty")</f>
        <v>Empty</v>
      </c>
      <c r="CP133" s="1" t="str">
        <f>IF(OR(Table65[[#This Row],[Service]] = "Custom RNA", Table65[[#This Row],[Service]] = "HT Custom RNA", Table65[[#This Row],[Service]] = "HT Custom Geneblock RNA"), "Optional", "Empty")</f>
        <v>Empty</v>
      </c>
      <c r="CQ133" s="1" t="str">
        <f>IF(Table65[[#This Row],[Service]]&lt;&gt;"",IF(OR(Table65[[#This Row],[Service]]="HT Custom RNA", Table65[[#This Row],[Service]]="HT Geneblock Custom RNA"), "Empty","Optional"),"Empty")</f>
        <v>Empty</v>
      </c>
      <c r="CR133" s="1" t="str">
        <f>IF(AND(Table65[[#This Row],[Formulation]]&lt;&gt;"",Table65[[#This Row],[Formulation]]&lt;&gt;"None",Table65[[#This Row],[Formulation]]&lt;&gt;"No Options"), "Required","Empty")</f>
        <v>Empty</v>
      </c>
      <c r="CS133" s="1" t="str">
        <f>IF(AND(Table65[[#This Row],[Formulation]]&lt;&gt;"",Table65[[#This Row],[Formulation]]&lt;&gt;"None",Table65[[#This Row],[Formulation]]&lt;&gt;"No Options"), "Optional","Empty")</f>
        <v>Empty</v>
      </c>
      <c r="CT133" s="1" t="str">
        <f t="shared" ref="CT133:CT196" si="12">"Optional"</f>
        <v>Optional</v>
      </c>
      <c r="CU133" s="1" t="str">
        <f t="shared" ref="CU133:CU196" si="13">"Optional"</f>
        <v>Optional</v>
      </c>
      <c r="CV133" s="2" t="str">
        <f t="shared" ref="CV133:CV196" si="14">"Optional"</f>
        <v>Optional</v>
      </c>
    </row>
    <row r="134" spans="1:100" x14ac:dyDescent="0.35">
      <c r="A134" s="69">
        <v>130</v>
      </c>
      <c r="B134" s="59"/>
      <c r="C134" s="83"/>
      <c r="D134" s="85"/>
      <c r="E134" s="90"/>
      <c r="F134" s="60"/>
      <c r="G134" s="60"/>
      <c r="H134" s="60"/>
      <c r="I134" s="61"/>
      <c r="J134" s="61"/>
      <c r="K134" s="105"/>
      <c r="L134" s="90"/>
      <c r="M134" s="60"/>
      <c r="N134" s="108"/>
      <c r="O134" s="91"/>
      <c r="P134" s="111"/>
      <c r="Q134" s="93" t="str">
        <f>Table_Sequence_Check[[#This Row],[Final Warnings]]</f>
        <v/>
      </c>
      <c r="R134" s="19"/>
      <c r="S134" s="19"/>
      <c r="T134" s="19"/>
      <c r="BG134" s="3" t="str" cm="1">
        <f t="array" ref="BG134">_xlfn.LET(
    _xlpm.ProblemFound, _xlfn.TEXTJOIN(", ", TRUE, IF(OR(Table65[[#This Row],[Codon Optimize Capitalized?]]="No", Table65[[#This Row],[Codon Optimize Capitalized?]]=""), IF((ISNUMBER(SEARCH(Table_Problem_Sequences[Problem Sequences], Table65[[#This Row],[Custom Sequence/Bank ID]]))), Table_Problem_Sequences[Problem Sequences], ""),IF((ISNUMBER(FIND(LOWER(Table_Problem_Sequences[Problem Sequences]), Table65[[#This Row],[Custom Sequence/Bank ID]]))), Table_Problem_Sequences[Problem Sequences], ""))),
    IF(_xlpm.ProblemFound="", "", "Warning 1: Problem sequences found (" &amp; _xlpm.ProblemFound &amp; ")"))</f>
        <v/>
      </c>
      <c r="BH134" s="3" t="str">
        <f>IF(AND(Table65[[#This Row],[Vector]] &lt;&gt; "Banked Construct",Table65[[#This Row],[Service]]&lt;&gt;"Stock RNA", LEN(Table65[[#This Row],[Custom Sequence/Bank ID]])&lt;300, Table65[[#This Row],[Custom Sequence/Bank ID]]&lt;&gt;""),"Comment: Sequence is less than 300nt. A spacer sequence will be added to bring the length up to 300nt","")</f>
        <v/>
      </c>
      <c r="BI134" s="1" t="str">
        <f>IF(AND(Table65[[#This Row],[Custom Sequence/Bank ID]]&lt;&gt;"", Table65[[#This Row],[Codon Optimize Capitalized?]]&lt;&gt; "No", Table65[[#This Row],[Codon Optimize Capitalized?]]&lt;&gt; "", Table65[[#This Row],[Codon Optimize Capitalized?]]&lt;&gt; "No Options"),
    IF(MOD(LEN(SUBSTITUTE(SUBSTITUTE(SUBSTITUTE(SUBSTITUTE(SUBSTITUTE(Table65[[#This Row],[Custom Sequence/Bank ID]], "a", ""), "c", ""), "g", ""), "u", ""), "t", "")), 3) = 0,
        "",
        "Error 3: Optimization regions not divisible by 3"),
    "")</f>
        <v/>
      </c>
      <c r="BJ134" s="1" t="str">
        <f>IF(
    Table65[[#This Row],[Vector]]="Banked Construct",
    IF(
        AND(
            LEFT(Table65[[#This Row],[Custom Sequence/Bank ID]], 3)="RTC",
            ISNUMBER(VALUE(MID(Table65[[#This Row],[Custom Sequence/Bank ID]], 4, 7))),
            LEN(Table65[[#This Row],[Custom Sequence/Bank ID]])=10
        ),
        "",
        "Error 4: Incorrect Bank ID"
    ),
    ""
)</f>
        <v/>
      </c>
      <c r="BK134" s="1" t="str">
        <f>IF(
   AND(Table65[[#This Row],[Vector]]&lt;&gt;"Banked Construct", LEN(Table65[[#This Row],[Custom Sequence/Bank ID]])&gt;0),
   IF(
      LEN(
         SUBSTITUTE(
            SUBSTITUTE(
               SUBSTITUTE(
                  SUBSTITUTE(UPPER(Table65[[#This Row],[Custom Sequence/Bank ID]]),"A",""),
               "C",""),
            "T",""),
         "G","")
      )&gt;0,
      "Error 5: Non-ACGT characters present",
      ""
   ),
   ""
)</f>
        <v/>
      </c>
      <c r="BL134" s="4" t="str">
        <f>IF(AND(Table65[[#This Row],[Vector]] &lt;&gt; "Banked Construct",Table65[[#This Row],[Service]]="Custom RNA", LEN(Table65[[#This Row],[Custom Sequence/Bank ID]])&gt;10000),"Error 6: Maximum sequence length is 10,000nt",IF(AND(Table65[[#This Row],[Vector]] &lt;&gt; "Banked Construct",Table65[[#This Row],[Service]]="HT Custom RNA", LEN(Table65[[#This Row],[Custom Sequence/Bank ID]])&gt;5000),"Error 6: Maximum sequence length for HT is 5,000nt", IF(Table65[[#This Row],[Service]]="HT Geneblock Custom RNA", IF(AND(Table65[[#This Row],[Vector]]="RTC coding circRNA", LEN(Table65[[#This Row],[Custom Sequence/Bank ID]])&gt;3793),"Error 6: Maximum sequence length for Coding CircRNA Geneblock is 3,793nt", IF(AND(Table65[[#This Row],[Vector]]="RTC noncoding circRNA", LEN(Table65[[#This Row],[Custom Sequence/Bank ID]])&gt;4493),"Error 6: Maximum sequence length for Noncoding CircRNA Geneblock is 4,493nt", IF(AND(Table65[[#This Row],[Vector]]="RTC Other RNA", LEN(Table65[[#This Row],[Custom Sequence/Bank ID]])&gt;4913),"Error 6: Maximum sequence length for Other RNA Geneblock is 4,913nt",""))),"")))</f>
        <v/>
      </c>
      <c r="BM134" s="4" t="str">
        <f>IF(AND(Table65[[#This Row],[Vector]] &lt;&gt; "Banked Construct", Table65[[#This Row],[Service]]&lt;&gt;"Stock RNA", Table65[[#This Row],[Custom Sequence/Bank ID]]&lt;&gt;""),
    _xlfn.LET(
        _xlpm.Sequence, Table65[[#This Row],[Custom Sequence/Bank ID]],
        _xlpm.OriginalLength, IF(AND(Table65[[#This Row],[Codon Optimize Capitalized?]] &lt;&gt; "No", Table65[[#This Row],[Codon Optimize Capitalized?]] &lt;&gt; ""),
                           LEN(SUBSTITUTE(SUBSTITUTE(SUBSTITUTE(SUBSTITUTE(SUBSTITUTE(_xlpm.Sequence, "A", ""), "C", ""), "G", ""), "T", ""), "U", "")),
                           LEN(_xlpm.Sequence)),
        _xlpm.NoGCLength, IF(AND(Table65[[#This Row],[Codon Optimize Capitalized?]] &lt;&gt; "No", Table65[[#This Row],[Codon Optimize Capitalized?]] &lt;&gt; ""),
                       LEN((SUBSTITUTE(SUBSTITUTE(SUBSTITUTE(SUBSTITUTE(SUBSTITUTE(SUBSTITUTE(SUBSTITUTE(_xlpm.Sequence, "A", ""), "C", ""), "G", ""), "T", ""), "U", ""), "g", ""), "c", ""))),
                       LEN(SUBSTITUTE(SUBSTITUTE(UPPER(_xlpm.Sequence), "G", ""), "C", ""))),
        _xlpm.GCLength, _xlpm.OriginalLength - _xlpm.NoGCLength,
        _xlpm.GCPercentage, IF(_xlpm.OriginalLength &gt; 15, _xlpm.GCLength / _xlpm.OriginalLength, 0.5),
                IF(OR(_xlpm.GCPercentage &gt; 0.65, _xlpm.GCPercentage &lt; 0.25), "Warning 7: Unoptimized region GC is not between 25-65%", "")
    ),
    ""
)</f>
        <v/>
      </c>
      <c r="BN134" s="4" t="str" cm="1">
        <f t="array" ref="BN134">_xlfn.LET(
    _xlpm.ProblemFound, _xlfn.TEXTJOIN(", ", TRUE, IF(OR(Table65[[#This Row],[Codon Optimize Capitalized?]]="No", Table65[[#This Row],[Codon Optimize Capitalized?]]=""), IF((ISNUMBER(SEARCH(Table_Restriction_Enzymes[XbaI], Table65[[#This Row],[Custom Sequence/Bank ID]]))), Table_Restriction_Enzymes[XbaI], ""),IF((ISNUMBER(FIND(LOWER(Table_Restriction_Enzymes[XbaI]), Table65[[#This Row],[Custom Sequence/Bank ID]]))), Table_Restriction_Enzymes[XbaI], ""))),
    IF(_xlpm.ProblemFound="", "", "[" &amp; _xlpm.ProblemFound &amp; "]"))</f>
        <v/>
      </c>
      <c r="BO134" s="4" t="str">
        <f>IF(Table_Sequence_Check[[#This Row],[Restriction Enzyme 1 Check]]&lt;&gt;"", Table_Restriction_Enzymes[[#Headers],[XbaI]],"")</f>
        <v/>
      </c>
      <c r="BP134" s="4" t="str" cm="1">
        <f t="array" ref="BP134">_xlfn.LET(
    _xlpm.ProblemFound, _xlfn.TEXTJOIN(", ", TRUE, IF(OR(Table65[[#This Row],[Codon Optimize Capitalized?]]="No", Table65[[#This Row],[Codon Optimize Capitalized?]]=""), IF((ISNUMBER(SEARCH(Table_Restriction_Enzymes[AscI], Table65[[#This Row],[Custom Sequence/Bank ID]]))), Table_Restriction_Enzymes[AscI], ""),IF((ISNUMBER(FIND(LOWER(Table_Restriction_Enzymes[AscI]), Table65[[#This Row],[Custom Sequence/Bank ID]]))), Table_Restriction_Enzymes[AscI], ""))),
    IF(_xlpm.ProblemFound="", "", "[" &amp; _xlpm.ProblemFound &amp; "]"))</f>
        <v/>
      </c>
      <c r="BQ134" s="4" t="str">
        <f>IF(Table_Sequence_Check[[#This Row],[Restriction Enzyme 2 Check]]&lt;&gt;"", Table_Restriction_Enzymes[[#Headers],[AscI]],"")</f>
        <v/>
      </c>
      <c r="BR134" s="4" t="str">
        <f>IF(AND(Table65[[#This Row],[Vector]] &lt;&gt; "Banked Construct",Table65[[#This Row],[Service]]&lt;&gt;"Stock RNA", Table65[[#This Row],[Service]]&lt;&gt;"HT Geneblock Custom RNA", Table_Sequence_Check[[#This Row],[Restriction Enzyme 1 Check]]&lt;&gt;"", Table_Sequence_Check[[#This Row],[Restriction Enzyme 2 Check]]&lt;&gt; ""),"Error 8: Remove instances of one of the following: " &amp; _xlfn.CONCAT(Table_Sequence_Check[[#This Row],[Restriction Enzyme 1 Check]],Table_Sequence_Check[[#This Row],[Restriction Enzyme 2 Check]]),"")</f>
        <v/>
      </c>
      <c r="BS134" s="4" t="str" cm="1">
        <f t="array" ref="BS134">IF(
   AND(
      Table65[[#This Row],[Service]] &lt;&gt; "",
      OR(
         COUNTIF(Table65[Service], "HT Custom RNA") &gt; 0,
         COUNTIF(Table65[Service], "HT Geneblock Custom RNA") &gt; 0
      ),
      COUNTA(_xlfn.UNIQUE(_xlfn._xlws.FILTER(Table65[Service], Table65[Service] &lt;&gt; ""))) &gt; 1
   ),
   "Error 9: If selecting HT Custom RNA or HT Geneblock Custom RNA, all items must match the selected HT service",
   ""
)</f>
        <v/>
      </c>
      <c r="BT134" s="4" t="str" cm="1">
        <f t="array" ref="BT134">IF(
   AND(
      Table65[[#This Row],[Service]] &lt;&gt; "",
      OR(COUNTIF(Table65[Service], "*HT Custom RNA*") &gt; 0, COUNTIF(Table65[Service], "*HT Geneblock Custom RNA*") &gt; 0),
      OR(
         COUNTA(_xlfn.UNIQUE(_xlfn._xlws.FILTER(Table65[RNA Analytics], (Table65[Service] &lt;&gt; "")))) &gt; 1,
         COUNTA(_xlfn.UNIQUE(_xlfn._xlws.FILTER(Table65[Bank Construct?], (Table65[Service] &lt;&gt; "")))) &gt; 1,
         COUNTA(_xlfn.UNIQUE(_xlfn._xlws.FILTER(Table65[Synthesis Type], (Table65[Service] &lt;&gt; "")))) &gt; 1
      )
   ),
   "Error 10: If submitting HT Custom RNA or HT Geneblock Custom RNA service request, all items must have the same Synthesis Type, Banking, and Analytics",
   ""
)</f>
        <v/>
      </c>
      <c r="BU134" s="4" t="str">
        <f>IF(AND(OR(Table65[[#This Row],[Service]] = "HT Custom RNA",Table65[[#This Row],[Service]] = "HT Geneblock Custom RNA"), Table65[[#This Row],[Vector]]="Banked Construct"),"Error 11: Banked constructs cannot be submitted for HT/Geneblock Custom RNA service. Contact the core if you'd like to resynthesize an entire banked plate","")</f>
        <v/>
      </c>
      <c r="BV134" s="4" t="str">
        <f>IF(AND(Table65[[#This Row],[Service]] &lt;&gt; "", Table65[[#This Row],[Vector]]="Banked Construct", Table65[[#This Row],[Bank Construct?]]="Yes"),"Error 12: Cannot bank constructs that are already banked","")</f>
        <v/>
      </c>
      <c r="BW134" s="4" t="str" cm="1">
        <f t="array" ref="BW134">_xlfn.LET(
    _xlpm.ProblemFound, _xlfn.TEXTJOIN(", ", TRUE, IF(AND(Table65[[#This Row],[Synthesis Type]]="Other RNA", OR(Table65[[#This Row],[Codon Optimize Capitalized?]]="No", Table65[[#This Row],[Codon Optimize Capitalized?]]="")), IF((ISNUMBER(SEARCH(Table_pA_Check[pA Check], Table65[[#This Row],[Custom Sequence/Bank ID]]))), Table_pA_Check[pA Check], ""),IF((ISNUMBER(FIND(LOWER(Table_pA_Check[pA Check]), Table65[[#This Row],[Custom Sequence/Bank ID]]))), Table_pA_Check[pA Check], ""))),
    IF(_xlpm.ProblemFound="", "", "Error 13: Problem sequences found (" &amp; _xlpm.ProblemFound &amp; ")"))</f>
        <v/>
      </c>
      <c r="BX134" s="4" t="str">
        <f>IF(AND(Table65[[#This Row],[Service]] &lt;&gt; "", Table65[[#This Row],[Codon Optimize Capitalized?]]&lt;&gt; "No", Table65[[#This Row],[Codon Optimize Capitalized?]]&lt;&gt; "", Table65[[#This Row],[Codon Optimize Capitalized?]]&lt;&gt; "No Options", EXACT(Table65[[#This Row],[Custom Sequence/Bank ID]],LOWER(Table65[[#This Row],[Custom Sequence/Bank ID]]))),"Error 14: Codon optimization is selected, but sequence is lowercase. Change regions for optimization to uppercase","")</f>
        <v/>
      </c>
      <c r="BY134" s="4" t="str">
        <f>IF(COUNTIF(Table65[Name], Table65[[#This Row],[Name]]) &gt; 1, "Error 15: Duplicate name", "")</f>
        <v/>
      </c>
      <c r="BZ134" s="4" t="str">
        <f>IF(
   Table65[[#This Row],[Service]]&lt;&gt;"",
   IF(
      AND(Table65[[#This Row],[Formulation]]="", Table65[[#This Row],[Number of Aliquots]]&gt;1),
      "Error 16: The RTC can only aliquot formulated circRNA; unformulated circRNA is stable through many freeze-thaw cycles",
      ""
   ),
   ""
)</f>
        <v/>
      </c>
      <c r="CA134" s="4" t="str">
        <f>IF(
   Table65[[#This Row],[Service]]&lt;&gt;"",
   IF(
      Table65[[#This Row],[Number of Aliquots]] &gt; (Table65[[#This Row],[Quantity (mg)]]*20),
      "Error 17: Too many aliquots. Maximum aliquots for Quantity requested = " &amp; (Table65[[#This Row],[Quantity (mg)]]*20),
      ""
   ),
   ""
)</f>
        <v/>
      </c>
      <c r="CB134" s="4" t="str">
        <f>IF(
   AND(Table65[[#This Row],[Service]]&lt;&gt;"", Table65[[#This Row],[Quantity (mg)]]&lt;0.2, Table65[[#This Row],[Formulation]]&lt;&gt;"", Table65[[#This Row],[Formulation]]&lt;&gt;"None"),
   "Error 18: Quantity too low. Minimum is 0.2mg for formulations",
   ""
)</f>
        <v/>
      </c>
      <c r="CC134" s="4" t="str">
        <f>IF(
   AND(Table65[[#This Row],[Service]]&lt;&gt;"", Table65[[#This Row],[Vector]]="No Vector", Table65[[#This Row],[Service]]&lt;&gt;"HT Geneblock Custom RNA"),
   "Error 19: [No Vector] can only be used for Geneblock service",
   ""
)</f>
        <v/>
      </c>
      <c r="CD134" s="4" t="str">
        <f>_xlfn.LET(
    _xlpm.errorList, _xlfn.TEXTJOIN(". ", TRUE, Table_Sequence_Check[[#This Row],[Problem Sequence Check]:[GC Check]],Table_Sequence_Check[[#This Row],[Restriction Enzyme Error]:[Gblock No Vector Check]]),
    IF(AND(Table65[[#This Row],[Service]]&lt;&gt;"", Table65[[#This Row],[Custom Sequence/Bank ID]]&lt;&gt;"SPECIAL",_xlpm.errorList&lt;&gt;""), _xlpm.errorList &amp; ".", "")
)</f>
        <v/>
      </c>
      <c r="CF134" s="3" t="str">
        <f t="shared" si="10"/>
        <v>Required</v>
      </c>
      <c r="CG134" s="1" t="str">
        <f t="shared" si="11"/>
        <v>Optional</v>
      </c>
      <c r="CH134" s="1" t="str">
        <f>IF(Table65[[#This Row],[Service]]&lt;&gt;"",IF((Table65[[#This Row],[Service]]="HT Custom RNA") + (Table65[[#This Row],[Service]]="HT Geneblock Custom RNA"), "Empty","Required"),"Empty")</f>
        <v>Empty</v>
      </c>
      <c r="CI134" s="1" t="str">
        <f>IF(Table65[[#This Row],[Service]] = "Stock RNA", "Required","Empty")</f>
        <v>Empty</v>
      </c>
      <c r="CJ134" s="1" t="str">
        <f>IF(OR(Table65[[#This Row],[Service]] = "Custom RNA", Table65[[#This Row],[Service]] = "HT Custom RNA", Table65[[#This Row],[Service]] = "HT Geneblock Custom RNA", Table65[[#This Row],[Service]] = "Formulation"), "Required", "Empty")</f>
        <v>Empty</v>
      </c>
      <c r="CK134" s="1" t="str">
        <f>IF(OR(Table65[[#This Row],[Service]] = "Custom RNA", Table65[[#This Row],[Service]] = "HT Custom RNA", Table65[[#This Row],[Service]] = "HT Geneblock Custom RNA"), "Required", "Empty")</f>
        <v>Empty</v>
      </c>
      <c r="CL134" s="1" t="str">
        <f>IF(OR(Table65[[#This Row],[Service]] = "Custom RNA", Table65[[#This Row],[Service]] = "HT Custom RNA", Table65[[#This Row],[Service]] = "HT Geneblock Custom RNA"), "Required", "Empty")</f>
        <v>Empty</v>
      </c>
      <c r="CM134" s="1" t="str">
        <f>IF(OR(Table65[[#This Row],[Service]] = "Custom RNA", Table65[[#This Row],[Service]] = "HT Custom RNA", Table65[[#This Row],[Service]] = "HT Geneblock Custom RNA"), "Required", "Empty")</f>
        <v>Empty</v>
      </c>
      <c r="CN134" s="1" t="str">
        <f>IF(AND(Table65[[#This Row],[Vector]]&lt;&gt;"Banked Construct", OR(Table65[[#This Row],[Service]] = "Custom RNA", Table65[[#This Row],[Service]] = "HT Custom RNA",Table65[[#This Row],[Service]] = "HT Geneblock Custom RNA",)), "Optional", "Empty")</f>
        <v>Empty</v>
      </c>
      <c r="CO134" s="1" t="str">
        <f>IF(OR(Table65[[#This Row],[Service]] = "Custom RNA", Table65[[#This Row],[Service]] = "HT Custom RNA"), "Optional", "Empty")</f>
        <v>Empty</v>
      </c>
      <c r="CP134" s="1" t="str">
        <f>IF(OR(Table65[[#This Row],[Service]] = "Custom RNA", Table65[[#This Row],[Service]] = "HT Custom RNA", Table65[[#This Row],[Service]] = "HT Custom Geneblock RNA"), "Optional", "Empty")</f>
        <v>Empty</v>
      </c>
      <c r="CQ134" s="1" t="str">
        <f>IF(Table65[[#This Row],[Service]]&lt;&gt;"",IF(OR(Table65[[#This Row],[Service]]="HT Custom RNA", Table65[[#This Row],[Service]]="HT Geneblock Custom RNA"), "Empty","Optional"),"Empty")</f>
        <v>Empty</v>
      </c>
      <c r="CR134" s="1" t="str">
        <f>IF(AND(Table65[[#This Row],[Formulation]]&lt;&gt;"",Table65[[#This Row],[Formulation]]&lt;&gt;"None",Table65[[#This Row],[Formulation]]&lt;&gt;"No Options"), "Required","Empty")</f>
        <v>Empty</v>
      </c>
      <c r="CS134" s="1" t="str">
        <f>IF(AND(Table65[[#This Row],[Formulation]]&lt;&gt;"",Table65[[#This Row],[Formulation]]&lt;&gt;"None",Table65[[#This Row],[Formulation]]&lt;&gt;"No Options"), "Optional","Empty")</f>
        <v>Empty</v>
      </c>
      <c r="CT134" s="1" t="str">
        <f t="shared" si="12"/>
        <v>Optional</v>
      </c>
      <c r="CU134" s="1" t="str">
        <f t="shared" si="13"/>
        <v>Optional</v>
      </c>
      <c r="CV134" s="2" t="str">
        <f t="shared" si="14"/>
        <v>Optional</v>
      </c>
    </row>
    <row r="135" spans="1:100" x14ac:dyDescent="0.35">
      <c r="A135" s="69">
        <v>131</v>
      </c>
      <c r="B135" s="59"/>
      <c r="C135" s="83"/>
      <c r="D135" s="85"/>
      <c r="E135" s="90"/>
      <c r="F135" s="60"/>
      <c r="G135" s="60"/>
      <c r="H135" s="60"/>
      <c r="I135" s="61"/>
      <c r="J135" s="61"/>
      <c r="K135" s="105"/>
      <c r="L135" s="90"/>
      <c r="M135" s="60"/>
      <c r="N135" s="108"/>
      <c r="O135" s="91"/>
      <c r="P135" s="111"/>
      <c r="Q135" s="93" t="str">
        <f>Table_Sequence_Check[[#This Row],[Final Warnings]]</f>
        <v/>
      </c>
      <c r="R135" s="19"/>
      <c r="S135" s="19"/>
      <c r="T135" s="19"/>
      <c r="BG135" s="3" t="str" cm="1">
        <f t="array" ref="BG135">_xlfn.LET(
    _xlpm.ProblemFound, _xlfn.TEXTJOIN(", ", TRUE, IF(OR(Table65[[#This Row],[Codon Optimize Capitalized?]]="No", Table65[[#This Row],[Codon Optimize Capitalized?]]=""), IF((ISNUMBER(SEARCH(Table_Problem_Sequences[Problem Sequences], Table65[[#This Row],[Custom Sequence/Bank ID]]))), Table_Problem_Sequences[Problem Sequences], ""),IF((ISNUMBER(FIND(LOWER(Table_Problem_Sequences[Problem Sequences]), Table65[[#This Row],[Custom Sequence/Bank ID]]))), Table_Problem_Sequences[Problem Sequences], ""))),
    IF(_xlpm.ProblemFound="", "", "Warning 1: Problem sequences found (" &amp; _xlpm.ProblemFound &amp; ")"))</f>
        <v/>
      </c>
      <c r="BH135" s="3" t="str">
        <f>IF(AND(Table65[[#This Row],[Vector]] &lt;&gt; "Banked Construct",Table65[[#This Row],[Service]]&lt;&gt;"Stock RNA", LEN(Table65[[#This Row],[Custom Sequence/Bank ID]])&lt;300, Table65[[#This Row],[Custom Sequence/Bank ID]]&lt;&gt;""),"Comment: Sequence is less than 300nt. A spacer sequence will be added to bring the length up to 300nt","")</f>
        <v/>
      </c>
      <c r="BI135" s="1" t="str">
        <f>IF(AND(Table65[[#This Row],[Custom Sequence/Bank ID]]&lt;&gt;"", Table65[[#This Row],[Codon Optimize Capitalized?]]&lt;&gt; "No", Table65[[#This Row],[Codon Optimize Capitalized?]]&lt;&gt; "", Table65[[#This Row],[Codon Optimize Capitalized?]]&lt;&gt; "No Options"),
    IF(MOD(LEN(SUBSTITUTE(SUBSTITUTE(SUBSTITUTE(SUBSTITUTE(SUBSTITUTE(Table65[[#This Row],[Custom Sequence/Bank ID]], "a", ""), "c", ""), "g", ""), "u", ""), "t", "")), 3) = 0,
        "",
        "Error 3: Optimization regions not divisible by 3"),
    "")</f>
        <v/>
      </c>
      <c r="BJ135" s="1" t="str">
        <f>IF(
    Table65[[#This Row],[Vector]]="Banked Construct",
    IF(
        AND(
            LEFT(Table65[[#This Row],[Custom Sequence/Bank ID]], 3)="RTC",
            ISNUMBER(VALUE(MID(Table65[[#This Row],[Custom Sequence/Bank ID]], 4, 7))),
            LEN(Table65[[#This Row],[Custom Sequence/Bank ID]])=10
        ),
        "",
        "Error 4: Incorrect Bank ID"
    ),
    ""
)</f>
        <v/>
      </c>
      <c r="BK135" s="1" t="str">
        <f>IF(
   AND(Table65[[#This Row],[Vector]]&lt;&gt;"Banked Construct", LEN(Table65[[#This Row],[Custom Sequence/Bank ID]])&gt;0),
   IF(
      LEN(
         SUBSTITUTE(
            SUBSTITUTE(
               SUBSTITUTE(
                  SUBSTITUTE(UPPER(Table65[[#This Row],[Custom Sequence/Bank ID]]),"A",""),
               "C",""),
            "T",""),
         "G","")
      )&gt;0,
      "Error 5: Non-ACGT characters present",
      ""
   ),
   ""
)</f>
        <v/>
      </c>
      <c r="BL135" s="4" t="str">
        <f>IF(AND(Table65[[#This Row],[Vector]] &lt;&gt; "Banked Construct",Table65[[#This Row],[Service]]="Custom RNA", LEN(Table65[[#This Row],[Custom Sequence/Bank ID]])&gt;10000),"Error 6: Maximum sequence length is 10,000nt",IF(AND(Table65[[#This Row],[Vector]] &lt;&gt; "Banked Construct",Table65[[#This Row],[Service]]="HT Custom RNA", LEN(Table65[[#This Row],[Custom Sequence/Bank ID]])&gt;5000),"Error 6: Maximum sequence length for HT is 5,000nt", IF(Table65[[#This Row],[Service]]="HT Geneblock Custom RNA", IF(AND(Table65[[#This Row],[Vector]]="RTC coding circRNA", LEN(Table65[[#This Row],[Custom Sequence/Bank ID]])&gt;3793),"Error 6: Maximum sequence length for Coding CircRNA Geneblock is 3,793nt", IF(AND(Table65[[#This Row],[Vector]]="RTC noncoding circRNA", LEN(Table65[[#This Row],[Custom Sequence/Bank ID]])&gt;4493),"Error 6: Maximum sequence length for Noncoding CircRNA Geneblock is 4,493nt", IF(AND(Table65[[#This Row],[Vector]]="RTC Other RNA", LEN(Table65[[#This Row],[Custom Sequence/Bank ID]])&gt;4913),"Error 6: Maximum sequence length for Other RNA Geneblock is 4,913nt",""))),"")))</f>
        <v/>
      </c>
      <c r="BM135" s="4" t="str">
        <f>IF(AND(Table65[[#This Row],[Vector]] &lt;&gt; "Banked Construct", Table65[[#This Row],[Service]]&lt;&gt;"Stock RNA", Table65[[#This Row],[Custom Sequence/Bank ID]]&lt;&gt;""),
    _xlfn.LET(
        _xlpm.Sequence, Table65[[#This Row],[Custom Sequence/Bank ID]],
        _xlpm.OriginalLength, IF(AND(Table65[[#This Row],[Codon Optimize Capitalized?]] &lt;&gt; "No", Table65[[#This Row],[Codon Optimize Capitalized?]] &lt;&gt; ""),
                           LEN(SUBSTITUTE(SUBSTITUTE(SUBSTITUTE(SUBSTITUTE(SUBSTITUTE(_xlpm.Sequence, "A", ""), "C", ""), "G", ""), "T", ""), "U", "")),
                           LEN(_xlpm.Sequence)),
        _xlpm.NoGCLength, IF(AND(Table65[[#This Row],[Codon Optimize Capitalized?]] &lt;&gt; "No", Table65[[#This Row],[Codon Optimize Capitalized?]] &lt;&gt; ""),
                       LEN((SUBSTITUTE(SUBSTITUTE(SUBSTITUTE(SUBSTITUTE(SUBSTITUTE(SUBSTITUTE(SUBSTITUTE(_xlpm.Sequence, "A", ""), "C", ""), "G", ""), "T", ""), "U", ""), "g", ""), "c", ""))),
                       LEN(SUBSTITUTE(SUBSTITUTE(UPPER(_xlpm.Sequence), "G", ""), "C", ""))),
        _xlpm.GCLength, _xlpm.OriginalLength - _xlpm.NoGCLength,
        _xlpm.GCPercentage, IF(_xlpm.OriginalLength &gt; 15, _xlpm.GCLength / _xlpm.OriginalLength, 0.5),
                IF(OR(_xlpm.GCPercentage &gt; 0.65, _xlpm.GCPercentage &lt; 0.25), "Warning 7: Unoptimized region GC is not between 25-65%", "")
    ),
    ""
)</f>
        <v/>
      </c>
      <c r="BN135" s="4" t="str" cm="1">
        <f t="array" ref="BN135">_xlfn.LET(
    _xlpm.ProblemFound, _xlfn.TEXTJOIN(", ", TRUE, IF(OR(Table65[[#This Row],[Codon Optimize Capitalized?]]="No", Table65[[#This Row],[Codon Optimize Capitalized?]]=""), IF((ISNUMBER(SEARCH(Table_Restriction_Enzymes[XbaI], Table65[[#This Row],[Custom Sequence/Bank ID]]))), Table_Restriction_Enzymes[XbaI], ""),IF((ISNUMBER(FIND(LOWER(Table_Restriction_Enzymes[XbaI]), Table65[[#This Row],[Custom Sequence/Bank ID]]))), Table_Restriction_Enzymes[XbaI], ""))),
    IF(_xlpm.ProblemFound="", "", "[" &amp; _xlpm.ProblemFound &amp; "]"))</f>
        <v/>
      </c>
      <c r="BO135" s="4" t="str">
        <f>IF(Table_Sequence_Check[[#This Row],[Restriction Enzyme 1 Check]]&lt;&gt;"", Table_Restriction_Enzymes[[#Headers],[XbaI]],"")</f>
        <v/>
      </c>
      <c r="BP135" s="4" t="str" cm="1">
        <f t="array" ref="BP135">_xlfn.LET(
    _xlpm.ProblemFound, _xlfn.TEXTJOIN(", ", TRUE, IF(OR(Table65[[#This Row],[Codon Optimize Capitalized?]]="No", Table65[[#This Row],[Codon Optimize Capitalized?]]=""), IF((ISNUMBER(SEARCH(Table_Restriction_Enzymes[AscI], Table65[[#This Row],[Custom Sequence/Bank ID]]))), Table_Restriction_Enzymes[AscI], ""),IF((ISNUMBER(FIND(LOWER(Table_Restriction_Enzymes[AscI]), Table65[[#This Row],[Custom Sequence/Bank ID]]))), Table_Restriction_Enzymes[AscI], ""))),
    IF(_xlpm.ProblemFound="", "", "[" &amp; _xlpm.ProblemFound &amp; "]"))</f>
        <v/>
      </c>
      <c r="BQ135" s="4" t="str">
        <f>IF(Table_Sequence_Check[[#This Row],[Restriction Enzyme 2 Check]]&lt;&gt;"", Table_Restriction_Enzymes[[#Headers],[AscI]],"")</f>
        <v/>
      </c>
      <c r="BR135" s="4" t="str">
        <f>IF(AND(Table65[[#This Row],[Vector]] &lt;&gt; "Banked Construct",Table65[[#This Row],[Service]]&lt;&gt;"Stock RNA", Table65[[#This Row],[Service]]&lt;&gt;"HT Geneblock Custom RNA", Table_Sequence_Check[[#This Row],[Restriction Enzyme 1 Check]]&lt;&gt;"", Table_Sequence_Check[[#This Row],[Restriction Enzyme 2 Check]]&lt;&gt; ""),"Error 8: Remove instances of one of the following: " &amp; _xlfn.CONCAT(Table_Sequence_Check[[#This Row],[Restriction Enzyme 1 Check]],Table_Sequence_Check[[#This Row],[Restriction Enzyme 2 Check]]),"")</f>
        <v/>
      </c>
      <c r="BS135" s="4" t="str" cm="1">
        <f t="array" ref="BS135">IF(
   AND(
      Table65[[#This Row],[Service]] &lt;&gt; "",
      OR(
         COUNTIF(Table65[Service], "HT Custom RNA") &gt; 0,
         COUNTIF(Table65[Service], "HT Geneblock Custom RNA") &gt; 0
      ),
      COUNTA(_xlfn.UNIQUE(_xlfn._xlws.FILTER(Table65[Service], Table65[Service] &lt;&gt; ""))) &gt; 1
   ),
   "Error 9: If selecting HT Custom RNA or HT Geneblock Custom RNA, all items must match the selected HT service",
   ""
)</f>
        <v/>
      </c>
      <c r="BT135" s="4" t="str" cm="1">
        <f t="array" ref="BT135">IF(
   AND(
      Table65[[#This Row],[Service]] &lt;&gt; "",
      OR(COUNTIF(Table65[Service], "*HT Custom RNA*") &gt; 0, COUNTIF(Table65[Service], "*HT Geneblock Custom RNA*") &gt; 0),
      OR(
         COUNTA(_xlfn.UNIQUE(_xlfn._xlws.FILTER(Table65[RNA Analytics], (Table65[Service] &lt;&gt; "")))) &gt; 1,
         COUNTA(_xlfn.UNIQUE(_xlfn._xlws.FILTER(Table65[Bank Construct?], (Table65[Service] &lt;&gt; "")))) &gt; 1,
         COUNTA(_xlfn.UNIQUE(_xlfn._xlws.FILTER(Table65[Synthesis Type], (Table65[Service] &lt;&gt; "")))) &gt; 1
      )
   ),
   "Error 10: If submitting HT Custom RNA or HT Geneblock Custom RNA service request, all items must have the same Synthesis Type, Banking, and Analytics",
   ""
)</f>
        <v/>
      </c>
      <c r="BU135" s="4" t="str">
        <f>IF(AND(OR(Table65[[#This Row],[Service]] = "HT Custom RNA",Table65[[#This Row],[Service]] = "HT Geneblock Custom RNA"), Table65[[#This Row],[Vector]]="Banked Construct"),"Error 11: Banked constructs cannot be submitted for HT/Geneblock Custom RNA service. Contact the core if you'd like to resynthesize an entire banked plate","")</f>
        <v/>
      </c>
      <c r="BV135" s="4" t="str">
        <f>IF(AND(Table65[[#This Row],[Service]] &lt;&gt; "", Table65[[#This Row],[Vector]]="Banked Construct", Table65[[#This Row],[Bank Construct?]]="Yes"),"Error 12: Cannot bank constructs that are already banked","")</f>
        <v/>
      </c>
      <c r="BW135" s="4" t="str" cm="1">
        <f t="array" ref="BW135">_xlfn.LET(
    _xlpm.ProblemFound, _xlfn.TEXTJOIN(", ", TRUE, IF(AND(Table65[[#This Row],[Synthesis Type]]="Other RNA", OR(Table65[[#This Row],[Codon Optimize Capitalized?]]="No", Table65[[#This Row],[Codon Optimize Capitalized?]]="")), IF((ISNUMBER(SEARCH(Table_pA_Check[pA Check], Table65[[#This Row],[Custom Sequence/Bank ID]]))), Table_pA_Check[pA Check], ""),IF((ISNUMBER(FIND(LOWER(Table_pA_Check[pA Check]), Table65[[#This Row],[Custom Sequence/Bank ID]]))), Table_pA_Check[pA Check], ""))),
    IF(_xlpm.ProblemFound="", "", "Error 13: Problem sequences found (" &amp; _xlpm.ProblemFound &amp; ")"))</f>
        <v/>
      </c>
      <c r="BX135" s="4" t="str">
        <f>IF(AND(Table65[[#This Row],[Service]] &lt;&gt; "", Table65[[#This Row],[Codon Optimize Capitalized?]]&lt;&gt; "No", Table65[[#This Row],[Codon Optimize Capitalized?]]&lt;&gt; "", Table65[[#This Row],[Codon Optimize Capitalized?]]&lt;&gt; "No Options", EXACT(Table65[[#This Row],[Custom Sequence/Bank ID]],LOWER(Table65[[#This Row],[Custom Sequence/Bank ID]]))),"Error 14: Codon optimization is selected, but sequence is lowercase. Change regions for optimization to uppercase","")</f>
        <v/>
      </c>
      <c r="BY135" s="4" t="str">
        <f>IF(COUNTIF(Table65[Name], Table65[[#This Row],[Name]]) &gt; 1, "Error 15: Duplicate name", "")</f>
        <v/>
      </c>
      <c r="BZ135" s="4" t="str">
        <f>IF(
   Table65[[#This Row],[Service]]&lt;&gt;"",
   IF(
      AND(Table65[[#This Row],[Formulation]]="", Table65[[#This Row],[Number of Aliquots]]&gt;1),
      "Error 16: The RTC can only aliquot formulated circRNA; unformulated circRNA is stable through many freeze-thaw cycles",
      ""
   ),
   ""
)</f>
        <v/>
      </c>
      <c r="CA135" s="4" t="str">
        <f>IF(
   Table65[[#This Row],[Service]]&lt;&gt;"",
   IF(
      Table65[[#This Row],[Number of Aliquots]] &gt; (Table65[[#This Row],[Quantity (mg)]]*20),
      "Error 17: Too many aliquots. Maximum aliquots for Quantity requested = " &amp; (Table65[[#This Row],[Quantity (mg)]]*20),
      ""
   ),
   ""
)</f>
        <v/>
      </c>
      <c r="CB135" s="4" t="str">
        <f>IF(
   AND(Table65[[#This Row],[Service]]&lt;&gt;"", Table65[[#This Row],[Quantity (mg)]]&lt;0.2, Table65[[#This Row],[Formulation]]&lt;&gt;"", Table65[[#This Row],[Formulation]]&lt;&gt;"None"),
   "Error 18: Quantity too low. Minimum is 0.2mg for formulations",
   ""
)</f>
        <v/>
      </c>
      <c r="CC135" s="4" t="str">
        <f>IF(
   AND(Table65[[#This Row],[Service]]&lt;&gt;"", Table65[[#This Row],[Vector]]="No Vector", Table65[[#This Row],[Service]]&lt;&gt;"HT Geneblock Custom RNA"),
   "Error 19: [No Vector] can only be used for Geneblock service",
   ""
)</f>
        <v/>
      </c>
      <c r="CD135" s="4" t="str">
        <f>_xlfn.LET(
    _xlpm.errorList, _xlfn.TEXTJOIN(". ", TRUE, Table_Sequence_Check[[#This Row],[Problem Sequence Check]:[GC Check]],Table_Sequence_Check[[#This Row],[Restriction Enzyme Error]:[Gblock No Vector Check]]),
    IF(AND(Table65[[#This Row],[Service]]&lt;&gt;"", Table65[[#This Row],[Custom Sequence/Bank ID]]&lt;&gt;"SPECIAL",_xlpm.errorList&lt;&gt;""), _xlpm.errorList &amp; ".", "")
)</f>
        <v/>
      </c>
      <c r="CF135" s="3" t="str">
        <f t="shared" si="10"/>
        <v>Required</v>
      </c>
      <c r="CG135" s="1" t="str">
        <f t="shared" si="11"/>
        <v>Optional</v>
      </c>
      <c r="CH135" s="1" t="str">
        <f>IF(Table65[[#This Row],[Service]]&lt;&gt;"",IF((Table65[[#This Row],[Service]]="HT Custom RNA") + (Table65[[#This Row],[Service]]="HT Geneblock Custom RNA"), "Empty","Required"),"Empty")</f>
        <v>Empty</v>
      </c>
      <c r="CI135" s="1" t="str">
        <f>IF(Table65[[#This Row],[Service]] = "Stock RNA", "Required","Empty")</f>
        <v>Empty</v>
      </c>
      <c r="CJ135" s="1" t="str">
        <f>IF(OR(Table65[[#This Row],[Service]] = "Custom RNA", Table65[[#This Row],[Service]] = "HT Custom RNA", Table65[[#This Row],[Service]] = "HT Geneblock Custom RNA", Table65[[#This Row],[Service]] = "Formulation"), "Required", "Empty")</f>
        <v>Empty</v>
      </c>
      <c r="CK135" s="1" t="str">
        <f>IF(OR(Table65[[#This Row],[Service]] = "Custom RNA", Table65[[#This Row],[Service]] = "HT Custom RNA", Table65[[#This Row],[Service]] = "HT Geneblock Custom RNA"), "Required", "Empty")</f>
        <v>Empty</v>
      </c>
      <c r="CL135" s="1" t="str">
        <f>IF(OR(Table65[[#This Row],[Service]] = "Custom RNA", Table65[[#This Row],[Service]] = "HT Custom RNA", Table65[[#This Row],[Service]] = "HT Geneblock Custom RNA"), "Required", "Empty")</f>
        <v>Empty</v>
      </c>
      <c r="CM135" s="1" t="str">
        <f>IF(OR(Table65[[#This Row],[Service]] = "Custom RNA", Table65[[#This Row],[Service]] = "HT Custom RNA", Table65[[#This Row],[Service]] = "HT Geneblock Custom RNA"), "Required", "Empty")</f>
        <v>Empty</v>
      </c>
      <c r="CN135" s="1" t="str">
        <f>IF(AND(Table65[[#This Row],[Vector]]&lt;&gt;"Banked Construct", OR(Table65[[#This Row],[Service]] = "Custom RNA", Table65[[#This Row],[Service]] = "HT Custom RNA",Table65[[#This Row],[Service]] = "HT Geneblock Custom RNA",)), "Optional", "Empty")</f>
        <v>Empty</v>
      </c>
      <c r="CO135" s="1" t="str">
        <f>IF(OR(Table65[[#This Row],[Service]] = "Custom RNA", Table65[[#This Row],[Service]] = "HT Custom RNA"), "Optional", "Empty")</f>
        <v>Empty</v>
      </c>
      <c r="CP135" s="1" t="str">
        <f>IF(OR(Table65[[#This Row],[Service]] = "Custom RNA", Table65[[#This Row],[Service]] = "HT Custom RNA", Table65[[#This Row],[Service]] = "HT Custom Geneblock RNA"), "Optional", "Empty")</f>
        <v>Empty</v>
      </c>
      <c r="CQ135" s="1" t="str">
        <f>IF(Table65[[#This Row],[Service]]&lt;&gt;"",IF(OR(Table65[[#This Row],[Service]]="HT Custom RNA", Table65[[#This Row],[Service]]="HT Geneblock Custom RNA"), "Empty","Optional"),"Empty")</f>
        <v>Empty</v>
      </c>
      <c r="CR135" s="1" t="str">
        <f>IF(AND(Table65[[#This Row],[Formulation]]&lt;&gt;"",Table65[[#This Row],[Formulation]]&lt;&gt;"None",Table65[[#This Row],[Formulation]]&lt;&gt;"No Options"), "Required","Empty")</f>
        <v>Empty</v>
      </c>
      <c r="CS135" s="1" t="str">
        <f>IF(AND(Table65[[#This Row],[Formulation]]&lt;&gt;"",Table65[[#This Row],[Formulation]]&lt;&gt;"None",Table65[[#This Row],[Formulation]]&lt;&gt;"No Options"), "Optional","Empty")</f>
        <v>Empty</v>
      </c>
      <c r="CT135" s="1" t="str">
        <f t="shared" si="12"/>
        <v>Optional</v>
      </c>
      <c r="CU135" s="1" t="str">
        <f t="shared" si="13"/>
        <v>Optional</v>
      </c>
      <c r="CV135" s="2" t="str">
        <f t="shared" si="14"/>
        <v>Optional</v>
      </c>
    </row>
    <row r="136" spans="1:100" x14ac:dyDescent="0.35">
      <c r="A136" s="69">
        <v>132</v>
      </c>
      <c r="B136" s="59"/>
      <c r="C136" s="83"/>
      <c r="D136" s="85"/>
      <c r="E136" s="90"/>
      <c r="F136" s="60"/>
      <c r="G136" s="60"/>
      <c r="H136" s="60"/>
      <c r="I136" s="61"/>
      <c r="J136" s="61"/>
      <c r="K136" s="105"/>
      <c r="L136" s="90"/>
      <c r="M136" s="60"/>
      <c r="N136" s="108"/>
      <c r="O136" s="91"/>
      <c r="P136" s="111"/>
      <c r="Q136" s="93" t="str">
        <f>Table_Sequence_Check[[#This Row],[Final Warnings]]</f>
        <v/>
      </c>
      <c r="R136" s="19"/>
      <c r="S136" s="19"/>
      <c r="T136" s="19"/>
      <c r="BG136" s="3" t="str" cm="1">
        <f t="array" ref="BG136">_xlfn.LET(
    _xlpm.ProblemFound, _xlfn.TEXTJOIN(", ", TRUE, IF(OR(Table65[[#This Row],[Codon Optimize Capitalized?]]="No", Table65[[#This Row],[Codon Optimize Capitalized?]]=""), IF((ISNUMBER(SEARCH(Table_Problem_Sequences[Problem Sequences], Table65[[#This Row],[Custom Sequence/Bank ID]]))), Table_Problem_Sequences[Problem Sequences], ""),IF((ISNUMBER(FIND(LOWER(Table_Problem_Sequences[Problem Sequences]), Table65[[#This Row],[Custom Sequence/Bank ID]]))), Table_Problem_Sequences[Problem Sequences], ""))),
    IF(_xlpm.ProblemFound="", "", "Warning 1: Problem sequences found (" &amp; _xlpm.ProblemFound &amp; ")"))</f>
        <v/>
      </c>
      <c r="BH136" s="3" t="str">
        <f>IF(AND(Table65[[#This Row],[Vector]] &lt;&gt; "Banked Construct",Table65[[#This Row],[Service]]&lt;&gt;"Stock RNA", LEN(Table65[[#This Row],[Custom Sequence/Bank ID]])&lt;300, Table65[[#This Row],[Custom Sequence/Bank ID]]&lt;&gt;""),"Comment: Sequence is less than 300nt. A spacer sequence will be added to bring the length up to 300nt","")</f>
        <v/>
      </c>
      <c r="BI136" s="1" t="str">
        <f>IF(AND(Table65[[#This Row],[Custom Sequence/Bank ID]]&lt;&gt;"", Table65[[#This Row],[Codon Optimize Capitalized?]]&lt;&gt; "No", Table65[[#This Row],[Codon Optimize Capitalized?]]&lt;&gt; "", Table65[[#This Row],[Codon Optimize Capitalized?]]&lt;&gt; "No Options"),
    IF(MOD(LEN(SUBSTITUTE(SUBSTITUTE(SUBSTITUTE(SUBSTITUTE(SUBSTITUTE(Table65[[#This Row],[Custom Sequence/Bank ID]], "a", ""), "c", ""), "g", ""), "u", ""), "t", "")), 3) = 0,
        "",
        "Error 3: Optimization regions not divisible by 3"),
    "")</f>
        <v/>
      </c>
      <c r="BJ136" s="1" t="str">
        <f>IF(
    Table65[[#This Row],[Vector]]="Banked Construct",
    IF(
        AND(
            LEFT(Table65[[#This Row],[Custom Sequence/Bank ID]], 3)="RTC",
            ISNUMBER(VALUE(MID(Table65[[#This Row],[Custom Sequence/Bank ID]], 4, 7))),
            LEN(Table65[[#This Row],[Custom Sequence/Bank ID]])=10
        ),
        "",
        "Error 4: Incorrect Bank ID"
    ),
    ""
)</f>
        <v/>
      </c>
      <c r="BK136" s="1" t="str">
        <f>IF(
   AND(Table65[[#This Row],[Vector]]&lt;&gt;"Banked Construct", LEN(Table65[[#This Row],[Custom Sequence/Bank ID]])&gt;0),
   IF(
      LEN(
         SUBSTITUTE(
            SUBSTITUTE(
               SUBSTITUTE(
                  SUBSTITUTE(UPPER(Table65[[#This Row],[Custom Sequence/Bank ID]]),"A",""),
               "C",""),
            "T",""),
         "G","")
      )&gt;0,
      "Error 5: Non-ACGT characters present",
      ""
   ),
   ""
)</f>
        <v/>
      </c>
      <c r="BL136" s="4" t="str">
        <f>IF(AND(Table65[[#This Row],[Vector]] &lt;&gt; "Banked Construct",Table65[[#This Row],[Service]]="Custom RNA", LEN(Table65[[#This Row],[Custom Sequence/Bank ID]])&gt;10000),"Error 6: Maximum sequence length is 10,000nt",IF(AND(Table65[[#This Row],[Vector]] &lt;&gt; "Banked Construct",Table65[[#This Row],[Service]]="HT Custom RNA", LEN(Table65[[#This Row],[Custom Sequence/Bank ID]])&gt;5000),"Error 6: Maximum sequence length for HT is 5,000nt", IF(Table65[[#This Row],[Service]]="HT Geneblock Custom RNA", IF(AND(Table65[[#This Row],[Vector]]="RTC coding circRNA", LEN(Table65[[#This Row],[Custom Sequence/Bank ID]])&gt;3793),"Error 6: Maximum sequence length for Coding CircRNA Geneblock is 3,793nt", IF(AND(Table65[[#This Row],[Vector]]="RTC noncoding circRNA", LEN(Table65[[#This Row],[Custom Sequence/Bank ID]])&gt;4493),"Error 6: Maximum sequence length for Noncoding CircRNA Geneblock is 4,493nt", IF(AND(Table65[[#This Row],[Vector]]="RTC Other RNA", LEN(Table65[[#This Row],[Custom Sequence/Bank ID]])&gt;4913),"Error 6: Maximum sequence length for Other RNA Geneblock is 4,913nt",""))),"")))</f>
        <v/>
      </c>
      <c r="BM136" s="4" t="str">
        <f>IF(AND(Table65[[#This Row],[Vector]] &lt;&gt; "Banked Construct", Table65[[#This Row],[Service]]&lt;&gt;"Stock RNA", Table65[[#This Row],[Custom Sequence/Bank ID]]&lt;&gt;""),
    _xlfn.LET(
        _xlpm.Sequence, Table65[[#This Row],[Custom Sequence/Bank ID]],
        _xlpm.OriginalLength, IF(AND(Table65[[#This Row],[Codon Optimize Capitalized?]] &lt;&gt; "No", Table65[[#This Row],[Codon Optimize Capitalized?]] &lt;&gt; ""),
                           LEN(SUBSTITUTE(SUBSTITUTE(SUBSTITUTE(SUBSTITUTE(SUBSTITUTE(_xlpm.Sequence, "A", ""), "C", ""), "G", ""), "T", ""), "U", "")),
                           LEN(_xlpm.Sequence)),
        _xlpm.NoGCLength, IF(AND(Table65[[#This Row],[Codon Optimize Capitalized?]] &lt;&gt; "No", Table65[[#This Row],[Codon Optimize Capitalized?]] &lt;&gt; ""),
                       LEN((SUBSTITUTE(SUBSTITUTE(SUBSTITUTE(SUBSTITUTE(SUBSTITUTE(SUBSTITUTE(SUBSTITUTE(_xlpm.Sequence, "A", ""), "C", ""), "G", ""), "T", ""), "U", ""), "g", ""), "c", ""))),
                       LEN(SUBSTITUTE(SUBSTITUTE(UPPER(_xlpm.Sequence), "G", ""), "C", ""))),
        _xlpm.GCLength, _xlpm.OriginalLength - _xlpm.NoGCLength,
        _xlpm.GCPercentage, IF(_xlpm.OriginalLength &gt; 15, _xlpm.GCLength / _xlpm.OriginalLength, 0.5),
                IF(OR(_xlpm.GCPercentage &gt; 0.65, _xlpm.GCPercentage &lt; 0.25), "Warning 7: Unoptimized region GC is not between 25-65%", "")
    ),
    ""
)</f>
        <v/>
      </c>
      <c r="BN136" s="4" t="str" cm="1">
        <f t="array" ref="BN136">_xlfn.LET(
    _xlpm.ProblemFound, _xlfn.TEXTJOIN(", ", TRUE, IF(OR(Table65[[#This Row],[Codon Optimize Capitalized?]]="No", Table65[[#This Row],[Codon Optimize Capitalized?]]=""), IF((ISNUMBER(SEARCH(Table_Restriction_Enzymes[XbaI], Table65[[#This Row],[Custom Sequence/Bank ID]]))), Table_Restriction_Enzymes[XbaI], ""),IF((ISNUMBER(FIND(LOWER(Table_Restriction_Enzymes[XbaI]), Table65[[#This Row],[Custom Sequence/Bank ID]]))), Table_Restriction_Enzymes[XbaI], ""))),
    IF(_xlpm.ProblemFound="", "", "[" &amp; _xlpm.ProblemFound &amp; "]"))</f>
        <v/>
      </c>
      <c r="BO136" s="4" t="str">
        <f>IF(Table_Sequence_Check[[#This Row],[Restriction Enzyme 1 Check]]&lt;&gt;"", Table_Restriction_Enzymes[[#Headers],[XbaI]],"")</f>
        <v/>
      </c>
      <c r="BP136" s="4" t="str" cm="1">
        <f t="array" ref="BP136">_xlfn.LET(
    _xlpm.ProblemFound, _xlfn.TEXTJOIN(", ", TRUE, IF(OR(Table65[[#This Row],[Codon Optimize Capitalized?]]="No", Table65[[#This Row],[Codon Optimize Capitalized?]]=""), IF((ISNUMBER(SEARCH(Table_Restriction_Enzymes[AscI], Table65[[#This Row],[Custom Sequence/Bank ID]]))), Table_Restriction_Enzymes[AscI], ""),IF((ISNUMBER(FIND(LOWER(Table_Restriction_Enzymes[AscI]), Table65[[#This Row],[Custom Sequence/Bank ID]]))), Table_Restriction_Enzymes[AscI], ""))),
    IF(_xlpm.ProblemFound="", "", "[" &amp; _xlpm.ProblemFound &amp; "]"))</f>
        <v/>
      </c>
      <c r="BQ136" s="4" t="str">
        <f>IF(Table_Sequence_Check[[#This Row],[Restriction Enzyme 2 Check]]&lt;&gt;"", Table_Restriction_Enzymes[[#Headers],[AscI]],"")</f>
        <v/>
      </c>
      <c r="BR136" s="4" t="str">
        <f>IF(AND(Table65[[#This Row],[Vector]] &lt;&gt; "Banked Construct",Table65[[#This Row],[Service]]&lt;&gt;"Stock RNA", Table65[[#This Row],[Service]]&lt;&gt;"HT Geneblock Custom RNA", Table_Sequence_Check[[#This Row],[Restriction Enzyme 1 Check]]&lt;&gt;"", Table_Sequence_Check[[#This Row],[Restriction Enzyme 2 Check]]&lt;&gt; ""),"Error 8: Remove instances of one of the following: " &amp; _xlfn.CONCAT(Table_Sequence_Check[[#This Row],[Restriction Enzyme 1 Check]],Table_Sequence_Check[[#This Row],[Restriction Enzyme 2 Check]]),"")</f>
        <v/>
      </c>
      <c r="BS136" s="4" t="str" cm="1">
        <f t="array" ref="BS136">IF(
   AND(
      Table65[[#This Row],[Service]] &lt;&gt; "",
      OR(
         COUNTIF(Table65[Service], "HT Custom RNA") &gt; 0,
         COUNTIF(Table65[Service], "HT Geneblock Custom RNA") &gt; 0
      ),
      COUNTA(_xlfn.UNIQUE(_xlfn._xlws.FILTER(Table65[Service], Table65[Service] &lt;&gt; ""))) &gt; 1
   ),
   "Error 9: If selecting HT Custom RNA or HT Geneblock Custom RNA, all items must match the selected HT service",
   ""
)</f>
        <v/>
      </c>
      <c r="BT136" s="4" t="str" cm="1">
        <f t="array" ref="BT136">IF(
   AND(
      Table65[[#This Row],[Service]] &lt;&gt; "",
      OR(COUNTIF(Table65[Service], "*HT Custom RNA*") &gt; 0, COUNTIF(Table65[Service], "*HT Geneblock Custom RNA*") &gt; 0),
      OR(
         COUNTA(_xlfn.UNIQUE(_xlfn._xlws.FILTER(Table65[RNA Analytics], (Table65[Service] &lt;&gt; "")))) &gt; 1,
         COUNTA(_xlfn.UNIQUE(_xlfn._xlws.FILTER(Table65[Bank Construct?], (Table65[Service] &lt;&gt; "")))) &gt; 1,
         COUNTA(_xlfn.UNIQUE(_xlfn._xlws.FILTER(Table65[Synthesis Type], (Table65[Service] &lt;&gt; "")))) &gt; 1
      )
   ),
   "Error 10: If submitting HT Custom RNA or HT Geneblock Custom RNA service request, all items must have the same Synthesis Type, Banking, and Analytics",
   ""
)</f>
        <v/>
      </c>
      <c r="BU136" s="4" t="str">
        <f>IF(AND(OR(Table65[[#This Row],[Service]] = "HT Custom RNA",Table65[[#This Row],[Service]] = "HT Geneblock Custom RNA"), Table65[[#This Row],[Vector]]="Banked Construct"),"Error 11: Banked constructs cannot be submitted for HT/Geneblock Custom RNA service. Contact the core if you'd like to resynthesize an entire banked plate","")</f>
        <v/>
      </c>
      <c r="BV136" s="4" t="str">
        <f>IF(AND(Table65[[#This Row],[Service]] &lt;&gt; "", Table65[[#This Row],[Vector]]="Banked Construct", Table65[[#This Row],[Bank Construct?]]="Yes"),"Error 12: Cannot bank constructs that are already banked","")</f>
        <v/>
      </c>
      <c r="BW136" s="4" t="str" cm="1">
        <f t="array" ref="BW136">_xlfn.LET(
    _xlpm.ProblemFound, _xlfn.TEXTJOIN(", ", TRUE, IF(AND(Table65[[#This Row],[Synthesis Type]]="Other RNA", OR(Table65[[#This Row],[Codon Optimize Capitalized?]]="No", Table65[[#This Row],[Codon Optimize Capitalized?]]="")), IF((ISNUMBER(SEARCH(Table_pA_Check[pA Check], Table65[[#This Row],[Custom Sequence/Bank ID]]))), Table_pA_Check[pA Check], ""),IF((ISNUMBER(FIND(LOWER(Table_pA_Check[pA Check]), Table65[[#This Row],[Custom Sequence/Bank ID]]))), Table_pA_Check[pA Check], ""))),
    IF(_xlpm.ProblemFound="", "", "Error 13: Problem sequences found (" &amp; _xlpm.ProblemFound &amp; ")"))</f>
        <v/>
      </c>
      <c r="BX136" s="4" t="str">
        <f>IF(AND(Table65[[#This Row],[Service]] &lt;&gt; "", Table65[[#This Row],[Codon Optimize Capitalized?]]&lt;&gt; "No", Table65[[#This Row],[Codon Optimize Capitalized?]]&lt;&gt; "", Table65[[#This Row],[Codon Optimize Capitalized?]]&lt;&gt; "No Options", EXACT(Table65[[#This Row],[Custom Sequence/Bank ID]],LOWER(Table65[[#This Row],[Custom Sequence/Bank ID]]))),"Error 14: Codon optimization is selected, but sequence is lowercase. Change regions for optimization to uppercase","")</f>
        <v/>
      </c>
      <c r="BY136" s="4" t="str">
        <f>IF(COUNTIF(Table65[Name], Table65[[#This Row],[Name]]) &gt; 1, "Error 15: Duplicate name", "")</f>
        <v/>
      </c>
      <c r="BZ136" s="4" t="str">
        <f>IF(
   Table65[[#This Row],[Service]]&lt;&gt;"",
   IF(
      AND(Table65[[#This Row],[Formulation]]="", Table65[[#This Row],[Number of Aliquots]]&gt;1),
      "Error 16: The RTC can only aliquot formulated circRNA; unformulated circRNA is stable through many freeze-thaw cycles",
      ""
   ),
   ""
)</f>
        <v/>
      </c>
      <c r="CA136" s="4" t="str">
        <f>IF(
   Table65[[#This Row],[Service]]&lt;&gt;"",
   IF(
      Table65[[#This Row],[Number of Aliquots]] &gt; (Table65[[#This Row],[Quantity (mg)]]*20),
      "Error 17: Too many aliquots. Maximum aliquots for Quantity requested = " &amp; (Table65[[#This Row],[Quantity (mg)]]*20),
      ""
   ),
   ""
)</f>
        <v/>
      </c>
      <c r="CB136" s="4" t="str">
        <f>IF(
   AND(Table65[[#This Row],[Service]]&lt;&gt;"", Table65[[#This Row],[Quantity (mg)]]&lt;0.2, Table65[[#This Row],[Formulation]]&lt;&gt;"", Table65[[#This Row],[Formulation]]&lt;&gt;"None"),
   "Error 18: Quantity too low. Minimum is 0.2mg for formulations",
   ""
)</f>
        <v/>
      </c>
      <c r="CC136" s="4" t="str">
        <f>IF(
   AND(Table65[[#This Row],[Service]]&lt;&gt;"", Table65[[#This Row],[Vector]]="No Vector", Table65[[#This Row],[Service]]&lt;&gt;"HT Geneblock Custom RNA"),
   "Error 19: [No Vector] can only be used for Geneblock service",
   ""
)</f>
        <v/>
      </c>
      <c r="CD136" s="4" t="str">
        <f>_xlfn.LET(
    _xlpm.errorList, _xlfn.TEXTJOIN(". ", TRUE, Table_Sequence_Check[[#This Row],[Problem Sequence Check]:[GC Check]],Table_Sequence_Check[[#This Row],[Restriction Enzyme Error]:[Gblock No Vector Check]]),
    IF(AND(Table65[[#This Row],[Service]]&lt;&gt;"", Table65[[#This Row],[Custom Sequence/Bank ID]]&lt;&gt;"SPECIAL",_xlpm.errorList&lt;&gt;""), _xlpm.errorList &amp; ".", "")
)</f>
        <v/>
      </c>
      <c r="CF136" s="3" t="str">
        <f t="shared" si="10"/>
        <v>Required</v>
      </c>
      <c r="CG136" s="1" t="str">
        <f t="shared" si="11"/>
        <v>Optional</v>
      </c>
      <c r="CH136" s="1" t="str">
        <f>IF(Table65[[#This Row],[Service]]&lt;&gt;"",IF((Table65[[#This Row],[Service]]="HT Custom RNA") + (Table65[[#This Row],[Service]]="HT Geneblock Custom RNA"), "Empty","Required"),"Empty")</f>
        <v>Empty</v>
      </c>
      <c r="CI136" s="1" t="str">
        <f>IF(Table65[[#This Row],[Service]] = "Stock RNA", "Required","Empty")</f>
        <v>Empty</v>
      </c>
      <c r="CJ136" s="1" t="str">
        <f>IF(OR(Table65[[#This Row],[Service]] = "Custom RNA", Table65[[#This Row],[Service]] = "HT Custom RNA", Table65[[#This Row],[Service]] = "HT Geneblock Custom RNA", Table65[[#This Row],[Service]] = "Formulation"), "Required", "Empty")</f>
        <v>Empty</v>
      </c>
      <c r="CK136" s="1" t="str">
        <f>IF(OR(Table65[[#This Row],[Service]] = "Custom RNA", Table65[[#This Row],[Service]] = "HT Custom RNA", Table65[[#This Row],[Service]] = "HT Geneblock Custom RNA"), "Required", "Empty")</f>
        <v>Empty</v>
      </c>
      <c r="CL136" s="1" t="str">
        <f>IF(OR(Table65[[#This Row],[Service]] = "Custom RNA", Table65[[#This Row],[Service]] = "HT Custom RNA", Table65[[#This Row],[Service]] = "HT Geneblock Custom RNA"), "Required", "Empty")</f>
        <v>Empty</v>
      </c>
      <c r="CM136" s="1" t="str">
        <f>IF(OR(Table65[[#This Row],[Service]] = "Custom RNA", Table65[[#This Row],[Service]] = "HT Custom RNA", Table65[[#This Row],[Service]] = "HT Geneblock Custom RNA"), "Required", "Empty")</f>
        <v>Empty</v>
      </c>
      <c r="CN136" s="1" t="str">
        <f>IF(AND(Table65[[#This Row],[Vector]]&lt;&gt;"Banked Construct", OR(Table65[[#This Row],[Service]] = "Custom RNA", Table65[[#This Row],[Service]] = "HT Custom RNA",Table65[[#This Row],[Service]] = "HT Geneblock Custom RNA",)), "Optional", "Empty")</f>
        <v>Empty</v>
      </c>
      <c r="CO136" s="1" t="str">
        <f>IF(OR(Table65[[#This Row],[Service]] = "Custom RNA", Table65[[#This Row],[Service]] = "HT Custom RNA"), "Optional", "Empty")</f>
        <v>Empty</v>
      </c>
      <c r="CP136" s="1" t="str">
        <f>IF(OR(Table65[[#This Row],[Service]] = "Custom RNA", Table65[[#This Row],[Service]] = "HT Custom RNA", Table65[[#This Row],[Service]] = "HT Custom Geneblock RNA"), "Optional", "Empty")</f>
        <v>Empty</v>
      </c>
      <c r="CQ136" s="1" t="str">
        <f>IF(Table65[[#This Row],[Service]]&lt;&gt;"",IF(OR(Table65[[#This Row],[Service]]="HT Custom RNA", Table65[[#This Row],[Service]]="HT Geneblock Custom RNA"), "Empty","Optional"),"Empty")</f>
        <v>Empty</v>
      </c>
      <c r="CR136" s="1" t="str">
        <f>IF(AND(Table65[[#This Row],[Formulation]]&lt;&gt;"",Table65[[#This Row],[Formulation]]&lt;&gt;"None",Table65[[#This Row],[Formulation]]&lt;&gt;"No Options"), "Required","Empty")</f>
        <v>Empty</v>
      </c>
      <c r="CS136" s="1" t="str">
        <f>IF(AND(Table65[[#This Row],[Formulation]]&lt;&gt;"",Table65[[#This Row],[Formulation]]&lt;&gt;"None",Table65[[#This Row],[Formulation]]&lt;&gt;"No Options"), "Optional","Empty")</f>
        <v>Empty</v>
      </c>
      <c r="CT136" s="1" t="str">
        <f t="shared" si="12"/>
        <v>Optional</v>
      </c>
      <c r="CU136" s="1" t="str">
        <f t="shared" si="13"/>
        <v>Optional</v>
      </c>
      <c r="CV136" s="2" t="str">
        <f t="shared" si="14"/>
        <v>Optional</v>
      </c>
    </row>
    <row r="137" spans="1:100" x14ac:dyDescent="0.35">
      <c r="A137" s="69">
        <v>133</v>
      </c>
      <c r="B137" s="59"/>
      <c r="C137" s="83"/>
      <c r="D137" s="85"/>
      <c r="E137" s="90"/>
      <c r="F137" s="60"/>
      <c r="G137" s="60"/>
      <c r="H137" s="60"/>
      <c r="I137" s="61"/>
      <c r="J137" s="61"/>
      <c r="K137" s="105"/>
      <c r="L137" s="90"/>
      <c r="M137" s="60"/>
      <c r="N137" s="108"/>
      <c r="O137" s="91"/>
      <c r="P137" s="111"/>
      <c r="Q137" s="93" t="str">
        <f>Table_Sequence_Check[[#This Row],[Final Warnings]]</f>
        <v/>
      </c>
      <c r="R137" s="19"/>
      <c r="S137" s="19"/>
      <c r="T137" s="19"/>
      <c r="BG137" s="3" t="str" cm="1">
        <f t="array" ref="BG137">_xlfn.LET(
    _xlpm.ProblemFound, _xlfn.TEXTJOIN(", ", TRUE, IF(OR(Table65[[#This Row],[Codon Optimize Capitalized?]]="No", Table65[[#This Row],[Codon Optimize Capitalized?]]=""), IF((ISNUMBER(SEARCH(Table_Problem_Sequences[Problem Sequences], Table65[[#This Row],[Custom Sequence/Bank ID]]))), Table_Problem_Sequences[Problem Sequences], ""),IF((ISNUMBER(FIND(LOWER(Table_Problem_Sequences[Problem Sequences]), Table65[[#This Row],[Custom Sequence/Bank ID]]))), Table_Problem_Sequences[Problem Sequences], ""))),
    IF(_xlpm.ProblemFound="", "", "Warning 1: Problem sequences found (" &amp; _xlpm.ProblemFound &amp; ")"))</f>
        <v/>
      </c>
      <c r="BH137" s="3" t="str">
        <f>IF(AND(Table65[[#This Row],[Vector]] &lt;&gt; "Banked Construct",Table65[[#This Row],[Service]]&lt;&gt;"Stock RNA", LEN(Table65[[#This Row],[Custom Sequence/Bank ID]])&lt;300, Table65[[#This Row],[Custom Sequence/Bank ID]]&lt;&gt;""),"Comment: Sequence is less than 300nt. A spacer sequence will be added to bring the length up to 300nt","")</f>
        <v/>
      </c>
      <c r="BI137" s="1" t="str">
        <f>IF(AND(Table65[[#This Row],[Custom Sequence/Bank ID]]&lt;&gt;"", Table65[[#This Row],[Codon Optimize Capitalized?]]&lt;&gt; "No", Table65[[#This Row],[Codon Optimize Capitalized?]]&lt;&gt; "", Table65[[#This Row],[Codon Optimize Capitalized?]]&lt;&gt; "No Options"),
    IF(MOD(LEN(SUBSTITUTE(SUBSTITUTE(SUBSTITUTE(SUBSTITUTE(SUBSTITUTE(Table65[[#This Row],[Custom Sequence/Bank ID]], "a", ""), "c", ""), "g", ""), "u", ""), "t", "")), 3) = 0,
        "",
        "Error 3: Optimization regions not divisible by 3"),
    "")</f>
        <v/>
      </c>
      <c r="BJ137" s="1" t="str">
        <f>IF(
    Table65[[#This Row],[Vector]]="Banked Construct",
    IF(
        AND(
            LEFT(Table65[[#This Row],[Custom Sequence/Bank ID]], 3)="RTC",
            ISNUMBER(VALUE(MID(Table65[[#This Row],[Custom Sequence/Bank ID]], 4, 7))),
            LEN(Table65[[#This Row],[Custom Sequence/Bank ID]])=10
        ),
        "",
        "Error 4: Incorrect Bank ID"
    ),
    ""
)</f>
        <v/>
      </c>
      <c r="BK137" s="1" t="str">
        <f>IF(
   AND(Table65[[#This Row],[Vector]]&lt;&gt;"Banked Construct", LEN(Table65[[#This Row],[Custom Sequence/Bank ID]])&gt;0),
   IF(
      LEN(
         SUBSTITUTE(
            SUBSTITUTE(
               SUBSTITUTE(
                  SUBSTITUTE(UPPER(Table65[[#This Row],[Custom Sequence/Bank ID]]),"A",""),
               "C",""),
            "T",""),
         "G","")
      )&gt;0,
      "Error 5: Non-ACGT characters present",
      ""
   ),
   ""
)</f>
        <v/>
      </c>
      <c r="BL137" s="4" t="str">
        <f>IF(AND(Table65[[#This Row],[Vector]] &lt;&gt; "Banked Construct",Table65[[#This Row],[Service]]="Custom RNA", LEN(Table65[[#This Row],[Custom Sequence/Bank ID]])&gt;10000),"Error 6: Maximum sequence length is 10,000nt",IF(AND(Table65[[#This Row],[Vector]] &lt;&gt; "Banked Construct",Table65[[#This Row],[Service]]="HT Custom RNA", LEN(Table65[[#This Row],[Custom Sequence/Bank ID]])&gt;5000),"Error 6: Maximum sequence length for HT is 5,000nt", IF(Table65[[#This Row],[Service]]="HT Geneblock Custom RNA", IF(AND(Table65[[#This Row],[Vector]]="RTC coding circRNA", LEN(Table65[[#This Row],[Custom Sequence/Bank ID]])&gt;3793),"Error 6: Maximum sequence length for Coding CircRNA Geneblock is 3,793nt", IF(AND(Table65[[#This Row],[Vector]]="RTC noncoding circRNA", LEN(Table65[[#This Row],[Custom Sequence/Bank ID]])&gt;4493),"Error 6: Maximum sequence length for Noncoding CircRNA Geneblock is 4,493nt", IF(AND(Table65[[#This Row],[Vector]]="RTC Other RNA", LEN(Table65[[#This Row],[Custom Sequence/Bank ID]])&gt;4913),"Error 6: Maximum sequence length for Other RNA Geneblock is 4,913nt",""))),"")))</f>
        <v/>
      </c>
      <c r="BM137" s="4" t="str">
        <f>IF(AND(Table65[[#This Row],[Vector]] &lt;&gt; "Banked Construct", Table65[[#This Row],[Service]]&lt;&gt;"Stock RNA", Table65[[#This Row],[Custom Sequence/Bank ID]]&lt;&gt;""),
    _xlfn.LET(
        _xlpm.Sequence, Table65[[#This Row],[Custom Sequence/Bank ID]],
        _xlpm.OriginalLength, IF(AND(Table65[[#This Row],[Codon Optimize Capitalized?]] &lt;&gt; "No", Table65[[#This Row],[Codon Optimize Capitalized?]] &lt;&gt; ""),
                           LEN(SUBSTITUTE(SUBSTITUTE(SUBSTITUTE(SUBSTITUTE(SUBSTITUTE(_xlpm.Sequence, "A", ""), "C", ""), "G", ""), "T", ""), "U", "")),
                           LEN(_xlpm.Sequence)),
        _xlpm.NoGCLength, IF(AND(Table65[[#This Row],[Codon Optimize Capitalized?]] &lt;&gt; "No", Table65[[#This Row],[Codon Optimize Capitalized?]] &lt;&gt; ""),
                       LEN((SUBSTITUTE(SUBSTITUTE(SUBSTITUTE(SUBSTITUTE(SUBSTITUTE(SUBSTITUTE(SUBSTITUTE(_xlpm.Sequence, "A", ""), "C", ""), "G", ""), "T", ""), "U", ""), "g", ""), "c", ""))),
                       LEN(SUBSTITUTE(SUBSTITUTE(UPPER(_xlpm.Sequence), "G", ""), "C", ""))),
        _xlpm.GCLength, _xlpm.OriginalLength - _xlpm.NoGCLength,
        _xlpm.GCPercentage, IF(_xlpm.OriginalLength &gt; 15, _xlpm.GCLength / _xlpm.OriginalLength, 0.5),
                IF(OR(_xlpm.GCPercentage &gt; 0.65, _xlpm.GCPercentage &lt; 0.25), "Warning 7: Unoptimized region GC is not between 25-65%", "")
    ),
    ""
)</f>
        <v/>
      </c>
      <c r="BN137" s="4" t="str" cm="1">
        <f t="array" ref="BN137">_xlfn.LET(
    _xlpm.ProblemFound, _xlfn.TEXTJOIN(", ", TRUE, IF(OR(Table65[[#This Row],[Codon Optimize Capitalized?]]="No", Table65[[#This Row],[Codon Optimize Capitalized?]]=""), IF((ISNUMBER(SEARCH(Table_Restriction_Enzymes[XbaI], Table65[[#This Row],[Custom Sequence/Bank ID]]))), Table_Restriction_Enzymes[XbaI], ""),IF((ISNUMBER(FIND(LOWER(Table_Restriction_Enzymes[XbaI]), Table65[[#This Row],[Custom Sequence/Bank ID]]))), Table_Restriction_Enzymes[XbaI], ""))),
    IF(_xlpm.ProblemFound="", "", "[" &amp; _xlpm.ProblemFound &amp; "]"))</f>
        <v/>
      </c>
      <c r="BO137" s="4" t="str">
        <f>IF(Table_Sequence_Check[[#This Row],[Restriction Enzyme 1 Check]]&lt;&gt;"", Table_Restriction_Enzymes[[#Headers],[XbaI]],"")</f>
        <v/>
      </c>
      <c r="BP137" s="4" t="str" cm="1">
        <f t="array" ref="BP137">_xlfn.LET(
    _xlpm.ProblemFound, _xlfn.TEXTJOIN(", ", TRUE, IF(OR(Table65[[#This Row],[Codon Optimize Capitalized?]]="No", Table65[[#This Row],[Codon Optimize Capitalized?]]=""), IF((ISNUMBER(SEARCH(Table_Restriction_Enzymes[AscI], Table65[[#This Row],[Custom Sequence/Bank ID]]))), Table_Restriction_Enzymes[AscI], ""),IF((ISNUMBER(FIND(LOWER(Table_Restriction_Enzymes[AscI]), Table65[[#This Row],[Custom Sequence/Bank ID]]))), Table_Restriction_Enzymes[AscI], ""))),
    IF(_xlpm.ProblemFound="", "", "[" &amp; _xlpm.ProblemFound &amp; "]"))</f>
        <v/>
      </c>
      <c r="BQ137" s="4" t="str">
        <f>IF(Table_Sequence_Check[[#This Row],[Restriction Enzyme 2 Check]]&lt;&gt;"", Table_Restriction_Enzymes[[#Headers],[AscI]],"")</f>
        <v/>
      </c>
      <c r="BR137" s="4" t="str">
        <f>IF(AND(Table65[[#This Row],[Vector]] &lt;&gt; "Banked Construct",Table65[[#This Row],[Service]]&lt;&gt;"Stock RNA", Table65[[#This Row],[Service]]&lt;&gt;"HT Geneblock Custom RNA", Table_Sequence_Check[[#This Row],[Restriction Enzyme 1 Check]]&lt;&gt;"", Table_Sequence_Check[[#This Row],[Restriction Enzyme 2 Check]]&lt;&gt; ""),"Error 8: Remove instances of one of the following: " &amp; _xlfn.CONCAT(Table_Sequence_Check[[#This Row],[Restriction Enzyme 1 Check]],Table_Sequence_Check[[#This Row],[Restriction Enzyme 2 Check]]),"")</f>
        <v/>
      </c>
      <c r="BS137" s="4" t="str" cm="1">
        <f t="array" ref="BS137">IF(
   AND(
      Table65[[#This Row],[Service]] &lt;&gt; "",
      OR(
         COUNTIF(Table65[Service], "HT Custom RNA") &gt; 0,
         COUNTIF(Table65[Service], "HT Geneblock Custom RNA") &gt; 0
      ),
      COUNTA(_xlfn.UNIQUE(_xlfn._xlws.FILTER(Table65[Service], Table65[Service] &lt;&gt; ""))) &gt; 1
   ),
   "Error 9: If selecting HT Custom RNA or HT Geneblock Custom RNA, all items must match the selected HT service",
   ""
)</f>
        <v/>
      </c>
      <c r="BT137" s="4" t="str" cm="1">
        <f t="array" ref="BT137">IF(
   AND(
      Table65[[#This Row],[Service]] &lt;&gt; "",
      OR(COUNTIF(Table65[Service], "*HT Custom RNA*") &gt; 0, COUNTIF(Table65[Service], "*HT Geneblock Custom RNA*") &gt; 0),
      OR(
         COUNTA(_xlfn.UNIQUE(_xlfn._xlws.FILTER(Table65[RNA Analytics], (Table65[Service] &lt;&gt; "")))) &gt; 1,
         COUNTA(_xlfn.UNIQUE(_xlfn._xlws.FILTER(Table65[Bank Construct?], (Table65[Service] &lt;&gt; "")))) &gt; 1,
         COUNTA(_xlfn.UNIQUE(_xlfn._xlws.FILTER(Table65[Synthesis Type], (Table65[Service] &lt;&gt; "")))) &gt; 1
      )
   ),
   "Error 10: If submitting HT Custom RNA or HT Geneblock Custom RNA service request, all items must have the same Synthesis Type, Banking, and Analytics",
   ""
)</f>
        <v/>
      </c>
      <c r="BU137" s="4" t="str">
        <f>IF(AND(OR(Table65[[#This Row],[Service]] = "HT Custom RNA",Table65[[#This Row],[Service]] = "HT Geneblock Custom RNA"), Table65[[#This Row],[Vector]]="Banked Construct"),"Error 11: Banked constructs cannot be submitted for HT/Geneblock Custom RNA service. Contact the core if you'd like to resynthesize an entire banked plate","")</f>
        <v/>
      </c>
      <c r="BV137" s="4" t="str">
        <f>IF(AND(Table65[[#This Row],[Service]] &lt;&gt; "", Table65[[#This Row],[Vector]]="Banked Construct", Table65[[#This Row],[Bank Construct?]]="Yes"),"Error 12: Cannot bank constructs that are already banked","")</f>
        <v/>
      </c>
      <c r="BW137" s="4" t="str" cm="1">
        <f t="array" ref="BW137">_xlfn.LET(
    _xlpm.ProblemFound, _xlfn.TEXTJOIN(", ", TRUE, IF(AND(Table65[[#This Row],[Synthesis Type]]="Other RNA", OR(Table65[[#This Row],[Codon Optimize Capitalized?]]="No", Table65[[#This Row],[Codon Optimize Capitalized?]]="")), IF((ISNUMBER(SEARCH(Table_pA_Check[pA Check], Table65[[#This Row],[Custom Sequence/Bank ID]]))), Table_pA_Check[pA Check], ""),IF((ISNUMBER(FIND(LOWER(Table_pA_Check[pA Check]), Table65[[#This Row],[Custom Sequence/Bank ID]]))), Table_pA_Check[pA Check], ""))),
    IF(_xlpm.ProblemFound="", "", "Error 13: Problem sequences found (" &amp; _xlpm.ProblemFound &amp; ")"))</f>
        <v/>
      </c>
      <c r="BX137" s="4" t="str">
        <f>IF(AND(Table65[[#This Row],[Service]] &lt;&gt; "", Table65[[#This Row],[Codon Optimize Capitalized?]]&lt;&gt; "No", Table65[[#This Row],[Codon Optimize Capitalized?]]&lt;&gt; "", Table65[[#This Row],[Codon Optimize Capitalized?]]&lt;&gt; "No Options", EXACT(Table65[[#This Row],[Custom Sequence/Bank ID]],LOWER(Table65[[#This Row],[Custom Sequence/Bank ID]]))),"Error 14: Codon optimization is selected, but sequence is lowercase. Change regions for optimization to uppercase","")</f>
        <v/>
      </c>
      <c r="BY137" s="4" t="str">
        <f>IF(COUNTIF(Table65[Name], Table65[[#This Row],[Name]]) &gt; 1, "Error 15: Duplicate name", "")</f>
        <v/>
      </c>
      <c r="BZ137" s="4" t="str">
        <f>IF(
   Table65[[#This Row],[Service]]&lt;&gt;"",
   IF(
      AND(Table65[[#This Row],[Formulation]]="", Table65[[#This Row],[Number of Aliquots]]&gt;1),
      "Error 16: The RTC can only aliquot formulated circRNA; unformulated circRNA is stable through many freeze-thaw cycles",
      ""
   ),
   ""
)</f>
        <v/>
      </c>
      <c r="CA137" s="4" t="str">
        <f>IF(
   Table65[[#This Row],[Service]]&lt;&gt;"",
   IF(
      Table65[[#This Row],[Number of Aliquots]] &gt; (Table65[[#This Row],[Quantity (mg)]]*20),
      "Error 17: Too many aliquots. Maximum aliquots for Quantity requested = " &amp; (Table65[[#This Row],[Quantity (mg)]]*20),
      ""
   ),
   ""
)</f>
        <v/>
      </c>
      <c r="CB137" s="4" t="str">
        <f>IF(
   AND(Table65[[#This Row],[Service]]&lt;&gt;"", Table65[[#This Row],[Quantity (mg)]]&lt;0.2, Table65[[#This Row],[Formulation]]&lt;&gt;"", Table65[[#This Row],[Formulation]]&lt;&gt;"None"),
   "Error 18: Quantity too low. Minimum is 0.2mg for formulations",
   ""
)</f>
        <v/>
      </c>
      <c r="CC137" s="4" t="str">
        <f>IF(
   AND(Table65[[#This Row],[Service]]&lt;&gt;"", Table65[[#This Row],[Vector]]="No Vector", Table65[[#This Row],[Service]]&lt;&gt;"HT Geneblock Custom RNA"),
   "Error 19: [No Vector] can only be used for Geneblock service",
   ""
)</f>
        <v/>
      </c>
      <c r="CD137" s="4" t="str">
        <f>_xlfn.LET(
    _xlpm.errorList, _xlfn.TEXTJOIN(". ", TRUE, Table_Sequence_Check[[#This Row],[Problem Sequence Check]:[GC Check]],Table_Sequence_Check[[#This Row],[Restriction Enzyme Error]:[Gblock No Vector Check]]),
    IF(AND(Table65[[#This Row],[Service]]&lt;&gt;"", Table65[[#This Row],[Custom Sequence/Bank ID]]&lt;&gt;"SPECIAL",_xlpm.errorList&lt;&gt;""), _xlpm.errorList &amp; ".", "")
)</f>
        <v/>
      </c>
      <c r="CF137" s="3" t="str">
        <f t="shared" si="10"/>
        <v>Required</v>
      </c>
      <c r="CG137" s="1" t="str">
        <f t="shared" si="11"/>
        <v>Optional</v>
      </c>
      <c r="CH137" s="1" t="str">
        <f>IF(Table65[[#This Row],[Service]]&lt;&gt;"",IF((Table65[[#This Row],[Service]]="HT Custom RNA") + (Table65[[#This Row],[Service]]="HT Geneblock Custom RNA"), "Empty","Required"),"Empty")</f>
        <v>Empty</v>
      </c>
      <c r="CI137" s="1" t="str">
        <f>IF(Table65[[#This Row],[Service]] = "Stock RNA", "Required","Empty")</f>
        <v>Empty</v>
      </c>
      <c r="CJ137" s="1" t="str">
        <f>IF(OR(Table65[[#This Row],[Service]] = "Custom RNA", Table65[[#This Row],[Service]] = "HT Custom RNA", Table65[[#This Row],[Service]] = "HT Geneblock Custom RNA", Table65[[#This Row],[Service]] = "Formulation"), "Required", "Empty")</f>
        <v>Empty</v>
      </c>
      <c r="CK137" s="1" t="str">
        <f>IF(OR(Table65[[#This Row],[Service]] = "Custom RNA", Table65[[#This Row],[Service]] = "HT Custom RNA", Table65[[#This Row],[Service]] = "HT Geneblock Custom RNA"), "Required", "Empty")</f>
        <v>Empty</v>
      </c>
      <c r="CL137" s="1" t="str">
        <f>IF(OR(Table65[[#This Row],[Service]] = "Custom RNA", Table65[[#This Row],[Service]] = "HT Custom RNA", Table65[[#This Row],[Service]] = "HT Geneblock Custom RNA"), "Required", "Empty")</f>
        <v>Empty</v>
      </c>
      <c r="CM137" s="1" t="str">
        <f>IF(OR(Table65[[#This Row],[Service]] = "Custom RNA", Table65[[#This Row],[Service]] = "HT Custom RNA", Table65[[#This Row],[Service]] = "HT Geneblock Custom RNA"), "Required", "Empty")</f>
        <v>Empty</v>
      </c>
      <c r="CN137" s="1" t="str">
        <f>IF(AND(Table65[[#This Row],[Vector]]&lt;&gt;"Banked Construct", OR(Table65[[#This Row],[Service]] = "Custom RNA", Table65[[#This Row],[Service]] = "HT Custom RNA",Table65[[#This Row],[Service]] = "HT Geneblock Custom RNA",)), "Optional", "Empty")</f>
        <v>Empty</v>
      </c>
      <c r="CO137" s="1" t="str">
        <f>IF(OR(Table65[[#This Row],[Service]] = "Custom RNA", Table65[[#This Row],[Service]] = "HT Custom RNA"), "Optional", "Empty")</f>
        <v>Empty</v>
      </c>
      <c r="CP137" s="1" t="str">
        <f>IF(OR(Table65[[#This Row],[Service]] = "Custom RNA", Table65[[#This Row],[Service]] = "HT Custom RNA", Table65[[#This Row],[Service]] = "HT Custom Geneblock RNA"), "Optional", "Empty")</f>
        <v>Empty</v>
      </c>
      <c r="CQ137" s="1" t="str">
        <f>IF(Table65[[#This Row],[Service]]&lt;&gt;"",IF(OR(Table65[[#This Row],[Service]]="HT Custom RNA", Table65[[#This Row],[Service]]="HT Geneblock Custom RNA"), "Empty","Optional"),"Empty")</f>
        <v>Empty</v>
      </c>
      <c r="CR137" s="1" t="str">
        <f>IF(AND(Table65[[#This Row],[Formulation]]&lt;&gt;"",Table65[[#This Row],[Formulation]]&lt;&gt;"None",Table65[[#This Row],[Formulation]]&lt;&gt;"No Options"), "Required","Empty")</f>
        <v>Empty</v>
      </c>
      <c r="CS137" s="1" t="str">
        <f>IF(AND(Table65[[#This Row],[Formulation]]&lt;&gt;"",Table65[[#This Row],[Formulation]]&lt;&gt;"None",Table65[[#This Row],[Formulation]]&lt;&gt;"No Options"), "Optional","Empty")</f>
        <v>Empty</v>
      </c>
      <c r="CT137" s="1" t="str">
        <f t="shared" si="12"/>
        <v>Optional</v>
      </c>
      <c r="CU137" s="1" t="str">
        <f t="shared" si="13"/>
        <v>Optional</v>
      </c>
      <c r="CV137" s="2" t="str">
        <f t="shared" si="14"/>
        <v>Optional</v>
      </c>
    </row>
    <row r="138" spans="1:100" x14ac:dyDescent="0.35">
      <c r="A138" s="69">
        <v>134</v>
      </c>
      <c r="B138" s="59"/>
      <c r="C138" s="83"/>
      <c r="D138" s="85"/>
      <c r="E138" s="90"/>
      <c r="F138" s="60"/>
      <c r="G138" s="60"/>
      <c r="H138" s="60"/>
      <c r="I138" s="61"/>
      <c r="J138" s="61"/>
      <c r="K138" s="105"/>
      <c r="L138" s="90"/>
      <c r="M138" s="60"/>
      <c r="N138" s="108"/>
      <c r="O138" s="91"/>
      <c r="P138" s="111"/>
      <c r="Q138" s="93" t="str">
        <f>Table_Sequence_Check[[#This Row],[Final Warnings]]</f>
        <v/>
      </c>
      <c r="R138" s="19"/>
      <c r="S138" s="19"/>
      <c r="T138" s="19"/>
      <c r="BG138" s="3" t="str" cm="1">
        <f t="array" ref="BG138">_xlfn.LET(
    _xlpm.ProblemFound, _xlfn.TEXTJOIN(", ", TRUE, IF(OR(Table65[[#This Row],[Codon Optimize Capitalized?]]="No", Table65[[#This Row],[Codon Optimize Capitalized?]]=""), IF((ISNUMBER(SEARCH(Table_Problem_Sequences[Problem Sequences], Table65[[#This Row],[Custom Sequence/Bank ID]]))), Table_Problem_Sequences[Problem Sequences], ""),IF((ISNUMBER(FIND(LOWER(Table_Problem_Sequences[Problem Sequences]), Table65[[#This Row],[Custom Sequence/Bank ID]]))), Table_Problem_Sequences[Problem Sequences], ""))),
    IF(_xlpm.ProblemFound="", "", "Warning 1: Problem sequences found (" &amp; _xlpm.ProblemFound &amp; ")"))</f>
        <v/>
      </c>
      <c r="BH138" s="3" t="str">
        <f>IF(AND(Table65[[#This Row],[Vector]] &lt;&gt; "Banked Construct",Table65[[#This Row],[Service]]&lt;&gt;"Stock RNA", LEN(Table65[[#This Row],[Custom Sequence/Bank ID]])&lt;300, Table65[[#This Row],[Custom Sequence/Bank ID]]&lt;&gt;""),"Comment: Sequence is less than 300nt. A spacer sequence will be added to bring the length up to 300nt","")</f>
        <v/>
      </c>
      <c r="BI138" s="1" t="str">
        <f>IF(AND(Table65[[#This Row],[Custom Sequence/Bank ID]]&lt;&gt;"", Table65[[#This Row],[Codon Optimize Capitalized?]]&lt;&gt; "No", Table65[[#This Row],[Codon Optimize Capitalized?]]&lt;&gt; "", Table65[[#This Row],[Codon Optimize Capitalized?]]&lt;&gt; "No Options"),
    IF(MOD(LEN(SUBSTITUTE(SUBSTITUTE(SUBSTITUTE(SUBSTITUTE(SUBSTITUTE(Table65[[#This Row],[Custom Sequence/Bank ID]], "a", ""), "c", ""), "g", ""), "u", ""), "t", "")), 3) = 0,
        "",
        "Error 3: Optimization regions not divisible by 3"),
    "")</f>
        <v/>
      </c>
      <c r="BJ138" s="1" t="str">
        <f>IF(
    Table65[[#This Row],[Vector]]="Banked Construct",
    IF(
        AND(
            LEFT(Table65[[#This Row],[Custom Sequence/Bank ID]], 3)="RTC",
            ISNUMBER(VALUE(MID(Table65[[#This Row],[Custom Sequence/Bank ID]], 4, 7))),
            LEN(Table65[[#This Row],[Custom Sequence/Bank ID]])=10
        ),
        "",
        "Error 4: Incorrect Bank ID"
    ),
    ""
)</f>
        <v/>
      </c>
      <c r="BK138" s="1" t="str">
        <f>IF(
   AND(Table65[[#This Row],[Vector]]&lt;&gt;"Banked Construct", LEN(Table65[[#This Row],[Custom Sequence/Bank ID]])&gt;0),
   IF(
      LEN(
         SUBSTITUTE(
            SUBSTITUTE(
               SUBSTITUTE(
                  SUBSTITUTE(UPPER(Table65[[#This Row],[Custom Sequence/Bank ID]]),"A",""),
               "C",""),
            "T",""),
         "G","")
      )&gt;0,
      "Error 5: Non-ACGT characters present",
      ""
   ),
   ""
)</f>
        <v/>
      </c>
      <c r="BL138" s="4" t="str">
        <f>IF(AND(Table65[[#This Row],[Vector]] &lt;&gt; "Banked Construct",Table65[[#This Row],[Service]]="Custom RNA", LEN(Table65[[#This Row],[Custom Sequence/Bank ID]])&gt;10000),"Error 6: Maximum sequence length is 10,000nt",IF(AND(Table65[[#This Row],[Vector]] &lt;&gt; "Banked Construct",Table65[[#This Row],[Service]]="HT Custom RNA", LEN(Table65[[#This Row],[Custom Sequence/Bank ID]])&gt;5000),"Error 6: Maximum sequence length for HT is 5,000nt", IF(Table65[[#This Row],[Service]]="HT Geneblock Custom RNA", IF(AND(Table65[[#This Row],[Vector]]="RTC coding circRNA", LEN(Table65[[#This Row],[Custom Sequence/Bank ID]])&gt;3793),"Error 6: Maximum sequence length for Coding CircRNA Geneblock is 3,793nt", IF(AND(Table65[[#This Row],[Vector]]="RTC noncoding circRNA", LEN(Table65[[#This Row],[Custom Sequence/Bank ID]])&gt;4493),"Error 6: Maximum sequence length for Noncoding CircRNA Geneblock is 4,493nt", IF(AND(Table65[[#This Row],[Vector]]="RTC Other RNA", LEN(Table65[[#This Row],[Custom Sequence/Bank ID]])&gt;4913),"Error 6: Maximum sequence length for Other RNA Geneblock is 4,913nt",""))),"")))</f>
        <v/>
      </c>
      <c r="BM138" s="4" t="str">
        <f>IF(AND(Table65[[#This Row],[Vector]] &lt;&gt; "Banked Construct", Table65[[#This Row],[Service]]&lt;&gt;"Stock RNA", Table65[[#This Row],[Custom Sequence/Bank ID]]&lt;&gt;""),
    _xlfn.LET(
        _xlpm.Sequence, Table65[[#This Row],[Custom Sequence/Bank ID]],
        _xlpm.OriginalLength, IF(AND(Table65[[#This Row],[Codon Optimize Capitalized?]] &lt;&gt; "No", Table65[[#This Row],[Codon Optimize Capitalized?]] &lt;&gt; ""),
                           LEN(SUBSTITUTE(SUBSTITUTE(SUBSTITUTE(SUBSTITUTE(SUBSTITUTE(_xlpm.Sequence, "A", ""), "C", ""), "G", ""), "T", ""), "U", "")),
                           LEN(_xlpm.Sequence)),
        _xlpm.NoGCLength, IF(AND(Table65[[#This Row],[Codon Optimize Capitalized?]] &lt;&gt; "No", Table65[[#This Row],[Codon Optimize Capitalized?]] &lt;&gt; ""),
                       LEN((SUBSTITUTE(SUBSTITUTE(SUBSTITUTE(SUBSTITUTE(SUBSTITUTE(SUBSTITUTE(SUBSTITUTE(_xlpm.Sequence, "A", ""), "C", ""), "G", ""), "T", ""), "U", ""), "g", ""), "c", ""))),
                       LEN(SUBSTITUTE(SUBSTITUTE(UPPER(_xlpm.Sequence), "G", ""), "C", ""))),
        _xlpm.GCLength, _xlpm.OriginalLength - _xlpm.NoGCLength,
        _xlpm.GCPercentage, IF(_xlpm.OriginalLength &gt; 15, _xlpm.GCLength / _xlpm.OriginalLength, 0.5),
                IF(OR(_xlpm.GCPercentage &gt; 0.65, _xlpm.GCPercentage &lt; 0.25), "Warning 7: Unoptimized region GC is not between 25-65%", "")
    ),
    ""
)</f>
        <v/>
      </c>
      <c r="BN138" s="4" t="str" cm="1">
        <f t="array" ref="BN138">_xlfn.LET(
    _xlpm.ProblemFound, _xlfn.TEXTJOIN(", ", TRUE, IF(OR(Table65[[#This Row],[Codon Optimize Capitalized?]]="No", Table65[[#This Row],[Codon Optimize Capitalized?]]=""), IF((ISNUMBER(SEARCH(Table_Restriction_Enzymes[XbaI], Table65[[#This Row],[Custom Sequence/Bank ID]]))), Table_Restriction_Enzymes[XbaI], ""),IF((ISNUMBER(FIND(LOWER(Table_Restriction_Enzymes[XbaI]), Table65[[#This Row],[Custom Sequence/Bank ID]]))), Table_Restriction_Enzymes[XbaI], ""))),
    IF(_xlpm.ProblemFound="", "", "[" &amp; _xlpm.ProblemFound &amp; "]"))</f>
        <v/>
      </c>
      <c r="BO138" s="4" t="str">
        <f>IF(Table_Sequence_Check[[#This Row],[Restriction Enzyme 1 Check]]&lt;&gt;"", Table_Restriction_Enzymes[[#Headers],[XbaI]],"")</f>
        <v/>
      </c>
      <c r="BP138" s="4" t="str" cm="1">
        <f t="array" ref="BP138">_xlfn.LET(
    _xlpm.ProblemFound, _xlfn.TEXTJOIN(", ", TRUE, IF(OR(Table65[[#This Row],[Codon Optimize Capitalized?]]="No", Table65[[#This Row],[Codon Optimize Capitalized?]]=""), IF((ISNUMBER(SEARCH(Table_Restriction_Enzymes[AscI], Table65[[#This Row],[Custom Sequence/Bank ID]]))), Table_Restriction_Enzymes[AscI], ""),IF((ISNUMBER(FIND(LOWER(Table_Restriction_Enzymes[AscI]), Table65[[#This Row],[Custom Sequence/Bank ID]]))), Table_Restriction_Enzymes[AscI], ""))),
    IF(_xlpm.ProblemFound="", "", "[" &amp; _xlpm.ProblemFound &amp; "]"))</f>
        <v/>
      </c>
      <c r="BQ138" s="4" t="str">
        <f>IF(Table_Sequence_Check[[#This Row],[Restriction Enzyme 2 Check]]&lt;&gt;"", Table_Restriction_Enzymes[[#Headers],[AscI]],"")</f>
        <v/>
      </c>
      <c r="BR138" s="4" t="str">
        <f>IF(AND(Table65[[#This Row],[Vector]] &lt;&gt; "Banked Construct",Table65[[#This Row],[Service]]&lt;&gt;"Stock RNA", Table65[[#This Row],[Service]]&lt;&gt;"HT Geneblock Custom RNA", Table_Sequence_Check[[#This Row],[Restriction Enzyme 1 Check]]&lt;&gt;"", Table_Sequence_Check[[#This Row],[Restriction Enzyme 2 Check]]&lt;&gt; ""),"Error 8: Remove instances of one of the following: " &amp; _xlfn.CONCAT(Table_Sequence_Check[[#This Row],[Restriction Enzyme 1 Check]],Table_Sequence_Check[[#This Row],[Restriction Enzyme 2 Check]]),"")</f>
        <v/>
      </c>
      <c r="BS138" s="4" t="str" cm="1">
        <f t="array" ref="BS138">IF(
   AND(
      Table65[[#This Row],[Service]] &lt;&gt; "",
      OR(
         COUNTIF(Table65[Service], "HT Custom RNA") &gt; 0,
         COUNTIF(Table65[Service], "HT Geneblock Custom RNA") &gt; 0
      ),
      COUNTA(_xlfn.UNIQUE(_xlfn._xlws.FILTER(Table65[Service], Table65[Service] &lt;&gt; ""))) &gt; 1
   ),
   "Error 9: If selecting HT Custom RNA or HT Geneblock Custom RNA, all items must match the selected HT service",
   ""
)</f>
        <v/>
      </c>
      <c r="BT138" s="4" t="str" cm="1">
        <f t="array" ref="BT138">IF(
   AND(
      Table65[[#This Row],[Service]] &lt;&gt; "",
      OR(COUNTIF(Table65[Service], "*HT Custom RNA*") &gt; 0, COUNTIF(Table65[Service], "*HT Geneblock Custom RNA*") &gt; 0),
      OR(
         COUNTA(_xlfn.UNIQUE(_xlfn._xlws.FILTER(Table65[RNA Analytics], (Table65[Service] &lt;&gt; "")))) &gt; 1,
         COUNTA(_xlfn.UNIQUE(_xlfn._xlws.FILTER(Table65[Bank Construct?], (Table65[Service] &lt;&gt; "")))) &gt; 1,
         COUNTA(_xlfn.UNIQUE(_xlfn._xlws.FILTER(Table65[Synthesis Type], (Table65[Service] &lt;&gt; "")))) &gt; 1
      )
   ),
   "Error 10: If submitting HT Custom RNA or HT Geneblock Custom RNA service request, all items must have the same Synthesis Type, Banking, and Analytics",
   ""
)</f>
        <v/>
      </c>
      <c r="BU138" s="4" t="str">
        <f>IF(AND(OR(Table65[[#This Row],[Service]] = "HT Custom RNA",Table65[[#This Row],[Service]] = "HT Geneblock Custom RNA"), Table65[[#This Row],[Vector]]="Banked Construct"),"Error 11: Banked constructs cannot be submitted for HT/Geneblock Custom RNA service. Contact the core if you'd like to resynthesize an entire banked plate","")</f>
        <v/>
      </c>
      <c r="BV138" s="4" t="str">
        <f>IF(AND(Table65[[#This Row],[Service]] &lt;&gt; "", Table65[[#This Row],[Vector]]="Banked Construct", Table65[[#This Row],[Bank Construct?]]="Yes"),"Error 12: Cannot bank constructs that are already banked","")</f>
        <v/>
      </c>
      <c r="BW138" s="4" t="str" cm="1">
        <f t="array" ref="BW138">_xlfn.LET(
    _xlpm.ProblemFound, _xlfn.TEXTJOIN(", ", TRUE, IF(AND(Table65[[#This Row],[Synthesis Type]]="Other RNA", OR(Table65[[#This Row],[Codon Optimize Capitalized?]]="No", Table65[[#This Row],[Codon Optimize Capitalized?]]="")), IF((ISNUMBER(SEARCH(Table_pA_Check[pA Check], Table65[[#This Row],[Custom Sequence/Bank ID]]))), Table_pA_Check[pA Check], ""),IF((ISNUMBER(FIND(LOWER(Table_pA_Check[pA Check]), Table65[[#This Row],[Custom Sequence/Bank ID]]))), Table_pA_Check[pA Check], ""))),
    IF(_xlpm.ProblemFound="", "", "Error 13: Problem sequences found (" &amp; _xlpm.ProblemFound &amp; ")"))</f>
        <v/>
      </c>
      <c r="BX138" s="4" t="str">
        <f>IF(AND(Table65[[#This Row],[Service]] &lt;&gt; "", Table65[[#This Row],[Codon Optimize Capitalized?]]&lt;&gt; "No", Table65[[#This Row],[Codon Optimize Capitalized?]]&lt;&gt; "", Table65[[#This Row],[Codon Optimize Capitalized?]]&lt;&gt; "No Options", EXACT(Table65[[#This Row],[Custom Sequence/Bank ID]],LOWER(Table65[[#This Row],[Custom Sequence/Bank ID]]))),"Error 14: Codon optimization is selected, but sequence is lowercase. Change regions for optimization to uppercase","")</f>
        <v/>
      </c>
      <c r="BY138" s="4" t="str">
        <f>IF(COUNTIF(Table65[Name], Table65[[#This Row],[Name]]) &gt; 1, "Error 15: Duplicate name", "")</f>
        <v/>
      </c>
      <c r="BZ138" s="4" t="str">
        <f>IF(
   Table65[[#This Row],[Service]]&lt;&gt;"",
   IF(
      AND(Table65[[#This Row],[Formulation]]="", Table65[[#This Row],[Number of Aliquots]]&gt;1),
      "Error 16: The RTC can only aliquot formulated circRNA; unformulated circRNA is stable through many freeze-thaw cycles",
      ""
   ),
   ""
)</f>
        <v/>
      </c>
      <c r="CA138" s="4" t="str">
        <f>IF(
   Table65[[#This Row],[Service]]&lt;&gt;"",
   IF(
      Table65[[#This Row],[Number of Aliquots]] &gt; (Table65[[#This Row],[Quantity (mg)]]*20),
      "Error 17: Too many aliquots. Maximum aliquots for Quantity requested = " &amp; (Table65[[#This Row],[Quantity (mg)]]*20),
      ""
   ),
   ""
)</f>
        <v/>
      </c>
      <c r="CB138" s="4" t="str">
        <f>IF(
   AND(Table65[[#This Row],[Service]]&lt;&gt;"", Table65[[#This Row],[Quantity (mg)]]&lt;0.2, Table65[[#This Row],[Formulation]]&lt;&gt;"", Table65[[#This Row],[Formulation]]&lt;&gt;"None"),
   "Error 18: Quantity too low. Minimum is 0.2mg for formulations",
   ""
)</f>
        <v/>
      </c>
      <c r="CC138" s="4" t="str">
        <f>IF(
   AND(Table65[[#This Row],[Service]]&lt;&gt;"", Table65[[#This Row],[Vector]]="No Vector", Table65[[#This Row],[Service]]&lt;&gt;"HT Geneblock Custom RNA"),
   "Error 19: [No Vector] can only be used for Geneblock service",
   ""
)</f>
        <v/>
      </c>
      <c r="CD138" s="4" t="str">
        <f>_xlfn.LET(
    _xlpm.errorList, _xlfn.TEXTJOIN(". ", TRUE, Table_Sequence_Check[[#This Row],[Problem Sequence Check]:[GC Check]],Table_Sequence_Check[[#This Row],[Restriction Enzyme Error]:[Gblock No Vector Check]]),
    IF(AND(Table65[[#This Row],[Service]]&lt;&gt;"", Table65[[#This Row],[Custom Sequence/Bank ID]]&lt;&gt;"SPECIAL",_xlpm.errorList&lt;&gt;""), _xlpm.errorList &amp; ".", "")
)</f>
        <v/>
      </c>
      <c r="CF138" s="3" t="str">
        <f t="shared" si="10"/>
        <v>Required</v>
      </c>
      <c r="CG138" s="1" t="str">
        <f t="shared" si="11"/>
        <v>Optional</v>
      </c>
      <c r="CH138" s="1" t="str">
        <f>IF(Table65[[#This Row],[Service]]&lt;&gt;"",IF((Table65[[#This Row],[Service]]="HT Custom RNA") + (Table65[[#This Row],[Service]]="HT Geneblock Custom RNA"), "Empty","Required"),"Empty")</f>
        <v>Empty</v>
      </c>
      <c r="CI138" s="1" t="str">
        <f>IF(Table65[[#This Row],[Service]] = "Stock RNA", "Required","Empty")</f>
        <v>Empty</v>
      </c>
      <c r="CJ138" s="1" t="str">
        <f>IF(OR(Table65[[#This Row],[Service]] = "Custom RNA", Table65[[#This Row],[Service]] = "HT Custom RNA", Table65[[#This Row],[Service]] = "HT Geneblock Custom RNA", Table65[[#This Row],[Service]] = "Formulation"), "Required", "Empty")</f>
        <v>Empty</v>
      </c>
      <c r="CK138" s="1" t="str">
        <f>IF(OR(Table65[[#This Row],[Service]] = "Custom RNA", Table65[[#This Row],[Service]] = "HT Custom RNA", Table65[[#This Row],[Service]] = "HT Geneblock Custom RNA"), "Required", "Empty")</f>
        <v>Empty</v>
      </c>
      <c r="CL138" s="1" t="str">
        <f>IF(OR(Table65[[#This Row],[Service]] = "Custom RNA", Table65[[#This Row],[Service]] = "HT Custom RNA", Table65[[#This Row],[Service]] = "HT Geneblock Custom RNA"), "Required", "Empty")</f>
        <v>Empty</v>
      </c>
      <c r="CM138" s="1" t="str">
        <f>IF(OR(Table65[[#This Row],[Service]] = "Custom RNA", Table65[[#This Row],[Service]] = "HT Custom RNA", Table65[[#This Row],[Service]] = "HT Geneblock Custom RNA"), "Required", "Empty")</f>
        <v>Empty</v>
      </c>
      <c r="CN138" s="1" t="str">
        <f>IF(AND(Table65[[#This Row],[Vector]]&lt;&gt;"Banked Construct", OR(Table65[[#This Row],[Service]] = "Custom RNA", Table65[[#This Row],[Service]] = "HT Custom RNA",Table65[[#This Row],[Service]] = "HT Geneblock Custom RNA",)), "Optional", "Empty")</f>
        <v>Empty</v>
      </c>
      <c r="CO138" s="1" t="str">
        <f>IF(OR(Table65[[#This Row],[Service]] = "Custom RNA", Table65[[#This Row],[Service]] = "HT Custom RNA"), "Optional", "Empty")</f>
        <v>Empty</v>
      </c>
      <c r="CP138" s="1" t="str">
        <f>IF(OR(Table65[[#This Row],[Service]] = "Custom RNA", Table65[[#This Row],[Service]] = "HT Custom RNA", Table65[[#This Row],[Service]] = "HT Custom Geneblock RNA"), "Optional", "Empty")</f>
        <v>Empty</v>
      </c>
      <c r="CQ138" s="1" t="str">
        <f>IF(Table65[[#This Row],[Service]]&lt;&gt;"",IF(OR(Table65[[#This Row],[Service]]="HT Custom RNA", Table65[[#This Row],[Service]]="HT Geneblock Custom RNA"), "Empty","Optional"),"Empty")</f>
        <v>Empty</v>
      </c>
      <c r="CR138" s="1" t="str">
        <f>IF(AND(Table65[[#This Row],[Formulation]]&lt;&gt;"",Table65[[#This Row],[Formulation]]&lt;&gt;"None",Table65[[#This Row],[Formulation]]&lt;&gt;"No Options"), "Required","Empty")</f>
        <v>Empty</v>
      </c>
      <c r="CS138" s="1" t="str">
        <f>IF(AND(Table65[[#This Row],[Formulation]]&lt;&gt;"",Table65[[#This Row],[Formulation]]&lt;&gt;"None",Table65[[#This Row],[Formulation]]&lt;&gt;"No Options"), "Optional","Empty")</f>
        <v>Empty</v>
      </c>
      <c r="CT138" s="1" t="str">
        <f t="shared" si="12"/>
        <v>Optional</v>
      </c>
      <c r="CU138" s="1" t="str">
        <f t="shared" si="13"/>
        <v>Optional</v>
      </c>
      <c r="CV138" s="2" t="str">
        <f t="shared" si="14"/>
        <v>Optional</v>
      </c>
    </row>
    <row r="139" spans="1:100" x14ac:dyDescent="0.35">
      <c r="A139" s="69">
        <v>135</v>
      </c>
      <c r="B139" s="59"/>
      <c r="C139" s="83"/>
      <c r="D139" s="85"/>
      <c r="E139" s="90"/>
      <c r="F139" s="60"/>
      <c r="G139" s="60"/>
      <c r="H139" s="60"/>
      <c r="I139" s="61"/>
      <c r="J139" s="61"/>
      <c r="K139" s="105"/>
      <c r="L139" s="90"/>
      <c r="M139" s="60"/>
      <c r="N139" s="108"/>
      <c r="O139" s="91"/>
      <c r="P139" s="111"/>
      <c r="Q139" s="93" t="str">
        <f>Table_Sequence_Check[[#This Row],[Final Warnings]]</f>
        <v/>
      </c>
      <c r="R139" s="19"/>
      <c r="S139" s="19"/>
      <c r="T139" s="19"/>
      <c r="BG139" s="3" t="str" cm="1">
        <f t="array" ref="BG139">_xlfn.LET(
    _xlpm.ProblemFound, _xlfn.TEXTJOIN(", ", TRUE, IF(OR(Table65[[#This Row],[Codon Optimize Capitalized?]]="No", Table65[[#This Row],[Codon Optimize Capitalized?]]=""), IF((ISNUMBER(SEARCH(Table_Problem_Sequences[Problem Sequences], Table65[[#This Row],[Custom Sequence/Bank ID]]))), Table_Problem_Sequences[Problem Sequences], ""),IF((ISNUMBER(FIND(LOWER(Table_Problem_Sequences[Problem Sequences]), Table65[[#This Row],[Custom Sequence/Bank ID]]))), Table_Problem_Sequences[Problem Sequences], ""))),
    IF(_xlpm.ProblemFound="", "", "Warning 1: Problem sequences found (" &amp; _xlpm.ProblemFound &amp; ")"))</f>
        <v/>
      </c>
      <c r="BH139" s="3" t="str">
        <f>IF(AND(Table65[[#This Row],[Vector]] &lt;&gt; "Banked Construct",Table65[[#This Row],[Service]]&lt;&gt;"Stock RNA", LEN(Table65[[#This Row],[Custom Sequence/Bank ID]])&lt;300, Table65[[#This Row],[Custom Sequence/Bank ID]]&lt;&gt;""),"Comment: Sequence is less than 300nt. A spacer sequence will be added to bring the length up to 300nt","")</f>
        <v/>
      </c>
      <c r="BI139" s="1" t="str">
        <f>IF(AND(Table65[[#This Row],[Custom Sequence/Bank ID]]&lt;&gt;"", Table65[[#This Row],[Codon Optimize Capitalized?]]&lt;&gt; "No", Table65[[#This Row],[Codon Optimize Capitalized?]]&lt;&gt; "", Table65[[#This Row],[Codon Optimize Capitalized?]]&lt;&gt; "No Options"),
    IF(MOD(LEN(SUBSTITUTE(SUBSTITUTE(SUBSTITUTE(SUBSTITUTE(SUBSTITUTE(Table65[[#This Row],[Custom Sequence/Bank ID]], "a", ""), "c", ""), "g", ""), "u", ""), "t", "")), 3) = 0,
        "",
        "Error 3: Optimization regions not divisible by 3"),
    "")</f>
        <v/>
      </c>
      <c r="BJ139" s="1" t="str">
        <f>IF(
    Table65[[#This Row],[Vector]]="Banked Construct",
    IF(
        AND(
            LEFT(Table65[[#This Row],[Custom Sequence/Bank ID]], 3)="RTC",
            ISNUMBER(VALUE(MID(Table65[[#This Row],[Custom Sequence/Bank ID]], 4, 7))),
            LEN(Table65[[#This Row],[Custom Sequence/Bank ID]])=10
        ),
        "",
        "Error 4: Incorrect Bank ID"
    ),
    ""
)</f>
        <v/>
      </c>
      <c r="BK139" s="1" t="str">
        <f>IF(
   AND(Table65[[#This Row],[Vector]]&lt;&gt;"Banked Construct", LEN(Table65[[#This Row],[Custom Sequence/Bank ID]])&gt;0),
   IF(
      LEN(
         SUBSTITUTE(
            SUBSTITUTE(
               SUBSTITUTE(
                  SUBSTITUTE(UPPER(Table65[[#This Row],[Custom Sequence/Bank ID]]),"A",""),
               "C",""),
            "T",""),
         "G","")
      )&gt;0,
      "Error 5: Non-ACGT characters present",
      ""
   ),
   ""
)</f>
        <v/>
      </c>
      <c r="BL139" s="4" t="str">
        <f>IF(AND(Table65[[#This Row],[Vector]] &lt;&gt; "Banked Construct",Table65[[#This Row],[Service]]="Custom RNA", LEN(Table65[[#This Row],[Custom Sequence/Bank ID]])&gt;10000),"Error 6: Maximum sequence length is 10,000nt",IF(AND(Table65[[#This Row],[Vector]] &lt;&gt; "Banked Construct",Table65[[#This Row],[Service]]="HT Custom RNA", LEN(Table65[[#This Row],[Custom Sequence/Bank ID]])&gt;5000),"Error 6: Maximum sequence length for HT is 5,000nt", IF(Table65[[#This Row],[Service]]="HT Geneblock Custom RNA", IF(AND(Table65[[#This Row],[Vector]]="RTC coding circRNA", LEN(Table65[[#This Row],[Custom Sequence/Bank ID]])&gt;3793),"Error 6: Maximum sequence length for Coding CircRNA Geneblock is 3,793nt", IF(AND(Table65[[#This Row],[Vector]]="RTC noncoding circRNA", LEN(Table65[[#This Row],[Custom Sequence/Bank ID]])&gt;4493),"Error 6: Maximum sequence length for Noncoding CircRNA Geneblock is 4,493nt", IF(AND(Table65[[#This Row],[Vector]]="RTC Other RNA", LEN(Table65[[#This Row],[Custom Sequence/Bank ID]])&gt;4913),"Error 6: Maximum sequence length for Other RNA Geneblock is 4,913nt",""))),"")))</f>
        <v/>
      </c>
      <c r="BM139" s="4" t="str">
        <f>IF(AND(Table65[[#This Row],[Vector]] &lt;&gt; "Banked Construct", Table65[[#This Row],[Service]]&lt;&gt;"Stock RNA", Table65[[#This Row],[Custom Sequence/Bank ID]]&lt;&gt;""),
    _xlfn.LET(
        _xlpm.Sequence, Table65[[#This Row],[Custom Sequence/Bank ID]],
        _xlpm.OriginalLength, IF(AND(Table65[[#This Row],[Codon Optimize Capitalized?]] &lt;&gt; "No", Table65[[#This Row],[Codon Optimize Capitalized?]] &lt;&gt; ""),
                           LEN(SUBSTITUTE(SUBSTITUTE(SUBSTITUTE(SUBSTITUTE(SUBSTITUTE(_xlpm.Sequence, "A", ""), "C", ""), "G", ""), "T", ""), "U", "")),
                           LEN(_xlpm.Sequence)),
        _xlpm.NoGCLength, IF(AND(Table65[[#This Row],[Codon Optimize Capitalized?]] &lt;&gt; "No", Table65[[#This Row],[Codon Optimize Capitalized?]] &lt;&gt; ""),
                       LEN((SUBSTITUTE(SUBSTITUTE(SUBSTITUTE(SUBSTITUTE(SUBSTITUTE(SUBSTITUTE(SUBSTITUTE(_xlpm.Sequence, "A", ""), "C", ""), "G", ""), "T", ""), "U", ""), "g", ""), "c", ""))),
                       LEN(SUBSTITUTE(SUBSTITUTE(UPPER(_xlpm.Sequence), "G", ""), "C", ""))),
        _xlpm.GCLength, _xlpm.OriginalLength - _xlpm.NoGCLength,
        _xlpm.GCPercentage, IF(_xlpm.OriginalLength &gt; 15, _xlpm.GCLength / _xlpm.OriginalLength, 0.5),
                IF(OR(_xlpm.GCPercentage &gt; 0.65, _xlpm.GCPercentage &lt; 0.25), "Warning 7: Unoptimized region GC is not between 25-65%", "")
    ),
    ""
)</f>
        <v/>
      </c>
      <c r="BN139" s="4" t="str" cm="1">
        <f t="array" ref="BN139">_xlfn.LET(
    _xlpm.ProblemFound, _xlfn.TEXTJOIN(", ", TRUE, IF(OR(Table65[[#This Row],[Codon Optimize Capitalized?]]="No", Table65[[#This Row],[Codon Optimize Capitalized?]]=""), IF((ISNUMBER(SEARCH(Table_Restriction_Enzymes[XbaI], Table65[[#This Row],[Custom Sequence/Bank ID]]))), Table_Restriction_Enzymes[XbaI], ""),IF((ISNUMBER(FIND(LOWER(Table_Restriction_Enzymes[XbaI]), Table65[[#This Row],[Custom Sequence/Bank ID]]))), Table_Restriction_Enzymes[XbaI], ""))),
    IF(_xlpm.ProblemFound="", "", "[" &amp; _xlpm.ProblemFound &amp; "]"))</f>
        <v/>
      </c>
      <c r="BO139" s="4" t="str">
        <f>IF(Table_Sequence_Check[[#This Row],[Restriction Enzyme 1 Check]]&lt;&gt;"", Table_Restriction_Enzymes[[#Headers],[XbaI]],"")</f>
        <v/>
      </c>
      <c r="BP139" s="4" t="str" cm="1">
        <f t="array" ref="BP139">_xlfn.LET(
    _xlpm.ProblemFound, _xlfn.TEXTJOIN(", ", TRUE, IF(OR(Table65[[#This Row],[Codon Optimize Capitalized?]]="No", Table65[[#This Row],[Codon Optimize Capitalized?]]=""), IF((ISNUMBER(SEARCH(Table_Restriction_Enzymes[AscI], Table65[[#This Row],[Custom Sequence/Bank ID]]))), Table_Restriction_Enzymes[AscI], ""),IF((ISNUMBER(FIND(LOWER(Table_Restriction_Enzymes[AscI]), Table65[[#This Row],[Custom Sequence/Bank ID]]))), Table_Restriction_Enzymes[AscI], ""))),
    IF(_xlpm.ProblemFound="", "", "[" &amp; _xlpm.ProblemFound &amp; "]"))</f>
        <v/>
      </c>
      <c r="BQ139" s="4" t="str">
        <f>IF(Table_Sequence_Check[[#This Row],[Restriction Enzyme 2 Check]]&lt;&gt;"", Table_Restriction_Enzymes[[#Headers],[AscI]],"")</f>
        <v/>
      </c>
      <c r="BR139" s="4" t="str">
        <f>IF(AND(Table65[[#This Row],[Vector]] &lt;&gt; "Banked Construct",Table65[[#This Row],[Service]]&lt;&gt;"Stock RNA", Table65[[#This Row],[Service]]&lt;&gt;"HT Geneblock Custom RNA", Table_Sequence_Check[[#This Row],[Restriction Enzyme 1 Check]]&lt;&gt;"", Table_Sequence_Check[[#This Row],[Restriction Enzyme 2 Check]]&lt;&gt; ""),"Error 8: Remove instances of one of the following: " &amp; _xlfn.CONCAT(Table_Sequence_Check[[#This Row],[Restriction Enzyme 1 Check]],Table_Sequence_Check[[#This Row],[Restriction Enzyme 2 Check]]),"")</f>
        <v/>
      </c>
      <c r="BS139" s="4" t="str" cm="1">
        <f t="array" ref="BS139">IF(
   AND(
      Table65[[#This Row],[Service]] &lt;&gt; "",
      OR(
         COUNTIF(Table65[Service], "HT Custom RNA") &gt; 0,
         COUNTIF(Table65[Service], "HT Geneblock Custom RNA") &gt; 0
      ),
      COUNTA(_xlfn.UNIQUE(_xlfn._xlws.FILTER(Table65[Service], Table65[Service] &lt;&gt; ""))) &gt; 1
   ),
   "Error 9: If selecting HT Custom RNA or HT Geneblock Custom RNA, all items must match the selected HT service",
   ""
)</f>
        <v/>
      </c>
      <c r="BT139" s="4" t="str" cm="1">
        <f t="array" ref="BT139">IF(
   AND(
      Table65[[#This Row],[Service]] &lt;&gt; "",
      OR(COUNTIF(Table65[Service], "*HT Custom RNA*") &gt; 0, COUNTIF(Table65[Service], "*HT Geneblock Custom RNA*") &gt; 0),
      OR(
         COUNTA(_xlfn.UNIQUE(_xlfn._xlws.FILTER(Table65[RNA Analytics], (Table65[Service] &lt;&gt; "")))) &gt; 1,
         COUNTA(_xlfn.UNIQUE(_xlfn._xlws.FILTER(Table65[Bank Construct?], (Table65[Service] &lt;&gt; "")))) &gt; 1,
         COUNTA(_xlfn.UNIQUE(_xlfn._xlws.FILTER(Table65[Synthesis Type], (Table65[Service] &lt;&gt; "")))) &gt; 1
      )
   ),
   "Error 10: If submitting HT Custom RNA or HT Geneblock Custom RNA service request, all items must have the same Synthesis Type, Banking, and Analytics",
   ""
)</f>
        <v/>
      </c>
      <c r="BU139" s="4" t="str">
        <f>IF(AND(OR(Table65[[#This Row],[Service]] = "HT Custom RNA",Table65[[#This Row],[Service]] = "HT Geneblock Custom RNA"), Table65[[#This Row],[Vector]]="Banked Construct"),"Error 11: Banked constructs cannot be submitted for HT/Geneblock Custom RNA service. Contact the core if you'd like to resynthesize an entire banked plate","")</f>
        <v/>
      </c>
      <c r="BV139" s="4" t="str">
        <f>IF(AND(Table65[[#This Row],[Service]] &lt;&gt; "", Table65[[#This Row],[Vector]]="Banked Construct", Table65[[#This Row],[Bank Construct?]]="Yes"),"Error 12: Cannot bank constructs that are already banked","")</f>
        <v/>
      </c>
      <c r="BW139" s="4" t="str" cm="1">
        <f t="array" ref="BW139">_xlfn.LET(
    _xlpm.ProblemFound, _xlfn.TEXTJOIN(", ", TRUE, IF(AND(Table65[[#This Row],[Synthesis Type]]="Other RNA", OR(Table65[[#This Row],[Codon Optimize Capitalized?]]="No", Table65[[#This Row],[Codon Optimize Capitalized?]]="")), IF((ISNUMBER(SEARCH(Table_pA_Check[pA Check], Table65[[#This Row],[Custom Sequence/Bank ID]]))), Table_pA_Check[pA Check], ""),IF((ISNUMBER(FIND(LOWER(Table_pA_Check[pA Check]), Table65[[#This Row],[Custom Sequence/Bank ID]]))), Table_pA_Check[pA Check], ""))),
    IF(_xlpm.ProblemFound="", "", "Error 13: Problem sequences found (" &amp; _xlpm.ProblemFound &amp; ")"))</f>
        <v/>
      </c>
      <c r="BX139" s="4" t="str">
        <f>IF(AND(Table65[[#This Row],[Service]] &lt;&gt; "", Table65[[#This Row],[Codon Optimize Capitalized?]]&lt;&gt; "No", Table65[[#This Row],[Codon Optimize Capitalized?]]&lt;&gt; "", Table65[[#This Row],[Codon Optimize Capitalized?]]&lt;&gt; "No Options", EXACT(Table65[[#This Row],[Custom Sequence/Bank ID]],LOWER(Table65[[#This Row],[Custom Sequence/Bank ID]]))),"Error 14: Codon optimization is selected, but sequence is lowercase. Change regions for optimization to uppercase","")</f>
        <v/>
      </c>
      <c r="BY139" s="4" t="str">
        <f>IF(COUNTIF(Table65[Name], Table65[[#This Row],[Name]]) &gt; 1, "Error 15: Duplicate name", "")</f>
        <v/>
      </c>
      <c r="BZ139" s="4" t="str">
        <f>IF(
   Table65[[#This Row],[Service]]&lt;&gt;"",
   IF(
      AND(Table65[[#This Row],[Formulation]]="", Table65[[#This Row],[Number of Aliquots]]&gt;1),
      "Error 16: The RTC can only aliquot formulated circRNA; unformulated circRNA is stable through many freeze-thaw cycles",
      ""
   ),
   ""
)</f>
        <v/>
      </c>
      <c r="CA139" s="4" t="str">
        <f>IF(
   Table65[[#This Row],[Service]]&lt;&gt;"",
   IF(
      Table65[[#This Row],[Number of Aliquots]] &gt; (Table65[[#This Row],[Quantity (mg)]]*20),
      "Error 17: Too many aliquots. Maximum aliquots for Quantity requested = " &amp; (Table65[[#This Row],[Quantity (mg)]]*20),
      ""
   ),
   ""
)</f>
        <v/>
      </c>
      <c r="CB139" s="4" t="str">
        <f>IF(
   AND(Table65[[#This Row],[Service]]&lt;&gt;"", Table65[[#This Row],[Quantity (mg)]]&lt;0.2, Table65[[#This Row],[Formulation]]&lt;&gt;"", Table65[[#This Row],[Formulation]]&lt;&gt;"None"),
   "Error 18: Quantity too low. Minimum is 0.2mg for formulations",
   ""
)</f>
        <v/>
      </c>
      <c r="CC139" s="4" t="str">
        <f>IF(
   AND(Table65[[#This Row],[Service]]&lt;&gt;"", Table65[[#This Row],[Vector]]="No Vector", Table65[[#This Row],[Service]]&lt;&gt;"HT Geneblock Custom RNA"),
   "Error 19: [No Vector] can only be used for Geneblock service",
   ""
)</f>
        <v/>
      </c>
      <c r="CD139" s="4" t="str">
        <f>_xlfn.LET(
    _xlpm.errorList, _xlfn.TEXTJOIN(". ", TRUE, Table_Sequence_Check[[#This Row],[Problem Sequence Check]:[GC Check]],Table_Sequence_Check[[#This Row],[Restriction Enzyme Error]:[Gblock No Vector Check]]),
    IF(AND(Table65[[#This Row],[Service]]&lt;&gt;"", Table65[[#This Row],[Custom Sequence/Bank ID]]&lt;&gt;"SPECIAL",_xlpm.errorList&lt;&gt;""), _xlpm.errorList &amp; ".", "")
)</f>
        <v/>
      </c>
      <c r="CF139" s="3" t="str">
        <f t="shared" si="10"/>
        <v>Required</v>
      </c>
      <c r="CG139" s="1" t="str">
        <f t="shared" si="11"/>
        <v>Optional</v>
      </c>
      <c r="CH139" s="1" t="str">
        <f>IF(Table65[[#This Row],[Service]]&lt;&gt;"",IF((Table65[[#This Row],[Service]]="HT Custom RNA") + (Table65[[#This Row],[Service]]="HT Geneblock Custom RNA"), "Empty","Required"),"Empty")</f>
        <v>Empty</v>
      </c>
      <c r="CI139" s="1" t="str">
        <f>IF(Table65[[#This Row],[Service]] = "Stock RNA", "Required","Empty")</f>
        <v>Empty</v>
      </c>
      <c r="CJ139" s="1" t="str">
        <f>IF(OR(Table65[[#This Row],[Service]] = "Custom RNA", Table65[[#This Row],[Service]] = "HT Custom RNA", Table65[[#This Row],[Service]] = "HT Geneblock Custom RNA", Table65[[#This Row],[Service]] = "Formulation"), "Required", "Empty")</f>
        <v>Empty</v>
      </c>
      <c r="CK139" s="1" t="str">
        <f>IF(OR(Table65[[#This Row],[Service]] = "Custom RNA", Table65[[#This Row],[Service]] = "HT Custom RNA", Table65[[#This Row],[Service]] = "HT Geneblock Custom RNA"), "Required", "Empty")</f>
        <v>Empty</v>
      </c>
      <c r="CL139" s="1" t="str">
        <f>IF(OR(Table65[[#This Row],[Service]] = "Custom RNA", Table65[[#This Row],[Service]] = "HT Custom RNA", Table65[[#This Row],[Service]] = "HT Geneblock Custom RNA"), "Required", "Empty")</f>
        <v>Empty</v>
      </c>
      <c r="CM139" s="1" t="str">
        <f>IF(OR(Table65[[#This Row],[Service]] = "Custom RNA", Table65[[#This Row],[Service]] = "HT Custom RNA", Table65[[#This Row],[Service]] = "HT Geneblock Custom RNA"), "Required", "Empty")</f>
        <v>Empty</v>
      </c>
      <c r="CN139" s="1" t="str">
        <f>IF(AND(Table65[[#This Row],[Vector]]&lt;&gt;"Banked Construct", OR(Table65[[#This Row],[Service]] = "Custom RNA", Table65[[#This Row],[Service]] = "HT Custom RNA",Table65[[#This Row],[Service]] = "HT Geneblock Custom RNA",)), "Optional", "Empty")</f>
        <v>Empty</v>
      </c>
      <c r="CO139" s="1" t="str">
        <f>IF(OR(Table65[[#This Row],[Service]] = "Custom RNA", Table65[[#This Row],[Service]] = "HT Custom RNA"), "Optional", "Empty")</f>
        <v>Empty</v>
      </c>
      <c r="CP139" s="1" t="str">
        <f>IF(OR(Table65[[#This Row],[Service]] = "Custom RNA", Table65[[#This Row],[Service]] = "HT Custom RNA", Table65[[#This Row],[Service]] = "HT Custom Geneblock RNA"), "Optional", "Empty")</f>
        <v>Empty</v>
      </c>
      <c r="CQ139" s="1" t="str">
        <f>IF(Table65[[#This Row],[Service]]&lt;&gt;"",IF(OR(Table65[[#This Row],[Service]]="HT Custom RNA", Table65[[#This Row],[Service]]="HT Geneblock Custom RNA"), "Empty","Optional"),"Empty")</f>
        <v>Empty</v>
      </c>
      <c r="CR139" s="1" t="str">
        <f>IF(AND(Table65[[#This Row],[Formulation]]&lt;&gt;"",Table65[[#This Row],[Formulation]]&lt;&gt;"None",Table65[[#This Row],[Formulation]]&lt;&gt;"No Options"), "Required","Empty")</f>
        <v>Empty</v>
      </c>
      <c r="CS139" s="1" t="str">
        <f>IF(AND(Table65[[#This Row],[Formulation]]&lt;&gt;"",Table65[[#This Row],[Formulation]]&lt;&gt;"None",Table65[[#This Row],[Formulation]]&lt;&gt;"No Options"), "Optional","Empty")</f>
        <v>Empty</v>
      </c>
      <c r="CT139" s="1" t="str">
        <f t="shared" si="12"/>
        <v>Optional</v>
      </c>
      <c r="CU139" s="1" t="str">
        <f t="shared" si="13"/>
        <v>Optional</v>
      </c>
      <c r="CV139" s="2" t="str">
        <f t="shared" si="14"/>
        <v>Optional</v>
      </c>
    </row>
    <row r="140" spans="1:100" x14ac:dyDescent="0.35">
      <c r="A140" s="69">
        <v>136</v>
      </c>
      <c r="B140" s="59"/>
      <c r="C140" s="83"/>
      <c r="D140" s="85"/>
      <c r="E140" s="90"/>
      <c r="F140" s="60"/>
      <c r="G140" s="60"/>
      <c r="H140" s="60"/>
      <c r="I140" s="61"/>
      <c r="J140" s="61"/>
      <c r="K140" s="105"/>
      <c r="L140" s="90"/>
      <c r="M140" s="60"/>
      <c r="N140" s="108"/>
      <c r="O140" s="91"/>
      <c r="P140" s="111"/>
      <c r="Q140" s="93" t="str">
        <f>Table_Sequence_Check[[#This Row],[Final Warnings]]</f>
        <v/>
      </c>
      <c r="R140" s="19"/>
      <c r="S140" s="19"/>
      <c r="T140" s="19"/>
      <c r="BG140" s="3" t="str" cm="1">
        <f t="array" ref="BG140">_xlfn.LET(
    _xlpm.ProblemFound, _xlfn.TEXTJOIN(", ", TRUE, IF(OR(Table65[[#This Row],[Codon Optimize Capitalized?]]="No", Table65[[#This Row],[Codon Optimize Capitalized?]]=""), IF((ISNUMBER(SEARCH(Table_Problem_Sequences[Problem Sequences], Table65[[#This Row],[Custom Sequence/Bank ID]]))), Table_Problem_Sequences[Problem Sequences], ""),IF((ISNUMBER(FIND(LOWER(Table_Problem_Sequences[Problem Sequences]), Table65[[#This Row],[Custom Sequence/Bank ID]]))), Table_Problem_Sequences[Problem Sequences], ""))),
    IF(_xlpm.ProblemFound="", "", "Warning 1: Problem sequences found (" &amp; _xlpm.ProblemFound &amp; ")"))</f>
        <v/>
      </c>
      <c r="BH140" s="3" t="str">
        <f>IF(AND(Table65[[#This Row],[Vector]] &lt;&gt; "Banked Construct",Table65[[#This Row],[Service]]&lt;&gt;"Stock RNA", LEN(Table65[[#This Row],[Custom Sequence/Bank ID]])&lt;300, Table65[[#This Row],[Custom Sequence/Bank ID]]&lt;&gt;""),"Comment: Sequence is less than 300nt. A spacer sequence will be added to bring the length up to 300nt","")</f>
        <v/>
      </c>
      <c r="BI140" s="1" t="str">
        <f>IF(AND(Table65[[#This Row],[Custom Sequence/Bank ID]]&lt;&gt;"", Table65[[#This Row],[Codon Optimize Capitalized?]]&lt;&gt; "No", Table65[[#This Row],[Codon Optimize Capitalized?]]&lt;&gt; "", Table65[[#This Row],[Codon Optimize Capitalized?]]&lt;&gt; "No Options"),
    IF(MOD(LEN(SUBSTITUTE(SUBSTITUTE(SUBSTITUTE(SUBSTITUTE(SUBSTITUTE(Table65[[#This Row],[Custom Sequence/Bank ID]], "a", ""), "c", ""), "g", ""), "u", ""), "t", "")), 3) = 0,
        "",
        "Error 3: Optimization regions not divisible by 3"),
    "")</f>
        <v/>
      </c>
      <c r="BJ140" s="1" t="str">
        <f>IF(
    Table65[[#This Row],[Vector]]="Banked Construct",
    IF(
        AND(
            LEFT(Table65[[#This Row],[Custom Sequence/Bank ID]], 3)="RTC",
            ISNUMBER(VALUE(MID(Table65[[#This Row],[Custom Sequence/Bank ID]], 4, 7))),
            LEN(Table65[[#This Row],[Custom Sequence/Bank ID]])=10
        ),
        "",
        "Error 4: Incorrect Bank ID"
    ),
    ""
)</f>
        <v/>
      </c>
      <c r="BK140" s="1" t="str">
        <f>IF(
   AND(Table65[[#This Row],[Vector]]&lt;&gt;"Banked Construct", LEN(Table65[[#This Row],[Custom Sequence/Bank ID]])&gt;0),
   IF(
      LEN(
         SUBSTITUTE(
            SUBSTITUTE(
               SUBSTITUTE(
                  SUBSTITUTE(UPPER(Table65[[#This Row],[Custom Sequence/Bank ID]]),"A",""),
               "C",""),
            "T",""),
         "G","")
      )&gt;0,
      "Error 5: Non-ACGT characters present",
      ""
   ),
   ""
)</f>
        <v/>
      </c>
      <c r="BL140" s="4" t="str">
        <f>IF(AND(Table65[[#This Row],[Vector]] &lt;&gt; "Banked Construct",Table65[[#This Row],[Service]]="Custom RNA", LEN(Table65[[#This Row],[Custom Sequence/Bank ID]])&gt;10000),"Error 6: Maximum sequence length is 10,000nt",IF(AND(Table65[[#This Row],[Vector]] &lt;&gt; "Banked Construct",Table65[[#This Row],[Service]]="HT Custom RNA", LEN(Table65[[#This Row],[Custom Sequence/Bank ID]])&gt;5000),"Error 6: Maximum sequence length for HT is 5,000nt", IF(Table65[[#This Row],[Service]]="HT Geneblock Custom RNA", IF(AND(Table65[[#This Row],[Vector]]="RTC coding circRNA", LEN(Table65[[#This Row],[Custom Sequence/Bank ID]])&gt;3793),"Error 6: Maximum sequence length for Coding CircRNA Geneblock is 3,793nt", IF(AND(Table65[[#This Row],[Vector]]="RTC noncoding circRNA", LEN(Table65[[#This Row],[Custom Sequence/Bank ID]])&gt;4493),"Error 6: Maximum sequence length for Noncoding CircRNA Geneblock is 4,493nt", IF(AND(Table65[[#This Row],[Vector]]="RTC Other RNA", LEN(Table65[[#This Row],[Custom Sequence/Bank ID]])&gt;4913),"Error 6: Maximum sequence length for Other RNA Geneblock is 4,913nt",""))),"")))</f>
        <v/>
      </c>
      <c r="BM140" s="4" t="str">
        <f>IF(AND(Table65[[#This Row],[Vector]] &lt;&gt; "Banked Construct", Table65[[#This Row],[Service]]&lt;&gt;"Stock RNA", Table65[[#This Row],[Custom Sequence/Bank ID]]&lt;&gt;""),
    _xlfn.LET(
        _xlpm.Sequence, Table65[[#This Row],[Custom Sequence/Bank ID]],
        _xlpm.OriginalLength, IF(AND(Table65[[#This Row],[Codon Optimize Capitalized?]] &lt;&gt; "No", Table65[[#This Row],[Codon Optimize Capitalized?]] &lt;&gt; ""),
                           LEN(SUBSTITUTE(SUBSTITUTE(SUBSTITUTE(SUBSTITUTE(SUBSTITUTE(_xlpm.Sequence, "A", ""), "C", ""), "G", ""), "T", ""), "U", "")),
                           LEN(_xlpm.Sequence)),
        _xlpm.NoGCLength, IF(AND(Table65[[#This Row],[Codon Optimize Capitalized?]] &lt;&gt; "No", Table65[[#This Row],[Codon Optimize Capitalized?]] &lt;&gt; ""),
                       LEN((SUBSTITUTE(SUBSTITUTE(SUBSTITUTE(SUBSTITUTE(SUBSTITUTE(SUBSTITUTE(SUBSTITUTE(_xlpm.Sequence, "A", ""), "C", ""), "G", ""), "T", ""), "U", ""), "g", ""), "c", ""))),
                       LEN(SUBSTITUTE(SUBSTITUTE(UPPER(_xlpm.Sequence), "G", ""), "C", ""))),
        _xlpm.GCLength, _xlpm.OriginalLength - _xlpm.NoGCLength,
        _xlpm.GCPercentage, IF(_xlpm.OriginalLength &gt; 15, _xlpm.GCLength / _xlpm.OriginalLength, 0.5),
                IF(OR(_xlpm.GCPercentage &gt; 0.65, _xlpm.GCPercentage &lt; 0.25), "Warning 7: Unoptimized region GC is not between 25-65%", "")
    ),
    ""
)</f>
        <v/>
      </c>
      <c r="BN140" s="4" t="str" cm="1">
        <f t="array" ref="BN140">_xlfn.LET(
    _xlpm.ProblemFound, _xlfn.TEXTJOIN(", ", TRUE, IF(OR(Table65[[#This Row],[Codon Optimize Capitalized?]]="No", Table65[[#This Row],[Codon Optimize Capitalized?]]=""), IF((ISNUMBER(SEARCH(Table_Restriction_Enzymes[XbaI], Table65[[#This Row],[Custom Sequence/Bank ID]]))), Table_Restriction_Enzymes[XbaI], ""),IF((ISNUMBER(FIND(LOWER(Table_Restriction_Enzymes[XbaI]), Table65[[#This Row],[Custom Sequence/Bank ID]]))), Table_Restriction_Enzymes[XbaI], ""))),
    IF(_xlpm.ProblemFound="", "", "[" &amp; _xlpm.ProblemFound &amp; "]"))</f>
        <v/>
      </c>
      <c r="BO140" s="4" t="str">
        <f>IF(Table_Sequence_Check[[#This Row],[Restriction Enzyme 1 Check]]&lt;&gt;"", Table_Restriction_Enzymes[[#Headers],[XbaI]],"")</f>
        <v/>
      </c>
      <c r="BP140" s="4" t="str" cm="1">
        <f t="array" ref="BP140">_xlfn.LET(
    _xlpm.ProblemFound, _xlfn.TEXTJOIN(", ", TRUE, IF(OR(Table65[[#This Row],[Codon Optimize Capitalized?]]="No", Table65[[#This Row],[Codon Optimize Capitalized?]]=""), IF((ISNUMBER(SEARCH(Table_Restriction_Enzymes[AscI], Table65[[#This Row],[Custom Sequence/Bank ID]]))), Table_Restriction_Enzymes[AscI], ""),IF((ISNUMBER(FIND(LOWER(Table_Restriction_Enzymes[AscI]), Table65[[#This Row],[Custom Sequence/Bank ID]]))), Table_Restriction_Enzymes[AscI], ""))),
    IF(_xlpm.ProblemFound="", "", "[" &amp; _xlpm.ProblemFound &amp; "]"))</f>
        <v/>
      </c>
      <c r="BQ140" s="4" t="str">
        <f>IF(Table_Sequence_Check[[#This Row],[Restriction Enzyme 2 Check]]&lt;&gt;"", Table_Restriction_Enzymes[[#Headers],[AscI]],"")</f>
        <v/>
      </c>
      <c r="BR140" s="4" t="str">
        <f>IF(AND(Table65[[#This Row],[Vector]] &lt;&gt; "Banked Construct",Table65[[#This Row],[Service]]&lt;&gt;"Stock RNA", Table65[[#This Row],[Service]]&lt;&gt;"HT Geneblock Custom RNA", Table_Sequence_Check[[#This Row],[Restriction Enzyme 1 Check]]&lt;&gt;"", Table_Sequence_Check[[#This Row],[Restriction Enzyme 2 Check]]&lt;&gt; ""),"Error 8: Remove instances of one of the following: " &amp; _xlfn.CONCAT(Table_Sequence_Check[[#This Row],[Restriction Enzyme 1 Check]],Table_Sequence_Check[[#This Row],[Restriction Enzyme 2 Check]]),"")</f>
        <v/>
      </c>
      <c r="BS140" s="4" t="str" cm="1">
        <f t="array" ref="BS140">IF(
   AND(
      Table65[[#This Row],[Service]] &lt;&gt; "",
      OR(
         COUNTIF(Table65[Service], "HT Custom RNA") &gt; 0,
         COUNTIF(Table65[Service], "HT Geneblock Custom RNA") &gt; 0
      ),
      COUNTA(_xlfn.UNIQUE(_xlfn._xlws.FILTER(Table65[Service], Table65[Service] &lt;&gt; ""))) &gt; 1
   ),
   "Error 9: If selecting HT Custom RNA or HT Geneblock Custom RNA, all items must match the selected HT service",
   ""
)</f>
        <v/>
      </c>
      <c r="BT140" s="4" t="str" cm="1">
        <f t="array" ref="BT140">IF(
   AND(
      Table65[[#This Row],[Service]] &lt;&gt; "",
      OR(COUNTIF(Table65[Service], "*HT Custom RNA*") &gt; 0, COUNTIF(Table65[Service], "*HT Geneblock Custom RNA*") &gt; 0),
      OR(
         COUNTA(_xlfn.UNIQUE(_xlfn._xlws.FILTER(Table65[RNA Analytics], (Table65[Service] &lt;&gt; "")))) &gt; 1,
         COUNTA(_xlfn.UNIQUE(_xlfn._xlws.FILTER(Table65[Bank Construct?], (Table65[Service] &lt;&gt; "")))) &gt; 1,
         COUNTA(_xlfn.UNIQUE(_xlfn._xlws.FILTER(Table65[Synthesis Type], (Table65[Service] &lt;&gt; "")))) &gt; 1
      )
   ),
   "Error 10: If submitting HT Custom RNA or HT Geneblock Custom RNA service request, all items must have the same Synthesis Type, Banking, and Analytics",
   ""
)</f>
        <v/>
      </c>
      <c r="BU140" s="4" t="str">
        <f>IF(AND(OR(Table65[[#This Row],[Service]] = "HT Custom RNA",Table65[[#This Row],[Service]] = "HT Geneblock Custom RNA"), Table65[[#This Row],[Vector]]="Banked Construct"),"Error 11: Banked constructs cannot be submitted for HT/Geneblock Custom RNA service. Contact the core if you'd like to resynthesize an entire banked plate","")</f>
        <v/>
      </c>
      <c r="BV140" s="4" t="str">
        <f>IF(AND(Table65[[#This Row],[Service]] &lt;&gt; "", Table65[[#This Row],[Vector]]="Banked Construct", Table65[[#This Row],[Bank Construct?]]="Yes"),"Error 12: Cannot bank constructs that are already banked","")</f>
        <v/>
      </c>
      <c r="BW140" s="4" t="str" cm="1">
        <f t="array" ref="BW140">_xlfn.LET(
    _xlpm.ProblemFound, _xlfn.TEXTJOIN(", ", TRUE, IF(AND(Table65[[#This Row],[Synthesis Type]]="Other RNA", OR(Table65[[#This Row],[Codon Optimize Capitalized?]]="No", Table65[[#This Row],[Codon Optimize Capitalized?]]="")), IF((ISNUMBER(SEARCH(Table_pA_Check[pA Check], Table65[[#This Row],[Custom Sequence/Bank ID]]))), Table_pA_Check[pA Check], ""),IF((ISNUMBER(FIND(LOWER(Table_pA_Check[pA Check]), Table65[[#This Row],[Custom Sequence/Bank ID]]))), Table_pA_Check[pA Check], ""))),
    IF(_xlpm.ProblemFound="", "", "Error 13: Problem sequences found (" &amp; _xlpm.ProblemFound &amp; ")"))</f>
        <v/>
      </c>
      <c r="BX140" s="4" t="str">
        <f>IF(AND(Table65[[#This Row],[Service]] &lt;&gt; "", Table65[[#This Row],[Codon Optimize Capitalized?]]&lt;&gt; "No", Table65[[#This Row],[Codon Optimize Capitalized?]]&lt;&gt; "", Table65[[#This Row],[Codon Optimize Capitalized?]]&lt;&gt; "No Options", EXACT(Table65[[#This Row],[Custom Sequence/Bank ID]],LOWER(Table65[[#This Row],[Custom Sequence/Bank ID]]))),"Error 14: Codon optimization is selected, but sequence is lowercase. Change regions for optimization to uppercase","")</f>
        <v/>
      </c>
      <c r="BY140" s="4" t="str">
        <f>IF(COUNTIF(Table65[Name], Table65[[#This Row],[Name]]) &gt; 1, "Error 15: Duplicate name", "")</f>
        <v/>
      </c>
      <c r="BZ140" s="4" t="str">
        <f>IF(
   Table65[[#This Row],[Service]]&lt;&gt;"",
   IF(
      AND(Table65[[#This Row],[Formulation]]="", Table65[[#This Row],[Number of Aliquots]]&gt;1),
      "Error 16: The RTC can only aliquot formulated circRNA; unformulated circRNA is stable through many freeze-thaw cycles",
      ""
   ),
   ""
)</f>
        <v/>
      </c>
      <c r="CA140" s="4" t="str">
        <f>IF(
   Table65[[#This Row],[Service]]&lt;&gt;"",
   IF(
      Table65[[#This Row],[Number of Aliquots]] &gt; (Table65[[#This Row],[Quantity (mg)]]*20),
      "Error 17: Too many aliquots. Maximum aliquots for Quantity requested = " &amp; (Table65[[#This Row],[Quantity (mg)]]*20),
      ""
   ),
   ""
)</f>
        <v/>
      </c>
      <c r="CB140" s="4" t="str">
        <f>IF(
   AND(Table65[[#This Row],[Service]]&lt;&gt;"", Table65[[#This Row],[Quantity (mg)]]&lt;0.2, Table65[[#This Row],[Formulation]]&lt;&gt;"", Table65[[#This Row],[Formulation]]&lt;&gt;"None"),
   "Error 18: Quantity too low. Minimum is 0.2mg for formulations",
   ""
)</f>
        <v/>
      </c>
      <c r="CC140" s="4" t="str">
        <f>IF(
   AND(Table65[[#This Row],[Service]]&lt;&gt;"", Table65[[#This Row],[Vector]]="No Vector", Table65[[#This Row],[Service]]&lt;&gt;"HT Geneblock Custom RNA"),
   "Error 19: [No Vector] can only be used for Geneblock service",
   ""
)</f>
        <v/>
      </c>
      <c r="CD140" s="4" t="str">
        <f>_xlfn.LET(
    _xlpm.errorList, _xlfn.TEXTJOIN(". ", TRUE, Table_Sequence_Check[[#This Row],[Problem Sequence Check]:[GC Check]],Table_Sequence_Check[[#This Row],[Restriction Enzyme Error]:[Gblock No Vector Check]]),
    IF(AND(Table65[[#This Row],[Service]]&lt;&gt;"", Table65[[#This Row],[Custom Sequence/Bank ID]]&lt;&gt;"SPECIAL",_xlpm.errorList&lt;&gt;""), _xlpm.errorList &amp; ".", "")
)</f>
        <v/>
      </c>
      <c r="CF140" s="3" t="str">
        <f t="shared" si="10"/>
        <v>Required</v>
      </c>
      <c r="CG140" s="1" t="str">
        <f t="shared" si="11"/>
        <v>Optional</v>
      </c>
      <c r="CH140" s="1" t="str">
        <f>IF(Table65[[#This Row],[Service]]&lt;&gt;"",IF((Table65[[#This Row],[Service]]="HT Custom RNA") + (Table65[[#This Row],[Service]]="HT Geneblock Custom RNA"), "Empty","Required"),"Empty")</f>
        <v>Empty</v>
      </c>
      <c r="CI140" s="1" t="str">
        <f>IF(Table65[[#This Row],[Service]] = "Stock RNA", "Required","Empty")</f>
        <v>Empty</v>
      </c>
      <c r="CJ140" s="1" t="str">
        <f>IF(OR(Table65[[#This Row],[Service]] = "Custom RNA", Table65[[#This Row],[Service]] = "HT Custom RNA", Table65[[#This Row],[Service]] = "HT Geneblock Custom RNA", Table65[[#This Row],[Service]] = "Formulation"), "Required", "Empty")</f>
        <v>Empty</v>
      </c>
      <c r="CK140" s="1" t="str">
        <f>IF(OR(Table65[[#This Row],[Service]] = "Custom RNA", Table65[[#This Row],[Service]] = "HT Custom RNA", Table65[[#This Row],[Service]] = "HT Geneblock Custom RNA"), "Required", "Empty")</f>
        <v>Empty</v>
      </c>
      <c r="CL140" s="1" t="str">
        <f>IF(OR(Table65[[#This Row],[Service]] = "Custom RNA", Table65[[#This Row],[Service]] = "HT Custom RNA", Table65[[#This Row],[Service]] = "HT Geneblock Custom RNA"), "Required", "Empty")</f>
        <v>Empty</v>
      </c>
      <c r="CM140" s="1" t="str">
        <f>IF(OR(Table65[[#This Row],[Service]] = "Custom RNA", Table65[[#This Row],[Service]] = "HT Custom RNA", Table65[[#This Row],[Service]] = "HT Geneblock Custom RNA"), "Required", "Empty")</f>
        <v>Empty</v>
      </c>
      <c r="CN140" s="1" t="str">
        <f>IF(AND(Table65[[#This Row],[Vector]]&lt;&gt;"Banked Construct", OR(Table65[[#This Row],[Service]] = "Custom RNA", Table65[[#This Row],[Service]] = "HT Custom RNA",Table65[[#This Row],[Service]] = "HT Geneblock Custom RNA",)), "Optional", "Empty")</f>
        <v>Empty</v>
      </c>
      <c r="CO140" s="1" t="str">
        <f>IF(OR(Table65[[#This Row],[Service]] = "Custom RNA", Table65[[#This Row],[Service]] = "HT Custom RNA"), "Optional", "Empty")</f>
        <v>Empty</v>
      </c>
      <c r="CP140" s="1" t="str">
        <f>IF(OR(Table65[[#This Row],[Service]] = "Custom RNA", Table65[[#This Row],[Service]] = "HT Custom RNA", Table65[[#This Row],[Service]] = "HT Custom Geneblock RNA"), "Optional", "Empty")</f>
        <v>Empty</v>
      </c>
      <c r="CQ140" s="1" t="str">
        <f>IF(Table65[[#This Row],[Service]]&lt;&gt;"",IF(OR(Table65[[#This Row],[Service]]="HT Custom RNA", Table65[[#This Row],[Service]]="HT Geneblock Custom RNA"), "Empty","Optional"),"Empty")</f>
        <v>Empty</v>
      </c>
      <c r="CR140" s="1" t="str">
        <f>IF(AND(Table65[[#This Row],[Formulation]]&lt;&gt;"",Table65[[#This Row],[Formulation]]&lt;&gt;"None",Table65[[#This Row],[Formulation]]&lt;&gt;"No Options"), "Required","Empty")</f>
        <v>Empty</v>
      </c>
      <c r="CS140" s="1" t="str">
        <f>IF(AND(Table65[[#This Row],[Formulation]]&lt;&gt;"",Table65[[#This Row],[Formulation]]&lt;&gt;"None",Table65[[#This Row],[Formulation]]&lt;&gt;"No Options"), "Optional","Empty")</f>
        <v>Empty</v>
      </c>
      <c r="CT140" s="1" t="str">
        <f t="shared" si="12"/>
        <v>Optional</v>
      </c>
      <c r="CU140" s="1" t="str">
        <f t="shared" si="13"/>
        <v>Optional</v>
      </c>
      <c r="CV140" s="2" t="str">
        <f t="shared" si="14"/>
        <v>Optional</v>
      </c>
    </row>
    <row r="141" spans="1:100" x14ac:dyDescent="0.35">
      <c r="A141" s="69">
        <v>137</v>
      </c>
      <c r="B141" s="59"/>
      <c r="C141" s="83"/>
      <c r="D141" s="85"/>
      <c r="E141" s="90"/>
      <c r="F141" s="60"/>
      <c r="G141" s="60"/>
      <c r="H141" s="60"/>
      <c r="I141" s="61"/>
      <c r="J141" s="61"/>
      <c r="K141" s="105"/>
      <c r="L141" s="90"/>
      <c r="M141" s="60"/>
      <c r="N141" s="108"/>
      <c r="O141" s="91"/>
      <c r="P141" s="111"/>
      <c r="Q141" s="93" t="str">
        <f>Table_Sequence_Check[[#This Row],[Final Warnings]]</f>
        <v/>
      </c>
      <c r="R141" s="19"/>
      <c r="S141" s="19"/>
      <c r="T141" s="19"/>
      <c r="BG141" s="3" t="str" cm="1">
        <f t="array" ref="BG141">_xlfn.LET(
    _xlpm.ProblemFound, _xlfn.TEXTJOIN(", ", TRUE, IF(OR(Table65[[#This Row],[Codon Optimize Capitalized?]]="No", Table65[[#This Row],[Codon Optimize Capitalized?]]=""), IF((ISNUMBER(SEARCH(Table_Problem_Sequences[Problem Sequences], Table65[[#This Row],[Custom Sequence/Bank ID]]))), Table_Problem_Sequences[Problem Sequences], ""),IF((ISNUMBER(FIND(LOWER(Table_Problem_Sequences[Problem Sequences]), Table65[[#This Row],[Custom Sequence/Bank ID]]))), Table_Problem_Sequences[Problem Sequences], ""))),
    IF(_xlpm.ProblemFound="", "", "Warning 1: Problem sequences found (" &amp; _xlpm.ProblemFound &amp; ")"))</f>
        <v/>
      </c>
      <c r="BH141" s="3" t="str">
        <f>IF(AND(Table65[[#This Row],[Vector]] &lt;&gt; "Banked Construct",Table65[[#This Row],[Service]]&lt;&gt;"Stock RNA", LEN(Table65[[#This Row],[Custom Sequence/Bank ID]])&lt;300, Table65[[#This Row],[Custom Sequence/Bank ID]]&lt;&gt;""),"Comment: Sequence is less than 300nt. A spacer sequence will be added to bring the length up to 300nt","")</f>
        <v/>
      </c>
      <c r="BI141" s="1" t="str">
        <f>IF(AND(Table65[[#This Row],[Custom Sequence/Bank ID]]&lt;&gt;"", Table65[[#This Row],[Codon Optimize Capitalized?]]&lt;&gt; "No", Table65[[#This Row],[Codon Optimize Capitalized?]]&lt;&gt; "", Table65[[#This Row],[Codon Optimize Capitalized?]]&lt;&gt; "No Options"),
    IF(MOD(LEN(SUBSTITUTE(SUBSTITUTE(SUBSTITUTE(SUBSTITUTE(SUBSTITUTE(Table65[[#This Row],[Custom Sequence/Bank ID]], "a", ""), "c", ""), "g", ""), "u", ""), "t", "")), 3) = 0,
        "",
        "Error 3: Optimization regions not divisible by 3"),
    "")</f>
        <v/>
      </c>
      <c r="BJ141" s="1" t="str">
        <f>IF(
    Table65[[#This Row],[Vector]]="Banked Construct",
    IF(
        AND(
            LEFT(Table65[[#This Row],[Custom Sequence/Bank ID]], 3)="RTC",
            ISNUMBER(VALUE(MID(Table65[[#This Row],[Custom Sequence/Bank ID]], 4, 7))),
            LEN(Table65[[#This Row],[Custom Sequence/Bank ID]])=10
        ),
        "",
        "Error 4: Incorrect Bank ID"
    ),
    ""
)</f>
        <v/>
      </c>
      <c r="BK141" s="1" t="str">
        <f>IF(
   AND(Table65[[#This Row],[Vector]]&lt;&gt;"Banked Construct", LEN(Table65[[#This Row],[Custom Sequence/Bank ID]])&gt;0),
   IF(
      LEN(
         SUBSTITUTE(
            SUBSTITUTE(
               SUBSTITUTE(
                  SUBSTITUTE(UPPER(Table65[[#This Row],[Custom Sequence/Bank ID]]),"A",""),
               "C",""),
            "T",""),
         "G","")
      )&gt;0,
      "Error 5: Non-ACGT characters present",
      ""
   ),
   ""
)</f>
        <v/>
      </c>
      <c r="BL141" s="4" t="str">
        <f>IF(AND(Table65[[#This Row],[Vector]] &lt;&gt; "Banked Construct",Table65[[#This Row],[Service]]="Custom RNA", LEN(Table65[[#This Row],[Custom Sequence/Bank ID]])&gt;10000),"Error 6: Maximum sequence length is 10,000nt",IF(AND(Table65[[#This Row],[Vector]] &lt;&gt; "Banked Construct",Table65[[#This Row],[Service]]="HT Custom RNA", LEN(Table65[[#This Row],[Custom Sequence/Bank ID]])&gt;5000),"Error 6: Maximum sequence length for HT is 5,000nt", IF(Table65[[#This Row],[Service]]="HT Geneblock Custom RNA", IF(AND(Table65[[#This Row],[Vector]]="RTC coding circRNA", LEN(Table65[[#This Row],[Custom Sequence/Bank ID]])&gt;3793),"Error 6: Maximum sequence length for Coding CircRNA Geneblock is 3,793nt", IF(AND(Table65[[#This Row],[Vector]]="RTC noncoding circRNA", LEN(Table65[[#This Row],[Custom Sequence/Bank ID]])&gt;4493),"Error 6: Maximum sequence length for Noncoding CircRNA Geneblock is 4,493nt", IF(AND(Table65[[#This Row],[Vector]]="RTC Other RNA", LEN(Table65[[#This Row],[Custom Sequence/Bank ID]])&gt;4913),"Error 6: Maximum sequence length for Other RNA Geneblock is 4,913nt",""))),"")))</f>
        <v/>
      </c>
      <c r="BM141" s="4" t="str">
        <f>IF(AND(Table65[[#This Row],[Vector]] &lt;&gt; "Banked Construct", Table65[[#This Row],[Service]]&lt;&gt;"Stock RNA", Table65[[#This Row],[Custom Sequence/Bank ID]]&lt;&gt;""),
    _xlfn.LET(
        _xlpm.Sequence, Table65[[#This Row],[Custom Sequence/Bank ID]],
        _xlpm.OriginalLength, IF(AND(Table65[[#This Row],[Codon Optimize Capitalized?]] &lt;&gt; "No", Table65[[#This Row],[Codon Optimize Capitalized?]] &lt;&gt; ""),
                           LEN(SUBSTITUTE(SUBSTITUTE(SUBSTITUTE(SUBSTITUTE(SUBSTITUTE(_xlpm.Sequence, "A", ""), "C", ""), "G", ""), "T", ""), "U", "")),
                           LEN(_xlpm.Sequence)),
        _xlpm.NoGCLength, IF(AND(Table65[[#This Row],[Codon Optimize Capitalized?]] &lt;&gt; "No", Table65[[#This Row],[Codon Optimize Capitalized?]] &lt;&gt; ""),
                       LEN((SUBSTITUTE(SUBSTITUTE(SUBSTITUTE(SUBSTITUTE(SUBSTITUTE(SUBSTITUTE(SUBSTITUTE(_xlpm.Sequence, "A", ""), "C", ""), "G", ""), "T", ""), "U", ""), "g", ""), "c", ""))),
                       LEN(SUBSTITUTE(SUBSTITUTE(UPPER(_xlpm.Sequence), "G", ""), "C", ""))),
        _xlpm.GCLength, _xlpm.OriginalLength - _xlpm.NoGCLength,
        _xlpm.GCPercentage, IF(_xlpm.OriginalLength &gt; 15, _xlpm.GCLength / _xlpm.OriginalLength, 0.5),
                IF(OR(_xlpm.GCPercentage &gt; 0.65, _xlpm.GCPercentage &lt; 0.25), "Warning 7: Unoptimized region GC is not between 25-65%", "")
    ),
    ""
)</f>
        <v/>
      </c>
      <c r="BN141" s="4" t="str" cm="1">
        <f t="array" ref="BN141">_xlfn.LET(
    _xlpm.ProblemFound, _xlfn.TEXTJOIN(", ", TRUE, IF(OR(Table65[[#This Row],[Codon Optimize Capitalized?]]="No", Table65[[#This Row],[Codon Optimize Capitalized?]]=""), IF((ISNUMBER(SEARCH(Table_Restriction_Enzymes[XbaI], Table65[[#This Row],[Custom Sequence/Bank ID]]))), Table_Restriction_Enzymes[XbaI], ""),IF((ISNUMBER(FIND(LOWER(Table_Restriction_Enzymes[XbaI]), Table65[[#This Row],[Custom Sequence/Bank ID]]))), Table_Restriction_Enzymes[XbaI], ""))),
    IF(_xlpm.ProblemFound="", "", "[" &amp; _xlpm.ProblemFound &amp; "]"))</f>
        <v/>
      </c>
      <c r="BO141" s="4" t="str">
        <f>IF(Table_Sequence_Check[[#This Row],[Restriction Enzyme 1 Check]]&lt;&gt;"", Table_Restriction_Enzymes[[#Headers],[XbaI]],"")</f>
        <v/>
      </c>
      <c r="BP141" s="4" t="str" cm="1">
        <f t="array" ref="BP141">_xlfn.LET(
    _xlpm.ProblemFound, _xlfn.TEXTJOIN(", ", TRUE, IF(OR(Table65[[#This Row],[Codon Optimize Capitalized?]]="No", Table65[[#This Row],[Codon Optimize Capitalized?]]=""), IF((ISNUMBER(SEARCH(Table_Restriction_Enzymes[AscI], Table65[[#This Row],[Custom Sequence/Bank ID]]))), Table_Restriction_Enzymes[AscI], ""),IF((ISNUMBER(FIND(LOWER(Table_Restriction_Enzymes[AscI]), Table65[[#This Row],[Custom Sequence/Bank ID]]))), Table_Restriction_Enzymes[AscI], ""))),
    IF(_xlpm.ProblemFound="", "", "[" &amp; _xlpm.ProblemFound &amp; "]"))</f>
        <v/>
      </c>
      <c r="BQ141" s="4" t="str">
        <f>IF(Table_Sequence_Check[[#This Row],[Restriction Enzyme 2 Check]]&lt;&gt;"", Table_Restriction_Enzymes[[#Headers],[AscI]],"")</f>
        <v/>
      </c>
      <c r="BR141" s="4" t="str">
        <f>IF(AND(Table65[[#This Row],[Vector]] &lt;&gt; "Banked Construct",Table65[[#This Row],[Service]]&lt;&gt;"Stock RNA", Table65[[#This Row],[Service]]&lt;&gt;"HT Geneblock Custom RNA", Table_Sequence_Check[[#This Row],[Restriction Enzyme 1 Check]]&lt;&gt;"", Table_Sequence_Check[[#This Row],[Restriction Enzyme 2 Check]]&lt;&gt; ""),"Error 8: Remove instances of one of the following: " &amp; _xlfn.CONCAT(Table_Sequence_Check[[#This Row],[Restriction Enzyme 1 Check]],Table_Sequence_Check[[#This Row],[Restriction Enzyme 2 Check]]),"")</f>
        <v/>
      </c>
      <c r="BS141" s="4" t="str" cm="1">
        <f t="array" ref="BS141">IF(
   AND(
      Table65[[#This Row],[Service]] &lt;&gt; "",
      OR(
         COUNTIF(Table65[Service], "HT Custom RNA") &gt; 0,
         COUNTIF(Table65[Service], "HT Geneblock Custom RNA") &gt; 0
      ),
      COUNTA(_xlfn.UNIQUE(_xlfn._xlws.FILTER(Table65[Service], Table65[Service] &lt;&gt; ""))) &gt; 1
   ),
   "Error 9: If selecting HT Custom RNA or HT Geneblock Custom RNA, all items must match the selected HT service",
   ""
)</f>
        <v/>
      </c>
      <c r="BT141" s="4" t="str" cm="1">
        <f t="array" ref="BT141">IF(
   AND(
      Table65[[#This Row],[Service]] &lt;&gt; "",
      OR(COUNTIF(Table65[Service], "*HT Custom RNA*") &gt; 0, COUNTIF(Table65[Service], "*HT Geneblock Custom RNA*") &gt; 0),
      OR(
         COUNTA(_xlfn.UNIQUE(_xlfn._xlws.FILTER(Table65[RNA Analytics], (Table65[Service] &lt;&gt; "")))) &gt; 1,
         COUNTA(_xlfn.UNIQUE(_xlfn._xlws.FILTER(Table65[Bank Construct?], (Table65[Service] &lt;&gt; "")))) &gt; 1,
         COUNTA(_xlfn.UNIQUE(_xlfn._xlws.FILTER(Table65[Synthesis Type], (Table65[Service] &lt;&gt; "")))) &gt; 1
      )
   ),
   "Error 10: If submitting HT Custom RNA or HT Geneblock Custom RNA service request, all items must have the same Synthesis Type, Banking, and Analytics",
   ""
)</f>
        <v/>
      </c>
      <c r="BU141" s="4" t="str">
        <f>IF(AND(OR(Table65[[#This Row],[Service]] = "HT Custom RNA",Table65[[#This Row],[Service]] = "HT Geneblock Custom RNA"), Table65[[#This Row],[Vector]]="Banked Construct"),"Error 11: Banked constructs cannot be submitted for HT/Geneblock Custom RNA service. Contact the core if you'd like to resynthesize an entire banked plate","")</f>
        <v/>
      </c>
      <c r="BV141" s="4" t="str">
        <f>IF(AND(Table65[[#This Row],[Service]] &lt;&gt; "", Table65[[#This Row],[Vector]]="Banked Construct", Table65[[#This Row],[Bank Construct?]]="Yes"),"Error 12: Cannot bank constructs that are already banked","")</f>
        <v/>
      </c>
      <c r="BW141" s="4" t="str" cm="1">
        <f t="array" ref="BW141">_xlfn.LET(
    _xlpm.ProblemFound, _xlfn.TEXTJOIN(", ", TRUE, IF(AND(Table65[[#This Row],[Synthesis Type]]="Other RNA", OR(Table65[[#This Row],[Codon Optimize Capitalized?]]="No", Table65[[#This Row],[Codon Optimize Capitalized?]]="")), IF((ISNUMBER(SEARCH(Table_pA_Check[pA Check], Table65[[#This Row],[Custom Sequence/Bank ID]]))), Table_pA_Check[pA Check], ""),IF((ISNUMBER(FIND(LOWER(Table_pA_Check[pA Check]), Table65[[#This Row],[Custom Sequence/Bank ID]]))), Table_pA_Check[pA Check], ""))),
    IF(_xlpm.ProblemFound="", "", "Error 13: Problem sequences found (" &amp; _xlpm.ProblemFound &amp; ")"))</f>
        <v/>
      </c>
      <c r="BX141" s="4" t="str">
        <f>IF(AND(Table65[[#This Row],[Service]] &lt;&gt; "", Table65[[#This Row],[Codon Optimize Capitalized?]]&lt;&gt; "No", Table65[[#This Row],[Codon Optimize Capitalized?]]&lt;&gt; "", Table65[[#This Row],[Codon Optimize Capitalized?]]&lt;&gt; "No Options", EXACT(Table65[[#This Row],[Custom Sequence/Bank ID]],LOWER(Table65[[#This Row],[Custom Sequence/Bank ID]]))),"Error 14: Codon optimization is selected, but sequence is lowercase. Change regions for optimization to uppercase","")</f>
        <v/>
      </c>
      <c r="BY141" s="4" t="str">
        <f>IF(COUNTIF(Table65[Name], Table65[[#This Row],[Name]]) &gt; 1, "Error 15: Duplicate name", "")</f>
        <v/>
      </c>
      <c r="BZ141" s="4" t="str">
        <f>IF(
   Table65[[#This Row],[Service]]&lt;&gt;"",
   IF(
      AND(Table65[[#This Row],[Formulation]]="", Table65[[#This Row],[Number of Aliquots]]&gt;1),
      "Error 16: The RTC can only aliquot formulated circRNA; unformulated circRNA is stable through many freeze-thaw cycles",
      ""
   ),
   ""
)</f>
        <v/>
      </c>
      <c r="CA141" s="4" t="str">
        <f>IF(
   Table65[[#This Row],[Service]]&lt;&gt;"",
   IF(
      Table65[[#This Row],[Number of Aliquots]] &gt; (Table65[[#This Row],[Quantity (mg)]]*20),
      "Error 17: Too many aliquots. Maximum aliquots for Quantity requested = " &amp; (Table65[[#This Row],[Quantity (mg)]]*20),
      ""
   ),
   ""
)</f>
        <v/>
      </c>
      <c r="CB141" s="4" t="str">
        <f>IF(
   AND(Table65[[#This Row],[Service]]&lt;&gt;"", Table65[[#This Row],[Quantity (mg)]]&lt;0.2, Table65[[#This Row],[Formulation]]&lt;&gt;"", Table65[[#This Row],[Formulation]]&lt;&gt;"None"),
   "Error 18: Quantity too low. Minimum is 0.2mg for formulations",
   ""
)</f>
        <v/>
      </c>
      <c r="CC141" s="4" t="str">
        <f>IF(
   AND(Table65[[#This Row],[Service]]&lt;&gt;"", Table65[[#This Row],[Vector]]="No Vector", Table65[[#This Row],[Service]]&lt;&gt;"HT Geneblock Custom RNA"),
   "Error 19: [No Vector] can only be used for Geneblock service",
   ""
)</f>
        <v/>
      </c>
      <c r="CD141" s="4" t="str">
        <f>_xlfn.LET(
    _xlpm.errorList, _xlfn.TEXTJOIN(". ", TRUE, Table_Sequence_Check[[#This Row],[Problem Sequence Check]:[GC Check]],Table_Sequence_Check[[#This Row],[Restriction Enzyme Error]:[Gblock No Vector Check]]),
    IF(AND(Table65[[#This Row],[Service]]&lt;&gt;"", Table65[[#This Row],[Custom Sequence/Bank ID]]&lt;&gt;"SPECIAL",_xlpm.errorList&lt;&gt;""), _xlpm.errorList &amp; ".", "")
)</f>
        <v/>
      </c>
      <c r="CF141" s="3" t="str">
        <f t="shared" si="10"/>
        <v>Required</v>
      </c>
      <c r="CG141" s="1" t="str">
        <f t="shared" si="11"/>
        <v>Optional</v>
      </c>
      <c r="CH141" s="1" t="str">
        <f>IF(Table65[[#This Row],[Service]]&lt;&gt;"",IF((Table65[[#This Row],[Service]]="HT Custom RNA") + (Table65[[#This Row],[Service]]="HT Geneblock Custom RNA"), "Empty","Required"),"Empty")</f>
        <v>Empty</v>
      </c>
      <c r="CI141" s="1" t="str">
        <f>IF(Table65[[#This Row],[Service]] = "Stock RNA", "Required","Empty")</f>
        <v>Empty</v>
      </c>
      <c r="CJ141" s="1" t="str">
        <f>IF(OR(Table65[[#This Row],[Service]] = "Custom RNA", Table65[[#This Row],[Service]] = "HT Custom RNA", Table65[[#This Row],[Service]] = "HT Geneblock Custom RNA", Table65[[#This Row],[Service]] = "Formulation"), "Required", "Empty")</f>
        <v>Empty</v>
      </c>
      <c r="CK141" s="1" t="str">
        <f>IF(OR(Table65[[#This Row],[Service]] = "Custom RNA", Table65[[#This Row],[Service]] = "HT Custom RNA", Table65[[#This Row],[Service]] = "HT Geneblock Custom RNA"), "Required", "Empty")</f>
        <v>Empty</v>
      </c>
      <c r="CL141" s="1" t="str">
        <f>IF(OR(Table65[[#This Row],[Service]] = "Custom RNA", Table65[[#This Row],[Service]] = "HT Custom RNA", Table65[[#This Row],[Service]] = "HT Geneblock Custom RNA"), "Required", "Empty")</f>
        <v>Empty</v>
      </c>
      <c r="CM141" s="1" t="str">
        <f>IF(OR(Table65[[#This Row],[Service]] = "Custom RNA", Table65[[#This Row],[Service]] = "HT Custom RNA", Table65[[#This Row],[Service]] = "HT Geneblock Custom RNA"), "Required", "Empty")</f>
        <v>Empty</v>
      </c>
      <c r="CN141" s="1" t="str">
        <f>IF(AND(Table65[[#This Row],[Vector]]&lt;&gt;"Banked Construct", OR(Table65[[#This Row],[Service]] = "Custom RNA", Table65[[#This Row],[Service]] = "HT Custom RNA",Table65[[#This Row],[Service]] = "HT Geneblock Custom RNA",)), "Optional", "Empty")</f>
        <v>Empty</v>
      </c>
      <c r="CO141" s="1" t="str">
        <f>IF(OR(Table65[[#This Row],[Service]] = "Custom RNA", Table65[[#This Row],[Service]] = "HT Custom RNA"), "Optional", "Empty")</f>
        <v>Empty</v>
      </c>
      <c r="CP141" s="1" t="str">
        <f>IF(OR(Table65[[#This Row],[Service]] = "Custom RNA", Table65[[#This Row],[Service]] = "HT Custom RNA", Table65[[#This Row],[Service]] = "HT Custom Geneblock RNA"), "Optional", "Empty")</f>
        <v>Empty</v>
      </c>
      <c r="CQ141" s="1" t="str">
        <f>IF(Table65[[#This Row],[Service]]&lt;&gt;"",IF(OR(Table65[[#This Row],[Service]]="HT Custom RNA", Table65[[#This Row],[Service]]="HT Geneblock Custom RNA"), "Empty","Optional"),"Empty")</f>
        <v>Empty</v>
      </c>
      <c r="CR141" s="1" t="str">
        <f>IF(AND(Table65[[#This Row],[Formulation]]&lt;&gt;"",Table65[[#This Row],[Formulation]]&lt;&gt;"None",Table65[[#This Row],[Formulation]]&lt;&gt;"No Options"), "Required","Empty")</f>
        <v>Empty</v>
      </c>
      <c r="CS141" s="1" t="str">
        <f>IF(AND(Table65[[#This Row],[Formulation]]&lt;&gt;"",Table65[[#This Row],[Formulation]]&lt;&gt;"None",Table65[[#This Row],[Formulation]]&lt;&gt;"No Options"), "Optional","Empty")</f>
        <v>Empty</v>
      </c>
      <c r="CT141" s="1" t="str">
        <f t="shared" si="12"/>
        <v>Optional</v>
      </c>
      <c r="CU141" s="1" t="str">
        <f t="shared" si="13"/>
        <v>Optional</v>
      </c>
      <c r="CV141" s="2" t="str">
        <f t="shared" si="14"/>
        <v>Optional</v>
      </c>
    </row>
    <row r="142" spans="1:100" x14ac:dyDescent="0.35">
      <c r="A142" s="69">
        <v>138</v>
      </c>
      <c r="B142" s="59"/>
      <c r="C142" s="83"/>
      <c r="D142" s="85"/>
      <c r="E142" s="90"/>
      <c r="F142" s="60"/>
      <c r="G142" s="60"/>
      <c r="H142" s="60"/>
      <c r="I142" s="61"/>
      <c r="J142" s="61"/>
      <c r="K142" s="105"/>
      <c r="L142" s="90"/>
      <c r="M142" s="60"/>
      <c r="N142" s="108"/>
      <c r="O142" s="91"/>
      <c r="P142" s="111"/>
      <c r="Q142" s="93" t="str">
        <f>Table_Sequence_Check[[#This Row],[Final Warnings]]</f>
        <v/>
      </c>
      <c r="R142" s="19"/>
      <c r="S142" s="19"/>
      <c r="T142" s="19"/>
      <c r="BG142" s="3" t="str" cm="1">
        <f t="array" ref="BG142">_xlfn.LET(
    _xlpm.ProblemFound, _xlfn.TEXTJOIN(", ", TRUE, IF(OR(Table65[[#This Row],[Codon Optimize Capitalized?]]="No", Table65[[#This Row],[Codon Optimize Capitalized?]]=""), IF((ISNUMBER(SEARCH(Table_Problem_Sequences[Problem Sequences], Table65[[#This Row],[Custom Sequence/Bank ID]]))), Table_Problem_Sequences[Problem Sequences], ""),IF((ISNUMBER(FIND(LOWER(Table_Problem_Sequences[Problem Sequences]), Table65[[#This Row],[Custom Sequence/Bank ID]]))), Table_Problem_Sequences[Problem Sequences], ""))),
    IF(_xlpm.ProblemFound="", "", "Warning 1: Problem sequences found (" &amp; _xlpm.ProblemFound &amp; ")"))</f>
        <v/>
      </c>
      <c r="BH142" s="3" t="str">
        <f>IF(AND(Table65[[#This Row],[Vector]] &lt;&gt; "Banked Construct",Table65[[#This Row],[Service]]&lt;&gt;"Stock RNA", LEN(Table65[[#This Row],[Custom Sequence/Bank ID]])&lt;300, Table65[[#This Row],[Custom Sequence/Bank ID]]&lt;&gt;""),"Comment: Sequence is less than 300nt. A spacer sequence will be added to bring the length up to 300nt","")</f>
        <v/>
      </c>
      <c r="BI142" s="1" t="str">
        <f>IF(AND(Table65[[#This Row],[Custom Sequence/Bank ID]]&lt;&gt;"", Table65[[#This Row],[Codon Optimize Capitalized?]]&lt;&gt; "No", Table65[[#This Row],[Codon Optimize Capitalized?]]&lt;&gt; "", Table65[[#This Row],[Codon Optimize Capitalized?]]&lt;&gt; "No Options"),
    IF(MOD(LEN(SUBSTITUTE(SUBSTITUTE(SUBSTITUTE(SUBSTITUTE(SUBSTITUTE(Table65[[#This Row],[Custom Sequence/Bank ID]], "a", ""), "c", ""), "g", ""), "u", ""), "t", "")), 3) = 0,
        "",
        "Error 3: Optimization regions not divisible by 3"),
    "")</f>
        <v/>
      </c>
      <c r="BJ142" s="1" t="str">
        <f>IF(
    Table65[[#This Row],[Vector]]="Banked Construct",
    IF(
        AND(
            LEFT(Table65[[#This Row],[Custom Sequence/Bank ID]], 3)="RTC",
            ISNUMBER(VALUE(MID(Table65[[#This Row],[Custom Sequence/Bank ID]], 4, 7))),
            LEN(Table65[[#This Row],[Custom Sequence/Bank ID]])=10
        ),
        "",
        "Error 4: Incorrect Bank ID"
    ),
    ""
)</f>
        <v/>
      </c>
      <c r="BK142" s="1" t="str">
        <f>IF(
   AND(Table65[[#This Row],[Vector]]&lt;&gt;"Banked Construct", LEN(Table65[[#This Row],[Custom Sequence/Bank ID]])&gt;0),
   IF(
      LEN(
         SUBSTITUTE(
            SUBSTITUTE(
               SUBSTITUTE(
                  SUBSTITUTE(UPPER(Table65[[#This Row],[Custom Sequence/Bank ID]]),"A",""),
               "C",""),
            "T",""),
         "G","")
      )&gt;0,
      "Error 5: Non-ACGT characters present",
      ""
   ),
   ""
)</f>
        <v/>
      </c>
      <c r="BL142" s="4" t="str">
        <f>IF(AND(Table65[[#This Row],[Vector]] &lt;&gt; "Banked Construct",Table65[[#This Row],[Service]]="Custom RNA", LEN(Table65[[#This Row],[Custom Sequence/Bank ID]])&gt;10000),"Error 6: Maximum sequence length is 10,000nt",IF(AND(Table65[[#This Row],[Vector]] &lt;&gt; "Banked Construct",Table65[[#This Row],[Service]]="HT Custom RNA", LEN(Table65[[#This Row],[Custom Sequence/Bank ID]])&gt;5000),"Error 6: Maximum sequence length for HT is 5,000nt", IF(Table65[[#This Row],[Service]]="HT Geneblock Custom RNA", IF(AND(Table65[[#This Row],[Vector]]="RTC coding circRNA", LEN(Table65[[#This Row],[Custom Sequence/Bank ID]])&gt;3793),"Error 6: Maximum sequence length for Coding CircRNA Geneblock is 3,793nt", IF(AND(Table65[[#This Row],[Vector]]="RTC noncoding circRNA", LEN(Table65[[#This Row],[Custom Sequence/Bank ID]])&gt;4493),"Error 6: Maximum sequence length for Noncoding CircRNA Geneblock is 4,493nt", IF(AND(Table65[[#This Row],[Vector]]="RTC Other RNA", LEN(Table65[[#This Row],[Custom Sequence/Bank ID]])&gt;4913),"Error 6: Maximum sequence length for Other RNA Geneblock is 4,913nt",""))),"")))</f>
        <v/>
      </c>
      <c r="BM142" s="4" t="str">
        <f>IF(AND(Table65[[#This Row],[Vector]] &lt;&gt; "Banked Construct", Table65[[#This Row],[Service]]&lt;&gt;"Stock RNA", Table65[[#This Row],[Custom Sequence/Bank ID]]&lt;&gt;""),
    _xlfn.LET(
        _xlpm.Sequence, Table65[[#This Row],[Custom Sequence/Bank ID]],
        _xlpm.OriginalLength, IF(AND(Table65[[#This Row],[Codon Optimize Capitalized?]] &lt;&gt; "No", Table65[[#This Row],[Codon Optimize Capitalized?]] &lt;&gt; ""),
                           LEN(SUBSTITUTE(SUBSTITUTE(SUBSTITUTE(SUBSTITUTE(SUBSTITUTE(_xlpm.Sequence, "A", ""), "C", ""), "G", ""), "T", ""), "U", "")),
                           LEN(_xlpm.Sequence)),
        _xlpm.NoGCLength, IF(AND(Table65[[#This Row],[Codon Optimize Capitalized?]] &lt;&gt; "No", Table65[[#This Row],[Codon Optimize Capitalized?]] &lt;&gt; ""),
                       LEN((SUBSTITUTE(SUBSTITUTE(SUBSTITUTE(SUBSTITUTE(SUBSTITUTE(SUBSTITUTE(SUBSTITUTE(_xlpm.Sequence, "A", ""), "C", ""), "G", ""), "T", ""), "U", ""), "g", ""), "c", ""))),
                       LEN(SUBSTITUTE(SUBSTITUTE(UPPER(_xlpm.Sequence), "G", ""), "C", ""))),
        _xlpm.GCLength, _xlpm.OriginalLength - _xlpm.NoGCLength,
        _xlpm.GCPercentage, IF(_xlpm.OriginalLength &gt; 15, _xlpm.GCLength / _xlpm.OriginalLength, 0.5),
                IF(OR(_xlpm.GCPercentage &gt; 0.65, _xlpm.GCPercentage &lt; 0.25), "Warning 7: Unoptimized region GC is not between 25-65%", "")
    ),
    ""
)</f>
        <v/>
      </c>
      <c r="BN142" s="4" t="str" cm="1">
        <f t="array" ref="BN142">_xlfn.LET(
    _xlpm.ProblemFound, _xlfn.TEXTJOIN(", ", TRUE, IF(OR(Table65[[#This Row],[Codon Optimize Capitalized?]]="No", Table65[[#This Row],[Codon Optimize Capitalized?]]=""), IF((ISNUMBER(SEARCH(Table_Restriction_Enzymes[XbaI], Table65[[#This Row],[Custom Sequence/Bank ID]]))), Table_Restriction_Enzymes[XbaI], ""),IF((ISNUMBER(FIND(LOWER(Table_Restriction_Enzymes[XbaI]), Table65[[#This Row],[Custom Sequence/Bank ID]]))), Table_Restriction_Enzymes[XbaI], ""))),
    IF(_xlpm.ProblemFound="", "", "[" &amp; _xlpm.ProblemFound &amp; "]"))</f>
        <v/>
      </c>
      <c r="BO142" s="4" t="str">
        <f>IF(Table_Sequence_Check[[#This Row],[Restriction Enzyme 1 Check]]&lt;&gt;"", Table_Restriction_Enzymes[[#Headers],[XbaI]],"")</f>
        <v/>
      </c>
      <c r="BP142" s="4" t="str" cm="1">
        <f t="array" ref="BP142">_xlfn.LET(
    _xlpm.ProblemFound, _xlfn.TEXTJOIN(", ", TRUE, IF(OR(Table65[[#This Row],[Codon Optimize Capitalized?]]="No", Table65[[#This Row],[Codon Optimize Capitalized?]]=""), IF((ISNUMBER(SEARCH(Table_Restriction_Enzymes[AscI], Table65[[#This Row],[Custom Sequence/Bank ID]]))), Table_Restriction_Enzymes[AscI], ""),IF((ISNUMBER(FIND(LOWER(Table_Restriction_Enzymes[AscI]), Table65[[#This Row],[Custom Sequence/Bank ID]]))), Table_Restriction_Enzymes[AscI], ""))),
    IF(_xlpm.ProblemFound="", "", "[" &amp; _xlpm.ProblemFound &amp; "]"))</f>
        <v/>
      </c>
      <c r="BQ142" s="4" t="str">
        <f>IF(Table_Sequence_Check[[#This Row],[Restriction Enzyme 2 Check]]&lt;&gt;"", Table_Restriction_Enzymes[[#Headers],[AscI]],"")</f>
        <v/>
      </c>
      <c r="BR142" s="4" t="str">
        <f>IF(AND(Table65[[#This Row],[Vector]] &lt;&gt; "Banked Construct",Table65[[#This Row],[Service]]&lt;&gt;"Stock RNA", Table65[[#This Row],[Service]]&lt;&gt;"HT Geneblock Custom RNA", Table_Sequence_Check[[#This Row],[Restriction Enzyme 1 Check]]&lt;&gt;"", Table_Sequence_Check[[#This Row],[Restriction Enzyme 2 Check]]&lt;&gt; ""),"Error 8: Remove instances of one of the following: " &amp; _xlfn.CONCAT(Table_Sequence_Check[[#This Row],[Restriction Enzyme 1 Check]],Table_Sequence_Check[[#This Row],[Restriction Enzyme 2 Check]]),"")</f>
        <v/>
      </c>
      <c r="BS142" s="4" t="str" cm="1">
        <f t="array" ref="BS142">IF(
   AND(
      Table65[[#This Row],[Service]] &lt;&gt; "",
      OR(
         COUNTIF(Table65[Service], "HT Custom RNA") &gt; 0,
         COUNTIF(Table65[Service], "HT Geneblock Custom RNA") &gt; 0
      ),
      COUNTA(_xlfn.UNIQUE(_xlfn._xlws.FILTER(Table65[Service], Table65[Service] &lt;&gt; ""))) &gt; 1
   ),
   "Error 9: If selecting HT Custom RNA or HT Geneblock Custom RNA, all items must match the selected HT service",
   ""
)</f>
        <v/>
      </c>
      <c r="BT142" s="4" t="str" cm="1">
        <f t="array" ref="BT142">IF(
   AND(
      Table65[[#This Row],[Service]] &lt;&gt; "",
      OR(COUNTIF(Table65[Service], "*HT Custom RNA*") &gt; 0, COUNTIF(Table65[Service], "*HT Geneblock Custom RNA*") &gt; 0),
      OR(
         COUNTA(_xlfn.UNIQUE(_xlfn._xlws.FILTER(Table65[RNA Analytics], (Table65[Service] &lt;&gt; "")))) &gt; 1,
         COUNTA(_xlfn.UNIQUE(_xlfn._xlws.FILTER(Table65[Bank Construct?], (Table65[Service] &lt;&gt; "")))) &gt; 1,
         COUNTA(_xlfn.UNIQUE(_xlfn._xlws.FILTER(Table65[Synthesis Type], (Table65[Service] &lt;&gt; "")))) &gt; 1
      )
   ),
   "Error 10: If submitting HT Custom RNA or HT Geneblock Custom RNA service request, all items must have the same Synthesis Type, Banking, and Analytics",
   ""
)</f>
        <v/>
      </c>
      <c r="BU142" s="4" t="str">
        <f>IF(AND(OR(Table65[[#This Row],[Service]] = "HT Custom RNA",Table65[[#This Row],[Service]] = "HT Geneblock Custom RNA"), Table65[[#This Row],[Vector]]="Banked Construct"),"Error 11: Banked constructs cannot be submitted for HT/Geneblock Custom RNA service. Contact the core if you'd like to resynthesize an entire banked plate","")</f>
        <v/>
      </c>
      <c r="BV142" s="4" t="str">
        <f>IF(AND(Table65[[#This Row],[Service]] &lt;&gt; "", Table65[[#This Row],[Vector]]="Banked Construct", Table65[[#This Row],[Bank Construct?]]="Yes"),"Error 12: Cannot bank constructs that are already banked","")</f>
        <v/>
      </c>
      <c r="BW142" s="4" t="str" cm="1">
        <f t="array" ref="BW142">_xlfn.LET(
    _xlpm.ProblemFound, _xlfn.TEXTJOIN(", ", TRUE, IF(AND(Table65[[#This Row],[Synthesis Type]]="Other RNA", OR(Table65[[#This Row],[Codon Optimize Capitalized?]]="No", Table65[[#This Row],[Codon Optimize Capitalized?]]="")), IF((ISNUMBER(SEARCH(Table_pA_Check[pA Check], Table65[[#This Row],[Custom Sequence/Bank ID]]))), Table_pA_Check[pA Check], ""),IF((ISNUMBER(FIND(LOWER(Table_pA_Check[pA Check]), Table65[[#This Row],[Custom Sequence/Bank ID]]))), Table_pA_Check[pA Check], ""))),
    IF(_xlpm.ProblemFound="", "", "Error 13: Problem sequences found (" &amp; _xlpm.ProblemFound &amp; ")"))</f>
        <v/>
      </c>
      <c r="BX142" s="4" t="str">
        <f>IF(AND(Table65[[#This Row],[Service]] &lt;&gt; "", Table65[[#This Row],[Codon Optimize Capitalized?]]&lt;&gt; "No", Table65[[#This Row],[Codon Optimize Capitalized?]]&lt;&gt; "", Table65[[#This Row],[Codon Optimize Capitalized?]]&lt;&gt; "No Options", EXACT(Table65[[#This Row],[Custom Sequence/Bank ID]],LOWER(Table65[[#This Row],[Custom Sequence/Bank ID]]))),"Error 14: Codon optimization is selected, but sequence is lowercase. Change regions for optimization to uppercase","")</f>
        <v/>
      </c>
      <c r="BY142" s="4" t="str">
        <f>IF(COUNTIF(Table65[Name], Table65[[#This Row],[Name]]) &gt; 1, "Error 15: Duplicate name", "")</f>
        <v/>
      </c>
      <c r="BZ142" s="4" t="str">
        <f>IF(
   Table65[[#This Row],[Service]]&lt;&gt;"",
   IF(
      AND(Table65[[#This Row],[Formulation]]="", Table65[[#This Row],[Number of Aliquots]]&gt;1),
      "Error 16: The RTC can only aliquot formulated circRNA; unformulated circRNA is stable through many freeze-thaw cycles",
      ""
   ),
   ""
)</f>
        <v/>
      </c>
      <c r="CA142" s="4" t="str">
        <f>IF(
   Table65[[#This Row],[Service]]&lt;&gt;"",
   IF(
      Table65[[#This Row],[Number of Aliquots]] &gt; (Table65[[#This Row],[Quantity (mg)]]*20),
      "Error 17: Too many aliquots. Maximum aliquots for Quantity requested = " &amp; (Table65[[#This Row],[Quantity (mg)]]*20),
      ""
   ),
   ""
)</f>
        <v/>
      </c>
      <c r="CB142" s="4" t="str">
        <f>IF(
   AND(Table65[[#This Row],[Service]]&lt;&gt;"", Table65[[#This Row],[Quantity (mg)]]&lt;0.2, Table65[[#This Row],[Formulation]]&lt;&gt;"", Table65[[#This Row],[Formulation]]&lt;&gt;"None"),
   "Error 18: Quantity too low. Minimum is 0.2mg for formulations",
   ""
)</f>
        <v/>
      </c>
      <c r="CC142" s="4" t="str">
        <f>IF(
   AND(Table65[[#This Row],[Service]]&lt;&gt;"", Table65[[#This Row],[Vector]]="No Vector", Table65[[#This Row],[Service]]&lt;&gt;"HT Geneblock Custom RNA"),
   "Error 19: [No Vector] can only be used for Geneblock service",
   ""
)</f>
        <v/>
      </c>
      <c r="CD142" s="4" t="str">
        <f>_xlfn.LET(
    _xlpm.errorList, _xlfn.TEXTJOIN(". ", TRUE, Table_Sequence_Check[[#This Row],[Problem Sequence Check]:[GC Check]],Table_Sequence_Check[[#This Row],[Restriction Enzyme Error]:[Gblock No Vector Check]]),
    IF(AND(Table65[[#This Row],[Service]]&lt;&gt;"", Table65[[#This Row],[Custom Sequence/Bank ID]]&lt;&gt;"SPECIAL",_xlpm.errorList&lt;&gt;""), _xlpm.errorList &amp; ".", "")
)</f>
        <v/>
      </c>
      <c r="CF142" s="3" t="str">
        <f t="shared" si="10"/>
        <v>Required</v>
      </c>
      <c r="CG142" s="1" t="str">
        <f t="shared" si="11"/>
        <v>Optional</v>
      </c>
      <c r="CH142" s="1" t="str">
        <f>IF(Table65[[#This Row],[Service]]&lt;&gt;"",IF((Table65[[#This Row],[Service]]="HT Custom RNA") + (Table65[[#This Row],[Service]]="HT Geneblock Custom RNA"), "Empty","Required"),"Empty")</f>
        <v>Empty</v>
      </c>
      <c r="CI142" s="1" t="str">
        <f>IF(Table65[[#This Row],[Service]] = "Stock RNA", "Required","Empty")</f>
        <v>Empty</v>
      </c>
      <c r="CJ142" s="1" t="str">
        <f>IF(OR(Table65[[#This Row],[Service]] = "Custom RNA", Table65[[#This Row],[Service]] = "HT Custom RNA", Table65[[#This Row],[Service]] = "HT Geneblock Custom RNA", Table65[[#This Row],[Service]] = "Formulation"), "Required", "Empty")</f>
        <v>Empty</v>
      </c>
      <c r="CK142" s="1" t="str">
        <f>IF(OR(Table65[[#This Row],[Service]] = "Custom RNA", Table65[[#This Row],[Service]] = "HT Custom RNA", Table65[[#This Row],[Service]] = "HT Geneblock Custom RNA"), "Required", "Empty")</f>
        <v>Empty</v>
      </c>
      <c r="CL142" s="1" t="str">
        <f>IF(OR(Table65[[#This Row],[Service]] = "Custom RNA", Table65[[#This Row],[Service]] = "HT Custom RNA", Table65[[#This Row],[Service]] = "HT Geneblock Custom RNA"), "Required", "Empty")</f>
        <v>Empty</v>
      </c>
      <c r="CM142" s="1" t="str">
        <f>IF(OR(Table65[[#This Row],[Service]] = "Custom RNA", Table65[[#This Row],[Service]] = "HT Custom RNA", Table65[[#This Row],[Service]] = "HT Geneblock Custom RNA"), "Required", "Empty")</f>
        <v>Empty</v>
      </c>
      <c r="CN142" s="1" t="str">
        <f>IF(AND(Table65[[#This Row],[Vector]]&lt;&gt;"Banked Construct", OR(Table65[[#This Row],[Service]] = "Custom RNA", Table65[[#This Row],[Service]] = "HT Custom RNA",Table65[[#This Row],[Service]] = "HT Geneblock Custom RNA",)), "Optional", "Empty")</f>
        <v>Empty</v>
      </c>
      <c r="CO142" s="1" t="str">
        <f>IF(OR(Table65[[#This Row],[Service]] = "Custom RNA", Table65[[#This Row],[Service]] = "HT Custom RNA"), "Optional", "Empty")</f>
        <v>Empty</v>
      </c>
      <c r="CP142" s="1" t="str">
        <f>IF(OR(Table65[[#This Row],[Service]] = "Custom RNA", Table65[[#This Row],[Service]] = "HT Custom RNA", Table65[[#This Row],[Service]] = "HT Custom Geneblock RNA"), "Optional", "Empty")</f>
        <v>Empty</v>
      </c>
      <c r="CQ142" s="1" t="str">
        <f>IF(Table65[[#This Row],[Service]]&lt;&gt;"",IF(OR(Table65[[#This Row],[Service]]="HT Custom RNA", Table65[[#This Row],[Service]]="HT Geneblock Custom RNA"), "Empty","Optional"),"Empty")</f>
        <v>Empty</v>
      </c>
      <c r="CR142" s="1" t="str">
        <f>IF(AND(Table65[[#This Row],[Formulation]]&lt;&gt;"",Table65[[#This Row],[Formulation]]&lt;&gt;"None",Table65[[#This Row],[Formulation]]&lt;&gt;"No Options"), "Required","Empty")</f>
        <v>Empty</v>
      </c>
      <c r="CS142" s="1" t="str">
        <f>IF(AND(Table65[[#This Row],[Formulation]]&lt;&gt;"",Table65[[#This Row],[Formulation]]&lt;&gt;"None",Table65[[#This Row],[Formulation]]&lt;&gt;"No Options"), "Optional","Empty")</f>
        <v>Empty</v>
      </c>
      <c r="CT142" s="1" t="str">
        <f t="shared" si="12"/>
        <v>Optional</v>
      </c>
      <c r="CU142" s="1" t="str">
        <f t="shared" si="13"/>
        <v>Optional</v>
      </c>
      <c r="CV142" s="2" t="str">
        <f t="shared" si="14"/>
        <v>Optional</v>
      </c>
    </row>
    <row r="143" spans="1:100" x14ac:dyDescent="0.35">
      <c r="A143" s="69">
        <v>139</v>
      </c>
      <c r="B143" s="59"/>
      <c r="C143" s="83"/>
      <c r="D143" s="85"/>
      <c r="E143" s="90"/>
      <c r="F143" s="60"/>
      <c r="G143" s="60"/>
      <c r="H143" s="60"/>
      <c r="I143" s="61"/>
      <c r="J143" s="61"/>
      <c r="K143" s="105"/>
      <c r="L143" s="90"/>
      <c r="M143" s="60"/>
      <c r="N143" s="108"/>
      <c r="O143" s="91"/>
      <c r="P143" s="111"/>
      <c r="Q143" s="93" t="str">
        <f>Table_Sequence_Check[[#This Row],[Final Warnings]]</f>
        <v/>
      </c>
      <c r="R143" s="19"/>
      <c r="S143" s="19"/>
      <c r="T143" s="19"/>
      <c r="BG143" s="3" t="str" cm="1">
        <f t="array" ref="BG143">_xlfn.LET(
    _xlpm.ProblemFound, _xlfn.TEXTJOIN(", ", TRUE, IF(OR(Table65[[#This Row],[Codon Optimize Capitalized?]]="No", Table65[[#This Row],[Codon Optimize Capitalized?]]=""), IF((ISNUMBER(SEARCH(Table_Problem_Sequences[Problem Sequences], Table65[[#This Row],[Custom Sequence/Bank ID]]))), Table_Problem_Sequences[Problem Sequences], ""),IF((ISNUMBER(FIND(LOWER(Table_Problem_Sequences[Problem Sequences]), Table65[[#This Row],[Custom Sequence/Bank ID]]))), Table_Problem_Sequences[Problem Sequences], ""))),
    IF(_xlpm.ProblemFound="", "", "Warning 1: Problem sequences found (" &amp; _xlpm.ProblemFound &amp; ")"))</f>
        <v/>
      </c>
      <c r="BH143" s="3" t="str">
        <f>IF(AND(Table65[[#This Row],[Vector]] &lt;&gt; "Banked Construct",Table65[[#This Row],[Service]]&lt;&gt;"Stock RNA", LEN(Table65[[#This Row],[Custom Sequence/Bank ID]])&lt;300, Table65[[#This Row],[Custom Sequence/Bank ID]]&lt;&gt;""),"Comment: Sequence is less than 300nt. A spacer sequence will be added to bring the length up to 300nt","")</f>
        <v/>
      </c>
      <c r="BI143" s="1" t="str">
        <f>IF(AND(Table65[[#This Row],[Custom Sequence/Bank ID]]&lt;&gt;"", Table65[[#This Row],[Codon Optimize Capitalized?]]&lt;&gt; "No", Table65[[#This Row],[Codon Optimize Capitalized?]]&lt;&gt; "", Table65[[#This Row],[Codon Optimize Capitalized?]]&lt;&gt; "No Options"),
    IF(MOD(LEN(SUBSTITUTE(SUBSTITUTE(SUBSTITUTE(SUBSTITUTE(SUBSTITUTE(Table65[[#This Row],[Custom Sequence/Bank ID]], "a", ""), "c", ""), "g", ""), "u", ""), "t", "")), 3) = 0,
        "",
        "Error 3: Optimization regions not divisible by 3"),
    "")</f>
        <v/>
      </c>
      <c r="BJ143" s="1" t="str">
        <f>IF(
    Table65[[#This Row],[Vector]]="Banked Construct",
    IF(
        AND(
            LEFT(Table65[[#This Row],[Custom Sequence/Bank ID]], 3)="RTC",
            ISNUMBER(VALUE(MID(Table65[[#This Row],[Custom Sequence/Bank ID]], 4, 7))),
            LEN(Table65[[#This Row],[Custom Sequence/Bank ID]])=10
        ),
        "",
        "Error 4: Incorrect Bank ID"
    ),
    ""
)</f>
        <v/>
      </c>
      <c r="BK143" s="1" t="str">
        <f>IF(
   AND(Table65[[#This Row],[Vector]]&lt;&gt;"Banked Construct", LEN(Table65[[#This Row],[Custom Sequence/Bank ID]])&gt;0),
   IF(
      LEN(
         SUBSTITUTE(
            SUBSTITUTE(
               SUBSTITUTE(
                  SUBSTITUTE(UPPER(Table65[[#This Row],[Custom Sequence/Bank ID]]),"A",""),
               "C",""),
            "T",""),
         "G","")
      )&gt;0,
      "Error 5: Non-ACGT characters present",
      ""
   ),
   ""
)</f>
        <v/>
      </c>
      <c r="BL143" s="4" t="str">
        <f>IF(AND(Table65[[#This Row],[Vector]] &lt;&gt; "Banked Construct",Table65[[#This Row],[Service]]="Custom RNA", LEN(Table65[[#This Row],[Custom Sequence/Bank ID]])&gt;10000),"Error 6: Maximum sequence length is 10,000nt",IF(AND(Table65[[#This Row],[Vector]] &lt;&gt; "Banked Construct",Table65[[#This Row],[Service]]="HT Custom RNA", LEN(Table65[[#This Row],[Custom Sequence/Bank ID]])&gt;5000),"Error 6: Maximum sequence length for HT is 5,000nt", IF(Table65[[#This Row],[Service]]="HT Geneblock Custom RNA", IF(AND(Table65[[#This Row],[Vector]]="RTC coding circRNA", LEN(Table65[[#This Row],[Custom Sequence/Bank ID]])&gt;3793),"Error 6: Maximum sequence length for Coding CircRNA Geneblock is 3,793nt", IF(AND(Table65[[#This Row],[Vector]]="RTC noncoding circRNA", LEN(Table65[[#This Row],[Custom Sequence/Bank ID]])&gt;4493),"Error 6: Maximum sequence length for Noncoding CircRNA Geneblock is 4,493nt", IF(AND(Table65[[#This Row],[Vector]]="RTC Other RNA", LEN(Table65[[#This Row],[Custom Sequence/Bank ID]])&gt;4913),"Error 6: Maximum sequence length for Other RNA Geneblock is 4,913nt",""))),"")))</f>
        <v/>
      </c>
      <c r="BM143" s="4" t="str">
        <f>IF(AND(Table65[[#This Row],[Vector]] &lt;&gt; "Banked Construct", Table65[[#This Row],[Service]]&lt;&gt;"Stock RNA", Table65[[#This Row],[Custom Sequence/Bank ID]]&lt;&gt;""),
    _xlfn.LET(
        _xlpm.Sequence, Table65[[#This Row],[Custom Sequence/Bank ID]],
        _xlpm.OriginalLength, IF(AND(Table65[[#This Row],[Codon Optimize Capitalized?]] &lt;&gt; "No", Table65[[#This Row],[Codon Optimize Capitalized?]] &lt;&gt; ""),
                           LEN(SUBSTITUTE(SUBSTITUTE(SUBSTITUTE(SUBSTITUTE(SUBSTITUTE(_xlpm.Sequence, "A", ""), "C", ""), "G", ""), "T", ""), "U", "")),
                           LEN(_xlpm.Sequence)),
        _xlpm.NoGCLength, IF(AND(Table65[[#This Row],[Codon Optimize Capitalized?]] &lt;&gt; "No", Table65[[#This Row],[Codon Optimize Capitalized?]] &lt;&gt; ""),
                       LEN((SUBSTITUTE(SUBSTITUTE(SUBSTITUTE(SUBSTITUTE(SUBSTITUTE(SUBSTITUTE(SUBSTITUTE(_xlpm.Sequence, "A", ""), "C", ""), "G", ""), "T", ""), "U", ""), "g", ""), "c", ""))),
                       LEN(SUBSTITUTE(SUBSTITUTE(UPPER(_xlpm.Sequence), "G", ""), "C", ""))),
        _xlpm.GCLength, _xlpm.OriginalLength - _xlpm.NoGCLength,
        _xlpm.GCPercentage, IF(_xlpm.OriginalLength &gt; 15, _xlpm.GCLength / _xlpm.OriginalLength, 0.5),
                IF(OR(_xlpm.GCPercentage &gt; 0.65, _xlpm.GCPercentage &lt; 0.25), "Warning 7: Unoptimized region GC is not between 25-65%", "")
    ),
    ""
)</f>
        <v/>
      </c>
      <c r="BN143" s="4" t="str" cm="1">
        <f t="array" ref="BN143">_xlfn.LET(
    _xlpm.ProblemFound, _xlfn.TEXTJOIN(", ", TRUE, IF(OR(Table65[[#This Row],[Codon Optimize Capitalized?]]="No", Table65[[#This Row],[Codon Optimize Capitalized?]]=""), IF((ISNUMBER(SEARCH(Table_Restriction_Enzymes[XbaI], Table65[[#This Row],[Custom Sequence/Bank ID]]))), Table_Restriction_Enzymes[XbaI], ""),IF((ISNUMBER(FIND(LOWER(Table_Restriction_Enzymes[XbaI]), Table65[[#This Row],[Custom Sequence/Bank ID]]))), Table_Restriction_Enzymes[XbaI], ""))),
    IF(_xlpm.ProblemFound="", "", "[" &amp; _xlpm.ProblemFound &amp; "]"))</f>
        <v/>
      </c>
      <c r="BO143" s="4" t="str">
        <f>IF(Table_Sequence_Check[[#This Row],[Restriction Enzyme 1 Check]]&lt;&gt;"", Table_Restriction_Enzymes[[#Headers],[XbaI]],"")</f>
        <v/>
      </c>
      <c r="BP143" s="4" t="str" cm="1">
        <f t="array" ref="BP143">_xlfn.LET(
    _xlpm.ProblemFound, _xlfn.TEXTJOIN(", ", TRUE, IF(OR(Table65[[#This Row],[Codon Optimize Capitalized?]]="No", Table65[[#This Row],[Codon Optimize Capitalized?]]=""), IF((ISNUMBER(SEARCH(Table_Restriction_Enzymes[AscI], Table65[[#This Row],[Custom Sequence/Bank ID]]))), Table_Restriction_Enzymes[AscI], ""),IF((ISNUMBER(FIND(LOWER(Table_Restriction_Enzymes[AscI]), Table65[[#This Row],[Custom Sequence/Bank ID]]))), Table_Restriction_Enzymes[AscI], ""))),
    IF(_xlpm.ProblemFound="", "", "[" &amp; _xlpm.ProblemFound &amp; "]"))</f>
        <v/>
      </c>
      <c r="BQ143" s="4" t="str">
        <f>IF(Table_Sequence_Check[[#This Row],[Restriction Enzyme 2 Check]]&lt;&gt;"", Table_Restriction_Enzymes[[#Headers],[AscI]],"")</f>
        <v/>
      </c>
      <c r="BR143" s="4" t="str">
        <f>IF(AND(Table65[[#This Row],[Vector]] &lt;&gt; "Banked Construct",Table65[[#This Row],[Service]]&lt;&gt;"Stock RNA", Table65[[#This Row],[Service]]&lt;&gt;"HT Geneblock Custom RNA", Table_Sequence_Check[[#This Row],[Restriction Enzyme 1 Check]]&lt;&gt;"", Table_Sequence_Check[[#This Row],[Restriction Enzyme 2 Check]]&lt;&gt; ""),"Error 8: Remove instances of one of the following: " &amp; _xlfn.CONCAT(Table_Sequence_Check[[#This Row],[Restriction Enzyme 1 Check]],Table_Sequence_Check[[#This Row],[Restriction Enzyme 2 Check]]),"")</f>
        <v/>
      </c>
      <c r="BS143" s="4" t="str" cm="1">
        <f t="array" ref="BS143">IF(
   AND(
      Table65[[#This Row],[Service]] &lt;&gt; "",
      OR(
         COUNTIF(Table65[Service], "HT Custom RNA") &gt; 0,
         COUNTIF(Table65[Service], "HT Geneblock Custom RNA") &gt; 0
      ),
      COUNTA(_xlfn.UNIQUE(_xlfn._xlws.FILTER(Table65[Service], Table65[Service] &lt;&gt; ""))) &gt; 1
   ),
   "Error 9: If selecting HT Custom RNA or HT Geneblock Custom RNA, all items must match the selected HT service",
   ""
)</f>
        <v/>
      </c>
      <c r="BT143" s="4" t="str" cm="1">
        <f t="array" ref="BT143">IF(
   AND(
      Table65[[#This Row],[Service]] &lt;&gt; "",
      OR(COUNTIF(Table65[Service], "*HT Custom RNA*") &gt; 0, COUNTIF(Table65[Service], "*HT Geneblock Custom RNA*") &gt; 0),
      OR(
         COUNTA(_xlfn.UNIQUE(_xlfn._xlws.FILTER(Table65[RNA Analytics], (Table65[Service] &lt;&gt; "")))) &gt; 1,
         COUNTA(_xlfn.UNIQUE(_xlfn._xlws.FILTER(Table65[Bank Construct?], (Table65[Service] &lt;&gt; "")))) &gt; 1,
         COUNTA(_xlfn.UNIQUE(_xlfn._xlws.FILTER(Table65[Synthesis Type], (Table65[Service] &lt;&gt; "")))) &gt; 1
      )
   ),
   "Error 10: If submitting HT Custom RNA or HT Geneblock Custom RNA service request, all items must have the same Synthesis Type, Banking, and Analytics",
   ""
)</f>
        <v/>
      </c>
      <c r="BU143" s="4" t="str">
        <f>IF(AND(OR(Table65[[#This Row],[Service]] = "HT Custom RNA",Table65[[#This Row],[Service]] = "HT Geneblock Custom RNA"), Table65[[#This Row],[Vector]]="Banked Construct"),"Error 11: Banked constructs cannot be submitted for HT/Geneblock Custom RNA service. Contact the core if you'd like to resynthesize an entire banked plate","")</f>
        <v/>
      </c>
      <c r="BV143" s="4" t="str">
        <f>IF(AND(Table65[[#This Row],[Service]] &lt;&gt; "", Table65[[#This Row],[Vector]]="Banked Construct", Table65[[#This Row],[Bank Construct?]]="Yes"),"Error 12: Cannot bank constructs that are already banked","")</f>
        <v/>
      </c>
      <c r="BW143" s="4" t="str" cm="1">
        <f t="array" ref="BW143">_xlfn.LET(
    _xlpm.ProblemFound, _xlfn.TEXTJOIN(", ", TRUE, IF(AND(Table65[[#This Row],[Synthesis Type]]="Other RNA", OR(Table65[[#This Row],[Codon Optimize Capitalized?]]="No", Table65[[#This Row],[Codon Optimize Capitalized?]]="")), IF((ISNUMBER(SEARCH(Table_pA_Check[pA Check], Table65[[#This Row],[Custom Sequence/Bank ID]]))), Table_pA_Check[pA Check], ""),IF((ISNUMBER(FIND(LOWER(Table_pA_Check[pA Check]), Table65[[#This Row],[Custom Sequence/Bank ID]]))), Table_pA_Check[pA Check], ""))),
    IF(_xlpm.ProblemFound="", "", "Error 13: Problem sequences found (" &amp; _xlpm.ProblemFound &amp; ")"))</f>
        <v/>
      </c>
      <c r="BX143" s="4" t="str">
        <f>IF(AND(Table65[[#This Row],[Service]] &lt;&gt; "", Table65[[#This Row],[Codon Optimize Capitalized?]]&lt;&gt; "No", Table65[[#This Row],[Codon Optimize Capitalized?]]&lt;&gt; "", Table65[[#This Row],[Codon Optimize Capitalized?]]&lt;&gt; "No Options", EXACT(Table65[[#This Row],[Custom Sequence/Bank ID]],LOWER(Table65[[#This Row],[Custom Sequence/Bank ID]]))),"Error 14: Codon optimization is selected, but sequence is lowercase. Change regions for optimization to uppercase","")</f>
        <v/>
      </c>
      <c r="BY143" s="4" t="str">
        <f>IF(COUNTIF(Table65[Name], Table65[[#This Row],[Name]]) &gt; 1, "Error 15: Duplicate name", "")</f>
        <v/>
      </c>
      <c r="BZ143" s="4" t="str">
        <f>IF(
   Table65[[#This Row],[Service]]&lt;&gt;"",
   IF(
      AND(Table65[[#This Row],[Formulation]]="", Table65[[#This Row],[Number of Aliquots]]&gt;1),
      "Error 16: The RTC can only aliquot formulated circRNA; unformulated circRNA is stable through many freeze-thaw cycles",
      ""
   ),
   ""
)</f>
        <v/>
      </c>
      <c r="CA143" s="4" t="str">
        <f>IF(
   Table65[[#This Row],[Service]]&lt;&gt;"",
   IF(
      Table65[[#This Row],[Number of Aliquots]] &gt; (Table65[[#This Row],[Quantity (mg)]]*20),
      "Error 17: Too many aliquots. Maximum aliquots for Quantity requested = " &amp; (Table65[[#This Row],[Quantity (mg)]]*20),
      ""
   ),
   ""
)</f>
        <v/>
      </c>
      <c r="CB143" s="4" t="str">
        <f>IF(
   AND(Table65[[#This Row],[Service]]&lt;&gt;"", Table65[[#This Row],[Quantity (mg)]]&lt;0.2, Table65[[#This Row],[Formulation]]&lt;&gt;"", Table65[[#This Row],[Formulation]]&lt;&gt;"None"),
   "Error 18: Quantity too low. Minimum is 0.2mg for formulations",
   ""
)</f>
        <v/>
      </c>
      <c r="CC143" s="4" t="str">
        <f>IF(
   AND(Table65[[#This Row],[Service]]&lt;&gt;"", Table65[[#This Row],[Vector]]="No Vector", Table65[[#This Row],[Service]]&lt;&gt;"HT Geneblock Custom RNA"),
   "Error 19: [No Vector] can only be used for Geneblock service",
   ""
)</f>
        <v/>
      </c>
      <c r="CD143" s="4" t="str">
        <f>_xlfn.LET(
    _xlpm.errorList, _xlfn.TEXTJOIN(". ", TRUE, Table_Sequence_Check[[#This Row],[Problem Sequence Check]:[GC Check]],Table_Sequence_Check[[#This Row],[Restriction Enzyme Error]:[Gblock No Vector Check]]),
    IF(AND(Table65[[#This Row],[Service]]&lt;&gt;"", Table65[[#This Row],[Custom Sequence/Bank ID]]&lt;&gt;"SPECIAL",_xlpm.errorList&lt;&gt;""), _xlpm.errorList &amp; ".", "")
)</f>
        <v/>
      </c>
      <c r="CF143" s="3" t="str">
        <f t="shared" si="10"/>
        <v>Required</v>
      </c>
      <c r="CG143" s="1" t="str">
        <f t="shared" si="11"/>
        <v>Optional</v>
      </c>
      <c r="CH143" s="1" t="str">
        <f>IF(Table65[[#This Row],[Service]]&lt;&gt;"",IF((Table65[[#This Row],[Service]]="HT Custom RNA") + (Table65[[#This Row],[Service]]="HT Geneblock Custom RNA"), "Empty","Required"),"Empty")</f>
        <v>Empty</v>
      </c>
      <c r="CI143" s="1" t="str">
        <f>IF(Table65[[#This Row],[Service]] = "Stock RNA", "Required","Empty")</f>
        <v>Empty</v>
      </c>
      <c r="CJ143" s="1" t="str">
        <f>IF(OR(Table65[[#This Row],[Service]] = "Custom RNA", Table65[[#This Row],[Service]] = "HT Custom RNA", Table65[[#This Row],[Service]] = "HT Geneblock Custom RNA", Table65[[#This Row],[Service]] = "Formulation"), "Required", "Empty")</f>
        <v>Empty</v>
      </c>
      <c r="CK143" s="1" t="str">
        <f>IF(OR(Table65[[#This Row],[Service]] = "Custom RNA", Table65[[#This Row],[Service]] = "HT Custom RNA", Table65[[#This Row],[Service]] = "HT Geneblock Custom RNA"), "Required", "Empty")</f>
        <v>Empty</v>
      </c>
      <c r="CL143" s="1" t="str">
        <f>IF(OR(Table65[[#This Row],[Service]] = "Custom RNA", Table65[[#This Row],[Service]] = "HT Custom RNA", Table65[[#This Row],[Service]] = "HT Geneblock Custom RNA"), "Required", "Empty")</f>
        <v>Empty</v>
      </c>
      <c r="CM143" s="1" t="str">
        <f>IF(OR(Table65[[#This Row],[Service]] = "Custom RNA", Table65[[#This Row],[Service]] = "HT Custom RNA", Table65[[#This Row],[Service]] = "HT Geneblock Custom RNA"), "Required", "Empty")</f>
        <v>Empty</v>
      </c>
      <c r="CN143" s="1" t="str">
        <f>IF(AND(Table65[[#This Row],[Vector]]&lt;&gt;"Banked Construct", OR(Table65[[#This Row],[Service]] = "Custom RNA", Table65[[#This Row],[Service]] = "HT Custom RNA",Table65[[#This Row],[Service]] = "HT Geneblock Custom RNA",)), "Optional", "Empty")</f>
        <v>Empty</v>
      </c>
      <c r="CO143" s="1" t="str">
        <f>IF(OR(Table65[[#This Row],[Service]] = "Custom RNA", Table65[[#This Row],[Service]] = "HT Custom RNA"), "Optional", "Empty")</f>
        <v>Empty</v>
      </c>
      <c r="CP143" s="1" t="str">
        <f>IF(OR(Table65[[#This Row],[Service]] = "Custom RNA", Table65[[#This Row],[Service]] = "HT Custom RNA", Table65[[#This Row],[Service]] = "HT Custom Geneblock RNA"), "Optional", "Empty")</f>
        <v>Empty</v>
      </c>
      <c r="CQ143" s="1" t="str">
        <f>IF(Table65[[#This Row],[Service]]&lt;&gt;"",IF(OR(Table65[[#This Row],[Service]]="HT Custom RNA", Table65[[#This Row],[Service]]="HT Geneblock Custom RNA"), "Empty","Optional"),"Empty")</f>
        <v>Empty</v>
      </c>
      <c r="CR143" s="1" t="str">
        <f>IF(AND(Table65[[#This Row],[Formulation]]&lt;&gt;"",Table65[[#This Row],[Formulation]]&lt;&gt;"None",Table65[[#This Row],[Formulation]]&lt;&gt;"No Options"), "Required","Empty")</f>
        <v>Empty</v>
      </c>
      <c r="CS143" s="1" t="str">
        <f>IF(AND(Table65[[#This Row],[Formulation]]&lt;&gt;"",Table65[[#This Row],[Formulation]]&lt;&gt;"None",Table65[[#This Row],[Formulation]]&lt;&gt;"No Options"), "Optional","Empty")</f>
        <v>Empty</v>
      </c>
      <c r="CT143" s="1" t="str">
        <f t="shared" si="12"/>
        <v>Optional</v>
      </c>
      <c r="CU143" s="1" t="str">
        <f t="shared" si="13"/>
        <v>Optional</v>
      </c>
      <c r="CV143" s="2" t="str">
        <f t="shared" si="14"/>
        <v>Optional</v>
      </c>
    </row>
    <row r="144" spans="1:100" x14ac:dyDescent="0.35">
      <c r="A144" s="69">
        <v>140</v>
      </c>
      <c r="B144" s="59"/>
      <c r="C144" s="83"/>
      <c r="D144" s="85"/>
      <c r="E144" s="90"/>
      <c r="F144" s="60"/>
      <c r="G144" s="60"/>
      <c r="H144" s="60"/>
      <c r="I144" s="61"/>
      <c r="J144" s="61"/>
      <c r="K144" s="105"/>
      <c r="L144" s="90"/>
      <c r="M144" s="60"/>
      <c r="N144" s="108"/>
      <c r="O144" s="91"/>
      <c r="P144" s="111"/>
      <c r="Q144" s="93" t="str">
        <f>Table_Sequence_Check[[#This Row],[Final Warnings]]</f>
        <v/>
      </c>
      <c r="R144" s="19"/>
      <c r="S144" s="19"/>
      <c r="T144" s="19"/>
      <c r="BG144" s="3" t="str" cm="1">
        <f t="array" ref="BG144">_xlfn.LET(
    _xlpm.ProblemFound, _xlfn.TEXTJOIN(", ", TRUE, IF(OR(Table65[[#This Row],[Codon Optimize Capitalized?]]="No", Table65[[#This Row],[Codon Optimize Capitalized?]]=""), IF((ISNUMBER(SEARCH(Table_Problem_Sequences[Problem Sequences], Table65[[#This Row],[Custom Sequence/Bank ID]]))), Table_Problem_Sequences[Problem Sequences], ""),IF((ISNUMBER(FIND(LOWER(Table_Problem_Sequences[Problem Sequences]), Table65[[#This Row],[Custom Sequence/Bank ID]]))), Table_Problem_Sequences[Problem Sequences], ""))),
    IF(_xlpm.ProblemFound="", "", "Warning 1: Problem sequences found (" &amp; _xlpm.ProblemFound &amp; ")"))</f>
        <v/>
      </c>
      <c r="BH144" s="3" t="str">
        <f>IF(AND(Table65[[#This Row],[Vector]] &lt;&gt; "Banked Construct",Table65[[#This Row],[Service]]&lt;&gt;"Stock RNA", LEN(Table65[[#This Row],[Custom Sequence/Bank ID]])&lt;300, Table65[[#This Row],[Custom Sequence/Bank ID]]&lt;&gt;""),"Comment: Sequence is less than 300nt. A spacer sequence will be added to bring the length up to 300nt","")</f>
        <v/>
      </c>
      <c r="BI144" s="1" t="str">
        <f>IF(AND(Table65[[#This Row],[Custom Sequence/Bank ID]]&lt;&gt;"", Table65[[#This Row],[Codon Optimize Capitalized?]]&lt;&gt; "No", Table65[[#This Row],[Codon Optimize Capitalized?]]&lt;&gt; "", Table65[[#This Row],[Codon Optimize Capitalized?]]&lt;&gt; "No Options"),
    IF(MOD(LEN(SUBSTITUTE(SUBSTITUTE(SUBSTITUTE(SUBSTITUTE(SUBSTITUTE(Table65[[#This Row],[Custom Sequence/Bank ID]], "a", ""), "c", ""), "g", ""), "u", ""), "t", "")), 3) = 0,
        "",
        "Error 3: Optimization regions not divisible by 3"),
    "")</f>
        <v/>
      </c>
      <c r="BJ144" s="1" t="str">
        <f>IF(
    Table65[[#This Row],[Vector]]="Banked Construct",
    IF(
        AND(
            LEFT(Table65[[#This Row],[Custom Sequence/Bank ID]], 3)="RTC",
            ISNUMBER(VALUE(MID(Table65[[#This Row],[Custom Sequence/Bank ID]], 4, 7))),
            LEN(Table65[[#This Row],[Custom Sequence/Bank ID]])=10
        ),
        "",
        "Error 4: Incorrect Bank ID"
    ),
    ""
)</f>
        <v/>
      </c>
      <c r="BK144" s="1" t="str">
        <f>IF(
   AND(Table65[[#This Row],[Vector]]&lt;&gt;"Banked Construct", LEN(Table65[[#This Row],[Custom Sequence/Bank ID]])&gt;0),
   IF(
      LEN(
         SUBSTITUTE(
            SUBSTITUTE(
               SUBSTITUTE(
                  SUBSTITUTE(UPPER(Table65[[#This Row],[Custom Sequence/Bank ID]]),"A",""),
               "C",""),
            "T",""),
         "G","")
      )&gt;0,
      "Error 5: Non-ACGT characters present",
      ""
   ),
   ""
)</f>
        <v/>
      </c>
      <c r="BL144" s="4" t="str">
        <f>IF(AND(Table65[[#This Row],[Vector]] &lt;&gt; "Banked Construct",Table65[[#This Row],[Service]]="Custom RNA", LEN(Table65[[#This Row],[Custom Sequence/Bank ID]])&gt;10000),"Error 6: Maximum sequence length is 10,000nt",IF(AND(Table65[[#This Row],[Vector]] &lt;&gt; "Banked Construct",Table65[[#This Row],[Service]]="HT Custom RNA", LEN(Table65[[#This Row],[Custom Sequence/Bank ID]])&gt;5000),"Error 6: Maximum sequence length for HT is 5,000nt", IF(Table65[[#This Row],[Service]]="HT Geneblock Custom RNA", IF(AND(Table65[[#This Row],[Vector]]="RTC coding circRNA", LEN(Table65[[#This Row],[Custom Sequence/Bank ID]])&gt;3793),"Error 6: Maximum sequence length for Coding CircRNA Geneblock is 3,793nt", IF(AND(Table65[[#This Row],[Vector]]="RTC noncoding circRNA", LEN(Table65[[#This Row],[Custom Sequence/Bank ID]])&gt;4493),"Error 6: Maximum sequence length for Noncoding CircRNA Geneblock is 4,493nt", IF(AND(Table65[[#This Row],[Vector]]="RTC Other RNA", LEN(Table65[[#This Row],[Custom Sequence/Bank ID]])&gt;4913),"Error 6: Maximum sequence length for Other RNA Geneblock is 4,913nt",""))),"")))</f>
        <v/>
      </c>
      <c r="BM144" s="4" t="str">
        <f>IF(AND(Table65[[#This Row],[Vector]] &lt;&gt; "Banked Construct", Table65[[#This Row],[Service]]&lt;&gt;"Stock RNA", Table65[[#This Row],[Custom Sequence/Bank ID]]&lt;&gt;""),
    _xlfn.LET(
        _xlpm.Sequence, Table65[[#This Row],[Custom Sequence/Bank ID]],
        _xlpm.OriginalLength, IF(AND(Table65[[#This Row],[Codon Optimize Capitalized?]] &lt;&gt; "No", Table65[[#This Row],[Codon Optimize Capitalized?]] &lt;&gt; ""),
                           LEN(SUBSTITUTE(SUBSTITUTE(SUBSTITUTE(SUBSTITUTE(SUBSTITUTE(_xlpm.Sequence, "A", ""), "C", ""), "G", ""), "T", ""), "U", "")),
                           LEN(_xlpm.Sequence)),
        _xlpm.NoGCLength, IF(AND(Table65[[#This Row],[Codon Optimize Capitalized?]] &lt;&gt; "No", Table65[[#This Row],[Codon Optimize Capitalized?]] &lt;&gt; ""),
                       LEN((SUBSTITUTE(SUBSTITUTE(SUBSTITUTE(SUBSTITUTE(SUBSTITUTE(SUBSTITUTE(SUBSTITUTE(_xlpm.Sequence, "A", ""), "C", ""), "G", ""), "T", ""), "U", ""), "g", ""), "c", ""))),
                       LEN(SUBSTITUTE(SUBSTITUTE(UPPER(_xlpm.Sequence), "G", ""), "C", ""))),
        _xlpm.GCLength, _xlpm.OriginalLength - _xlpm.NoGCLength,
        _xlpm.GCPercentage, IF(_xlpm.OriginalLength &gt; 15, _xlpm.GCLength / _xlpm.OriginalLength, 0.5),
                IF(OR(_xlpm.GCPercentage &gt; 0.65, _xlpm.GCPercentage &lt; 0.25), "Warning 7: Unoptimized region GC is not between 25-65%", "")
    ),
    ""
)</f>
        <v/>
      </c>
      <c r="BN144" s="4" t="str" cm="1">
        <f t="array" ref="BN144">_xlfn.LET(
    _xlpm.ProblemFound, _xlfn.TEXTJOIN(", ", TRUE, IF(OR(Table65[[#This Row],[Codon Optimize Capitalized?]]="No", Table65[[#This Row],[Codon Optimize Capitalized?]]=""), IF((ISNUMBER(SEARCH(Table_Restriction_Enzymes[XbaI], Table65[[#This Row],[Custom Sequence/Bank ID]]))), Table_Restriction_Enzymes[XbaI], ""),IF((ISNUMBER(FIND(LOWER(Table_Restriction_Enzymes[XbaI]), Table65[[#This Row],[Custom Sequence/Bank ID]]))), Table_Restriction_Enzymes[XbaI], ""))),
    IF(_xlpm.ProblemFound="", "", "[" &amp; _xlpm.ProblemFound &amp; "]"))</f>
        <v/>
      </c>
      <c r="BO144" s="4" t="str">
        <f>IF(Table_Sequence_Check[[#This Row],[Restriction Enzyme 1 Check]]&lt;&gt;"", Table_Restriction_Enzymes[[#Headers],[XbaI]],"")</f>
        <v/>
      </c>
      <c r="BP144" s="4" t="str" cm="1">
        <f t="array" ref="BP144">_xlfn.LET(
    _xlpm.ProblemFound, _xlfn.TEXTJOIN(", ", TRUE, IF(OR(Table65[[#This Row],[Codon Optimize Capitalized?]]="No", Table65[[#This Row],[Codon Optimize Capitalized?]]=""), IF((ISNUMBER(SEARCH(Table_Restriction_Enzymes[AscI], Table65[[#This Row],[Custom Sequence/Bank ID]]))), Table_Restriction_Enzymes[AscI], ""),IF((ISNUMBER(FIND(LOWER(Table_Restriction_Enzymes[AscI]), Table65[[#This Row],[Custom Sequence/Bank ID]]))), Table_Restriction_Enzymes[AscI], ""))),
    IF(_xlpm.ProblemFound="", "", "[" &amp; _xlpm.ProblemFound &amp; "]"))</f>
        <v/>
      </c>
      <c r="BQ144" s="4" t="str">
        <f>IF(Table_Sequence_Check[[#This Row],[Restriction Enzyme 2 Check]]&lt;&gt;"", Table_Restriction_Enzymes[[#Headers],[AscI]],"")</f>
        <v/>
      </c>
      <c r="BR144" s="4" t="str">
        <f>IF(AND(Table65[[#This Row],[Vector]] &lt;&gt; "Banked Construct",Table65[[#This Row],[Service]]&lt;&gt;"Stock RNA", Table65[[#This Row],[Service]]&lt;&gt;"HT Geneblock Custom RNA", Table_Sequence_Check[[#This Row],[Restriction Enzyme 1 Check]]&lt;&gt;"", Table_Sequence_Check[[#This Row],[Restriction Enzyme 2 Check]]&lt;&gt; ""),"Error 8: Remove instances of one of the following: " &amp; _xlfn.CONCAT(Table_Sequence_Check[[#This Row],[Restriction Enzyme 1 Check]],Table_Sequence_Check[[#This Row],[Restriction Enzyme 2 Check]]),"")</f>
        <v/>
      </c>
      <c r="BS144" s="4" t="str" cm="1">
        <f t="array" ref="BS144">IF(
   AND(
      Table65[[#This Row],[Service]] &lt;&gt; "",
      OR(
         COUNTIF(Table65[Service], "HT Custom RNA") &gt; 0,
         COUNTIF(Table65[Service], "HT Geneblock Custom RNA") &gt; 0
      ),
      COUNTA(_xlfn.UNIQUE(_xlfn._xlws.FILTER(Table65[Service], Table65[Service] &lt;&gt; ""))) &gt; 1
   ),
   "Error 9: If selecting HT Custom RNA or HT Geneblock Custom RNA, all items must match the selected HT service",
   ""
)</f>
        <v/>
      </c>
      <c r="BT144" s="4" t="str" cm="1">
        <f t="array" ref="BT144">IF(
   AND(
      Table65[[#This Row],[Service]] &lt;&gt; "",
      OR(COUNTIF(Table65[Service], "*HT Custom RNA*") &gt; 0, COUNTIF(Table65[Service], "*HT Geneblock Custom RNA*") &gt; 0),
      OR(
         COUNTA(_xlfn.UNIQUE(_xlfn._xlws.FILTER(Table65[RNA Analytics], (Table65[Service] &lt;&gt; "")))) &gt; 1,
         COUNTA(_xlfn.UNIQUE(_xlfn._xlws.FILTER(Table65[Bank Construct?], (Table65[Service] &lt;&gt; "")))) &gt; 1,
         COUNTA(_xlfn.UNIQUE(_xlfn._xlws.FILTER(Table65[Synthesis Type], (Table65[Service] &lt;&gt; "")))) &gt; 1
      )
   ),
   "Error 10: If submitting HT Custom RNA or HT Geneblock Custom RNA service request, all items must have the same Synthesis Type, Banking, and Analytics",
   ""
)</f>
        <v/>
      </c>
      <c r="BU144" s="4" t="str">
        <f>IF(AND(OR(Table65[[#This Row],[Service]] = "HT Custom RNA",Table65[[#This Row],[Service]] = "HT Geneblock Custom RNA"), Table65[[#This Row],[Vector]]="Banked Construct"),"Error 11: Banked constructs cannot be submitted for HT/Geneblock Custom RNA service. Contact the core if you'd like to resynthesize an entire banked plate","")</f>
        <v/>
      </c>
      <c r="BV144" s="4" t="str">
        <f>IF(AND(Table65[[#This Row],[Service]] &lt;&gt; "", Table65[[#This Row],[Vector]]="Banked Construct", Table65[[#This Row],[Bank Construct?]]="Yes"),"Error 12: Cannot bank constructs that are already banked","")</f>
        <v/>
      </c>
      <c r="BW144" s="4" t="str" cm="1">
        <f t="array" ref="BW144">_xlfn.LET(
    _xlpm.ProblemFound, _xlfn.TEXTJOIN(", ", TRUE, IF(AND(Table65[[#This Row],[Synthesis Type]]="Other RNA", OR(Table65[[#This Row],[Codon Optimize Capitalized?]]="No", Table65[[#This Row],[Codon Optimize Capitalized?]]="")), IF((ISNUMBER(SEARCH(Table_pA_Check[pA Check], Table65[[#This Row],[Custom Sequence/Bank ID]]))), Table_pA_Check[pA Check], ""),IF((ISNUMBER(FIND(LOWER(Table_pA_Check[pA Check]), Table65[[#This Row],[Custom Sequence/Bank ID]]))), Table_pA_Check[pA Check], ""))),
    IF(_xlpm.ProblemFound="", "", "Error 13: Problem sequences found (" &amp; _xlpm.ProblemFound &amp; ")"))</f>
        <v/>
      </c>
      <c r="BX144" s="4" t="str">
        <f>IF(AND(Table65[[#This Row],[Service]] &lt;&gt; "", Table65[[#This Row],[Codon Optimize Capitalized?]]&lt;&gt; "No", Table65[[#This Row],[Codon Optimize Capitalized?]]&lt;&gt; "", Table65[[#This Row],[Codon Optimize Capitalized?]]&lt;&gt; "No Options", EXACT(Table65[[#This Row],[Custom Sequence/Bank ID]],LOWER(Table65[[#This Row],[Custom Sequence/Bank ID]]))),"Error 14: Codon optimization is selected, but sequence is lowercase. Change regions for optimization to uppercase","")</f>
        <v/>
      </c>
      <c r="BY144" s="4" t="str">
        <f>IF(COUNTIF(Table65[Name], Table65[[#This Row],[Name]]) &gt; 1, "Error 15: Duplicate name", "")</f>
        <v/>
      </c>
      <c r="BZ144" s="4" t="str">
        <f>IF(
   Table65[[#This Row],[Service]]&lt;&gt;"",
   IF(
      AND(Table65[[#This Row],[Formulation]]="", Table65[[#This Row],[Number of Aliquots]]&gt;1),
      "Error 16: The RTC can only aliquot formulated circRNA; unformulated circRNA is stable through many freeze-thaw cycles",
      ""
   ),
   ""
)</f>
        <v/>
      </c>
      <c r="CA144" s="4" t="str">
        <f>IF(
   Table65[[#This Row],[Service]]&lt;&gt;"",
   IF(
      Table65[[#This Row],[Number of Aliquots]] &gt; (Table65[[#This Row],[Quantity (mg)]]*20),
      "Error 17: Too many aliquots. Maximum aliquots for Quantity requested = " &amp; (Table65[[#This Row],[Quantity (mg)]]*20),
      ""
   ),
   ""
)</f>
        <v/>
      </c>
      <c r="CB144" s="4" t="str">
        <f>IF(
   AND(Table65[[#This Row],[Service]]&lt;&gt;"", Table65[[#This Row],[Quantity (mg)]]&lt;0.2, Table65[[#This Row],[Formulation]]&lt;&gt;"", Table65[[#This Row],[Formulation]]&lt;&gt;"None"),
   "Error 18: Quantity too low. Minimum is 0.2mg for formulations",
   ""
)</f>
        <v/>
      </c>
      <c r="CC144" s="4" t="str">
        <f>IF(
   AND(Table65[[#This Row],[Service]]&lt;&gt;"", Table65[[#This Row],[Vector]]="No Vector", Table65[[#This Row],[Service]]&lt;&gt;"HT Geneblock Custom RNA"),
   "Error 19: [No Vector] can only be used for Geneblock service",
   ""
)</f>
        <v/>
      </c>
      <c r="CD144" s="4" t="str">
        <f>_xlfn.LET(
    _xlpm.errorList, _xlfn.TEXTJOIN(". ", TRUE, Table_Sequence_Check[[#This Row],[Problem Sequence Check]:[GC Check]],Table_Sequence_Check[[#This Row],[Restriction Enzyme Error]:[Gblock No Vector Check]]),
    IF(AND(Table65[[#This Row],[Service]]&lt;&gt;"", Table65[[#This Row],[Custom Sequence/Bank ID]]&lt;&gt;"SPECIAL",_xlpm.errorList&lt;&gt;""), _xlpm.errorList &amp; ".", "")
)</f>
        <v/>
      </c>
      <c r="CF144" s="3" t="str">
        <f t="shared" si="10"/>
        <v>Required</v>
      </c>
      <c r="CG144" s="1" t="str">
        <f t="shared" si="11"/>
        <v>Optional</v>
      </c>
      <c r="CH144" s="1" t="str">
        <f>IF(Table65[[#This Row],[Service]]&lt;&gt;"",IF((Table65[[#This Row],[Service]]="HT Custom RNA") + (Table65[[#This Row],[Service]]="HT Geneblock Custom RNA"), "Empty","Required"),"Empty")</f>
        <v>Empty</v>
      </c>
      <c r="CI144" s="1" t="str">
        <f>IF(Table65[[#This Row],[Service]] = "Stock RNA", "Required","Empty")</f>
        <v>Empty</v>
      </c>
      <c r="CJ144" s="1" t="str">
        <f>IF(OR(Table65[[#This Row],[Service]] = "Custom RNA", Table65[[#This Row],[Service]] = "HT Custom RNA", Table65[[#This Row],[Service]] = "HT Geneblock Custom RNA", Table65[[#This Row],[Service]] = "Formulation"), "Required", "Empty")</f>
        <v>Empty</v>
      </c>
      <c r="CK144" s="1" t="str">
        <f>IF(OR(Table65[[#This Row],[Service]] = "Custom RNA", Table65[[#This Row],[Service]] = "HT Custom RNA", Table65[[#This Row],[Service]] = "HT Geneblock Custom RNA"), "Required", "Empty")</f>
        <v>Empty</v>
      </c>
      <c r="CL144" s="1" t="str">
        <f>IF(OR(Table65[[#This Row],[Service]] = "Custom RNA", Table65[[#This Row],[Service]] = "HT Custom RNA", Table65[[#This Row],[Service]] = "HT Geneblock Custom RNA"), "Required", "Empty")</f>
        <v>Empty</v>
      </c>
      <c r="CM144" s="1" t="str">
        <f>IF(OR(Table65[[#This Row],[Service]] = "Custom RNA", Table65[[#This Row],[Service]] = "HT Custom RNA", Table65[[#This Row],[Service]] = "HT Geneblock Custom RNA"), "Required", "Empty")</f>
        <v>Empty</v>
      </c>
      <c r="CN144" s="1" t="str">
        <f>IF(AND(Table65[[#This Row],[Vector]]&lt;&gt;"Banked Construct", OR(Table65[[#This Row],[Service]] = "Custom RNA", Table65[[#This Row],[Service]] = "HT Custom RNA",Table65[[#This Row],[Service]] = "HT Geneblock Custom RNA",)), "Optional", "Empty")</f>
        <v>Empty</v>
      </c>
      <c r="CO144" s="1" t="str">
        <f>IF(OR(Table65[[#This Row],[Service]] = "Custom RNA", Table65[[#This Row],[Service]] = "HT Custom RNA"), "Optional", "Empty")</f>
        <v>Empty</v>
      </c>
      <c r="CP144" s="1" t="str">
        <f>IF(OR(Table65[[#This Row],[Service]] = "Custom RNA", Table65[[#This Row],[Service]] = "HT Custom RNA", Table65[[#This Row],[Service]] = "HT Custom Geneblock RNA"), "Optional", "Empty")</f>
        <v>Empty</v>
      </c>
      <c r="CQ144" s="1" t="str">
        <f>IF(Table65[[#This Row],[Service]]&lt;&gt;"",IF(OR(Table65[[#This Row],[Service]]="HT Custom RNA", Table65[[#This Row],[Service]]="HT Geneblock Custom RNA"), "Empty","Optional"),"Empty")</f>
        <v>Empty</v>
      </c>
      <c r="CR144" s="1" t="str">
        <f>IF(AND(Table65[[#This Row],[Formulation]]&lt;&gt;"",Table65[[#This Row],[Formulation]]&lt;&gt;"None",Table65[[#This Row],[Formulation]]&lt;&gt;"No Options"), "Required","Empty")</f>
        <v>Empty</v>
      </c>
      <c r="CS144" s="1" t="str">
        <f>IF(AND(Table65[[#This Row],[Formulation]]&lt;&gt;"",Table65[[#This Row],[Formulation]]&lt;&gt;"None",Table65[[#This Row],[Formulation]]&lt;&gt;"No Options"), "Optional","Empty")</f>
        <v>Empty</v>
      </c>
      <c r="CT144" s="1" t="str">
        <f t="shared" si="12"/>
        <v>Optional</v>
      </c>
      <c r="CU144" s="1" t="str">
        <f t="shared" si="13"/>
        <v>Optional</v>
      </c>
      <c r="CV144" s="2" t="str">
        <f t="shared" si="14"/>
        <v>Optional</v>
      </c>
    </row>
    <row r="145" spans="1:100" x14ac:dyDescent="0.35">
      <c r="A145" s="69">
        <v>141</v>
      </c>
      <c r="B145" s="59"/>
      <c r="C145" s="83"/>
      <c r="D145" s="85"/>
      <c r="E145" s="90"/>
      <c r="F145" s="60"/>
      <c r="G145" s="60"/>
      <c r="H145" s="60"/>
      <c r="I145" s="61"/>
      <c r="J145" s="61"/>
      <c r="K145" s="105"/>
      <c r="L145" s="90"/>
      <c r="M145" s="60"/>
      <c r="N145" s="108"/>
      <c r="O145" s="91"/>
      <c r="P145" s="111"/>
      <c r="Q145" s="93" t="str">
        <f>Table_Sequence_Check[[#This Row],[Final Warnings]]</f>
        <v/>
      </c>
      <c r="R145" s="19"/>
      <c r="S145" s="19"/>
      <c r="T145" s="19"/>
      <c r="BG145" s="3" t="str" cm="1">
        <f t="array" ref="BG145">_xlfn.LET(
    _xlpm.ProblemFound, _xlfn.TEXTJOIN(", ", TRUE, IF(OR(Table65[[#This Row],[Codon Optimize Capitalized?]]="No", Table65[[#This Row],[Codon Optimize Capitalized?]]=""), IF((ISNUMBER(SEARCH(Table_Problem_Sequences[Problem Sequences], Table65[[#This Row],[Custom Sequence/Bank ID]]))), Table_Problem_Sequences[Problem Sequences], ""),IF((ISNUMBER(FIND(LOWER(Table_Problem_Sequences[Problem Sequences]), Table65[[#This Row],[Custom Sequence/Bank ID]]))), Table_Problem_Sequences[Problem Sequences], ""))),
    IF(_xlpm.ProblemFound="", "", "Warning 1: Problem sequences found (" &amp; _xlpm.ProblemFound &amp; ")"))</f>
        <v/>
      </c>
      <c r="BH145" s="3" t="str">
        <f>IF(AND(Table65[[#This Row],[Vector]] &lt;&gt; "Banked Construct",Table65[[#This Row],[Service]]&lt;&gt;"Stock RNA", LEN(Table65[[#This Row],[Custom Sequence/Bank ID]])&lt;300, Table65[[#This Row],[Custom Sequence/Bank ID]]&lt;&gt;""),"Comment: Sequence is less than 300nt. A spacer sequence will be added to bring the length up to 300nt","")</f>
        <v/>
      </c>
      <c r="BI145" s="1" t="str">
        <f>IF(AND(Table65[[#This Row],[Custom Sequence/Bank ID]]&lt;&gt;"", Table65[[#This Row],[Codon Optimize Capitalized?]]&lt;&gt; "No", Table65[[#This Row],[Codon Optimize Capitalized?]]&lt;&gt; "", Table65[[#This Row],[Codon Optimize Capitalized?]]&lt;&gt; "No Options"),
    IF(MOD(LEN(SUBSTITUTE(SUBSTITUTE(SUBSTITUTE(SUBSTITUTE(SUBSTITUTE(Table65[[#This Row],[Custom Sequence/Bank ID]], "a", ""), "c", ""), "g", ""), "u", ""), "t", "")), 3) = 0,
        "",
        "Error 3: Optimization regions not divisible by 3"),
    "")</f>
        <v/>
      </c>
      <c r="BJ145" s="1" t="str">
        <f>IF(
    Table65[[#This Row],[Vector]]="Banked Construct",
    IF(
        AND(
            LEFT(Table65[[#This Row],[Custom Sequence/Bank ID]], 3)="RTC",
            ISNUMBER(VALUE(MID(Table65[[#This Row],[Custom Sequence/Bank ID]], 4, 7))),
            LEN(Table65[[#This Row],[Custom Sequence/Bank ID]])=10
        ),
        "",
        "Error 4: Incorrect Bank ID"
    ),
    ""
)</f>
        <v/>
      </c>
      <c r="BK145" s="1" t="str">
        <f>IF(
   AND(Table65[[#This Row],[Vector]]&lt;&gt;"Banked Construct", LEN(Table65[[#This Row],[Custom Sequence/Bank ID]])&gt;0),
   IF(
      LEN(
         SUBSTITUTE(
            SUBSTITUTE(
               SUBSTITUTE(
                  SUBSTITUTE(UPPER(Table65[[#This Row],[Custom Sequence/Bank ID]]),"A",""),
               "C",""),
            "T",""),
         "G","")
      )&gt;0,
      "Error 5: Non-ACGT characters present",
      ""
   ),
   ""
)</f>
        <v/>
      </c>
      <c r="BL145" s="4" t="str">
        <f>IF(AND(Table65[[#This Row],[Vector]] &lt;&gt; "Banked Construct",Table65[[#This Row],[Service]]="Custom RNA", LEN(Table65[[#This Row],[Custom Sequence/Bank ID]])&gt;10000),"Error 6: Maximum sequence length is 10,000nt",IF(AND(Table65[[#This Row],[Vector]] &lt;&gt; "Banked Construct",Table65[[#This Row],[Service]]="HT Custom RNA", LEN(Table65[[#This Row],[Custom Sequence/Bank ID]])&gt;5000),"Error 6: Maximum sequence length for HT is 5,000nt", IF(Table65[[#This Row],[Service]]="HT Geneblock Custom RNA", IF(AND(Table65[[#This Row],[Vector]]="RTC coding circRNA", LEN(Table65[[#This Row],[Custom Sequence/Bank ID]])&gt;3793),"Error 6: Maximum sequence length for Coding CircRNA Geneblock is 3,793nt", IF(AND(Table65[[#This Row],[Vector]]="RTC noncoding circRNA", LEN(Table65[[#This Row],[Custom Sequence/Bank ID]])&gt;4493),"Error 6: Maximum sequence length for Noncoding CircRNA Geneblock is 4,493nt", IF(AND(Table65[[#This Row],[Vector]]="RTC Other RNA", LEN(Table65[[#This Row],[Custom Sequence/Bank ID]])&gt;4913),"Error 6: Maximum sequence length for Other RNA Geneblock is 4,913nt",""))),"")))</f>
        <v/>
      </c>
      <c r="BM145" s="4" t="str">
        <f>IF(AND(Table65[[#This Row],[Vector]] &lt;&gt; "Banked Construct", Table65[[#This Row],[Service]]&lt;&gt;"Stock RNA", Table65[[#This Row],[Custom Sequence/Bank ID]]&lt;&gt;""),
    _xlfn.LET(
        _xlpm.Sequence, Table65[[#This Row],[Custom Sequence/Bank ID]],
        _xlpm.OriginalLength, IF(AND(Table65[[#This Row],[Codon Optimize Capitalized?]] &lt;&gt; "No", Table65[[#This Row],[Codon Optimize Capitalized?]] &lt;&gt; ""),
                           LEN(SUBSTITUTE(SUBSTITUTE(SUBSTITUTE(SUBSTITUTE(SUBSTITUTE(_xlpm.Sequence, "A", ""), "C", ""), "G", ""), "T", ""), "U", "")),
                           LEN(_xlpm.Sequence)),
        _xlpm.NoGCLength, IF(AND(Table65[[#This Row],[Codon Optimize Capitalized?]] &lt;&gt; "No", Table65[[#This Row],[Codon Optimize Capitalized?]] &lt;&gt; ""),
                       LEN((SUBSTITUTE(SUBSTITUTE(SUBSTITUTE(SUBSTITUTE(SUBSTITUTE(SUBSTITUTE(SUBSTITUTE(_xlpm.Sequence, "A", ""), "C", ""), "G", ""), "T", ""), "U", ""), "g", ""), "c", ""))),
                       LEN(SUBSTITUTE(SUBSTITUTE(UPPER(_xlpm.Sequence), "G", ""), "C", ""))),
        _xlpm.GCLength, _xlpm.OriginalLength - _xlpm.NoGCLength,
        _xlpm.GCPercentage, IF(_xlpm.OriginalLength &gt; 15, _xlpm.GCLength / _xlpm.OriginalLength, 0.5),
                IF(OR(_xlpm.GCPercentage &gt; 0.65, _xlpm.GCPercentage &lt; 0.25), "Warning 7: Unoptimized region GC is not between 25-65%", "")
    ),
    ""
)</f>
        <v/>
      </c>
      <c r="BN145" s="4" t="str" cm="1">
        <f t="array" ref="BN145">_xlfn.LET(
    _xlpm.ProblemFound, _xlfn.TEXTJOIN(", ", TRUE, IF(OR(Table65[[#This Row],[Codon Optimize Capitalized?]]="No", Table65[[#This Row],[Codon Optimize Capitalized?]]=""), IF((ISNUMBER(SEARCH(Table_Restriction_Enzymes[XbaI], Table65[[#This Row],[Custom Sequence/Bank ID]]))), Table_Restriction_Enzymes[XbaI], ""),IF((ISNUMBER(FIND(LOWER(Table_Restriction_Enzymes[XbaI]), Table65[[#This Row],[Custom Sequence/Bank ID]]))), Table_Restriction_Enzymes[XbaI], ""))),
    IF(_xlpm.ProblemFound="", "", "[" &amp; _xlpm.ProblemFound &amp; "]"))</f>
        <v/>
      </c>
      <c r="BO145" s="4" t="str">
        <f>IF(Table_Sequence_Check[[#This Row],[Restriction Enzyme 1 Check]]&lt;&gt;"", Table_Restriction_Enzymes[[#Headers],[XbaI]],"")</f>
        <v/>
      </c>
      <c r="BP145" s="4" t="str" cm="1">
        <f t="array" ref="BP145">_xlfn.LET(
    _xlpm.ProblemFound, _xlfn.TEXTJOIN(", ", TRUE, IF(OR(Table65[[#This Row],[Codon Optimize Capitalized?]]="No", Table65[[#This Row],[Codon Optimize Capitalized?]]=""), IF((ISNUMBER(SEARCH(Table_Restriction_Enzymes[AscI], Table65[[#This Row],[Custom Sequence/Bank ID]]))), Table_Restriction_Enzymes[AscI], ""),IF((ISNUMBER(FIND(LOWER(Table_Restriction_Enzymes[AscI]), Table65[[#This Row],[Custom Sequence/Bank ID]]))), Table_Restriction_Enzymes[AscI], ""))),
    IF(_xlpm.ProblemFound="", "", "[" &amp; _xlpm.ProblemFound &amp; "]"))</f>
        <v/>
      </c>
      <c r="BQ145" s="4" t="str">
        <f>IF(Table_Sequence_Check[[#This Row],[Restriction Enzyme 2 Check]]&lt;&gt;"", Table_Restriction_Enzymes[[#Headers],[AscI]],"")</f>
        <v/>
      </c>
      <c r="BR145" s="4" t="str">
        <f>IF(AND(Table65[[#This Row],[Vector]] &lt;&gt; "Banked Construct",Table65[[#This Row],[Service]]&lt;&gt;"Stock RNA", Table65[[#This Row],[Service]]&lt;&gt;"HT Geneblock Custom RNA", Table_Sequence_Check[[#This Row],[Restriction Enzyme 1 Check]]&lt;&gt;"", Table_Sequence_Check[[#This Row],[Restriction Enzyme 2 Check]]&lt;&gt; ""),"Error 8: Remove instances of one of the following: " &amp; _xlfn.CONCAT(Table_Sequence_Check[[#This Row],[Restriction Enzyme 1 Check]],Table_Sequence_Check[[#This Row],[Restriction Enzyme 2 Check]]),"")</f>
        <v/>
      </c>
      <c r="BS145" s="4" t="str" cm="1">
        <f t="array" ref="BS145">IF(
   AND(
      Table65[[#This Row],[Service]] &lt;&gt; "",
      OR(
         COUNTIF(Table65[Service], "HT Custom RNA") &gt; 0,
         COUNTIF(Table65[Service], "HT Geneblock Custom RNA") &gt; 0
      ),
      COUNTA(_xlfn.UNIQUE(_xlfn._xlws.FILTER(Table65[Service], Table65[Service] &lt;&gt; ""))) &gt; 1
   ),
   "Error 9: If selecting HT Custom RNA or HT Geneblock Custom RNA, all items must match the selected HT service",
   ""
)</f>
        <v/>
      </c>
      <c r="BT145" s="4" t="str" cm="1">
        <f t="array" ref="BT145">IF(
   AND(
      Table65[[#This Row],[Service]] &lt;&gt; "",
      OR(COUNTIF(Table65[Service], "*HT Custom RNA*") &gt; 0, COUNTIF(Table65[Service], "*HT Geneblock Custom RNA*") &gt; 0),
      OR(
         COUNTA(_xlfn.UNIQUE(_xlfn._xlws.FILTER(Table65[RNA Analytics], (Table65[Service] &lt;&gt; "")))) &gt; 1,
         COUNTA(_xlfn.UNIQUE(_xlfn._xlws.FILTER(Table65[Bank Construct?], (Table65[Service] &lt;&gt; "")))) &gt; 1,
         COUNTA(_xlfn.UNIQUE(_xlfn._xlws.FILTER(Table65[Synthesis Type], (Table65[Service] &lt;&gt; "")))) &gt; 1
      )
   ),
   "Error 10: If submitting HT Custom RNA or HT Geneblock Custom RNA service request, all items must have the same Synthesis Type, Banking, and Analytics",
   ""
)</f>
        <v/>
      </c>
      <c r="BU145" s="4" t="str">
        <f>IF(AND(OR(Table65[[#This Row],[Service]] = "HT Custom RNA",Table65[[#This Row],[Service]] = "HT Geneblock Custom RNA"), Table65[[#This Row],[Vector]]="Banked Construct"),"Error 11: Banked constructs cannot be submitted for HT/Geneblock Custom RNA service. Contact the core if you'd like to resynthesize an entire banked plate","")</f>
        <v/>
      </c>
      <c r="BV145" s="4" t="str">
        <f>IF(AND(Table65[[#This Row],[Service]] &lt;&gt; "", Table65[[#This Row],[Vector]]="Banked Construct", Table65[[#This Row],[Bank Construct?]]="Yes"),"Error 12: Cannot bank constructs that are already banked","")</f>
        <v/>
      </c>
      <c r="BW145" s="4" t="str" cm="1">
        <f t="array" ref="BW145">_xlfn.LET(
    _xlpm.ProblemFound, _xlfn.TEXTJOIN(", ", TRUE, IF(AND(Table65[[#This Row],[Synthesis Type]]="Other RNA", OR(Table65[[#This Row],[Codon Optimize Capitalized?]]="No", Table65[[#This Row],[Codon Optimize Capitalized?]]="")), IF((ISNUMBER(SEARCH(Table_pA_Check[pA Check], Table65[[#This Row],[Custom Sequence/Bank ID]]))), Table_pA_Check[pA Check], ""),IF((ISNUMBER(FIND(LOWER(Table_pA_Check[pA Check]), Table65[[#This Row],[Custom Sequence/Bank ID]]))), Table_pA_Check[pA Check], ""))),
    IF(_xlpm.ProblemFound="", "", "Error 13: Problem sequences found (" &amp; _xlpm.ProblemFound &amp; ")"))</f>
        <v/>
      </c>
      <c r="BX145" s="4" t="str">
        <f>IF(AND(Table65[[#This Row],[Service]] &lt;&gt; "", Table65[[#This Row],[Codon Optimize Capitalized?]]&lt;&gt; "No", Table65[[#This Row],[Codon Optimize Capitalized?]]&lt;&gt; "", Table65[[#This Row],[Codon Optimize Capitalized?]]&lt;&gt; "No Options", EXACT(Table65[[#This Row],[Custom Sequence/Bank ID]],LOWER(Table65[[#This Row],[Custom Sequence/Bank ID]]))),"Error 14: Codon optimization is selected, but sequence is lowercase. Change regions for optimization to uppercase","")</f>
        <v/>
      </c>
      <c r="BY145" s="4" t="str">
        <f>IF(COUNTIF(Table65[Name], Table65[[#This Row],[Name]]) &gt; 1, "Error 15: Duplicate name", "")</f>
        <v/>
      </c>
      <c r="BZ145" s="4" t="str">
        <f>IF(
   Table65[[#This Row],[Service]]&lt;&gt;"",
   IF(
      AND(Table65[[#This Row],[Formulation]]="", Table65[[#This Row],[Number of Aliquots]]&gt;1),
      "Error 16: The RTC can only aliquot formulated circRNA; unformulated circRNA is stable through many freeze-thaw cycles",
      ""
   ),
   ""
)</f>
        <v/>
      </c>
      <c r="CA145" s="4" t="str">
        <f>IF(
   Table65[[#This Row],[Service]]&lt;&gt;"",
   IF(
      Table65[[#This Row],[Number of Aliquots]] &gt; (Table65[[#This Row],[Quantity (mg)]]*20),
      "Error 17: Too many aliquots. Maximum aliquots for Quantity requested = " &amp; (Table65[[#This Row],[Quantity (mg)]]*20),
      ""
   ),
   ""
)</f>
        <v/>
      </c>
      <c r="CB145" s="4" t="str">
        <f>IF(
   AND(Table65[[#This Row],[Service]]&lt;&gt;"", Table65[[#This Row],[Quantity (mg)]]&lt;0.2, Table65[[#This Row],[Formulation]]&lt;&gt;"", Table65[[#This Row],[Formulation]]&lt;&gt;"None"),
   "Error 18: Quantity too low. Minimum is 0.2mg for formulations",
   ""
)</f>
        <v/>
      </c>
      <c r="CC145" s="4" t="str">
        <f>IF(
   AND(Table65[[#This Row],[Service]]&lt;&gt;"", Table65[[#This Row],[Vector]]="No Vector", Table65[[#This Row],[Service]]&lt;&gt;"HT Geneblock Custom RNA"),
   "Error 19: [No Vector] can only be used for Geneblock service",
   ""
)</f>
        <v/>
      </c>
      <c r="CD145" s="4" t="str">
        <f>_xlfn.LET(
    _xlpm.errorList, _xlfn.TEXTJOIN(". ", TRUE, Table_Sequence_Check[[#This Row],[Problem Sequence Check]:[GC Check]],Table_Sequence_Check[[#This Row],[Restriction Enzyme Error]:[Gblock No Vector Check]]),
    IF(AND(Table65[[#This Row],[Service]]&lt;&gt;"", Table65[[#This Row],[Custom Sequence/Bank ID]]&lt;&gt;"SPECIAL",_xlpm.errorList&lt;&gt;""), _xlpm.errorList &amp; ".", "")
)</f>
        <v/>
      </c>
      <c r="CF145" s="3" t="str">
        <f t="shared" si="10"/>
        <v>Required</v>
      </c>
      <c r="CG145" s="1" t="str">
        <f t="shared" si="11"/>
        <v>Optional</v>
      </c>
      <c r="CH145" s="1" t="str">
        <f>IF(Table65[[#This Row],[Service]]&lt;&gt;"",IF((Table65[[#This Row],[Service]]="HT Custom RNA") + (Table65[[#This Row],[Service]]="HT Geneblock Custom RNA"), "Empty","Required"),"Empty")</f>
        <v>Empty</v>
      </c>
      <c r="CI145" s="1" t="str">
        <f>IF(Table65[[#This Row],[Service]] = "Stock RNA", "Required","Empty")</f>
        <v>Empty</v>
      </c>
      <c r="CJ145" s="1" t="str">
        <f>IF(OR(Table65[[#This Row],[Service]] = "Custom RNA", Table65[[#This Row],[Service]] = "HT Custom RNA", Table65[[#This Row],[Service]] = "HT Geneblock Custom RNA", Table65[[#This Row],[Service]] = "Formulation"), "Required", "Empty")</f>
        <v>Empty</v>
      </c>
      <c r="CK145" s="1" t="str">
        <f>IF(OR(Table65[[#This Row],[Service]] = "Custom RNA", Table65[[#This Row],[Service]] = "HT Custom RNA", Table65[[#This Row],[Service]] = "HT Geneblock Custom RNA"), "Required", "Empty")</f>
        <v>Empty</v>
      </c>
      <c r="CL145" s="1" t="str">
        <f>IF(OR(Table65[[#This Row],[Service]] = "Custom RNA", Table65[[#This Row],[Service]] = "HT Custom RNA", Table65[[#This Row],[Service]] = "HT Geneblock Custom RNA"), "Required", "Empty")</f>
        <v>Empty</v>
      </c>
      <c r="CM145" s="1" t="str">
        <f>IF(OR(Table65[[#This Row],[Service]] = "Custom RNA", Table65[[#This Row],[Service]] = "HT Custom RNA", Table65[[#This Row],[Service]] = "HT Geneblock Custom RNA"), "Required", "Empty")</f>
        <v>Empty</v>
      </c>
      <c r="CN145" s="1" t="str">
        <f>IF(AND(Table65[[#This Row],[Vector]]&lt;&gt;"Banked Construct", OR(Table65[[#This Row],[Service]] = "Custom RNA", Table65[[#This Row],[Service]] = "HT Custom RNA",Table65[[#This Row],[Service]] = "HT Geneblock Custom RNA",)), "Optional", "Empty")</f>
        <v>Empty</v>
      </c>
      <c r="CO145" s="1" t="str">
        <f>IF(OR(Table65[[#This Row],[Service]] = "Custom RNA", Table65[[#This Row],[Service]] = "HT Custom RNA"), "Optional", "Empty")</f>
        <v>Empty</v>
      </c>
      <c r="CP145" s="1" t="str">
        <f>IF(OR(Table65[[#This Row],[Service]] = "Custom RNA", Table65[[#This Row],[Service]] = "HT Custom RNA", Table65[[#This Row],[Service]] = "HT Custom Geneblock RNA"), "Optional", "Empty")</f>
        <v>Empty</v>
      </c>
      <c r="CQ145" s="1" t="str">
        <f>IF(Table65[[#This Row],[Service]]&lt;&gt;"",IF(OR(Table65[[#This Row],[Service]]="HT Custom RNA", Table65[[#This Row],[Service]]="HT Geneblock Custom RNA"), "Empty","Optional"),"Empty")</f>
        <v>Empty</v>
      </c>
      <c r="CR145" s="1" t="str">
        <f>IF(AND(Table65[[#This Row],[Formulation]]&lt;&gt;"",Table65[[#This Row],[Formulation]]&lt;&gt;"None",Table65[[#This Row],[Formulation]]&lt;&gt;"No Options"), "Required","Empty")</f>
        <v>Empty</v>
      </c>
      <c r="CS145" s="1" t="str">
        <f>IF(AND(Table65[[#This Row],[Formulation]]&lt;&gt;"",Table65[[#This Row],[Formulation]]&lt;&gt;"None",Table65[[#This Row],[Formulation]]&lt;&gt;"No Options"), "Optional","Empty")</f>
        <v>Empty</v>
      </c>
      <c r="CT145" s="1" t="str">
        <f t="shared" si="12"/>
        <v>Optional</v>
      </c>
      <c r="CU145" s="1" t="str">
        <f t="shared" si="13"/>
        <v>Optional</v>
      </c>
      <c r="CV145" s="2" t="str">
        <f t="shared" si="14"/>
        <v>Optional</v>
      </c>
    </row>
    <row r="146" spans="1:100" x14ac:dyDescent="0.35">
      <c r="A146" s="69">
        <v>142</v>
      </c>
      <c r="B146" s="59"/>
      <c r="C146" s="83"/>
      <c r="D146" s="85"/>
      <c r="E146" s="90"/>
      <c r="F146" s="60"/>
      <c r="G146" s="60"/>
      <c r="H146" s="60"/>
      <c r="I146" s="61"/>
      <c r="J146" s="61"/>
      <c r="K146" s="105"/>
      <c r="L146" s="90"/>
      <c r="M146" s="60"/>
      <c r="N146" s="108"/>
      <c r="O146" s="91"/>
      <c r="P146" s="111"/>
      <c r="Q146" s="93" t="str">
        <f>Table_Sequence_Check[[#This Row],[Final Warnings]]</f>
        <v/>
      </c>
      <c r="R146" s="19"/>
      <c r="S146" s="19"/>
      <c r="T146" s="19"/>
      <c r="BG146" s="3" t="str" cm="1">
        <f t="array" ref="BG146">_xlfn.LET(
    _xlpm.ProblemFound, _xlfn.TEXTJOIN(", ", TRUE, IF(OR(Table65[[#This Row],[Codon Optimize Capitalized?]]="No", Table65[[#This Row],[Codon Optimize Capitalized?]]=""), IF((ISNUMBER(SEARCH(Table_Problem_Sequences[Problem Sequences], Table65[[#This Row],[Custom Sequence/Bank ID]]))), Table_Problem_Sequences[Problem Sequences], ""),IF((ISNUMBER(FIND(LOWER(Table_Problem_Sequences[Problem Sequences]), Table65[[#This Row],[Custom Sequence/Bank ID]]))), Table_Problem_Sequences[Problem Sequences], ""))),
    IF(_xlpm.ProblemFound="", "", "Warning 1: Problem sequences found (" &amp; _xlpm.ProblemFound &amp; ")"))</f>
        <v/>
      </c>
      <c r="BH146" s="3" t="str">
        <f>IF(AND(Table65[[#This Row],[Vector]] &lt;&gt; "Banked Construct",Table65[[#This Row],[Service]]&lt;&gt;"Stock RNA", LEN(Table65[[#This Row],[Custom Sequence/Bank ID]])&lt;300, Table65[[#This Row],[Custom Sequence/Bank ID]]&lt;&gt;""),"Comment: Sequence is less than 300nt. A spacer sequence will be added to bring the length up to 300nt","")</f>
        <v/>
      </c>
      <c r="BI146" s="1" t="str">
        <f>IF(AND(Table65[[#This Row],[Custom Sequence/Bank ID]]&lt;&gt;"", Table65[[#This Row],[Codon Optimize Capitalized?]]&lt;&gt; "No", Table65[[#This Row],[Codon Optimize Capitalized?]]&lt;&gt; "", Table65[[#This Row],[Codon Optimize Capitalized?]]&lt;&gt; "No Options"),
    IF(MOD(LEN(SUBSTITUTE(SUBSTITUTE(SUBSTITUTE(SUBSTITUTE(SUBSTITUTE(Table65[[#This Row],[Custom Sequence/Bank ID]], "a", ""), "c", ""), "g", ""), "u", ""), "t", "")), 3) = 0,
        "",
        "Error 3: Optimization regions not divisible by 3"),
    "")</f>
        <v/>
      </c>
      <c r="BJ146" s="1" t="str">
        <f>IF(
    Table65[[#This Row],[Vector]]="Banked Construct",
    IF(
        AND(
            LEFT(Table65[[#This Row],[Custom Sequence/Bank ID]], 3)="RTC",
            ISNUMBER(VALUE(MID(Table65[[#This Row],[Custom Sequence/Bank ID]], 4, 7))),
            LEN(Table65[[#This Row],[Custom Sequence/Bank ID]])=10
        ),
        "",
        "Error 4: Incorrect Bank ID"
    ),
    ""
)</f>
        <v/>
      </c>
      <c r="BK146" s="1" t="str">
        <f>IF(
   AND(Table65[[#This Row],[Vector]]&lt;&gt;"Banked Construct", LEN(Table65[[#This Row],[Custom Sequence/Bank ID]])&gt;0),
   IF(
      LEN(
         SUBSTITUTE(
            SUBSTITUTE(
               SUBSTITUTE(
                  SUBSTITUTE(UPPER(Table65[[#This Row],[Custom Sequence/Bank ID]]),"A",""),
               "C",""),
            "T",""),
         "G","")
      )&gt;0,
      "Error 5: Non-ACGT characters present",
      ""
   ),
   ""
)</f>
        <v/>
      </c>
      <c r="BL146" s="4" t="str">
        <f>IF(AND(Table65[[#This Row],[Vector]] &lt;&gt; "Banked Construct",Table65[[#This Row],[Service]]="Custom RNA", LEN(Table65[[#This Row],[Custom Sequence/Bank ID]])&gt;10000),"Error 6: Maximum sequence length is 10,000nt",IF(AND(Table65[[#This Row],[Vector]] &lt;&gt; "Banked Construct",Table65[[#This Row],[Service]]="HT Custom RNA", LEN(Table65[[#This Row],[Custom Sequence/Bank ID]])&gt;5000),"Error 6: Maximum sequence length for HT is 5,000nt", IF(Table65[[#This Row],[Service]]="HT Geneblock Custom RNA", IF(AND(Table65[[#This Row],[Vector]]="RTC coding circRNA", LEN(Table65[[#This Row],[Custom Sequence/Bank ID]])&gt;3793),"Error 6: Maximum sequence length for Coding CircRNA Geneblock is 3,793nt", IF(AND(Table65[[#This Row],[Vector]]="RTC noncoding circRNA", LEN(Table65[[#This Row],[Custom Sequence/Bank ID]])&gt;4493),"Error 6: Maximum sequence length for Noncoding CircRNA Geneblock is 4,493nt", IF(AND(Table65[[#This Row],[Vector]]="RTC Other RNA", LEN(Table65[[#This Row],[Custom Sequence/Bank ID]])&gt;4913),"Error 6: Maximum sequence length for Other RNA Geneblock is 4,913nt",""))),"")))</f>
        <v/>
      </c>
      <c r="BM146" s="4" t="str">
        <f>IF(AND(Table65[[#This Row],[Vector]] &lt;&gt; "Banked Construct", Table65[[#This Row],[Service]]&lt;&gt;"Stock RNA", Table65[[#This Row],[Custom Sequence/Bank ID]]&lt;&gt;""),
    _xlfn.LET(
        _xlpm.Sequence, Table65[[#This Row],[Custom Sequence/Bank ID]],
        _xlpm.OriginalLength, IF(AND(Table65[[#This Row],[Codon Optimize Capitalized?]] &lt;&gt; "No", Table65[[#This Row],[Codon Optimize Capitalized?]] &lt;&gt; ""),
                           LEN(SUBSTITUTE(SUBSTITUTE(SUBSTITUTE(SUBSTITUTE(SUBSTITUTE(_xlpm.Sequence, "A", ""), "C", ""), "G", ""), "T", ""), "U", "")),
                           LEN(_xlpm.Sequence)),
        _xlpm.NoGCLength, IF(AND(Table65[[#This Row],[Codon Optimize Capitalized?]] &lt;&gt; "No", Table65[[#This Row],[Codon Optimize Capitalized?]] &lt;&gt; ""),
                       LEN((SUBSTITUTE(SUBSTITUTE(SUBSTITUTE(SUBSTITUTE(SUBSTITUTE(SUBSTITUTE(SUBSTITUTE(_xlpm.Sequence, "A", ""), "C", ""), "G", ""), "T", ""), "U", ""), "g", ""), "c", ""))),
                       LEN(SUBSTITUTE(SUBSTITUTE(UPPER(_xlpm.Sequence), "G", ""), "C", ""))),
        _xlpm.GCLength, _xlpm.OriginalLength - _xlpm.NoGCLength,
        _xlpm.GCPercentage, IF(_xlpm.OriginalLength &gt; 15, _xlpm.GCLength / _xlpm.OriginalLength, 0.5),
                IF(OR(_xlpm.GCPercentage &gt; 0.65, _xlpm.GCPercentage &lt; 0.25), "Warning 7: Unoptimized region GC is not between 25-65%", "")
    ),
    ""
)</f>
        <v/>
      </c>
      <c r="BN146" s="4" t="str" cm="1">
        <f t="array" ref="BN146">_xlfn.LET(
    _xlpm.ProblemFound, _xlfn.TEXTJOIN(", ", TRUE, IF(OR(Table65[[#This Row],[Codon Optimize Capitalized?]]="No", Table65[[#This Row],[Codon Optimize Capitalized?]]=""), IF((ISNUMBER(SEARCH(Table_Restriction_Enzymes[XbaI], Table65[[#This Row],[Custom Sequence/Bank ID]]))), Table_Restriction_Enzymes[XbaI], ""),IF((ISNUMBER(FIND(LOWER(Table_Restriction_Enzymes[XbaI]), Table65[[#This Row],[Custom Sequence/Bank ID]]))), Table_Restriction_Enzymes[XbaI], ""))),
    IF(_xlpm.ProblemFound="", "", "[" &amp; _xlpm.ProblemFound &amp; "]"))</f>
        <v/>
      </c>
      <c r="BO146" s="4" t="str">
        <f>IF(Table_Sequence_Check[[#This Row],[Restriction Enzyme 1 Check]]&lt;&gt;"", Table_Restriction_Enzymes[[#Headers],[XbaI]],"")</f>
        <v/>
      </c>
      <c r="BP146" s="4" t="str" cm="1">
        <f t="array" ref="BP146">_xlfn.LET(
    _xlpm.ProblemFound, _xlfn.TEXTJOIN(", ", TRUE, IF(OR(Table65[[#This Row],[Codon Optimize Capitalized?]]="No", Table65[[#This Row],[Codon Optimize Capitalized?]]=""), IF((ISNUMBER(SEARCH(Table_Restriction_Enzymes[AscI], Table65[[#This Row],[Custom Sequence/Bank ID]]))), Table_Restriction_Enzymes[AscI], ""),IF((ISNUMBER(FIND(LOWER(Table_Restriction_Enzymes[AscI]), Table65[[#This Row],[Custom Sequence/Bank ID]]))), Table_Restriction_Enzymes[AscI], ""))),
    IF(_xlpm.ProblemFound="", "", "[" &amp; _xlpm.ProblemFound &amp; "]"))</f>
        <v/>
      </c>
      <c r="BQ146" s="4" t="str">
        <f>IF(Table_Sequence_Check[[#This Row],[Restriction Enzyme 2 Check]]&lt;&gt;"", Table_Restriction_Enzymes[[#Headers],[AscI]],"")</f>
        <v/>
      </c>
      <c r="BR146" s="4" t="str">
        <f>IF(AND(Table65[[#This Row],[Vector]] &lt;&gt; "Banked Construct",Table65[[#This Row],[Service]]&lt;&gt;"Stock RNA", Table65[[#This Row],[Service]]&lt;&gt;"HT Geneblock Custom RNA", Table_Sequence_Check[[#This Row],[Restriction Enzyme 1 Check]]&lt;&gt;"", Table_Sequence_Check[[#This Row],[Restriction Enzyme 2 Check]]&lt;&gt; ""),"Error 8: Remove instances of one of the following: " &amp; _xlfn.CONCAT(Table_Sequence_Check[[#This Row],[Restriction Enzyme 1 Check]],Table_Sequence_Check[[#This Row],[Restriction Enzyme 2 Check]]),"")</f>
        <v/>
      </c>
      <c r="BS146" s="4" t="str" cm="1">
        <f t="array" ref="BS146">IF(
   AND(
      Table65[[#This Row],[Service]] &lt;&gt; "",
      OR(
         COUNTIF(Table65[Service], "HT Custom RNA") &gt; 0,
         COUNTIF(Table65[Service], "HT Geneblock Custom RNA") &gt; 0
      ),
      COUNTA(_xlfn.UNIQUE(_xlfn._xlws.FILTER(Table65[Service], Table65[Service] &lt;&gt; ""))) &gt; 1
   ),
   "Error 9: If selecting HT Custom RNA or HT Geneblock Custom RNA, all items must match the selected HT service",
   ""
)</f>
        <v/>
      </c>
      <c r="BT146" s="4" t="str" cm="1">
        <f t="array" ref="BT146">IF(
   AND(
      Table65[[#This Row],[Service]] &lt;&gt; "",
      OR(COUNTIF(Table65[Service], "*HT Custom RNA*") &gt; 0, COUNTIF(Table65[Service], "*HT Geneblock Custom RNA*") &gt; 0),
      OR(
         COUNTA(_xlfn.UNIQUE(_xlfn._xlws.FILTER(Table65[RNA Analytics], (Table65[Service] &lt;&gt; "")))) &gt; 1,
         COUNTA(_xlfn.UNIQUE(_xlfn._xlws.FILTER(Table65[Bank Construct?], (Table65[Service] &lt;&gt; "")))) &gt; 1,
         COUNTA(_xlfn.UNIQUE(_xlfn._xlws.FILTER(Table65[Synthesis Type], (Table65[Service] &lt;&gt; "")))) &gt; 1
      )
   ),
   "Error 10: If submitting HT Custom RNA or HT Geneblock Custom RNA service request, all items must have the same Synthesis Type, Banking, and Analytics",
   ""
)</f>
        <v/>
      </c>
      <c r="BU146" s="4" t="str">
        <f>IF(AND(OR(Table65[[#This Row],[Service]] = "HT Custom RNA",Table65[[#This Row],[Service]] = "HT Geneblock Custom RNA"), Table65[[#This Row],[Vector]]="Banked Construct"),"Error 11: Banked constructs cannot be submitted for HT/Geneblock Custom RNA service. Contact the core if you'd like to resynthesize an entire banked plate","")</f>
        <v/>
      </c>
      <c r="BV146" s="4" t="str">
        <f>IF(AND(Table65[[#This Row],[Service]] &lt;&gt; "", Table65[[#This Row],[Vector]]="Banked Construct", Table65[[#This Row],[Bank Construct?]]="Yes"),"Error 12: Cannot bank constructs that are already banked","")</f>
        <v/>
      </c>
      <c r="BW146" s="4" t="str" cm="1">
        <f t="array" ref="BW146">_xlfn.LET(
    _xlpm.ProblemFound, _xlfn.TEXTJOIN(", ", TRUE, IF(AND(Table65[[#This Row],[Synthesis Type]]="Other RNA", OR(Table65[[#This Row],[Codon Optimize Capitalized?]]="No", Table65[[#This Row],[Codon Optimize Capitalized?]]="")), IF((ISNUMBER(SEARCH(Table_pA_Check[pA Check], Table65[[#This Row],[Custom Sequence/Bank ID]]))), Table_pA_Check[pA Check], ""),IF((ISNUMBER(FIND(LOWER(Table_pA_Check[pA Check]), Table65[[#This Row],[Custom Sequence/Bank ID]]))), Table_pA_Check[pA Check], ""))),
    IF(_xlpm.ProblemFound="", "", "Error 13: Problem sequences found (" &amp; _xlpm.ProblemFound &amp; ")"))</f>
        <v/>
      </c>
      <c r="BX146" s="4" t="str">
        <f>IF(AND(Table65[[#This Row],[Service]] &lt;&gt; "", Table65[[#This Row],[Codon Optimize Capitalized?]]&lt;&gt; "No", Table65[[#This Row],[Codon Optimize Capitalized?]]&lt;&gt; "", Table65[[#This Row],[Codon Optimize Capitalized?]]&lt;&gt; "No Options", EXACT(Table65[[#This Row],[Custom Sequence/Bank ID]],LOWER(Table65[[#This Row],[Custom Sequence/Bank ID]]))),"Error 14: Codon optimization is selected, but sequence is lowercase. Change regions for optimization to uppercase","")</f>
        <v/>
      </c>
      <c r="BY146" s="4" t="str">
        <f>IF(COUNTIF(Table65[Name], Table65[[#This Row],[Name]]) &gt; 1, "Error 15: Duplicate name", "")</f>
        <v/>
      </c>
      <c r="BZ146" s="4" t="str">
        <f>IF(
   Table65[[#This Row],[Service]]&lt;&gt;"",
   IF(
      AND(Table65[[#This Row],[Formulation]]="", Table65[[#This Row],[Number of Aliquots]]&gt;1),
      "Error 16: The RTC can only aliquot formulated circRNA; unformulated circRNA is stable through many freeze-thaw cycles",
      ""
   ),
   ""
)</f>
        <v/>
      </c>
      <c r="CA146" s="4" t="str">
        <f>IF(
   Table65[[#This Row],[Service]]&lt;&gt;"",
   IF(
      Table65[[#This Row],[Number of Aliquots]] &gt; (Table65[[#This Row],[Quantity (mg)]]*20),
      "Error 17: Too many aliquots. Maximum aliquots for Quantity requested = " &amp; (Table65[[#This Row],[Quantity (mg)]]*20),
      ""
   ),
   ""
)</f>
        <v/>
      </c>
      <c r="CB146" s="4" t="str">
        <f>IF(
   AND(Table65[[#This Row],[Service]]&lt;&gt;"", Table65[[#This Row],[Quantity (mg)]]&lt;0.2, Table65[[#This Row],[Formulation]]&lt;&gt;"", Table65[[#This Row],[Formulation]]&lt;&gt;"None"),
   "Error 18: Quantity too low. Minimum is 0.2mg for formulations",
   ""
)</f>
        <v/>
      </c>
      <c r="CC146" s="4" t="str">
        <f>IF(
   AND(Table65[[#This Row],[Service]]&lt;&gt;"", Table65[[#This Row],[Vector]]="No Vector", Table65[[#This Row],[Service]]&lt;&gt;"HT Geneblock Custom RNA"),
   "Error 19: [No Vector] can only be used for Geneblock service",
   ""
)</f>
        <v/>
      </c>
      <c r="CD146" s="4" t="str">
        <f>_xlfn.LET(
    _xlpm.errorList, _xlfn.TEXTJOIN(". ", TRUE, Table_Sequence_Check[[#This Row],[Problem Sequence Check]:[GC Check]],Table_Sequence_Check[[#This Row],[Restriction Enzyme Error]:[Gblock No Vector Check]]),
    IF(AND(Table65[[#This Row],[Service]]&lt;&gt;"", Table65[[#This Row],[Custom Sequence/Bank ID]]&lt;&gt;"SPECIAL",_xlpm.errorList&lt;&gt;""), _xlpm.errorList &amp; ".", "")
)</f>
        <v/>
      </c>
      <c r="CF146" s="3" t="str">
        <f t="shared" si="10"/>
        <v>Required</v>
      </c>
      <c r="CG146" s="1" t="str">
        <f t="shared" si="11"/>
        <v>Optional</v>
      </c>
      <c r="CH146" s="1" t="str">
        <f>IF(Table65[[#This Row],[Service]]&lt;&gt;"",IF((Table65[[#This Row],[Service]]="HT Custom RNA") + (Table65[[#This Row],[Service]]="HT Geneblock Custom RNA"), "Empty","Required"),"Empty")</f>
        <v>Empty</v>
      </c>
      <c r="CI146" s="1" t="str">
        <f>IF(Table65[[#This Row],[Service]] = "Stock RNA", "Required","Empty")</f>
        <v>Empty</v>
      </c>
      <c r="CJ146" s="1" t="str">
        <f>IF(OR(Table65[[#This Row],[Service]] = "Custom RNA", Table65[[#This Row],[Service]] = "HT Custom RNA", Table65[[#This Row],[Service]] = "HT Geneblock Custom RNA", Table65[[#This Row],[Service]] = "Formulation"), "Required", "Empty")</f>
        <v>Empty</v>
      </c>
      <c r="CK146" s="1" t="str">
        <f>IF(OR(Table65[[#This Row],[Service]] = "Custom RNA", Table65[[#This Row],[Service]] = "HT Custom RNA", Table65[[#This Row],[Service]] = "HT Geneblock Custom RNA"), "Required", "Empty")</f>
        <v>Empty</v>
      </c>
      <c r="CL146" s="1" t="str">
        <f>IF(OR(Table65[[#This Row],[Service]] = "Custom RNA", Table65[[#This Row],[Service]] = "HT Custom RNA", Table65[[#This Row],[Service]] = "HT Geneblock Custom RNA"), "Required", "Empty")</f>
        <v>Empty</v>
      </c>
      <c r="CM146" s="1" t="str">
        <f>IF(OR(Table65[[#This Row],[Service]] = "Custom RNA", Table65[[#This Row],[Service]] = "HT Custom RNA", Table65[[#This Row],[Service]] = "HT Geneblock Custom RNA"), "Required", "Empty")</f>
        <v>Empty</v>
      </c>
      <c r="CN146" s="1" t="str">
        <f>IF(AND(Table65[[#This Row],[Vector]]&lt;&gt;"Banked Construct", OR(Table65[[#This Row],[Service]] = "Custom RNA", Table65[[#This Row],[Service]] = "HT Custom RNA",Table65[[#This Row],[Service]] = "HT Geneblock Custom RNA",)), "Optional", "Empty")</f>
        <v>Empty</v>
      </c>
      <c r="CO146" s="1" t="str">
        <f>IF(OR(Table65[[#This Row],[Service]] = "Custom RNA", Table65[[#This Row],[Service]] = "HT Custom RNA"), "Optional", "Empty")</f>
        <v>Empty</v>
      </c>
      <c r="CP146" s="1" t="str">
        <f>IF(OR(Table65[[#This Row],[Service]] = "Custom RNA", Table65[[#This Row],[Service]] = "HT Custom RNA", Table65[[#This Row],[Service]] = "HT Custom Geneblock RNA"), "Optional", "Empty")</f>
        <v>Empty</v>
      </c>
      <c r="CQ146" s="1" t="str">
        <f>IF(Table65[[#This Row],[Service]]&lt;&gt;"",IF(OR(Table65[[#This Row],[Service]]="HT Custom RNA", Table65[[#This Row],[Service]]="HT Geneblock Custom RNA"), "Empty","Optional"),"Empty")</f>
        <v>Empty</v>
      </c>
      <c r="CR146" s="1" t="str">
        <f>IF(AND(Table65[[#This Row],[Formulation]]&lt;&gt;"",Table65[[#This Row],[Formulation]]&lt;&gt;"None",Table65[[#This Row],[Formulation]]&lt;&gt;"No Options"), "Required","Empty")</f>
        <v>Empty</v>
      </c>
      <c r="CS146" s="1" t="str">
        <f>IF(AND(Table65[[#This Row],[Formulation]]&lt;&gt;"",Table65[[#This Row],[Formulation]]&lt;&gt;"None",Table65[[#This Row],[Formulation]]&lt;&gt;"No Options"), "Optional","Empty")</f>
        <v>Empty</v>
      </c>
      <c r="CT146" s="1" t="str">
        <f t="shared" si="12"/>
        <v>Optional</v>
      </c>
      <c r="CU146" s="1" t="str">
        <f t="shared" si="13"/>
        <v>Optional</v>
      </c>
      <c r="CV146" s="2" t="str">
        <f t="shared" si="14"/>
        <v>Optional</v>
      </c>
    </row>
    <row r="147" spans="1:100" x14ac:dyDescent="0.35">
      <c r="A147" s="69">
        <v>143</v>
      </c>
      <c r="B147" s="59"/>
      <c r="C147" s="83"/>
      <c r="D147" s="85"/>
      <c r="E147" s="90"/>
      <c r="F147" s="60"/>
      <c r="G147" s="60"/>
      <c r="H147" s="60"/>
      <c r="I147" s="61"/>
      <c r="J147" s="61"/>
      <c r="K147" s="105"/>
      <c r="L147" s="90"/>
      <c r="M147" s="60"/>
      <c r="N147" s="108"/>
      <c r="O147" s="91"/>
      <c r="P147" s="111"/>
      <c r="Q147" s="93" t="str">
        <f>Table_Sequence_Check[[#This Row],[Final Warnings]]</f>
        <v/>
      </c>
      <c r="R147" s="19"/>
      <c r="S147" s="19"/>
      <c r="T147" s="19"/>
      <c r="BG147" s="3" t="str" cm="1">
        <f t="array" ref="BG147">_xlfn.LET(
    _xlpm.ProblemFound, _xlfn.TEXTJOIN(", ", TRUE, IF(OR(Table65[[#This Row],[Codon Optimize Capitalized?]]="No", Table65[[#This Row],[Codon Optimize Capitalized?]]=""), IF((ISNUMBER(SEARCH(Table_Problem_Sequences[Problem Sequences], Table65[[#This Row],[Custom Sequence/Bank ID]]))), Table_Problem_Sequences[Problem Sequences], ""),IF((ISNUMBER(FIND(LOWER(Table_Problem_Sequences[Problem Sequences]), Table65[[#This Row],[Custom Sequence/Bank ID]]))), Table_Problem_Sequences[Problem Sequences], ""))),
    IF(_xlpm.ProblemFound="", "", "Warning 1: Problem sequences found (" &amp; _xlpm.ProblemFound &amp; ")"))</f>
        <v/>
      </c>
      <c r="BH147" s="3" t="str">
        <f>IF(AND(Table65[[#This Row],[Vector]] &lt;&gt; "Banked Construct",Table65[[#This Row],[Service]]&lt;&gt;"Stock RNA", LEN(Table65[[#This Row],[Custom Sequence/Bank ID]])&lt;300, Table65[[#This Row],[Custom Sequence/Bank ID]]&lt;&gt;""),"Comment: Sequence is less than 300nt. A spacer sequence will be added to bring the length up to 300nt","")</f>
        <v/>
      </c>
      <c r="BI147" s="1" t="str">
        <f>IF(AND(Table65[[#This Row],[Custom Sequence/Bank ID]]&lt;&gt;"", Table65[[#This Row],[Codon Optimize Capitalized?]]&lt;&gt; "No", Table65[[#This Row],[Codon Optimize Capitalized?]]&lt;&gt; "", Table65[[#This Row],[Codon Optimize Capitalized?]]&lt;&gt; "No Options"),
    IF(MOD(LEN(SUBSTITUTE(SUBSTITUTE(SUBSTITUTE(SUBSTITUTE(SUBSTITUTE(Table65[[#This Row],[Custom Sequence/Bank ID]], "a", ""), "c", ""), "g", ""), "u", ""), "t", "")), 3) = 0,
        "",
        "Error 3: Optimization regions not divisible by 3"),
    "")</f>
        <v/>
      </c>
      <c r="BJ147" s="1" t="str">
        <f>IF(
    Table65[[#This Row],[Vector]]="Banked Construct",
    IF(
        AND(
            LEFT(Table65[[#This Row],[Custom Sequence/Bank ID]], 3)="RTC",
            ISNUMBER(VALUE(MID(Table65[[#This Row],[Custom Sequence/Bank ID]], 4, 7))),
            LEN(Table65[[#This Row],[Custom Sequence/Bank ID]])=10
        ),
        "",
        "Error 4: Incorrect Bank ID"
    ),
    ""
)</f>
        <v/>
      </c>
      <c r="BK147" s="1" t="str">
        <f>IF(
   AND(Table65[[#This Row],[Vector]]&lt;&gt;"Banked Construct", LEN(Table65[[#This Row],[Custom Sequence/Bank ID]])&gt;0),
   IF(
      LEN(
         SUBSTITUTE(
            SUBSTITUTE(
               SUBSTITUTE(
                  SUBSTITUTE(UPPER(Table65[[#This Row],[Custom Sequence/Bank ID]]),"A",""),
               "C",""),
            "T",""),
         "G","")
      )&gt;0,
      "Error 5: Non-ACGT characters present",
      ""
   ),
   ""
)</f>
        <v/>
      </c>
      <c r="BL147" s="4" t="str">
        <f>IF(AND(Table65[[#This Row],[Vector]] &lt;&gt; "Banked Construct",Table65[[#This Row],[Service]]="Custom RNA", LEN(Table65[[#This Row],[Custom Sequence/Bank ID]])&gt;10000),"Error 6: Maximum sequence length is 10,000nt",IF(AND(Table65[[#This Row],[Vector]] &lt;&gt; "Banked Construct",Table65[[#This Row],[Service]]="HT Custom RNA", LEN(Table65[[#This Row],[Custom Sequence/Bank ID]])&gt;5000),"Error 6: Maximum sequence length for HT is 5,000nt", IF(Table65[[#This Row],[Service]]="HT Geneblock Custom RNA", IF(AND(Table65[[#This Row],[Vector]]="RTC coding circRNA", LEN(Table65[[#This Row],[Custom Sequence/Bank ID]])&gt;3793),"Error 6: Maximum sequence length for Coding CircRNA Geneblock is 3,793nt", IF(AND(Table65[[#This Row],[Vector]]="RTC noncoding circRNA", LEN(Table65[[#This Row],[Custom Sequence/Bank ID]])&gt;4493),"Error 6: Maximum sequence length for Noncoding CircRNA Geneblock is 4,493nt", IF(AND(Table65[[#This Row],[Vector]]="RTC Other RNA", LEN(Table65[[#This Row],[Custom Sequence/Bank ID]])&gt;4913),"Error 6: Maximum sequence length for Other RNA Geneblock is 4,913nt",""))),"")))</f>
        <v/>
      </c>
      <c r="BM147" s="4" t="str">
        <f>IF(AND(Table65[[#This Row],[Vector]] &lt;&gt; "Banked Construct", Table65[[#This Row],[Service]]&lt;&gt;"Stock RNA", Table65[[#This Row],[Custom Sequence/Bank ID]]&lt;&gt;""),
    _xlfn.LET(
        _xlpm.Sequence, Table65[[#This Row],[Custom Sequence/Bank ID]],
        _xlpm.OriginalLength, IF(AND(Table65[[#This Row],[Codon Optimize Capitalized?]] &lt;&gt; "No", Table65[[#This Row],[Codon Optimize Capitalized?]] &lt;&gt; ""),
                           LEN(SUBSTITUTE(SUBSTITUTE(SUBSTITUTE(SUBSTITUTE(SUBSTITUTE(_xlpm.Sequence, "A", ""), "C", ""), "G", ""), "T", ""), "U", "")),
                           LEN(_xlpm.Sequence)),
        _xlpm.NoGCLength, IF(AND(Table65[[#This Row],[Codon Optimize Capitalized?]] &lt;&gt; "No", Table65[[#This Row],[Codon Optimize Capitalized?]] &lt;&gt; ""),
                       LEN((SUBSTITUTE(SUBSTITUTE(SUBSTITUTE(SUBSTITUTE(SUBSTITUTE(SUBSTITUTE(SUBSTITUTE(_xlpm.Sequence, "A", ""), "C", ""), "G", ""), "T", ""), "U", ""), "g", ""), "c", ""))),
                       LEN(SUBSTITUTE(SUBSTITUTE(UPPER(_xlpm.Sequence), "G", ""), "C", ""))),
        _xlpm.GCLength, _xlpm.OriginalLength - _xlpm.NoGCLength,
        _xlpm.GCPercentage, IF(_xlpm.OriginalLength &gt; 15, _xlpm.GCLength / _xlpm.OriginalLength, 0.5),
                IF(OR(_xlpm.GCPercentage &gt; 0.65, _xlpm.GCPercentage &lt; 0.25), "Warning 7: Unoptimized region GC is not between 25-65%", "")
    ),
    ""
)</f>
        <v/>
      </c>
      <c r="BN147" s="4" t="str" cm="1">
        <f t="array" ref="BN147">_xlfn.LET(
    _xlpm.ProblemFound, _xlfn.TEXTJOIN(", ", TRUE, IF(OR(Table65[[#This Row],[Codon Optimize Capitalized?]]="No", Table65[[#This Row],[Codon Optimize Capitalized?]]=""), IF((ISNUMBER(SEARCH(Table_Restriction_Enzymes[XbaI], Table65[[#This Row],[Custom Sequence/Bank ID]]))), Table_Restriction_Enzymes[XbaI], ""),IF((ISNUMBER(FIND(LOWER(Table_Restriction_Enzymes[XbaI]), Table65[[#This Row],[Custom Sequence/Bank ID]]))), Table_Restriction_Enzymes[XbaI], ""))),
    IF(_xlpm.ProblemFound="", "", "[" &amp; _xlpm.ProblemFound &amp; "]"))</f>
        <v/>
      </c>
      <c r="BO147" s="4" t="str">
        <f>IF(Table_Sequence_Check[[#This Row],[Restriction Enzyme 1 Check]]&lt;&gt;"", Table_Restriction_Enzymes[[#Headers],[XbaI]],"")</f>
        <v/>
      </c>
      <c r="BP147" s="4" t="str" cm="1">
        <f t="array" ref="BP147">_xlfn.LET(
    _xlpm.ProblemFound, _xlfn.TEXTJOIN(", ", TRUE, IF(OR(Table65[[#This Row],[Codon Optimize Capitalized?]]="No", Table65[[#This Row],[Codon Optimize Capitalized?]]=""), IF((ISNUMBER(SEARCH(Table_Restriction_Enzymes[AscI], Table65[[#This Row],[Custom Sequence/Bank ID]]))), Table_Restriction_Enzymes[AscI], ""),IF((ISNUMBER(FIND(LOWER(Table_Restriction_Enzymes[AscI]), Table65[[#This Row],[Custom Sequence/Bank ID]]))), Table_Restriction_Enzymes[AscI], ""))),
    IF(_xlpm.ProblemFound="", "", "[" &amp; _xlpm.ProblemFound &amp; "]"))</f>
        <v/>
      </c>
      <c r="BQ147" s="4" t="str">
        <f>IF(Table_Sequence_Check[[#This Row],[Restriction Enzyme 2 Check]]&lt;&gt;"", Table_Restriction_Enzymes[[#Headers],[AscI]],"")</f>
        <v/>
      </c>
      <c r="BR147" s="4" t="str">
        <f>IF(AND(Table65[[#This Row],[Vector]] &lt;&gt; "Banked Construct",Table65[[#This Row],[Service]]&lt;&gt;"Stock RNA", Table65[[#This Row],[Service]]&lt;&gt;"HT Geneblock Custom RNA", Table_Sequence_Check[[#This Row],[Restriction Enzyme 1 Check]]&lt;&gt;"", Table_Sequence_Check[[#This Row],[Restriction Enzyme 2 Check]]&lt;&gt; ""),"Error 8: Remove instances of one of the following: " &amp; _xlfn.CONCAT(Table_Sequence_Check[[#This Row],[Restriction Enzyme 1 Check]],Table_Sequence_Check[[#This Row],[Restriction Enzyme 2 Check]]),"")</f>
        <v/>
      </c>
      <c r="BS147" s="4" t="str" cm="1">
        <f t="array" ref="BS147">IF(
   AND(
      Table65[[#This Row],[Service]] &lt;&gt; "",
      OR(
         COUNTIF(Table65[Service], "HT Custom RNA") &gt; 0,
         COUNTIF(Table65[Service], "HT Geneblock Custom RNA") &gt; 0
      ),
      COUNTA(_xlfn.UNIQUE(_xlfn._xlws.FILTER(Table65[Service], Table65[Service] &lt;&gt; ""))) &gt; 1
   ),
   "Error 9: If selecting HT Custom RNA or HT Geneblock Custom RNA, all items must match the selected HT service",
   ""
)</f>
        <v/>
      </c>
      <c r="BT147" s="4" t="str" cm="1">
        <f t="array" ref="BT147">IF(
   AND(
      Table65[[#This Row],[Service]] &lt;&gt; "",
      OR(COUNTIF(Table65[Service], "*HT Custom RNA*") &gt; 0, COUNTIF(Table65[Service], "*HT Geneblock Custom RNA*") &gt; 0),
      OR(
         COUNTA(_xlfn.UNIQUE(_xlfn._xlws.FILTER(Table65[RNA Analytics], (Table65[Service] &lt;&gt; "")))) &gt; 1,
         COUNTA(_xlfn.UNIQUE(_xlfn._xlws.FILTER(Table65[Bank Construct?], (Table65[Service] &lt;&gt; "")))) &gt; 1,
         COUNTA(_xlfn.UNIQUE(_xlfn._xlws.FILTER(Table65[Synthesis Type], (Table65[Service] &lt;&gt; "")))) &gt; 1
      )
   ),
   "Error 10: If submitting HT Custom RNA or HT Geneblock Custom RNA service request, all items must have the same Synthesis Type, Banking, and Analytics",
   ""
)</f>
        <v/>
      </c>
      <c r="BU147" s="4" t="str">
        <f>IF(AND(OR(Table65[[#This Row],[Service]] = "HT Custom RNA",Table65[[#This Row],[Service]] = "HT Geneblock Custom RNA"), Table65[[#This Row],[Vector]]="Banked Construct"),"Error 11: Banked constructs cannot be submitted for HT/Geneblock Custom RNA service. Contact the core if you'd like to resynthesize an entire banked plate","")</f>
        <v/>
      </c>
      <c r="BV147" s="4" t="str">
        <f>IF(AND(Table65[[#This Row],[Service]] &lt;&gt; "", Table65[[#This Row],[Vector]]="Banked Construct", Table65[[#This Row],[Bank Construct?]]="Yes"),"Error 12: Cannot bank constructs that are already banked","")</f>
        <v/>
      </c>
      <c r="BW147" s="4" t="str" cm="1">
        <f t="array" ref="BW147">_xlfn.LET(
    _xlpm.ProblemFound, _xlfn.TEXTJOIN(", ", TRUE, IF(AND(Table65[[#This Row],[Synthesis Type]]="Other RNA", OR(Table65[[#This Row],[Codon Optimize Capitalized?]]="No", Table65[[#This Row],[Codon Optimize Capitalized?]]="")), IF((ISNUMBER(SEARCH(Table_pA_Check[pA Check], Table65[[#This Row],[Custom Sequence/Bank ID]]))), Table_pA_Check[pA Check], ""),IF((ISNUMBER(FIND(LOWER(Table_pA_Check[pA Check]), Table65[[#This Row],[Custom Sequence/Bank ID]]))), Table_pA_Check[pA Check], ""))),
    IF(_xlpm.ProblemFound="", "", "Error 13: Problem sequences found (" &amp; _xlpm.ProblemFound &amp; ")"))</f>
        <v/>
      </c>
      <c r="BX147" s="4" t="str">
        <f>IF(AND(Table65[[#This Row],[Service]] &lt;&gt; "", Table65[[#This Row],[Codon Optimize Capitalized?]]&lt;&gt; "No", Table65[[#This Row],[Codon Optimize Capitalized?]]&lt;&gt; "", Table65[[#This Row],[Codon Optimize Capitalized?]]&lt;&gt; "No Options", EXACT(Table65[[#This Row],[Custom Sequence/Bank ID]],LOWER(Table65[[#This Row],[Custom Sequence/Bank ID]]))),"Error 14: Codon optimization is selected, but sequence is lowercase. Change regions for optimization to uppercase","")</f>
        <v/>
      </c>
      <c r="BY147" s="4" t="str">
        <f>IF(COUNTIF(Table65[Name], Table65[[#This Row],[Name]]) &gt; 1, "Error 15: Duplicate name", "")</f>
        <v/>
      </c>
      <c r="BZ147" s="4" t="str">
        <f>IF(
   Table65[[#This Row],[Service]]&lt;&gt;"",
   IF(
      AND(Table65[[#This Row],[Formulation]]="", Table65[[#This Row],[Number of Aliquots]]&gt;1),
      "Error 16: The RTC can only aliquot formulated circRNA; unformulated circRNA is stable through many freeze-thaw cycles",
      ""
   ),
   ""
)</f>
        <v/>
      </c>
      <c r="CA147" s="4" t="str">
        <f>IF(
   Table65[[#This Row],[Service]]&lt;&gt;"",
   IF(
      Table65[[#This Row],[Number of Aliquots]] &gt; (Table65[[#This Row],[Quantity (mg)]]*20),
      "Error 17: Too many aliquots. Maximum aliquots for Quantity requested = " &amp; (Table65[[#This Row],[Quantity (mg)]]*20),
      ""
   ),
   ""
)</f>
        <v/>
      </c>
      <c r="CB147" s="4" t="str">
        <f>IF(
   AND(Table65[[#This Row],[Service]]&lt;&gt;"", Table65[[#This Row],[Quantity (mg)]]&lt;0.2, Table65[[#This Row],[Formulation]]&lt;&gt;"", Table65[[#This Row],[Formulation]]&lt;&gt;"None"),
   "Error 18: Quantity too low. Minimum is 0.2mg for formulations",
   ""
)</f>
        <v/>
      </c>
      <c r="CC147" s="4" t="str">
        <f>IF(
   AND(Table65[[#This Row],[Service]]&lt;&gt;"", Table65[[#This Row],[Vector]]="No Vector", Table65[[#This Row],[Service]]&lt;&gt;"HT Geneblock Custom RNA"),
   "Error 19: [No Vector] can only be used for Geneblock service",
   ""
)</f>
        <v/>
      </c>
      <c r="CD147" s="4" t="str">
        <f>_xlfn.LET(
    _xlpm.errorList, _xlfn.TEXTJOIN(". ", TRUE, Table_Sequence_Check[[#This Row],[Problem Sequence Check]:[GC Check]],Table_Sequence_Check[[#This Row],[Restriction Enzyme Error]:[Gblock No Vector Check]]),
    IF(AND(Table65[[#This Row],[Service]]&lt;&gt;"", Table65[[#This Row],[Custom Sequence/Bank ID]]&lt;&gt;"SPECIAL",_xlpm.errorList&lt;&gt;""), _xlpm.errorList &amp; ".", "")
)</f>
        <v/>
      </c>
      <c r="CF147" s="3" t="str">
        <f t="shared" si="10"/>
        <v>Required</v>
      </c>
      <c r="CG147" s="1" t="str">
        <f t="shared" si="11"/>
        <v>Optional</v>
      </c>
      <c r="CH147" s="1" t="str">
        <f>IF(Table65[[#This Row],[Service]]&lt;&gt;"",IF((Table65[[#This Row],[Service]]="HT Custom RNA") + (Table65[[#This Row],[Service]]="HT Geneblock Custom RNA"), "Empty","Required"),"Empty")</f>
        <v>Empty</v>
      </c>
      <c r="CI147" s="1" t="str">
        <f>IF(Table65[[#This Row],[Service]] = "Stock RNA", "Required","Empty")</f>
        <v>Empty</v>
      </c>
      <c r="CJ147" s="1" t="str">
        <f>IF(OR(Table65[[#This Row],[Service]] = "Custom RNA", Table65[[#This Row],[Service]] = "HT Custom RNA", Table65[[#This Row],[Service]] = "HT Geneblock Custom RNA", Table65[[#This Row],[Service]] = "Formulation"), "Required", "Empty")</f>
        <v>Empty</v>
      </c>
      <c r="CK147" s="1" t="str">
        <f>IF(OR(Table65[[#This Row],[Service]] = "Custom RNA", Table65[[#This Row],[Service]] = "HT Custom RNA", Table65[[#This Row],[Service]] = "HT Geneblock Custom RNA"), "Required", "Empty")</f>
        <v>Empty</v>
      </c>
      <c r="CL147" s="1" t="str">
        <f>IF(OR(Table65[[#This Row],[Service]] = "Custom RNA", Table65[[#This Row],[Service]] = "HT Custom RNA", Table65[[#This Row],[Service]] = "HT Geneblock Custom RNA"), "Required", "Empty")</f>
        <v>Empty</v>
      </c>
      <c r="CM147" s="1" t="str">
        <f>IF(OR(Table65[[#This Row],[Service]] = "Custom RNA", Table65[[#This Row],[Service]] = "HT Custom RNA", Table65[[#This Row],[Service]] = "HT Geneblock Custom RNA"), "Required", "Empty")</f>
        <v>Empty</v>
      </c>
      <c r="CN147" s="1" t="str">
        <f>IF(AND(Table65[[#This Row],[Vector]]&lt;&gt;"Banked Construct", OR(Table65[[#This Row],[Service]] = "Custom RNA", Table65[[#This Row],[Service]] = "HT Custom RNA",Table65[[#This Row],[Service]] = "HT Geneblock Custom RNA",)), "Optional", "Empty")</f>
        <v>Empty</v>
      </c>
      <c r="CO147" s="1" t="str">
        <f>IF(OR(Table65[[#This Row],[Service]] = "Custom RNA", Table65[[#This Row],[Service]] = "HT Custom RNA"), "Optional", "Empty")</f>
        <v>Empty</v>
      </c>
      <c r="CP147" s="1" t="str">
        <f>IF(OR(Table65[[#This Row],[Service]] = "Custom RNA", Table65[[#This Row],[Service]] = "HT Custom RNA", Table65[[#This Row],[Service]] = "HT Custom Geneblock RNA"), "Optional", "Empty")</f>
        <v>Empty</v>
      </c>
      <c r="CQ147" s="1" t="str">
        <f>IF(Table65[[#This Row],[Service]]&lt;&gt;"",IF(OR(Table65[[#This Row],[Service]]="HT Custom RNA", Table65[[#This Row],[Service]]="HT Geneblock Custom RNA"), "Empty","Optional"),"Empty")</f>
        <v>Empty</v>
      </c>
      <c r="CR147" s="1" t="str">
        <f>IF(AND(Table65[[#This Row],[Formulation]]&lt;&gt;"",Table65[[#This Row],[Formulation]]&lt;&gt;"None",Table65[[#This Row],[Formulation]]&lt;&gt;"No Options"), "Required","Empty")</f>
        <v>Empty</v>
      </c>
      <c r="CS147" s="1" t="str">
        <f>IF(AND(Table65[[#This Row],[Formulation]]&lt;&gt;"",Table65[[#This Row],[Formulation]]&lt;&gt;"None",Table65[[#This Row],[Formulation]]&lt;&gt;"No Options"), "Optional","Empty")</f>
        <v>Empty</v>
      </c>
      <c r="CT147" s="1" t="str">
        <f t="shared" si="12"/>
        <v>Optional</v>
      </c>
      <c r="CU147" s="1" t="str">
        <f t="shared" si="13"/>
        <v>Optional</v>
      </c>
      <c r="CV147" s="2" t="str">
        <f t="shared" si="14"/>
        <v>Optional</v>
      </c>
    </row>
    <row r="148" spans="1:100" x14ac:dyDescent="0.35">
      <c r="A148" s="69">
        <v>144</v>
      </c>
      <c r="B148" s="59"/>
      <c r="C148" s="83"/>
      <c r="D148" s="85"/>
      <c r="E148" s="90"/>
      <c r="F148" s="60"/>
      <c r="G148" s="60"/>
      <c r="H148" s="60"/>
      <c r="I148" s="61"/>
      <c r="J148" s="61"/>
      <c r="K148" s="105"/>
      <c r="L148" s="90"/>
      <c r="M148" s="60"/>
      <c r="N148" s="108"/>
      <c r="O148" s="91"/>
      <c r="P148" s="111"/>
      <c r="Q148" s="93" t="str">
        <f>Table_Sequence_Check[[#This Row],[Final Warnings]]</f>
        <v/>
      </c>
      <c r="R148" s="19"/>
      <c r="S148" s="19"/>
      <c r="T148" s="19"/>
      <c r="BG148" s="3" t="str" cm="1">
        <f t="array" ref="BG148">_xlfn.LET(
    _xlpm.ProblemFound, _xlfn.TEXTJOIN(", ", TRUE, IF(OR(Table65[[#This Row],[Codon Optimize Capitalized?]]="No", Table65[[#This Row],[Codon Optimize Capitalized?]]=""), IF((ISNUMBER(SEARCH(Table_Problem_Sequences[Problem Sequences], Table65[[#This Row],[Custom Sequence/Bank ID]]))), Table_Problem_Sequences[Problem Sequences], ""),IF((ISNUMBER(FIND(LOWER(Table_Problem_Sequences[Problem Sequences]), Table65[[#This Row],[Custom Sequence/Bank ID]]))), Table_Problem_Sequences[Problem Sequences], ""))),
    IF(_xlpm.ProblemFound="", "", "Warning 1: Problem sequences found (" &amp; _xlpm.ProblemFound &amp; ")"))</f>
        <v/>
      </c>
      <c r="BH148" s="3" t="str">
        <f>IF(AND(Table65[[#This Row],[Vector]] &lt;&gt; "Banked Construct",Table65[[#This Row],[Service]]&lt;&gt;"Stock RNA", LEN(Table65[[#This Row],[Custom Sequence/Bank ID]])&lt;300, Table65[[#This Row],[Custom Sequence/Bank ID]]&lt;&gt;""),"Comment: Sequence is less than 300nt. A spacer sequence will be added to bring the length up to 300nt","")</f>
        <v/>
      </c>
      <c r="BI148" s="1" t="str">
        <f>IF(AND(Table65[[#This Row],[Custom Sequence/Bank ID]]&lt;&gt;"", Table65[[#This Row],[Codon Optimize Capitalized?]]&lt;&gt; "No", Table65[[#This Row],[Codon Optimize Capitalized?]]&lt;&gt; "", Table65[[#This Row],[Codon Optimize Capitalized?]]&lt;&gt; "No Options"),
    IF(MOD(LEN(SUBSTITUTE(SUBSTITUTE(SUBSTITUTE(SUBSTITUTE(SUBSTITUTE(Table65[[#This Row],[Custom Sequence/Bank ID]], "a", ""), "c", ""), "g", ""), "u", ""), "t", "")), 3) = 0,
        "",
        "Error 3: Optimization regions not divisible by 3"),
    "")</f>
        <v/>
      </c>
      <c r="BJ148" s="1" t="str">
        <f>IF(
    Table65[[#This Row],[Vector]]="Banked Construct",
    IF(
        AND(
            LEFT(Table65[[#This Row],[Custom Sequence/Bank ID]], 3)="RTC",
            ISNUMBER(VALUE(MID(Table65[[#This Row],[Custom Sequence/Bank ID]], 4, 7))),
            LEN(Table65[[#This Row],[Custom Sequence/Bank ID]])=10
        ),
        "",
        "Error 4: Incorrect Bank ID"
    ),
    ""
)</f>
        <v/>
      </c>
      <c r="BK148" s="1" t="str">
        <f>IF(
   AND(Table65[[#This Row],[Vector]]&lt;&gt;"Banked Construct", LEN(Table65[[#This Row],[Custom Sequence/Bank ID]])&gt;0),
   IF(
      LEN(
         SUBSTITUTE(
            SUBSTITUTE(
               SUBSTITUTE(
                  SUBSTITUTE(UPPER(Table65[[#This Row],[Custom Sequence/Bank ID]]),"A",""),
               "C",""),
            "T",""),
         "G","")
      )&gt;0,
      "Error 5: Non-ACGT characters present",
      ""
   ),
   ""
)</f>
        <v/>
      </c>
      <c r="BL148" s="4" t="str">
        <f>IF(AND(Table65[[#This Row],[Vector]] &lt;&gt; "Banked Construct",Table65[[#This Row],[Service]]="Custom RNA", LEN(Table65[[#This Row],[Custom Sequence/Bank ID]])&gt;10000),"Error 6: Maximum sequence length is 10,000nt",IF(AND(Table65[[#This Row],[Vector]] &lt;&gt; "Banked Construct",Table65[[#This Row],[Service]]="HT Custom RNA", LEN(Table65[[#This Row],[Custom Sequence/Bank ID]])&gt;5000),"Error 6: Maximum sequence length for HT is 5,000nt", IF(Table65[[#This Row],[Service]]="HT Geneblock Custom RNA", IF(AND(Table65[[#This Row],[Vector]]="RTC coding circRNA", LEN(Table65[[#This Row],[Custom Sequence/Bank ID]])&gt;3793),"Error 6: Maximum sequence length for Coding CircRNA Geneblock is 3,793nt", IF(AND(Table65[[#This Row],[Vector]]="RTC noncoding circRNA", LEN(Table65[[#This Row],[Custom Sequence/Bank ID]])&gt;4493),"Error 6: Maximum sequence length for Noncoding CircRNA Geneblock is 4,493nt", IF(AND(Table65[[#This Row],[Vector]]="RTC Other RNA", LEN(Table65[[#This Row],[Custom Sequence/Bank ID]])&gt;4913),"Error 6: Maximum sequence length for Other RNA Geneblock is 4,913nt",""))),"")))</f>
        <v/>
      </c>
      <c r="BM148" s="4" t="str">
        <f>IF(AND(Table65[[#This Row],[Vector]] &lt;&gt; "Banked Construct", Table65[[#This Row],[Service]]&lt;&gt;"Stock RNA", Table65[[#This Row],[Custom Sequence/Bank ID]]&lt;&gt;""),
    _xlfn.LET(
        _xlpm.Sequence, Table65[[#This Row],[Custom Sequence/Bank ID]],
        _xlpm.OriginalLength, IF(AND(Table65[[#This Row],[Codon Optimize Capitalized?]] &lt;&gt; "No", Table65[[#This Row],[Codon Optimize Capitalized?]] &lt;&gt; ""),
                           LEN(SUBSTITUTE(SUBSTITUTE(SUBSTITUTE(SUBSTITUTE(SUBSTITUTE(_xlpm.Sequence, "A", ""), "C", ""), "G", ""), "T", ""), "U", "")),
                           LEN(_xlpm.Sequence)),
        _xlpm.NoGCLength, IF(AND(Table65[[#This Row],[Codon Optimize Capitalized?]] &lt;&gt; "No", Table65[[#This Row],[Codon Optimize Capitalized?]] &lt;&gt; ""),
                       LEN((SUBSTITUTE(SUBSTITUTE(SUBSTITUTE(SUBSTITUTE(SUBSTITUTE(SUBSTITUTE(SUBSTITUTE(_xlpm.Sequence, "A", ""), "C", ""), "G", ""), "T", ""), "U", ""), "g", ""), "c", ""))),
                       LEN(SUBSTITUTE(SUBSTITUTE(UPPER(_xlpm.Sequence), "G", ""), "C", ""))),
        _xlpm.GCLength, _xlpm.OriginalLength - _xlpm.NoGCLength,
        _xlpm.GCPercentage, IF(_xlpm.OriginalLength &gt; 15, _xlpm.GCLength / _xlpm.OriginalLength, 0.5),
                IF(OR(_xlpm.GCPercentage &gt; 0.65, _xlpm.GCPercentage &lt; 0.25), "Warning 7: Unoptimized region GC is not between 25-65%", "")
    ),
    ""
)</f>
        <v/>
      </c>
      <c r="BN148" s="4" t="str" cm="1">
        <f t="array" ref="BN148">_xlfn.LET(
    _xlpm.ProblemFound, _xlfn.TEXTJOIN(", ", TRUE, IF(OR(Table65[[#This Row],[Codon Optimize Capitalized?]]="No", Table65[[#This Row],[Codon Optimize Capitalized?]]=""), IF((ISNUMBER(SEARCH(Table_Restriction_Enzymes[XbaI], Table65[[#This Row],[Custom Sequence/Bank ID]]))), Table_Restriction_Enzymes[XbaI], ""),IF((ISNUMBER(FIND(LOWER(Table_Restriction_Enzymes[XbaI]), Table65[[#This Row],[Custom Sequence/Bank ID]]))), Table_Restriction_Enzymes[XbaI], ""))),
    IF(_xlpm.ProblemFound="", "", "[" &amp; _xlpm.ProblemFound &amp; "]"))</f>
        <v/>
      </c>
      <c r="BO148" s="4" t="str">
        <f>IF(Table_Sequence_Check[[#This Row],[Restriction Enzyme 1 Check]]&lt;&gt;"", Table_Restriction_Enzymes[[#Headers],[XbaI]],"")</f>
        <v/>
      </c>
      <c r="BP148" s="4" t="str" cm="1">
        <f t="array" ref="BP148">_xlfn.LET(
    _xlpm.ProblemFound, _xlfn.TEXTJOIN(", ", TRUE, IF(OR(Table65[[#This Row],[Codon Optimize Capitalized?]]="No", Table65[[#This Row],[Codon Optimize Capitalized?]]=""), IF((ISNUMBER(SEARCH(Table_Restriction_Enzymes[AscI], Table65[[#This Row],[Custom Sequence/Bank ID]]))), Table_Restriction_Enzymes[AscI], ""),IF((ISNUMBER(FIND(LOWER(Table_Restriction_Enzymes[AscI]), Table65[[#This Row],[Custom Sequence/Bank ID]]))), Table_Restriction_Enzymes[AscI], ""))),
    IF(_xlpm.ProblemFound="", "", "[" &amp; _xlpm.ProblemFound &amp; "]"))</f>
        <v/>
      </c>
      <c r="BQ148" s="4" t="str">
        <f>IF(Table_Sequence_Check[[#This Row],[Restriction Enzyme 2 Check]]&lt;&gt;"", Table_Restriction_Enzymes[[#Headers],[AscI]],"")</f>
        <v/>
      </c>
      <c r="BR148" s="4" t="str">
        <f>IF(AND(Table65[[#This Row],[Vector]] &lt;&gt; "Banked Construct",Table65[[#This Row],[Service]]&lt;&gt;"Stock RNA", Table65[[#This Row],[Service]]&lt;&gt;"HT Geneblock Custom RNA", Table_Sequence_Check[[#This Row],[Restriction Enzyme 1 Check]]&lt;&gt;"", Table_Sequence_Check[[#This Row],[Restriction Enzyme 2 Check]]&lt;&gt; ""),"Error 8: Remove instances of one of the following: " &amp; _xlfn.CONCAT(Table_Sequence_Check[[#This Row],[Restriction Enzyme 1 Check]],Table_Sequence_Check[[#This Row],[Restriction Enzyme 2 Check]]),"")</f>
        <v/>
      </c>
      <c r="BS148" s="4" t="str" cm="1">
        <f t="array" ref="BS148">IF(
   AND(
      Table65[[#This Row],[Service]] &lt;&gt; "",
      OR(
         COUNTIF(Table65[Service], "HT Custom RNA") &gt; 0,
         COUNTIF(Table65[Service], "HT Geneblock Custom RNA") &gt; 0
      ),
      COUNTA(_xlfn.UNIQUE(_xlfn._xlws.FILTER(Table65[Service], Table65[Service] &lt;&gt; ""))) &gt; 1
   ),
   "Error 9: If selecting HT Custom RNA or HT Geneblock Custom RNA, all items must match the selected HT service",
   ""
)</f>
        <v/>
      </c>
      <c r="BT148" s="4" t="str" cm="1">
        <f t="array" ref="BT148">IF(
   AND(
      Table65[[#This Row],[Service]] &lt;&gt; "",
      OR(COUNTIF(Table65[Service], "*HT Custom RNA*") &gt; 0, COUNTIF(Table65[Service], "*HT Geneblock Custom RNA*") &gt; 0),
      OR(
         COUNTA(_xlfn.UNIQUE(_xlfn._xlws.FILTER(Table65[RNA Analytics], (Table65[Service] &lt;&gt; "")))) &gt; 1,
         COUNTA(_xlfn.UNIQUE(_xlfn._xlws.FILTER(Table65[Bank Construct?], (Table65[Service] &lt;&gt; "")))) &gt; 1,
         COUNTA(_xlfn.UNIQUE(_xlfn._xlws.FILTER(Table65[Synthesis Type], (Table65[Service] &lt;&gt; "")))) &gt; 1
      )
   ),
   "Error 10: If submitting HT Custom RNA or HT Geneblock Custom RNA service request, all items must have the same Synthesis Type, Banking, and Analytics",
   ""
)</f>
        <v/>
      </c>
      <c r="BU148" s="4" t="str">
        <f>IF(AND(OR(Table65[[#This Row],[Service]] = "HT Custom RNA",Table65[[#This Row],[Service]] = "HT Geneblock Custom RNA"), Table65[[#This Row],[Vector]]="Banked Construct"),"Error 11: Banked constructs cannot be submitted for HT/Geneblock Custom RNA service. Contact the core if you'd like to resynthesize an entire banked plate","")</f>
        <v/>
      </c>
      <c r="BV148" s="4" t="str">
        <f>IF(AND(Table65[[#This Row],[Service]] &lt;&gt; "", Table65[[#This Row],[Vector]]="Banked Construct", Table65[[#This Row],[Bank Construct?]]="Yes"),"Error 12: Cannot bank constructs that are already banked","")</f>
        <v/>
      </c>
      <c r="BW148" s="4" t="str" cm="1">
        <f t="array" ref="BW148">_xlfn.LET(
    _xlpm.ProblemFound, _xlfn.TEXTJOIN(", ", TRUE, IF(AND(Table65[[#This Row],[Synthesis Type]]="Other RNA", OR(Table65[[#This Row],[Codon Optimize Capitalized?]]="No", Table65[[#This Row],[Codon Optimize Capitalized?]]="")), IF((ISNUMBER(SEARCH(Table_pA_Check[pA Check], Table65[[#This Row],[Custom Sequence/Bank ID]]))), Table_pA_Check[pA Check], ""),IF((ISNUMBER(FIND(LOWER(Table_pA_Check[pA Check]), Table65[[#This Row],[Custom Sequence/Bank ID]]))), Table_pA_Check[pA Check], ""))),
    IF(_xlpm.ProblemFound="", "", "Error 13: Problem sequences found (" &amp; _xlpm.ProblemFound &amp; ")"))</f>
        <v/>
      </c>
      <c r="BX148" s="4" t="str">
        <f>IF(AND(Table65[[#This Row],[Service]] &lt;&gt; "", Table65[[#This Row],[Codon Optimize Capitalized?]]&lt;&gt; "No", Table65[[#This Row],[Codon Optimize Capitalized?]]&lt;&gt; "", Table65[[#This Row],[Codon Optimize Capitalized?]]&lt;&gt; "No Options", EXACT(Table65[[#This Row],[Custom Sequence/Bank ID]],LOWER(Table65[[#This Row],[Custom Sequence/Bank ID]]))),"Error 14: Codon optimization is selected, but sequence is lowercase. Change regions for optimization to uppercase","")</f>
        <v/>
      </c>
      <c r="BY148" s="4" t="str">
        <f>IF(COUNTIF(Table65[Name], Table65[[#This Row],[Name]]) &gt; 1, "Error 15: Duplicate name", "")</f>
        <v/>
      </c>
      <c r="BZ148" s="4" t="str">
        <f>IF(
   Table65[[#This Row],[Service]]&lt;&gt;"",
   IF(
      AND(Table65[[#This Row],[Formulation]]="", Table65[[#This Row],[Number of Aliquots]]&gt;1),
      "Error 16: The RTC can only aliquot formulated circRNA; unformulated circRNA is stable through many freeze-thaw cycles",
      ""
   ),
   ""
)</f>
        <v/>
      </c>
      <c r="CA148" s="4" t="str">
        <f>IF(
   Table65[[#This Row],[Service]]&lt;&gt;"",
   IF(
      Table65[[#This Row],[Number of Aliquots]] &gt; (Table65[[#This Row],[Quantity (mg)]]*20),
      "Error 17: Too many aliquots. Maximum aliquots for Quantity requested = " &amp; (Table65[[#This Row],[Quantity (mg)]]*20),
      ""
   ),
   ""
)</f>
        <v/>
      </c>
      <c r="CB148" s="4" t="str">
        <f>IF(
   AND(Table65[[#This Row],[Service]]&lt;&gt;"", Table65[[#This Row],[Quantity (mg)]]&lt;0.2, Table65[[#This Row],[Formulation]]&lt;&gt;"", Table65[[#This Row],[Formulation]]&lt;&gt;"None"),
   "Error 18: Quantity too low. Minimum is 0.2mg for formulations",
   ""
)</f>
        <v/>
      </c>
      <c r="CC148" s="4" t="str">
        <f>IF(
   AND(Table65[[#This Row],[Service]]&lt;&gt;"", Table65[[#This Row],[Vector]]="No Vector", Table65[[#This Row],[Service]]&lt;&gt;"HT Geneblock Custom RNA"),
   "Error 19: [No Vector] can only be used for Geneblock service",
   ""
)</f>
        <v/>
      </c>
      <c r="CD148" s="4" t="str">
        <f>_xlfn.LET(
    _xlpm.errorList, _xlfn.TEXTJOIN(". ", TRUE, Table_Sequence_Check[[#This Row],[Problem Sequence Check]:[GC Check]],Table_Sequence_Check[[#This Row],[Restriction Enzyme Error]:[Gblock No Vector Check]]),
    IF(AND(Table65[[#This Row],[Service]]&lt;&gt;"", Table65[[#This Row],[Custom Sequence/Bank ID]]&lt;&gt;"SPECIAL",_xlpm.errorList&lt;&gt;""), _xlpm.errorList &amp; ".", "")
)</f>
        <v/>
      </c>
      <c r="CF148" s="3" t="str">
        <f t="shared" si="10"/>
        <v>Required</v>
      </c>
      <c r="CG148" s="1" t="str">
        <f t="shared" si="11"/>
        <v>Optional</v>
      </c>
      <c r="CH148" s="1" t="str">
        <f>IF(Table65[[#This Row],[Service]]&lt;&gt;"",IF((Table65[[#This Row],[Service]]="HT Custom RNA") + (Table65[[#This Row],[Service]]="HT Geneblock Custom RNA"), "Empty","Required"),"Empty")</f>
        <v>Empty</v>
      </c>
      <c r="CI148" s="1" t="str">
        <f>IF(Table65[[#This Row],[Service]] = "Stock RNA", "Required","Empty")</f>
        <v>Empty</v>
      </c>
      <c r="CJ148" s="1" t="str">
        <f>IF(OR(Table65[[#This Row],[Service]] = "Custom RNA", Table65[[#This Row],[Service]] = "HT Custom RNA", Table65[[#This Row],[Service]] = "HT Geneblock Custom RNA", Table65[[#This Row],[Service]] = "Formulation"), "Required", "Empty")</f>
        <v>Empty</v>
      </c>
      <c r="CK148" s="1" t="str">
        <f>IF(OR(Table65[[#This Row],[Service]] = "Custom RNA", Table65[[#This Row],[Service]] = "HT Custom RNA", Table65[[#This Row],[Service]] = "HT Geneblock Custom RNA"), "Required", "Empty")</f>
        <v>Empty</v>
      </c>
      <c r="CL148" s="1" t="str">
        <f>IF(OR(Table65[[#This Row],[Service]] = "Custom RNA", Table65[[#This Row],[Service]] = "HT Custom RNA", Table65[[#This Row],[Service]] = "HT Geneblock Custom RNA"), "Required", "Empty")</f>
        <v>Empty</v>
      </c>
      <c r="CM148" s="1" t="str">
        <f>IF(OR(Table65[[#This Row],[Service]] = "Custom RNA", Table65[[#This Row],[Service]] = "HT Custom RNA", Table65[[#This Row],[Service]] = "HT Geneblock Custom RNA"), "Required", "Empty")</f>
        <v>Empty</v>
      </c>
      <c r="CN148" s="1" t="str">
        <f>IF(AND(Table65[[#This Row],[Vector]]&lt;&gt;"Banked Construct", OR(Table65[[#This Row],[Service]] = "Custom RNA", Table65[[#This Row],[Service]] = "HT Custom RNA",Table65[[#This Row],[Service]] = "HT Geneblock Custom RNA",)), "Optional", "Empty")</f>
        <v>Empty</v>
      </c>
      <c r="CO148" s="1" t="str">
        <f>IF(OR(Table65[[#This Row],[Service]] = "Custom RNA", Table65[[#This Row],[Service]] = "HT Custom RNA"), "Optional", "Empty")</f>
        <v>Empty</v>
      </c>
      <c r="CP148" s="1" t="str">
        <f>IF(OR(Table65[[#This Row],[Service]] = "Custom RNA", Table65[[#This Row],[Service]] = "HT Custom RNA", Table65[[#This Row],[Service]] = "HT Custom Geneblock RNA"), "Optional", "Empty")</f>
        <v>Empty</v>
      </c>
      <c r="CQ148" s="1" t="str">
        <f>IF(Table65[[#This Row],[Service]]&lt;&gt;"",IF(OR(Table65[[#This Row],[Service]]="HT Custom RNA", Table65[[#This Row],[Service]]="HT Geneblock Custom RNA"), "Empty","Optional"),"Empty")</f>
        <v>Empty</v>
      </c>
      <c r="CR148" s="1" t="str">
        <f>IF(AND(Table65[[#This Row],[Formulation]]&lt;&gt;"",Table65[[#This Row],[Formulation]]&lt;&gt;"None",Table65[[#This Row],[Formulation]]&lt;&gt;"No Options"), "Required","Empty")</f>
        <v>Empty</v>
      </c>
      <c r="CS148" s="1" t="str">
        <f>IF(AND(Table65[[#This Row],[Formulation]]&lt;&gt;"",Table65[[#This Row],[Formulation]]&lt;&gt;"None",Table65[[#This Row],[Formulation]]&lt;&gt;"No Options"), "Optional","Empty")</f>
        <v>Empty</v>
      </c>
      <c r="CT148" s="1" t="str">
        <f t="shared" si="12"/>
        <v>Optional</v>
      </c>
      <c r="CU148" s="1" t="str">
        <f t="shared" si="13"/>
        <v>Optional</v>
      </c>
      <c r="CV148" s="2" t="str">
        <f t="shared" si="14"/>
        <v>Optional</v>
      </c>
    </row>
    <row r="149" spans="1:100" x14ac:dyDescent="0.35">
      <c r="A149" s="69">
        <v>145</v>
      </c>
      <c r="B149" s="59"/>
      <c r="C149" s="83"/>
      <c r="D149" s="85"/>
      <c r="E149" s="90"/>
      <c r="F149" s="60"/>
      <c r="G149" s="60"/>
      <c r="H149" s="60"/>
      <c r="I149" s="61"/>
      <c r="J149" s="61"/>
      <c r="K149" s="105"/>
      <c r="L149" s="90"/>
      <c r="M149" s="60"/>
      <c r="N149" s="108"/>
      <c r="O149" s="91"/>
      <c r="P149" s="111"/>
      <c r="Q149" s="93" t="str">
        <f>Table_Sequence_Check[[#This Row],[Final Warnings]]</f>
        <v/>
      </c>
      <c r="R149" s="19"/>
      <c r="S149" s="19"/>
      <c r="T149" s="19"/>
      <c r="BG149" s="3" t="str" cm="1">
        <f t="array" ref="BG149">_xlfn.LET(
    _xlpm.ProblemFound, _xlfn.TEXTJOIN(", ", TRUE, IF(OR(Table65[[#This Row],[Codon Optimize Capitalized?]]="No", Table65[[#This Row],[Codon Optimize Capitalized?]]=""), IF((ISNUMBER(SEARCH(Table_Problem_Sequences[Problem Sequences], Table65[[#This Row],[Custom Sequence/Bank ID]]))), Table_Problem_Sequences[Problem Sequences], ""),IF((ISNUMBER(FIND(LOWER(Table_Problem_Sequences[Problem Sequences]), Table65[[#This Row],[Custom Sequence/Bank ID]]))), Table_Problem_Sequences[Problem Sequences], ""))),
    IF(_xlpm.ProblemFound="", "", "Warning 1: Problem sequences found (" &amp; _xlpm.ProblemFound &amp; ")"))</f>
        <v/>
      </c>
      <c r="BH149" s="3" t="str">
        <f>IF(AND(Table65[[#This Row],[Vector]] &lt;&gt; "Banked Construct",Table65[[#This Row],[Service]]&lt;&gt;"Stock RNA", LEN(Table65[[#This Row],[Custom Sequence/Bank ID]])&lt;300, Table65[[#This Row],[Custom Sequence/Bank ID]]&lt;&gt;""),"Comment: Sequence is less than 300nt. A spacer sequence will be added to bring the length up to 300nt","")</f>
        <v/>
      </c>
      <c r="BI149" s="1" t="str">
        <f>IF(AND(Table65[[#This Row],[Custom Sequence/Bank ID]]&lt;&gt;"", Table65[[#This Row],[Codon Optimize Capitalized?]]&lt;&gt; "No", Table65[[#This Row],[Codon Optimize Capitalized?]]&lt;&gt; "", Table65[[#This Row],[Codon Optimize Capitalized?]]&lt;&gt; "No Options"),
    IF(MOD(LEN(SUBSTITUTE(SUBSTITUTE(SUBSTITUTE(SUBSTITUTE(SUBSTITUTE(Table65[[#This Row],[Custom Sequence/Bank ID]], "a", ""), "c", ""), "g", ""), "u", ""), "t", "")), 3) = 0,
        "",
        "Error 3: Optimization regions not divisible by 3"),
    "")</f>
        <v/>
      </c>
      <c r="BJ149" s="1" t="str">
        <f>IF(
    Table65[[#This Row],[Vector]]="Banked Construct",
    IF(
        AND(
            LEFT(Table65[[#This Row],[Custom Sequence/Bank ID]], 3)="RTC",
            ISNUMBER(VALUE(MID(Table65[[#This Row],[Custom Sequence/Bank ID]], 4, 7))),
            LEN(Table65[[#This Row],[Custom Sequence/Bank ID]])=10
        ),
        "",
        "Error 4: Incorrect Bank ID"
    ),
    ""
)</f>
        <v/>
      </c>
      <c r="BK149" s="1" t="str">
        <f>IF(
   AND(Table65[[#This Row],[Vector]]&lt;&gt;"Banked Construct", LEN(Table65[[#This Row],[Custom Sequence/Bank ID]])&gt;0),
   IF(
      LEN(
         SUBSTITUTE(
            SUBSTITUTE(
               SUBSTITUTE(
                  SUBSTITUTE(UPPER(Table65[[#This Row],[Custom Sequence/Bank ID]]),"A",""),
               "C",""),
            "T",""),
         "G","")
      )&gt;0,
      "Error 5: Non-ACGT characters present",
      ""
   ),
   ""
)</f>
        <v/>
      </c>
      <c r="BL149" s="4" t="str">
        <f>IF(AND(Table65[[#This Row],[Vector]] &lt;&gt; "Banked Construct",Table65[[#This Row],[Service]]="Custom RNA", LEN(Table65[[#This Row],[Custom Sequence/Bank ID]])&gt;10000),"Error 6: Maximum sequence length is 10,000nt",IF(AND(Table65[[#This Row],[Vector]] &lt;&gt; "Banked Construct",Table65[[#This Row],[Service]]="HT Custom RNA", LEN(Table65[[#This Row],[Custom Sequence/Bank ID]])&gt;5000),"Error 6: Maximum sequence length for HT is 5,000nt", IF(Table65[[#This Row],[Service]]="HT Geneblock Custom RNA", IF(AND(Table65[[#This Row],[Vector]]="RTC coding circRNA", LEN(Table65[[#This Row],[Custom Sequence/Bank ID]])&gt;3793),"Error 6: Maximum sequence length for Coding CircRNA Geneblock is 3,793nt", IF(AND(Table65[[#This Row],[Vector]]="RTC noncoding circRNA", LEN(Table65[[#This Row],[Custom Sequence/Bank ID]])&gt;4493),"Error 6: Maximum sequence length for Noncoding CircRNA Geneblock is 4,493nt", IF(AND(Table65[[#This Row],[Vector]]="RTC Other RNA", LEN(Table65[[#This Row],[Custom Sequence/Bank ID]])&gt;4913),"Error 6: Maximum sequence length for Other RNA Geneblock is 4,913nt",""))),"")))</f>
        <v/>
      </c>
      <c r="BM149" s="4" t="str">
        <f>IF(AND(Table65[[#This Row],[Vector]] &lt;&gt; "Banked Construct", Table65[[#This Row],[Service]]&lt;&gt;"Stock RNA", Table65[[#This Row],[Custom Sequence/Bank ID]]&lt;&gt;""),
    _xlfn.LET(
        _xlpm.Sequence, Table65[[#This Row],[Custom Sequence/Bank ID]],
        _xlpm.OriginalLength, IF(AND(Table65[[#This Row],[Codon Optimize Capitalized?]] &lt;&gt; "No", Table65[[#This Row],[Codon Optimize Capitalized?]] &lt;&gt; ""),
                           LEN(SUBSTITUTE(SUBSTITUTE(SUBSTITUTE(SUBSTITUTE(SUBSTITUTE(_xlpm.Sequence, "A", ""), "C", ""), "G", ""), "T", ""), "U", "")),
                           LEN(_xlpm.Sequence)),
        _xlpm.NoGCLength, IF(AND(Table65[[#This Row],[Codon Optimize Capitalized?]] &lt;&gt; "No", Table65[[#This Row],[Codon Optimize Capitalized?]] &lt;&gt; ""),
                       LEN((SUBSTITUTE(SUBSTITUTE(SUBSTITUTE(SUBSTITUTE(SUBSTITUTE(SUBSTITUTE(SUBSTITUTE(_xlpm.Sequence, "A", ""), "C", ""), "G", ""), "T", ""), "U", ""), "g", ""), "c", ""))),
                       LEN(SUBSTITUTE(SUBSTITUTE(UPPER(_xlpm.Sequence), "G", ""), "C", ""))),
        _xlpm.GCLength, _xlpm.OriginalLength - _xlpm.NoGCLength,
        _xlpm.GCPercentage, IF(_xlpm.OriginalLength &gt; 15, _xlpm.GCLength / _xlpm.OriginalLength, 0.5),
                IF(OR(_xlpm.GCPercentage &gt; 0.65, _xlpm.GCPercentage &lt; 0.25), "Warning 7: Unoptimized region GC is not between 25-65%", "")
    ),
    ""
)</f>
        <v/>
      </c>
      <c r="BN149" s="4" t="str" cm="1">
        <f t="array" ref="BN149">_xlfn.LET(
    _xlpm.ProblemFound, _xlfn.TEXTJOIN(", ", TRUE, IF(OR(Table65[[#This Row],[Codon Optimize Capitalized?]]="No", Table65[[#This Row],[Codon Optimize Capitalized?]]=""), IF((ISNUMBER(SEARCH(Table_Restriction_Enzymes[XbaI], Table65[[#This Row],[Custom Sequence/Bank ID]]))), Table_Restriction_Enzymes[XbaI], ""),IF((ISNUMBER(FIND(LOWER(Table_Restriction_Enzymes[XbaI]), Table65[[#This Row],[Custom Sequence/Bank ID]]))), Table_Restriction_Enzymes[XbaI], ""))),
    IF(_xlpm.ProblemFound="", "", "[" &amp; _xlpm.ProblemFound &amp; "]"))</f>
        <v/>
      </c>
      <c r="BO149" s="4" t="str">
        <f>IF(Table_Sequence_Check[[#This Row],[Restriction Enzyme 1 Check]]&lt;&gt;"", Table_Restriction_Enzymes[[#Headers],[XbaI]],"")</f>
        <v/>
      </c>
      <c r="BP149" s="4" t="str" cm="1">
        <f t="array" ref="BP149">_xlfn.LET(
    _xlpm.ProblemFound, _xlfn.TEXTJOIN(", ", TRUE, IF(OR(Table65[[#This Row],[Codon Optimize Capitalized?]]="No", Table65[[#This Row],[Codon Optimize Capitalized?]]=""), IF((ISNUMBER(SEARCH(Table_Restriction_Enzymes[AscI], Table65[[#This Row],[Custom Sequence/Bank ID]]))), Table_Restriction_Enzymes[AscI], ""),IF((ISNUMBER(FIND(LOWER(Table_Restriction_Enzymes[AscI]), Table65[[#This Row],[Custom Sequence/Bank ID]]))), Table_Restriction_Enzymes[AscI], ""))),
    IF(_xlpm.ProblemFound="", "", "[" &amp; _xlpm.ProblemFound &amp; "]"))</f>
        <v/>
      </c>
      <c r="BQ149" s="4" t="str">
        <f>IF(Table_Sequence_Check[[#This Row],[Restriction Enzyme 2 Check]]&lt;&gt;"", Table_Restriction_Enzymes[[#Headers],[AscI]],"")</f>
        <v/>
      </c>
      <c r="BR149" s="4" t="str">
        <f>IF(AND(Table65[[#This Row],[Vector]] &lt;&gt; "Banked Construct",Table65[[#This Row],[Service]]&lt;&gt;"Stock RNA", Table65[[#This Row],[Service]]&lt;&gt;"HT Geneblock Custom RNA", Table_Sequence_Check[[#This Row],[Restriction Enzyme 1 Check]]&lt;&gt;"", Table_Sequence_Check[[#This Row],[Restriction Enzyme 2 Check]]&lt;&gt; ""),"Error 8: Remove instances of one of the following: " &amp; _xlfn.CONCAT(Table_Sequence_Check[[#This Row],[Restriction Enzyme 1 Check]],Table_Sequence_Check[[#This Row],[Restriction Enzyme 2 Check]]),"")</f>
        <v/>
      </c>
      <c r="BS149" s="4" t="str" cm="1">
        <f t="array" ref="BS149">IF(
   AND(
      Table65[[#This Row],[Service]] &lt;&gt; "",
      OR(
         COUNTIF(Table65[Service], "HT Custom RNA") &gt; 0,
         COUNTIF(Table65[Service], "HT Geneblock Custom RNA") &gt; 0
      ),
      COUNTA(_xlfn.UNIQUE(_xlfn._xlws.FILTER(Table65[Service], Table65[Service] &lt;&gt; ""))) &gt; 1
   ),
   "Error 9: If selecting HT Custom RNA or HT Geneblock Custom RNA, all items must match the selected HT service",
   ""
)</f>
        <v/>
      </c>
      <c r="BT149" s="4" t="str" cm="1">
        <f t="array" ref="BT149">IF(
   AND(
      Table65[[#This Row],[Service]] &lt;&gt; "",
      OR(COUNTIF(Table65[Service], "*HT Custom RNA*") &gt; 0, COUNTIF(Table65[Service], "*HT Geneblock Custom RNA*") &gt; 0),
      OR(
         COUNTA(_xlfn.UNIQUE(_xlfn._xlws.FILTER(Table65[RNA Analytics], (Table65[Service] &lt;&gt; "")))) &gt; 1,
         COUNTA(_xlfn.UNIQUE(_xlfn._xlws.FILTER(Table65[Bank Construct?], (Table65[Service] &lt;&gt; "")))) &gt; 1,
         COUNTA(_xlfn.UNIQUE(_xlfn._xlws.FILTER(Table65[Synthesis Type], (Table65[Service] &lt;&gt; "")))) &gt; 1
      )
   ),
   "Error 10: If submitting HT Custom RNA or HT Geneblock Custom RNA service request, all items must have the same Synthesis Type, Banking, and Analytics",
   ""
)</f>
        <v/>
      </c>
      <c r="BU149" s="4" t="str">
        <f>IF(AND(OR(Table65[[#This Row],[Service]] = "HT Custom RNA",Table65[[#This Row],[Service]] = "HT Geneblock Custom RNA"), Table65[[#This Row],[Vector]]="Banked Construct"),"Error 11: Banked constructs cannot be submitted for HT/Geneblock Custom RNA service. Contact the core if you'd like to resynthesize an entire banked plate","")</f>
        <v/>
      </c>
      <c r="BV149" s="4" t="str">
        <f>IF(AND(Table65[[#This Row],[Service]] &lt;&gt; "", Table65[[#This Row],[Vector]]="Banked Construct", Table65[[#This Row],[Bank Construct?]]="Yes"),"Error 12: Cannot bank constructs that are already banked","")</f>
        <v/>
      </c>
      <c r="BW149" s="4" t="str" cm="1">
        <f t="array" ref="BW149">_xlfn.LET(
    _xlpm.ProblemFound, _xlfn.TEXTJOIN(", ", TRUE, IF(AND(Table65[[#This Row],[Synthesis Type]]="Other RNA", OR(Table65[[#This Row],[Codon Optimize Capitalized?]]="No", Table65[[#This Row],[Codon Optimize Capitalized?]]="")), IF((ISNUMBER(SEARCH(Table_pA_Check[pA Check], Table65[[#This Row],[Custom Sequence/Bank ID]]))), Table_pA_Check[pA Check], ""),IF((ISNUMBER(FIND(LOWER(Table_pA_Check[pA Check]), Table65[[#This Row],[Custom Sequence/Bank ID]]))), Table_pA_Check[pA Check], ""))),
    IF(_xlpm.ProblemFound="", "", "Error 13: Problem sequences found (" &amp; _xlpm.ProblemFound &amp; ")"))</f>
        <v/>
      </c>
      <c r="BX149" s="4" t="str">
        <f>IF(AND(Table65[[#This Row],[Service]] &lt;&gt; "", Table65[[#This Row],[Codon Optimize Capitalized?]]&lt;&gt; "No", Table65[[#This Row],[Codon Optimize Capitalized?]]&lt;&gt; "", Table65[[#This Row],[Codon Optimize Capitalized?]]&lt;&gt; "No Options", EXACT(Table65[[#This Row],[Custom Sequence/Bank ID]],LOWER(Table65[[#This Row],[Custom Sequence/Bank ID]]))),"Error 14: Codon optimization is selected, but sequence is lowercase. Change regions for optimization to uppercase","")</f>
        <v/>
      </c>
      <c r="BY149" s="4" t="str">
        <f>IF(COUNTIF(Table65[Name], Table65[[#This Row],[Name]]) &gt; 1, "Error 15: Duplicate name", "")</f>
        <v/>
      </c>
      <c r="BZ149" s="4" t="str">
        <f>IF(
   Table65[[#This Row],[Service]]&lt;&gt;"",
   IF(
      AND(Table65[[#This Row],[Formulation]]="", Table65[[#This Row],[Number of Aliquots]]&gt;1),
      "Error 16: The RTC can only aliquot formulated circRNA; unformulated circRNA is stable through many freeze-thaw cycles",
      ""
   ),
   ""
)</f>
        <v/>
      </c>
      <c r="CA149" s="4" t="str">
        <f>IF(
   Table65[[#This Row],[Service]]&lt;&gt;"",
   IF(
      Table65[[#This Row],[Number of Aliquots]] &gt; (Table65[[#This Row],[Quantity (mg)]]*20),
      "Error 17: Too many aliquots. Maximum aliquots for Quantity requested = " &amp; (Table65[[#This Row],[Quantity (mg)]]*20),
      ""
   ),
   ""
)</f>
        <v/>
      </c>
      <c r="CB149" s="4" t="str">
        <f>IF(
   AND(Table65[[#This Row],[Service]]&lt;&gt;"", Table65[[#This Row],[Quantity (mg)]]&lt;0.2, Table65[[#This Row],[Formulation]]&lt;&gt;"", Table65[[#This Row],[Formulation]]&lt;&gt;"None"),
   "Error 18: Quantity too low. Minimum is 0.2mg for formulations",
   ""
)</f>
        <v/>
      </c>
      <c r="CC149" s="4" t="str">
        <f>IF(
   AND(Table65[[#This Row],[Service]]&lt;&gt;"", Table65[[#This Row],[Vector]]="No Vector", Table65[[#This Row],[Service]]&lt;&gt;"HT Geneblock Custom RNA"),
   "Error 19: [No Vector] can only be used for Geneblock service",
   ""
)</f>
        <v/>
      </c>
      <c r="CD149" s="4" t="str">
        <f>_xlfn.LET(
    _xlpm.errorList, _xlfn.TEXTJOIN(". ", TRUE, Table_Sequence_Check[[#This Row],[Problem Sequence Check]:[GC Check]],Table_Sequence_Check[[#This Row],[Restriction Enzyme Error]:[Gblock No Vector Check]]),
    IF(AND(Table65[[#This Row],[Service]]&lt;&gt;"", Table65[[#This Row],[Custom Sequence/Bank ID]]&lt;&gt;"SPECIAL",_xlpm.errorList&lt;&gt;""), _xlpm.errorList &amp; ".", "")
)</f>
        <v/>
      </c>
      <c r="CF149" s="3" t="str">
        <f t="shared" si="10"/>
        <v>Required</v>
      </c>
      <c r="CG149" s="1" t="str">
        <f t="shared" si="11"/>
        <v>Optional</v>
      </c>
      <c r="CH149" s="1" t="str">
        <f>IF(Table65[[#This Row],[Service]]&lt;&gt;"",IF((Table65[[#This Row],[Service]]="HT Custom RNA") + (Table65[[#This Row],[Service]]="HT Geneblock Custom RNA"), "Empty","Required"),"Empty")</f>
        <v>Empty</v>
      </c>
      <c r="CI149" s="1" t="str">
        <f>IF(Table65[[#This Row],[Service]] = "Stock RNA", "Required","Empty")</f>
        <v>Empty</v>
      </c>
      <c r="CJ149" s="1" t="str">
        <f>IF(OR(Table65[[#This Row],[Service]] = "Custom RNA", Table65[[#This Row],[Service]] = "HT Custom RNA", Table65[[#This Row],[Service]] = "HT Geneblock Custom RNA", Table65[[#This Row],[Service]] = "Formulation"), "Required", "Empty")</f>
        <v>Empty</v>
      </c>
      <c r="CK149" s="1" t="str">
        <f>IF(OR(Table65[[#This Row],[Service]] = "Custom RNA", Table65[[#This Row],[Service]] = "HT Custom RNA", Table65[[#This Row],[Service]] = "HT Geneblock Custom RNA"), "Required", "Empty")</f>
        <v>Empty</v>
      </c>
      <c r="CL149" s="1" t="str">
        <f>IF(OR(Table65[[#This Row],[Service]] = "Custom RNA", Table65[[#This Row],[Service]] = "HT Custom RNA", Table65[[#This Row],[Service]] = "HT Geneblock Custom RNA"), "Required", "Empty")</f>
        <v>Empty</v>
      </c>
      <c r="CM149" s="1" t="str">
        <f>IF(OR(Table65[[#This Row],[Service]] = "Custom RNA", Table65[[#This Row],[Service]] = "HT Custom RNA", Table65[[#This Row],[Service]] = "HT Geneblock Custom RNA"), "Required", "Empty")</f>
        <v>Empty</v>
      </c>
      <c r="CN149" s="1" t="str">
        <f>IF(AND(Table65[[#This Row],[Vector]]&lt;&gt;"Banked Construct", OR(Table65[[#This Row],[Service]] = "Custom RNA", Table65[[#This Row],[Service]] = "HT Custom RNA",Table65[[#This Row],[Service]] = "HT Geneblock Custom RNA",)), "Optional", "Empty")</f>
        <v>Empty</v>
      </c>
      <c r="CO149" s="1" t="str">
        <f>IF(OR(Table65[[#This Row],[Service]] = "Custom RNA", Table65[[#This Row],[Service]] = "HT Custom RNA"), "Optional", "Empty")</f>
        <v>Empty</v>
      </c>
      <c r="CP149" s="1" t="str">
        <f>IF(OR(Table65[[#This Row],[Service]] = "Custom RNA", Table65[[#This Row],[Service]] = "HT Custom RNA", Table65[[#This Row],[Service]] = "HT Custom Geneblock RNA"), "Optional", "Empty")</f>
        <v>Empty</v>
      </c>
      <c r="CQ149" s="1" t="str">
        <f>IF(Table65[[#This Row],[Service]]&lt;&gt;"",IF(OR(Table65[[#This Row],[Service]]="HT Custom RNA", Table65[[#This Row],[Service]]="HT Geneblock Custom RNA"), "Empty","Optional"),"Empty")</f>
        <v>Empty</v>
      </c>
      <c r="CR149" s="1" t="str">
        <f>IF(AND(Table65[[#This Row],[Formulation]]&lt;&gt;"",Table65[[#This Row],[Formulation]]&lt;&gt;"None",Table65[[#This Row],[Formulation]]&lt;&gt;"No Options"), "Required","Empty")</f>
        <v>Empty</v>
      </c>
      <c r="CS149" s="1" t="str">
        <f>IF(AND(Table65[[#This Row],[Formulation]]&lt;&gt;"",Table65[[#This Row],[Formulation]]&lt;&gt;"None",Table65[[#This Row],[Formulation]]&lt;&gt;"No Options"), "Optional","Empty")</f>
        <v>Empty</v>
      </c>
      <c r="CT149" s="1" t="str">
        <f t="shared" si="12"/>
        <v>Optional</v>
      </c>
      <c r="CU149" s="1" t="str">
        <f t="shared" si="13"/>
        <v>Optional</v>
      </c>
      <c r="CV149" s="2" t="str">
        <f t="shared" si="14"/>
        <v>Optional</v>
      </c>
    </row>
    <row r="150" spans="1:100" x14ac:dyDescent="0.35">
      <c r="A150" s="69">
        <v>146</v>
      </c>
      <c r="B150" s="59"/>
      <c r="C150" s="83"/>
      <c r="D150" s="85"/>
      <c r="E150" s="90"/>
      <c r="F150" s="60"/>
      <c r="G150" s="60"/>
      <c r="H150" s="60"/>
      <c r="I150" s="61"/>
      <c r="J150" s="61"/>
      <c r="K150" s="105"/>
      <c r="L150" s="90"/>
      <c r="M150" s="60"/>
      <c r="N150" s="108"/>
      <c r="O150" s="91"/>
      <c r="P150" s="111"/>
      <c r="Q150" s="93" t="str">
        <f>Table_Sequence_Check[[#This Row],[Final Warnings]]</f>
        <v/>
      </c>
      <c r="R150" s="19"/>
      <c r="S150" s="19"/>
      <c r="T150" s="19"/>
      <c r="BG150" s="3" t="str" cm="1">
        <f t="array" ref="BG150">_xlfn.LET(
    _xlpm.ProblemFound, _xlfn.TEXTJOIN(", ", TRUE, IF(OR(Table65[[#This Row],[Codon Optimize Capitalized?]]="No", Table65[[#This Row],[Codon Optimize Capitalized?]]=""), IF((ISNUMBER(SEARCH(Table_Problem_Sequences[Problem Sequences], Table65[[#This Row],[Custom Sequence/Bank ID]]))), Table_Problem_Sequences[Problem Sequences], ""),IF((ISNUMBER(FIND(LOWER(Table_Problem_Sequences[Problem Sequences]), Table65[[#This Row],[Custom Sequence/Bank ID]]))), Table_Problem_Sequences[Problem Sequences], ""))),
    IF(_xlpm.ProblemFound="", "", "Warning 1: Problem sequences found (" &amp; _xlpm.ProblemFound &amp; ")"))</f>
        <v/>
      </c>
      <c r="BH150" s="3" t="str">
        <f>IF(AND(Table65[[#This Row],[Vector]] &lt;&gt; "Banked Construct",Table65[[#This Row],[Service]]&lt;&gt;"Stock RNA", LEN(Table65[[#This Row],[Custom Sequence/Bank ID]])&lt;300, Table65[[#This Row],[Custom Sequence/Bank ID]]&lt;&gt;""),"Comment: Sequence is less than 300nt. A spacer sequence will be added to bring the length up to 300nt","")</f>
        <v/>
      </c>
      <c r="BI150" s="1" t="str">
        <f>IF(AND(Table65[[#This Row],[Custom Sequence/Bank ID]]&lt;&gt;"", Table65[[#This Row],[Codon Optimize Capitalized?]]&lt;&gt; "No", Table65[[#This Row],[Codon Optimize Capitalized?]]&lt;&gt; "", Table65[[#This Row],[Codon Optimize Capitalized?]]&lt;&gt; "No Options"),
    IF(MOD(LEN(SUBSTITUTE(SUBSTITUTE(SUBSTITUTE(SUBSTITUTE(SUBSTITUTE(Table65[[#This Row],[Custom Sequence/Bank ID]], "a", ""), "c", ""), "g", ""), "u", ""), "t", "")), 3) = 0,
        "",
        "Error 3: Optimization regions not divisible by 3"),
    "")</f>
        <v/>
      </c>
      <c r="BJ150" s="1" t="str">
        <f>IF(
    Table65[[#This Row],[Vector]]="Banked Construct",
    IF(
        AND(
            LEFT(Table65[[#This Row],[Custom Sequence/Bank ID]], 3)="RTC",
            ISNUMBER(VALUE(MID(Table65[[#This Row],[Custom Sequence/Bank ID]], 4, 7))),
            LEN(Table65[[#This Row],[Custom Sequence/Bank ID]])=10
        ),
        "",
        "Error 4: Incorrect Bank ID"
    ),
    ""
)</f>
        <v/>
      </c>
      <c r="BK150" s="1" t="str">
        <f>IF(
   AND(Table65[[#This Row],[Vector]]&lt;&gt;"Banked Construct", LEN(Table65[[#This Row],[Custom Sequence/Bank ID]])&gt;0),
   IF(
      LEN(
         SUBSTITUTE(
            SUBSTITUTE(
               SUBSTITUTE(
                  SUBSTITUTE(UPPER(Table65[[#This Row],[Custom Sequence/Bank ID]]),"A",""),
               "C",""),
            "T",""),
         "G","")
      )&gt;0,
      "Error 5: Non-ACGT characters present",
      ""
   ),
   ""
)</f>
        <v/>
      </c>
      <c r="BL150" s="4" t="str">
        <f>IF(AND(Table65[[#This Row],[Vector]] &lt;&gt; "Banked Construct",Table65[[#This Row],[Service]]="Custom RNA", LEN(Table65[[#This Row],[Custom Sequence/Bank ID]])&gt;10000),"Error 6: Maximum sequence length is 10,000nt",IF(AND(Table65[[#This Row],[Vector]] &lt;&gt; "Banked Construct",Table65[[#This Row],[Service]]="HT Custom RNA", LEN(Table65[[#This Row],[Custom Sequence/Bank ID]])&gt;5000),"Error 6: Maximum sequence length for HT is 5,000nt", IF(Table65[[#This Row],[Service]]="HT Geneblock Custom RNA", IF(AND(Table65[[#This Row],[Vector]]="RTC coding circRNA", LEN(Table65[[#This Row],[Custom Sequence/Bank ID]])&gt;3793),"Error 6: Maximum sequence length for Coding CircRNA Geneblock is 3,793nt", IF(AND(Table65[[#This Row],[Vector]]="RTC noncoding circRNA", LEN(Table65[[#This Row],[Custom Sequence/Bank ID]])&gt;4493),"Error 6: Maximum sequence length for Noncoding CircRNA Geneblock is 4,493nt", IF(AND(Table65[[#This Row],[Vector]]="RTC Other RNA", LEN(Table65[[#This Row],[Custom Sequence/Bank ID]])&gt;4913),"Error 6: Maximum sequence length for Other RNA Geneblock is 4,913nt",""))),"")))</f>
        <v/>
      </c>
      <c r="BM150" s="4" t="str">
        <f>IF(AND(Table65[[#This Row],[Vector]] &lt;&gt; "Banked Construct", Table65[[#This Row],[Service]]&lt;&gt;"Stock RNA", Table65[[#This Row],[Custom Sequence/Bank ID]]&lt;&gt;""),
    _xlfn.LET(
        _xlpm.Sequence, Table65[[#This Row],[Custom Sequence/Bank ID]],
        _xlpm.OriginalLength, IF(AND(Table65[[#This Row],[Codon Optimize Capitalized?]] &lt;&gt; "No", Table65[[#This Row],[Codon Optimize Capitalized?]] &lt;&gt; ""),
                           LEN(SUBSTITUTE(SUBSTITUTE(SUBSTITUTE(SUBSTITUTE(SUBSTITUTE(_xlpm.Sequence, "A", ""), "C", ""), "G", ""), "T", ""), "U", "")),
                           LEN(_xlpm.Sequence)),
        _xlpm.NoGCLength, IF(AND(Table65[[#This Row],[Codon Optimize Capitalized?]] &lt;&gt; "No", Table65[[#This Row],[Codon Optimize Capitalized?]] &lt;&gt; ""),
                       LEN((SUBSTITUTE(SUBSTITUTE(SUBSTITUTE(SUBSTITUTE(SUBSTITUTE(SUBSTITUTE(SUBSTITUTE(_xlpm.Sequence, "A", ""), "C", ""), "G", ""), "T", ""), "U", ""), "g", ""), "c", ""))),
                       LEN(SUBSTITUTE(SUBSTITUTE(UPPER(_xlpm.Sequence), "G", ""), "C", ""))),
        _xlpm.GCLength, _xlpm.OriginalLength - _xlpm.NoGCLength,
        _xlpm.GCPercentage, IF(_xlpm.OriginalLength &gt; 15, _xlpm.GCLength / _xlpm.OriginalLength, 0.5),
                IF(OR(_xlpm.GCPercentage &gt; 0.65, _xlpm.GCPercentage &lt; 0.25), "Warning 7: Unoptimized region GC is not between 25-65%", "")
    ),
    ""
)</f>
        <v/>
      </c>
      <c r="BN150" s="4" t="str" cm="1">
        <f t="array" ref="BN150">_xlfn.LET(
    _xlpm.ProblemFound, _xlfn.TEXTJOIN(", ", TRUE, IF(OR(Table65[[#This Row],[Codon Optimize Capitalized?]]="No", Table65[[#This Row],[Codon Optimize Capitalized?]]=""), IF((ISNUMBER(SEARCH(Table_Restriction_Enzymes[XbaI], Table65[[#This Row],[Custom Sequence/Bank ID]]))), Table_Restriction_Enzymes[XbaI], ""),IF((ISNUMBER(FIND(LOWER(Table_Restriction_Enzymes[XbaI]), Table65[[#This Row],[Custom Sequence/Bank ID]]))), Table_Restriction_Enzymes[XbaI], ""))),
    IF(_xlpm.ProblemFound="", "", "[" &amp; _xlpm.ProblemFound &amp; "]"))</f>
        <v/>
      </c>
      <c r="BO150" s="4" t="str">
        <f>IF(Table_Sequence_Check[[#This Row],[Restriction Enzyme 1 Check]]&lt;&gt;"", Table_Restriction_Enzymes[[#Headers],[XbaI]],"")</f>
        <v/>
      </c>
      <c r="BP150" s="4" t="str" cm="1">
        <f t="array" ref="BP150">_xlfn.LET(
    _xlpm.ProblemFound, _xlfn.TEXTJOIN(", ", TRUE, IF(OR(Table65[[#This Row],[Codon Optimize Capitalized?]]="No", Table65[[#This Row],[Codon Optimize Capitalized?]]=""), IF((ISNUMBER(SEARCH(Table_Restriction_Enzymes[AscI], Table65[[#This Row],[Custom Sequence/Bank ID]]))), Table_Restriction_Enzymes[AscI], ""),IF((ISNUMBER(FIND(LOWER(Table_Restriction_Enzymes[AscI]), Table65[[#This Row],[Custom Sequence/Bank ID]]))), Table_Restriction_Enzymes[AscI], ""))),
    IF(_xlpm.ProblemFound="", "", "[" &amp; _xlpm.ProblemFound &amp; "]"))</f>
        <v/>
      </c>
      <c r="BQ150" s="4" t="str">
        <f>IF(Table_Sequence_Check[[#This Row],[Restriction Enzyme 2 Check]]&lt;&gt;"", Table_Restriction_Enzymes[[#Headers],[AscI]],"")</f>
        <v/>
      </c>
      <c r="BR150" s="4" t="str">
        <f>IF(AND(Table65[[#This Row],[Vector]] &lt;&gt; "Banked Construct",Table65[[#This Row],[Service]]&lt;&gt;"Stock RNA", Table65[[#This Row],[Service]]&lt;&gt;"HT Geneblock Custom RNA", Table_Sequence_Check[[#This Row],[Restriction Enzyme 1 Check]]&lt;&gt;"", Table_Sequence_Check[[#This Row],[Restriction Enzyme 2 Check]]&lt;&gt; ""),"Error 8: Remove instances of one of the following: " &amp; _xlfn.CONCAT(Table_Sequence_Check[[#This Row],[Restriction Enzyme 1 Check]],Table_Sequence_Check[[#This Row],[Restriction Enzyme 2 Check]]),"")</f>
        <v/>
      </c>
      <c r="BS150" s="4" t="str" cm="1">
        <f t="array" ref="BS150">IF(
   AND(
      Table65[[#This Row],[Service]] &lt;&gt; "",
      OR(
         COUNTIF(Table65[Service], "HT Custom RNA") &gt; 0,
         COUNTIF(Table65[Service], "HT Geneblock Custom RNA") &gt; 0
      ),
      COUNTA(_xlfn.UNIQUE(_xlfn._xlws.FILTER(Table65[Service], Table65[Service] &lt;&gt; ""))) &gt; 1
   ),
   "Error 9: If selecting HT Custom RNA or HT Geneblock Custom RNA, all items must match the selected HT service",
   ""
)</f>
        <v/>
      </c>
      <c r="BT150" s="4" t="str" cm="1">
        <f t="array" ref="BT150">IF(
   AND(
      Table65[[#This Row],[Service]] &lt;&gt; "",
      OR(COUNTIF(Table65[Service], "*HT Custom RNA*") &gt; 0, COUNTIF(Table65[Service], "*HT Geneblock Custom RNA*") &gt; 0),
      OR(
         COUNTA(_xlfn.UNIQUE(_xlfn._xlws.FILTER(Table65[RNA Analytics], (Table65[Service] &lt;&gt; "")))) &gt; 1,
         COUNTA(_xlfn.UNIQUE(_xlfn._xlws.FILTER(Table65[Bank Construct?], (Table65[Service] &lt;&gt; "")))) &gt; 1,
         COUNTA(_xlfn.UNIQUE(_xlfn._xlws.FILTER(Table65[Synthesis Type], (Table65[Service] &lt;&gt; "")))) &gt; 1
      )
   ),
   "Error 10: If submitting HT Custom RNA or HT Geneblock Custom RNA service request, all items must have the same Synthesis Type, Banking, and Analytics",
   ""
)</f>
        <v/>
      </c>
      <c r="BU150" s="4" t="str">
        <f>IF(AND(OR(Table65[[#This Row],[Service]] = "HT Custom RNA",Table65[[#This Row],[Service]] = "HT Geneblock Custom RNA"), Table65[[#This Row],[Vector]]="Banked Construct"),"Error 11: Banked constructs cannot be submitted for HT/Geneblock Custom RNA service. Contact the core if you'd like to resynthesize an entire banked plate","")</f>
        <v/>
      </c>
      <c r="BV150" s="4" t="str">
        <f>IF(AND(Table65[[#This Row],[Service]] &lt;&gt; "", Table65[[#This Row],[Vector]]="Banked Construct", Table65[[#This Row],[Bank Construct?]]="Yes"),"Error 12: Cannot bank constructs that are already banked","")</f>
        <v/>
      </c>
      <c r="BW150" s="4" t="str" cm="1">
        <f t="array" ref="BW150">_xlfn.LET(
    _xlpm.ProblemFound, _xlfn.TEXTJOIN(", ", TRUE, IF(AND(Table65[[#This Row],[Synthesis Type]]="Other RNA", OR(Table65[[#This Row],[Codon Optimize Capitalized?]]="No", Table65[[#This Row],[Codon Optimize Capitalized?]]="")), IF((ISNUMBER(SEARCH(Table_pA_Check[pA Check], Table65[[#This Row],[Custom Sequence/Bank ID]]))), Table_pA_Check[pA Check], ""),IF((ISNUMBER(FIND(LOWER(Table_pA_Check[pA Check]), Table65[[#This Row],[Custom Sequence/Bank ID]]))), Table_pA_Check[pA Check], ""))),
    IF(_xlpm.ProblemFound="", "", "Error 13: Problem sequences found (" &amp; _xlpm.ProblemFound &amp; ")"))</f>
        <v/>
      </c>
      <c r="BX150" s="4" t="str">
        <f>IF(AND(Table65[[#This Row],[Service]] &lt;&gt; "", Table65[[#This Row],[Codon Optimize Capitalized?]]&lt;&gt; "No", Table65[[#This Row],[Codon Optimize Capitalized?]]&lt;&gt; "", Table65[[#This Row],[Codon Optimize Capitalized?]]&lt;&gt; "No Options", EXACT(Table65[[#This Row],[Custom Sequence/Bank ID]],LOWER(Table65[[#This Row],[Custom Sequence/Bank ID]]))),"Error 14: Codon optimization is selected, but sequence is lowercase. Change regions for optimization to uppercase","")</f>
        <v/>
      </c>
      <c r="BY150" s="4" t="str">
        <f>IF(COUNTIF(Table65[Name], Table65[[#This Row],[Name]]) &gt; 1, "Error 15: Duplicate name", "")</f>
        <v/>
      </c>
      <c r="BZ150" s="4" t="str">
        <f>IF(
   Table65[[#This Row],[Service]]&lt;&gt;"",
   IF(
      AND(Table65[[#This Row],[Formulation]]="", Table65[[#This Row],[Number of Aliquots]]&gt;1),
      "Error 16: The RTC can only aliquot formulated circRNA; unformulated circRNA is stable through many freeze-thaw cycles",
      ""
   ),
   ""
)</f>
        <v/>
      </c>
      <c r="CA150" s="4" t="str">
        <f>IF(
   Table65[[#This Row],[Service]]&lt;&gt;"",
   IF(
      Table65[[#This Row],[Number of Aliquots]] &gt; (Table65[[#This Row],[Quantity (mg)]]*20),
      "Error 17: Too many aliquots. Maximum aliquots for Quantity requested = " &amp; (Table65[[#This Row],[Quantity (mg)]]*20),
      ""
   ),
   ""
)</f>
        <v/>
      </c>
      <c r="CB150" s="4" t="str">
        <f>IF(
   AND(Table65[[#This Row],[Service]]&lt;&gt;"", Table65[[#This Row],[Quantity (mg)]]&lt;0.2, Table65[[#This Row],[Formulation]]&lt;&gt;"", Table65[[#This Row],[Formulation]]&lt;&gt;"None"),
   "Error 18: Quantity too low. Minimum is 0.2mg for formulations",
   ""
)</f>
        <v/>
      </c>
      <c r="CC150" s="4" t="str">
        <f>IF(
   AND(Table65[[#This Row],[Service]]&lt;&gt;"", Table65[[#This Row],[Vector]]="No Vector", Table65[[#This Row],[Service]]&lt;&gt;"HT Geneblock Custom RNA"),
   "Error 19: [No Vector] can only be used for Geneblock service",
   ""
)</f>
        <v/>
      </c>
      <c r="CD150" s="4" t="str">
        <f>_xlfn.LET(
    _xlpm.errorList, _xlfn.TEXTJOIN(". ", TRUE, Table_Sequence_Check[[#This Row],[Problem Sequence Check]:[GC Check]],Table_Sequence_Check[[#This Row],[Restriction Enzyme Error]:[Gblock No Vector Check]]),
    IF(AND(Table65[[#This Row],[Service]]&lt;&gt;"", Table65[[#This Row],[Custom Sequence/Bank ID]]&lt;&gt;"SPECIAL",_xlpm.errorList&lt;&gt;""), _xlpm.errorList &amp; ".", "")
)</f>
        <v/>
      </c>
      <c r="CF150" s="3" t="str">
        <f t="shared" si="10"/>
        <v>Required</v>
      </c>
      <c r="CG150" s="1" t="str">
        <f t="shared" si="11"/>
        <v>Optional</v>
      </c>
      <c r="CH150" s="1" t="str">
        <f>IF(Table65[[#This Row],[Service]]&lt;&gt;"",IF((Table65[[#This Row],[Service]]="HT Custom RNA") + (Table65[[#This Row],[Service]]="HT Geneblock Custom RNA"), "Empty","Required"),"Empty")</f>
        <v>Empty</v>
      </c>
      <c r="CI150" s="1" t="str">
        <f>IF(Table65[[#This Row],[Service]] = "Stock RNA", "Required","Empty")</f>
        <v>Empty</v>
      </c>
      <c r="CJ150" s="1" t="str">
        <f>IF(OR(Table65[[#This Row],[Service]] = "Custom RNA", Table65[[#This Row],[Service]] = "HT Custom RNA", Table65[[#This Row],[Service]] = "HT Geneblock Custom RNA", Table65[[#This Row],[Service]] = "Formulation"), "Required", "Empty")</f>
        <v>Empty</v>
      </c>
      <c r="CK150" s="1" t="str">
        <f>IF(OR(Table65[[#This Row],[Service]] = "Custom RNA", Table65[[#This Row],[Service]] = "HT Custom RNA", Table65[[#This Row],[Service]] = "HT Geneblock Custom RNA"), "Required", "Empty")</f>
        <v>Empty</v>
      </c>
      <c r="CL150" s="1" t="str">
        <f>IF(OR(Table65[[#This Row],[Service]] = "Custom RNA", Table65[[#This Row],[Service]] = "HT Custom RNA", Table65[[#This Row],[Service]] = "HT Geneblock Custom RNA"), "Required", "Empty")</f>
        <v>Empty</v>
      </c>
      <c r="CM150" s="1" t="str">
        <f>IF(OR(Table65[[#This Row],[Service]] = "Custom RNA", Table65[[#This Row],[Service]] = "HT Custom RNA", Table65[[#This Row],[Service]] = "HT Geneblock Custom RNA"), "Required", "Empty")</f>
        <v>Empty</v>
      </c>
      <c r="CN150" s="1" t="str">
        <f>IF(AND(Table65[[#This Row],[Vector]]&lt;&gt;"Banked Construct", OR(Table65[[#This Row],[Service]] = "Custom RNA", Table65[[#This Row],[Service]] = "HT Custom RNA",Table65[[#This Row],[Service]] = "HT Geneblock Custom RNA",)), "Optional", "Empty")</f>
        <v>Empty</v>
      </c>
      <c r="CO150" s="1" t="str">
        <f>IF(OR(Table65[[#This Row],[Service]] = "Custom RNA", Table65[[#This Row],[Service]] = "HT Custom RNA"), "Optional", "Empty")</f>
        <v>Empty</v>
      </c>
      <c r="CP150" s="1" t="str">
        <f>IF(OR(Table65[[#This Row],[Service]] = "Custom RNA", Table65[[#This Row],[Service]] = "HT Custom RNA", Table65[[#This Row],[Service]] = "HT Custom Geneblock RNA"), "Optional", "Empty")</f>
        <v>Empty</v>
      </c>
      <c r="CQ150" s="1" t="str">
        <f>IF(Table65[[#This Row],[Service]]&lt;&gt;"",IF(OR(Table65[[#This Row],[Service]]="HT Custom RNA", Table65[[#This Row],[Service]]="HT Geneblock Custom RNA"), "Empty","Optional"),"Empty")</f>
        <v>Empty</v>
      </c>
      <c r="CR150" s="1" t="str">
        <f>IF(AND(Table65[[#This Row],[Formulation]]&lt;&gt;"",Table65[[#This Row],[Formulation]]&lt;&gt;"None",Table65[[#This Row],[Formulation]]&lt;&gt;"No Options"), "Required","Empty")</f>
        <v>Empty</v>
      </c>
      <c r="CS150" s="1" t="str">
        <f>IF(AND(Table65[[#This Row],[Formulation]]&lt;&gt;"",Table65[[#This Row],[Formulation]]&lt;&gt;"None",Table65[[#This Row],[Formulation]]&lt;&gt;"No Options"), "Optional","Empty")</f>
        <v>Empty</v>
      </c>
      <c r="CT150" s="1" t="str">
        <f t="shared" si="12"/>
        <v>Optional</v>
      </c>
      <c r="CU150" s="1" t="str">
        <f t="shared" si="13"/>
        <v>Optional</v>
      </c>
      <c r="CV150" s="2" t="str">
        <f t="shared" si="14"/>
        <v>Optional</v>
      </c>
    </row>
    <row r="151" spans="1:100" x14ac:dyDescent="0.35">
      <c r="A151" s="69">
        <v>147</v>
      </c>
      <c r="B151" s="59"/>
      <c r="C151" s="83"/>
      <c r="D151" s="85"/>
      <c r="E151" s="90"/>
      <c r="F151" s="60"/>
      <c r="G151" s="60"/>
      <c r="H151" s="60"/>
      <c r="I151" s="61"/>
      <c r="J151" s="61"/>
      <c r="K151" s="105"/>
      <c r="L151" s="90"/>
      <c r="M151" s="60"/>
      <c r="N151" s="108"/>
      <c r="O151" s="91"/>
      <c r="P151" s="111"/>
      <c r="Q151" s="93" t="str">
        <f>Table_Sequence_Check[[#This Row],[Final Warnings]]</f>
        <v/>
      </c>
      <c r="R151" s="19"/>
      <c r="S151" s="19"/>
      <c r="T151" s="19"/>
      <c r="BG151" s="3" t="str" cm="1">
        <f t="array" ref="BG151">_xlfn.LET(
    _xlpm.ProblemFound, _xlfn.TEXTJOIN(", ", TRUE, IF(OR(Table65[[#This Row],[Codon Optimize Capitalized?]]="No", Table65[[#This Row],[Codon Optimize Capitalized?]]=""), IF((ISNUMBER(SEARCH(Table_Problem_Sequences[Problem Sequences], Table65[[#This Row],[Custom Sequence/Bank ID]]))), Table_Problem_Sequences[Problem Sequences], ""),IF((ISNUMBER(FIND(LOWER(Table_Problem_Sequences[Problem Sequences]), Table65[[#This Row],[Custom Sequence/Bank ID]]))), Table_Problem_Sequences[Problem Sequences], ""))),
    IF(_xlpm.ProblemFound="", "", "Warning 1: Problem sequences found (" &amp; _xlpm.ProblemFound &amp; ")"))</f>
        <v/>
      </c>
      <c r="BH151" s="3" t="str">
        <f>IF(AND(Table65[[#This Row],[Vector]] &lt;&gt; "Banked Construct",Table65[[#This Row],[Service]]&lt;&gt;"Stock RNA", LEN(Table65[[#This Row],[Custom Sequence/Bank ID]])&lt;300, Table65[[#This Row],[Custom Sequence/Bank ID]]&lt;&gt;""),"Comment: Sequence is less than 300nt. A spacer sequence will be added to bring the length up to 300nt","")</f>
        <v/>
      </c>
      <c r="BI151" s="1" t="str">
        <f>IF(AND(Table65[[#This Row],[Custom Sequence/Bank ID]]&lt;&gt;"", Table65[[#This Row],[Codon Optimize Capitalized?]]&lt;&gt; "No", Table65[[#This Row],[Codon Optimize Capitalized?]]&lt;&gt; "", Table65[[#This Row],[Codon Optimize Capitalized?]]&lt;&gt; "No Options"),
    IF(MOD(LEN(SUBSTITUTE(SUBSTITUTE(SUBSTITUTE(SUBSTITUTE(SUBSTITUTE(Table65[[#This Row],[Custom Sequence/Bank ID]], "a", ""), "c", ""), "g", ""), "u", ""), "t", "")), 3) = 0,
        "",
        "Error 3: Optimization regions not divisible by 3"),
    "")</f>
        <v/>
      </c>
      <c r="BJ151" s="1" t="str">
        <f>IF(
    Table65[[#This Row],[Vector]]="Banked Construct",
    IF(
        AND(
            LEFT(Table65[[#This Row],[Custom Sequence/Bank ID]], 3)="RTC",
            ISNUMBER(VALUE(MID(Table65[[#This Row],[Custom Sequence/Bank ID]], 4, 7))),
            LEN(Table65[[#This Row],[Custom Sequence/Bank ID]])=10
        ),
        "",
        "Error 4: Incorrect Bank ID"
    ),
    ""
)</f>
        <v/>
      </c>
      <c r="BK151" s="1" t="str">
        <f>IF(
   AND(Table65[[#This Row],[Vector]]&lt;&gt;"Banked Construct", LEN(Table65[[#This Row],[Custom Sequence/Bank ID]])&gt;0),
   IF(
      LEN(
         SUBSTITUTE(
            SUBSTITUTE(
               SUBSTITUTE(
                  SUBSTITUTE(UPPER(Table65[[#This Row],[Custom Sequence/Bank ID]]),"A",""),
               "C",""),
            "T",""),
         "G","")
      )&gt;0,
      "Error 5: Non-ACGT characters present",
      ""
   ),
   ""
)</f>
        <v/>
      </c>
      <c r="BL151" s="4" t="str">
        <f>IF(AND(Table65[[#This Row],[Vector]] &lt;&gt; "Banked Construct",Table65[[#This Row],[Service]]="Custom RNA", LEN(Table65[[#This Row],[Custom Sequence/Bank ID]])&gt;10000),"Error 6: Maximum sequence length is 10,000nt",IF(AND(Table65[[#This Row],[Vector]] &lt;&gt; "Banked Construct",Table65[[#This Row],[Service]]="HT Custom RNA", LEN(Table65[[#This Row],[Custom Sequence/Bank ID]])&gt;5000),"Error 6: Maximum sequence length for HT is 5,000nt", IF(Table65[[#This Row],[Service]]="HT Geneblock Custom RNA", IF(AND(Table65[[#This Row],[Vector]]="RTC coding circRNA", LEN(Table65[[#This Row],[Custom Sequence/Bank ID]])&gt;3793),"Error 6: Maximum sequence length for Coding CircRNA Geneblock is 3,793nt", IF(AND(Table65[[#This Row],[Vector]]="RTC noncoding circRNA", LEN(Table65[[#This Row],[Custom Sequence/Bank ID]])&gt;4493),"Error 6: Maximum sequence length for Noncoding CircRNA Geneblock is 4,493nt", IF(AND(Table65[[#This Row],[Vector]]="RTC Other RNA", LEN(Table65[[#This Row],[Custom Sequence/Bank ID]])&gt;4913),"Error 6: Maximum sequence length for Other RNA Geneblock is 4,913nt",""))),"")))</f>
        <v/>
      </c>
      <c r="BM151" s="4" t="str">
        <f>IF(AND(Table65[[#This Row],[Vector]] &lt;&gt; "Banked Construct", Table65[[#This Row],[Service]]&lt;&gt;"Stock RNA", Table65[[#This Row],[Custom Sequence/Bank ID]]&lt;&gt;""),
    _xlfn.LET(
        _xlpm.Sequence, Table65[[#This Row],[Custom Sequence/Bank ID]],
        _xlpm.OriginalLength, IF(AND(Table65[[#This Row],[Codon Optimize Capitalized?]] &lt;&gt; "No", Table65[[#This Row],[Codon Optimize Capitalized?]] &lt;&gt; ""),
                           LEN(SUBSTITUTE(SUBSTITUTE(SUBSTITUTE(SUBSTITUTE(SUBSTITUTE(_xlpm.Sequence, "A", ""), "C", ""), "G", ""), "T", ""), "U", "")),
                           LEN(_xlpm.Sequence)),
        _xlpm.NoGCLength, IF(AND(Table65[[#This Row],[Codon Optimize Capitalized?]] &lt;&gt; "No", Table65[[#This Row],[Codon Optimize Capitalized?]] &lt;&gt; ""),
                       LEN((SUBSTITUTE(SUBSTITUTE(SUBSTITUTE(SUBSTITUTE(SUBSTITUTE(SUBSTITUTE(SUBSTITUTE(_xlpm.Sequence, "A", ""), "C", ""), "G", ""), "T", ""), "U", ""), "g", ""), "c", ""))),
                       LEN(SUBSTITUTE(SUBSTITUTE(UPPER(_xlpm.Sequence), "G", ""), "C", ""))),
        _xlpm.GCLength, _xlpm.OriginalLength - _xlpm.NoGCLength,
        _xlpm.GCPercentage, IF(_xlpm.OriginalLength &gt; 15, _xlpm.GCLength / _xlpm.OriginalLength, 0.5),
                IF(OR(_xlpm.GCPercentage &gt; 0.65, _xlpm.GCPercentage &lt; 0.25), "Warning 7: Unoptimized region GC is not between 25-65%", "")
    ),
    ""
)</f>
        <v/>
      </c>
      <c r="BN151" s="4" t="str" cm="1">
        <f t="array" ref="BN151">_xlfn.LET(
    _xlpm.ProblemFound, _xlfn.TEXTJOIN(", ", TRUE, IF(OR(Table65[[#This Row],[Codon Optimize Capitalized?]]="No", Table65[[#This Row],[Codon Optimize Capitalized?]]=""), IF((ISNUMBER(SEARCH(Table_Restriction_Enzymes[XbaI], Table65[[#This Row],[Custom Sequence/Bank ID]]))), Table_Restriction_Enzymes[XbaI], ""),IF((ISNUMBER(FIND(LOWER(Table_Restriction_Enzymes[XbaI]), Table65[[#This Row],[Custom Sequence/Bank ID]]))), Table_Restriction_Enzymes[XbaI], ""))),
    IF(_xlpm.ProblemFound="", "", "[" &amp; _xlpm.ProblemFound &amp; "]"))</f>
        <v/>
      </c>
      <c r="BO151" s="4" t="str">
        <f>IF(Table_Sequence_Check[[#This Row],[Restriction Enzyme 1 Check]]&lt;&gt;"", Table_Restriction_Enzymes[[#Headers],[XbaI]],"")</f>
        <v/>
      </c>
      <c r="BP151" s="4" t="str" cm="1">
        <f t="array" ref="BP151">_xlfn.LET(
    _xlpm.ProblemFound, _xlfn.TEXTJOIN(", ", TRUE, IF(OR(Table65[[#This Row],[Codon Optimize Capitalized?]]="No", Table65[[#This Row],[Codon Optimize Capitalized?]]=""), IF((ISNUMBER(SEARCH(Table_Restriction_Enzymes[AscI], Table65[[#This Row],[Custom Sequence/Bank ID]]))), Table_Restriction_Enzymes[AscI], ""),IF((ISNUMBER(FIND(LOWER(Table_Restriction_Enzymes[AscI]), Table65[[#This Row],[Custom Sequence/Bank ID]]))), Table_Restriction_Enzymes[AscI], ""))),
    IF(_xlpm.ProblemFound="", "", "[" &amp; _xlpm.ProblemFound &amp; "]"))</f>
        <v/>
      </c>
      <c r="BQ151" s="4" t="str">
        <f>IF(Table_Sequence_Check[[#This Row],[Restriction Enzyme 2 Check]]&lt;&gt;"", Table_Restriction_Enzymes[[#Headers],[AscI]],"")</f>
        <v/>
      </c>
      <c r="BR151" s="4" t="str">
        <f>IF(AND(Table65[[#This Row],[Vector]] &lt;&gt; "Banked Construct",Table65[[#This Row],[Service]]&lt;&gt;"Stock RNA", Table65[[#This Row],[Service]]&lt;&gt;"HT Geneblock Custom RNA", Table_Sequence_Check[[#This Row],[Restriction Enzyme 1 Check]]&lt;&gt;"", Table_Sequence_Check[[#This Row],[Restriction Enzyme 2 Check]]&lt;&gt; ""),"Error 8: Remove instances of one of the following: " &amp; _xlfn.CONCAT(Table_Sequence_Check[[#This Row],[Restriction Enzyme 1 Check]],Table_Sequence_Check[[#This Row],[Restriction Enzyme 2 Check]]),"")</f>
        <v/>
      </c>
      <c r="BS151" s="4" t="str" cm="1">
        <f t="array" ref="BS151">IF(
   AND(
      Table65[[#This Row],[Service]] &lt;&gt; "",
      OR(
         COUNTIF(Table65[Service], "HT Custom RNA") &gt; 0,
         COUNTIF(Table65[Service], "HT Geneblock Custom RNA") &gt; 0
      ),
      COUNTA(_xlfn.UNIQUE(_xlfn._xlws.FILTER(Table65[Service], Table65[Service] &lt;&gt; ""))) &gt; 1
   ),
   "Error 9: If selecting HT Custom RNA or HT Geneblock Custom RNA, all items must match the selected HT service",
   ""
)</f>
        <v/>
      </c>
      <c r="BT151" s="4" t="str" cm="1">
        <f t="array" ref="BT151">IF(
   AND(
      Table65[[#This Row],[Service]] &lt;&gt; "",
      OR(COUNTIF(Table65[Service], "*HT Custom RNA*") &gt; 0, COUNTIF(Table65[Service], "*HT Geneblock Custom RNA*") &gt; 0),
      OR(
         COUNTA(_xlfn.UNIQUE(_xlfn._xlws.FILTER(Table65[RNA Analytics], (Table65[Service] &lt;&gt; "")))) &gt; 1,
         COUNTA(_xlfn.UNIQUE(_xlfn._xlws.FILTER(Table65[Bank Construct?], (Table65[Service] &lt;&gt; "")))) &gt; 1,
         COUNTA(_xlfn.UNIQUE(_xlfn._xlws.FILTER(Table65[Synthesis Type], (Table65[Service] &lt;&gt; "")))) &gt; 1
      )
   ),
   "Error 10: If submitting HT Custom RNA or HT Geneblock Custom RNA service request, all items must have the same Synthesis Type, Banking, and Analytics",
   ""
)</f>
        <v/>
      </c>
      <c r="BU151" s="4" t="str">
        <f>IF(AND(OR(Table65[[#This Row],[Service]] = "HT Custom RNA",Table65[[#This Row],[Service]] = "HT Geneblock Custom RNA"), Table65[[#This Row],[Vector]]="Banked Construct"),"Error 11: Banked constructs cannot be submitted for HT/Geneblock Custom RNA service. Contact the core if you'd like to resynthesize an entire banked plate","")</f>
        <v/>
      </c>
      <c r="BV151" s="4" t="str">
        <f>IF(AND(Table65[[#This Row],[Service]] &lt;&gt; "", Table65[[#This Row],[Vector]]="Banked Construct", Table65[[#This Row],[Bank Construct?]]="Yes"),"Error 12: Cannot bank constructs that are already banked","")</f>
        <v/>
      </c>
      <c r="BW151" s="4" t="str" cm="1">
        <f t="array" ref="BW151">_xlfn.LET(
    _xlpm.ProblemFound, _xlfn.TEXTJOIN(", ", TRUE, IF(AND(Table65[[#This Row],[Synthesis Type]]="Other RNA", OR(Table65[[#This Row],[Codon Optimize Capitalized?]]="No", Table65[[#This Row],[Codon Optimize Capitalized?]]="")), IF((ISNUMBER(SEARCH(Table_pA_Check[pA Check], Table65[[#This Row],[Custom Sequence/Bank ID]]))), Table_pA_Check[pA Check], ""),IF((ISNUMBER(FIND(LOWER(Table_pA_Check[pA Check]), Table65[[#This Row],[Custom Sequence/Bank ID]]))), Table_pA_Check[pA Check], ""))),
    IF(_xlpm.ProblemFound="", "", "Error 13: Problem sequences found (" &amp; _xlpm.ProblemFound &amp; ")"))</f>
        <v/>
      </c>
      <c r="BX151" s="4" t="str">
        <f>IF(AND(Table65[[#This Row],[Service]] &lt;&gt; "", Table65[[#This Row],[Codon Optimize Capitalized?]]&lt;&gt; "No", Table65[[#This Row],[Codon Optimize Capitalized?]]&lt;&gt; "", Table65[[#This Row],[Codon Optimize Capitalized?]]&lt;&gt; "No Options", EXACT(Table65[[#This Row],[Custom Sequence/Bank ID]],LOWER(Table65[[#This Row],[Custom Sequence/Bank ID]]))),"Error 14: Codon optimization is selected, but sequence is lowercase. Change regions for optimization to uppercase","")</f>
        <v/>
      </c>
      <c r="BY151" s="4" t="str">
        <f>IF(COUNTIF(Table65[Name], Table65[[#This Row],[Name]]) &gt; 1, "Error 15: Duplicate name", "")</f>
        <v/>
      </c>
      <c r="BZ151" s="4" t="str">
        <f>IF(
   Table65[[#This Row],[Service]]&lt;&gt;"",
   IF(
      AND(Table65[[#This Row],[Formulation]]="", Table65[[#This Row],[Number of Aliquots]]&gt;1),
      "Error 16: The RTC can only aliquot formulated circRNA; unformulated circRNA is stable through many freeze-thaw cycles",
      ""
   ),
   ""
)</f>
        <v/>
      </c>
      <c r="CA151" s="4" t="str">
        <f>IF(
   Table65[[#This Row],[Service]]&lt;&gt;"",
   IF(
      Table65[[#This Row],[Number of Aliquots]] &gt; (Table65[[#This Row],[Quantity (mg)]]*20),
      "Error 17: Too many aliquots. Maximum aliquots for Quantity requested = " &amp; (Table65[[#This Row],[Quantity (mg)]]*20),
      ""
   ),
   ""
)</f>
        <v/>
      </c>
      <c r="CB151" s="4" t="str">
        <f>IF(
   AND(Table65[[#This Row],[Service]]&lt;&gt;"", Table65[[#This Row],[Quantity (mg)]]&lt;0.2, Table65[[#This Row],[Formulation]]&lt;&gt;"", Table65[[#This Row],[Formulation]]&lt;&gt;"None"),
   "Error 18: Quantity too low. Minimum is 0.2mg for formulations",
   ""
)</f>
        <v/>
      </c>
      <c r="CC151" s="4" t="str">
        <f>IF(
   AND(Table65[[#This Row],[Service]]&lt;&gt;"", Table65[[#This Row],[Vector]]="No Vector", Table65[[#This Row],[Service]]&lt;&gt;"HT Geneblock Custom RNA"),
   "Error 19: [No Vector] can only be used for Geneblock service",
   ""
)</f>
        <v/>
      </c>
      <c r="CD151" s="4" t="str">
        <f>_xlfn.LET(
    _xlpm.errorList, _xlfn.TEXTJOIN(". ", TRUE, Table_Sequence_Check[[#This Row],[Problem Sequence Check]:[GC Check]],Table_Sequence_Check[[#This Row],[Restriction Enzyme Error]:[Gblock No Vector Check]]),
    IF(AND(Table65[[#This Row],[Service]]&lt;&gt;"", Table65[[#This Row],[Custom Sequence/Bank ID]]&lt;&gt;"SPECIAL",_xlpm.errorList&lt;&gt;""), _xlpm.errorList &amp; ".", "")
)</f>
        <v/>
      </c>
      <c r="CF151" s="3" t="str">
        <f t="shared" si="10"/>
        <v>Required</v>
      </c>
      <c r="CG151" s="1" t="str">
        <f t="shared" si="11"/>
        <v>Optional</v>
      </c>
      <c r="CH151" s="1" t="str">
        <f>IF(Table65[[#This Row],[Service]]&lt;&gt;"",IF((Table65[[#This Row],[Service]]="HT Custom RNA") + (Table65[[#This Row],[Service]]="HT Geneblock Custom RNA"), "Empty","Required"),"Empty")</f>
        <v>Empty</v>
      </c>
      <c r="CI151" s="1" t="str">
        <f>IF(Table65[[#This Row],[Service]] = "Stock RNA", "Required","Empty")</f>
        <v>Empty</v>
      </c>
      <c r="CJ151" s="1" t="str">
        <f>IF(OR(Table65[[#This Row],[Service]] = "Custom RNA", Table65[[#This Row],[Service]] = "HT Custom RNA", Table65[[#This Row],[Service]] = "HT Geneblock Custom RNA", Table65[[#This Row],[Service]] = "Formulation"), "Required", "Empty")</f>
        <v>Empty</v>
      </c>
      <c r="CK151" s="1" t="str">
        <f>IF(OR(Table65[[#This Row],[Service]] = "Custom RNA", Table65[[#This Row],[Service]] = "HT Custom RNA", Table65[[#This Row],[Service]] = "HT Geneblock Custom RNA"), "Required", "Empty")</f>
        <v>Empty</v>
      </c>
      <c r="CL151" s="1" t="str">
        <f>IF(OR(Table65[[#This Row],[Service]] = "Custom RNA", Table65[[#This Row],[Service]] = "HT Custom RNA", Table65[[#This Row],[Service]] = "HT Geneblock Custom RNA"), "Required", "Empty")</f>
        <v>Empty</v>
      </c>
      <c r="CM151" s="1" t="str">
        <f>IF(OR(Table65[[#This Row],[Service]] = "Custom RNA", Table65[[#This Row],[Service]] = "HT Custom RNA", Table65[[#This Row],[Service]] = "HT Geneblock Custom RNA"), "Required", "Empty")</f>
        <v>Empty</v>
      </c>
      <c r="CN151" s="1" t="str">
        <f>IF(AND(Table65[[#This Row],[Vector]]&lt;&gt;"Banked Construct", OR(Table65[[#This Row],[Service]] = "Custom RNA", Table65[[#This Row],[Service]] = "HT Custom RNA",Table65[[#This Row],[Service]] = "HT Geneblock Custom RNA",)), "Optional", "Empty")</f>
        <v>Empty</v>
      </c>
      <c r="CO151" s="1" t="str">
        <f>IF(OR(Table65[[#This Row],[Service]] = "Custom RNA", Table65[[#This Row],[Service]] = "HT Custom RNA"), "Optional", "Empty")</f>
        <v>Empty</v>
      </c>
      <c r="CP151" s="1" t="str">
        <f>IF(OR(Table65[[#This Row],[Service]] = "Custom RNA", Table65[[#This Row],[Service]] = "HT Custom RNA", Table65[[#This Row],[Service]] = "HT Custom Geneblock RNA"), "Optional", "Empty")</f>
        <v>Empty</v>
      </c>
      <c r="CQ151" s="1" t="str">
        <f>IF(Table65[[#This Row],[Service]]&lt;&gt;"",IF(OR(Table65[[#This Row],[Service]]="HT Custom RNA", Table65[[#This Row],[Service]]="HT Geneblock Custom RNA"), "Empty","Optional"),"Empty")</f>
        <v>Empty</v>
      </c>
      <c r="CR151" s="1" t="str">
        <f>IF(AND(Table65[[#This Row],[Formulation]]&lt;&gt;"",Table65[[#This Row],[Formulation]]&lt;&gt;"None",Table65[[#This Row],[Formulation]]&lt;&gt;"No Options"), "Required","Empty")</f>
        <v>Empty</v>
      </c>
      <c r="CS151" s="1" t="str">
        <f>IF(AND(Table65[[#This Row],[Formulation]]&lt;&gt;"",Table65[[#This Row],[Formulation]]&lt;&gt;"None",Table65[[#This Row],[Formulation]]&lt;&gt;"No Options"), "Optional","Empty")</f>
        <v>Empty</v>
      </c>
      <c r="CT151" s="1" t="str">
        <f t="shared" si="12"/>
        <v>Optional</v>
      </c>
      <c r="CU151" s="1" t="str">
        <f t="shared" si="13"/>
        <v>Optional</v>
      </c>
      <c r="CV151" s="2" t="str">
        <f t="shared" si="14"/>
        <v>Optional</v>
      </c>
    </row>
    <row r="152" spans="1:100" x14ac:dyDescent="0.35">
      <c r="A152" s="69">
        <v>148</v>
      </c>
      <c r="B152" s="59"/>
      <c r="C152" s="83"/>
      <c r="D152" s="85"/>
      <c r="E152" s="90"/>
      <c r="F152" s="60"/>
      <c r="G152" s="60"/>
      <c r="H152" s="60"/>
      <c r="I152" s="61"/>
      <c r="J152" s="61"/>
      <c r="K152" s="105"/>
      <c r="L152" s="90"/>
      <c r="M152" s="60"/>
      <c r="N152" s="108"/>
      <c r="O152" s="91"/>
      <c r="P152" s="111"/>
      <c r="Q152" s="93" t="str">
        <f>Table_Sequence_Check[[#This Row],[Final Warnings]]</f>
        <v/>
      </c>
      <c r="R152" s="19"/>
      <c r="S152" s="19"/>
      <c r="T152" s="19"/>
      <c r="BG152" s="3" t="str" cm="1">
        <f t="array" ref="BG152">_xlfn.LET(
    _xlpm.ProblemFound, _xlfn.TEXTJOIN(", ", TRUE, IF(OR(Table65[[#This Row],[Codon Optimize Capitalized?]]="No", Table65[[#This Row],[Codon Optimize Capitalized?]]=""), IF((ISNUMBER(SEARCH(Table_Problem_Sequences[Problem Sequences], Table65[[#This Row],[Custom Sequence/Bank ID]]))), Table_Problem_Sequences[Problem Sequences], ""),IF((ISNUMBER(FIND(LOWER(Table_Problem_Sequences[Problem Sequences]), Table65[[#This Row],[Custom Sequence/Bank ID]]))), Table_Problem_Sequences[Problem Sequences], ""))),
    IF(_xlpm.ProblemFound="", "", "Warning 1: Problem sequences found (" &amp; _xlpm.ProblemFound &amp; ")"))</f>
        <v/>
      </c>
      <c r="BH152" s="3" t="str">
        <f>IF(AND(Table65[[#This Row],[Vector]] &lt;&gt; "Banked Construct",Table65[[#This Row],[Service]]&lt;&gt;"Stock RNA", LEN(Table65[[#This Row],[Custom Sequence/Bank ID]])&lt;300, Table65[[#This Row],[Custom Sequence/Bank ID]]&lt;&gt;""),"Comment: Sequence is less than 300nt. A spacer sequence will be added to bring the length up to 300nt","")</f>
        <v/>
      </c>
      <c r="BI152" s="1" t="str">
        <f>IF(AND(Table65[[#This Row],[Custom Sequence/Bank ID]]&lt;&gt;"", Table65[[#This Row],[Codon Optimize Capitalized?]]&lt;&gt; "No", Table65[[#This Row],[Codon Optimize Capitalized?]]&lt;&gt; "", Table65[[#This Row],[Codon Optimize Capitalized?]]&lt;&gt; "No Options"),
    IF(MOD(LEN(SUBSTITUTE(SUBSTITUTE(SUBSTITUTE(SUBSTITUTE(SUBSTITUTE(Table65[[#This Row],[Custom Sequence/Bank ID]], "a", ""), "c", ""), "g", ""), "u", ""), "t", "")), 3) = 0,
        "",
        "Error 3: Optimization regions not divisible by 3"),
    "")</f>
        <v/>
      </c>
      <c r="BJ152" s="1" t="str">
        <f>IF(
    Table65[[#This Row],[Vector]]="Banked Construct",
    IF(
        AND(
            LEFT(Table65[[#This Row],[Custom Sequence/Bank ID]], 3)="RTC",
            ISNUMBER(VALUE(MID(Table65[[#This Row],[Custom Sequence/Bank ID]], 4, 7))),
            LEN(Table65[[#This Row],[Custom Sequence/Bank ID]])=10
        ),
        "",
        "Error 4: Incorrect Bank ID"
    ),
    ""
)</f>
        <v/>
      </c>
      <c r="BK152" s="1" t="str">
        <f>IF(
   AND(Table65[[#This Row],[Vector]]&lt;&gt;"Banked Construct", LEN(Table65[[#This Row],[Custom Sequence/Bank ID]])&gt;0),
   IF(
      LEN(
         SUBSTITUTE(
            SUBSTITUTE(
               SUBSTITUTE(
                  SUBSTITUTE(UPPER(Table65[[#This Row],[Custom Sequence/Bank ID]]),"A",""),
               "C",""),
            "T",""),
         "G","")
      )&gt;0,
      "Error 5: Non-ACGT characters present",
      ""
   ),
   ""
)</f>
        <v/>
      </c>
      <c r="BL152" s="4" t="str">
        <f>IF(AND(Table65[[#This Row],[Vector]] &lt;&gt; "Banked Construct",Table65[[#This Row],[Service]]="Custom RNA", LEN(Table65[[#This Row],[Custom Sequence/Bank ID]])&gt;10000),"Error 6: Maximum sequence length is 10,000nt",IF(AND(Table65[[#This Row],[Vector]] &lt;&gt; "Banked Construct",Table65[[#This Row],[Service]]="HT Custom RNA", LEN(Table65[[#This Row],[Custom Sequence/Bank ID]])&gt;5000),"Error 6: Maximum sequence length for HT is 5,000nt", IF(Table65[[#This Row],[Service]]="HT Geneblock Custom RNA", IF(AND(Table65[[#This Row],[Vector]]="RTC coding circRNA", LEN(Table65[[#This Row],[Custom Sequence/Bank ID]])&gt;3793),"Error 6: Maximum sequence length for Coding CircRNA Geneblock is 3,793nt", IF(AND(Table65[[#This Row],[Vector]]="RTC noncoding circRNA", LEN(Table65[[#This Row],[Custom Sequence/Bank ID]])&gt;4493),"Error 6: Maximum sequence length for Noncoding CircRNA Geneblock is 4,493nt", IF(AND(Table65[[#This Row],[Vector]]="RTC Other RNA", LEN(Table65[[#This Row],[Custom Sequence/Bank ID]])&gt;4913),"Error 6: Maximum sequence length for Other RNA Geneblock is 4,913nt",""))),"")))</f>
        <v/>
      </c>
      <c r="BM152" s="4" t="str">
        <f>IF(AND(Table65[[#This Row],[Vector]] &lt;&gt; "Banked Construct", Table65[[#This Row],[Service]]&lt;&gt;"Stock RNA", Table65[[#This Row],[Custom Sequence/Bank ID]]&lt;&gt;""),
    _xlfn.LET(
        _xlpm.Sequence, Table65[[#This Row],[Custom Sequence/Bank ID]],
        _xlpm.OriginalLength, IF(AND(Table65[[#This Row],[Codon Optimize Capitalized?]] &lt;&gt; "No", Table65[[#This Row],[Codon Optimize Capitalized?]] &lt;&gt; ""),
                           LEN(SUBSTITUTE(SUBSTITUTE(SUBSTITUTE(SUBSTITUTE(SUBSTITUTE(_xlpm.Sequence, "A", ""), "C", ""), "G", ""), "T", ""), "U", "")),
                           LEN(_xlpm.Sequence)),
        _xlpm.NoGCLength, IF(AND(Table65[[#This Row],[Codon Optimize Capitalized?]] &lt;&gt; "No", Table65[[#This Row],[Codon Optimize Capitalized?]] &lt;&gt; ""),
                       LEN((SUBSTITUTE(SUBSTITUTE(SUBSTITUTE(SUBSTITUTE(SUBSTITUTE(SUBSTITUTE(SUBSTITUTE(_xlpm.Sequence, "A", ""), "C", ""), "G", ""), "T", ""), "U", ""), "g", ""), "c", ""))),
                       LEN(SUBSTITUTE(SUBSTITUTE(UPPER(_xlpm.Sequence), "G", ""), "C", ""))),
        _xlpm.GCLength, _xlpm.OriginalLength - _xlpm.NoGCLength,
        _xlpm.GCPercentage, IF(_xlpm.OriginalLength &gt; 15, _xlpm.GCLength / _xlpm.OriginalLength, 0.5),
                IF(OR(_xlpm.GCPercentage &gt; 0.65, _xlpm.GCPercentage &lt; 0.25), "Warning 7: Unoptimized region GC is not between 25-65%", "")
    ),
    ""
)</f>
        <v/>
      </c>
      <c r="BN152" s="4" t="str" cm="1">
        <f t="array" ref="BN152">_xlfn.LET(
    _xlpm.ProblemFound, _xlfn.TEXTJOIN(", ", TRUE, IF(OR(Table65[[#This Row],[Codon Optimize Capitalized?]]="No", Table65[[#This Row],[Codon Optimize Capitalized?]]=""), IF((ISNUMBER(SEARCH(Table_Restriction_Enzymes[XbaI], Table65[[#This Row],[Custom Sequence/Bank ID]]))), Table_Restriction_Enzymes[XbaI], ""),IF((ISNUMBER(FIND(LOWER(Table_Restriction_Enzymes[XbaI]), Table65[[#This Row],[Custom Sequence/Bank ID]]))), Table_Restriction_Enzymes[XbaI], ""))),
    IF(_xlpm.ProblemFound="", "", "[" &amp; _xlpm.ProblemFound &amp; "]"))</f>
        <v/>
      </c>
      <c r="BO152" s="4" t="str">
        <f>IF(Table_Sequence_Check[[#This Row],[Restriction Enzyme 1 Check]]&lt;&gt;"", Table_Restriction_Enzymes[[#Headers],[XbaI]],"")</f>
        <v/>
      </c>
      <c r="BP152" s="4" t="str" cm="1">
        <f t="array" ref="BP152">_xlfn.LET(
    _xlpm.ProblemFound, _xlfn.TEXTJOIN(", ", TRUE, IF(OR(Table65[[#This Row],[Codon Optimize Capitalized?]]="No", Table65[[#This Row],[Codon Optimize Capitalized?]]=""), IF((ISNUMBER(SEARCH(Table_Restriction_Enzymes[AscI], Table65[[#This Row],[Custom Sequence/Bank ID]]))), Table_Restriction_Enzymes[AscI], ""),IF((ISNUMBER(FIND(LOWER(Table_Restriction_Enzymes[AscI]), Table65[[#This Row],[Custom Sequence/Bank ID]]))), Table_Restriction_Enzymes[AscI], ""))),
    IF(_xlpm.ProblemFound="", "", "[" &amp; _xlpm.ProblemFound &amp; "]"))</f>
        <v/>
      </c>
      <c r="BQ152" s="4" t="str">
        <f>IF(Table_Sequence_Check[[#This Row],[Restriction Enzyme 2 Check]]&lt;&gt;"", Table_Restriction_Enzymes[[#Headers],[AscI]],"")</f>
        <v/>
      </c>
      <c r="BR152" s="4" t="str">
        <f>IF(AND(Table65[[#This Row],[Vector]] &lt;&gt; "Banked Construct",Table65[[#This Row],[Service]]&lt;&gt;"Stock RNA", Table65[[#This Row],[Service]]&lt;&gt;"HT Geneblock Custom RNA", Table_Sequence_Check[[#This Row],[Restriction Enzyme 1 Check]]&lt;&gt;"", Table_Sequence_Check[[#This Row],[Restriction Enzyme 2 Check]]&lt;&gt; ""),"Error 8: Remove instances of one of the following: " &amp; _xlfn.CONCAT(Table_Sequence_Check[[#This Row],[Restriction Enzyme 1 Check]],Table_Sequence_Check[[#This Row],[Restriction Enzyme 2 Check]]),"")</f>
        <v/>
      </c>
      <c r="BS152" s="4" t="str" cm="1">
        <f t="array" ref="BS152">IF(
   AND(
      Table65[[#This Row],[Service]] &lt;&gt; "",
      OR(
         COUNTIF(Table65[Service], "HT Custom RNA") &gt; 0,
         COUNTIF(Table65[Service], "HT Geneblock Custom RNA") &gt; 0
      ),
      COUNTA(_xlfn.UNIQUE(_xlfn._xlws.FILTER(Table65[Service], Table65[Service] &lt;&gt; ""))) &gt; 1
   ),
   "Error 9: If selecting HT Custom RNA or HT Geneblock Custom RNA, all items must match the selected HT service",
   ""
)</f>
        <v/>
      </c>
      <c r="BT152" s="4" t="str" cm="1">
        <f t="array" ref="BT152">IF(
   AND(
      Table65[[#This Row],[Service]] &lt;&gt; "",
      OR(COUNTIF(Table65[Service], "*HT Custom RNA*") &gt; 0, COUNTIF(Table65[Service], "*HT Geneblock Custom RNA*") &gt; 0),
      OR(
         COUNTA(_xlfn.UNIQUE(_xlfn._xlws.FILTER(Table65[RNA Analytics], (Table65[Service] &lt;&gt; "")))) &gt; 1,
         COUNTA(_xlfn.UNIQUE(_xlfn._xlws.FILTER(Table65[Bank Construct?], (Table65[Service] &lt;&gt; "")))) &gt; 1,
         COUNTA(_xlfn.UNIQUE(_xlfn._xlws.FILTER(Table65[Synthesis Type], (Table65[Service] &lt;&gt; "")))) &gt; 1
      )
   ),
   "Error 10: If submitting HT Custom RNA or HT Geneblock Custom RNA service request, all items must have the same Synthesis Type, Banking, and Analytics",
   ""
)</f>
        <v/>
      </c>
      <c r="BU152" s="4" t="str">
        <f>IF(AND(OR(Table65[[#This Row],[Service]] = "HT Custom RNA",Table65[[#This Row],[Service]] = "HT Geneblock Custom RNA"), Table65[[#This Row],[Vector]]="Banked Construct"),"Error 11: Banked constructs cannot be submitted for HT/Geneblock Custom RNA service. Contact the core if you'd like to resynthesize an entire banked plate","")</f>
        <v/>
      </c>
      <c r="BV152" s="4" t="str">
        <f>IF(AND(Table65[[#This Row],[Service]] &lt;&gt; "", Table65[[#This Row],[Vector]]="Banked Construct", Table65[[#This Row],[Bank Construct?]]="Yes"),"Error 12: Cannot bank constructs that are already banked","")</f>
        <v/>
      </c>
      <c r="BW152" s="4" t="str" cm="1">
        <f t="array" ref="BW152">_xlfn.LET(
    _xlpm.ProblemFound, _xlfn.TEXTJOIN(", ", TRUE, IF(AND(Table65[[#This Row],[Synthesis Type]]="Other RNA", OR(Table65[[#This Row],[Codon Optimize Capitalized?]]="No", Table65[[#This Row],[Codon Optimize Capitalized?]]="")), IF((ISNUMBER(SEARCH(Table_pA_Check[pA Check], Table65[[#This Row],[Custom Sequence/Bank ID]]))), Table_pA_Check[pA Check], ""),IF((ISNUMBER(FIND(LOWER(Table_pA_Check[pA Check]), Table65[[#This Row],[Custom Sequence/Bank ID]]))), Table_pA_Check[pA Check], ""))),
    IF(_xlpm.ProblemFound="", "", "Error 13: Problem sequences found (" &amp; _xlpm.ProblemFound &amp; ")"))</f>
        <v/>
      </c>
      <c r="BX152" s="4" t="str">
        <f>IF(AND(Table65[[#This Row],[Service]] &lt;&gt; "", Table65[[#This Row],[Codon Optimize Capitalized?]]&lt;&gt; "No", Table65[[#This Row],[Codon Optimize Capitalized?]]&lt;&gt; "", Table65[[#This Row],[Codon Optimize Capitalized?]]&lt;&gt; "No Options", EXACT(Table65[[#This Row],[Custom Sequence/Bank ID]],LOWER(Table65[[#This Row],[Custom Sequence/Bank ID]]))),"Error 14: Codon optimization is selected, but sequence is lowercase. Change regions for optimization to uppercase","")</f>
        <v/>
      </c>
      <c r="BY152" s="4" t="str">
        <f>IF(COUNTIF(Table65[Name], Table65[[#This Row],[Name]]) &gt; 1, "Error 15: Duplicate name", "")</f>
        <v/>
      </c>
      <c r="BZ152" s="4" t="str">
        <f>IF(
   Table65[[#This Row],[Service]]&lt;&gt;"",
   IF(
      AND(Table65[[#This Row],[Formulation]]="", Table65[[#This Row],[Number of Aliquots]]&gt;1),
      "Error 16: The RTC can only aliquot formulated circRNA; unformulated circRNA is stable through many freeze-thaw cycles",
      ""
   ),
   ""
)</f>
        <v/>
      </c>
      <c r="CA152" s="4" t="str">
        <f>IF(
   Table65[[#This Row],[Service]]&lt;&gt;"",
   IF(
      Table65[[#This Row],[Number of Aliquots]] &gt; (Table65[[#This Row],[Quantity (mg)]]*20),
      "Error 17: Too many aliquots. Maximum aliquots for Quantity requested = " &amp; (Table65[[#This Row],[Quantity (mg)]]*20),
      ""
   ),
   ""
)</f>
        <v/>
      </c>
      <c r="CB152" s="4" t="str">
        <f>IF(
   AND(Table65[[#This Row],[Service]]&lt;&gt;"", Table65[[#This Row],[Quantity (mg)]]&lt;0.2, Table65[[#This Row],[Formulation]]&lt;&gt;"", Table65[[#This Row],[Formulation]]&lt;&gt;"None"),
   "Error 18: Quantity too low. Minimum is 0.2mg for formulations",
   ""
)</f>
        <v/>
      </c>
      <c r="CC152" s="4" t="str">
        <f>IF(
   AND(Table65[[#This Row],[Service]]&lt;&gt;"", Table65[[#This Row],[Vector]]="No Vector", Table65[[#This Row],[Service]]&lt;&gt;"HT Geneblock Custom RNA"),
   "Error 19: [No Vector] can only be used for Geneblock service",
   ""
)</f>
        <v/>
      </c>
      <c r="CD152" s="4" t="str">
        <f>_xlfn.LET(
    _xlpm.errorList, _xlfn.TEXTJOIN(". ", TRUE, Table_Sequence_Check[[#This Row],[Problem Sequence Check]:[GC Check]],Table_Sequence_Check[[#This Row],[Restriction Enzyme Error]:[Gblock No Vector Check]]),
    IF(AND(Table65[[#This Row],[Service]]&lt;&gt;"", Table65[[#This Row],[Custom Sequence/Bank ID]]&lt;&gt;"SPECIAL",_xlpm.errorList&lt;&gt;""), _xlpm.errorList &amp; ".", "")
)</f>
        <v/>
      </c>
      <c r="CF152" s="3" t="str">
        <f t="shared" si="10"/>
        <v>Required</v>
      </c>
      <c r="CG152" s="1" t="str">
        <f t="shared" si="11"/>
        <v>Optional</v>
      </c>
      <c r="CH152" s="1" t="str">
        <f>IF(Table65[[#This Row],[Service]]&lt;&gt;"",IF((Table65[[#This Row],[Service]]="HT Custom RNA") + (Table65[[#This Row],[Service]]="HT Geneblock Custom RNA"), "Empty","Required"),"Empty")</f>
        <v>Empty</v>
      </c>
      <c r="CI152" s="1" t="str">
        <f>IF(Table65[[#This Row],[Service]] = "Stock RNA", "Required","Empty")</f>
        <v>Empty</v>
      </c>
      <c r="CJ152" s="1" t="str">
        <f>IF(OR(Table65[[#This Row],[Service]] = "Custom RNA", Table65[[#This Row],[Service]] = "HT Custom RNA", Table65[[#This Row],[Service]] = "HT Geneblock Custom RNA", Table65[[#This Row],[Service]] = "Formulation"), "Required", "Empty")</f>
        <v>Empty</v>
      </c>
      <c r="CK152" s="1" t="str">
        <f>IF(OR(Table65[[#This Row],[Service]] = "Custom RNA", Table65[[#This Row],[Service]] = "HT Custom RNA", Table65[[#This Row],[Service]] = "HT Geneblock Custom RNA"), "Required", "Empty")</f>
        <v>Empty</v>
      </c>
      <c r="CL152" s="1" t="str">
        <f>IF(OR(Table65[[#This Row],[Service]] = "Custom RNA", Table65[[#This Row],[Service]] = "HT Custom RNA", Table65[[#This Row],[Service]] = "HT Geneblock Custom RNA"), "Required", "Empty")</f>
        <v>Empty</v>
      </c>
      <c r="CM152" s="1" t="str">
        <f>IF(OR(Table65[[#This Row],[Service]] = "Custom RNA", Table65[[#This Row],[Service]] = "HT Custom RNA", Table65[[#This Row],[Service]] = "HT Geneblock Custom RNA"), "Required", "Empty")</f>
        <v>Empty</v>
      </c>
      <c r="CN152" s="1" t="str">
        <f>IF(AND(Table65[[#This Row],[Vector]]&lt;&gt;"Banked Construct", OR(Table65[[#This Row],[Service]] = "Custom RNA", Table65[[#This Row],[Service]] = "HT Custom RNA",Table65[[#This Row],[Service]] = "HT Geneblock Custom RNA",)), "Optional", "Empty")</f>
        <v>Empty</v>
      </c>
      <c r="CO152" s="1" t="str">
        <f>IF(OR(Table65[[#This Row],[Service]] = "Custom RNA", Table65[[#This Row],[Service]] = "HT Custom RNA"), "Optional", "Empty")</f>
        <v>Empty</v>
      </c>
      <c r="CP152" s="1" t="str">
        <f>IF(OR(Table65[[#This Row],[Service]] = "Custom RNA", Table65[[#This Row],[Service]] = "HT Custom RNA", Table65[[#This Row],[Service]] = "HT Custom Geneblock RNA"), "Optional", "Empty")</f>
        <v>Empty</v>
      </c>
      <c r="CQ152" s="1" t="str">
        <f>IF(Table65[[#This Row],[Service]]&lt;&gt;"",IF(OR(Table65[[#This Row],[Service]]="HT Custom RNA", Table65[[#This Row],[Service]]="HT Geneblock Custom RNA"), "Empty","Optional"),"Empty")</f>
        <v>Empty</v>
      </c>
      <c r="CR152" s="1" t="str">
        <f>IF(AND(Table65[[#This Row],[Formulation]]&lt;&gt;"",Table65[[#This Row],[Formulation]]&lt;&gt;"None",Table65[[#This Row],[Formulation]]&lt;&gt;"No Options"), "Required","Empty")</f>
        <v>Empty</v>
      </c>
      <c r="CS152" s="1" t="str">
        <f>IF(AND(Table65[[#This Row],[Formulation]]&lt;&gt;"",Table65[[#This Row],[Formulation]]&lt;&gt;"None",Table65[[#This Row],[Formulation]]&lt;&gt;"No Options"), "Optional","Empty")</f>
        <v>Empty</v>
      </c>
      <c r="CT152" s="1" t="str">
        <f t="shared" si="12"/>
        <v>Optional</v>
      </c>
      <c r="CU152" s="1" t="str">
        <f t="shared" si="13"/>
        <v>Optional</v>
      </c>
      <c r="CV152" s="2" t="str">
        <f t="shared" si="14"/>
        <v>Optional</v>
      </c>
    </row>
    <row r="153" spans="1:100" x14ac:dyDescent="0.35">
      <c r="A153" s="69">
        <v>149</v>
      </c>
      <c r="B153" s="59"/>
      <c r="C153" s="83"/>
      <c r="D153" s="85"/>
      <c r="E153" s="90"/>
      <c r="F153" s="60"/>
      <c r="G153" s="60"/>
      <c r="H153" s="60"/>
      <c r="I153" s="61"/>
      <c r="J153" s="61"/>
      <c r="K153" s="105"/>
      <c r="L153" s="90"/>
      <c r="M153" s="60"/>
      <c r="N153" s="108"/>
      <c r="O153" s="91"/>
      <c r="P153" s="111"/>
      <c r="Q153" s="93" t="str">
        <f>Table_Sequence_Check[[#This Row],[Final Warnings]]</f>
        <v/>
      </c>
      <c r="R153" s="19"/>
      <c r="S153" s="19"/>
      <c r="T153" s="19"/>
      <c r="BG153" s="3" t="str" cm="1">
        <f t="array" ref="BG153">_xlfn.LET(
    _xlpm.ProblemFound, _xlfn.TEXTJOIN(", ", TRUE, IF(OR(Table65[[#This Row],[Codon Optimize Capitalized?]]="No", Table65[[#This Row],[Codon Optimize Capitalized?]]=""), IF((ISNUMBER(SEARCH(Table_Problem_Sequences[Problem Sequences], Table65[[#This Row],[Custom Sequence/Bank ID]]))), Table_Problem_Sequences[Problem Sequences], ""),IF((ISNUMBER(FIND(LOWER(Table_Problem_Sequences[Problem Sequences]), Table65[[#This Row],[Custom Sequence/Bank ID]]))), Table_Problem_Sequences[Problem Sequences], ""))),
    IF(_xlpm.ProblemFound="", "", "Warning 1: Problem sequences found (" &amp; _xlpm.ProblemFound &amp; ")"))</f>
        <v/>
      </c>
      <c r="BH153" s="3" t="str">
        <f>IF(AND(Table65[[#This Row],[Vector]] &lt;&gt; "Banked Construct",Table65[[#This Row],[Service]]&lt;&gt;"Stock RNA", LEN(Table65[[#This Row],[Custom Sequence/Bank ID]])&lt;300, Table65[[#This Row],[Custom Sequence/Bank ID]]&lt;&gt;""),"Comment: Sequence is less than 300nt. A spacer sequence will be added to bring the length up to 300nt","")</f>
        <v/>
      </c>
      <c r="BI153" s="1" t="str">
        <f>IF(AND(Table65[[#This Row],[Custom Sequence/Bank ID]]&lt;&gt;"", Table65[[#This Row],[Codon Optimize Capitalized?]]&lt;&gt; "No", Table65[[#This Row],[Codon Optimize Capitalized?]]&lt;&gt; "", Table65[[#This Row],[Codon Optimize Capitalized?]]&lt;&gt; "No Options"),
    IF(MOD(LEN(SUBSTITUTE(SUBSTITUTE(SUBSTITUTE(SUBSTITUTE(SUBSTITUTE(Table65[[#This Row],[Custom Sequence/Bank ID]], "a", ""), "c", ""), "g", ""), "u", ""), "t", "")), 3) = 0,
        "",
        "Error 3: Optimization regions not divisible by 3"),
    "")</f>
        <v/>
      </c>
      <c r="BJ153" s="1" t="str">
        <f>IF(
    Table65[[#This Row],[Vector]]="Banked Construct",
    IF(
        AND(
            LEFT(Table65[[#This Row],[Custom Sequence/Bank ID]], 3)="RTC",
            ISNUMBER(VALUE(MID(Table65[[#This Row],[Custom Sequence/Bank ID]], 4, 7))),
            LEN(Table65[[#This Row],[Custom Sequence/Bank ID]])=10
        ),
        "",
        "Error 4: Incorrect Bank ID"
    ),
    ""
)</f>
        <v/>
      </c>
      <c r="BK153" s="1" t="str">
        <f>IF(
   AND(Table65[[#This Row],[Vector]]&lt;&gt;"Banked Construct", LEN(Table65[[#This Row],[Custom Sequence/Bank ID]])&gt;0),
   IF(
      LEN(
         SUBSTITUTE(
            SUBSTITUTE(
               SUBSTITUTE(
                  SUBSTITUTE(UPPER(Table65[[#This Row],[Custom Sequence/Bank ID]]),"A",""),
               "C",""),
            "T",""),
         "G","")
      )&gt;0,
      "Error 5: Non-ACGT characters present",
      ""
   ),
   ""
)</f>
        <v/>
      </c>
      <c r="BL153" s="4" t="str">
        <f>IF(AND(Table65[[#This Row],[Vector]] &lt;&gt; "Banked Construct",Table65[[#This Row],[Service]]="Custom RNA", LEN(Table65[[#This Row],[Custom Sequence/Bank ID]])&gt;10000),"Error 6: Maximum sequence length is 10,000nt",IF(AND(Table65[[#This Row],[Vector]] &lt;&gt; "Banked Construct",Table65[[#This Row],[Service]]="HT Custom RNA", LEN(Table65[[#This Row],[Custom Sequence/Bank ID]])&gt;5000),"Error 6: Maximum sequence length for HT is 5,000nt", IF(Table65[[#This Row],[Service]]="HT Geneblock Custom RNA", IF(AND(Table65[[#This Row],[Vector]]="RTC coding circRNA", LEN(Table65[[#This Row],[Custom Sequence/Bank ID]])&gt;3793),"Error 6: Maximum sequence length for Coding CircRNA Geneblock is 3,793nt", IF(AND(Table65[[#This Row],[Vector]]="RTC noncoding circRNA", LEN(Table65[[#This Row],[Custom Sequence/Bank ID]])&gt;4493),"Error 6: Maximum sequence length for Noncoding CircRNA Geneblock is 4,493nt", IF(AND(Table65[[#This Row],[Vector]]="RTC Other RNA", LEN(Table65[[#This Row],[Custom Sequence/Bank ID]])&gt;4913),"Error 6: Maximum sequence length for Other RNA Geneblock is 4,913nt",""))),"")))</f>
        <v/>
      </c>
      <c r="BM153" s="4" t="str">
        <f>IF(AND(Table65[[#This Row],[Vector]] &lt;&gt; "Banked Construct", Table65[[#This Row],[Service]]&lt;&gt;"Stock RNA", Table65[[#This Row],[Custom Sequence/Bank ID]]&lt;&gt;""),
    _xlfn.LET(
        _xlpm.Sequence, Table65[[#This Row],[Custom Sequence/Bank ID]],
        _xlpm.OriginalLength, IF(AND(Table65[[#This Row],[Codon Optimize Capitalized?]] &lt;&gt; "No", Table65[[#This Row],[Codon Optimize Capitalized?]] &lt;&gt; ""),
                           LEN(SUBSTITUTE(SUBSTITUTE(SUBSTITUTE(SUBSTITUTE(SUBSTITUTE(_xlpm.Sequence, "A", ""), "C", ""), "G", ""), "T", ""), "U", "")),
                           LEN(_xlpm.Sequence)),
        _xlpm.NoGCLength, IF(AND(Table65[[#This Row],[Codon Optimize Capitalized?]] &lt;&gt; "No", Table65[[#This Row],[Codon Optimize Capitalized?]] &lt;&gt; ""),
                       LEN((SUBSTITUTE(SUBSTITUTE(SUBSTITUTE(SUBSTITUTE(SUBSTITUTE(SUBSTITUTE(SUBSTITUTE(_xlpm.Sequence, "A", ""), "C", ""), "G", ""), "T", ""), "U", ""), "g", ""), "c", ""))),
                       LEN(SUBSTITUTE(SUBSTITUTE(UPPER(_xlpm.Sequence), "G", ""), "C", ""))),
        _xlpm.GCLength, _xlpm.OriginalLength - _xlpm.NoGCLength,
        _xlpm.GCPercentage, IF(_xlpm.OriginalLength &gt; 15, _xlpm.GCLength / _xlpm.OriginalLength, 0.5),
                IF(OR(_xlpm.GCPercentage &gt; 0.65, _xlpm.GCPercentage &lt; 0.25), "Warning 7: Unoptimized region GC is not between 25-65%", "")
    ),
    ""
)</f>
        <v/>
      </c>
      <c r="BN153" s="4" t="str" cm="1">
        <f t="array" ref="BN153">_xlfn.LET(
    _xlpm.ProblemFound, _xlfn.TEXTJOIN(", ", TRUE, IF(OR(Table65[[#This Row],[Codon Optimize Capitalized?]]="No", Table65[[#This Row],[Codon Optimize Capitalized?]]=""), IF((ISNUMBER(SEARCH(Table_Restriction_Enzymes[XbaI], Table65[[#This Row],[Custom Sequence/Bank ID]]))), Table_Restriction_Enzymes[XbaI], ""),IF((ISNUMBER(FIND(LOWER(Table_Restriction_Enzymes[XbaI]), Table65[[#This Row],[Custom Sequence/Bank ID]]))), Table_Restriction_Enzymes[XbaI], ""))),
    IF(_xlpm.ProblemFound="", "", "[" &amp; _xlpm.ProblemFound &amp; "]"))</f>
        <v/>
      </c>
      <c r="BO153" s="4" t="str">
        <f>IF(Table_Sequence_Check[[#This Row],[Restriction Enzyme 1 Check]]&lt;&gt;"", Table_Restriction_Enzymes[[#Headers],[XbaI]],"")</f>
        <v/>
      </c>
      <c r="BP153" s="4" t="str" cm="1">
        <f t="array" ref="BP153">_xlfn.LET(
    _xlpm.ProblemFound, _xlfn.TEXTJOIN(", ", TRUE, IF(OR(Table65[[#This Row],[Codon Optimize Capitalized?]]="No", Table65[[#This Row],[Codon Optimize Capitalized?]]=""), IF((ISNUMBER(SEARCH(Table_Restriction_Enzymes[AscI], Table65[[#This Row],[Custom Sequence/Bank ID]]))), Table_Restriction_Enzymes[AscI], ""),IF((ISNUMBER(FIND(LOWER(Table_Restriction_Enzymes[AscI]), Table65[[#This Row],[Custom Sequence/Bank ID]]))), Table_Restriction_Enzymes[AscI], ""))),
    IF(_xlpm.ProblemFound="", "", "[" &amp; _xlpm.ProblemFound &amp; "]"))</f>
        <v/>
      </c>
      <c r="BQ153" s="4" t="str">
        <f>IF(Table_Sequence_Check[[#This Row],[Restriction Enzyme 2 Check]]&lt;&gt;"", Table_Restriction_Enzymes[[#Headers],[AscI]],"")</f>
        <v/>
      </c>
      <c r="BR153" s="4" t="str">
        <f>IF(AND(Table65[[#This Row],[Vector]] &lt;&gt; "Banked Construct",Table65[[#This Row],[Service]]&lt;&gt;"Stock RNA", Table65[[#This Row],[Service]]&lt;&gt;"HT Geneblock Custom RNA", Table_Sequence_Check[[#This Row],[Restriction Enzyme 1 Check]]&lt;&gt;"", Table_Sequence_Check[[#This Row],[Restriction Enzyme 2 Check]]&lt;&gt; ""),"Error 8: Remove instances of one of the following: " &amp; _xlfn.CONCAT(Table_Sequence_Check[[#This Row],[Restriction Enzyme 1 Check]],Table_Sequence_Check[[#This Row],[Restriction Enzyme 2 Check]]),"")</f>
        <v/>
      </c>
      <c r="BS153" s="4" t="str" cm="1">
        <f t="array" ref="BS153">IF(
   AND(
      Table65[[#This Row],[Service]] &lt;&gt; "",
      OR(
         COUNTIF(Table65[Service], "HT Custom RNA") &gt; 0,
         COUNTIF(Table65[Service], "HT Geneblock Custom RNA") &gt; 0
      ),
      COUNTA(_xlfn.UNIQUE(_xlfn._xlws.FILTER(Table65[Service], Table65[Service] &lt;&gt; ""))) &gt; 1
   ),
   "Error 9: If selecting HT Custom RNA or HT Geneblock Custom RNA, all items must match the selected HT service",
   ""
)</f>
        <v/>
      </c>
      <c r="BT153" s="4" t="str" cm="1">
        <f t="array" ref="BT153">IF(
   AND(
      Table65[[#This Row],[Service]] &lt;&gt; "",
      OR(COUNTIF(Table65[Service], "*HT Custom RNA*") &gt; 0, COUNTIF(Table65[Service], "*HT Geneblock Custom RNA*") &gt; 0),
      OR(
         COUNTA(_xlfn.UNIQUE(_xlfn._xlws.FILTER(Table65[RNA Analytics], (Table65[Service] &lt;&gt; "")))) &gt; 1,
         COUNTA(_xlfn.UNIQUE(_xlfn._xlws.FILTER(Table65[Bank Construct?], (Table65[Service] &lt;&gt; "")))) &gt; 1,
         COUNTA(_xlfn.UNIQUE(_xlfn._xlws.FILTER(Table65[Synthesis Type], (Table65[Service] &lt;&gt; "")))) &gt; 1
      )
   ),
   "Error 10: If submitting HT Custom RNA or HT Geneblock Custom RNA service request, all items must have the same Synthesis Type, Banking, and Analytics",
   ""
)</f>
        <v/>
      </c>
      <c r="BU153" s="4" t="str">
        <f>IF(AND(OR(Table65[[#This Row],[Service]] = "HT Custom RNA",Table65[[#This Row],[Service]] = "HT Geneblock Custom RNA"), Table65[[#This Row],[Vector]]="Banked Construct"),"Error 11: Banked constructs cannot be submitted for HT/Geneblock Custom RNA service. Contact the core if you'd like to resynthesize an entire banked plate","")</f>
        <v/>
      </c>
      <c r="BV153" s="4" t="str">
        <f>IF(AND(Table65[[#This Row],[Service]] &lt;&gt; "", Table65[[#This Row],[Vector]]="Banked Construct", Table65[[#This Row],[Bank Construct?]]="Yes"),"Error 12: Cannot bank constructs that are already banked","")</f>
        <v/>
      </c>
      <c r="BW153" s="4" t="str" cm="1">
        <f t="array" ref="BW153">_xlfn.LET(
    _xlpm.ProblemFound, _xlfn.TEXTJOIN(", ", TRUE, IF(AND(Table65[[#This Row],[Synthesis Type]]="Other RNA", OR(Table65[[#This Row],[Codon Optimize Capitalized?]]="No", Table65[[#This Row],[Codon Optimize Capitalized?]]="")), IF((ISNUMBER(SEARCH(Table_pA_Check[pA Check], Table65[[#This Row],[Custom Sequence/Bank ID]]))), Table_pA_Check[pA Check], ""),IF((ISNUMBER(FIND(LOWER(Table_pA_Check[pA Check]), Table65[[#This Row],[Custom Sequence/Bank ID]]))), Table_pA_Check[pA Check], ""))),
    IF(_xlpm.ProblemFound="", "", "Error 13: Problem sequences found (" &amp; _xlpm.ProblemFound &amp; ")"))</f>
        <v/>
      </c>
      <c r="BX153" s="4" t="str">
        <f>IF(AND(Table65[[#This Row],[Service]] &lt;&gt; "", Table65[[#This Row],[Codon Optimize Capitalized?]]&lt;&gt; "No", Table65[[#This Row],[Codon Optimize Capitalized?]]&lt;&gt; "", Table65[[#This Row],[Codon Optimize Capitalized?]]&lt;&gt; "No Options", EXACT(Table65[[#This Row],[Custom Sequence/Bank ID]],LOWER(Table65[[#This Row],[Custom Sequence/Bank ID]]))),"Error 14: Codon optimization is selected, but sequence is lowercase. Change regions for optimization to uppercase","")</f>
        <v/>
      </c>
      <c r="BY153" s="4" t="str">
        <f>IF(COUNTIF(Table65[Name], Table65[[#This Row],[Name]]) &gt; 1, "Error 15: Duplicate name", "")</f>
        <v/>
      </c>
      <c r="BZ153" s="4" t="str">
        <f>IF(
   Table65[[#This Row],[Service]]&lt;&gt;"",
   IF(
      AND(Table65[[#This Row],[Formulation]]="", Table65[[#This Row],[Number of Aliquots]]&gt;1),
      "Error 16: The RTC can only aliquot formulated circRNA; unformulated circRNA is stable through many freeze-thaw cycles",
      ""
   ),
   ""
)</f>
        <v/>
      </c>
      <c r="CA153" s="4" t="str">
        <f>IF(
   Table65[[#This Row],[Service]]&lt;&gt;"",
   IF(
      Table65[[#This Row],[Number of Aliquots]] &gt; (Table65[[#This Row],[Quantity (mg)]]*20),
      "Error 17: Too many aliquots. Maximum aliquots for Quantity requested = " &amp; (Table65[[#This Row],[Quantity (mg)]]*20),
      ""
   ),
   ""
)</f>
        <v/>
      </c>
      <c r="CB153" s="4" t="str">
        <f>IF(
   AND(Table65[[#This Row],[Service]]&lt;&gt;"", Table65[[#This Row],[Quantity (mg)]]&lt;0.2, Table65[[#This Row],[Formulation]]&lt;&gt;"", Table65[[#This Row],[Formulation]]&lt;&gt;"None"),
   "Error 18: Quantity too low. Minimum is 0.2mg for formulations",
   ""
)</f>
        <v/>
      </c>
      <c r="CC153" s="4" t="str">
        <f>IF(
   AND(Table65[[#This Row],[Service]]&lt;&gt;"", Table65[[#This Row],[Vector]]="No Vector", Table65[[#This Row],[Service]]&lt;&gt;"HT Geneblock Custom RNA"),
   "Error 19: [No Vector] can only be used for Geneblock service",
   ""
)</f>
        <v/>
      </c>
      <c r="CD153" s="4" t="str">
        <f>_xlfn.LET(
    _xlpm.errorList, _xlfn.TEXTJOIN(". ", TRUE, Table_Sequence_Check[[#This Row],[Problem Sequence Check]:[GC Check]],Table_Sequence_Check[[#This Row],[Restriction Enzyme Error]:[Gblock No Vector Check]]),
    IF(AND(Table65[[#This Row],[Service]]&lt;&gt;"", Table65[[#This Row],[Custom Sequence/Bank ID]]&lt;&gt;"SPECIAL",_xlpm.errorList&lt;&gt;""), _xlpm.errorList &amp; ".", "")
)</f>
        <v/>
      </c>
      <c r="CF153" s="3" t="str">
        <f t="shared" si="10"/>
        <v>Required</v>
      </c>
      <c r="CG153" s="1" t="str">
        <f t="shared" si="11"/>
        <v>Optional</v>
      </c>
      <c r="CH153" s="1" t="str">
        <f>IF(Table65[[#This Row],[Service]]&lt;&gt;"",IF((Table65[[#This Row],[Service]]="HT Custom RNA") + (Table65[[#This Row],[Service]]="HT Geneblock Custom RNA"), "Empty","Required"),"Empty")</f>
        <v>Empty</v>
      </c>
      <c r="CI153" s="1" t="str">
        <f>IF(Table65[[#This Row],[Service]] = "Stock RNA", "Required","Empty")</f>
        <v>Empty</v>
      </c>
      <c r="CJ153" s="1" t="str">
        <f>IF(OR(Table65[[#This Row],[Service]] = "Custom RNA", Table65[[#This Row],[Service]] = "HT Custom RNA", Table65[[#This Row],[Service]] = "HT Geneblock Custom RNA", Table65[[#This Row],[Service]] = "Formulation"), "Required", "Empty")</f>
        <v>Empty</v>
      </c>
      <c r="CK153" s="1" t="str">
        <f>IF(OR(Table65[[#This Row],[Service]] = "Custom RNA", Table65[[#This Row],[Service]] = "HT Custom RNA", Table65[[#This Row],[Service]] = "HT Geneblock Custom RNA"), "Required", "Empty")</f>
        <v>Empty</v>
      </c>
      <c r="CL153" s="1" t="str">
        <f>IF(OR(Table65[[#This Row],[Service]] = "Custom RNA", Table65[[#This Row],[Service]] = "HT Custom RNA", Table65[[#This Row],[Service]] = "HT Geneblock Custom RNA"), "Required", "Empty")</f>
        <v>Empty</v>
      </c>
      <c r="CM153" s="1" t="str">
        <f>IF(OR(Table65[[#This Row],[Service]] = "Custom RNA", Table65[[#This Row],[Service]] = "HT Custom RNA", Table65[[#This Row],[Service]] = "HT Geneblock Custom RNA"), "Required", "Empty")</f>
        <v>Empty</v>
      </c>
      <c r="CN153" s="1" t="str">
        <f>IF(AND(Table65[[#This Row],[Vector]]&lt;&gt;"Banked Construct", OR(Table65[[#This Row],[Service]] = "Custom RNA", Table65[[#This Row],[Service]] = "HT Custom RNA",Table65[[#This Row],[Service]] = "HT Geneblock Custom RNA",)), "Optional", "Empty")</f>
        <v>Empty</v>
      </c>
      <c r="CO153" s="1" t="str">
        <f>IF(OR(Table65[[#This Row],[Service]] = "Custom RNA", Table65[[#This Row],[Service]] = "HT Custom RNA"), "Optional", "Empty")</f>
        <v>Empty</v>
      </c>
      <c r="CP153" s="1" t="str">
        <f>IF(OR(Table65[[#This Row],[Service]] = "Custom RNA", Table65[[#This Row],[Service]] = "HT Custom RNA", Table65[[#This Row],[Service]] = "HT Custom Geneblock RNA"), "Optional", "Empty")</f>
        <v>Empty</v>
      </c>
      <c r="CQ153" s="1" t="str">
        <f>IF(Table65[[#This Row],[Service]]&lt;&gt;"",IF(OR(Table65[[#This Row],[Service]]="HT Custom RNA", Table65[[#This Row],[Service]]="HT Geneblock Custom RNA"), "Empty","Optional"),"Empty")</f>
        <v>Empty</v>
      </c>
      <c r="CR153" s="1" t="str">
        <f>IF(AND(Table65[[#This Row],[Formulation]]&lt;&gt;"",Table65[[#This Row],[Formulation]]&lt;&gt;"None",Table65[[#This Row],[Formulation]]&lt;&gt;"No Options"), "Required","Empty")</f>
        <v>Empty</v>
      </c>
      <c r="CS153" s="1" t="str">
        <f>IF(AND(Table65[[#This Row],[Formulation]]&lt;&gt;"",Table65[[#This Row],[Formulation]]&lt;&gt;"None",Table65[[#This Row],[Formulation]]&lt;&gt;"No Options"), "Optional","Empty")</f>
        <v>Empty</v>
      </c>
      <c r="CT153" s="1" t="str">
        <f t="shared" si="12"/>
        <v>Optional</v>
      </c>
      <c r="CU153" s="1" t="str">
        <f t="shared" si="13"/>
        <v>Optional</v>
      </c>
      <c r="CV153" s="2" t="str">
        <f t="shared" si="14"/>
        <v>Optional</v>
      </c>
    </row>
    <row r="154" spans="1:100" x14ac:dyDescent="0.35">
      <c r="A154" s="69">
        <v>150</v>
      </c>
      <c r="B154" s="59"/>
      <c r="C154" s="83"/>
      <c r="D154" s="85"/>
      <c r="E154" s="90"/>
      <c r="F154" s="60"/>
      <c r="G154" s="60"/>
      <c r="H154" s="60"/>
      <c r="I154" s="61"/>
      <c r="J154" s="61"/>
      <c r="K154" s="105"/>
      <c r="L154" s="90"/>
      <c r="M154" s="60"/>
      <c r="N154" s="108"/>
      <c r="O154" s="91"/>
      <c r="P154" s="111"/>
      <c r="Q154" s="93" t="str">
        <f>Table_Sequence_Check[[#This Row],[Final Warnings]]</f>
        <v/>
      </c>
      <c r="R154" s="19"/>
      <c r="S154" s="19"/>
      <c r="T154" s="19"/>
      <c r="BG154" s="3" t="str" cm="1">
        <f t="array" ref="BG154">_xlfn.LET(
    _xlpm.ProblemFound, _xlfn.TEXTJOIN(", ", TRUE, IF(OR(Table65[[#This Row],[Codon Optimize Capitalized?]]="No", Table65[[#This Row],[Codon Optimize Capitalized?]]=""), IF((ISNUMBER(SEARCH(Table_Problem_Sequences[Problem Sequences], Table65[[#This Row],[Custom Sequence/Bank ID]]))), Table_Problem_Sequences[Problem Sequences], ""),IF((ISNUMBER(FIND(LOWER(Table_Problem_Sequences[Problem Sequences]), Table65[[#This Row],[Custom Sequence/Bank ID]]))), Table_Problem_Sequences[Problem Sequences], ""))),
    IF(_xlpm.ProblemFound="", "", "Warning 1: Problem sequences found (" &amp; _xlpm.ProblemFound &amp; ")"))</f>
        <v/>
      </c>
      <c r="BH154" s="3" t="str">
        <f>IF(AND(Table65[[#This Row],[Vector]] &lt;&gt; "Banked Construct",Table65[[#This Row],[Service]]&lt;&gt;"Stock RNA", LEN(Table65[[#This Row],[Custom Sequence/Bank ID]])&lt;300, Table65[[#This Row],[Custom Sequence/Bank ID]]&lt;&gt;""),"Comment: Sequence is less than 300nt. A spacer sequence will be added to bring the length up to 300nt","")</f>
        <v/>
      </c>
      <c r="BI154" s="1" t="str">
        <f>IF(AND(Table65[[#This Row],[Custom Sequence/Bank ID]]&lt;&gt;"", Table65[[#This Row],[Codon Optimize Capitalized?]]&lt;&gt; "No", Table65[[#This Row],[Codon Optimize Capitalized?]]&lt;&gt; "", Table65[[#This Row],[Codon Optimize Capitalized?]]&lt;&gt; "No Options"),
    IF(MOD(LEN(SUBSTITUTE(SUBSTITUTE(SUBSTITUTE(SUBSTITUTE(SUBSTITUTE(Table65[[#This Row],[Custom Sequence/Bank ID]], "a", ""), "c", ""), "g", ""), "u", ""), "t", "")), 3) = 0,
        "",
        "Error 3: Optimization regions not divisible by 3"),
    "")</f>
        <v/>
      </c>
      <c r="BJ154" s="1" t="str">
        <f>IF(
    Table65[[#This Row],[Vector]]="Banked Construct",
    IF(
        AND(
            LEFT(Table65[[#This Row],[Custom Sequence/Bank ID]], 3)="RTC",
            ISNUMBER(VALUE(MID(Table65[[#This Row],[Custom Sequence/Bank ID]], 4, 7))),
            LEN(Table65[[#This Row],[Custom Sequence/Bank ID]])=10
        ),
        "",
        "Error 4: Incorrect Bank ID"
    ),
    ""
)</f>
        <v/>
      </c>
      <c r="BK154" s="1" t="str">
        <f>IF(
   AND(Table65[[#This Row],[Vector]]&lt;&gt;"Banked Construct", LEN(Table65[[#This Row],[Custom Sequence/Bank ID]])&gt;0),
   IF(
      LEN(
         SUBSTITUTE(
            SUBSTITUTE(
               SUBSTITUTE(
                  SUBSTITUTE(UPPER(Table65[[#This Row],[Custom Sequence/Bank ID]]),"A",""),
               "C",""),
            "T",""),
         "G","")
      )&gt;0,
      "Error 5: Non-ACGT characters present",
      ""
   ),
   ""
)</f>
        <v/>
      </c>
      <c r="BL154" s="4" t="str">
        <f>IF(AND(Table65[[#This Row],[Vector]] &lt;&gt; "Banked Construct",Table65[[#This Row],[Service]]="Custom RNA", LEN(Table65[[#This Row],[Custom Sequence/Bank ID]])&gt;10000),"Error 6: Maximum sequence length is 10,000nt",IF(AND(Table65[[#This Row],[Vector]] &lt;&gt; "Banked Construct",Table65[[#This Row],[Service]]="HT Custom RNA", LEN(Table65[[#This Row],[Custom Sequence/Bank ID]])&gt;5000),"Error 6: Maximum sequence length for HT is 5,000nt", IF(Table65[[#This Row],[Service]]="HT Geneblock Custom RNA", IF(AND(Table65[[#This Row],[Vector]]="RTC coding circRNA", LEN(Table65[[#This Row],[Custom Sequence/Bank ID]])&gt;3793),"Error 6: Maximum sequence length for Coding CircRNA Geneblock is 3,793nt", IF(AND(Table65[[#This Row],[Vector]]="RTC noncoding circRNA", LEN(Table65[[#This Row],[Custom Sequence/Bank ID]])&gt;4493),"Error 6: Maximum sequence length for Noncoding CircRNA Geneblock is 4,493nt", IF(AND(Table65[[#This Row],[Vector]]="RTC Other RNA", LEN(Table65[[#This Row],[Custom Sequence/Bank ID]])&gt;4913),"Error 6: Maximum sequence length for Other RNA Geneblock is 4,913nt",""))),"")))</f>
        <v/>
      </c>
      <c r="BM154" s="4" t="str">
        <f>IF(AND(Table65[[#This Row],[Vector]] &lt;&gt; "Banked Construct", Table65[[#This Row],[Service]]&lt;&gt;"Stock RNA", Table65[[#This Row],[Custom Sequence/Bank ID]]&lt;&gt;""),
    _xlfn.LET(
        _xlpm.Sequence, Table65[[#This Row],[Custom Sequence/Bank ID]],
        _xlpm.OriginalLength, IF(AND(Table65[[#This Row],[Codon Optimize Capitalized?]] &lt;&gt; "No", Table65[[#This Row],[Codon Optimize Capitalized?]] &lt;&gt; ""),
                           LEN(SUBSTITUTE(SUBSTITUTE(SUBSTITUTE(SUBSTITUTE(SUBSTITUTE(_xlpm.Sequence, "A", ""), "C", ""), "G", ""), "T", ""), "U", "")),
                           LEN(_xlpm.Sequence)),
        _xlpm.NoGCLength, IF(AND(Table65[[#This Row],[Codon Optimize Capitalized?]] &lt;&gt; "No", Table65[[#This Row],[Codon Optimize Capitalized?]] &lt;&gt; ""),
                       LEN((SUBSTITUTE(SUBSTITUTE(SUBSTITUTE(SUBSTITUTE(SUBSTITUTE(SUBSTITUTE(SUBSTITUTE(_xlpm.Sequence, "A", ""), "C", ""), "G", ""), "T", ""), "U", ""), "g", ""), "c", ""))),
                       LEN(SUBSTITUTE(SUBSTITUTE(UPPER(_xlpm.Sequence), "G", ""), "C", ""))),
        _xlpm.GCLength, _xlpm.OriginalLength - _xlpm.NoGCLength,
        _xlpm.GCPercentage, IF(_xlpm.OriginalLength &gt; 15, _xlpm.GCLength / _xlpm.OriginalLength, 0.5),
                IF(OR(_xlpm.GCPercentage &gt; 0.65, _xlpm.GCPercentage &lt; 0.25), "Warning 7: Unoptimized region GC is not between 25-65%", "")
    ),
    ""
)</f>
        <v/>
      </c>
      <c r="BN154" s="4" t="str" cm="1">
        <f t="array" ref="BN154">_xlfn.LET(
    _xlpm.ProblemFound, _xlfn.TEXTJOIN(", ", TRUE, IF(OR(Table65[[#This Row],[Codon Optimize Capitalized?]]="No", Table65[[#This Row],[Codon Optimize Capitalized?]]=""), IF((ISNUMBER(SEARCH(Table_Restriction_Enzymes[XbaI], Table65[[#This Row],[Custom Sequence/Bank ID]]))), Table_Restriction_Enzymes[XbaI], ""),IF((ISNUMBER(FIND(LOWER(Table_Restriction_Enzymes[XbaI]), Table65[[#This Row],[Custom Sequence/Bank ID]]))), Table_Restriction_Enzymes[XbaI], ""))),
    IF(_xlpm.ProblemFound="", "", "[" &amp; _xlpm.ProblemFound &amp; "]"))</f>
        <v/>
      </c>
      <c r="BO154" s="4" t="str">
        <f>IF(Table_Sequence_Check[[#This Row],[Restriction Enzyme 1 Check]]&lt;&gt;"", Table_Restriction_Enzymes[[#Headers],[XbaI]],"")</f>
        <v/>
      </c>
      <c r="BP154" s="4" t="str" cm="1">
        <f t="array" ref="BP154">_xlfn.LET(
    _xlpm.ProblemFound, _xlfn.TEXTJOIN(", ", TRUE, IF(OR(Table65[[#This Row],[Codon Optimize Capitalized?]]="No", Table65[[#This Row],[Codon Optimize Capitalized?]]=""), IF((ISNUMBER(SEARCH(Table_Restriction_Enzymes[AscI], Table65[[#This Row],[Custom Sequence/Bank ID]]))), Table_Restriction_Enzymes[AscI], ""),IF((ISNUMBER(FIND(LOWER(Table_Restriction_Enzymes[AscI]), Table65[[#This Row],[Custom Sequence/Bank ID]]))), Table_Restriction_Enzymes[AscI], ""))),
    IF(_xlpm.ProblemFound="", "", "[" &amp; _xlpm.ProblemFound &amp; "]"))</f>
        <v/>
      </c>
      <c r="BQ154" s="4" t="str">
        <f>IF(Table_Sequence_Check[[#This Row],[Restriction Enzyme 2 Check]]&lt;&gt;"", Table_Restriction_Enzymes[[#Headers],[AscI]],"")</f>
        <v/>
      </c>
      <c r="BR154" s="4" t="str">
        <f>IF(AND(Table65[[#This Row],[Vector]] &lt;&gt; "Banked Construct",Table65[[#This Row],[Service]]&lt;&gt;"Stock RNA", Table65[[#This Row],[Service]]&lt;&gt;"HT Geneblock Custom RNA", Table_Sequence_Check[[#This Row],[Restriction Enzyme 1 Check]]&lt;&gt;"", Table_Sequence_Check[[#This Row],[Restriction Enzyme 2 Check]]&lt;&gt; ""),"Error 8: Remove instances of one of the following: " &amp; _xlfn.CONCAT(Table_Sequence_Check[[#This Row],[Restriction Enzyme 1 Check]],Table_Sequence_Check[[#This Row],[Restriction Enzyme 2 Check]]),"")</f>
        <v/>
      </c>
      <c r="BS154" s="4" t="str" cm="1">
        <f t="array" ref="BS154">IF(
   AND(
      Table65[[#This Row],[Service]] &lt;&gt; "",
      OR(
         COUNTIF(Table65[Service], "HT Custom RNA") &gt; 0,
         COUNTIF(Table65[Service], "HT Geneblock Custom RNA") &gt; 0
      ),
      COUNTA(_xlfn.UNIQUE(_xlfn._xlws.FILTER(Table65[Service], Table65[Service] &lt;&gt; ""))) &gt; 1
   ),
   "Error 9: If selecting HT Custom RNA or HT Geneblock Custom RNA, all items must match the selected HT service",
   ""
)</f>
        <v/>
      </c>
      <c r="BT154" s="4" t="str" cm="1">
        <f t="array" ref="BT154">IF(
   AND(
      Table65[[#This Row],[Service]] &lt;&gt; "",
      OR(COUNTIF(Table65[Service], "*HT Custom RNA*") &gt; 0, COUNTIF(Table65[Service], "*HT Geneblock Custom RNA*") &gt; 0),
      OR(
         COUNTA(_xlfn.UNIQUE(_xlfn._xlws.FILTER(Table65[RNA Analytics], (Table65[Service] &lt;&gt; "")))) &gt; 1,
         COUNTA(_xlfn.UNIQUE(_xlfn._xlws.FILTER(Table65[Bank Construct?], (Table65[Service] &lt;&gt; "")))) &gt; 1,
         COUNTA(_xlfn.UNIQUE(_xlfn._xlws.FILTER(Table65[Synthesis Type], (Table65[Service] &lt;&gt; "")))) &gt; 1
      )
   ),
   "Error 10: If submitting HT Custom RNA or HT Geneblock Custom RNA service request, all items must have the same Synthesis Type, Banking, and Analytics",
   ""
)</f>
        <v/>
      </c>
      <c r="BU154" s="4" t="str">
        <f>IF(AND(OR(Table65[[#This Row],[Service]] = "HT Custom RNA",Table65[[#This Row],[Service]] = "HT Geneblock Custom RNA"), Table65[[#This Row],[Vector]]="Banked Construct"),"Error 11: Banked constructs cannot be submitted for HT/Geneblock Custom RNA service. Contact the core if you'd like to resynthesize an entire banked plate","")</f>
        <v/>
      </c>
      <c r="BV154" s="4" t="str">
        <f>IF(AND(Table65[[#This Row],[Service]] &lt;&gt; "", Table65[[#This Row],[Vector]]="Banked Construct", Table65[[#This Row],[Bank Construct?]]="Yes"),"Error 12: Cannot bank constructs that are already banked","")</f>
        <v/>
      </c>
      <c r="BW154" s="4" t="str" cm="1">
        <f t="array" ref="BW154">_xlfn.LET(
    _xlpm.ProblemFound, _xlfn.TEXTJOIN(", ", TRUE, IF(AND(Table65[[#This Row],[Synthesis Type]]="Other RNA", OR(Table65[[#This Row],[Codon Optimize Capitalized?]]="No", Table65[[#This Row],[Codon Optimize Capitalized?]]="")), IF((ISNUMBER(SEARCH(Table_pA_Check[pA Check], Table65[[#This Row],[Custom Sequence/Bank ID]]))), Table_pA_Check[pA Check], ""),IF((ISNUMBER(FIND(LOWER(Table_pA_Check[pA Check]), Table65[[#This Row],[Custom Sequence/Bank ID]]))), Table_pA_Check[pA Check], ""))),
    IF(_xlpm.ProblemFound="", "", "Error 13: Problem sequences found (" &amp; _xlpm.ProblemFound &amp; ")"))</f>
        <v/>
      </c>
      <c r="BX154" s="4" t="str">
        <f>IF(AND(Table65[[#This Row],[Service]] &lt;&gt; "", Table65[[#This Row],[Codon Optimize Capitalized?]]&lt;&gt; "No", Table65[[#This Row],[Codon Optimize Capitalized?]]&lt;&gt; "", Table65[[#This Row],[Codon Optimize Capitalized?]]&lt;&gt; "No Options", EXACT(Table65[[#This Row],[Custom Sequence/Bank ID]],LOWER(Table65[[#This Row],[Custom Sequence/Bank ID]]))),"Error 14: Codon optimization is selected, but sequence is lowercase. Change regions for optimization to uppercase","")</f>
        <v/>
      </c>
      <c r="BY154" s="4" t="str">
        <f>IF(COUNTIF(Table65[Name], Table65[[#This Row],[Name]]) &gt; 1, "Error 15: Duplicate name", "")</f>
        <v/>
      </c>
      <c r="BZ154" s="4" t="str">
        <f>IF(
   Table65[[#This Row],[Service]]&lt;&gt;"",
   IF(
      AND(Table65[[#This Row],[Formulation]]="", Table65[[#This Row],[Number of Aliquots]]&gt;1),
      "Error 16: The RTC can only aliquot formulated circRNA; unformulated circRNA is stable through many freeze-thaw cycles",
      ""
   ),
   ""
)</f>
        <v/>
      </c>
      <c r="CA154" s="4" t="str">
        <f>IF(
   Table65[[#This Row],[Service]]&lt;&gt;"",
   IF(
      Table65[[#This Row],[Number of Aliquots]] &gt; (Table65[[#This Row],[Quantity (mg)]]*20),
      "Error 17: Too many aliquots. Maximum aliquots for Quantity requested = " &amp; (Table65[[#This Row],[Quantity (mg)]]*20),
      ""
   ),
   ""
)</f>
        <v/>
      </c>
      <c r="CB154" s="4" t="str">
        <f>IF(
   AND(Table65[[#This Row],[Service]]&lt;&gt;"", Table65[[#This Row],[Quantity (mg)]]&lt;0.2, Table65[[#This Row],[Formulation]]&lt;&gt;"", Table65[[#This Row],[Formulation]]&lt;&gt;"None"),
   "Error 18: Quantity too low. Minimum is 0.2mg for formulations",
   ""
)</f>
        <v/>
      </c>
      <c r="CC154" s="4" t="str">
        <f>IF(
   AND(Table65[[#This Row],[Service]]&lt;&gt;"", Table65[[#This Row],[Vector]]="No Vector", Table65[[#This Row],[Service]]&lt;&gt;"HT Geneblock Custom RNA"),
   "Error 19: [No Vector] can only be used for Geneblock service",
   ""
)</f>
        <v/>
      </c>
      <c r="CD154" s="4" t="str">
        <f>_xlfn.LET(
    _xlpm.errorList, _xlfn.TEXTJOIN(". ", TRUE, Table_Sequence_Check[[#This Row],[Problem Sequence Check]:[GC Check]],Table_Sequence_Check[[#This Row],[Restriction Enzyme Error]:[Gblock No Vector Check]]),
    IF(AND(Table65[[#This Row],[Service]]&lt;&gt;"", Table65[[#This Row],[Custom Sequence/Bank ID]]&lt;&gt;"SPECIAL",_xlpm.errorList&lt;&gt;""), _xlpm.errorList &amp; ".", "")
)</f>
        <v/>
      </c>
      <c r="CF154" s="3" t="str">
        <f t="shared" si="10"/>
        <v>Required</v>
      </c>
      <c r="CG154" s="1" t="str">
        <f t="shared" si="11"/>
        <v>Optional</v>
      </c>
      <c r="CH154" s="1" t="str">
        <f>IF(Table65[[#This Row],[Service]]&lt;&gt;"",IF((Table65[[#This Row],[Service]]="HT Custom RNA") + (Table65[[#This Row],[Service]]="HT Geneblock Custom RNA"), "Empty","Required"),"Empty")</f>
        <v>Empty</v>
      </c>
      <c r="CI154" s="1" t="str">
        <f>IF(Table65[[#This Row],[Service]] = "Stock RNA", "Required","Empty")</f>
        <v>Empty</v>
      </c>
      <c r="CJ154" s="1" t="str">
        <f>IF(OR(Table65[[#This Row],[Service]] = "Custom RNA", Table65[[#This Row],[Service]] = "HT Custom RNA", Table65[[#This Row],[Service]] = "HT Geneblock Custom RNA", Table65[[#This Row],[Service]] = "Formulation"), "Required", "Empty")</f>
        <v>Empty</v>
      </c>
      <c r="CK154" s="1" t="str">
        <f>IF(OR(Table65[[#This Row],[Service]] = "Custom RNA", Table65[[#This Row],[Service]] = "HT Custom RNA", Table65[[#This Row],[Service]] = "HT Geneblock Custom RNA"), "Required", "Empty")</f>
        <v>Empty</v>
      </c>
      <c r="CL154" s="1" t="str">
        <f>IF(OR(Table65[[#This Row],[Service]] = "Custom RNA", Table65[[#This Row],[Service]] = "HT Custom RNA", Table65[[#This Row],[Service]] = "HT Geneblock Custom RNA"), "Required", "Empty")</f>
        <v>Empty</v>
      </c>
      <c r="CM154" s="1" t="str">
        <f>IF(OR(Table65[[#This Row],[Service]] = "Custom RNA", Table65[[#This Row],[Service]] = "HT Custom RNA", Table65[[#This Row],[Service]] = "HT Geneblock Custom RNA"), "Required", "Empty")</f>
        <v>Empty</v>
      </c>
      <c r="CN154" s="1" t="str">
        <f>IF(AND(Table65[[#This Row],[Vector]]&lt;&gt;"Banked Construct", OR(Table65[[#This Row],[Service]] = "Custom RNA", Table65[[#This Row],[Service]] = "HT Custom RNA",Table65[[#This Row],[Service]] = "HT Geneblock Custom RNA",)), "Optional", "Empty")</f>
        <v>Empty</v>
      </c>
      <c r="CO154" s="1" t="str">
        <f>IF(OR(Table65[[#This Row],[Service]] = "Custom RNA", Table65[[#This Row],[Service]] = "HT Custom RNA"), "Optional", "Empty")</f>
        <v>Empty</v>
      </c>
      <c r="CP154" s="1" t="str">
        <f>IF(OR(Table65[[#This Row],[Service]] = "Custom RNA", Table65[[#This Row],[Service]] = "HT Custom RNA", Table65[[#This Row],[Service]] = "HT Custom Geneblock RNA"), "Optional", "Empty")</f>
        <v>Empty</v>
      </c>
      <c r="CQ154" s="1" t="str">
        <f>IF(Table65[[#This Row],[Service]]&lt;&gt;"",IF(OR(Table65[[#This Row],[Service]]="HT Custom RNA", Table65[[#This Row],[Service]]="HT Geneblock Custom RNA"), "Empty","Optional"),"Empty")</f>
        <v>Empty</v>
      </c>
      <c r="CR154" s="1" t="str">
        <f>IF(AND(Table65[[#This Row],[Formulation]]&lt;&gt;"",Table65[[#This Row],[Formulation]]&lt;&gt;"None",Table65[[#This Row],[Formulation]]&lt;&gt;"No Options"), "Required","Empty")</f>
        <v>Empty</v>
      </c>
      <c r="CS154" s="1" t="str">
        <f>IF(AND(Table65[[#This Row],[Formulation]]&lt;&gt;"",Table65[[#This Row],[Formulation]]&lt;&gt;"None",Table65[[#This Row],[Formulation]]&lt;&gt;"No Options"), "Optional","Empty")</f>
        <v>Empty</v>
      </c>
      <c r="CT154" s="1" t="str">
        <f t="shared" si="12"/>
        <v>Optional</v>
      </c>
      <c r="CU154" s="1" t="str">
        <f t="shared" si="13"/>
        <v>Optional</v>
      </c>
      <c r="CV154" s="2" t="str">
        <f t="shared" si="14"/>
        <v>Optional</v>
      </c>
    </row>
    <row r="155" spans="1:100" x14ac:dyDescent="0.35">
      <c r="A155" s="69">
        <v>151</v>
      </c>
      <c r="B155" s="59"/>
      <c r="C155" s="83"/>
      <c r="D155" s="85"/>
      <c r="E155" s="90"/>
      <c r="F155" s="60"/>
      <c r="G155" s="60"/>
      <c r="H155" s="60"/>
      <c r="I155" s="61"/>
      <c r="J155" s="61"/>
      <c r="K155" s="105"/>
      <c r="L155" s="90"/>
      <c r="M155" s="60"/>
      <c r="N155" s="108"/>
      <c r="O155" s="91"/>
      <c r="P155" s="111"/>
      <c r="Q155" s="93" t="str">
        <f>Table_Sequence_Check[[#This Row],[Final Warnings]]</f>
        <v/>
      </c>
      <c r="R155" s="19"/>
      <c r="S155" s="19"/>
      <c r="T155" s="19"/>
      <c r="BG155" s="3" t="str" cm="1">
        <f t="array" ref="BG155">_xlfn.LET(
    _xlpm.ProblemFound, _xlfn.TEXTJOIN(", ", TRUE, IF(OR(Table65[[#This Row],[Codon Optimize Capitalized?]]="No", Table65[[#This Row],[Codon Optimize Capitalized?]]=""), IF((ISNUMBER(SEARCH(Table_Problem_Sequences[Problem Sequences], Table65[[#This Row],[Custom Sequence/Bank ID]]))), Table_Problem_Sequences[Problem Sequences], ""),IF((ISNUMBER(FIND(LOWER(Table_Problem_Sequences[Problem Sequences]), Table65[[#This Row],[Custom Sequence/Bank ID]]))), Table_Problem_Sequences[Problem Sequences], ""))),
    IF(_xlpm.ProblemFound="", "", "Warning 1: Problem sequences found (" &amp; _xlpm.ProblemFound &amp; ")"))</f>
        <v/>
      </c>
      <c r="BH155" s="3" t="str">
        <f>IF(AND(Table65[[#This Row],[Vector]] &lt;&gt; "Banked Construct",Table65[[#This Row],[Service]]&lt;&gt;"Stock RNA", LEN(Table65[[#This Row],[Custom Sequence/Bank ID]])&lt;300, Table65[[#This Row],[Custom Sequence/Bank ID]]&lt;&gt;""),"Comment: Sequence is less than 300nt. A spacer sequence will be added to bring the length up to 300nt","")</f>
        <v/>
      </c>
      <c r="BI155" s="1" t="str">
        <f>IF(AND(Table65[[#This Row],[Custom Sequence/Bank ID]]&lt;&gt;"", Table65[[#This Row],[Codon Optimize Capitalized?]]&lt;&gt; "No", Table65[[#This Row],[Codon Optimize Capitalized?]]&lt;&gt; "", Table65[[#This Row],[Codon Optimize Capitalized?]]&lt;&gt; "No Options"),
    IF(MOD(LEN(SUBSTITUTE(SUBSTITUTE(SUBSTITUTE(SUBSTITUTE(SUBSTITUTE(Table65[[#This Row],[Custom Sequence/Bank ID]], "a", ""), "c", ""), "g", ""), "u", ""), "t", "")), 3) = 0,
        "",
        "Error 3: Optimization regions not divisible by 3"),
    "")</f>
        <v/>
      </c>
      <c r="BJ155" s="1" t="str">
        <f>IF(
    Table65[[#This Row],[Vector]]="Banked Construct",
    IF(
        AND(
            LEFT(Table65[[#This Row],[Custom Sequence/Bank ID]], 3)="RTC",
            ISNUMBER(VALUE(MID(Table65[[#This Row],[Custom Sequence/Bank ID]], 4, 7))),
            LEN(Table65[[#This Row],[Custom Sequence/Bank ID]])=10
        ),
        "",
        "Error 4: Incorrect Bank ID"
    ),
    ""
)</f>
        <v/>
      </c>
      <c r="BK155" s="1" t="str">
        <f>IF(
   AND(Table65[[#This Row],[Vector]]&lt;&gt;"Banked Construct", LEN(Table65[[#This Row],[Custom Sequence/Bank ID]])&gt;0),
   IF(
      LEN(
         SUBSTITUTE(
            SUBSTITUTE(
               SUBSTITUTE(
                  SUBSTITUTE(UPPER(Table65[[#This Row],[Custom Sequence/Bank ID]]),"A",""),
               "C",""),
            "T",""),
         "G","")
      )&gt;0,
      "Error 5: Non-ACGT characters present",
      ""
   ),
   ""
)</f>
        <v/>
      </c>
      <c r="BL155" s="4" t="str">
        <f>IF(AND(Table65[[#This Row],[Vector]] &lt;&gt; "Banked Construct",Table65[[#This Row],[Service]]="Custom RNA", LEN(Table65[[#This Row],[Custom Sequence/Bank ID]])&gt;10000),"Error 6: Maximum sequence length is 10,000nt",IF(AND(Table65[[#This Row],[Vector]] &lt;&gt; "Banked Construct",Table65[[#This Row],[Service]]="HT Custom RNA", LEN(Table65[[#This Row],[Custom Sequence/Bank ID]])&gt;5000),"Error 6: Maximum sequence length for HT is 5,000nt", IF(Table65[[#This Row],[Service]]="HT Geneblock Custom RNA", IF(AND(Table65[[#This Row],[Vector]]="RTC coding circRNA", LEN(Table65[[#This Row],[Custom Sequence/Bank ID]])&gt;3793),"Error 6: Maximum sequence length for Coding CircRNA Geneblock is 3,793nt", IF(AND(Table65[[#This Row],[Vector]]="RTC noncoding circRNA", LEN(Table65[[#This Row],[Custom Sequence/Bank ID]])&gt;4493),"Error 6: Maximum sequence length for Noncoding CircRNA Geneblock is 4,493nt", IF(AND(Table65[[#This Row],[Vector]]="RTC Other RNA", LEN(Table65[[#This Row],[Custom Sequence/Bank ID]])&gt;4913),"Error 6: Maximum sequence length for Other RNA Geneblock is 4,913nt",""))),"")))</f>
        <v/>
      </c>
      <c r="BM155" s="4" t="str">
        <f>IF(AND(Table65[[#This Row],[Vector]] &lt;&gt; "Banked Construct", Table65[[#This Row],[Service]]&lt;&gt;"Stock RNA", Table65[[#This Row],[Custom Sequence/Bank ID]]&lt;&gt;""),
    _xlfn.LET(
        _xlpm.Sequence, Table65[[#This Row],[Custom Sequence/Bank ID]],
        _xlpm.OriginalLength, IF(AND(Table65[[#This Row],[Codon Optimize Capitalized?]] &lt;&gt; "No", Table65[[#This Row],[Codon Optimize Capitalized?]] &lt;&gt; ""),
                           LEN(SUBSTITUTE(SUBSTITUTE(SUBSTITUTE(SUBSTITUTE(SUBSTITUTE(_xlpm.Sequence, "A", ""), "C", ""), "G", ""), "T", ""), "U", "")),
                           LEN(_xlpm.Sequence)),
        _xlpm.NoGCLength, IF(AND(Table65[[#This Row],[Codon Optimize Capitalized?]] &lt;&gt; "No", Table65[[#This Row],[Codon Optimize Capitalized?]] &lt;&gt; ""),
                       LEN((SUBSTITUTE(SUBSTITUTE(SUBSTITUTE(SUBSTITUTE(SUBSTITUTE(SUBSTITUTE(SUBSTITUTE(_xlpm.Sequence, "A", ""), "C", ""), "G", ""), "T", ""), "U", ""), "g", ""), "c", ""))),
                       LEN(SUBSTITUTE(SUBSTITUTE(UPPER(_xlpm.Sequence), "G", ""), "C", ""))),
        _xlpm.GCLength, _xlpm.OriginalLength - _xlpm.NoGCLength,
        _xlpm.GCPercentage, IF(_xlpm.OriginalLength &gt; 15, _xlpm.GCLength / _xlpm.OriginalLength, 0.5),
                IF(OR(_xlpm.GCPercentage &gt; 0.65, _xlpm.GCPercentage &lt; 0.25), "Warning 7: Unoptimized region GC is not between 25-65%", "")
    ),
    ""
)</f>
        <v/>
      </c>
      <c r="BN155" s="4" t="str" cm="1">
        <f t="array" ref="BN155">_xlfn.LET(
    _xlpm.ProblemFound, _xlfn.TEXTJOIN(", ", TRUE, IF(OR(Table65[[#This Row],[Codon Optimize Capitalized?]]="No", Table65[[#This Row],[Codon Optimize Capitalized?]]=""), IF((ISNUMBER(SEARCH(Table_Restriction_Enzymes[XbaI], Table65[[#This Row],[Custom Sequence/Bank ID]]))), Table_Restriction_Enzymes[XbaI], ""),IF((ISNUMBER(FIND(LOWER(Table_Restriction_Enzymes[XbaI]), Table65[[#This Row],[Custom Sequence/Bank ID]]))), Table_Restriction_Enzymes[XbaI], ""))),
    IF(_xlpm.ProblemFound="", "", "[" &amp; _xlpm.ProblemFound &amp; "]"))</f>
        <v/>
      </c>
      <c r="BO155" s="4" t="str">
        <f>IF(Table_Sequence_Check[[#This Row],[Restriction Enzyme 1 Check]]&lt;&gt;"", Table_Restriction_Enzymes[[#Headers],[XbaI]],"")</f>
        <v/>
      </c>
      <c r="BP155" s="4" t="str" cm="1">
        <f t="array" ref="BP155">_xlfn.LET(
    _xlpm.ProblemFound, _xlfn.TEXTJOIN(", ", TRUE, IF(OR(Table65[[#This Row],[Codon Optimize Capitalized?]]="No", Table65[[#This Row],[Codon Optimize Capitalized?]]=""), IF((ISNUMBER(SEARCH(Table_Restriction_Enzymes[AscI], Table65[[#This Row],[Custom Sequence/Bank ID]]))), Table_Restriction_Enzymes[AscI], ""),IF((ISNUMBER(FIND(LOWER(Table_Restriction_Enzymes[AscI]), Table65[[#This Row],[Custom Sequence/Bank ID]]))), Table_Restriction_Enzymes[AscI], ""))),
    IF(_xlpm.ProblemFound="", "", "[" &amp; _xlpm.ProblemFound &amp; "]"))</f>
        <v/>
      </c>
      <c r="BQ155" s="4" t="str">
        <f>IF(Table_Sequence_Check[[#This Row],[Restriction Enzyme 2 Check]]&lt;&gt;"", Table_Restriction_Enzymes[[#Headers],[AscI]],"")</f>
        <v/>
      </c>
      <c r="BR155" s="4" t="str">
        <f>IF(AND(Table65[[#This Row],[Vector]] &lt;&gt; "Banked Construct",Table65[[#This Row],[Service]]&lt;&gt;"Stock RNA", Table65[[#This Row],[Service]]&lt;&gt;"HT Geneblock Custom RNA", Table_Sequence_Check[[#This Row],[Restriction Enzyme 1 Check]]&lt;&gt;"", Table_Sequence_Check[[#This Row],[Restriction Enzyme 2 Check]]&lt;&gt; ""),"Error 8: Remove instances of one of the following: " &amp; _xlfn.CONCAT(Table_Sequence_Check[[#This Row],[Restriction Enzyme 1 Check]],Table_Sequence_Check[[#This Row],[Restriction Enzyme 2 Check]]),"")</f>
        <v/>
      </c>
      <c r="BS155" s="4" t="str" cm="1">
        <f t="array" ref="BS155">IF(
   AND(
      Table65[[#This Row],[Service]] &lt;&gt; "",
      OR(
         COUNTIF(Table65[Service], "HT Custom RNA") &gt; 0,
         COUNTIF(Table65[Service], "HT Geneblock Custom RNA") &gt; 0
      ),
      COUNTA(_xlfn.UNIQUE(_xlfn._xlws.FILTER(Table65[Service], Table65[Service] &lt;&gt; ""))) &gt; 1
   ),
   "Error 9: If selecting HT Custom RNA or HT Geneblock Custom RNA, all items must match the selected HT service",
   ""
)</f>
        <v/>
      </c>
      <c r="BT155" s="4" t="str" cm="1">
        <f t="array" ref="BT155">IF(
   AND(
      Table65[[#This Row],[Service]] &lt;&gt; "",
      OR(COUNTIF(Table65[Service], "*HT Custom RNA*") &gt; 0, COUNTIF(Table65[Service], "*HT Geneblock Custom RNA*") &gt; 0),
      OR(
         COUNTA(_xlfn.UNIQUE(_xlfn._xlws.FILTER(Table65[RNA Analytics], (Table65[Service] &lt;&gt; "")))) &gt; 1,
         COUNTA(_xlfn.UNIQUE(_xlfn._xlws.FILTER(Table65[Bank Construct?], (Table65[Service] &lt;&gt; "")))) &gt; 1,
         COUNTA(_xlfn.UNIQUE(_xlfn._xlws.FILTER(Table65[Synthesis Type], (Table65[Service] &lt;&gt; "")))) &gt; 1
      )
   ),
   "Error 10: If submitting HT Custom RNA or HT Geneblock Custom RNA service request, all items must have the same Synthesis Type, Banking, and Analytics",
   ""
)</f>
        <v/>
      </c>
      <c r="BU155" s="4" t="str">
        <f>IF(AND(OR(Table65[[#This Row],[Service]] = "HT Custom RNA",Table65[[#This Row],[Service]] = "HT Geneblock Custom RNA"), Table65[[#This Row],[Vector]]="Banked Construct"),"Error 11: Banked constructs cannot be submitted for HT/Geneblock Custom RNA service. Contact the core if you'd like to resynthesize an entire banked plate","")</f>
        <v/>
      </c>
      <c r="BV155" s="4" t="str">
        <f>IF(AND(Table65[[#This Row],[Service]] &lt;&gt; "", Table65[[#This Row],[Vector]]="Banked Construct", Table65[[#This Row],[Bank Construct?]]="Yes"),"Error 12: Cannot bank constructs that are already banked","")</f>
        <v/>
      </c>
      <c r="BW155" s="4" t="str" cm="1">
        <f t="array" ref="BW155">_xlfn.LET(
    _xlpm.ProblemFound, _xlfn.TEXTJOIN(", ", TRUE, IF(AND(Table65[[#This Row],[Synthesis Type]]="Other RNA", OR(Table65[[#This Row],[Codon Optimize Capitalized?]]="No", Table65[[#This Row],[Codon Optimize Capitalized?]]="")), IF((ISNUMBER(SEARCH(Table_pA_Check[pA Check], Table65[[#This Row],[Custom Sequence/Bank ID]]))), Table_pA_Check[pA Check], ""),IF((ISNUMBER(FIND(LOWER(Table_pA_Check[pA Check]), Table65[[#This Row],[Custom Sequence/Bank ID]]))), Table_pA_Check[pA Check], ""))),
    IF(_xlpm.ProblemFound="", "", "Error 13: Problem sequences found (" &amp; _xlpm.ProblemFound &amp; ")"))</f>
        <v/>
      </c>
      <c r="BX155" s="4" t="str">
        <f>IF(AND(Table65[[#This Row],[Service]] &lt;&gt; "", Table65[[#This Row],[Codon Optimize Capitalized?]]&lt;&gt; "No", Table65[[#This Row],[Codon Optimize Capitalized?]]&lt;&gt; "", Table65[[#This Row],[Codon Optimize Capitalized?]]&lt;&gt; "No Options", EXACT(Table65[[#This Row],[Custom Sequence/Bank ID]],LOWER(Table65[[#This Row],[Custom Sequence/Bank ID]]))),"Error 14: Codon optimization is selected, but sequence is lowercase. Change regions for optimization to uppercase","")</f>
        <v/>
      </c>
      <c r="BY155" s="4" t="str">
        <f>IF(COUNTIF(Table65[Name], Table65[[#This Row],[Name]]) &gt; 1, "Error 15: Duplicate name", "")</f>
        <v/>
      </c>
      <c r="BZ155" s="4" t="str">
        <f>IF(
   Table65[[#This Row],[Service]]&lt;&gt;"",
   IF(
      AND(Table65[[#This Row],[Formulation]]="", Table65[[#This Row],[Number of Aliquots]]&gt;1),
      "Error 16: The RTC can only aliquot formulated circRNA; unformulated circRNA is stable through many freeze-thaw cycles",
      ""
   ),
   ""
)</f>
        <v/>
      </c>
      <c r="CA155" s="4" t="str">
        <f>IF(
   Table65[[#This Row],[Service]]&lt;&gt;"",
   IF(
      Table65[[#This Row],[Number of Aliquots]] &gt; (Table65[[#This Row],[Quantity (mg)]]*20),
      "Error 17: Too many aliquots. Maximum aliquots for Quantity requested = " &amp; (Table65[[#This Row],[Quantity (mg)]]*20),
      ""
   ),
   ""
)</f>
        <v/>
      </c>
      <c r="CB155" s="4" t="str">
        <f>IF(
   AND(Table65[[#This Row],[Service]]&lt;&gt;"", Table65[[#This Row],[Quantity (mg)]]&lt;0.2, Table65[[#This Row],[Formulation]]&lt;&gt;"", Table65[[#This Row],[Formulation]]&lt;&gt;"None"),
   "Error 18: Quantity too low. Minimum is 0.2mg for formulations",
   ""
)</f>
        <v/>
      </c>
      <c r="CC155" s="4" t="str">
        <f>IF(
   AND(Table65[[#This Row],[Service]]&lt;&gt;"", Table65[[#This Row],[Vector]]="No Vector", Table65[[#This Row],[Service]]&lt;&gt;"HT Geneblock Custom RNA"),
   "Error 19: [No Vector] can only be used for Geneblock service",
   ""
)</f>
        <v/>
      </c>
      <c r="CD155" s="4" t="str">
        <f>_xlfn.LET(
    _xlpm.errorList, _xlfn.TEXTJOIN(". ", TRUE, Table_Sequence_Check[[#This Row],[Problem Sequence Check]:[GC Check]],Table_Sequence_Check[[#This Row],[Restriction Enzyme Error]:[Gblock No Vector Check]]),
    IF(AND(Table65[[#This Row],[Service]]&lt;&gt;"", Table65[[#This Row],[Custom Sequence/Bank ID]]&lt;&gt;"SPECIAL",_xlpm.errorList&lt;&gt;""), _xlpm.errorList &amp; ".", "")
)</f>
        <v/>
      </c>
      <c r="CF155" s="3" t="str">
        <f t="shared" si="10"/>
        <v>Required</v>
      </c>
      <c r="CG155" s="1" t="str">
        <f t="shared" si="11"/>
        <v>Optional</v>
      </c>
      <c r="CH155" s="1" t="str">
        <f>IF(Table65[[#This Row],[Service]]&lt;&gt;"",IF((Table65[[#This Row],[Service]]="HT Custom RNA") + (Table65[[#This Row],[Service]]="HT Geneblock Custom RNA"), "Empty","Required"),"Empty")</f>
        <v>Empty</v>
      </c>
      <c r="CI155" s="1" t="str">
        <f>IF(Table65[[#This Row],[Service]] = "Stock RNA", "Required","Empty")</f>
        <v>Empty</v>
      </c>
      <c r="CJ155" s="1" t="str">
        <f>IF(OR(Table65[[#This Row],[Service]] = "Custom RNA", Table65[[#This Row],[Service]] = "HT Custom RNA", Table65[[#This Row],[Service]] = "HT Geneblock Custom RNA", Table65[[#This Row],[Service]] = "Formulation"), "Required", "Empty")</f>
        <v>Empty</v>
      </c>
      <c r="CK155" s="1" t="str">
        <f>IF(OR(Table65[[#This Row],[Service]] = "Custom RNA", Table65[[#This Row],[Service]] = "HT Custom RNA", Table65[[#This Row],[Service]] = "HT Geneblock Custom RNA"), "Required", "Empty")</f>
        <v>Empty</v>
      </c>
      <c r="CL155" s="1" t="str">
        <f>IF(OR(Table65[[#This Row],[Service]] = "Custom RNA", Table65[[#This Row],[Service]] = "HT Custom RNA", Table65[[#This Row],[Service]] = "HT Geneblock Custom RNA"), "Required", "Empty")</f>
        <v>Empty</v>
      </c>
      <c r="CM155" s="1" t="str">
        <f>IF(OR(Table65[[#This Row],[Service]] = "Custom RNA", Table65[[#This Row],[Service]] = "HT Custom RNA", Table65[[#This Row],[Service]] = "HT Geneblock Custom RNA"), "Required", "Empty")</f>
        <v>Empty</v>
      </c>
      <c r="CN155" s="1" t="str">
        <f>IF(AND(Table65[[#This Row],[Vector]]&lt;&gt;"Banked Construct", OR(Table65[[#This Row],[Service]] = "Custom RNA", Table65[[#This Row],[Service]] = "HT Custom RNA",Table65[[#This Row],[Service]] = "HT Geneblock Custom RNA",)), "Optional", "Empty")</f>
        <v>Empty</v>
      </c>
      <c r="CO155" s="1" t="str">
        <f>IF(OR(Table65[[#This Row],[Service]] = "Custom RNA", Table65[[#This Row],[Service]] = "HT Custom RNA"), "Optional", "Empty")</f>
        <v>Empty</v>
      </c>
      <c r="CP155" s="1" t="str">
        <f>IF(OR(Table65[[#This Row],[Service]] = "Custom RNA", Table65[[#This Row],[Service]] = "HT Custom RNA", Table65[[#This Row],[Service]] = "HT Custom Geneblock RNA"), "Optional", "Empty")</f>
        <v>Empty</v>
      </c>
      <c r="CQ155" s="1" t="str">
        <f>IF(Table65[[#This Row],[Service]]&lt;&gt;"",IF(OR(Table65[[#This Row],[Service]]="HT Custom RNA", Table65[[#This Row],[Service]]="HT Geneblock Custom RNA"), "Empty","Optional"),"Empty")</f>
        <v>Empty</v>
      </c>
      <c r="CR155" s="1" t="str">
        <f>IF(AND(Table65[[#This Row],[Formulation]]&lt;&gt;"",Table65[[#This Row],[Formulation]]&lt;&gt;"None",Table65[[#This Row],[Formulation]]&lt;&gt;"No Options"), "Required","Empty")</f>
        <v>Empty</v>
      </c>
      <c r="CS155" s="1" t="str">
        <f>IF(AND(Table65[[#This Row],[Formulation]]&lt;&gt;"",Table65[[#This Row],[Formulation]]&lt;&gt;"None",Table65[[#This Row],[Formulation]]&lt;&gt;"No Options"), "Optional","Empty")</f>
        <v>Empty</v>
      </c>
      <c r="CT155" s="1" t="str">
        <f t="shared" si="12"/>
        <v>Optional</v>
      </c>
      <c r="CU155" s="1" t="str">
        <f t="shared" si="13"/>
        <v>Optional</v>
      </c>
      <c r="CV155" s="2" t="str">
        <f t="shared" si="14"/>
        <v>Optional</v>
      </c>
    </row>
    <row r="156" spans="1:100" x14ac:dyDescent="0.35">
      <c r="A156" s="69">
        <v>152</v>
      </c>
      <c r="B156" s="59"/>
      <c r="C156" s="83"/>
      <c r="D156" s="85"/>
      <c r="E156" s="90"/>
      <c r="F156" s="60"/>
      <c r="G156" s="60"/>
      <c r="H156" s="60"/>
      <c r="I156" s="61"/>
      <c r="J156" s="61"/>
      <c r="K156" s="105"/>
      <c r="L156" s="90"/>
      <c r="M156" s="60"/>
      <c r="N156" s="108"/>
      <c r="O156" s="91"/>
      <c r="P156" s="111"/>
      <c r="Q156" s="93" t="str">
        <f>Table_Sequence_Check[[#This Row],[Final Warnings]]</f>
        <v/>
      </c>
      <c r="R156" s="19"/>
      <c r="S156" s="19"/>
      <c r="T156" s="19"/>
      <c r="BG156" s="3" t="str" cm="1">
        <f t="array" ref="BG156">_xlfn.LET(
    _xlpm.ProblemFound, _xlfn.TEXTJOIN(", ", TRUE, IF(OR(Table65[[#This Row],[Codon Optimize Capitalized?]]="No", Table65[[#This Row],[Codon Optimize Capitalized?]]=""), IF((ISNUMBER(SEARCH(Table_Problem_Sequences[Problem Sequences], Table65[[#This Row],[Custom Sequence/Bank ID]]))), Table_Problem_Sequences[Problem Sequences], ""),IF((ISNUMBER(FIND(LOWER(Table_Problem_Sequences[Problem Sequences]), Table65[[#This Row],[Custom Sequence/Bank ID]]))), Table_Problem_Sequences[Problem Sequences], ""))),
    IF(_xlpm.ProblemFound="", "", "Warning 1: Problem sequences found (" &amp; _xlpm.ProblemFound &amp; ")"))</f>
        <v/>
      </c>
      <c r="BH156" s="3" t="str">
        <f>IF(AND(Table65[[#This Row],[Vector]] &lt;&gt; "Banked Construct",Table65[[#This Row],[Service]]&lt;&gt;"Stock RNA", LEN(Table65[[#This Row],[Custom Sequence/Bank ID]])&lt;300, Table65[[#This Row],[Custom Sequence/Bank ID]]&lt;&gt;""),"Comment: Sequence is less than 300nt. A spacer sequence will be added to bring the length up to 300nt","")</f>
        <v/>
      </c>
      <c r="BI156" s="1" t="str">
        <f>IF(AND(Table65[[#This Row],[Custom Sequence/Bank ID]]&lt;&gt;"", Table65[[#This Row],[Codon Optimize Capitalized?]]&lt;&gt; "No", Table65[[#This Row],[Codon Optimize Capitalized?]]&lt;&gt; "", Table65[[#This Row],[Codon Optimize Capitalized?]]&lt;&gt; "No Options"),
    IF(MOD(LEN(SUBSTITUTE(SUBSTITUTE(SUBSTITUTE(SUBSTITUTE(SUBSTITUTE(Table65[[#This Row],[Custom Sequence/Bank ID]], "a", ""), "c", ""), "g", ""), "u", ""), "t", "")), 3) = 0,
        "",
        "Error 3: Optimization regions not divisible by 3"),
    "")</f>
        <v/>
      </c>
      <c r="BJ156" s="1" t="str">
        <f>IF(
    Table65[[#This Row],[Vector]]="Banked Construct",
    IF(
        AND(
            LEFT(Table65[[#This Row],[Custom Sequence/Bank ID]], 3)="RTC",
            ISNUMBER(VALUE(MID(Table65[[#This Row],[Custom Sequence/Bank ID]], 4, 7))),
            LEN(Table65[[#This Row],[Custom Sequence/Bank ID]])=10
        ),
        "",
        "Error 4: Incorrect Bank ID"
    ),
    ""
)</f>
        <v/>
      </c>
      <c r="BK156" s="1" t="str">
        <f>IF(
   AND(Table65[[#This Row],[Vector]]&lt;&gt;"Banked Construct", LEN(Table65[[#This Row],[Custom Sequence/Bank ID]])&gt;0),
   IF(
      LEN(
         SUBSTITUTE(
            SUBSTITUTE(
               SUBSTITUTE(
                  SUBSTITUTE(UPPER(Table65[[#This Row],[Custom Sequence/Bank ID]]),"A",""),
               "C",""),
            "T",""),
         "G","")
      )&gt;0,
      "Error 5: Non-ACGT characters present",
      ""
   ),
   ""
)</f>
        <v/>
      </c>
      <c r="BL156" s="4" t="str">
        <f>IF(AND(Table65[[#This Row],[Vector]] &lt;&gt; "Banked Construct",Table65[[#This Row],[Service]]="Custom RNA", LEN(Table65[[#This Row],[Custom Sequence/Bank ID]])&gt;10000),"Error 6: Maximum sequence length is 10,000nt",IF(AND(Table65[[#This Row],[Vector]] &lt;&gt; "Banked Construct",Table65[[#This Row],[Service]]="HT Custom RNA", LEN(Table65[[#This Row],[Custom Sequence/Bank ID]])&gt;5000),"Error 6: Maximum sequence length for HT is 5,000nt", IF(Table65[[#This Row],[Service]]="HT Geneblock Custom RNA", IF(AND(Table65[[#This Row],[Vector]]="RTC coding circRNA", LEN(Table65[[#This Row],[Custom Sequence/Bank ID]])&gt;3793),"Error 6: Maximum sequence length for Coding CircRNA Geneblock is 3,793nt", IF(AND(Table65[[#This Row],[Vector]]="RTC noncoding circRNA", LEN(Table65[[#This Row],[Custom Sequence/Bank ID]])&gt;4493),"Error 6: Maximum sequence length for Noncoding CircRNA Geneblock is 4,493nt", IF(AND(Table65[[#This Row],[Vector]]="RTC Other RNA", LEN(Table65[[#This Row],[Custom Sequence/Bank ID]])&gt;4913),"Error 6: Maximum sequence length for Other RNA Geneblock is 4,913nt",""))),"")))</f>
        <v/>
      </c>
      <c r="BM156" s="4" t="str">
        <f>IF(AND(Table65[[#This Row],[Vector]] &lt;&gt; "Banked Construct", Table65[[#This Row],[Service]]&lt;&gt;"Stock RNA", Table65[[#This Row],[Custom Sequence/Bank ID]]&lt;&gt;""),
    _xlfn.LET(
        _xlpm.Sequence, Table65[[#This Row],[Custom Sequence/Bank ID]],
        _xlpm.OriginalLength, IF(AND(Table65[[#This Row],[Codon Optimize Capitalized?]] &lt;&gt; "No", Table65[[#This Row],[Codon Optimize Capitalized?]] &lt;&gt; ""),
                           LEN(SUBSTITUTE(SUBSTITUTE(SUBSTITUTE(SUBSTITUTE(SUBSTITUTE(_xlpm.Sequence, "A", ""), "C", ""), "G", ""), "T", ""), "U", "")),
                           LEN(_xlpm.Sequence)),
        _xlpm.NoGCLength, IF(AND(Table65[[#This Row],[Codon Optimize Capitalized?]] &lt;&gt; "No", Table65[[#This Row],[Codon Optimize Capitalized?]] &lt;&gt; ""),
                       LEN((SUBSTITUTE(SUBSTITUTE(SUBSTITUTE(SUBSTITUTE(SUBSTITUTE(SUBSTITUTE(SUBSTITUTE(_xlpm.Sequence, "A", ""), "C", ""), "G", ""), "T", ""), "U", ""), "g", ""), "c", ""))),
                       LEN(SUBSTITUTE(SUBSTITUTE(UPPER(_xlpm.Sequence), "G", ""), "C", ""))),
        _xlpm.GCLength, _xlpm.OriginalLength - _xlpm.NoGCLength,
        _xlpm.GCPercentage, IF(_xlpm.OriginalLength &gt; 15, _xlpm.GCLength / _xlpm.OriginalLength, 0.5),
                IF(OR(_xlpm.GCPercentage &gt; 0.65, _xlpm.GCPercentage &lt; 0.25), "Warning 7: Unoptimized region GC is not between 25-65%", "")
    ),
    ""
)</f>
        <v/>
      </c>
      <c r="BN156" s="4" t="str" cm="1">
        <f t="array" ref="BN156">_xlfn.LET(
    _xlpm.ProblemFound, _xlfn.TEXTJOIN(", ", TRUE, IF(OR(Table65[[#This Row],[Codon Optimize Capitalized?]]="No", Table65[[#This Row],[Codon Optimize Capitalized?]]=""), IF((ISNUMBER(SEARCH(Table_Restriction_Enzymes[XbaI], Table65[[#This Row],[Custom Sequence/Bank ID]]))), Table_Restriction_Enzymes[XbaI], ""),IF((ISNUMBER(FIND(LOWER(Table_Restriction_Enzymes[XbaI]), Table65[[#This Row],[Custom Sequence/Bank ID]]))), Table_Restriction_Enzymes[XbaI], ""))),
    IF(_xlpm.ProblemFound="", "", "[" &amp; _xlpm.ProblemFound &amp; "]"))</f>
        <v/>
      </c>
      <c r="BO156" s="4" t="str">
        <f>IF(Table_Sequence_Check[[#This Row],[Restriction Enzyme 1 Check]]&lt;&gt;"", Table_Restriction_Enzymes[[#Headers],[XbaI]],"")</f>
        <v/>
      </c>
      <c r="BP156" s="4" t="str" cm="1">
        <f t="array" ref="BP156">_xlfn.LET(
    _xlpm.ProblemFound, _xlfn.TEXTJOIN(", ", TRUE, IF(OR(Table65[[#This Row],[Codon Optimize Capitalized?]]="No", Table65[[#This Row],[Codon Optimize Capitalized?]]=""), IF((ISNUMBER(SEARCH(Table_Restriction_Enzymes[AscI], Table65[[#This Row],[Custom Sequence/Bank ID]]))), Table_Restriction_Enzymes[AscI], ""),IF((ISNUMBER(FIND(LOWER(Table_Restriction_Enzymes[AscI]), Table65[[#This Row],[Custom Sequence/Bank ID]]))), Table_Restriction_Enzymes[AscI], ""))),
    IF(_xlpm.ProblemFound="", "", "[" &amp; _xlpm.ProblemFound &amp; "]"))</f>
        <v/>
      </c>
      <c r="BQ156" s="4" t="str">
        <f>IF(Table_Sequence_Check[[#This Row],[Restriction Enzyme 2 Check]]&lt;&gt;"", Table_Restriction_Enzymes[[#Headers],[AscI]],"")</f>
        <v/>
      </c>
      <c r="BR156" s="4" t="str">
        <f>IF(AND(Table65[[#This Row],[Vector]] &lt;&gt; "Banked Construct",Table65[[#This Row],[Service]]&lt;&gt;"Stock RNA", Table65[[#This Row],[Service]]&lt;&gt;"HT Geneblock Custom RNA", Table_Sequence_Check[[#This Row],[Restriction Enzyme 1 Check]]&lt;&gt;"", Table_Sequence_Check[[#This Row],[Restriction Enzyme 2 Check]]&lt;&gt; ""),"Error 8: Remove instances of one of the following: " &amp; _xlfn.CONCAT(Table_Sequence_Check[[#This Row],[Restriction Enzyme 1 Check]],Table_Sequence_Check[[#This Row],[Restriction Enzyme 2 Check]]),"")</f>
        <v/>
      </c>
      <c r="BS156" s="4" t="str" cm="1">
        <f t="array" ref="BS156">IF(
   AND(
      Table65[[#This Row],[Service]] &lt;&gt; "",
      OR(
         COUNTIF(Table65[Service], "HT Custom RNA") &gt; 0,
         COUNTIF(Table65[Service], "HT Geneblock Custom RNA") &gt; 0
      ),
      COUNTA(_xlfn.UNIQUE(_xlfn._xlws.FILTER(Table65[Service], Table65[Service] &lt;&gt; ""))) &gt; 1
   ),
   "Error 9: If selecting HT Custom RNA or HT Geneblock Custom RNA, all items must match the selected HT service",
   ""
)</f>
        <v/>
      </c>
      <c r="BT156" s="4" t="str" cm="1">
        <f t="array" ref="BT156">IF(
   AND(
      Table65[[#This Row],[Service]] &lt;&gt; "",
      OR(COUNTIF(Table65[Service], "*HT Custom RNA*") &gt; 0, COUNTIF(Table65[Service], "*HT Geneblock Custom RNA*") &gt; 0),
      OR(
         COUNTA(_xlfn.UNIQUE(_xlfn._xlws.FILTER(Table65[RNA Analytics], (Table65[Service] &lt;&gt; "")))) &gt; 1,
         COUNTA(_xlfn.UNIQUE(_xlfn._xlws.FILTER(Table65[Bank Construct?], (Table65[Service] &lt;&gt; "")))) &gt; 1,
         COUNTA(_xlfn.UNIQUE(_xlfn._xlws.FILTER(Table65[Synthesis Type], (Table65[Service] &lt;&gt; "")))) &gt; 1
      )
   ),
   "Error 10: If submitting HT Custom RNA or HT Geneblock Custom RNA service request, all items must have the same Synthesis Type, Banking, and Analytics",
   ""
)</f>
        <v/>
      </c>
      <c r="BU156" s="4" t="str">
        <f>IF(AND(OR(Table65[[#This Row],[Service]] = "HT Custom RNA",Table65[[#This Row],[Service]] = "HT Geneblock Custom RNA"), Table65[[#This Row],[Vector]]="Banked Construct"),"Error 11: Banked constructs cannot be submitted for HT/Geneblock Custom RNA service. Contact the core if you'd like to resynthesize an entire banked plate","")</f>
        <v/>
      </c>
      <c r="BV156" s="4" t="str">
        <f>IF(AND(Table65[[#This Row],[Service]] &lt;&gt; "", Table65[[#This Row],[Vector]]="Banked Construct", Table65[[#This Row],[Bank Construct?]]="Yes"),"Error 12: Cannot bank constructs that are already banked","")</f>
        <v/>
      </c>
      <c r="BW156" s="4" t="str" cm="1">
        <f t="array" ref="BW156">_xlfn.LET(
    _xlpm.ProblemFound, _xlfn.TEXTJOIN(", ", TRUE, IF(AND(Table65[[#This Row],[Synthesis Type]]="Other RNA", OR(Table65[[#This Row],[Codon Optimize Capitalized?]]="No", Table65[[#This Row],[Codon Optimize Capitalized?]]="")), IF((ISNUMBER(SEARCH(Table_pA_Check[pA Check], Table65[[#This Row],[Custom Sequence/Bank ID]]))), Table_pA_Check[pA Check], ""),IF((ISNUMBER(FIND(LOWER(Table_pA_Check[pA Check]), Table65[[#This Row],[Custom Sequence/Bank ID]]))), Table_pA_Check[pA Check], ""))),
    IF(_xlpm.ProblemFound="", "", "Error 13: Problem sequences found (" &amp; _xlpm.ProblemFound &amp; ")"))</f>
        <v/>
      </c>
      <c r="BX156" s="4" t="str">
        <f>IF(AND(Table65[[#This Row],[Service]] &lt;&gt; "", Table65[[#This Row],[Codon Optimize Capitalized?]]&lt;&gt; "No", Table65[[#This Row],[Codon Optimize Capitalized?]]&lt;&gt; "", Table65[[#This Row],[Codon Optimize Capitalized?]]&lt;&gt; "No Options", EXACT(Table65[[#This Row],[Custom Sequence/Bank ID]],LOWER(Table65[[#This Row],[Custom Sequence/Bank ID]]))),"Error 14: Codon optimization is selected, but sequence is lowercase. Change regions for optimization to uppercase","")</f>
        <v/>
      </c>
      <c r="BY156" s="4" t="str">
        <f>IF(COUNTIF(Table65[Name], Table65[[#This Row],[Name]]) &gt; 1, "Error 15: Duplicate name", "")</f>
        <v/>
      </c>
      <c r="BZ156" s="4" t="str">
        <f>IF(
   Table65[[#This Row],[Service]]&lt;&gt;"",
   IF(
      AND(Table65[[#This Row],[Formulation]]="", Table65[[#This Row],[Number of Aliquots]]&gt;1),
      "Error 16: The RTC can only aliquot formulated circRNA; unformulated circRNA is stable through many freeze-thaw cycles",
      ""
   ),
   ""
)</f>
        <v/>
      </c>
      <c r="CA156" s="4" t="str">
        <f>IF(
   Table65[[#This Row],[Service]]&lt;&gt;"",
   IF(
      Table65[[#This Row],[Number of Aliquots]] &gt; (Table65[[#This Row],[Quantity (mg)]]*20),
      "Error 17: Too many aliquots. Maximum aliquots for Quantity requested = " &amp; (Table65[[#This Row],[Quantity (mg)]]*20),
      ""
   ),
   ""
)</f>
        <v/>
      </c>
      <c r="CB156" s="4" t="str">
        <f>IF(
   AND(Table65[[#This Row],[Service]]&lt;&gt;"", Table65[[#This Row],[Quantity (mg)]]&lt;0.2, Table65[[#This Row],[Formulation]]&lt;&gt;"", Table65[[#This Row],[Formulation]]&lt;&gt;"None"),
   "Error 18: Quantity too low. Minimum is 0.2mg for formulations",
   ""
)</f>
        <v/>
      </c>
      <c r="CC156" s="4" t="str">
        <f>IF(
   AND(Table65[[#This Row],[Service]]&lt;&gt;"", Table65[[#This Row],[Vector]]="No Vector", Table65[[#This Row],[Service]]&lt;&gt;"HT Geneblock Custom RNA"),
   "Error 19: [No Vector] can only be used for Geneblock service",
   ""
)</f>
        <v/>
      </c>
      <c r="CD156" s="4" t="str">
        <f>_xlfn.LET(
    _xlpm.errorList, _xlfn.TEXTJOIN(". ", TRUE, Table_Sequence_Check[[#This Row],[Problem Sequence Check]:[GC Check]],Table_Sequence_Check[[#This Row],[Restriction Enzyme Error]:[Gblock No Vector Check]]),
    IF(AND(Table65[[#This Row],[Service]]&lt;&gt;"", Table65[[#This Row],[Custom Sequence/Bank ID]]&lt;&gt;"SPECIAL",_xlpm.errorList&lt;&gt;""), _xlpm.errorList &amp; ".", "")
)</f>
        <v/>
      </c>
      <c r="CF156" s="3" t="str">
        <f t="shared" si="10"/>
        <v>Required</v>
      </c>
      <c r="CG156" s="1" t="str">
        <f t="shared" si="11"/>
        <v>Optional</v>
      </c>
      <c r="CH156" s="1" t="str">
        <f>IF(Table65[[#This Row],[Service]]&lt;&gt;"",IF((Table65[[#This Row],[Service]]="HT Custom RNA") + (Table65[[#This Row],[Service]]="HT Geneblock Custom RNA"), "Empty","Required"),"Empty")</f>
        <v>Empty</v>
      </c>
      <c r="CI156" s="1" t="str">
        <f>IF(Table65[[#This Row],[Service]] = "Stock RNA", "Required","Empty")</f>
        <v>Empty</v>
      </c>
      <c r="CJ156" s="1" t="str">
        <f>IF(OR(Table65[[#This Row],[Service]] = "Custom RNA", Table65[[#This Row],[Service]] = "HT Custom RNA", Table65[[#This Row],[Service]] = "HT Geneblock Custom RNA", Table65[[#This Row],[Service]] = "Formulation"), "Required", "Empty")</f>
        <v>Empty</v>
      </c>
      <c r="CK156" s="1" t="str">
        <f>IF(OR(Table65[[#This Row],[Service]] = "Custom RNA", Table65[[#This Row],[Service]] = "HT Custom RNA", Table65[[#This Row],[Service]] = "HT Geneblock Custom RNA"), "Required", "Empty")</f>
        <v>Empty</v>
      </c>
      <c r="CL156" s="1" t="str">
        <f>IF(OR(Table65[[#This Row],[Service]] = "Custom RNA", Table65[[#This Row],[Service]] = "HT Custom RNA", Table65[[#This Row],[Service]] = "HT Geneblock Custom RNA"), "Required", "Empty")</f>
        <v>Empty</v>
      </c>
      <c r="CM156" s="1" t="str">
        <f>IF(OR(Table65[[#This Row],[Service]] = "Custom RNA", Table65[[#This Row],[Service]] = "HT Custom RNA", Table65[[#This Row],[Service]] = "HT Geneblock Custom RNA"), "Required", "Empty")</f>
        <v>Empty</v>
      </c>
      <c r="CN156" s="1" t="str">
        <f>IF(AND(Table65[[#This Row],[Vector]]&lt;&gt;"Banked Construct", OR(Table65[[#This Row],[Service]] = "Custom RNA", Table65[[#This Row],[Service]] = "HT Custom RNA",Table65[[#This Row],[Service]] = "HT Geneblock Custom RNA",)), "Optional", "Empty")</f>
        <v>Empty</v>
      </c>
      <c r="CO156" s="1" t="str">
        <f>IF(OR(Table65[[#This Row],[Service]] = "Custom RNA", Table65[[#This Row],[Service]] = "HT Custom RNA"), "Optional", "Empty")</f>
        <v>Empty</v>
      </c>
      <c r="CP156" s="1" t="str">
        <f>IF(OR(Table65[[#This Row],[Service]] = "Custom RNA", Table65[[#This Row],[Service]] = "HT Custom RNA", Table65[[#This Row],[Service]] = "HT Custom Geneblock RNA"), "Optional", "Empty")</f>
        <v>Empty</v>
      </c>
      <c r="CQ156" s="1" t="str">
        <f>IF(Table65[[#This Row],[Service]]&lt;&gt;"",IF(OR(Table65[[#This Row],[Service]]="HT Custom RNA", Table65[[#This Row],[Service]]="HT Geneblock Custom RNA"), "Empty","Optional"),"Empty")</f>
        <v>Empty</v>
      </c>
      <c r="CR156" s="1" t="str">
        <f>IF(AND(Table65[[#This Row],[Formulation]]&lt;&gt;"",Table65[[#This Row],[Formulation]]&lt;&gt;"None",Table65[[#This Row],[Formulation]]&lt;&gt;"No Options"), "Required","Empty")</f>
        <v>Empty</v>
      </c>
      <c r="CS156" s="1" t="str">
        <f>IF(AND(Table65[[#This Row],[Formulation]]&lt;&gt;"",Table65[[#This Row],[Formulation]]&lt;&gt;"None",Table65[[#This Row],[Formulation]]&lt;&gt;"No Options"), "Optional","Empty")</f>
        <v>Empty</v>
      </c>
      <c r="CT156" s="1" t="str">
        <f t="shared" si="12"/>
        <v>Optional</v>
      </c>
      <c r="CU156" s="1" t="str">
        <f t="shared" si="13"/>
        <v>Optional</v>
      </c>
      <c r="CV156" s="2" t="str">
        <f t="shared" si="14"/>
        <v>Optional</v>
      </c>
    </row>
    <row r="157" spans="1:100" x14ac:dyDescent="0.35">
      <c r="A157" s="69">
        <v>153</v>
      </c>
      <c r="B157" s="59"/>
      <c r="C157" s="83"/>
      <c r="D157" s="85"/>
      <c r="E157" s="90"/>
      <c r="F157" s="60"/>
      <c r="G157" s="60"/>
      <c r="H157" s="60"/>
      <c r="I157" s="61"/>
      <c r="J157" s="61"/>
      <c r="K157" s="105"/>
      <c r="L157" s="90"/>
      <c r="M157" s="60"/>
      <c r="N157" s="108"/>
      <c r="O157" s="91"/>
      <c r="P157" s="111"/>
      <c r="Q157" s="93" t="str">
        <f>Table_Sequence_Check[[#This Row],[Final Warnings]]</f>
        <v/>
      </c>
      <c r="R157" s="19"/>
      <c r="S157" s="19"/>
      <c r="T157" s="19"/>
      <c r="BG157" s="3" t="str" cm="1">
        <f t="array" ref="BG157">_xlfn.LET(
    _xlpm.ProblemFound, _xlfn.TEXTJOIN(", ", TRUE, IF(OR(Table65[[#This Row],[Codon Optimize Capitalized?]]="No", Table65[[#This Row],[Codon Optimize Capitalized?]]=""), IF((ISNUMBER(SEARCH(Table_Problem_Sequences[Problem Sequences], Table65[[#This Row],[Custom Sequence/Bank ID]]))), Table_Problem_Sequences[Problem Sequences], ""),IF((ISNUMBER(FIND(LOWER(Table_Problem_Sequences[Problem Sequences]), Table65[[#This Row],[Custom Sequence/Bank ID]]))), Table_Problem_Sequences[Problem Sequences], ""))),
    IF(_xlpm.ProblemFound="", "", "Warning 1: Problem sequences found (" &amp; _xlpm.ProblemFound &amp; ")"))</f>
        <v/>
      </c>
      <c r="BH157" s="3" t="str">
        <f>IF(AND(Table65[[#This Row],[Vector]] &lt;&gt; "Banked Construct",Table65[[#This Row],[Service]]&lt;&gt;"Stock RNA", LEN(Table65[[#This Row],[Custom Sequence/Bank ID]])&lt;300, Table65[[#This Row],[Custom Sequence/Bank ID]]&lt;&gt;""),"Comment: Sequence is less than 300nt. A spacer sequence will be added to bring the length up to 300nt","")</f>
        <v/>
      </c>
      <c r="BI157" s="1" t="str">
        <f>IF(AND(Table65[[#This Row],[Custom Sequence/Bank ID]]&lt;&gt;"", Table65[[#This Row],[Codon Optimize Capitalized?]]&lt;&gt; "No", Table65[[#This Row],[Codon Optimize Capitalized?]]&lt;&gt; "", Table65[[#This Row],[Codon Optimize Capitalized?]]&lt;&gt; "No Options"),
    IF(MOD(LEN(SUBSTITUTE(SUBSTITUTE(SUBSTITUTE(SUBSTITUTE(SUBSTITUTE(Table65[[#This Row],[Custom Sequence/Bank ID]], "a", ""), "c", ""), "g", ""), "u", ""), "t", "")), 3) = 0,
        "",
        "Error 3: Optimization regions not divisible by 3"),
    "")</f>
        <v/>
      </c>
      <c r="BJ157" s="1" t="str">
        <f>IF(
    Table65[[#This Row],[Vector]]="Banked Construct",
    IF(
        AND(
            LEFT(Table65[[#This Row],[Custom Sequence/Bank ID]], 3)="RTC",
            ISNUMBER(VALUE(MID(Table65[[#This Row],[Custom Sequence/Bank ID]], 4, 7))),
            LEN(Table65[[#This Row],[Custom Sequence/Bank ID]])=10
        ),
        "",
        "Error 4: Incorrect Bank ID"
    ),
    ""
)</f>
        <v/>
      </c>
      <c r="BK157" s="1" t="str">
        <f>IF(
   AND(Table65[[#This Row],[Vector]]&lt;&gt;"Banked Construct", LEN(Table65[[#This Row],[Custom Sequence/Bank ID]])&gt;0),
   IF(
      LEN(
         SUBSTITUTE(
            SUBSTITUTE(
               SUBSTITUTE(
                  SUBSTITUTE(UPPER(Table65[[#This Row],[Custom Sequence/Bank ID]]),"A",""),
               "C",""),
            "T",""),
         "G","")
      )&gt;0,
      "Error 5: Non-ACGT characters present",
      ""
   ),
   ""
)</f>
        <v/>
      </c>
      <c r="BL157" s="4" t="str">
        <f>IF(AND(Table65[[#This Row],[Vector]] &lt;&gt; "Banked Construct",Table65[[#This Row],[Service]]="Custom RNA", LEN(Table65[[#This Row],[Custom Sequence/Bank ID]])&gt;10000),"Error 6: Maximum sequence length is 10,000nt",IF(AND(Table65[[#This Row],[Vector]] &lt;&gt; "Banked Construct",Table65[[#This Row],[Service]]="HT Custom RNA", LEN(Table65[[#This Row],[Custom Sequence/Bank ID]])&gt;5000),"Error 6: Maximum sequence length for HT is 5,000nt", IF(Table65[[#This Row],[Service]]="HT Geneblock Custom RNA", IF(AND(Table65[[#This Row],[Vector]]="RTC coding circRNA", LEN(Table65[[#This Row],[Custom Sequence/Bank ID]])&gt;3793),"Error 6: Maximum sequence length for Coding CircRNA Geneblock is 3,793nt", IF(AND(Table65[[#This Row],[Vector]]="RTC noncoding circRNA", LEN(Table65[[#This Row],[Custom Sequence/Bank ID]])&gt;4493),"Error 6: Maximum sequence length for Noncoding CircRNA Geneblock is 4,493nt", IF(AND(Table65[[#This Row],[Vector]]="RTC Other RNA", LEN(Table65[[#This Row],[Custom Sequence/Bank ID]])&gt;4913),"Error 6: Maximum sequence length for Other RNA Geneblock is 4,913nt",""))),"")))</f>
        <v/>
      </c>
      <c r="BM157" s="4" t="str">
        <f>IF(AND(Table65[[#This Row],[Vector]] &lt;&gt; "Banked Construct", Table65[[#This Row],[Service]]&lt;&gt;"Stock RNA", Table65[[#This Row],[Custom Sequence/Bank ID]]&lt;&gt;""),
    _xlfn.LET(
        _xlpm.Sequence, Table65[[#This Row],[Custom Sequence/Bank ID]],
        _xlpm.OriginalLength, IF(AND(Table65[[#This Row],[Codon Optimize Capitalized?]] &lt;&gt; "No", Table65[[#This Row],[Codon Optimize Capitalized?]] &lt;&gt; ""),
                           LEN(SUBSTITUTE(SUBSTITUTE(SUBSTITUTE(SUBSTITUTE(SUBSTITUTE(_xlpm.Sequence, "A", ""), "C", ""), "G", ""), "T", ""), "U", "")),
                           LEN(_xlpm.Sequence)),
        _xlpm.NoGCLength, IF(AND(Table65[[#This Row],[Codon Optimize Capitalized?]] &lt;&gt; "No", Table65[[#This Row],[Codon Optimize Capitalized?]] &lt;&gt; ""),
                       LEN((SUBSTITUTE(SUBSTITUTE(SUBSTITUTE(SUBSTITUTE(SUBSTITUTE(SUBSTITUTE(SUBSTITUTE(_xlpm.Sequence, "A", ""), "C", ""), "G", ""), "T", ""), "U", ""), "g", ""), "c", ""))),
                       LEN(SUBSTITUTE(SUBSTITUTE(UPPER(_xlpm.Sequence), "G", ""), "C", ""))),
        _xlpm.GCLength, _xlpm.OriginalLength - _xlpm.NoGCLength,
        _xlpm.GCPercentage, IF(_xlpm.OriginalLength &gt; 15, _xlpm.GCLength / _xlpm.OriginalLength, 0.5),
                IF(OR(_xlpm.GCPercentage &gt; 0.65, _xlpm.GCPercentage &lt; 0.25), "Warning 7: Unoptimized region GC is not between 25-65%", "")
    ),
    ""
)</f>
        <v/>
      </c>
      <c r="BN157" s="4" t="str" cm="1">
        <f t="array" ref="BN157">_xlfn.LET(
    _xlpm.ProblemFound, _xlfn.TEXTJOIN(", ", TRUE, IF(OR(Table65[[#This Row],[Codon Optimize Capitalized?]]="No", Table65[[#This Row],[Codon Optimize Capitalized?]]=""), IF((ISNUMBER(SEARCH(Table_Restriction_Enzymes[XbaI], Table65[[#This Row],[Custom Sequence/Bank ID]]))), Table_Restriction_Enzymes[XbaI], ""),IF((ISNUMBER(FIND(LOWER(Table_Restriction_Enzymes[XbaI]), Table65[[#This Row],[Custom Sequence/Bank ID]]))), Table_Restriction_Enzymes[XbaI], ""))),
    IF(_xlpm.ProblemFound="", "", "[" &amp; _xlpm.ProblemFound &amp; "]"))</f>
        <v/>
      </c>
      <c r="BO157" s="4" t="str">
        <f>IF(Table_Sequence_Check[[#This Row],[Restriction Enzyme 1 Check]]&lt;&gt;"", Table_Restriction_Enzymes[[#Headers],[XbaI]],"")</f>
        <v/>
      </c>
      <c r="BP157" s="4" t="str" cm="1">
        <f t="array" ref="BP157">_xlfn.LET(
    _xlpm.ProblemFound, _xlfn.TEXTJOIN(", ", TRUE, IF(OR(Table65[[#This Row],[Codon Optimize Capitalized?]]="No", Table65[[#This Row],[Codon Optimize Capitalized?]]=""), IF((ISNUMBER(SEARCH(Table_Restriction_Enzymes[AscI], Table65[[#This Row],[Custom Sequence/Bank ID]]))), Table_Restriction_Enzymes[AscI], ""),IF((ISNUMBER(FIND(LOWER(Table_Restriction_Enzymes[AscI]), Table65[[#This Row],[Custom Sequence/Bank ID]]))), Table_Restriction_Enzymes[AscI], ""))),
    IF(_xlpm.ProblemFound="", "", "[" &amp; _xlpm.ProblemFound &amp; "]"))</f>
        <v/>
      </c>
      <c r="BQ157" s="4" t="str">
        <f>IF(Table_Sequence_Check[[#This Row],[Restriction Enzyme 2 Check]]&lt;&gt;"", Table_Restriction_Enzymes[[#Headers],[AscI]],"")</f>
        <v/>
      </c>
      <c r="BR157" s="4" t="str">
        <f>IF(AND(Table65[[#This Row],[Vector]] &lt;&gt; "Banked Construct",Table65[[#This Row],[Service]]&lt;&gt;"Stock RNA", Table65[[#This Row],[Service]]&lt;&gt;"HT Geneblock Custom RNA", Table_Sequence_Check[[#This Row],[Restriction Enzyme 1 Check]]&lt;&gt;"", Table_Sequence_Check[[#This Row],[Restriction Enzyme 2 Check]]&lt;&gt; ""),"Error 8: Remove instances of one of the following: " &amp; _xlfn.CONCAT(Table_Sequence_Check[[#This Row],[Restriction Enzyme 1 Check]],Table_Sequence_Check[[#This Row],[Restriction Enzyme 2 Check]]),"")</f>
        <v/>
      </c>
      <c r="BS157" s="4" t="str" cm="1">
        <f t="array" ref="BS157">IF(
   AND(
      Table65[[#This Row],[Service]] &lt;&gt; "",
      OR(
         COUNTIF(Table65[Service], "HT Custom RNA") &gt; 0,
         COUNTIF(Table65[Service], "HT Geneblock Custom RNA") &gt; 0
      ),
      COUNTA(_xlfn.UNIQUE(_xlfn._xlws.FILTER(Table65[Service], Table65[Service] &lt;&gt; ""))) &gt; 1
   ),
   "Error 9: If selecting HT Custom RNA or HT Geneblock Custom RNA, all items must match the selected HT service",
   ""
)</f>
        <v/>
      </c>
      <c r="BT157" s="4" t="str" cm="1">
        <f t="array" ref="BT157">IF(
   AND(
      Table65[[#This Row],[Service]] &lt;&gt; "",
      OR(COUNTIF(Table65[Service], "*HT Custom RNA*") &gt; 0, COUNTIF(Table65[Service], "*HT Geneblock Custom RNA*") &gt; 0),
      OR(
         COUNTA(_xlfn.UNIQUE(_xlfn._xlws.FILTER(Table65[RNA Analytics], (Table65[Service] &lt;&gt; "")))) &gt; 1,
         COUNTA(_xlfn.UNIQUE(_xlfn._xlws.FILTER(Table65[Bank Construct?], (Table65[Service] &lt;&gt; "")))) &gt; 1,
         COUNTA(_xlfn.UNIQUE(_xlfn._xlws.FILTER(Table65[Synthesis Type], (Table65[Service] &lt;&gt; "")))) &gt; 1
      )
   ),
   "Error 10: If submitting HT Custom RNA or HT Geneblock Custom RNA service request, all items must have the same Synthesis Type, Banking, and Analytics",
   ""
)</f>
        <v/>
      </c>
      <c r="BU157" s="4" t="str">
        <f>IF(AND(OR(Table65[[#This Row],[Service]] = "HT Custom RNA",Table65[[#This Row],[Service]] = "HT Geneblock Custom RNA"), Table65[[#This Row],[Vector]]="Banked Construct"),"Error 11: Banked constructs cannot be submitted for HT/Geneblock Custom RNA service. Contact the core if you'd like to resynthesize an entire banked plate","")</f>
        <v/>
      </c>
      <c r="BV157" s="4" t="str">
        <f>IF(AND(Table65[[#This Row],[Service]] &lt;&gt; "", Table65[[#This Row],[Vector]]="Banked Construct", Table65[[#This Row],[Bank Construct?]]="Yes"),"Error 12: Cannot bank constructs that are already banked","")</f>
        <v/>
      </c>
      <c r="BW157" s="4" t="str" cm="1">
        <f t="array" ref="BW157">_xlfn.LET(
    _xlpm.ProblemFound, _xlfn.TEXTJOIN(", ", TRUE, IF(AND(Table65[[#This Row],[Synthesis Type]]="Other RNA", OR(Table65[[#This Row],[Codon Optimize Capitalized?]]="No", Table65[[#This Row],[Codon Optimize Capitalized?]]="")), IF((ISNUMBER(SEARCH(Table_pA_Check[pA Check], Table65[[#This Row],[Custom Sequence/Bank ID]]))), Table_pA_Check[pA Check], ""),IF((ISNUMBER(FIND(LOWER(Table_pA_Check[pA Check]), Table65[[#This Row],[Custom Sequence/Bank ID]]))), Table_pA_Check[pA Check], ""))),
    IF(_xlpm.ProblemFound="", "", "Error 13: Problem sequences found (" &amp; _xlpm.ProblemFound &amp; ")"))</f>
        <v/>
      </c>
      <c r="BX157" s="4" t="str">
        <f>IF(AND(Table65[[#This Row],[Service]] &lt;&gt; "", Table65[[#This Row],[Codon Optimize Capitalized?]]&lt;&gt; "No", Table65[[#This Row],[Codon Optimize Capitalized?]]&lt;&gt; "", Table65[[#This Row],[Codon Optimize Capitalized?]]&lt;&gt; "No Options", EXACT(Table65[[#This Row],[Custom Sequence/Bank ID]],LOWER(Table65[[#This Row],[Custom Sequence/Bank ID]]))),"Error 14: Codon optimization is selected, but sequence is lowercase. Change regions for optimization to uppercase","")</f>
        <v/>
      </c>
      <c r="BY157" s="4" t="str">
        <f>IF(COUNTIF(Table65[Name], Table65[[#This Row],[Name]]) &gt; 1, "Error 15: Duplicate name", "")</f>
        <v/>
      </c>
      <c r="BZ157" s="4" t="str">
        <f>IF(
   Table65[[#This Row],[Service]]&lt;&gt;"",
   IF(
      AND(Table65[[#This Row],[Formulation]]="", Table65[[#This Row],[Number of Aliquots]]&gt;1),
      "Error 16: The RTC can only aliquot formulated circRNA; unformulated circRNA is stable through many freeze-thaw cycles",
      ""
   ),
   ""
)</f>
        <v/>
      </c>
      <c r="CA157" s="4" t="str">
        <f>IF(
   Table65[[#This Row],[Service]]&lt;&gt;"",
   IF(
      Table65[[#This Row],[Number of Aliquots]] &gt; (Table65[[#This Row],[Quantity (mg)]]*20),
      "Error 17: Too many aliquots. Maximum aliquots for Quantity requested = " &amp; (Table65[[#This Row],[Quantity (mg)]]*20),
      ""
   ),
   ""
)</f>
        <v/>
      </c>
      <c r="CB157" s="4" t="str">
        <f>IF(
   AND(Table65[[#This Row],[Service]]&lt;&gt;"", Table65[[#This Row],[Quantity (mg)]]&lt;0.2, Table65[[#This Row],[Formulation]]&lt;&gt;"", Table65[[#This Row],[Formulation]]&lt;&gt;"None"),
   "Error 18: Quantity too low. Minimum is 0.2mg for formulations",
   ""
)</f>
        <v/>
      </c>
      <c r="CC157" s="4" t="str">
        <f>IF(
   AND(Table65[[#This Row],[Service]]&lt;&gt;"", Table65[[#This Row],[Vector]]="No Vector", Table65[[#This Row],[Service]]&lt;&gt;"HT Geneblock Custom RNA"),
   "Error 19: [No Vector] can only be used for Geneblock service",
   ""
)</f>
        <v/>
      </c>
      <c r="CD157" s="4" t="str">
        <f>_xlfn.LET(
    _xlpm.errorList, _xlfn.TEXTJOIN(". ", TRUE, Table_Sequence_Check[[#This Row],[Problem Sequence Check]:[GC Check]],Table_Sequence_Check[[#This Row],[Restriction Enzyme Error]:[Gblock No Vector Check]]),
    IF(AND(Table65[[#This Row],[Service]]&lt;&gt;"", Table65[[#This Row],[Custom Sequence/Bank ID]]&lt;&gt;"SPECIAL",_xlpm.errorList&lt;&gt;""), _xlpm.errorList &amp; ".", "")
)</f>
        <v/>
      </c>
      <c r="CF157" s="3" t="str">
        <f t="shared" si="10"/>
        <v>Required</v>
      </c>
      <c r="CG157" s="1" t="str">
        <f t="shared" si="11"/>
        <v>Optional</v>
      </c>
      <c r="CH157" s="1" t="str">
        <f>IF(Table65[[#This Row],[Service]]&lt;&gt;"",IF((Table65[[#This Row],[Service]]="HT Custom RNA") + (Table65[[#This Row],[Service]]="HT Geneblock Custom RNA"), "Empty","Required"),"Empty")</f>
        <v>Empty</v>
      </c>
      <c r="CI157" s="1" t="str">
        <f>IF(Table65[[#This Row],[Service]] = "Stock RNA", "Required","Empty")</f>
        <v>Empty</v>
      </c>
      <c r="CJ157" s="1" t="str">
        <f>IF(OR(Table65[[#This Row],[Service]] = "Custom RNA", Table65[[#This Row],[Service]] = "HT Custom RNA", Table65[[#This Row],[Service]] = "HT Geneblock Custom RNA", Table65[[#This Row],[Service]] = "Formulation"), "Required", "Empty")</f>
        <v>Empty</v>
      </c>
      <c r="CK157" s="1" t="str">
        <f>IF(OR(Table65[[#This Row],[Service]] = "Custom RNA", Table65[[#This Row],[Service]] = "HT Custom RNA", Table65[[#This Row],[Service]] = "HT Geneblock Custom RNA"), "Required", "Empty")</f>
        <v>Empty</v>
      </c>
      <c r="CL157" s="1" t="str">
        <f>IF(OR(Table65[[#This Row],[Service]] = "Custom RNA", Table65[[#This Row],[Service]] = "HT Custom RNA", Table65[[#This Row],[Service]] = "HT Geneblock Custom RNA"), "Required", "Empty")</f>
        <v>Empty</v>
      </c>
      <c r="CM157" s="1" t="str">
        <f>IF(OR(Table65[[#This Row],[Service]] = "Custom RNA", Table65[[#This Row],[Service]] = "HT Custom RNA", Table65[[#This Row],[Service]] = "HT Geneblock Custom RNA"), "Required", "Empty")</f>
        <v>Empty</v>
      </c>
      <c r="CN157" s="1" t="str">
        <f>IF(AND(Table65[[#This Row],[Vector]]&lt;&gt;"Banked Construct", OR(Table65[[#This Row],[Service]] = "Custom RNA", Table65[[#This Row],[Service]] = "HT Custom RNA",Table65[[#This Row],[Service]] = "HT Geneblock Custom RNA",)), "Optional", "Empty")</f>
        <v>Empty</v>
      </c>
      <c r="CO157" s="1" t="str">
        <f>IF(OR(Table65[[#This Row],[Service]] = "Custom RNA", Table65[[#This Row],[Service]] = "HT Custom RNA"), "Optional", "Empty")</f>
        <v>Empty</v>
      </c>
      <c r="CP157" s="1" t="str">
        <f>IF(OR(Table65[[#This Row],[Service]] = "Custom RNA", Table65[[#This Row],[Service]] = "HT Custom RNA", Table65[[#This Row],[Service]] = "HT Custom Geneblock RNA"), "Optional", "Empty")</f>
        <v>Empty</v>
      </c>
      <c r="CQ157" s="1" t="str">
        <f>IF(Table65[[#This Row],[Service]]&lt;&gt;"",IF(OR(Table65[[#This Row],[Service]]="HT Custom RNA", Table65[[#This Row],[Service]]="HT Geneblock Custom RNA"), "Empty","Optional"),"Empty")</f>
        <v>Empty</v>
      </c>
      <c r="CR157" s="1" t="str">
        <f>IF(AND(Table65[[#This Row],[Formulation]]&lt;&gt;"",Table65[[#This Row],[Formulation]]&lt;&gt;"None",Table65[[#This Row],[Formulation]]&lt;&gt;"No Options"), "Required","Empty")</f>
        <v>Empty</v>
      </c>
      <c r="CS157" s="1" t="str">
        <f>IF(AND(Table65[[#This Row],[Formulation]]&lt;&gt;"",Table65[[#This Row],[Formulation]]&lt;&gt;"None",Table65[[#This Row],[Formulation]]&lt;&gt;"No Options"), "Optional","Empty")</f>
        <v>Empty</v>
      </c>
      <c r="CT157" s="1" t="str">
        <f t="shared" si="12"/>
        <v>Optional</v>
      </c>
      <c r="CU157" s="1" t="str">
        <f t="shared" si="13"/>
        <v>Optional</v>
      </c>
      <c r="CV157" s="2" t="str">
        <f t="shared" si="14"/>
        <v>Optional</v>
      </c>
    </row>
    <row r="158" spans="1:100" x14ac:dyDescent="0.35">
      <c r="A158" s="69">
        <v>154</v>
      </c>
      <c r="B158" s="59"/>
      <c r="C158" s="83"/>
      <c r="D158" s="85"/>
      <c r="E158" s="90"/>
      <c r="F158" s="60"/>
      <c r="G158" s="60"/>
      <c r="H158" s="60"/>
      <c r="I158" s="61"/>
      <c r="J158" s="61"/>
      <c r="K158" s="105"/>
      <c r="L158" s="90"/>
      <c r="M158" s="60"/>
      <c r="N158" s="108"/>
      <c r="O158" s="91"/>
      <c r="P158" s="111"/>
      <c r="Q158" s="93" t="str">
        <f>Table_Sequence_Check[[#This Row],[Final Warnings]]</f>
        <v/>
      </c>
      <c r="R158" s="19"/>
      <c r="S158" s="19"/>
      <c r="T158" s="19"/>
      <c r="BG158" s="3" t="str" cm="1">
        <f t="array" ref="BG158">_xlfn.LET(
    _xlpm.ProblemFound, _xlfn.TEXTJOIN(", ", TRUE, IF(OR(Table65[[#This Row],[Codon Optimize Capitalized?]]="No", Table65[[#This Row],[Codon Optimize Capitalized?]]=""), IF((ISNUMBER(SEARCH(Table_Problem_Sequences[Problem Sequences], Table65[[#This Row],[Custom Sequence/Bank ID]]))), Table_Problem_Sequences[Problem Sequences], ""),IF((ISNUMBER(FIND(LOWER(Table_Problem_Sequences[Problem Sequences]), Table65[[#This Row],[Custom Sequence/Bank ID]]))), Table_Problem_Sequences[Problem Sequences], ""))),
    IF(_xlpm.ProblemFound="", "", "Warning 1: Problem sequences found (" &amp; _xlpm.ProblemFound &amp; ")"))</f>
        <v/>
      </c>
      <c r="BH158" s="3" t="str">
        <f>IF(AND(Table65[[#This Row],[Vector]] &lt;&gt; "Banked Construct",Table65[[#This Row],[Service]]&lt;&gt;"Stock RNA", LEN(Table65[[#This Row],[Custom Sequence/Bank ID]])&lt;300, Table65[[#This Row],[Custom Sequence/Bank ID]]&lt;&gt;""),"Comment: Sequence is less than 300nt. A spacer sequence will be added to bring the length up to 300nt","")</f>
        <v/>
      </c>
      <c r="BI158" s="1" t="str">
        <f>IF(AND(Table65[[#This Row],[Custom Sequence/Bank ID]]&lt;&gt;"", Table65[[#This Row],[Codon Optimize Capitalized?]]&lt;&gt; "No", Table65[[#This Row],[Codon Optimize Capitalized?]]&lt;&gt; "", Table65[[#This Row],[Codon Optimize Capitalized?]]&lt;&gt; "No Options"),
    IF(MOD(LEN(SUBSTITUTE(SUBSTITUTE(SUBSTITUTE(SUBSTITUTE(SUBSTITUTE(Table65[[#This Row],[Custom Sequence/Bank ID]], "a", ""), "c", ""), "g", ""), "u", ""), "t", "")), 3) = 0,
        "",
        "Error 3: Optimization regions not divisible by 3"),
    "")</f>
        <v/>
      </c>
      <c r="BJ158" s="1" t="str">
        <f>IF(
    Table65[[#This Row],[Vector]]="Banked Construct",
    IF(
        AND(
            LEFT(Table65[[#This Row],[Custom Sequence/Bank ID]], 3)="RTC",
            ISNUMBER(VALUE(MID(Table65[[#This Row],[Custom Sequence/Bank ID]], 4, 7))),
            LEN(Table65[[#This Row],[Custom Sequence/Bank ID]])=10
        ),
        "",
        "Error 4: Incorrect Bank ID"
    ),
    ""
)</f>
        <v/>
      </c>
      <c r="BK158" s="1" t="str">
        <f>IF(
   AND(Table65[[#This Row],[Vector]]&lt;&gt;"Banked Construct", LEN(Table65[[#This Row],[Custom Sequence/Bank ID]])&gt;0),
   IF(
      LEN(
         SUBSTITUTE(
            SUBSTITUTE(
               SUBSTITUTE(
                  SUBSTITUTE(UPPER(Table65[[#This Row],[Custom Sequence/Bank ID]]),"A",""),
               "C",""),
            "T",""),
         "G","")
      )&gt;0,
      "Error 5: Non-ACGT characters present",
      ""
   ),
   ""
)</f>
        <v/>
      </c>
      <c r="BL158" s="4" t="str">
        <f>IF(AND(Table65[[#This Row],[Vector]] &lt;&gt; "Banked Construct",Table65[[#This Row],[Service]]="Custom RNA", LEN(Table65[[#This Row],[Custom Sequence/Bank ID]])&gt;10000),"Error 6: Maximum sequence length is 10,000nt",IF(AND(Table65[[#This Row],[Vector]] &lt;&gt; "Banked Construct",Table65[[#This Row],[Service]]="HT Custom RNA", LEN(Table65[[#This Row],[Custom Sequence/Bank ID]])&gt;5000),"Error 6: Maximum sequence length for HT is 5,000nt", IF(Table65[[#This Row],[Service]]="HT Geneblock Custom RNA", IF(AND(Table65[[#This Row],[Vector]]="RTC coding circRNA", LEN(Table65[[#This Row],[Custom Sequence/Bank ID]])&gt;3793),"Error 6: Maximum sequence length for Coding CircRNA Geneblock is 3,793nt", IF(AND(Table65[[#This Row],[Vector]]="RTC noncoding circRNA", LEN(Table65[[#This Row],[Custom Sequence/Bank ID]])&gt;4493),"Error 6: Maximum sequence length for Noncoding CircRNA Geneblock is 4,493nt", IF(AND(Table65[[#This Row],[Vector]]="RTC Other RNA", LEN(Table65[[#This Row],[Custom Sequence/Bank ID]])&gt;4913),"Error 6: Maximum sequence length for Other RNA Geneblock is 4,913nt",""))),"")))</f>
        <v/>
      </c>
      <c r="BM158" s="4" t="str">
        <f>IF(AND(Table65[[#This Row],[Vector]] &lt;&gt; "Banked Construct", Table65[[#This Row],[Service]]&lt;&gt;"Stock RNA", Table65[[#This Row],[Custom Sequence/Bank ID]]&lt;&gt;""),
    _xlfn.LET(
        _xlpm.Sequence, Table65[[#This Row],[Custom Sequence/Bank ID]],
        _xlpm.OriginalLength, IF(AND(Table65[[#This Row],[Codon Optimize Capitalized?]] &lt;&gt; "No", Table65[[#This Row],[Codon Optimize Capitalized?]] &lt;&gt; ""),
                           LEN(SUBSTITUTE(SUBSTITUTE(SUBSTITUTE(SUBSTITUTE(SUBSTITUTE(_xlpm.Sequence, "A", ""), "C", ""), "G", ""), "T", ""), "U", "")),
                           LEN(_xlpm.Sequence)),
        _xlpm.NoGCLength, IF(AND(Table65[[#This Row],[Codon Optimize Capitalized?]] &lt;&gt; "No", Table65[[#This Row],[Codon Optimize Capitalized?]] &lt;&gt; ""),
                       LEN((SUBSTITUTE(SUBSTITUTE(SUBSTITUTE(SUBSTITUTE(SUBSTITUTE(SUBSTITUTE(SUBSTITUTE(_xlpm.Sequence, "A", ""), "C", ""), "G", ""), "T", ""), "U", ""), "g", ""), "c", ""))),
                       LEN(SUBSTITUTE(SUBSTITUTE(UPPER(_xlpm.Sequence), "G", ""), "C", ""))),
        _xlpm.GCLength, _xlpm.OriginalLength - _xlpm.NoGCLength,
        _xlpm.GCPercentage, IF(_xlpm.OriginalLength &gt; 15, _xlpm.GCLength / _xlpm.OriginalLength, 0.5),
                IF(OR(_xlpm.GCPercentage &gt; 0.65, _xlpm.GCPercentage &lt; 0.25), "Warning 7: Unoptimized region GC is not between 25-65%", "")
    ),
    ""
)</f>
        <v/>
      </c>
      <c r="BN158" s="4" t="str" cm="1">
        <f t="array" ref="BN158">_xlfn.LET(
    _xlpm.ProblemFound, _xlfn.TEXTJOIN(", ", TRUE, IF(OR(Table65[[#This Row],[Codon Optimize Capitalized?]]="No", Table65[[#This Row],[Codon Optimize Capitalized?]]=""), IF((ISNUMBER(SEARCH(Table_Restriction_Enzymes[XbaI], Table65[[#This Row],[Custom Sequence/Bank ID]]))), Table_Restriction_Enzymes[XbaI], ""),IF((ISNUMBER(FIND(LOWER(Table_Restriction_Enzymes[XbaI]), Table65[[#This Row],[Custom Sequence/Bank ID]]))), Table_Restriction_Enzymes[XbaI], ""))),
    IF(_xlpm.ProblemFound="", "", "[" &amp; _xlpm.ProblemFound &amp; "]"))</f>
        <v/>
      </c>
      <c r="BO158" s="4" t="str">
        <f>IF(Table_Sequence_Check[[#This Row],[Restriction Enzyme 1 Check]]&lt;&gt;"", Table_Restriction_Enzymes[[#Headers],[XbaI]],"")</f>
        <v/>
      </c>
      <c r="BP158" s="4" t="str" cm="1">
        <f t="array" ref="BP158">_xlfn.LET(
    _xlpm.ProblemFound, _xlfn.TEXTJOIN(", ", TRUE, IF(OR(Table65[[#This Row],[Codon Optimize Capitalized?]]="No", Table65[[#This Row],[Codon Optimize Capitalized?]]=""), IF((ISNUMBER(SEARCH(Table_Restriction_Enzymes[AscI], Table65[[#This Row],[Custom Sequence/Bank ID]]))), Table_Restriction_Enzymes[AscI], ""),IF((ISNUMBER(FIND(LOWER(Table_Restriction_Enzymes[AscI]), Table65[[#This Row],[Custom Sequence/Bank ID]]))), Table_Restriction_Enzymes[AscI], ""))),
    IF(_xlpm.ProblemFound="", "", "[" &amp; _xlpm.ProblemFound &amp; "]"))</f>
        <v/>
      </c>
      <c r="BQ158" s="4" t="str">
        <f>IF(Table_Sequence_Check[[#This Row],[Restriction Enzyme 2 Check]]&lt;&gt;"", Table_Restriction_Enzymes[[#Headers],[AscI]],"")</f>
        <v/>
      </c>
      <c r="BR158" s="4" t="str">
        <f>IF(AND(Table65[[#This Row],[Vector]] &lt;&gt; "Banked Construct",Table65[[#This Row],[Service]]&lt;&gt;"Stock RNA", Table65[[#This Row],[Service]]&lt;&gt;"HT Geneblock Custom RNA", Table_Sequence_Check[[#This Row],[Restriction Enzyme 1 Check]]&lt;&gt;"", Table_Sequence_Check[[#This Row],[Restriction Enzyme 2 Check]]&lt;&gt; ""),"Error 8: Remove instances of one of the following: " &amp; _xlfn.CONCAT(Table_Sequence_Check[[#This Row],[Restriction Enzyme 1 Check]],Table_Sequence_Check[[#This Row],[Restriction Enzyme 2 Check]]),"")</f>
        <v/>
      </c>
      <c r="BS158" s="4" t="str" cm="1">
        <f t="array" ref="BS158">IF(
   AND(
      Table65[[#This Row],[Service]] &lt;&gt; "",
      OR(
         COUNTIF(Table65[Service], "HT Custom RNA") &gt; 0,
         COUNTIF(Table65[Service], "HT Geneblock Custom RNA") &gt; 0
      ),
      COUNTA(_xlfn.UNIQUE(_xlfn._xlws.FILTER(Table65[Service], Table65[Service] &lt;&gt; ""))) &gt; 1
   ),
   "Error 9: If selecting HT Custom RNA or HT Geneblock Custom RNA, all items must match the selected HT service",
   ""
)</f>
        <v/>
      </c>
      <c r="BT158" s="4" t="str" cm="1">
        <f t="array" ref="BT158">IF(
   AND(
      Table65[[#This Row],[Service]] &lt;&gt; "",
      OR(COUNTIF(Table65[Service], "*HT Custom RNA*") &gt; 0, COUNTIF(Table65[Service], "*HT Geneblock Custom RNA*") &gt; 0),
      OR(
         COUNTA(_xlfn.UNIQUE(_xlfn._xlws.FILTER(Table65[RNA Analytics], (Table65[Service] &lt;&gt; "")))) &gt; 1,
         COUNTA(_xlfn.UNIQUE(_xlfn._xlws.FILTER(Table65[Bank Construct?], (Table65[Service] &lt;&gt; "")))) &gt; 1,
         COUNTA(_xlfn.UNIQUE(_xlfn._xlws.FILTER(Table65[Synthesis Type], (Table65[Service] &lt;&gt; "")))) &gt; 1
      )
   ),
   "Error 10: If submitting HT Custom RNA or HT Geneblock Custom RNA service request, all items must have the same Synthesis Type, Banking, and Analytics",
   ""
)</f>
        <v/>
      </c>
      <c r="BU158" s="4" t="str">
        <f>IF(AND(OR(Table65[[#This Row],[Service]] = "HT Custom RNA",Table65[[#This Row],[Service]] = "HT Geneblock Custom RNA"), Table65[[#This Row],[Vector]]="Banked Construct"),"Error 11: Banked constructs cannot be submitted for HT/Geneblock Custom RNA service. Contact the core if you'd like to resynthesize an entire banked plate","")</f>
        <v/>
      </c>
      <c r="BV158" s="4" t="str">
        <f>IF(AND(Table65[[#This Row],[Service]] &lt;&gt; "", Table65[[#This Row],[Vector]]="Banked Construct", Table65[[#This Row],[Bank Construct?]]="Yes"),"Error 12: Cannot bank constructs that are already banked","")</f>
        <v/>
      </c>
      <c r="BW158" s="4" t="str" cm="1">
        <f t="array" ref="BW158">_xlfn.LET(
    _xlpm.ProblemFound, _xlfn.TEXTJOIN(", ", TRUE, IF(AND(Table65[[#This Row],[Synthesis Type]]="Other RNA", OR(Table65[[#This Row],[Codon Optimize Capitalized?]]="No", Table65[[#This Row],[Codon Optimize Capitalized?]]="")), IF((ISNUMBER(SEARCH(Table_pA_Check[pA Check], Table65[[#This Row],[Custom Sequence/Bank ID]]))), Table_pA_Check[pA Check], ""),IF((ISNUMBER(FIND(LOWER(Table_pA_Check[pA Check]), Table65[[#This Row],[Custom Sequence/Bank ID]]))), Table_pA_Check[pA Check], ""))),
    IF(_xlpm.ProblemFound="", "", "Error 13: Problem sequences found (" &amp; _xlpm.ProblemFound &amp; ")"))</f>
        <v/>
      </c>
      <c r="BX158" s="4" t="str">
        <f>IF(AND(Table65[[#This Row],[Service]] &lt;&gt; "", Table65[[#This Row],[Codon Optimize Capitalized?]]&lt;&gt; "No", Table65[[#This Row],[Codon Optimize Capitalized?]]&lt;&gt; "", Table65[[#This Row],[Codon Optimize Capitalized?]]&lt;&gt; "No Options", EXACT(Table65[[#This Row],[Custom Sequence/Bank ID]],LOWER(Table65[[#This Row],[Custom Sequence/Bank ID]]))),"Error 14: Codon optimization is selected, but sequence is lowercase. Change regions for optimization to uppercase","")</f>
        <v/>
      </c>
      <c r="BY158" s="4" t="str">
        <f>IF(COUNTIF(Table65[Name], Table65[[#This Row],[Name]]) &gt; 1, "Error 15: Duplicate name", "")</f>
        <v/>
      </c>
      <c r="BZ158" s="4" t="str">
        <f>IF(
   Table65[[#This Row],[Service]]&lt;&gt;"",
   IF(
      AND(Table65[[#This Row],[Formulation]]="", Table65[[#This Row],[Number of Aliquots]]&gt;1),
      "Error 16: The RTC can only aliquot formulated circRNA; unformulated circRNA is stable through many freeze-thaw cycles",
      ""
   ),
   ""
)</f>
        <v/>
      </c>
      <c r="CA158" s="4" t="str">
        <f>IF(
   Table65[[#This Row],[Service]]&lt;&gt;"",
   IF(
      Table65[[#This Row],[Number of Aliquots]] &gt; (Table65[[#This Row],[Quantity (mg)]]*20),
      "Error 17: Too many aliquots. Maximum aliquots for Quantity requested = " &amp; (Table65[[#This Row],[Quantity (mg)]]*20),
      ""
   ),
   ""
)</f>
        <v/>
      </c>
      <c r="CB158" s="4" t="str">
        <f>IF(
   AND(Table65[[#This Row],[Service]]&lt;&gt;"", Table65[[#This Row],[Quantity (mg)]]&lt;0.2, Table65[[#This Row],[Formulation]]&lt;&gt;"", Table65[[#This Row],[Formulation]]&lt;&gt;"None"),
   "Error 18: Quantity too low. Minimum is 0.2mg for formulations",
   ""
)</f>
        <v/>
      </c>
      <c r="CC158" s="4" t="str">
        <f>IF(
   AND(Table65[[#This Row],[Service]]&lt;&gt;"", Table65[[#This Row],[Vector]]="No Vector", Table65[[#This Row],[Service]]&lt;&gt;"HT Geneblock Custom RNA"),
   "Error 19: [No Vector] can only be used for Geneblock service",
   ""
)</f>
        <v/>
      </c>
      <c r="CD158" s="4" t="str">
        <f>_xlfn.LET(
    _xlpm.errorList, _xlfn.TEXTJOIN(". ", TRUE, Table_Sequence_Check[[#This Row],[Problem Sequence Check]:[GC Check]],Table_Sequence_Check[[#This Row],[Restriction Enzyme Error]:[Gblock No Vector Check]]),
    IF(AND(Table65[[#This Row],[Service]]&lt;&gt;"", Table65[[#This Row],[Custom Sequence/Bank ID]]&lt;&gt;"SPECIAL",_xlpm.errorList&lt;&gt;""), _xlpm.errorList &amp; ".", "")
)</f>
        <v/>
      </c>
      <c r="CF158" s="3" t="str">
        <f t="shared" si="10"/>
        <v>Required</v>
      </c>
      <c r="CG158" s="1" t="str">
        <f t="shared" si="11"/>
        <v>Optional</v>
      </c>
      <c r="CH158" s="1" t="str">
        <f>IF(Table65[[#This Row],[Service]]&lt;&gt;"",IF((Table65[[#This Row],[Service]]="HT Custom RNA") + (Table65[[#This Row],[Service]]="HT Geneblock Custom RNA"), "Empty","Required"),"Empty")</f>
        <v>Empty</v>
      </c>
      <c r="CI158" s="1" t="str">
        <f>IF(Table65[[#This Row],[Service]] = "Stock RNA", "Required","Empty")</f>
        <v>Empty</v>
      </c>
      <c r="CJ158" s="1" t="str">
        <f>IF(OR(Table65[[#This Row],[Service]] = "Custom RNA", Table65[[#This Row],[Service]] = "HT Custom RNA", Table65[[#This Row],[Service]] = "HT Geneblock Custom RNA", Table65[[#This Row],[Service]] = "Formulation"), "Required", "Empty")</f>
        <v>Empty</v>
      </c>
      <c r="CK158" s="1" t="str">
        <f>IF(OR(Table65[[#This Row],[Service]] = "Custom RNA", Table65[[#This Row],[Service]] = "HT Custom RNA", Table65[[#This Row],[Service]] = "HT Geneblock Custom RNA"), "Required", "Empty")</f>
        <v>Empty</v>
      </c>
      <c r="CL158" s="1" t="str">
        <f>IF(OR(Table65[[#This Row],[Service]] = "Custom RNA", Table65[[#This Row],[Service]] = "HT Custom RNA", Table65[[#This Row],[Service]] = "HT Geneblock Custom RNA"), "Required", "Empty")</f>
        <v>Empty</v>
      </c>
      <c r="CM158" s="1" t="str">
        <f>IF(OR(Table65[[#This Row],[Service]] = "Custom RNA", Table65[[#This Row],[Service]] = "HT Custom RNA", Table65[[#This Row],[Service]] = "HT Geneblock Custom RNA"), "Required", "Empty")</f>
        <v>Empty</v>
      </c>
      <c r="CN158" s="1" t="str">
        <f>IF(AND(Table65[[#This Row],[Vector]]&lt;&gt;"Banked Construct", OR(Table65[[#This Row],[Service]] = "Custom RNA", Table65[[#This Row],[Service]] = "HT Custom RNA",Table65[[#This Row],[Service]] = "HT Geneblock Custom RNA",)), "Optional", "Empty")</f>
        <v>Empty</v>
      </c>
      <c r="CO158" s="1" t="str">
        <f>IF(OR(Table65[[#This Row],[Service]] = "Custom RNA", Table65[[#This Row],[Service]] = "HT Custom RNA"), "Optional", "Empty")</f>
        <v>Empty</v>
      </c>
      <c r="CP158" s="1" t="str">
        <f>IF(OR(Table65[[#This Row],[Service]] = "Custom RNA", Table65[[#This Row],[Service]] = "HT Custom RNA", Table65[[#This Row],[Service]] = "HT Custom Geneblock RNA"), "Optional", "Empty")</f>
        <v>Empty</v>
      </c>
      <c r="CQ158" s="1" t="str">
        <f>IF(Table65[[#This Row],[Service]]&lt;&gt;"",IF(OR(Table65[[#This Row],[Service]]="HT Custom RNA", Table65[[#This Row],[Service]]="HT Geneblock Custom RNA"), "Empty","Optional"),"Empty")</f>
        <v>Empty</v>
      </c>
      <c r="CR158" s="1" t="str">
        <f>IF(AND(Table65[[#This Row],[Formulation]]&lt;&gt;"",Table65[[#This Row],[Formulation]]&lt;&gt;"None",Table65[[#This Row],[Formulation]]&lt;&gt;"No Options"), "Required","Empty")</f>
        <v>Empty</v>
      </c>
      <c r="CS158" s="1" t="str">
        <f>IF(AND(Table65[[#This Row],[Formulation]]&lt;&gt;"",Table65[[#This Row],[Formulation]]&lt;&gt;"None",Table65[[#This Row],[Formulation]]&lt;&gt;"No Options"), "Optional","Empty")</f>
        <v>Empty</v>
      </c>
      <c r="CT158" s="1" t="str">
        <f t="shared" si="12"/>
        <v>Optional</v>
      </c>
      <c r="CU158" s="1" t="str">
        <f t="shared" si="13"/>
        <v>Optional</v>
      </c>
      <c r="CV158" s="2" t="str">
        <f t="shared" si="14"/>
        <v>Optional</v>
      </c>
    </row>
    <row r="159" spans="1:100" x14ac:dyDescent="0.35">
      <c r="A159" s="69">
        <v>155</v>
      </c>
      <c r="B159" s="59"/>
      <c r="C159" s="83"/>
      <c r="D159" s="85"/>
      <c r="E159" s="90"/>
      <c r="F159" s="60"/>
      <c r="G159" s="60"/>
      <c r="H159" s="60"/>
      <c r="I159" s="61"/>
      <c r="J159" s="61"/>
      <c r="K159" s="105"/>
      <c r="L159" s="90"/>
      <c r="M159" s="60"/>
      <c r="N159" s="108"/>
      <c r="O159" s="91"/>
      <c r="P159" s="111"/>
      <c r="Q159" s="93" t="str">
        <f>Table_Sequence_Check[[#This Row],[Final Warnings]]</f>
        <v/>
      </c>
      <c r="R159" s="19"/>
      <c r="S159" s="19"/>
      <c r="T159" s="19"/>
      <c r="BG159" s="3" t="str" cm="1">
        <f t="array" ref="BG159">_xlfn.LET(
    _xlpm.ProblemFound, _xlfn.TEXTJOIN(", ", TRUE, IF(OR(Table65[[#This Row],[Codon Optimize Capitalized?]]="No", Table65[[#This Row],[Codon Optimize Capitalized?]]=""), IF((ISNUMBER(SEARCH(Table_Problem_Sequences[Problem Sequences], Table65[[#This Row],[Custom Sequence/Bank ID]]))), Table_Problem_Sequences[Problem Sequences], ""),IF((ISNUMBER(FIND(LOWER(Table_Problem_Sequences[Problem Sequences]), Table65[[#This Row],[Custom Sequence/Bank ID]]))), Table_Problem_Sequences[Problem Sequences], ""))),
    IF(_xlpm.ProblemFound="", "", "Warning 1: Problem sequences found (" &amp; _xlpm.ProblemFound &amp; ")"))</f>
        <v/>
      </c>
      <c r="BH159" s="3" t="str">
        <f>IF(AND(Table65[[#This Row],[Vector]] &lt;&gt; "Banked Construct",Table65[[#This Row],[Service]]&lt;&gt;"Stock RNA", LEN(Table65[[#This Row],[Custom Sequence/Bank ID]])&lt;300, Table65[[#This Row],[Custom Sequence/Bank ID]]&lt;&gt;""),"Comment: Sequence is less than 300nt. A spacer sequence will be added to bring the length up to 300nt","")</f>
        <v/>
      </c>
      <c r="BI159" s="1" t="str">
        <f>IF(AND(Table65[[#This Row],[Custom Sequence/Bank ID]]&lt;&gt;"", Table65[[#This Row],[Codon Optimize Capitalized?]]&lt;&gt; "No", Table65[[#This Row],[Codon Optimize Capitalized?]]&lt;&gt; "", Table65[[#This Row],[Codon Optimize Capitalized?]]&lt;&gt; "No Options"),
    IF(MOD(LEN(SUBSTITUTE(SUBSTITUTE(SUBSTITUTE(SUBSTITUTE(SUBSTITUTE(Table65[[#This Row],[Custom Sequence/Bank ID]], "a", ""), "c", ""), "g", ""), "u", ""), "t", "")), 3) = 0,
        "",
        "Error 3: Optimization regions not divisible by 3"),
    "")</f>
        <v/>
      </c>
      <c r="BJ159" s="1" t="str">
        <f>IF(
    Table65[[#This Row],[Vector]]="Banked Construct",
    IF(
        AND(
            LEFT(Table65[[#This Row],[Custom Sequence/Bank ID]], 3)="RTC",
            ISNUMBER(VALUE(MID(Table65[[#This Row],[Custom Sequence/Bank ID]], 4, 7))),
            LEN(Table65[[#This Row],[Custom Sequence/Bank ID]])=10
        ),
        "",
        "Error 4: Incorrect Bank ID"
    ),
    ""
)</f>
        <v/>
      </c>
      <c r="BK159" s="1" t="str">
        <f>IF(
   AND(Table65[[#This Row],[Vector]]&lt;&gt;"Banked Construct", LEN(Table65[[#This Row],[Custom Sequence/Bank ID]])&gt;0),
   IF(
      LEN(
         SUBSTITUTE(
            SUBSTITUTE(
               SUBSTITUTE(
                  SUBSTITUTE(UPPER(Table65[[#This Row],[Custom Sequence/Bank ID]]),"A",""),
               "C",""),
            "T",""),
         "G","")
      )&gt;0,
      "Error 5: Non-ACGT characters present",
      ""
   ),
   ""
)</f>
        <v/>
      </c>
      <c r="BL159" s="4" t="str">
        <f>IF(AND(Table65[[#This Row],[Vector]] &lt;&gt; "Banked Construct",Table65[[#This Row],[Service]]="Custom RNA", LEN(Table65[[#This Row],[Custom Sequence/Bank ID]])&gt;10000),"Error 6: Maximum sequence length is 10,000nt",IF(AND(Table65[[#This Row],[Vector]] &lt;&gt; "Banked Construct",Table65[[#This Row],[Service]]="HT Custom RNA", LEN(Table65[[#This Row],[Custom Sequence/Bank ID]])&gt;5000),"Error 6: Maximum sequence length for HT is 5,000nt", IF(Table65[[#This Row],[Service]]="HT Geneblock Custom RNA", IF(AND(Table65[[#This Row],[Vector]]="RTC coding circRNA", LEN(Table65[[#This Row],[Custom Sequence/Bank ID]])&gt;3793),"Error 6: Maximum sequence length for Coding CircRNA Geneblock is 3,793nt", IF(AND(Table65[[#This Row],[Vector]]="RTC noncoding circRNA", LEN(Table65[[#This Row],[Custom Sequence/Bank ID]])&gt;4493),"Error 6: Maximum sequence length for Noncoding CircRNA Geneblock is 4,493nt", IF(AND(Table65[[#This Row],[Vector]]="RTC Other RNA", LEN(Table65[[#This Row],[Custom Sequence/Bank ID]])&gt;4913),"Error 6: Maximum sequence length for Other RNA Geneblock is 4,913nt",""))),"")))</f>
        <v/>
      </c>
      <c r="BM159" s="4" t="str">
        <f>IF(AND(Table65[[#This Row],[Vector]] &lt;&gt; "Banked Construct", Table65[[#This Row],[Service]]&lt;&gt;"Stock RNA", Table65[[#This Row],[Custom Sequence/Bank ID]]&lt;&gt;""),
    _xlfn.LET(
        _xlpm.Sequence, Table65[[#This Row],[Custom Sequence/Bank ID]],
        _xlpm.OriginalLength, IF(AND(Table65[[#This Row],[Codon Optimize Capitalized?]] &lt;&gt; "No", Table65[[#This Row],[Codon Optimize Capitalized?]] &lt;&gt; ""),
                           LEN(SUBSTITUTE(SUBSTITUTE(SUBSTITUTE(SUBSTITUTE(SUBSTITUTE(_xlpm.Sequence, "A", ""), "C", ""), "G", ""), "T", ""), "U", "")),
                           LEN(_xlpm.Sequence)),
        _xlpm.NoGCLength, IF(AND(Table65[[#This Row],[Codon Optimize Capitalized?]] &lt;&gt; "No", Table65[[#This Row],[Codon Optimize Capitalized?]] &lt;&gt; ""),
                       LEN((SUBSTITUTE(SUBSTITUTE(SUBSTITUTE(SUBSTITUTE(SUBSTITUTE(SUBSTITUTE(SUBSTITUTE(_xlpm.Sequence, "A", ""), "C", ""), "G", ""), "T", ""), "U", ""), "g", ""), "c", ""))),
                       LEN(SUBSTITUTE(SUBSTITUTE(UPPER(_xlpm.Sequence), "G", ""), "C", ""))),
        _xlpm.GCLength, _xlpm.OriginalLength - _xlpm.NoGCLength,
        _xlpm.GCPercentage, IF(_xlpm.OriginalLength &gt; 15, _xlpm.GCLength / _xlpm.OriginalLength, 0.5),
                IF(OR(_xlpm.GCPercentage &gt; 0.65, _xlpm.GCPercentage &lt; 0.25), "Warning 7: Unoptimized region GC is not between 25-65%", "")
    ),
    ""
)</f>
        <v/>
      </c>
      <c r="BN159" s="4" t="str" cm="1">
        <f t="array" ref="BN159">_xlfn.LET(
    _xlpm.ProblemFound, _xlfn.TEXTJOIN(", ", TRUE, IF(OR(Table65[[#This Row],[Codon Optimize Capitalized?]]="No", Table65[[#This Row],[Codon Optimize Capitalized?]]=""), IF((ISNUMBER(SEARCH(Table_Restriction_Enzymes[XbaI], Table65[[#This Row],[Custom Sequence/Bank ID]]))), Table_Restriction_Enzymes[XbaI], ""),IF((ISNUMBER(FIND(LOWER(Table_Restriction_Enzymes[XbaI]), Table65[[#This Row],[Custom Sequence/Bank ID]]))), Table_Restriction_Enzymes[XbaI], ""))),
    IF(_xlpm.ProblemFound="", "", "[" &amp; _xlpm.ProblemFound &amp; "]"))</f>
        <v/>
      </c>
      <c r="BO159" s="4" t="str">
        <f>IF(Table_Sequence_Check[[#This Row],[Restriction Enzyme 1 Check]]&lt;&gt;"", Table_Restriction_Enzymes[[#Headers],[XbaI]],"")</f>
        <v/>
      </c>
      <c r="BP159" s="4" t="str" cm="1">
        <f t="array" ref="BP159">_xlfn.LET(
    _xlpm.ProblemFound, _xlfn.TEXTJOIN(", ", TRUE, IF(OR(Table65[[#This Row],[Codon Optimize Capitalized?]]="No", Table65[[#This Row],[Codon Optimize Capitalized?]]=""), IF((ISNUMBER(SEARCH(Table_Restriction_Enzymes[AscI], Table65[[#This Row],[Custom Sequence/Bank ID]]))), Table_Restriction_Enzymes[AscI], ""),IF((ISNUMBER(FIND(LOWER(Table_Restriction_Enzymes[AscI]), Table65[[#This Row],[Custom Sequence/Bank ID]]))), Table_Restriction_Enzymes[AscI], ""))),
    IF(_xlpm.ProblemFound="", "", "[" &amp; _xlpm.ProblemFound &amp; "]"))</f>
        <v/>
      </c>
      <c r="BQ159" s="4" t="str">
        <f>IF(Table_Sequence_Check[[#This Row],[Restriction Enzyme 2 Check]]&lt;&gt;"", Table_Restriction_Enzymes[[#Headers],[AscI]],"")</f>
        <v/>
      </c>
      <c r="BR159" s="4" t="str">
        <f>IF(AND(Table65[[#This Row],[Vector]] &lt;&gt; "Banked Construct",Table65[[#This Row],[Service]]&lt;&gt;"Stock RNA", Table65[[#This Row],[Service]]&lt;&gt;"HT Geneblock Custom RNA", Table_Sequence_Check[[#This Row],[Restriction Enzyme 1 Check]]&lt;&gt;"", Table_Sequence_Check[[#This Row],[Restriction Enzyme 2 Check]]&lt;&gt; ""),"Error 8: Remove instances of one of the following: " &amp; _xlfn.CONCAT(Table_Sequence_Check[[#This Row],[Restriction Enzyme 1 Check]],Table_Sequence_Check[[#This Row],[Restriction Enzyme 2 Check]]),"")</f>
        <v/>
      </c>
      <c r="BS159" s="4" t="str" cm="1">
        <f t="array" ref="BS159">IF(
   AND(
      Table65[[#This Row],[Service]] &lt;&gt; "",
      OR(
         COUNTIF(Table65[Service], "HT Custom RNA") &gt; 0,
         COUNTIF(Table65[Service], "HT Geneblock Custom RNA") &gt; 0
      ),
      COUNTA(_xlfn.UNIQUE(_xlfn._xlws.FILTER(Table65[Service], Table65[Service] &lt;&gt; ""))) &gt; 1
   ),
   "Error 9: If selecting HT Custom RNA or HT Geneblock Custom RNA, all items must match the selected HT service",
   ""
)</f>
        <v/>
      </c>
      <c r="BT159" s="4" t="str" cm="1">
        <f t="array" ref="BT159">IF(
   AND(
      Table65[[#This Row],[Service]] &lt;&gt; "",
      OR(COUNTIF(Table65[Service], "*HT Custom RNA*") &gt; 0, COUNTIF(Table65[Service], "*HT Geneblock Custom RNA*") &gt; 0),
      OR(
         COUNTA(_xlfn.UNIQUE(_xlfn._xlws.FILTER(Table65[RNA Analytics], (Table65[Service] &lt;&gt; "")))) &gt; 1,
         COUNTA(_xlfn.UNIQUE(_xlfn._xlws.FILTER(Table65[Bank Construct?], (Table65[Service] &lt;&gt; "")))) &gt; 1,
         COUNTA(_xlfn.UNIQUE(_xlfn._xlws.FILTER(Table65[Synthesis Type], (Table65[Service] &lt;&gt; "")))) &gt; 1
      )
   ),
   "Error 10: If submitting HT Custom RNA or HT Geneblock Custom RNA service request, all items must have the same Synthesis Type, Banking, and Analytics",
   ""
)</f>
        <v/>
      </c>
      <c r="BU159" s="4" t="str">
        <f>IF(AND(OR(Table65[[#This Row],[Service]] = "HT Custom RNA",Table65[[#This Row],[Service]] = "HT Geneblock Custom RNA"), Table65[[#This Row],[Vector]]="Banked Construct"),"Error 11: Banked constructs cannot be submitted for HT/Geneblock Custom RNA service. Contact the core if you'd like to resynthesize an entire banked plate","")</f>
        <v/>
      </c>
      <c r="BV159" s="4" t="str">
        <f>IF(AND(Table65[[#This Row],[Service]] &lt;&gt; "", Table65[[#This Row],[Vector]]="Banked Construct", Table65[[#This Row],[Bank Construct?]]="Yes"),"Error 12: Cannot bank constructs that are already banked","")</f>
        <v/>
      </c>
      <c r="BW159" s="4" t="str" cm="1">
        <f t="array" ref="BW159">_xlfn.LET(
    _xlpm.ProblemFound, _xlfn.TEXTJOIN(", ", TRUE, IF(AND(Table65[[#This Row],[Synthesis Type]]="Other RNA", OR(Table65[[#This Row],[Codon Optimize Capitalized?]]="No", Table65[[#This Row],[Codon Optimize Capitalized?]]="")), IF((ISNUMBER(SEARCH(Table_pA_Check[pA Check], Table65[[#This Row],[Custom Sequence/Bank ID]]))), Table_pA_Check[pA Check], ""),IF((ISNUMBER(FIND(LOWER(Table_pA_Check[pA Check]), Table65[[#This Row],[Custom Sequence/Bank ID]]))), Table_pA_Check[pA Check], ""))),
    IF(_xlpm.ProblemFound="", "", "Error 13: Problem sequences found (" &amp; _xlpm.ProblemFound &amp; ")"))</f>
        <v/>
      </c>
      <c r="BX159" s="4" t="str">
        <f>IF(AND(Table65[[#This Row],[Service]] &lt;&gt; "", Table65[[#This Row],[Codon Optimize Capitalized?]]&lt;&gt; "No", Table65[[#This Row],[Codon Optimize Capitalized?]]&lt;&gt; "", Table65[[#This Row],[Codon Optimize Capitalized?]]&lt;&gt; "No Options", EXACT(Table65[[#This Row],[Custom Sequence/Bank ID]],LOWER(Table65[[#This Row],[Custom Sequence/Bank ID]]))),"Error 14: Codon optimization is selected, but sequence is lowercase. Change regions for optimization to uppercase","")</f>
        <v/>
      </c>
      <c r="BY159" s="4" t="str">
        <f>IF(COUNTIF(Table65[Name], Table65[[#This Row],[Name]]) &gt; 1, "Error 15: Duplicate name", "")</f>
        <v/>
      </c>
      <c r="BZ159" s="4" t="str">
        <f>IF(
   Table65[[#This Row],[Service]]&lt;&gt;"",
   IF(
      AND(Table65[[#This Row],[Formulation]]="", Table65[[#This Row],[Number of Aliquots]]&gt;1),
      "Error 16: The RTC can only aliquot formulated circRNA; unformulated circRNA is stable through many freeze-thaw cycles",
      ""
   ),
   ""
)</f>
        <v/>
      </c>
      <c r="CA159" s="4" t="str">
        <f>IF(
   Table65[[#This Row],[Service]]&lt;&gt;"",
   IF(
      Table65[[#This Row],[Number of Aliquots]] &gt; (Table65[[#This Row],[Quantity (mg)]]*20),
      "Error 17: Too many aliquots. Maximum aliquots for Quantity requested = " &amp; (Table65[[#This Row],[Quantity (mg)]]*20),
      ""
   ),
   ""
)</f>
        <v/>
      </c>
      <c r="CB159" s="4" t="str">
        <f>IF(
   AND(Table65[[#This Row],[Service]]&lt;&gt;"", Table65[[#This Row],[Quantity (mg)]]&lt;0.2, Table65[[#This Row],[Formulation]]&lt;&gt;"", Table65[[#This Row],[Formulation]]&lt;&gt;"None"),
   "Error 18: Quantity too low. Minimum is 0.2mg for formulations",
   ""
)</f>
        <v/>
      </c>
      <c r="CC159" s="4" t="str">
        <f>IF(
   AND(Table65[[#This Row],[Service]]&lt;&gt;"", Table65[[#This Row],[Vector]]="No Vector", Table65[[#This Row],[Service]]&lt;&gt;"HT Geneblock Custom RNA"),
   "Error 19: [No Vector] can only be used for Geneblock service",
   ""
)</f>
        <v/>
      </c>
      <c r="CD159" s="4" t="str">
        <f>_xlfn.LET(
    _xlpm.errorList, _xlfn.TEXTJOIN(". ", TRUE, Table_Sequence_Check[[#This Row],[Problem Sequence Check]:[GC Check]],Table_Sequence_Check[[#This Row],[Restriction Enzyme Error]:[Gblock No Vector Check]]),
    IF(AND(Table65[[#This Row],[Service]]&lt;&gt;"", Table65[[#This Row],[Custom Sequence/Bank ID]]&lt;&gt;"SPECIAL",_xlpm.errorList&lt;&gt;""), _xlpm.errorList &amp; ".", "")
)</f>
        <v/>
      </c>
      <c r="CF159" s="3" t="str">
        <f t="shared" si="10"/>
        <v>Required</v>
      </c>
      <c r="CG159" s="1" t="str">
        <f t="shared" si="11"/>
        <v>Optional</v>
      </c>
      <c r="CH159" s="1" t="str">
        <f>IF(Table65[[#This Row],[Service]]&lt;&gt;"",IF((Table65[[#This Row],[Service]]="HT Custom RNA") + (Table65[[#This Row],[Service]]="HT Geneblock Custom RNA"), "Empty","Required"),"Empty")</f>
        <v>Empty</v>
      </c>
      <c r="CI159" s="1" t="str">
        <f>IF(Table65[[#This Row],[Service]] = "Stock RNA", "Required","Empty")</f>
        <v>Empty</v>
      </c>
      <c r="CJ159" s="1" t="str">
        <f>IF(OR(Table65[[#This Row],[Service]] = "Custom RNA", Table65[[#This Row],[Service]] = "HT Custom RNA", Table65[[#This Row],[Service]] = "HT Geneblock Custom RNA", Table65[[#This Row],[Service]] = "Formulation"), "Required", "Empty")</f>
        <v>Empty</v>
      </c>
      <c r="CK159" s="1" t="str">
        <f>IF(OR(Table65[[#This Row],[Service]] = "Custom RNA", Table65[[#This Row],[Service]] = "HT Custom RNA", Table65[[#This Row],[Service]] = "HT Geneblock Custom RNA"), "Required", "Empty")</f>
        <v>Empty</v>
      </c>
      <c r="CL159" s="1" t="str">
        <f>IF(OR(Table65[[#This Row],[Service]] = "Custom RNA", Table65[[#This Row],[Service]] = "HT Custom RNA", Table65[[#This Row],[Service]] = "HT Geneblock Custom RNA"), "Required", "Empty")</f>
        <v>Empty</v>
      </c>
      <c r="CM159" s="1" t="str">
        <f>IF(OR(Table65[[#This Row],[Service]] = "Custom RNA", Table65[[#This Row],[Service]] = "HT Custom RNA", Table65[[#This Row],[Service]] = "HT Geneblock Custom RNA"), "Required", "Empty")</f>
        <v>Empty</v>
      </c>
      <c r="CN159" s="1" t="str">
        <f>IF(AND(Table65[[#This Row],[Vector]]&lt;&gt;"Banked Construct", OR(Table65[[#This Row],[Service]] = "Custom RNA", Table65[[#This Row],[Service]] = "HT Custom RNA",Table65[[#This Row],[Service]] = "HT Geneblock Custom RNA",)), "Optional", "Empty")</f>
        <v>Empty</v>
      </c>
      <c r="CO159" s="1" t="str">
        <f>IF(OR(Table65[[#This Row],[Service]] = "Custom RNA", Table65[[#This Row],[Service]] = "HT Custom RNA"), "Optional", "Empty")</f>
        <v>Empty</v>
      </c>
      <c r="CP159" s="1" t="str">
        <f>IF(OR(Table65[[#This Row],[Service]] = "Custom RNA", Table65[[#This Row],[Service]] = "HT Custom RNA", Table65[[#This Row],[Service]] = "HT Custom Geneblock RNA"), "Optional", "Empty")</f>
        <v>Empty</v>
      </c>
      <c r="CQ159" s="1" t="str">
        <f>IF(Table65[[#This Row],[Service]]&lt;&gt;"",IF(OR(Table65[[#This Row],[Service]]="HT Custom RNA", Table65[[#This Row],[Service]]="HT Geneblock Custom RNA"), "Empty","Optional"),"Empty")</f>
        <v>Empty</v>
      </c>
      <c r="CR159" s="1" t="str">
        <f>IF(AND(Table65[[#This Row],[Formulation]]&lt;&gt;"",Table65[[#This Row],[Formulation]]&lt;&gt;"None",Table65[[#This Row],[Formulation]]&lt;&gt;"No Options"), "Required","Empty")</f>
        <v>Empty</v>
      </c>
      <c r="CS159" s="1" t="str">
        <f>IF(AND(Table65[[#This Row],[Formulation]]&lt;&gt;"",Table65[[#This Row],[Formulation]]&lt;&gt;"None",Table65[[#This Row],[Formulation]]&lt;&gt;"No Options"), "Optional","Empty")</f>
        <v>Empty</v>
      </c>
      <c r="CT159" s="1" t="str">
        <f t="shared" si="12"/>
        <v>Optional</v>
      </c>
      <c r="CU159" s="1" t="str">
        <f t="shared" si="13"/>
        <v>Optional</v>
      </c>
      <c r="CV159" s="2" t="str">
        <f t="shared" si="14"/>
        <v>Optional</v>
      </c>
    </row>
    <row r="160" spans="1:100" x14ac:dyDescent="0.35">
      <c r="A160" s="69">
        <v>156</v>
      </c>
      <c r="B160" s="59"/>
      <c r="C160" s="83"/>
      <c r="D160" s="85"/>
      <c r="E160" s="90"/>
      <c r="F160" s="60"/>
      <c r="G160" s="60"/>
      <c r="H160" s="60"/>
      <c r="I160" s="61"/>
      <c r="J160" s="61"/>
      <c r="K160" s="105"/>
      <c r="L160" s="90"/>
      <c r="M160" s="60"/>
      <c r="N160" s="108"/>
      <c r="O160" s="91"/>
      <c r="P160" s="111"/>
      <c r="Q160" s="93" t="str">
        <f>Table_Sequence_Check[[#This Row],[Final Warnings]]</f>
        <v/>
      </c>
      <c r="R160" s="19"/>
      <c r="S160" s="19"/>
      <c r="T160" s="19"/>
      <c r="BG160" s="3" t="str" cm="1">
        <f t="array" ref="BG160">_xlfn.LET(
    _xlpm.ProblemFound, _xlfn.TEXTJOIN(", ", TRUE, IF(OR(Table65[[#This Row],[Codon Optimize Capitalized?]]="No", Table65[[#This Row],[Codon Optimize Capitalized?]]=""), IF((ISNUMBER(SEARCH(Table_Problem_Sequences[Problem Sequences], Table65[[#This Row],[Custom Sequence/Bank ID]]))), Table_Problem_Sequences[Problem Sequences], ""),IF((ISNUMBER(FIND(LOWER(Table_Problem_Sequences[Problem Sequences]), Table65[[#This Row],[Custom Sequence/Bank ID]]))), Table_Problem_Sequences[Problem Sequences], ""))),
    IF(_xlpm.ProblemFound="", "", "Warning 1: Problem sequences found (" &amp; _xlpm.ProblemFound &amp; ")"))</f>
        <v/>
      </c>
      <c r="BH160" s="3" t="str">
        <f>IF(AND(Table65[[#This Row],[Vector]] &lt;&gt; "Banked Construct",Table65[[#This Row],[Service]]&lt;&gt;"Stock RNA", LEN(Table65[[#This Row],[Custom Sequence/Bank ID]])&lt;300, Table65[[#This Row],[Custom Sequence/Bank ID]]&lt;&gt;""),"Comment: Sequence is less than 300nt. A spacer sequence will be added to bring the length up to 300nt","")</f>
        <v/>
      </c>
      <c r="BI160" s="1" t="str">
        <f>IF(AND(Table65[[#This Row],[Custom Sequence/Bank ID]]&lt;&gt;"", Table65[[#This Row],[Codon Optimize Capitalized?]]&lt;&gt; "No", Table65[[#This Row],[Codon Optimize Capitalized?]]&lt;&gt; "", Table65[[#This Row],[Codon Optimize Capitalized?]]&lt;&gt; "No Options"),
    IF(MOD(LEN(SUBSTITUTE(SUBSTITUTE(SUBSTITUTE(SUBSTITUTE(SUBSTITUTE(Table65[[#This Row],[Custom Sequence/Bank ID]], "a", ""), "c", ""), "g", ""), "u", ""), "t", "")), 3) = 0,
        "",
        "Error 3: Optimization regions not divisible by 3"),
    "")</f>
        <v/>
      </c>
      <c r="BJ160" s="1" t="str">
        <f>IF(
    Table65[[#This Row],[Vector]]="Banked Construct",
    IF(
        AND(
            LEFT(Table65[[#This Row],[Custom Sequence/Bank ID]], 3)="RTC",
            ISNUMBER(VALUE(MID(Table65[[#This Row],[Custom Sequence/Bank ID]], 4, 7))),
            LEN(Table65[[#This Row],[Custom Sequence/Bank ID]])=10
        ),
        "",
        "Error 4: Incorrect Bank ID"
    ),
    ""
)</f>
        <v/>
      </c>
      <c r="BK160" s="1" t="str">
        <f>IF(
   AND(Table65[[#This Row],[Vector]]&lt;&gt;"Banked Construct", LEN(Table65[[#This Row],[Custom Sequence/Bank ID]])&gt;0),
   IF(
      LEN(
         SUBSTITUTE(
            SUBSTITUTE(
               SUBSTITUTE(
                  SUBSTITUTE(UPPER(Table65[[#This Row],[Custom Sequence/Bank ID]]),"A",""),
               "C",""),
            "T",""),
         "G","")
      )&gt;0,
      "Error 5: Non-ACGT characters present",
      ""
   ),
   ""
)</f>
        <v/>
      </c>
      <c r="BL160" s="4" t="str">
        <f>IF(AND(Table65[[#This Row],[Vector]] &lt;&gt; "Banked Construct",Table65[[#This Row],[Service]]="Custom RNA", LEN(Table65[[#This Row],[Custom Sequence/Bank ID]])&gt;10000),"Error 6: Maximum sequence length is 10,000nt",IF(AND(Table65[[#This Row],[Vector]] &lt;&gt; "Banked Construct",Table65[[#This Row],[Service]]="HT Custom RNA", LEN(Table65[[#This Row],[Custom Sequence/Bank ID]])&gt;5000),"Error 6: Maximum sequence length for HT is 5,000nt", IF(Table65[[#This Row],[Service]]="HT Geneblock Custom RNA", IF(AND(Table65[[#This Row],[Vector]]="RTC coding circRNA", LEN(Table65[[#This Row],[Custom Sequence/Bank ID]])&gt;3793),"Error 6: Maximum sequence length for Coding CircRNA Geneblock is 3,793nt", IF(AND(Table65[[#This Row],[Vector]]="RTC noncoding circRNA", LEN(Table65[[#This Row],[Custom Sequence/Bank ID]])&gt;4493),"Error 6: Maximum sequence length for Noncoding CircRNA Geneblock is 4,493nt", IF(AND(Table65[[#This Row],[Vector]]="RTC Other RNA", LEN(Table65[[#This Row],[Custom Sequence/Bank ID]])&gt;4913),"Error 6: Maximum sequence length for Other RNA Geneblock is 4,913nt",""))),"")))</f>
        <v/>
      </c>
      <c r="BM160" s="4" t="str">
        <f>IF(AND(Table65[[#This Row],[Vector]] &lt;&gt; "Banked Construct", Table65[[#This Row],[Service]]&lt;&gt;"Stock RNA", Table65[[#This Row],[Custom Sequence/Bank ID]]&lt;&gt;""),
    _xlfn.LET(
        _xlpm.Sequence, Table65[[#This Row],[Custom Sequence/Bank ID]],
        _xlpm.OriginalLength, IF(AND(Table65[[#This Row],[Codon Optimize Capitalized?]] &lt;&gt; "No", Table65[[#This Row],[Codon Optimize Capitalized?]] &lt;&gt; ""),
                           LEN(SUBSTITUTE(SUBSTITUTE(SUBSTITUTE(SUBSTITUTE(SUBSTITUTE(_xlpm.Sequence, "A", ""), "C", ""), "G", ""), "T", ""), "U", "")),
                           LEN(_xlpm.Sequence)),
        _xlpm.NoGCLength, IF(AND(Table65[[#This Row],[Codon Optimize Capitalized?]] &lt;&gt; "No", Table65[[#This Row],[Codon Optimize Capitalized?]] &lt;&gt; ""),
                       LEN((SUBSTITUTE(SUBSTITUTE(SUBSTITUTE(SUBSTITUTE(SUBSTITUTE(SUBSTITUTE(SUBSTITUTE(_xlpm.Sequence, "A", ""), "C", ""), "G", ""), "T", ""), "U", ""), "g", ""), "c", ""))),
                       LEN(SUBSTITUTE(SUBSTITUTE(UPPER(_xlpm.Sequence), "G", ""), "C", ""))),
        _xlpm.GCLength, _xlpm.OriginalLength - _xlpm.NoGCLength,
        _xlpm.GCPercentage, IF(_xlpm.OriginalLength &gt; 15, _xlpm.GCLength / _xlpm.OriginalLength, 0.5),
                IF(OR(_xlpm.GCPercentage &gt; 0.65, _xlpm.GCPercentage &lt; 0.25), "Warning 7: Unoptimized region GC is not between 25-65%", "")
    ),
    ""
)</f>
        <v/>
      </c>
      <c r="BN160" s="4" t="str" cm="1">
        <f t="array" ref="BN160">_xlfn.LET(
    _xlpm.ProblemFound, _xlfn.TEXTJOIN(", ", TRUE, IF(OR(Table65[[#This Row],[Codon Optimize Capitalized?]]="No", Table65[[#This Row],[Codon Optimize Capitalized?]]=""), IF((ISNUMBER(SEARCH(Table_Restriction_Enzymes[XbaI], Table65[[#This Row],[Custom Sequence/Bank ID]]))), Table_Restriction_Enzymes[XbaI], ""),IF((ISNUMBER(FIND(LOWER(Table_Restriction_Enzymes[XbaI]), Table65[[#This Row],[Custom Sequence/Bank ID]]))), Table_Restriction_Enzymes[XbaI], ""))),
    IF(_xlpm.ProblemFound="", "", "[" &amp; _xlpm.ProblemFound &amp; "]"))</f>
        <v/>
      </c>
      <c r="BO160" s="4" t="str">
        <f>IF(Table_Sequence_Check[[#This Row],[Restriction Enzyme 1 Check]]&lt;&gt;"", Table_Restriction_Enzymes[[#Headers],[XbaI]],"")</f>
        <v/>
      </c>
      <c r="BP160" s="4" t="str" cm="1">
        <f t="array" ref="BP160">_xlfn.LET(
    _xlpm.ProblemFound, _xlfn.TEXTJOIN(", ", TRUE, IF(OR(Table65[[#This Row],[Codon Optimize Capitalized?]]="No", Table65[[#This Row],[Codon Optimize Capitalized?]]=""), IF((ISNUMBER(SEARCH(Table_Restriction_Enzymes[AscI], Table65[[#This Row],[Custom Sequence/Bank ID]]))), Table_Restriction_Enzymes[AscI], ""),IF((ISNUMBER(FIND(LOWER(Table_Restriction_Enzymes[AscI]), Table65[[#This Row],[Custom Sequence/Bank ID]]))), Table_Restriction_Enzymes[AscI], ""))),
    IF(_xlpm.ProblemFound="", "", "[" &amp; _xlpm.ProblemFound &amp; "]"))</f>
        <v/>
      </c>
      <c r="BQ160" s="4" t="str">
        <f>IF(Table_Sequence_Check[[#This Row],[Restriction Enzyme 2 Check]]&lt;&gt;"", Table_Restriction_Enzymes[[#Headers],[AscI]],"")</f>
        <v/>
      </c>
      <c r="BR160" s="4" t="str">
        <f>IF(AND(Table65[[#This Row],[Vector]] &lt;&gt; "Banked Construct",Table65[[#This Row],[Service]]&lt;&gt;"Stock RNA", Table65[[#This Row],[Service]]&lt;&gt;"HT Geneblock Custom RNA", Table_Sequence_Check[[#This Row],[Restriction Enzyme 1 Check]]&lt;&gt;"", Table_Sequence_Check[[#This Row],[Restriction Enzyme 2 Check]]&lt;&gt; ""),"Error 8: Remove instances of one of the following: " &amp; _xlfn.CONCAT(Table_Sequence_Check[[#This Row],[Restriction Enzyme 1 Check]],Table_Sequence_Check[[#This Row],[Restriction Enzyme 2 Check]]),"")</f>
        <v/>
      </c>
      <c r="BS160" s="4" t="str" cm="1">
        <f t="array" ref="BS160">IF(
   AND(
      Table65[[#This Row],[Service]] &lt;&gt; "",
      OR(
         COUNTIF(Table65[Service], "HT Custom RNA") &gt; 0,
         COUNTIF(Table65[Service], "HT Geneblock Custom RNA") &gt; 0
      ),
      COUNTA(_xlfn.UNIQUE(_xlfn._xlws.FILTER(Table65[Service], Table65[Service] &lt;&gt; ""))) &gt; 1
   ),
   "Error 9: If selecting HT Custom RNA or HT Geneblock Custom RNA, all items must match the selected HT service",
   ""
)</f>
        <v/>
      </c>
      <c r="BT160" s="4" t="str" cm="1">
        <f t="array" ref="BT160">IF(
   AND(
      Table65[[#This Row],[Service]] &lt;&gt; "",
      OR(COUNTIF(Table65[Service], "*HT Custom RNA*") &gt; 0, COUNTIF(Table65[Service], "*HT Geneblock Custom RNA*") &gt; 0),
      OR(
         COUNTA(_xlfn.UNIQUE(_xlfn._xlws.FILTER(Table65[RNA Analytics], (Table65[Service] &lt;&gt; "")))) &gt; 1,
         COUNTA(_xlfn.UNIQUE(_xlfn._xlws.FILTER(Table65[Bank Construct?], (Table65[Service] &lt;&gt; "")))) &gt; 1,
         COUNTA(_xlfn.UNIQUE(_xlfn._xlws.FILTER(Table65[Synthesis Type], (Table65[Service] &lt;&gt; "")))) &gt; 1
      )
   ),
   "Error 10: If submitting HT Custom RNA or HT Geneblock Custom RNA service request, all items must have the same Synthesis Type, Banking, and Analytics",
   ""
)</f>
        <v/>
      </c>
      <c r="BU160" s="4" t="str">
        <f>IF(AND(OR(Table65[[#This Row],[Service]] = "HT Custom RNA",Table65[[#This Row],[Service]] = "HT Geneblock Custom RNA"), Table65[[#This Row],[Vector]]="Banked Construct"),"Error 11: Banked constructs cannot be submitted for HT/Geneblock Custom RNA service. Contact the core if you'd like to resynthesize an entire banked plate","")</f>
        <v/>
      </c>
      <c r="BV160" s="4" t="str">
        <f>IF(AND(Table65[[#This Row],[Service]] &lt;&gt; "", Table65[[#This Row],[Vector]]="Banked Construct", Table65[[#This Row],[Bank Construct?]]="Yes"),"Error 12: Cannot bank constructs that are already banked","")</f>
        <v/>
      </c>
      <c r="BW160" s="4" t="str" cm="1">
        <f t="array" ref="BW160">_xlfn.LET(
    _xlpm.ProblemFound, _xlfn.TEXTJOIN(", ", TRUE, IF(AND(Table65[[#This Row],[Synthesis Type]]="Other RNA", OR(Table65[[#This Row],[Codon Optimize Capitalized?]]="No", Table65[[#This Row],[Codon Optimize Capitalized?]]="")), IF((ISNUMBER(SEARCH(Table_pA_Check[pA Check], Table65[[#This Row],[Custom Sequence/Bank ID]]))), Table_pA_Check[pA Check], ""),IF((ISNUMBER(FIND(LOWER(Table_pA_Check[pA Check]), Table65[[#This Row],[Custom Sequence/Bank ID]]))), Table_pA_Check[pA Check], ""))),
    IF(_xlpm.ProblemFound="", "", "Error 13: Problem sequences found (" &amp; _xlpm.ProblemFound &amp; ")"))</f>
        <v/>
      </c>
      <c r="BX160" s="4" t="str">
        <f>IF(AND(Table65[[#This Row],[Service]] &lt;&gt; "", Table65[[#This Row],[Codon Optimize Capitalized?]]&lt;&gt; "No", Table65[[#This Row],[Codon Optimize Capitalized?]]&lt;&gt; "", Table65[[#This Row],[Codon Optimize Capitalized?]]&lt;&gt; "No Options", EXACT(Table65[[#This Row],[Custom Sequence/Bank ID]],LOWER(Table65[[#This Row],[Custom Sequence/Bank ID]]))),"Error 14: Codon optimization is selected, but sequence is lowercase. Change regions for optimization to uppercase","")</f>
        <v/>
      </c>
      <c r="BY160" s="4" t="str">
        <f>IF(COUNTIF(Table65[Name], Table65[[#This Row],[Name]]) &gt; 1, "Error 15: Duplicate name", "")</f>
        <v/>
      </c>
      <c r="BZ160" s="4" t="str">
        <f>IF(
   Table65[[#This Row],[Service]]&lt;&gt;"",
   IF(
      AND(Table65[[#This Row],[Formulation]]="", Table65[[#This Row],[Number of Aliquots]]&gt;1),
      "Error 16: The RTC can only aliquot formulated circRNA; unformulated circRNA is stable through many freeze-thaw cycles",
      ""
   ),
   ""
)</f>
        <v/>
      </c>
      <c r="CA160" s="4" t="str">
        <f>IF(
   Table65[[#This Row],[Service]]&lt;&gt;"",
   IF(
      Table65[[#This Row],[Number of Aliquots]] &gt; (Table65[[#This Row],[Quantity (mg)]]*20),
      "Error 17: Too many aliquots. Maximum aliquots for Quantity requested = " &amp; (Table65[[#This Row],[Quantity (mg)]]*20),
      ""
   ),
   ""
)</f>
        <v/>
      </c>
      <c r="CB160" s="4" t="str">
        <f>IF(
   AND(Table65[[#This Row],[Service]]&lt;&gt;"", Table65[[#This Row],[Quantity (mg)]]&lt;0.2, Table65[[#This Row],[Formulation]]&lt;&gt;"", Table65[[#This Row],[Formulation]]&lt;&gt;"None"),
   "Error 18: Quantity too low. Minimum is 0.2mg for formulations",
   ""
)</f>
        <v/>
      </c>
      <c r="CC160" s="4" t="str">
        <f>IF(
   AND(Table65[[#This Row],[Service]]&lt;&gt;"", Table65[[#This Row],[Vector]]="No Vector", Table65[[#This Row],[Service]]&lt;&gt;"HT Geneblock Custom RNA"),
   "Error 19: [No Vector] can only be used for Geneblock service",
   ""
)</f>
        <v/>
      </c>
      <c r="CD160" s="4" t="str">
        <f>_xlfn.LET(
    _xlpm.errorList, _xlfn.TEXTJOIN(". ", TRUE, Table_Sequence_Check[[#This Row],[Problem Sequence Check]:[GC Check]],Table_Sequence_Check[[#This Row],[Restriction Enzyme Error]:[Gblock No Vector Check]]),
    IF(AND(Table65[[#This Row],[Service]]&lt;&gt;"", Table65[[#This Row],[Custom Sequence/Bank ID]]&lt;&gt;"SPECIAL",_xlpm.errorList&lt;&gt;""), _xlpm.errorList &amp; ".", "")
)</f>
        <v/>
      </c>
      <c r="CF160" s="3" t="str">
        <f t="shared" si="10"/>
        <v>Required</v>
      </c>
      <c r="CG160" s="1" t="str">
        <f t="shared" si="11"/>
        <v>Optional</v>
      </c>
      <c r="CH160" s="1" t="str">
        <f>IF(Table65[[#This Row],[Service]]&lt;&gt;"",IF((Table65[[#This Row],[Service]]="HT Custom RNA") + (Table65[[#This Row],[Service]]="HT Geneblock Custom RNA"), "Empty","Required"),"Empty")</f>
        <v>Empty</v>
      </c>
      <c r="CI160" s="1" t="str">
        <f>IF(Table65[[#This Row],[Service]] = "Stock RNA", "Required","Empty")</f>
        <v>Empty</v>
      </c>
      <c r="CJ160" s="1" t="str">
        <f>IF(OR(Table65[[#This Row],[Service]] = "Custom RNA", Table65[[#This Row],[Service]] = "HT Custom RNA", Table65[[#This Row],[Service]] = "HT Geneblock Custom RNA", Table65[[#This Row],[Service]] = "Formulation"), "Required", "Empty")</f>
        <v>Empty</v>
      </c>
      <c r="CK160" s="1" t="str">
        <f>IF(OR(Table65[[#This Row],[Service]] = "Custom RNA", Table65[[#This Row],[Service]] = "HT Custom RNA", Table65[[#This Row],[Service]] = "HT Geneblock Custom RNA"), "Required", "Empty")</f>
        <v>Empty</v>
      </c>
      <c r="CL160" s="1" t="str">
        <f>IF(OR(Table65[[#This Row],[Service]] = "Custom RNA", Table65[[#This Row],[Service]] = "HT Custom RNA", Table65[[#This Row],[Service]] = "HT Geneblock Custom RNA"), "Required", "Empty")</f>
        <v>Empty</v>
      </c>
      <c r="CM160" s="1" t="str">
        <f>IF(OR(Table65[[#This Row],[Service]] = "Custom RNA", Table65[[#This Row],[Service]] = "HT Custom RNA", Table65[[#This Row],[Service]] = "HT Geneblock Custom RNA"), "Required", "Empty")</f>
        <v>Empty</v>
      </c>
      <c r="CN160" s="1" t="str">
        <f>IF(AND(Table65[[#This Row],[Vector]]&lt;&gt;"Banked Construct", OR(Table65[[#This Row],[Service]] = "Custom RNA", Table65[[#This Row],[Service]] = "HT Custom RNA",Table65[[#This Row],[Service]] = "HT Geneblock Custom RNA",)), "Optional", "Empty")</f>
        <v>Empty</v>
      </c>
      <c r="CO160" s="1" t="str">
        <f>IF(OR(Table65[[#This Row],[Service]] = "Custom RNA", Table65[[#This Row],[Service]] = "HT Custom RNA"), "Optional", "Empty")</f>
        <v>Empty</v>
      </c>
      <c r="CP160" s="1" t="str">
        <f>IF(OR(Table65[[#This Row],[Service]] = "Custom RNA", Table65[[#This Row],[Service]] = "HT Custom RNA", Table65[[#This Row],[Service]] = "HT Custom Geneblock RNA"), "Optional", "Empty")</f>
        <v>Empty</v>
      </c>
      <c r="CQ160" s="1" t="str">
        <f>IF(Table65[[#This Row],[Service]]&lt;&gt;"",IF(OR(Table65[[#This Row],[Service]]="HT Custom RNA", Table65[[#This Row],[Service]]="HT Geneblock Custom RNA"), "Empty","Optional"),"Empty")</f>
        <v>Empty</v>
      </c>
      <c r="CR160" s="1" t="str">
        <f>IF(AND(Table65[[#This Row],[Formulation]]&lt;&gt;"",Table65[[#This Row],[Formulation]]&lt;&gt;"None",Table65[[#This Row],[Formulation]]&lt;&gt;"No Options"), "Required","Empty")</f>
        <v>Empty</v>
      </c>
      <c r="CS160" s="1" t="str">
        <f>IF(AND(Table65[[#This Row],[Formulation]]&lt;&gt;"",Table65[[#This Row],[Formulation]]&lt;&gt;"None",Table65[[#This Row],[Formulation]]&lt;&gt;"No Options"), "Optional","Empty")</f>
        <v>Empty</v>
      </c>
      <c r="CT160" s="1" t="str">
        <f t="shared" si="12"/>
        <v>Optional</v>
      </c>
      <c r="CU160" s="1" t="str">
        <f t="shared" si="13"/>
        <v>Optional</v>
      </c>
      <c r="CV160" s="2" t="str">
        <f t="shared" si="14"/>
        <v>Optional</v>
      </c>
    </row>
    <row r="161" spans="1:100" x14ac:dyDescent="0.35">
      <c r="A161" s="69">
        <v>157</v>
      </c>
      <c r="B161" s="59"/>
      <c r="C161" s="83"/>
      <c r="D161" s="85"/>
      <c r="E161" s="90"/>
      <c r="F161" s="60"/>
      <c r="G161" s="60"/>
      <c r="H161" s="60"/>
      <c r="I161" s="61"/>
      <c r="J161" s="61"/>
      <c r="K161" s="105"/>
      <c r="L161" s="90"/>
      <c r="M161" s="60"/>
      <c r="N161" s="108"/>
      <c r="O161" s="91"/>
      <c r="P161" s="111"/>
      <c r="Q161" s="93" t="str">
        <f>Table_Sequence_Check[[#This Row],[Final Warnings]]</f>
        <v/>
      </c>
      <c r="R161" s="19"/>
      <c r="S161" s="19"/>
      <c r="T161" s="19"/>
      <c r="BG161" s="3" t="str" cm="1">
        <f t="array" ref="BG161">_xlfn.LET(
    _xlpm.ProblemFound, _xlfn.TEXTJOIN(", ", TRUE, IF(OR(Table65[[#This Row],[Codon Optimize Capitalized?]]="No", Table65[[#This Row],[Codon Optimize Capitalized?]]=""), IF((ISNUMBER(SEARCH(Table_Problem_Sequences[Problem Sequences], Table65[[#This Row],[Custom Sequence/Bank ID]]))), Table_Problem_Sequences[Problem Sequences], ""),IF((ISNUMBER(FIND(LOWER(Table_Problem_Sequences[Problem Sequences]), Table65[[#This Row],[Custom Sequence/Bank ID]]))), Table_Problem_Sequences[Problem Sequences], ""))),
    IF(_xlpm.ProblemFound="", "", "Warning 1: Problem sequences found (" &amp; _xlpm.ProblemFound &amp; ")"))</f>
        <v/>
      </c>
      <c r="BH161" s="3" t="str">
        <f>IF(AND(Table65[[#This Row],[Vector]] &lt;&gt; "Banked Construct",Table65[[#This Row],[Service]]&lt;&gt;"Stock RNA", LEN(Table65[[#This Row],[Custom Sequence/Bank ID]])&lt;300, Table65[[#This Row],[Custom Sequence/Bank ID]]&lt;&gt;""),"Comment: Sequence is less than 300nt. A spacer sequence will be added to bring the length up to 300nt","")</f>
        <v/>
      </c>
      <c r="BI161" s="1" t="str">
        <f>IF(AND(Table65[[#This Row],[Custom Sequence/Bank ID]]&lt;&gt;"", Table65[[#This Row],[Codon Optimize Capitalized?]]&lt;&gt; "No", Table65[[#This Row],[Codon Optimize Capitalized?]]&lt;&gt; "", Table65[[#This Row],[Codon Optimize Capitalized?]]&lt;&gt; "No Options"),
    IF(MOD(LEN(SUBSTITUTE(SUBSTITUTE(SUBSTITUTE(SUBSTITUTE(SUBSTITUTE(Table65[[#This Row],[Custom Sequence/Bank ID]], "a", ""), "c", ""), "g", ""), "u", ""), "t", "")), 3) = 0,
        "",
        "Error 3: Optimization regions not divisible by 3"),
    "")</f>
        <v/>
      </c>
      <c r="BJ161" s="1" t="str">
        <f>IF(
    Table65[[#This Row],[Vector]]="Banked Construct",
    IF(
        AND(
            LEFT(Table65[[#This Row],[Custom Sequence/Bank ID]], 3)="RTC",
            ISNUMBER(VALUE(MID(Table65[[#This Row],[Custom Sequence/Bank ID]], 4, 7))),
            LEN(Table65[[#This Row],[Custom Sequence/Bank ID]])=10
        ),
        "",
        "Error 4: Incorrect Bank ID"
    ),
    ""
)</f>
        <v/>
      </c>
      <c r="BK161" s="1" t="str">
        <f>IF(
   AND(Table65[[#This Row],[Vector]]&lt;&gt;"Banked Construct", LEN(Table65[[#This Row],[Custom Sequence/Bank ID]])&gt;0),
   IF(
      LEN(
         SUBSTITUTE(
            SUBSTITUTE(
               SUBSTITUTE(
                  SUBSTITUTE(UPPER(Table65[[#This Row],[Custom Sequence/Bank ID]]),"A",""),
               "C",""),
            "T",""),
         "G","")
      )&gt;0,
      "Error 5: Non-ACGT characters present",
      ""
   ),
   ""
)</f>
        <v/>
      </c>
      <c r="BL161" s="4" t="str">
        <f>IF(AND(Table65[[#This Row],[Vector]] &lt;&gt; "Banked Construct",Table65[[#This Row],[Service]]="Custom RNA", LEN(Table65[[#This Row],[Custom Sequence/Bank ID]])&gt;10000),"Error 6: Maximum sequence length is 10,000nt",IF(AND(Table65[[#This Row],[Vector]] &lt;&gt; "Banked Construct",Table65[[#This Row],[Service]]="HT Custom RNA", LEN(Table65[[#This Row],[Custom Sequence/Bank ID]])&gt;5000),"Error 6: Maximum sequence length for HT is 5,000nt", IF(Table65[[#This Row],[Service]]="HT Geneblock Custom RNA", IF(AND(Table65[[#This Row],[Vector]]="RTC coding circRNA", LEN(Table65[[#This Row],[Custom Sequence/Bank ID]])&gt;3793),"Error 6: Maximum sequence length for Coding CircRNA Geneblock is 3,793nt", IF(AND(Table65[[#This Row],[Vector]]="RTC noncoding circRNA", LEN(Table65[[#This Row],[Custom Sequence/Bank ID]])&gt;4493),"Error 6: Maximum sequence length for Noncoding CircRNA Geneblock is 4,493nt", IF(AND(Table65[[#This Row],[Vector]]="RTC Other RNA", LEN(Table65[[#This Row],[Custom Sequence/Bank ID]])&gt;4913),"Error 6: Maximum sequence length for Other RNA Geneblock is 4,913nt",""))),"")))</f>
        <v/>
      </c>
      <c r="BM161" s="4" t="str">
        <f>IF(AND(Table65[[#This Row],[Vector]] &lt;&gt; "Banked Construct", Table65[[#This Row],[Service]]&lt;&gt;"Stock RNA", Table65[[#This Row],[Custom Sequence/Bank ID]]&lt;&gt;""),
    _xlfn.LET(
        _xlpm.Sequence, Table65[[#This Row],[Custom Sequence/Bank ID]],
        _xlpm.OriginalLength, IF(AND(Table65[[#This Row],[Codon Optimize Capitalized?]] &lt;&gt; "No", Table65[[#This Row],[Codon Optimize Capitalized?]] &lt;&gt; ""),
                           LEN(SUBSTITUTE(SUBSTITUTE(SUBSTITUTE(SUBSTITUTE(SUBSTITUTE(_xlpm.Sequence, "A", ""), "C", ""), "G", ""), "T", ""), "U", "")),
                           LEN(_xlpm.Sequence)),
        _xlpm.NoGCLength, IF(AND(Table65[[#This Row],[Codon Optimize Capitalized?]] &lt;&gt; "No", Table65[[#This Row],[Codon Optimize Capitalized?]] &lt;&gt; ""),
                       LEN((SUBSTITUTE(SUBSTITUTE(SUBSTITUTE(SUBSTITUTE(SUBSTITUTE(SUBSTITUTE(SUBSTITUTE(_xlpm.Sequence, "A", ""), "C", ""), "G", ""), "T", ""), "U", ""), "g", ""), "c", ""))),
                       LEN(SUBSTITUTE(SUBSTITUTE(UPPER(_xlpm.Sequence), "G", ""), "C", ""))),
        _xlpm.GCLength, _xlpm.OriginalLength - _xlpm.NoGCLength,
        _xlpm.GCPercentage, IF(_xlpm.OriginalLength &gt; 15, _xlpm.GCLength / _xlpm.OriginalLength, 0.5),
                IF(OR(_xlpm.GCPercentage &gt; 0.65, _xlpm.GCPercentage &lt; 0.25), "Warning 7: Unoptimized region GC is not between 25-65%", "")
    ),
    ""
)</f>
        <v/>
      </c>
      <c r="BN161" s="4" t="str" cm="1">
        <f t="array" ref="BN161">_xlfn.LET(
    _xlpm.ProblemFound, _xlfn.TEXTJOIN(", ", TRUE, IF(OR(Table65[[#This Row],[Codon Optimize Capitalized?]]="No", Table65[[#This Row],[Codon Optimize Capitalized?]]=""), IF((ISNUMBER(SEARCH(Table_Restriction_Enzymes[XbaI], Table65[[#This Row],[Custom Sequence/Bank ID]]))), Table_Restriction_Enzymes[XbaI], ""),IF((ISNUMBER(FIND(LOWER(Table_Restriction_Enzymes[XbaI]), Table65[[#This Row],[Custom Sequence/Bank ID]]))), Table_Restriction_Enzymes[XbaI], ""))),
    IF(_xlpm.ProblemFound="", "", "[" &amp; _xlpm.ProblemFound &amp; "]"))</f>
        <v/>
      </c>
      <c r="BO161" s="4" t="str">
        <f>IF(Table_Sequence_Check[[#This Row],[Restriction Enzyme 1 Check]]&lt;&gt;"", Table_Restriction_Enzymes[[#Headers],[XbaI]],"")</f>
        <v/>
      </c>
      <c r="BP161" s="4" t="str" cm="1">
        <f t="array" ref="BP161">_xlfn.LET(
    _xlpm.ProblemFound, _xlfn.TEXTJOIN(", ", TRUE, IF(OR(Table65[[#This Row],[Codon Optimize Capitalized?]]="No", Table65[[#This Row],[Codon Optimize Capitalized?]]=""), IF((ISNUMBER(SEARCH(Table_Restriction_Enzymes[AscI], Table65[[#This Row],[Custom Sequence/Bank ID]]))), Table_Restriction_Enzymes[AscI], ""),IF((ISNUMBER(FIND(LOWER(Table_Restriction_Enzymes[AscI]), Table65[[#This Row],[Custom Sequence/Bank ID]]))), Table_Restriction_Enzymes[AscI], ""))),
    IF(_xlpm.ProblemFound="", "", "[" &amp; _xlpm.ProblemFound &amp; "]"))</f>
        <v/>
      </c>
      <c r="BQ161" s="4" t="str">
        <f>IF(Table_Sequence_Check[[#This Row],[Restriction Enzyme 2 Check]]&lt;&gt;"", Table_Restriction_Enzymes[[#Headers],[AscI]],"")</f>
        <v/>
      </c>
      <c r="BR161" s="4" t="str">
        <f>IF(AND(Table65[[#This Row],[Vector]] &lt;&gt; "Banked Construct",Table65[[#This Row],[Service]]&lt;&gt;"Stock RNA", Table65[[#This Row],[Service]]&lt;&gt;"HT Geneblock Custom RNA", Table_Sequence_Check[[#This Row],[Restriction Enzyme 1 Check]]&lt;&gt;"", Table_Sequence_Check[[#This Row],[Restriction Enzyme 2 Check]]&lt;&gt; ""),"Error 8: Remove instances of one of the following: " &amp; _xlfn.CONCAT(Table_Sequence_Check[[#This Row],[Restriction Enzyme 1 Check]],Table_Sequence_Check[[#This Row],[Restriction Enzyme 2 Check]]),"")</f>
        <v/>
      </c>
      <c r="BS161" s="4" t="str" cm="1">
        <f t="array" ref="BS161">IF(
   AND(
      Table65[[#This Row],[Service]] &lt;&gt; "",
      OR(
         COUNTIF(Table65[Service], "HT Custom RNA") &gt; 0,
         COUNTIF(Table65[Service], "HT Geneblock Custom RNA") &gt; 0
      ),
      COUNTA(_xlfn.UNIQUE(_xlfn._xlws.FILTER(Table65[Service], Table65[Service] &lt;&gt; ""))) &gt; 1
   ),
   "Error 9: If selecting HT Custom RNA or HT Geneblock Custom RNA, all items must match the selected HT service",
   ""
)</f>
        <v/>
      </c>
      <c r="BT161" s="4" t="str" cm="1">
        <f t="array" ref="BT161">IF(
   AND(
      Table65[[#This Row],[Service]] &lt;&gt; "",
      OR(COUNTIF(Table65[Service], "*HT Custom RNA*") &gt; 0, COUNTIF(Table65[Service], "*HT Geneblock Custom RNA*") &gt; 0),
      OR(
         COUNTA(_xlfn.UNIQUE(_xlfn._xlws.FILTER(Table65[RNA Analytics], (Table65[Service] &lt;&gt; "")))) &gt; 1,
         COUNTA(_xlfn.UNIQUE(_xlfn._xlws.FILTER(Table65[Bank Construct?], (Table65[Service] &lt;&gt; "")))) &gt; 1,
         COUNTA(_xlfn.UNIQUE(_xlfn._xlws.FILTER(Table65[Synthesis Type], (Table65[Service] &lt;&gt; "")))) &gt; 1
      )
   ),
   "Error 10: If submitting HT Custom RNA or HT Geneblock Custom RNA service request, all items must have the same Synthesis Type, Banking, and Analytics",
   ""
)</f>
        <v/>
      </c>
      <c r="BU161" s="4" t="str">
        <f>IF(AND(OR(Table65[[#This Row],[Service]] = "HT Custom RNA",Table65[[#This Row],[Service]] = "HT Geneblock Custom RNA"), Table65[[#This Row],[Vector]]="Banked Construct"),"Error 11: Banked constructs cannot be submitted for HT/Geneblock Custom RNA service. Contact the core if you'd like to resynthesize an entire banked plate","")</f>
        <v/>
      </c>
      <c r="BV161" s="4" t="str">
        <f>IF(AND(Table65[[#This Row],[Service]] &lt;&gt; "", Table65[[#This Row],[Vector]]="Banked Construct", Table65[[#This Row],[Bank Construct?]]="Yes"),"Error 12: Cannot bank constructs that are already banked","")</f>
        <v/>
      </c>
      <c r="BW161" s="4" t="str" cm="1">
        <f t="array" ref="BW161">_xlfn.LET(
    _xlpm.ProblemFound, _xlfn.TEXTJOIN(", ", TRUE, IF(AND(Table65[[#This Row],[Synthesis Type]]="Other RNA", OR(Table65[[#This Row],[Codon Optimize Capitalized?]]="No", Table65[[#This Row],[Codon Optimize Capitalized?]]="")), IF((ISNUMBER(SEARCH(Table_pA_Check[pA Check], Table65[[#This Row],[Custom Sequence/Bank ID]]))), Table_pA_Check[pA Check], ""),IF((ISNUMBER(FIND(LOWER(Table_pA_Check[pA Check]), Table65[[#This Row],[Custom Sequence/Bank ID]]))), Table_pA_Check[pA Check], ""))),
    IF(_xlpm.ProblemFound="", "", "Error 13: Problem sequences found (" &amp; _xlpm.ProblemFound &amp; ")"))</f>
        <v/>
      </c>
      <c r="BX161" s="4" t="str">
        <f>IF(AND(Table65[[#This Row],[Service]] &lt;&gt; "", Table65[[#This Row],[Codon Optimize Capitalized?]]&lt;&gt; "No", Table65[[#This Row],[Codon Optimize Capitalized?]]&lt;&gt; "", Table65[[#This Row],[Codon Optimize Capitalized?]]&lt;&gt; "No Options", EXACT(Table65[[#This Row],[Custom Sequence/Bank ID]],LOWER(Table65[[#This Row],[Custom Sequence/Bank ID]]))),"Error 14: Codon optimization is selected, but sequence is lowercase. Change regions for optimization to uppercase","")</f>
        <v/>
      </c>
      <c r="BY161" s="4" t="str">
        <f>IF(COUNTIF(Table65[Name], Table65[[#This Row],[Name]]) &gt; 1, "Error 15: Duplicate name", "")</f>
        <v/>
      </c>
      <c r="BZ161" s="4" t="str">
        <f>IF(
   Table65[[#This Row],[Service]]&lt;&gt;"",
   IF(
      AND(Table65[[#This Row],[Formulation]]="", Table65[[#This Row],[Number of Aliquots]]&gt;1),
      "Error 16: The RTC can only aliquot formulated circRNA; unformulated circRNA is stable through many freeze-thaw cycles",
      ""
   ),
   ""
)</f>
        <v/>
      </c>
      <c r="CA161" s="4" t="str">
        <f>IF(
   Table65[[#This Row],[Service]]&lt;&gt;"",
   IF(
      Table65[[#This Row],[Number of Aliquots]] &gt; (Table65[[#This Row],[Quantity (mg)]]*20),
      "Error 17: Too many aliquots. Maximum aliquots for Quantity requested = " &amp; (Table65[[#This Row],[Quantity (mg)]]*20),
      ""
   ),
   ""
)</f>
        <v/>
      </c>
      <c r="CB161" s="4" t="str">
        <f>IF(
   AND(Table65[[#This Row],[Service]]&lt;&gt;"", Table65[[#This Row],[Quantity (mg)]]&lt;0.2, Table65[[#This Row],[Formulation]]&lt;&gt;"", Table65[[#This Row],[Formulation]]&lt;&gt;"None"),
   "Error 18: Quantity too low. Minimum is 0.2mg for formulations",
   ""
)</f>
        <v/>
      </c>
      <c r="CC161" s="4" t="str">
        <f>IF(
   AND(Table65[[#This Row],[Service]]&lt;&gt;"", Table65[[#This Row],[Vector]]="No Vector", Table65[[#This Row],[Service]]&lt;&gt;"HT Geneblock Custom RNA"),
   "Error 19: [No Vector] can only be used for Geneblock service",
   ""
)</f>
        <v/>
      </c>
      <c r="CD161" s="4" t="str">
        <f>_xlfn.LET(
    _xlpm.errorList, _xlfn.TEXTJOIN(". ", TRUE, Table_Sequence_Check[[#This Row],[Problem Sequence Check]:[GC Check]],Table_Sequence_Check[[#This Row],[Restriction Enzyme Error]:[Gblock No Vector Check]]),
    IF(AND(Table65[[#This Row],[Service]]&lt;&gt;"", Table65[[#This Row],[Custom Sequence/Bank ID]]&lt;&gt;"SPECIAL",_xlpm.errorList&lt;&gt;""), _xlpm.errorList &amp; ".", "")
)</f>
        <v/>
      </c>
      <c r="CF161" s="3" t="str">
        <f t="shared" si="10"/>
        <v>Required</v>
      </c>
      <c r="CG161" s="1" t="str">
        <f t="shared" si="11"/>
        <v>Optional</v>
      </c>
      <c r="CH161" s="1" t="str">
        <f>IF(Table65[[#This Row],[Service]]&lt;&gt;"",IF((Table65[[#This Row],[Service]]="HT Custom RNA") + (Table65[[#This Row],[Service]]="HT Geneblock Custom RNA"), "Empty","Required"),"Empty")</f>
        <v>Empty</v>
      </c>
      <c r="CI161" s="1" t="str">
        <f>IF(Table65[[#This Row],[Service]] = "Stock RNA", "Required","Empty")</f>
        <v>Empty</v>
      </c>
      <c r="CJ161" s="1" t="str">
        <f>IF(OR(Table65[[#This Row],[Service]] = "Custom RNA", Table65[[#This Row],[Service]] = "HT Custom RNA", Table65[[#This Row],[Service]] = "HT Geneblock Custom RNA", Table65[[#This Row],[Service]] = "Formulation"), "Required", "Empty")</f>
        <v>Empty</v>
      </c>
      <c r="CK161" s="1" t="str">
        <f>IF(OR(Table65[[#This Row],[Service]] = "Custom RNA", Table65[[#This Row],[Service]] = "HT Custom RNA", Table65[[#This Row],[Service]] = "HT Geneblock Custom RNA"), "Required", "Empty")</f>
        <v>Empty</v>
      </c>
      <c r="CL161" s="1" t="str">
        <f>IF(OR(Table65[[#This Row],[Service]] = "Custom RNA", Table65[[#This Row],[Service]] = "HT Custom RNA", Table65[[#This Row],[Service]] = "HT Geneblock Custom RNA"), "Required", "Empty")</f>
        <v>Empty</v>
      </c>
      <c r="CM161" s="1" t="str">
        <f>IF(OR(Table65[[#This Row],[Service]] = "Custom RNA", Table65[[#This Row],[Service]] = "HT Custom RNA", Table65[[#This Row],[Service]] = "HT Geneblock Custom RNA"), "Required", "Empty")</f>
        <v>Empty</v>
      </c>
      <c r="CN161" s="1" t="str">
        <f>IF(AND(Table65[[#This Row],[Vector]]&lt;&gt;"Banked Construct", OR(Table65[[#This Row],[Service]] = "Custom RNA", Table65[[#This Row],[Service]] = "HT Custom RNA",Table65[[#This Row],[Service]] = "HT Geneblock Custom RNA",)), "Optional", "Empty")</f>
        <v>Empty</v>
      </c>
      <c r="CO161" s="1" t="str">
        <f>IF(OR(Table65[[#This Row],[Service]] = "Custom RNA", Table65[[#This Row],[Service]] = "HT Custom RNA"), "Optional", "Empty")</f>
        <v>Empty</v>
      </c>
      <c r="CP161" s="1" t="str">
        <f>IF(OR(Table65[[#This Row],[Service]] = "Custom RNA", Table65[[#This Row],[Service]] = "HT Custom RNA", Table65[[#This Row],[Service]] = "HT Custom Geneblock RNA"), "Optional", "Empty")</f>
        <v>Empty</v>
      </c>
      <c r="CQ161" s="1" t="str">
        <f>IF(Table65[[#This Row],[Service]]&lt;&gt;"",IF(OR(Table65[[#This Row],[Service]]="HT Custom RNA", Table65[[#This Row],[Service]]="HT Geneblock Custom RNA"), "Empty","Optional"),"Empty")</f>
        <v>Empty</v>
      </c>
      <c r="CR161" s="1" t="str">
        <f>IF(AND(Table65[[#This Row],[Formulation]]&lt;&gt;"",Table65[[#This Row],[Formulation]]&lt;&gt;"None",Table65[[#This Row],[Formulation]]&lt;&gt;"No Options"), "Required","Empty")</f>
        <v>Empty</v>
      </c>
      <c r="CS161" s="1" t="str">
        <f>IF(AND(Table65[[#This Row],[Formulation]]&lt;&gt;"",Table65[[#This Row],[Formulation]]&lt;&gt;"None",Table65[[#This Row],[Formulation]]&lt;&gt;"No Options"), "Optional","Empty")</f>
        <v>Empty</v>
      </c>
      <c r="CT161" s="1" t="str">
        <f t="shared" si="12"/>
        <v>Optional</v>
      </c>
      <c r="CU161" s="1" t="str">
        <f t="shared" si="13"/>
        <v>Optional</v>
      </c>
      <c r="CV161" s="2" t="str">
        <f t="shared" si="14"/>
        <v>Optional</v>
      </c>
    </row>
    <row r="162" spans="1:100" x14ac:dyDescent="0.35">
      <c r="A162" s="69">
        <v>158</v>
      </c>
      <c r="B162" s="59"/>
      <c r="C162" s="83"/>
      <c r="D162" s="85"/>
      <c r="E162" s="90"/>
      <c r="F162" s="60"/>
      <c r="G162" s="60"/>
      <c r="H162" s="60"/>
      <c r="I162" s="61"/>
      <c r="J162" s="61"/>
      <c r="K162" s="105"/>
      <c r="L162" s="90"/>
      <c r="M162" s="60"/>
      <c r="N162" s="108"/>
      <c r="O162" s="91"/>
      <c r="P162" s="111"/>
      <c r="Q162" s="93" t="str">
        <f>Table_Sequence_Check[[#This Row],[Final Warnings]]</f>
        <v/>
      </c>
      <c r="R162" s="19"/>
      <c r="S162" s="19"/>
      <c r="T162" s="19"/>
      <c r="BG162" s="3" t="str" cm="1">
        <f t="array" ref="BG162">_xlfn.LET(
    _xlpm.ProblemFound, _xlfn.TEXTJOIN(", ", TRUE, IF(OR(Table65[[#This Row],[Codon Optimize Capitalized?]]="No", Table65[[#This Row],[Codon Optimize Capitalized?]]=""), IF((ISNUMBER(SEARCH(Table_Problem_Sequences[Problem Sequences], Table65[[#This Row],[Custom Sequence/Bank ID]]))), Table_Problem_Sequences[Problem Sequences], ""),IF((ISNUMBER(FIND(LOWER(Table_Problem_Sequences[Problem Sequences]), Table65[[#This Row],[Custom Sequence/Bank ID]]))), Table_Problem_Sequences[Problem Sequences], ""))),
    IF(_xlpm.ProblemFound="", "", "Warning 1: Problem sequences found (" &amp; _xlpm.ProblemFound &amp; ")"))</f>
        <v/>
      </c>
      <c r="BH162" s="3" t="str">
        <f>IF(AND(Table65[[#This Row],[Vector]] &lt;&gt; "Banked Construct",Table65[[#This Row],[Service]]&lt;&gt;"Stock RNA", LEN(Table65[[#This Row],[Custom Sequence/Bank ID]])&lt;300, Table65[[#This Row],[Custom Sequence/Bank ID]]&lt;&gt;""),"Comment: Sequence is less than 300nt. A spacer sequence will be added to bring the length up to 300nt","")</f>
        <v/>
      </c>
      <c r="BI162" s="1" t="str">
        <f>IF(AND(Table65[[#This Row],[Custom Sequence/Bank ID]]&lt;&gt;"", Table65[[#This Row],[Codon Optimize Capitalized?]]&lt;&gt; "No", Table65[[#This Row],[Codon Optimize Capitalized?]]&lt;&gt; "", Table65[[#This Row],[Codon Optimize Capitalized?]]&lt;&gt; "No Options"),
    IF(MOD(LEN(SUBSTITUTE(SUBSTITUTE(SUBSTITUTE(SUBSTITUTE(SUBSTITUTE(Table65[[#This Row],[Custom Sequence/Bank ID]], "a", ""), "c", ""), "g", ""), "u", ""), "t", "")), 3) = 0,
        "",
        "Error 3: Optimization regions not divisible by 3"),
    "")</f>
        <v/>
      </c>
      <c r="BJ162" s="1" t="str">
        <f>IF(
    Table65[[#This Row],[Vector]]="Banked Construct",
    IF(
        AND(
            LEFT(Table65[[#This Row],[Custom Sequence/Bank ID]], 3)="RTC",
            ISNUMBER(VALUE(MID(Table65[[#This Row],[Custom Sequence/Bank ID]], 4, 7))),
            LEN(Table65[[#This Row],[Custom Sequence/Bank ID]])=10
        ),
        "",
        "Error 4: Incorrect Bank ID"
    ),
    ""
)</f>
        <v/>
      </c>
      <c r="BK162" s="1" t="str">
        <f>IF(
   AND(Table65[[#This Row],[Vector]]&lt;&gt;"Banked Construct", LEN(Table65[[#This Row],[Custom Sequence/Bank ID]])&gt;0),
   IF(
      LEN(
         SUBSTITUTE(
            SUBSTITUTE(
               SUBSTITUTE(
                  SUBSTITUTE(UPPER(Table65[[#This Row],[Custom Sequence/Bank ID]]),"A",""),
               "C",""),
            "T",""),
         "G","")
      )&gt;0,
      "Error 5: Non-ACGT characters present",
      ""
   ),
   ""
)</f>
        <v/>
      </c>
      <c r="BL162" s="4" t="str">
        <f>IF(AND(Table65[[#This Row],[Vector]] &lt;&gt; "Banked Construct",Table65[[#This Row],[Service]]="Custom RNA", LEN(Table65[[#This Row],[Custom Sequence/Bank ID]])&gt;10000),"Error 6: Maximum sequence length is 10,000nt",IF(AND(Table65[[#This Row],[Vector]] &lt;&gt; "Banked Construct",Table65[[#This Row],[Service]]="HT Custom RNA", LEN(Table65[[#This Row],[Custom Sequence/Bank ID]])&gt;5000),"Error 6: Maximum sequence length for HT is 5,000nt", IF(Table65[[#This Row],[Service]]="HT Geneblock Custom RNA", IF(AND(Table65[[#This Row],[Vector]]="RTC coding circRNA", LEN(Table65[[#This Row],[Custom Sequence/Bank ID]])&gt;3793),"Error 6: Maximum sequence length for Coding CircRNA Geneblock is 3,793nt", IF(AND(Table65[[#This Row],[Vector]]="RTC noncoding circRNA", LEN(Table65[[#This Row],[Custom Sequence/Bank ID]])&gt;4493),"Error 6: Maximum sequence length for Noncoding CircRNA Geneblock is 4,493nt", IF(AND(Table65[[#This Row],[Vector]]="RTC Other RNA", LEN(Table65[[#This Row],[Custom Sequence/Bank ID]])&gt;4913),"Error 6: Maximum sequence length for Other RNA Geneblock is 4,913nt",""))),"")))</f>
        <v/>
      </c>
      <c r="BM162" s="4" t="str">
        <f>IF(AND(Table65[[#This Row],[Vector]] &lt;&gt; "Banked Construct", Table65[[#This Row],[Service]]&lt;&gt;"Stock RNA", Table65[[#This Row],[Custom Sequence/Bank ID]]&lt;&gt;""),
    _xlfn.LET(
        _xlpm.Sequence, Table65[[#This Row],[Custom Sequence/Bank ID]],
        _xlpm.OriginalLength, IF(AND(Table65[[#This Row],[Codon Optimize Capitalized?]] &lt;&gt; "No", Table65[[#This Row],[Codon Optimize Capitalized?]] &lt;&gt; ""),
                           LEN(SUBSTITUTE(SUBSTITUTE(SUBSTITUTE(SUBSTITUTE(SUBSTITUTE(_xlpm.Sequence, "A", ""), "C", ""), "G", ""), "T", ""), "U", "")),
                           LEN(_xlpm.Sequence)),
        _xlpm.NoGCLength, IF(AND(Table65[[#This Row],[Codon Optimize Capitalized?]] &lt;&gt; "No", Table65[[#This Row],[Codon Optimize Capitalized?]] &lt;&gt; ""),
                       LEN((SUBSTITUTE(SUBSTITUTE(SUBSTITUTE(SUBSTITUTE(SUBSTITUTE(SUBSTITUTE(SUBSTITUTE(_xlpm.Sequence, "A", ""), "C", ""), "G", ""), "T", ""), "U", ""), "g", ""), "c", ""))),
                       LEN(SUBSTITUTE(SUBSTITUTE(UPPER(_xlpm.Sequence), "G", ""), "C", ""))),
        _xlpm.GCLength, _xlpm.OriginalLength - _xlpm.NoGCLength,
        _xlpm.GCPercentage, IF(_xlpm.OriginalLength &gt; 15, _xlpm.GCLength / _xlpm.OriginalLength, 0.5),
                IF(OR(_xlpm.GCPercentage &gt; 0.65, _xlpm.GCPercentage &lt; 0.25), "Warning 7: Unoptimized region GC is not between 25-65%", "")
    ),
    ""
)</f>
        <v/>
      </c>
      <c r="BN162" s="4" t="str" cm="1">
        <f t="array" ref="BN162">_xlfn.LET(
    _xlpm.ProblemFound, _xlfn.TEXTJOIN(", ", TRUE, IF(OR(Table65[[#This Row],[Codon Optimize Capitalized?]]="No", Table65[[#This Row],[Codon Optimize Capitalized?]]=""), IF((ISNUMBER(SEARCH(Table_Restriction_Enzymes[XbaI], Table65[[#This Row],[Custom Sequence/Bank ID]]))), Table_Restriction_Enzymes[XbaI], ""),IF((ISNUMBER(FIND(LOWER(Table_Restriction_Enzymes[XbaI]), Table65[[#This Row],[Custom Sequence/Bank ID]]))), Table_Restriction_Enzymes[XbaI], ""))),
    IF(_xlpm.ProblemFound="", "", "[" &amp; _xlpm.ProblemFound &amp; "]"))</f>
        <v/>
      </c>
      <c r="BO162" s="4" t="str">
        <f>IF(Table_Sequence_Check[[#This Row],[Restriction Enzyme 1 Check]]&lt;&gt;"", Table_Restriction_Enzymes[[#Headers],[XbaI]],"")</f>
        <v/>
      </c>
      <c r="BP162" s="4" t="str" cm="1">
        <f t="array" ref="BP162">_xlfn.LET(
    _xlpm.ProblemFound, _xlfn.TEXTJOIN(", ", TRUE, IF(OR(Table65[[#This Row],[Codon Optimize Capitalized?]]="No", Table65[[#This Row],[Codon Optimize Capitalized?]]=""), IF((ISNUMBER(SEARCH(Table_Restriction_Enzymes[AscI], Table65[[#This Row],[Custom Sequence/Bank ID]]))), Table_Restriction_Enzymes[AscI], ""),IF((ISNUMBER(FIND(LOWER(Table_Restriction_Enzymes[AscI]), Table65[[#This Row],[Custom Sequence/Bank ID]]))), Table_Restriction_Enzymes[AscI], ""))),
    IF(_xlpm.ProblemFound="", "", "[" &amp; _xlpm.ProblemFound &amp; "]"))</f>
        <v/>
      </c>
      <c r="BQ162" s="4" t="str">
        <f>IF(Table_Sequence_Check[[#This Row],[Restriction Enzyme 2 Check]]&lt;&gt;"", Table_Restriction_Enzymes[[#Headers],[AscI]],"")</f>
        <v/>
      </c>
      <c r="BR162" s="4" t="str">
        <f>IF(AND(Table65[[#This Row],[Vector]] &lt;&gt; "Banked Construct",Table65[[#This Row],[Service]]&lt;&gt;"Stock RNA", Table65[[#This Row],[Service]]&lt;&gt;"HT Geneblock Custom RNA", Table_Sequence_Check[[#This Row],[Restriction Enzyme 1 Check]]&lt;&gt;"", Table_Sequence_Check[[#This Row],[Restriction Enzyme 2 Check]]&lt;&gt; ""),"Error 8: Remove instances of one of the following: " &amp; _xlfn.CONCAT(Table_Sequence_Check[[#This Row],[Restriction Enzyme 1 Check]],Table_Sequence_Check[[#This Row],[Restriction Enzyme 2 Check]]),"")</f>
        <v/>
      </c>
      <c r="BS162" s="4" t="str" cm="1">
        <f t="array" ref="BS162">IF(
   AND(
      Table65[[#This Row],[Service]] &lt;&gt; "",
      OR(
         COUNTIF(Table65[Service], "HT Custom RNA") &gt; 0,
         COUNTIF(Table65[Service], "HT Geneblock Custom RNA") &gt; 0
      ),
      COUNTA(_xlfn.UNIQUE(_xlfn._xlws.FILTER(Table65[Service], Table65[Service] &lt;&gt; ""))) &gt; 1
   ),
   "Error 9: If selecting HT Custom RNA or HT Geneblock Custom RNA, all items must match the selected HT service",
   ""
)</f>
        <v/>
      </c>
      <c r="BT162" s="4" t="str" cm="1">
        <f t="array" ref="BT162">IF(
   AND(
      Table65[[#This Row],[Service]] &lt;&gt; "",
      OR(COUNTIF(Table65[Service], "*HT Custom RNA*") &gt; 0, COUNTIF(Table65[Service], "*HT Geneblock Custom RNA*") &gt; 0),
      OR(
         COUNTA(_xlfn.UNIQUE(_xlfn._xlws.FILTER(Table65[RNA Analytics], (Table65[Service] &lt;&gt; "")))) &gt; 1,
         COUNTA(_xlfn.UNIQUE(_xlfn._xlws.FILTER(Table65[Bank Construct?], (Table65[Service] &lt;&gt; "")))) &gt; 1,
         COUNTA(_xlfn.UNIQUE(_xlfn._xlws.FILTER(Table65[Synthesis Type], (Table65[Service] &lt;&gt; "")))) &gt; 1
      )
   ),
   "Error 10: If submitting HT Custom RNA or HT Geneblock Custom RNA service request, all items must have the same Synthesis Type, Banking, and Analytics",
   ""
)</f>
        <v/>
      </c>
      <c r="BU162" s="4" t="str">
        <f>IF(AND(OR(Table65[[#This Row],[Service]] = "HT Custom RNA",Table65[[#This Row],[Service]] = "HT Geneblock Custom RNA"), Table65[[#This Row],[Vector]]="Banked Construct"),"Error 11: Banked constructs cannot be submitted for HT/Geneblock Custom RNA service. Contact the core if you'd like to resynthesize an entire banked plate","")</f>
        <v/>
      </c>
      <c r="BV162" s="4" t="str">
        <f>IF(AND(Table65[[#This Row],[Service]] &lt;&gt; "", Table65[[#This Row],[Vector]]="Banked Construct", Table65[[#This Row],[Bank Construct?]]="Yes"),"Error 12: Cannot bank constructs that are already banked","")</f>
        <v/>
      </c>
      <c r="BW162" s="4" t="str" cm="1">
        <f t="array" ref="BW162">_xlfn.LET(
    _xlpm.ProblemFound, _xlfn.TEXTJOIN(", ", TRUE, IF(AND(Table65[[#This Row],[Synthesis Type]]="Other RNA", OR(Table65[[#This Row],[Codon Optimize Capitalized?]]="No", Table65[[#This Row],[Codon Optimize Capitalized?]]="")), IF((ISNUMBER(SEARCH(Table_pA_Check[pA Check], Table65[[#This Row],[Custom Sequence/Bank ID]]))), Table_pA_Check[pA Check], ""),IF((ISNUMBER(FIND(LOWER(Table_pA_Check[pA Check]), Table65[[#This Row],[Custom Sequence/Bank ID]]))), Table_pA_Check[pA Check], ""))),
    IF(_xlpm.ProblemFound="", "", "Error 13: Problem sequences found (" &amp; _xlpm.ProblemFound &amp; ")"))</f>
        <v/>
      </c>
      <c r="BX162" s="4" t="str">
        <f>IF(AND(Table65[[#This Row],[Service]] &lt;&gt; "", Table65[[#This Row],[Codon Optimize Capitalized?]]&lt;&gt; "No", Table65[[#This Row],[Codon Optimize Capitalized?]]&lt;&gt; "", Table65[[#This Row],[Codon Optimize Capitalized?]]&lt;&gt; "No Options", EXACT(Table65[[#This Row],[Custom Sequence/Bank ID]],LOWER(Table65[[#This Row],[Custom Sequence/Bank ID]]))),"Error 14: Codon optimization is selected, but sequence is lowercase. Change regions for optimization to uppercase","")</f>
        <v/>
      </c>
      <c r="BY162" s="4" t="str">
        <f>IF(COUNTIF(Table65[Name], Table65[[#This Row],[Name]]) &gt; 1, "Error 15: Duplicate name", "")</f>
        <v/>
      </c>
      <c r="BZ162" s="4" t="str">
        <f>IF(
   Table65[[#This Row],[Service]]&lt;&gt;"",
   IF(
      AND(Table65[[#This Row],[Formulation]]="", Table65[[#This Row],[Number of Aliquots]]&gt;1),
      "Error 16: The RTC can only aliquot formulated circRNA; unformulated circRNA is stable through many freeze-thaw cycles",
      ""
   ),
   ""
)</f>
        <v/>
      </c>
      <c r="CA162" s="4" t="str">
        <f>IF(
   Table65[[#This Row],[Service]]&lt;&gt;"",
   IF(
      Table65[[#This Row],[Number of Aliquots]] &gt; (Table65[[#This Row],[Quantity (mg)]]*20),
      "Error 17: Too many aliquots. Maximum aliquots for Quantity requested = " &amp; (Table65[[#This Row],[Quantity (mg)]]*20),
      ""
   ),
   ""
)</f>
        <v/>
      </c>
      <c r="CB162" s="4" t="str">
        <f>IF(
   AND(Table65[[#This Row],[Service]]&lt;&gt;"", Table65[[#This Row],[Quantity (mg)]]&lt;0.2, Table65[[#This Row],[Formulation]]&lt;&gt;"", Table65[[#This Row],[Formulation]]&lt;&gt;"None"),
   "Error 18: Quantity too low. Minimum is 0.2mg for formulations",
   ""
)</f>
        <v/>
      </c>
      <c r="CC162" s="4" t="str">
        <f>IF(
   AND(Table65[[#This Row],[Service]]&lt;&gt;"", Table65[[#This Row],[Vector]]="No Vector", Table65[[#This Row],[Service]]&lt;&gt;"HT Geneblock Custom RNA"),
   "Error 19: [No Vector] can only be used for Geneblock service",
   ""
)</f>
        <v/>
      </c>
      <c r="CD162" s="4" t="str">
        <f>_xlfn.LET(
    _xlpm.errorList, _xlfn.TEXTJOIN(". ", TRUE, Table_Sequence_Check[[#This Row],[Problem Sequence Check]:[GC Check]],Table_Sequence_Check[[#This Row],[Restriction Enzyme Error]:[Gblock No Vector Check]]),
    IF(AND(Table65[[#This Row],[Service]]&lt;&gt;"", Table65[[#This Row],[Custom Sequence/Bank ID]]&lt;&gt;"SPECIAL",_xlpm.errorList&lt;&gt;""), _xlpm.errorList &amp; ".", "")
)</f>
        <v/>
      </c>
      <c r="CF162" s="3" t="str">
        <f t="shared" si="10"/>
        <v>Required</v>
      </c>
      <c r="CG162" s="1" t="str">
        <f t="shared" si="11"/>
        <v>Optional</v>
      </c>
      <c r="CH162" s="1" t="str">
        <f>IF(Table65[[#This Row],[Service]]&lt;&gt;"",IF((Table65[[#This Row],[Service]]="HT Custom RNA") + (Table65[[#This Row],[Service]]="HT Geneblock Custom RNA"), "Empty","Required"),"Empty")</f>
        <v>Empty</v>
      </c>
      <c r="CI162" s="1" t="str">
        <f>IF(Table65[[#This Row],[Service]] = "Stock RNA", "Required","Empty")</f>
        <v>Empty</v>
      </c>
      <c r="CJ162" s="1" t="str">
        <f>IF(OR(Table65[[#This Row],[Service]] = "Custom RNA", Table65[[#This Row],[Service]] = "HT Custom RNA", Table65[[#This Row],[Service]] = "HT Geneblock Custom RNA", Table65[[#This Row],[Service]] = "Formulation"), "Required", "Empty")</f>
        <v>Empty</v>
      </c>
      <c r="CK162" s="1" t="str">
        <f>IF(OR(Table65[[#This Row],[Service]] = "Custom RNA", Table65[[#This Row],[Service]] = "HT Custom RNA", Table65[[#This Row],[Service]] = "HT Geneblock Custom RNA"), "Required", "Empty")</f>
        <v>Empty</v>
      </c>
      <c r="CL162" s="1" t="str">
        <f>IF(OR(Table65[[#This Row],[Service]] = "Custom RNA", Table65[[#This Row],[Service]] = "HT Custom RNA", Table65[[#This Row],[Service]] = "HT Geneblock Custom RNA"), "Required", "Empty")</f>
        <v>Empty</v>
      </c>
      <c r="CM162" s="1" t="str">
        <f>IF(OR(Table65[[#This Row],[Service]] = "Custom RNA", Table65[[#This Row],[Service]] = "HT Custom RNA", Table65[[#This Row],[Service]] = "HT Geneblock Custom RNA"), "Required", "Empty")</f>
        <v>Empty</v>
      </c>
      <c r="CN162" s="1" t="str">
        <f>IF(AND(Table65[[#This Row],[Vector]]&lt;&gt;"Banked Construct", OR(Table65[[#This Row],[Service]] = "Custom RNA", Table65[[#This Row],[Service]] = "HT Custom RNA",Table65[[#This Row],[Service]] = "HT Geneblock Custom RNA",)), "Optional", "Empty")</f>
        <v>Empty</v>
      </c>
      <c r="CO162" s="1" t="str">
        <f>IF(OR(Table65[[#This Row],[Service]] = "Custom RNA", Table65[[#This Row],[Service]] = "HT Custom RNA"), "Optional", "Empty")</f>
        <v>Empty</v>
      </c>
      <c r="CP162" s="1" t="str">
        <f>IF(OR(Table65[[#This Row],[Service]] = "Custom RNA", Table65[[#This Row],[Service]] = "HT Custom RNA", Table65[[#This Row],[Service]] = "HT Custom Geneblock RNA"), "Optional", "Empty")</f>
        <v>Empty</v>
      </c>
      <c r="CQ162" s="1" t="str">
        <f>IF(Table65[[#This Row],[Service]]&lt;&gt;"",IF(OR(Table65[[#This Row],[Service]]="HT Custom RNA", Table65[[#This Row],[Service]]="HT Geneblock Custom RNA"), "Empty","Optional"),"Empty")</f>
        <v>Empty</v>
      </c>
      <c r="CR162" s="1" t="str">
        <f>IF(AND(Table65[[#This Row],[Formulation]]&lt;&gt;"",Table65[[#This Row],[Formulation]]&lt;&gt;"None",Table65[[#This Row],[Formulation]]&lt;&gt;"No Options"), "Required","Empty")</f>
        <v>Empty</v>
      </c>
      <c r="CS162" s="1" t="str">
        <f>IF(AND(Table65[[#This Row],[Formulation]]&lt;&gt;"",Table65[[#This Row],[Formulation]]&lt;&gt;"None",Table65[[#This Row],[Formulation]]&lt;&gt;"No Options"), "Optional","Empty")</f>
        <v>Empty</v>
      </c>
      <c r="CT162" s="1" t="str">
        <f t="shared" si="12"/>
        <v>Optional</v>
      </c>
      <c r="CU162" s="1" t="str">
        <f t="shared" si="13"/>
        <v>Optional</v>
      </c>
      <c r="CV162" s="2" t="str">
        <f t="shared" si="14"/>
        <v>Optional</v>
      </c>
    </row>
    <row r="163" spans="1:100" x14ac:dyDescent="0.35">
      <c r="A163" s="69">
        <v>159</v>
      </c>
      <c r="B163" s="59"/>
      <c r="C163" s="83"/>
      <c r="D163" s="85"/>
      <c r="E163" s="90"/>
      <c r="F163" s="60"/>
      <c r="G163" s="60"/>
      <c r="H163" s="60"/>
      <c r="I163" s="61"/>
      <c r="J163" s="61"/>
      <c r="K163" s="105"/>
      <c r="L163" s="90"/>
      <c r="M163" s="60"/>
      <c r="N163" s="108"/>
      <c r="O163" s="91"/>
      <c r="P163" s="111"/>
      <c r="Q163" s="93" t="str">
        <f>Table_Sequence_Check[[#This Row],[Final Warnings]]</f>
        <v/>
      </c>
      <c r="R163" s="19"/>
      <c r="S163" s="19"/>
      <c r="T163" s="19"/>
      <c r="BG163" s="3" t="str" cm="1">
        <f t="array" ref="BG163">_xlfn.LET(
    _xlpm.ProblemFound, _xlfn.TEXTJOIN(", ", TRUE, IF(OR(Table65[[#This Row],[Codon Optimize Capitalized?]]="No", Table65[[#This Row],[Codon Optimize Capitalized?]]=""), IF((ISNUMBER(SEARCH(Table_Problem_Sequences[Problem Sequences], Table65[[#This Row],[Custom Sequence/Bank ID]]))), Table_Problem_Sequences[Problem Sequences], ""),IF((ISNUMBER(FIND(LOWER(Table_Problem_Sequences[Problem Sequences]), Table65[[#This Row],[Custom Sequence/Bank ID]]))), Table_Problem_Sequences[Problem Sequences], ""))),
    IF(_xlpm.ProblemFound="", "", "Warning 1: Problem sequences found (" &amp; _xlpm.ProblemFound &amp; ")"))</f>
        <v/>
      </c>
      <c r="BH163" s="3" t="str">
        <f>IF(AND(Table65[[#This Row],[Vector]] &lt;&gt; "Banked Construct",Table65[[#This Row],[Service]]&lt;&gt;"Stock RNA", LEN(Table65[[#This Row],[Custom Sequence/Bank ID]])&lt;300, Table65[[#This Row],[Custom Sequence/Bank ID]]&lt;&gt;""),"Comment: Sequence is less than 300nt. A spacer sequence will be added to bring the length up to 300nt","")</f>
        <v/>
      </c>
      <c r="BI163" s="1" t="str">
        <f>IF(AND(Table65[[#This Row],[Custom Sequence/Bank ID]]&lt;&gt;"", Table65[[#This Row],[Codon Optimize Capitalized?]]&lt;&gt; "No", Table65[[#This Row],[Codon Optimize Capitalized?]]&lt;&gt; "", Table65[[#This Row],[Codon Optimize Capitalized?]]&lt;&gt; "No Options"),
    IF(MOD(LEN(SUBSTITUTE(SUBSTITUTE(SUBSTITUTE(SUBSTITUTE(SUBSTITUTE(Table65[[#This Row],[Custom Sequence/Bank ID]], "a", ""), "c", ""), "g", ""), "u", ""), "t", "")), 3) = 0,
        "",
        "Error 3: Optimization regions not divisible by 3"),
    "")</f>
        <v/>
      </c>
      <c r="BJ163" s="1" t="str">
        <f>IF(
    Table65[[#This Row],[Vector]]="Banked Construct",
    IF(
        AND(
            LEFT(Table65[[#This Row],[Custom Sequence/Bank ID]], 3)="RTC",
            ISNUMBER(VALUE(MID(Table65[[#This Row],[Custom Sequence/Bank ID]], 4, 7))),
            LEN(Table65[[#This Row],[Custom Sequence/Bank ID]])=10
        ),
        "",
        "Error 4: Incorrect Bank ID"
    ),
    ""
)</f>
        <v/>
      </c>
      <c r="BK163" s="1" t="str">
        <f>IF(
   AND(Table65[[#This Row],[Vector]]&lt;&gt;"Banked Construct", LEN(Table65[[#This Row],[Custom Sequence/Bank ID]])&gt;0),
   IF(
      LEN(
         SUBSTITUTE(
            SUBSTITUTE(
               SUBSTITUTE(
                  SUBSTITUTE(UPPER(Table65[[#This Row],[Custom Sequence/Bank ID]]),"A",""),
               "C",""),
            "T",""),
         "G","")
      )&gt;0,
      "Error 5: Non-ACGT characters present",
      ""
   ),
   ""
)</f>
        <v/>
      </c>
      <c r="BL163" s="4" t="str">
        <f>IF(AND(Table65[[#This Row],[Vector]] &lt;&gt; "Banked Construct",Table65[[#This Row],[Service]]="Custom RNA", LEN(Table65[[#This Row],[Custom Sequence/Bank ID]])&gt;10000),"Error 6: Maximum sequence length is 10,000nt",IF(AND(Table65[[#This Row],[Vector]] &lt;&gt; "Banked Construct",Table65[[#This Row],[Service]]="HT Custom RNA", LEN(Table65[[#This Row],[Custom Sequence/Bank ID]])&gt;5000),"Error 6: Maximum sequence length for HT is 5,000nt", IF(Table65[[#This Row],[Service]]="HT Geneblock Custom RNA", IF(AND(Table65[[#This Row],[Vector]]="RTC coding circRNA", LEN(Table65[[#This Row],[Custom Sequence/Bank ID]])&gt;3793),"Error 6: Maximum sequence length for Coding CircRNA Geneblock is 3,793nt", IF(AND(Table65[[#This Row],[Vector]]="RTC noncoding circRNA", LEN(Table65[[#This Row],[Custom Sequence/Bank ID]])&gt;4493),"Error 6: Maximum sequence length for Noncoding CircRNA Geneblock is 4,493nt", IF(AND(Table65[[#This Row],[Vector]]="RTC Other RNA", LEN(Table65[[#This Row],[Custom Sequence/Bank ID]])&gt;4913),"Error 6: Maximum sequence length for Other RNA Geneblock is 4,913nt",""))),"")))</f>
        <v/>
      </c>
      <c r="BM163" s="4" t="str">
        <f>IF(AND(Table65[[#This Row],[Vector]] &lt;&gt; "Banked Construct", Table65[[#This Row],[Service]]&lt;&gt;"Stock RNA", Table65[[#This Row],[Custom Sequence/Bank ID]]&lt;&gt;""),
    _xlfn.LET(
        _xlpm.Sequence, Table65[[#This Row],[Custom Sequence/Bank ID]],
        _xlpm.OriginalLength, IF(AND(Table65[[#This Row],[Codon Optimize Capitalized?]] &lt;&gt; "No", Table65[[#This Row],[Codon Optimize Capitalized?]] &lt;&gt; ""),
                           LEN(SUBSTITUTE(SUBSTITUTE(SUBSTITUTE(SUBSTITUTE(SUBSTITUTE(_xlpm.Sequence, "A", ""), "C", ""), "G", ""), "T", ""), "U", "")),
                           LEN(_xlpm.Sequence)),
        _xlpm.NoGCLength, IF(AND(Table65[[#This Row],[Codon Optimize Capitalized?]] &lt;&gt; "No", Table65[[#This Row],[Codon Optimize Capitalized?]] &lt;&gt; ""),
                       LEN((SUBSTITUTE(SUBSTITUTE(SUBSTITUTE(SUBSTITUTE(SUBSTITUTE(SUBSTITUTE(SUBSTITUTE(_xlpm.Sequence, "A", ""), "C", ""), "G", ""), "T", ""), "U", ""), "g", ""), "c", ""))),
                       LEN(SUBSTITUTE(SUBSTITUTE(UPPER(_xlpm.Sequence), "G", ""), "C", ""))),
        _xlpm.GCLength, _xlpm.OriginalLength - _xlpm.NoGCLength,
        _xlpm.GCPercentage, IF(_xlpm.OriginalLength &gt; 15, _xlpm.GCLength / _xlpm.OriginalLength, 0.5),
                IF(OR(_xlpm.GCPercentage &gt; 0.65, _xlpm.GCPercentage &lt; 0.25), "Warning 7: Unoptimized region GC is not between 25-65%", "")
    ),
    ""
)</f>
        <v/>
      </c>
      <c r="BN163" s="4" t="str" cm="1">
        <f t="array" ref="BN163">_xlfn.LET(
    _xlpm.ProblemFound, _xlfn.TEXTJOIN(", ", TRUE, IF(OR(Table65[[#This Row],[Codon Optimize Capitalized?]]="No", Table65[[#This Row],[Codon Optimize Capitalized?]]=""), IF((ISNUMBER(SEARCH(Table_Restriction_Enzymes[XbaI], Table65[[#This Row],[Custom Sequence/Bank ID]]))), Table_Restriction_Enzymes[XbaI], ""),IF((ISNUMBER(FIND(LOWER(Table_Restriction_Enzymes[XbaI]), Table65[[#This Row],[Custom Sequence/Bank ID]]))), Table_Restriction_Enzymes[XbaI], ""))),
    IF(_xlpm.ProblemFound="", "", "[" &amp; _xlpm.ProblemFound &amp; "]"))</f>
        <v/>
      </c>
      <c r="BO163" s="4" t="str">
        <f>IF(Table_Sequence_Check[[#This Row],[Restriction Enzyme 1 Check]]&lt;&gt;"", Table_Restriction_Enzymes[[#Headers],[XbaI]],"")</f>
        <v/>
      </c>
      <c r="BP163" s="4" t="str" cm="1">
        <f t="array" ref="BP163">_xlfn.LET(
    _xlpm.ProblemFound, _xlfn.TEXTJOIN(", ", TRUE, IF(OR(Table65[[#This Row],[Codon Optimize Capitalized?]]="No", Table65[[#This Row],[Codon Optimize Capitalized?]]=""), IF((ISNUMBER(SEARCH(Table_Restriction_Enzymes[AscI], Table65[[#This Row],[Custom Sequence/Bank ID]]))), Table_Restriction_Enzymes[AscI], ""),IF((ISNUMBER(FIND(LOWER(Table_Restriction_Enzymes[AscI]), Table65[[#This Row],[Custom Sequence/Bank ID]]))), Table_Restriction_Enzymes[AscI], ""))),
    IF(_xlpm.ProblemFound="", "", "[" &amp; _xlpm.ProblemFound &amp; "]"))</f>
        <v/>
      </c>
      <c r="BQ163" s="4" t="str">
        <f>IF(Table_Sequence_Check[[#This Row],[Restriction Enzyme 2 Check]]&lt;&gt;"", Table_Restriction_Enzymes[[#Headers],[AscI]],"")</f>
        <v/>
      </c>
      <c r="BR163" s="4" t="str">
        <f>IF(AND(Table65[[#This Row],[Vector]] &lt;&gt; "Banked Construct",Table65[[#This Row],[Service]]&lt;&gt;"Stock RNA", Table65[[#This Row],[Service]]&lt;&gt;"HT Geneblock Custom RNA", Table_Sequence_Check[[#This Row],[Restriction Enzyme 1 Check]]&lt;&gt;"", Table_Sequence_Check[[#This Row],[Restriction Enzyme 2 Check]]&lt;&gt; ""),"Error 8: Remove instances of one of the following: " &amp; _xlfn.CONCAT(Table_Sequence_Check[[#This Row],[Restriction Enzyme 1 Check]],Table_Sequence_Check[[#This Row],[Restriction Enzyme 2 Check]]),"")</f>
        <v/>
      </c>
      <c r="BS163" s="4" t="str" cm="1">
        <f t="array" ref="BS163">IF(
   AND(
      Table65[[#This Row],[Service]] &lt;&gt; "",
      OR(
         COUNTIF(Table65[Service], "HT Custom RNA") &gt; 0,
         COUNTIF(Table65[Service], "HT Geneblock Custom RNA") &gt; 0
      ),
      COUNTA(_xlfn.UNIQUE(_xlfn._xlws.FILTER(Table65[Service], Table65[Service] &lt;&gt; ""))) &gt; 1
   ),
   "Error 9: If selecting HT Custom RNA or HT Geneblock Custom RNA, all items must match the selected HT service",
   ""
)</f>
        <v/>
      </c>
      <c r="BT163" s="4" t="str" cm="1">
        <f t="array" ref="BT163">IF(
   AND(
      Table65[[#This Row],[Service]] &lt;&gt; "",
      OR(COUNTIF(Table65[Service], "*HT Custom RNA*") &gt; 0, COUNTIF(Table65[Service], "*HT Geneblock Custom RNA*") &gt; 0),
      OR(
         COUNTA(_xlfn.UNIQUE(_xlfn._xlws.FILTER(Table65[RNA Analytics], (Table65[Service] &lt;&gt; "")))) &gt; 1,
         COUNTA(_xlfn.UNIQUE(_xlfn._xlws.FILTER(Table65[Bank Construct?], (Table65[Service] &lt;&gt; "")))) &gt; 1,
         COUNTA(_xlfn.UNIQUE(_xlfn._xlws.FILTER(Table65[Synthesis Type], (Table65[Service] &lt;&gt; "")))) &gt; 1
      )
   ),
   "Error 10: If submitting HT Custom RNA or HT Geneblock Custom RNA service request, all items must have the same Synthesis Type, Banking, and Analytics",
   ""
)</f>
        <v/>
      </c>
      <c r="BU163" s="4" t="str">
        <f>IF(AND(OR(Table65[[#This Row],[Service]] = "HT Custom RNA",Table65[[#This Row],[Service]] = "HT Geneblock Custom RNA"), Table65[[#This Row],[Vector]]="Banked Construct"),"Error 11: Banked constructs cannot be submitted for HT/Geneblock Custom RNA service. Contact the core if you'd like to resynthesize an entire banked plate","")</f>
        <v/>
      </c>
      <c r="BV163" s="4" t="str">
        <f>IF(AND(Table65[[#This Row],[Service]] &lt;&gt; "", Table65[[#This Row],[Vector]]="Banked Construct", Table65[[#This Row],[Bank Construct?]]="Yes"),"Error 12: Cannot bank constructs that are already banked","")</f>
        <v/>
      </c>
      <c r="BW163" s="4" t="str" cm="1">
        <f t="array" ref="BW163">_xlfn.LET(
    _xlpm.ProblemFound, _xlfn.TEXTJOIN(", ", TRUE, IF(AND(Table65[[#This Row],[Synthesis Type]]="Other RNA", OR(Table65[[#This Row],[Codon Optimize Capitalized?]]="No", Table65[[#This Row],[Codon Optimize Capitalized?]]="")), IF((ISNUMBER(SEARCH(Table_pA_Check[pA Check], Table65[[#This Row],[Custom Sequence/Bank ID]]))), Table_pA_Check[pA Check], ""),IF((ISNUMBER(FIND(LOWER(Table_pA_Check[pA Check]), Table65[[#This Row],[Custom Sequence/Bank ID]]))), Table_pA_Check[pA Check], ""))),
    IF(_xlpm.ProblemFound="", "", "Error 13: Problem sequences found (" &amp; _xlpm.ProblemFound &amp; ")"))</f>
        <v/>
      </c>
      <c r="BX163" s="4" t="str">
        <f>IF(AND(Table65[[#This Row],[Service]] &lt;&gt; "", Table65[[#This Row],[Codon Optimize Capitalized?]]&lt;&gt; "No", Table65[[#This Row],[Codon Optimize Capitalized?]]&lt;&gt; "", Table65[[#This Row],[Codon Optimize Capitalized?]]&lt;&gt; "No Options", EXACT(Table65[[#This Row],[Custom Sequence/Bank ID]],LOWER(Table65[[#This Row],[Custom Sequence/Bank ID]]))),"Error 14: Codon optimization is selected, but sequence is lowercase. Change regions for optimization to uppercase","")</f>
        <v/>
      </c>
      <c r="BY163" s="4" t="str">
        <f>IF(COUNTIF(Table65[Name], Table65[[#This Row],[Name]]) &gt; 1, "Error 15: Duplicate name", "")</f>
        <v/>
      </c>
      <c r="BZ163" s="4" t="str">
        <f>IF(
   Table65[[#This Row],[Service]]&lt;&gt;"",
   IF(
      AND(Table65[[#This Row],[Formulation]]="", Table65[[#This Row],[Number of Aliquots]]&gt;1),
      "Error 16: The RTC can only aliquot formulated circRNA; unformulated circRNA is stable through many freeze-thaw cycles",
      ""
   ),
   ""
)</f>
        <v/>
      </c>
      <c r="CA163" s="4" t="str">
        <f>IF(
   Table65[[#This Row],[Service]]&lt;&gt;"",
   IF(
      Table65[[#This Row],[Number of Aliquots]] &gt; (Table65[[#This Row],[Quantity (mg)]]*20),
      "Error 17: Too many aliquots. Maximum aliquots for Quantity requested = " &amp; (Table65[[#This Row],[Quantity (mg)]]*20),
      ""
   ),
   ""
)</f>
        <v/>
      </c>
      <c r="CB163" s="4" t="str">
        <f>IF(
   AND(Table65[[#This Row],[Service]]&lt;&gt;"", Table65[[#This Row],[Quantity (mg)]]&lt;0.2, Table65[[#This Row],[Formulation]]&lt;&gt;"", Table65[[#This Row],[Formulation]]&lt;&gt;"None"),
   "Error 18: Quantity too low. Minimum is 0.2mg for formulations",
   ""
)</f>
        <v/>
      </c>
      <c r="CC163" s="4" t="str">
        <f>IF(
   AND(Table65[[#This Row],[Service]]&lt;&gt;"", Table65[[#This Row],[Vector]]="No Vector", Table65[[#This Row],[Service]]&lt;&gt;"HT Geneblock Custom RNA"),
   "Error 19: [No Vector] can only be used for Geneblock service",
   ""
)</f>
        <v/>
      </c>
      <c r="CD163" s="4" t="str">
        <f>_xlfn.LET(
    _xlpm.errorList, _xlfn.TEXTJOIN(". ", TRUE, Table_Sequence_Check[[#This Row],[Problem Sequence Check]:[GC Check]],Table_Sequence_Check[[#This Row],[Restriction Enzyme Error]:[Gblock No Vector Check]]),
    IF(AND(Table65[[#This Row],[Service]]&lt;&gt;"", Table65[[#This Row],[Custom Sequence/Bank ID]]&lt;&gt;"SPECIAL",_xlpm.errorList&lt;&gt;""), _xlpm.errorList &amp; ".", "")
)</f>
        <v/>
      </c>
      <c r="CF163" s="3" t="str">
        <f t="shared" si="10"/>
        <v>Required</v>
      </c>
      <c r="CG163" s="1" t="str">
        <f t="shared" si="11"/>
        <v>Optional</v>
      </c>
      <c r="CH163" s="1" t="str">
        <f>IF(Table65[[#This Row],[Service]]&lt;&gt;"",IF((Table65[[#This Row],[Service]]="HT Custom RNA") + (Table65[[#This Row],[Service]]="HT Geneblock Custom RNA"), "Empty","Required"),"Empty")</f>
        <v>Empty</v>
      </c>
      <c r="CI163" s="1" t="str">
        <f>IF(Table65[[#This Row],[Service]] = "Stock RNA", "Required","Empty")</f>
        <v>Empty</v>
      </c>
      <c r="CJ163" s="1" t="str">
        <f>IF(OR(Table65[[#This Row],[Service]] = "Custom RNA", Table65[[#This Row],[Service]] = "HT Custom RNA", Table65[[#This Row],[Service]] = "HT Geneblock Custom RNA", Table65[[#This Row],[Service]] = "Formulation"), "Required", "Empty")</f>
        <v>Empty</v>
      </c>
      <c r="CK163" s="1" t="str">
        <f>IF(OR(Table65[[#This Row],[Service]] = "Custom RNA", Table65[[#This Row],[Service]] = "HT Custom RNA", Table65[[#This Row],[Service]] = "HT Geneblock Custom RNA"), "Required", "Empty")</f>
        <v>Empty</v>
      </c>
      <c r="CL163" s="1" t="str">
        <f>IF(OR(Table65[[#This Row],[Service]] = "Custom RNA", Table65[[#This Row],[Service]] = "HT Custom RNA", Table65[[#This Row],[Service]] = "HT Geneblock Custom RNA"), "Required", "Empty")</f>
        <v>Empty</v>
      </c>
      <c r="CM163" s="1" t="str">
        <f>IF(OR(Table65[[#This Row],[Service]] = "Custom RNA", Table65[[#This Row],[Service]] = "HT Custom RNA", Table65[[#This Row],[Service]] = "HT Geneblock Custom RNA"), "Required", "Empty")</f>
        <v>Empty</v>
      </c>
      <c r="CN163" s="1" t="str">
        <f>IF(AND(Table65[[#This Row],[Vector]]&lt;&gt;"Banked Construct", OR(Table65[[#This Row],[Service]] = "Custom RNA", Table65[[#This Row],[Service]] = "HT Custom RNA",Table65[[#This Row],[Service]] = "HT Geneblock Custom RNA",)), "Optional", "Empty")</f>
        <v>Empty</v>
      </c>
      <c r="CO163" s="1" t="str">
        <f>IF(OR(Table65[[#This Row],[Service]] = "Custom RNA", Table65[[#This Row],[Service]] = "HT Custom RNA"), "Optional", "Empty")</f>
        <v>Empty</v>
      </c>
      <c r="CP163" s="1" t="str">
        <f>IF(OR(Table65[[#This Row],[Service]] = "Custom RNA", Table65[[#This Row],[Service]] = "HT Custom RNA", Table65[[#This Row],[Service]] = "HT Custom Geneblock RNA"), "Optional", "Empty")</f>
        <v>Empty</v>
      </c>
      <c r="CQ163" s="1" t="str">
        <f>IF(Table65[[#This Row],[Service]]&lt;&gt;"",IF(OR(Table65[[#This Row],[Service]]="HT Custom RNA", Table65[[#This Row],[Service]]="HT Geneblock Custom RNA"), "Empty","Optional"),"Empty")</f>
        <v>Empty</v>
      </c>
      <c r="CR163" s="1" t="str">
        <f>IF(AND(Table65[[#This Row],[Formulation]]&lt;&gt;"",Table65[[#This Row],[Formulation]]&lt;&gt;"None",Table65[[#This Row],[Formulation]]&lt;&gt;"No Options"), "Required","Empty")</f>
        <v>Empty</v>
      </c>
      <c r="CS163" s="1" t="str">
        <f>IF(AND(Table65[[#This Row],[Formulation]]&lt;&gt;"",Table65[[#This Row],[Formulation]]&lt;&gt;"None",Table65[[#This Row],[Formulation]]&lt;&gt;"No Options"), "Optional","Empty")</f>
        <v>Empty</v>
      </c>
      <c r="CT163" s="1" t="str">
        <f t="shared" si="12"/>
        <v>Optional</v>
      </c>
      <c r="CU163" s="1" t="str">
        <f t="shared" si="13"/>
        <v>Optional</v>
      </c>
      <c r="CV163" s="2" t="str">
        <f t="shared" si="14"/>
        <v>Optional</v>
      </c>
    </row>
    <row r="164" spans="1:100" x14ac:dyDescent="0.35">
      <c r="A164" s="69">
        <v>160</v>
      </c>
      <c r="B164" s="59"/>
      <c r="C164" s="83"/>
      <c r="D164" s="85"/>
      <c r="E164" s="90"/>
      <c r="F164" s="60"/>
      <c r="G164" s="60"/>
      <c r="H164" s="60"/>
      <c r="I164" s="61"/>
      <c r="J164" s="61"/>
      <c r="K164" s="105"/>
      <c r="L164" s="90"/>
      <c r="M164" s="60"/>
      <c r="N164" s="108"/>
      <c r="O164" s="91"/>
      <c r="P164" s="111"/>
      <c r="Q164" s="93" t="str">
        <f>Table_Sequence_Check[[#This Row],[Final Warnings]]</f>
        <v/>
      </c>
      <c r="R164" s="19"/>
      <c r="S164" s="19"/>
      <c r="T164" s="19"/>
      <c r="BG164" s="3" t="str" cm="1">
        <f t="array" ref="BG164">_xlfn.LET(
    _xlpm.ProblemFound, _xlfn.TEXTJOIN(", ", TRUE, IF(OR(Table65[[#This Row],[Codon Optimize Capitalized?]]="No", Table65[[#This Row],[Codon Optimize Capitalized?]]=""), IF((ISNUMBER(SEARCH(Table_Problem_Sequences[Problem Sequences], Table65[[#This Row],[Custom Sequence/Bank ID]]))), Table_Problem_Sequences[Problem Sequences], ""),IF((ISNUMBER(FIND(LOWER(Table_Problem_Sequences[Problem Sequences]), Table65[[#This Row],[Custom Sequence/Bank ID]]))), Table_Problem_Sequences[Problem Sequences], ""))),
    IF(_xlpm.ProblemFound="", "", "Warning 1: Problem sequences found (" &amp; _xlpm.ProblemFound &amp; ")"))</f>
        <v/>
      </c>
      <c r="BH164" s="3" t="str">
        <f>IF(AND(Table65[[#This Row],[Vector]] &lt;&gt; "Banked Construct",Table65[[#This Row],[Service]]&lt;&gt;"Stock RNA", LEN(Table65[[#This Row],[Custom Sequence/Bank ID]])&lt;300, Table65[[#This Row],[Custom Sequence/Bank ID]]&lt;&gt;""),"Comment: Sequence is less than 300nt. A spacer sequence will be added to bring the length up to 300nt","")</f>
        <v/>
      </c>
      <c r="BI164" s="1" t="str">
        <f>IF(AND(Table65[[#This Row],[Custom Sequence/Bank ID]]&lt;&gt;"", Table65[[#This Row],[Codon Optimize Capitalized?]]&lt;&gt; "No", Table65[[#This Row],[Codon Optimize Capitalized?]]&lt;&gt; "", Table65[[#This Row],[Codon Optimize Capitalized?]]&lt;&gt; "No Options"),
    IF(MOD(LEN(SUBSTITUTE(SUBSTITUTE(SUBSTITUTE(SUBSTITUTE(SUBSTITUTE(Table65[[#This Row],[Custom Sequence/Bank ID]], "a", ""), "c", ""), "g", ""), "u", ""), "t", "")), 3) = 0,
        "",
        "Error 3: Optimization regions not divisible by 3"),
    "")</f>
        <v/>
      </c>
      <c r="BJ164" s="1" t="str">
        <f>IF(
    Table65[[#This Row],[Vector]]="Banked Construct",
    IF(
        AND(
            LEFT(Table65[[#This Row],[Custom Sequence/Bank ID]], 3)="RTC",
            ISNUMBER(VALUE(MID(Table65[[#This Row],[Custom Sequence/Bank ID]], 4, 7))),
            LEN(Table65[[#This Row],[Custom Sequence/Bank ID]])=10
        ),
        "",
        "Error 4: Incorrect Bank ID"
    ),
    ""
)</f>
        <v/>
      </c>
      <c r="BK164" s="1" t="str">
        <f>IF(
   AND(Table65[[#This Row],[Vector]]&lt;&gt;"Banked Construct", LEN(Table65[[#This Row],[Custom Sequence/Bank ID]])&gt;0),
   IF(
      LEN(
         SUBSTITUTE(
            SUBSTITUTE(
               SUBSTITUTE(
                  SUBSTITUTE(UPPER(Table65[[#This Row],[Custom Sequence/Bank ID]]),"A",""),
               "C",""),
            "T",""),
         "G","")
      )&gt;0,
      "Error 5: Non-ACGT characters present",
      ""
   ),
   ""
)</f>
        <v/>
      </c>
      <c r="BL164" s="4" t="str">
        <f>IF(AND(Table65[[#This Row],[Vector]] &lt;&gt; "Banked Construct",Table65[[#This Row],[Service]]="Custom RNA", LEN(Table65[[#This Row],[Custom Sequence/Bank ID]])&gt;10000),"Error 6: Maximum sequence length is 10,000nt",IF(AND(Table65[[#This Row],[Vector]] &lt;&gt; "Banked Construct",Table65[[#This Row],[Service]]="HT Custom RNA", LEN(Table65[[#This Row],[Custom Sequence/Bank ID]])&gt;5000),"Error 6: Maximum sequence length for HT is 5,000nt", IF(Table65[[#This Row],[Service]]="HT Geneblock Custom RNA", IF(AND(Table65[[#This Row],[Vector]]="RTC coding circRNA", LEN(Table65[[#This Row],[Custom Sequence/Bank ID]])&gt;3793),"Error 6: Maximum sequence length for Coding CircRNA Geneblock is 3,793nt", IF(AND(Table65[[#This Row],[Vector]]="RTC noncoding circRNA", LEN(Table65[[#This Row],[Custom Sequence/Bank ID]])&gt;4493),"Error 6: Maximum sequence length for Noncoding CircRNA Geneblock is 4,493nt", IF(AND(Table65[[#This Row],[Vector]]="RTC Other RNA", LEN(Table65[[#This Row],[Custom Sequence/Bank ID]])&gt;4913),"Error 6: Maximum sequence length for Other RNA Geneblock is 4,913nt",""))),"")))</f>
        <v/>
      </c>
      <c r="BM164" s="4" t="str">
        <f>IF(AND(Table65[[#This Row],[Vector]] &lt;&gt; "Banked Construct", Table65[[#This Row],[Service]]&lt;&gt;"Stock RNA", Table65[[#This Row],[Custom Sequence/Bank ID]]&lt;&gt;""),
    _xlfn.LET(
        _xlpm.Sequence, Table65[[#This Row],[Custom Sequence/Bank ID]],
        _xlpm.OriginalLength, IF(AND(Table65[[#This Row],[Codon Optimize Capitalized?]] &lt;&gt; "No", Table65[[#This Row],[Codon Optimize Capitalized?]] &lt;&gt; ""),
                           LEN(SUBSTITUTE(SUBSTITUTE(SUBSTITUTE(SUBSTITUTE(SUBSTITUTE(_xlpm.Sequence, "A", ""), "C", ""), "G", ""), "T", ""), "U", "")),
                           LEN(_xlpm.Sequence)),
        _xlpm.NoGCLength, IF(AND(Table65[[#This Row],[Codon Optimize Capitalized?]] &lt;&gt; "No", Table65[[#This Row],[Codon Optimize Capitalized?]] &lt;&gt; ""),
                       LEN((SUBSTITUTE(SUBSTITUTE(SUBSTITUTE(SUBSTITUTE(SUBSTITUTE(SUBSTITUTE(SUBSTITUTE(_xlpm.Sequence, "A", ""), "C", ""), "G", ""), "T", ""), "U", ""), "g", ""), "c", ""))),
                       LEN(SUBSTITUTE(SUBSTITUTE(UPPER(_xlpm.Sequence), "G", ""), "C", ""))),
        _xlpm.GCLength, _xlpm.OriginalLength - _xlpm.NoGCLength,
        _xlpm.GCPercentage, IF(_xlpm.OriginalLength &gt; 15, _xlpm.GCLength / _xlpm.OriginalLength, 0.5),
                IF(OR(_xlpm.GCPercentage &gt; 0.65, _xlpm.GCPercentage &lt; 0.25), "Warning 7: Unoptimized region GC is not between 25-65%", "")
    ),
    ""
)</f>
        <v/>
      </c>
      <c r="BN164" s="4" t="str" cm="1">
        <f t="array" ref="BN164">_xlfn.LET(
    _xlpm.ProblemFound, _xlfn.TEXTJOIN(", ", TRUE, IF(OR(Table65[[#This Row],[Codon Optimize Capitalized?]]="No", Table65[[#This Row],[Codon Optimize Capitalized?]]=""), IF((ISNUMBER(SEARCH(Table_Restriction_Enzymes[XbaI], Table65[[#This Row],[Custom Sequence/Bank ID]]))), Table_Restriction_Enzymes[XbaI], ""),IF((ISNUMBER(FIND(LOWER(Table_Restriction_Enzymes[XbaI]), Table65[[#This Row],[Custom Sequence/Bank ID]]))), Table_Restriction_Enzymes[XbaI], ""))),
    IF(_xlpm.ProblemFound="", "", "[" &amp; _xlpm.ProblemFound &amp; "]"))</f>
        <v/>
      </c>
      <c r="BO164" s="4" t="str">
        <f>IF(Table_Sequence_Check[[#This Row],[Restriction Enzyme 1 Check]]&lt;&gt;"", Table_Restriction_Enzymes[[#Headers],[XbaI]],"")</f>
        <v/>
      </c>
      <c r="BP164" s="4" t="str" cm="1">
        <f t="array" ref="BP164">_xlfn.LET(
    _xlpm.ProblemFound, _xlfn.TEXTJOIN(", ", TRUE, IF(OR(Table65[[#This Row],[Codon Optimize Capitalized?]]="No", Table65[[#This Row],[Codon Optimize Capitalized?]]=""), IF((ISNUMBER(SEARCH(Table_Restriction_Enzymes[AscI], Table65[[#This Row],[Custom Sequence/Bank ID]]))), Table_Restriction_Enzymes[AscI], ""),IF((ISNUMBER(FIND(LOWER(Table_Restriction_Enzymes[AscI]), Table65[[#This Row],[Custom Sequence/Bank ID]]))), Table_Restriction_Enzymes[AscI], ""))),
    IF(_xlpm.ProblemFound="", "", "[" &amp; _xlpm.ProblemFound &amp; "]"))</f>
        <v/>
      </c>
      <c r="BQ164" s="4" t="str">
        <f>IF(Table_Sequence_Check[[#This Row],[Restriction Enzyme 2 Check]]&lt;&gt;"", Table_Restriction_Enzymes[[#Headers],[AscI]],"")</f>
        <v/>
      </c>
      <c r="BR164" s="4" t="str">
        <f>IF(AND(Table65[[#This Row],[Vector]] &lt;&gt; "Banked Construct",Table65[[#This Row],[Service]]&lt;&gt;"Stock RNA", Table65[[#This Row],[Service]]&lt;&gt;"HT Geneblock Custom RNA", Table_Sequence_Check[[#This Row],[Restriction Enzyme 1 Check]]&lt;&gt;"", Table_Sequence_Check[[#This Row],[Restriction Enzyme 2 Check]]&lt;&gt; ""),"Error 8: Remove instances of one of the following: " &amp; _xlfn.CONCAT(Table_Sequence_Check[[#This Row],[Restriction Enzyme 1 Check]],Table_Sequence_Check[[#This Row],[Restriction Enzyme 2 Check]]),"")</f>
        <v/>
      </c>
      <c r="BS164" s="4" t="str" cm="1">
        <f t="array" ref="BS164">IF(
   AND(
      Table65[[#This Row],[Service]] &lt;&gt; "",
      OR(
         COUNTIF(Table65[Service], "HT Custom RNA") &gt; 0,
         COUNTIF(Table65[Service], "HT Geneblock Custom RNA") &gt; 0
      ),
      COUNTA(_xlfn.UNIQUE(_xlfn._xlws.FILTER(Table65[Service], Table65[Service] &lt;&gt; ""))) &gt; 1
   ),
   "Error 9: If selecting HT Custom RNA or HT Geneblock Custom RNA, all items must match the selected HT service",
   ""
)</f>
        <v/>
      </c>
      <c r="BT164" s="4" t="str" cm="1">
        <f t="array" ref="BT164">IF(
   AND(
      Table65[[#This Row],[Service]] &lt;&gt; "",
      OR(COUNTIF(Table65[Service], "*HT Custom RNA*") &gt; 0, COUNTIF(Table65[Service], "*HT Geneblock Custom RNA*") &gt; 0),
      OR(
         COUNTA(_xlfn.UNIQUE(_xlfn._xlws.FILTER(Table65[RNA Analytics], (Table65[Service] &lt;&gt; "")))) &gt; 1,
         COUNTA(_xlfn.UNIQUE(_xlfn._xlws.FILTER(Table65[Bank Construct?], (Table65[Service] &lt;&gt; "")))) &gt; 1,
         COUNTA(_xlfn.UNIQUE(_xlfn._xlws.FILTER(Table65[Synthesis Type], (Table65[Service] &lt;&gt; "")))) &gt; 1
      )
   ),
   "Error 10: If submitting HT Custom RNA or HT Geneblock Custom RNA service request, all items must have the same Synthesis Type, Banking, and Analytics",
   ""
)</f>
        <v/>
      </c>
      <c r="BU164" s="4" t="str">
        <f>IF(AND(OR(Table65[[#This Row],[Service]] = "HT Custom RNA",Table65[[#This Row],[Service]] = "HT Geneblock Custom RNA"), Table65[[#This Row],[Vector]]="Banked Construct"),"Error 11: Banked constructs cannot be submitted for HT/Geneblock Custom RNA service. Contact the core if you'd like to resynthesize an entire banked plate","")</f>
        <v/>
      </c>
      <c r="BV164" s="4" t="str">
        <f>IF(AND(Table65[[#This Row],[Service]] &lt;&gt; "", Table65[[#This Row],[Vector]]="Banked Construct", Table65[[#This Row],[Bank Construct?]]="Yes"),"Error 12: Cannot bank constructs that are already banked","")</f>
        <v/>
      </c>
      <c r="BW164" s="4" t="str" cm="1">
        <f t="array" ref="BW164">_xlfn.LET(
    _xlpm.ProblemFound, _xlfn.TEXTJOIN(", ", TRUE, IF(AND(Table65[[#This Row],[Synthesis Type]]="Other RNA", OR(Table65[[#This Row],[Codon Optimize Capitalized?]]="No", Table65[[#This Row],[Codon Optimize Capitalized?]]="")), IF((ISNUMBER(SEARCH(Table_pA_Check[pA Check], Table65[[#This Row],[Custom Sequence/Bank ID]]))), Table_pA_Check[pA Check], ""),IF((ISNUMBER(FIND(LOWER(Table_pA_Check[pA Check]), Table65[[#This Row],[Custom Sequence/Bank ID]]))), Table_pA_Check[pA Check], ""))),
    IF(_xlpm.ProblemFound="", "", "Error 13: Problem sequences found (" &amp; _xlpm.ProblemFound &amp; ")"))</f>
        <v/>
      </c>
      <c r="BX164" s="4" t="str">
        <f>IF(AND(Table65[[#This Row],[Service]] &lt;&gt; "", Table65[[#This Row],[Codon Optimize Capitalized?]]&lt;&gt; "No", Table65[[#This Row],[Codon Optimize Capitalized?]]&lt;&gt; "", Table65[[#This Row],[Codon Optimize Capitalized?]]&lt;&gt; "No Options", EXACT(Table65[[#This Row],[Custom Sequence/Bank ID]],LOWER(Table65[[#This Row],[Custom Sequence/Bank ID]]))),"Error 14: Codon optimization is selected, but sequence is lowercase. Change regions for optimization to uppercase","")</f>
        <v/>
      </c>
      <c r="BY164" s="4" t="str">
        <f>IF(COUNTIF(Table65[Name], Table65[[#This Row],[Name]]) &gt; 1, "Error 15: Duplicate name", "")</f>
        <v/>
      </c>
      <c r="BZ164" s="4" t="str">
        <f>IF(
   Table65[[#This Row],[Service]]&lt;&gt;"",
   IF(
      AND(Table65[[#This Row],[Formulation]]="", Table65[[#This Row],[Number of Aliquots]]&gt;1),
      "Error 16: The RTC can only aliquot formulated circRNA; unformulated circRNA is stable through many freeze-thaw cycles",
      ""
   ),
   ""
)</f>
        <v/>
      </c>
      <c r="CA164" s="4" t="str">
        <f>IF(
   Table65[[#This Row],[Service]]&lt;&gt;"",
   IF(
      Table65[[#This Row],[Number of Aliquots]] &gt; (Table65[[#This Row],[Quantity (mg)]]*20),
      "Error 17: Too many aliquots. Maximum aliquots for Quantity requested = " &amp; (Table65[[#This Row],[Quantity (mg)]]*20),
      ""
   ),
   ""
)</f>
        <v/>
      </c>
      <c r="CB164" s="4" t="str">
        <f>IF(
   AND(Table65[[#This Row],[Service]]&lt;&gt;"", Table65[[#This Row],[Quantity (mg)]]&lt;0.2, Table65[[#This Row],[Formulation]]&lt;&gt;"", Table65[[#This Row],[Formulation]]&lt;&gt;"None"),
   "Error 18: Quantity too low. Minimum is 0.2mg for formulations",
   ""
)</f>
        <v/>
      </c>
      <c r="CC164" s="4" t="str">
        <f>IF(
   AND(Table65[[#This Row],[Service]]&lt;&gt;"", Table65[[#This Row],[Vector]]="No Vector", Table65[[#This Row],[Service]]&lt;&gt;"HT Geneblock Custom RNA"),
   "Error 19: [No Vector] can only be used for Geneblock service",
   ""
)</f>
        <v/>
      </c>
      <c r="CD164" s="4" t="str">
        <f>_xlfn.LET(
    _xlpm.errorList, _xlfn.TEXTJOIN(". ", TRUE, Table_Sequence_Check[[#This Row],[Problem Sequence Check]:[GC Check]],Table_Sequence_Check[[#This Row],[Restriction Enzyme Error]:[Gblock No Vector Check]]),
    IF(AND(Table65[[#This Row],[Service]]&lt;&gt;"", Table65[[#This Row],[Custom Sequence/Bank ID]]&lt;&gt;"SPECIAL",_xlpm.errorList&lt;&gt;""), _xlpm.errorList &amp; ".", "")
)</f>
        <v/>
      </c>
      <c r="CF164" s="3" t="str">
        <f t="shared" si="10"/>
        <v>Required</v>
      </c>
      <c r="CG164" s="1" t="str">
        <f t="shared" si="11"/>
        <v>Optional</v>
      </c>
      <c r="CH164" s="1" t="str">
        <f>IF(Table65[[#This Row],[Service]]&lt;&gt;"",IF((Table65[[#This Row],[Service]]="HT Custom RNA") + (Table65[[#This Row],[Service]]="HT Geneblock Custom RNA"), "Empty","Required"),"Empty")</f>
        <v>Empty</v>
      </c>
      <c r="CI164" s="1" t="str">
        <f>IF(Table65[[#This Row],[Service]] = "Stock RNA", "Required","Empty")</f>
        <v>Empty</v>
      </c>
      <c r="CJ164" s="1" t="str">
        <f>IF(OR(Table65[[#This Row],[Service]] = "Custom RNA", Table65[[#This Row],[Service]] = "HT Custom RNA", Table65[[#This Row],[Service]] = "HT Geneblock Custom RNA", Table65[[#This Row],[Service]] = "Formulation"), "Required", "Empty")</f>
        <v>Empty</v>
      </c>
      <c r="CK164" s="1" t="str">
        <f>IF(OR(Table65[[#This Row],[Service]] = "Custom RNA", Table65[[#This Row],[Service]] = "HT Custom RNA", Table65[[#This Row],[Service]] = "HT Geneblock Custom RNA"), "Required", "Empty")</f>
        <v>Empty</v>
      </c>
      <c r="CL164" s="1" t="str">
        <f>IF(OR(Table65[[#This Row],[Service]] = "Custom RNA", Table65[[#This Row],[Service]] = "HT Custom RNA", Table65[[#This Row],[Service]] = "HT Geneblock Custom RNA"), "Required", "Empty")</f>
        <v>Empty</v>
      </c>
      <c r="CM164" s="1" t="str">
        <f>IF(OR(Table65[[#This Row],[Service]] = "Custom RNA", Table65[[#This Row],[Service]] = "HT Custom RNA", Table65[[#This Row],[Service]] = "HT Geneblock Custom RNA"), "Required", "Empty")</f>
        <v>Empty</v>
      </c>
      <c r="CN164" s="1" t="str">
        <f>IF(AND(Table65[[#This Row],[Vector]]&lt;&gt;"Banked Construct", OR(Table65[[#This Row],[Service]] = "Custom RNA", Table65[[#This Row],[Service]] = "HT Custom RNA",Table65[[#This Row],[Service]] = "HT Geneblock Custom RNA",)), "Optional", "Empty")</f>
        <v>Empty</v>
      </c>
      <c r="CO164" s="1" t="str">
        <f>IF(OR(Table65[[#This Row],[Service]] = "Custom RNA", Table65[[#This Row],[Service]] = "HT Custom RNA"), "Optional", "Empty")</f>
        <v>Empty</v>
      </c>
      <c r="CP164" s="1" t="str">
        <f>IF(OR(Table65[[#This Row],[Service]] = "Custom RNA", Table65[[#This Row],[Service]] = "HT Custom RNA", Table65[[#This Row],[Service]] = "HT Custom Geneblock RNA"), "Optional", "Empty")</f>
        <v>Empty</v>
      </c>
      <c r="CQ164" s="1" t="str">
        <f>IF(Table65[[#This Row],[Service]]&lt;&gt;"",IF(OR(Table65[[#This Row],[Service]]="HT Custom RNA", Table65[[#This Row],[Service]]="HT Geneblock Custom RNA"), "Empty","Optional"),"Empty")</f>
        <v>Empty</v>
      </c>
      <c r="CR164" s="1" t="str">
        <f>IF(AND(Table65[[#This Row],[Formulation]]&lt;&gt;"",Table65[[#This Row],[Formulation]]&lt;&gt;"None",Table65[[#This Row],[Formulation]]&lt;&gt;"No Options"), "Required","Empty")</f>
        <v>Empty</v>
      </c>
      <c r="CS164" s="1" t="str">
        <f>IF(AND(Table65[[#This Row],[Formulation]]&lt;&gt;"",Table65[[#This Row],[Formulation]]&lt;&gt;"None",Table65[[#This Row],[Formulation]]&lt;&gt;"No Options"), "Optional","Empty")</f>
        <v>Empty</v>
      </c>
      <c r="CT164" s="1" t="str">
        <f t="shared" si="12"/>
        <v>Optional</v>
      </c>
      <c r="CU164" s="1" t="str">
        <f t="shared" si="13"/>
        <v>Optional</v>
      </c>
      <c r="CV164" s="2" t="str">
        <f t="shared" si="14"/>
        <v>Optional</v>
      </c>
    </row>
    <row r="165" spans="1:100" x14ac:dyDescent="0.35">
      <c r="A165" s="69">
        <v>161</v>
      </c>
      <c r="B165" s="59"/>
      <c r="C165" s="83"/>
      <c r="D165" s="85"/>
      <c r="E165" s="90"/>
      <c r="F165" s="60"/>
      <c r="G165" s="60"/>
      <c r="H165" s="60"/>
      <c r="I165" s="61"/>
      <c r="J165" s="61"/>
      <c r="K165" s="105"/>
      <c r="L165" s="90"/>
      <c r="M165" s="60"/>
      <c r="N165" s="108"/>
      <c r="O165" s="91"/>
      <c r="P165" s="111"/>
      <c r="Q165" s="93" t="str">
        <f>Table_Sequence_Check[[#This Row],[Final Warnings]]</f>
        <v/>
      </c>
      <c r="R165" s="19"/>
      <c r="S165" s="19"/>
      <c r="T165" s="19"/>
      <c r="BG165" s="3" t="str" cm="1">
        <f t="array" ref="BG165">_xlfn.LET(
    _xlpm.ProblemFound, _xlfn.TEXTJOIN(", ", TRUE, IF(OR(Table65[[#This Row],[Codon Optimize Capitalized?]]="No", Table65[[#This Row],[Codon Optimize Capitalized?]]=""), IF((ISNUMBER(SEARCH(Table_Problem_Sequences[Problem Sequences], Table65[[#This Row],[Custom Sequence/Bank ID]]))), Table_Problem_Sequences[Problem Sequences], ""),IF((ISNUMBER(FIND(LOWER(Table_Problem_Sequences[Problem Sequences]), Table65[[#This Row],[Custom Sequence/Bank ID]]))), Table_Problem_Sequences[Problem Sequences], ""))),
    IF(_xlpm.ProblemFound="", "", "Warning 1: Problem sequences found (" &amp; _xlpm.ProblemFound &amp; ")"))</f>
        <v/>
      </c>
      <c r="BH165" s="3" t="str">
        <f>IF(AND(Table65[[#This Row],[Vector]] &lt;&gt; "Banked Construct",Table65[[#This Row],[Service]]&lt;&gt;"Stock RNA", LEN(Table65[[#This Row],[Custom Sequence/Bank ID]])&lt;300, Table65[[#This Row],[Custom Sequence/Bank ID]]&lt;&gt;""),"Comment: Sequence is less than 300nt. A spacer sequence will be added to bring the length up to 300nt","")</f>
        <v/>
      </c>
      <c r="BI165" s="1" t="str">
        <f>IF(AND(Table65[[#This Row],[Custom Sequence/Bank ID]]&lt;&gt;"", Table65[[#This Row],[Codon Optimize Capitalized?]]&lt;&gt; "No", Table65[[#This Row],[Codon Optimize Capitalized?]]&lt;&gt; "", Table65[[#This Row],[Codon Optimize Capitalized?]]&lt;&gt; "No Options"),
    IF(MOD(LEN(SUBSTITUTE(SUBSTITUTE(SUBSTITUTE(SUBSTITUTE(SUBSTITUTE(Table65[[#This Row],[Custom Sequence/Bank ID]], "a", ""), "c", ""), "g", ""), "u", ""), "t", "")), 3) = 0,
        "",
        "Error 3: Optimization regions not divisible by 3"),
    "")</f>
        <v/>
      </c>
      <c r="BJ165" s="1" t="str">
        <f>IF(
    Table65[[#This Row],[Vector]]="Banked Construct",
    IF(
        AND(
            LEFT(Table65[[#This Row],[Custom Sequence/Bank ID]], 3)="RTC",
            ISNUMBER(VALUE(MID(Table65[[#This Row],[Custom Sequence/Bank ID]], 4, 7))),
            LEN(Table65[[#This Row],[Custom Sequence/Bank ID]])=10
        ),
        "",
        "Error 4: Incorrect Bank ID"
    ),
    ""
)</f>
        <v/>
      </c>
      <c r="BK165" s="1" t="str">
        <f>IF(
   AND(Table65[[#This Row],[Vector]]&lt;&gt;"Banked Construct", LEN(Table65[[#This Row],[Custom Sequence/Bank ID]])&gt;0),
   IF(
      LEN(
         SUBSTITUTE(
            SUBSTITUTE(
               SUBSTITUTE(
                  SUBSTITUTE(UPPER(Table65[[#This Row],[Custom Sequence/Bank ID]]),"A",""),
               "C",""),
            "T",""),
         "G","")
      )&gt;0,
      "Error 5: Non-ACGT characters present",
      ""
   ),
   ""
)</f>
        <v/>
      </c>
      <c r="BL165" s="4" t="str">
        <f>IF(AND(Table65[[#This Row],[Vector]] &lt;&gt; "Banked Construct",Table65[[#This Row],[Service]]="Custom RNA", LEN(Table65[[#This Row],[Custom Sequence/Bank ID]])&gt;10000),"Error 6: Maximum sequence length is 10,000nt",IF(AND(Table65[[#This Row],[Vector]] &lt;&gt; "Banked Construct",Table65[[#This Row],[Service]]="HT Custom RNA", LEN(Table65[[#This Row],[Custom Sequence/Bank ID]])&gt;5000),"Error 6: Maximum sequence length for HT is 5,000nt", IF(Table65[[#This Row],[Service]]="HT Geneblock Custom RNA", IF(AND(Table65[[#This Row],[Vector]]="RTC coding circRNA", LEN(Table65[[#This Row],[Custom Sequence/Bank ID]])&gt;3793),"Error 6: Maximum sequence length for Coding CircRNA Geneblock is 3,793nt", IF(AND(Table65[[#This Row],[Vector]]="RTC noncoding circRNA", LEN(Table65[[#This Row],[Custom Sequence/Bank ID]])&gt;4493),"Error 6: Maximum sequence length for Noncoding CircRNA Geneblock is 4,493nt", IF(AND(Table65[[#This Row],[Vector]]="RTC Other RNA", LEN(Table65[[#This Row],[Custom Sequence/Bank ID]])&gt;4913),"Error 6: Maximum sequence length for Other RNA Geneblock is 4,913nt",""))),"")))</f>
        <v/>
      </c>
      <c r="BM165" s="4" t="str">
        <f>IF(AND(Table65[[#This Row],[Vector]] &lt;&gt; "Banked Construct", Table65[[#This Row],[Service]]&lt;&gt;"Stock RNA", Table65[[#This Row],[Custom Sequence/Bank ID]]&lt;&gt;""),
    _xlfn.LET(
        _xlpm.Sequence, Table65[[#This Row],[Custom Sequence/Bank ID]],
        _xlpm.OriginalLength, IF(AND(Table65[[#This Row],[Codon Optimize Capitalized?]] &lt;&gt; "No", Table65[[#This Row],[Codon Optimize Capitalized?]] &lt;&gt; ""),
                           LEN(SUBSTITUTE(SUBSTITUTE(SUBSTITUTE(SUBSTITUTE(SUBSTITUTE(_xlpm.Sequence, "A", ""), "C", ""), "G", ""), "T", ""), "U", "")),
                           LEN(_xlpm.Sequence)),
        _xlpm.NoGCLength, IF(AND(Table65[[#This Row],[Codon Optimize Capitalized?]] &lt;&gt; "No", Table65[[#This Row],[Codon Optimize Capitalized?]] &lt;&gt; ""),
                       LEN((SUBSTITUTE(SUBSTITUTE(SUBSTITUTE(SUBSTITUTE(SUBSTITUTE(SUBSTITUTE(SUBSTITUTE(_xlpm.Sequence, "A", ""), "C", ""), "G", ""), "T", ""), "U", ""), "g", ""), "c", ""))),
                       LEN(SUBSTITUTE(SUBSTITUTE(UPPER(_xlpm.Sequence), "G", ""), "C", ""))),
        _xlpm.GCLength, _xlpm.OriginalLength - _xlpm.NoGCLength,
        _xlpm.GCPercentage, IF(_xlpm.OriginalLength &gt; 15, _xlpm.GCLength / _xlpm.OriginalLength, 0.5),
                IF(OR(_xlpm.GCPercentage &gt; 0.65, _xlpm.GCPercentage &lt; 0.25), "Warning 7: Unoptimized region GC is not between 25-65%", "")
    ),
    ""
)</f>
        <v/>
      </c>
      <c r="BN165" s="4" t="str" cm="1">
        <f t="array" ref="BN165">_xlfn.LET(
    _xlpm.ProblemFound, _xlfn.TEXTJOIN(", ", TRUE, IF(OR(Table65[[#This Row],[Codon Optimize Capitalized?]]="No", Table65[[#This Row],[Codon Optimize Capitalized?]]=""), IF((ISNUMBER(SEARCH(Table_Restriction_Enzymes[XbaI], Table65[[#This Row],[Custom Sequence/Bank ID]]))), Table_Restriction_Enzymes[XbaI], ""),IF((ISNUMBER(FIND(LOWER(Table_Restriction_Enzymes[XbaI]), Table65[[#This Row],[Custom Sequence/Bank ID]]))), Table_Restriction_Enzymes[XbaI], ""))),
    IF(_xlpm.ProblemFound="", "", "[" &amp; _xlpm.ProblemFound &amp; "]"))</f>
        <v/>
      </c>
      <c r="BO165" s="4" t="str">
        <f>IF(Table_Sequence_Check[[#This Row],[Restriction Enzyme 1 Check]]&lt;&gt;"", Table_Restriction_Enzymes[[#Headers],[XbaI]],"")</f>
        <v/>
      </c>
      <c r="BP165" s="4" t="str" cm="1">
        <f t="array" ref="BP165">_xlfn.LET(
    _xlpm.ProblemFound, _xlfn.TEXTJOIN(", ", TRUE, IF(OR(Table65[[#This Row],[Codon Optimize Capitalized?]]="No", Table65[[#This Row],[Codon Optimize Capitalized?]]=""), IF((ISNUMBER(SEARCH(Table_Restriction_Enzymes[AscI], Table65[[#This Row],[Custom Sequence/Bank ID]]))), Table_Restriction_Enzymes[AscI], ""),IF((ISNUMBER(FIND(LOWER(Table_Restriction_Enzymes[AscI]), Table65[[#This Row],[Custom Sequence/Bank ID]]))), Table_Restriction_Enzymes[AscI], ""))),
    IF(_xlpm.ProblemFound="", "", "[" &amp; _xlpm.ProblemFound &amp; "]"))</f>
        <v/>
      </c>
      <c r="BQ165" s="4" t="str">
        <f>IF(Table_Sequence_Check[[#This Row],[Restriction Enzyme 2 Check]]&lt;&gt;"", Table_Restriction_Enzymes[[#Headers],[AscI]],"")</f>
        <v/>
      </c>
      <c r="BR165" s="4" t="str">
        <f>IF(AND(Table65[[#This Row],[Vector]] &lt;&gt; "Banked Construct",Table65[[#This Row],[Service]]&lt;&gt;"Stock RNA", Table65[[#This Row],[Service]]&lt;&gt;"HT Geneblock Custom RNA", Table_Sequence_Check[[#This Row],[Restriction Enzyme 1 Check]]&lt;&gt;"", Table_Sequence_Check[[#This Row],[Restriction Enzyme 2 Check]]&lt;&gt; ""),"Error 8: Remove instances of one of the following: " &amp; _xlfn.CONCAT(Table_Sequence_Check[[#This Row],[Restriction Enzyme 1 Check]],Table_Sequence_Check[[#This Row],[Restriction Enzyme 2 Check]]),"")</f>
        <v/>
      </c>
      <c r="BS165" s="4" t="str" cm="1">
        <f t="array" ref="BS165">IF(
   AND(
      Table65[[#This Row],[Service]] &lt;&gt; "",
      OR(
         COUNTIF(Table65[Service], "HT Custom RNA") &gt; 0,
         COUNTIF(Table65[Service], "HT Geneblock Custom RNA") &gt; 0
      ),
      COUNTA(_xlfn.UNIQUE(_xlfn._xlws.FILTER(Table65[Service], Table65[Service] &lt;&gt; ""))) &gt; 1
   ),
   "Error 9: If selecting HT Custom RNA or HT Geneblock Custom RNA, all items must match the selected HT service",
   ""
)</f>
        <v/>
      </c>
      <c r="BT165" s="4" t="str" cm="1">
        <f t="array" ref="BT165">IF(
   AND(
      Table65[[#This Row],[Service]] &lt;&gt; "",
      OR(COUNTIF(Table65[Service], "*HT Custom RNA*") &gt; 0, COUNTIF(Table65[Service], "*HT Geneblock Custom RNA*") &gt; 0),
      OR(
         COUNTA(_xlfn.UNIQUE(_xlfn._xlws.FILTER(Table65[RNA Analytics], (Table65[Service] &lt;&gt; "")))) &gt; 1,
         COUNTA(_xlfn.UNIQUE(_xlfn._xlws.FILTER(Table65[Bank Construct?], (Table65[Service] &lt;&gt; "")))) &gt; 1,
         COUNTA(_xlfn.UNIQUE(_xlfn._xlws.FILTER(Table65[Synthesis Type], (Table65[Service] &lt;&gt; "")))) &gt; 1
      )
   ),
   "Error 10: If submitting HT Custom RNA or HT Geneblock Custom RNA service request, all items must have the same Synthesis Type, Banking, and Analytics",
   ""
)</f>
        <v/>
      </c>
      <c r="BU165" s="4" t="str">
        <f>IF(AND(OR(Table65[[#This Row],[Service]] = "HT Custom RNA",Table65[[#This Row],[Service]] = "HT Geneblock Custom RNA"), Table65[[#This Row],[Vector]]="Banked Construct"),"Error 11: Banked constructs cannot be submitted for HT/Geneblock Custom RNA service. Contact the core if you'd like to resynthesize an entire banked plate","")</f>
        <v/>
      </c>
      <c r="BV165" s="4" t="str">
        <f>IF(AND(Table65[[#This Row],[Service]] &lt;&gt; "", Table65[[#This Row],[Vector]]="Banked Construct", Table65[[#This Row],[Bank Construct?]]="Yes"),"Error 12: Cannot bank constructs that are already banked","")</f>
        <v/>
      </c>
      <c r="BW165" s="4" t="str" cm="1">
        <f t="array" ref="BW165">_xlfn.LET(
    _xlpm.ProblemFound, _xlfn.TEXTJOIN(", ", TRUE, IF(AND(Table65[[#This Row],[Synthesis Type]]="Other RNA", OR(Table65[[#This Row],[Codon Optimize Capitalized?]]="No", Table65[[#This Row],[Codon Optimize Capitalized?]]="")), IF((ISNUMBER(SEARCH(Table_pA_Check[pA Check], Table65[[#This Row],[Custom Sequence/Bank ID]]))), Table_pA_Check[pA Check], ""),IF((ISNUMBER(FIND(LOWER(Table_pA_Check[pA Check]), Table65[[#This Row],[Custom Sequence/Bank ID]]))), Table_pA_Check[pA Check], ""))),
    IF(_xlpm.ProblemFound="", "", "Error 13: Problem sequences found (" &amp; _xlpm.ProblemFound &amp; ")"))</f>
        <v/>
      </c>
      <c r="BX165" s="4" t="str">
        <f>IF(AND(Table65[[#This Row],[Service]] &lt;&gt; "", Table65[[#This Row],[Codon Optimize Capitalized?]]&lt;&gt; "No", Table65[[#This Row],[Codon Optimize Capitalized?]]&lt;&gt; "", Table65[[#This Row],[Codon Optimize Capitalized?]]&lt;&gt; "No Options", EXACT(Table65[[#This Row],[Custom Sequence/Bank ID]],LOWER(Table65[[#This Row],[Custom Sequence/Bank ID]]))),"Error 14: Codon optimization is selected, but sequence is lowercase. Change regions for optimization to uppercase","")</f>
        <v/>
      </c>
      <c r="BY165" s="4" t="str">
        <f>IF(COUNTIF(Table65[Name], Table65[[#This Row],[Name]]) &gt; 1, "Error 15: Duplicate name", "")</f>
        <v/>
      </c>
      <c r="BZ165" s="4" t="str">
        <f>IF(
   Table65[[#This Row],[Service]]&lt;&gt;"",
   IF(
      AND(Table65[[#This Row],[Formulation]]="", Table65[[#This Row],[Number of Aliquots]]&gt;1),
      "Error 16: The RTC can only aliquot formulated circRNA; unformulated circRNA is stable through many freeze-thaw cycles",
      ""
   ),
   ""
)</f>
        <v/>
      </c>
      <c r="CA165" s="4" t="str">
        <f>IF(
   Table65[[#This Row],[Service]]&lt;&gt;"",
   IF(
      Table65[[#This Row],[Number of Aliquots]] &gt; (Table65[[#This Row],[Quantity (mg)]]*20),
      "Error 17: Too many aliquots. Maximum aliquots for Quantity requested = " &amp; (Table65[[#This Row],[Quantity (mg)]]*20),
      ""
   ),
   ""
)</f>
        <v/>
      </c>
      <c r="CB165" s="4" t="str">
        <f>IF(
   AND(Table65[[#This Row],[Service]]&lt;&gt;"", Table65[[#This Row],[Quantity (mg)]]&lt;0.2, Table65[[#This Row],[Formulation]]&lt;&gt;"", Table65[[#This Row],[Formulation]]&lt;&gt;"None"),
   "Error 18: Quantity too low. Minimum is 0.2mg for formulations",
   ""
)</f>
        <v/>
      </c>
      <c r="CC165" s="4" t="str">
        <f>IF(
   AND(Table65[[#This Row],[Service]]&lt;&gt;"", Table65[[#This Row],[Vector]]="No Vector", Table65[[#This Row],[Service]]&lt;&gt;"HT Geneblock Custom RNA"),
   "Error 19: [No Vector] can only be used for Geneblock service",
   ""
)</f>
        <v/>
      </c>
      <c r="CD165" s="4" t="str">
        <f>_xlfn.LET(
    _xlpm.errorList, _xlfn.TEXTJOIN(". ", TRUE, Table_Sequence_Check[[#This Row],[Problem Sequence Check]:[GC Check]],Table_Sequence_Check[[#This Row],[Restriction Enzyme Error]:[Gblock No Vector Check]]),
    IF(AND(Table65[[#This Row],[Service]]&lt;&gt;"", Table65[[#This Row],[Custom Sequence/Bank ID]]&lt;&gt;"SPECIAL",_xlpm.errorList&lt;&gt;""), _xlpm.errorList &amp; ".", "")
)</f>
        <v/>
      </c>
      <c r="CF165" s="3" t="str">
        <f t="shared" si="10"/>
        <v>Required</v>
      </c>
      <c r="CG165" s="1" t="str">
        <f t="shared" si="11"/>
        <v>Optional</v>
      </c>
      <c r="CH165" s="1" t="str">
        <f>IF(Table65[[#This Row],[Service]]&lt;&gt;"",IF((Table65[[#This Row],[Service]]="HT Custom RNA") + (Table65[[#This Row],[Service]]="HT Geneblock Custom RNA"), "Empty","Required"),"Empty")</f>
        <v>Empty</v>
      </c>
      <c r="CI165" s="1" t="str">
        <f>IF(Table65[[#This Row],[Service]] = "Stock RNA", "Required","Empty")</f>
        <v>Empty</v>
      </c>
      <c r="CJ165" s="1" t="str">
        <f>IF(OR(Table65[[#This Row],[Service]] = "Custom RNA", Table65[[#This Row],[Service]] = "HT Custom RNA", Table65[[#This Row],[Service]] = "HT Geneblock Custom RNA", Table65[[#This Row],[Service]] = "Formulation"), "Required", "Empty")</f>
        <v>Empty</v>
      </c>
      <c r="CK165" s="1" t="str">
        <f>IF(OR(Table65[[#This Row],[Service]] = "Custom RNA", Table65[[#This Row],[Service]] = "HT Custom RNA", Table65[[#This Row],[Service]] = "HT Geneblock Custom RNA"), "Required", "Empty")</f>
        <v>Empty</v>
      </c>
      <c r="CL165" s="1" t="str">
        <f>IF(OR(Table65[[#This Row],[Service]] = "Custom RNA", Table65[[#This Row],[Service]] = "HT Custom RNA", Table65[[#This Row],[Service]] = "HT Geneblock Custom RNA"), "Required", "Empty")</f>
        <v>Empty</v>
      </c>
      <c r="CM165" s="1" t="str">
        <f>IF(OR(Table65[[#This Row],[Service]] = "Custom RNA", Table65[[#This Row],[Service]] = "HT Custom RNA", Table65[[#This Row],[Service]] = "HT Geneblock Custom RNA"), "Required", "Empty")</f>
        <v>Empty</v>
      </c>
      <c r="CN165" s="1" t="str">
        <f>IF(AND(Table65[[#This Row],[Vector]]&lt;&gt;"Banked Construct", OR(Table65[[#This Row],[Service]] = "Custom RNA", Table65[[#This Row],[Service]] = "HT Custom RNA",Table65[[#This Row],[Service]] = "HT Geneblock Custom RNA",)), "Optional", "Empty")</f>
        <v>Empty</v>
      </c>
      <c r="CO165" s="1" t="str">
        <f>IF(OR(Table65[[#This Row],[Service]] = "Custom RNA", Table65[[#This Row],[Service]] = "HT Custom RNA"), "Optional", "Empty")</f>
        <v>Empty</v>
      </c>
      <c r="CP165" s="1" t="str">
        <f>IF(OR(Table65[[#This Row],[Service]] = "Custom RNA", Table65[[#This Row],[Service]] = "HT Custom RNA", Table65[[#This Row],[Service]] = "HT Custom Geneblock RNA"), "Optional", "Empty")</f>
        <v>Empty</v>
      </c>
      <c r="CQ165" s="1" t="str">
        <f>IF(Table65[[#This Row],[Service]]&lt;&gt;"",IF(OR(Table65[[#This Row],[Service]]="HT Custom RNA", Table65[[#This Row],[Service]]="HT Geneblock Custom RNA"), "Empty","Optional"),"Empty")</f>
        <v>Empty</v>
      </c>
      <c r="CR165" s="1" t="str">
        <f>IF(AND(Table65[[#This Row],[Formulation]]&lt;&gt;"",Table65[[#This Row],[Formulation]]&lt;&gt;"None",Table65[[#This Row],[Formulation]]&lt;&gt;"No Options"), "Required","Empty")</f>
        <v>Empty</v>
      </c>
      <c r="CS165" s="1" t="str">
        <f>IF(AND(Table65[[#This Row],[Formulation]]&lt;&gt;"",Table65[[#This Row],[Formulation]]&lt;&gt;"None",Table65[[#This Row],[Formulation]]&lt;&gt;"No Options"), "Optional","Empty")</f>
        <v>Empty</v>
      </c>
      <c r="CT165" s="1" t="str">
        <f t="shared" si="12"/>
        <v>Optional</v>
      </c>
      <c r="CU165" s="1" t="str">
        <f t="shared" si="13"/>
        <v>Optional</v>
      </c>
      <c r="CV165" s="2" t="str">
        <f t="shared" si="14"/>
        <v>Optional</v>
      </c>
    </row>
    <row r="166" spans="1:100" x14ac:dyDescent="0.35">
      <c r="A166" s="69">
        <v>162</v>
      </c>
      <c r="B166" s="59"/>
      <c r="C166" s="83"/>
      <c r="D166" s="85"/>
      <c r="E166" s="90"/>
      <c r="F166" s="60"/>
      <c r="G166" s="60"/>
      <c r="H166" s="60"/>
      <c r="I166" s="61"/>
      <c r="J166" s="61"/>
      <c r="K166" s="105"/>
      <c r="L166" s="90"/>
      <c r="M166" s="60"/>
      <c r="N166" s="108"/>
      <c r="O166" s="91"/>
      <c r="P166" s="111"/>
      <c r="Q166" s="93" t="str">
        <f>Table_Sequence_Check[[#This Row],[Final Warnings]]</f>
        <v/>
      </c>
      <c r="R166" s="19"/>
      <c r="S166" s="19"/>
      <c r="T166" s="19"/>
      <c r="BG166" s="3" t="str" cm="1">
        <f t="array" ref="BG166">_xlfn.LET(
    _xlpm.ProblemFound, _xlfn.TEXTJOIN(", ", TRUE, IF(OR(Table65[[#This Row],[Codon Optimize Capitalized?]]="No", Table65[[#This Row],[Codon Optimize Capitalized?]]=""), IF((ISNUMBER(SEARCH(Table_Problem_Sequences[Problem Sequences], Table65[[#This Row],[Custom Sequence/Bank ID]]))), Table_Problem_Sequences[Problem Sequences], ""),IF((ISNUMBER(FIND(LOWER(Table_Problem_Sequences[Problem Sequences]), Table65[[#This Row],[Custom Sequence/Bank ID]]))), Table_Problem_Sequences[Problem Sequences], ""))),
    IF(_xlpm.ProblemFound="", "", "Warning 1: Problem sequences found (" &amp; _xlpm.ProblemFound &amp; ")"))</f>
        <v/>
      </c>
      <c r="BH166" s="3" t="str">
        <f>IF(AND(Table65[[#This Row],[Vector]] &lt;&gt; "Banked Construct",Table65[[#This Row],[Service]]&lt;&gt;"Stock RNA", LEN(Table65[[#This Row],[Custom Sequence/Bank ID]])&lt;300, Table65[[#This Row],[Custom Sequence/Bank ID]]&lt;&gt;""),"Comment: Sequence is less than 300nt. A spacer sequence will be added to bring the length up to 300nt","")</f>
        <v/>
      </c>
      <c r="BI166" s="1" t="str">
        <f>IF(AND(Table65[[#This Row],[Custom Sequence/Bank ID]]&lt;&gt;"", Table65[[#This Row],[Codon Optimize Capitalized?]]&lt;&gt; "No", Table65[[#This Row],[Codon Optimize Capitalized?]]&lt;&gt; "", Table65[[#This Row],[Codon Optimize Capitalized?]]&lt;&gt; "No Options"),
    IF(MOD(LEN(SUBSTITUTE(SUBSTITUTE(SUBSTITUTE(SUBSTITUTE(SUBSTITUTE(Table65[[#This Row],[Custom Sequence/Bank ID]], "a", ""), "c", ""), "g", ""), "u", ""), "t", "")), 3) = 0,
        "",
        "Error 3: Optimization regions not divisible by 3"),
    "")</f>
        <v/>
      </c>
      <c r="BJ166" s="1" t="str">
        <f>IF(
    Table65[[#This Row],[Vector]]="Banked Construct",
    IF(
        AND(
            LEFT(Table65[[#This Row],[Custom Sequence/Bank ID]], 3)="RTC",
            ISNUMBER(VALUE(MID(Table65[[#This Row],[Custom Sequence/Bank ID]], 4, 7))),
            LEN(Table65[[#This Row],[Custom Sequence/Bank ID]])=10
        ),
        "",
        "Error 4: Incorrect Bank ID"
    ),
    ""
)</f>
        <v/>
      </c>
      <c r="BK166" s="1" t="str">
        <f>IF(
   AND(Table65[[#This Row],[Vector]]&lt;&gt;"Banked Construct", LEN(Table65[[#This Row],[Custom Sequence/Bank ID]])&gt;0),
   IF(
      LEN(
         SUBSTITUTE(
            SUBSTITUTE(
               SUBSTITUTE(
                  SUBSTITUTE(UPPER(Table65[[#This Row],[Custom Sequence/Bank ID]]),"A",""),
               "C",""),
            "T",""),
         "G","")
      )&gt;0,
      "Error 5: Non-ACGT characters present",
      ""
   ),
   ""
)</f>
        <v/>
      </c>
      <c r="BL166" s="4" t="str">
        <f>IF(AND(Table65[[#This Row],[Vector]] &lt;&gt; "Banked Construct",Table65[[#This Row],[Service]]="Custom RNA", LEN(Table65[[#This Row],[Custom Sequence/Bank ID]])&gt;10000),"Error 6: Maximum sequence length is 10,000nt",IF(AND(Table65[[#This Row],[Vector]] &lt;&gt; "Banked Construct",Table65[[#This Row],[Service]]="HT Custom RNA", LEN(Table65[[#This Row],[Custom Sequence/Bank ID]])&gt;5000),"Error 6: Maximum sequence length for HT is 5,000nt", IF(Table65[[#This Row],[Service]]="HT Geneblock Custom RNA", IF(AND(Table65[[#This Row],[Vector]]="RTC coding circRNA", LEN(Table65[[#This Row],[Custom Sequence/Bank ID]])&gt;3793),"Error 6: Maximum sequence length for Coding CircRNA Geneblock is 3,793nt", IF(AND(Table65[[#This Row],[Vector]]="RTC noncoding circRNA", LEN(Table65[[#This Row],[Custom Sequence/Bank ID]])&gt;4493),"Error 6: Maximum sequence length for Noncoding CircRNA Geneblock is 4,493nt", IF(AND(Table65[[#This Row],[Vector]]="RTC Other RNA", LEN(Table65[[#This Row],[Custom Sequence/Bank ID]])&gt;4913),"Error 6: Maximum sequence length for Other RNA Geneblock is 4,913nt",""))),"")))</f>
        <v/>
      </c>
      <c r="BM166" s="4" t="str">
        <f>IF(AND(Table65[[#This Row],[Vector]] &lt;&gt; "Banked Construct", Table65[[#This Row],[Service]]&lt;&gt;"Stock RNA", Table65[[#This Row],[Custom Sequence/Bank ID]]&lt;&gt;""),
    _xlfn.LET(
        _xlpm.Sequence, Table65[[#This Row],[Custom Sequence/Bank ID]],
        _xlpm.OriginalLength, IF(AND(Table65[[#This Row],[Codon Optimize Capitalized?]] &lt;&gt; "No", Table65[[#This Row],[Codon Optimize Capitalized?]] &lt;&gt; ""),
                           LEN(SUBSTITUTE(SUBSTITUTE(SUBSTITUTE(SUBSTITUTE(SUBSTITUTE(_xlpm.Sequence, "A", ""), "C", ""), "G", ""), "T", ""), "U", "")),
                           LEN(_xlpm.Sequence)),
        _xlpm.NoGCLength, IF(AND(Table65[[#This Row],[Codon Optimize Capitalized?]] &lt;&gt; "No", Table65[[#This Row],[Codon Optimize Capitalized?]] &lt;&gt; ""),
                       LEN((SUBSTITUTE(SUBSTITUTE(SUBSTITUTE(SUBSTITUTE(SUBSTITUTE(SUBSTITUTE(SUBSTITUTE(_xlpm.Sequence, "A", ""), "C", ""), "G", ""), "T", ""), "U", ""), "g", ""), "c", ""))),
                       LEN(SUBSTITUTE(SUBSTITUTE(UPPER(_xlpm.Sequence), "G", ""), "C", ""))),
        _xlpm.GCLength, _xlpm.OriginalLength - _xlpm.NoGCLength,
        _xlpm.GCPercentage, IF(_xlpm.OriginalLength &gt; 15, _xlpm.GCLength / _xlpm.OriginalLength, 0.5),
                IF(OR(_xlpm.GCPercentage &gt; 0.65, _xlpm.GCPercentage &lt; 0.25), "Warning 7: Unoptimized region GC is not between 25-65%", "")
    ),
    ""
)</f>
        <v/>
      </c>
      <c r="BN166" s="4" t="str" cm="1">
        <f t="array" ref="BN166">_xlfn.LET(
    _xlpm.ProblemFound, _xlfn.TEXTJOIN(", ", TRUE, IF(OR(Table65[[#This Row],[Codon Optimize Capitalized?]]="No", Table65[[#This Row],[Codon Optimize Capitalized?]]=""), IF((ISNUMBER(SEARCH(Table_Restriction_Enzymes[XbaI], Table65[[#This Row],[Custom Sequence/Bank ID]]))), Table_Restriction_Enzymes[XbaI], ""),IF((ISNUMBER(FIND(LOWER(Table_Restriction_Enzymes[XbaI]), Table65[[#This Row],[Custom Sequence/Bank ID]]))), Table_Restriction_Enzymes[XbaI], ""))),
    IF(_xlpm.ProblemFound="", "", "[" &amp; _xlpm.ProblemFound &amp; "]"))</f>
        <v/>
      </c>
      <c r="BO166" s="4" t="str">
        <f>IF(Table_Sequence_Check[[#This Row],[Restriction Enzyme 1 Check]]&lt;&gt;"", Table_Restriction_Enzymes[[#Headers],[XbaI]],"")</f>
        <v/>
      </c>
      <c r="BP166" s="4" t="str" cm="1">
        <f t="array" ref="BP166">_xlfn.LET(
    _xlpm.ProblemFound, _xlfn.TEXTJOIN(", ", TRUE, IF(OR(Table65[[#This Row],[Codon Optimize Capitalized?]]="No", Table65[[#This Row],[Codon Optimize Capitalized?]]=""), IF((ISNUMBER(SEARCH(Table_Restriction_Enzymes[AscI], Table65[[#This Row],[Custom Sequence/Bank ID]]))), Table_Restriction_Enzymes[AscI], ""),IF((ISNUMBER(FIND(LOWER(Table_Restriction_Enzymes[AscI]), Table65[[#This Row],[Custom Sequence/Bank ID]]))), Table_Restriction_Enzymes[AscI], ""))),
    IF(_xlpm.ProblemFound="", "", "[" &amp; _xlpm.ProblemFound &amp; "]"))</f>
        <v/>
      </c>
      <c r="BQ166" s="4" t="str">
        <f>IF(Table_Sequence_Check[[#This Row],[Restriction Enzyme 2 Check]]&lt;&gt;"", Table_Restriction_Enzymes[[#Headers],[AscI]],"")</f>
        <v/>
      </c>
      <c r="BR166" s="4" t="str">
        <f>IF(AND(Table65[[#This Row],[Vector]] &lt;&gt; "Banked Construct",Table65[[#This Row],[Service]]&lt;&gt;"Stock RNA", Table65[[#This Row],[Service]]&lt;&gt;"HT Geneblock Custom RNA", Table_Sequence_Check[[#This Row],[Restriction Enzyme 1 Check]]&lt;&gt;"", Table_Sequence_Check[[#This Row],[Restriction Enzyme 2 Check]]&lt;&gt; ""),"Error 8: Remove instances of one of the following: " &amp; _xlfn.CONCAT(Table_Sequence_Check[[#This Row],[Restriction Enzyme 1 Check]],Table_Sequence_Check[[#This Row],[Restriction Enzyme 2 Check]]),"")</f>
        <v/>
      </c>
      <c r="BS166" s="4" t="str" cm="1">
        <f t="array" ref="BS166">IF(
   AND(
      Table65[[#This Row],[Service]] &lt;&gt; "",
      OR(
         COUNTIF(Table65[Service], "HT Custom RNA") &gt; 0,
         COUNTIF(Table65[Service], "HT Geneblock Custom RNA") &gt; 0
      ),
      COUNTA(_xlfn.UNIQUE(_xlfn._xlws.FILTER(Table65[Service], Table65[Service] &lt;&gt; ""))) &gt; 1
   ),
   "Error 9: If selecting HT Custom RNA or HT Geneblock Custom RNA, all items must match the selected HT service",
   ""
)</f>
        <v/>
      </c>
      <c r="BT166" s="4" t="str" cm="1">
        <f t="array" ref="BT166">IF(
   AND(
      Table65[[#This Row],[Service]] &lt;&gt; "",
      OR(COUNTIF(Table65[Service], "*HT Custom RNA*") &gt; 0, COUNTIF(Table65[Service], "*HT Geneblock Custom RNA*") &gt; 0),
      OR(
         COUNTA(_xlfn.UNIQUE(_xlfn._xlws.FILTER(Table65[RNA Analytics], (Table65[Service] &lt;&gt; "")))) &gt; 1,
         COUNTA(_xlfn.UNIQUE(_xlfn._xlws.FILTER(Table65[Bank Construct?], (Table65[Service] &lt;&gt; "")))) &gt; 1,
         COUNTA(_xlfn.UNIQUE(_xlfn._xlws.FILTER(Table65[Synthesis Type], (Table65[Service] &lt;&gt; "")))) &gt; 1
      )
   ),
   "Error 10: If submitting HT Custom RNA or HT Geneblock Custom RNA service request, all items must have the same Synthesis Type, Banking, and Analytics",
   ""
)</f>
        <v/>
      </c>
      <c r="BU166" s="4" t="str">
        <f>IF(AND(OR(Table65[[#This Row],[Service]] = "HT Custom RNA",Table65[[#This Row],[Service]] = "HT Geneblock Custom RNA"), Table65[[#This Row],[Vector]]="Banked Construct"),"Error 11: Banked constructs cannot be submitted for HT/Geneblock Custom RNA service. Contact the core if you'd like to resynthesize an entire banked plate","")</f>
        <v/>
      </c>
      <c r="BV166" s="4" t="str">
        <f>IF(AND(Table65[[#This Row],[Service]] &lt;&gt; "", Table65[[#This Row],[Vector]]="Banked Construct", Table65[[#This Row],[Bank Construct?]]="Yes"),"Error 12: Cannot bank constructs that are already banked","")</f>
        <v/>
      </c>
      <c r="BW166" s="4" t="str" cm="1">
        <f t="array" ref="BW166">_xlfn.LET(
    _xlpm.ProblemFound, _xlfn.TEXTJOIN(", ", TRUE, IF(AND(Table65[[#This Row],[Synthesis Type]]="Other RNA", OR(Table65[[#This Row],[Codon Optimize Capitalized?]]="No", Table65[[#This Row],[Codon Optimize Capitalized?]]="")), IF((ISNUMBER(SEARCH(Table_pA_Check[pA Check], Table65[[#This Row],[Custom Sequence/Bank ID]]))), Table_pA_Check[pA Check], ""),IF((ISNUMBER(FIND(LOWER(Table_pA_Check[pA Check]), Table65[[#This Row],[Custom Sequence/Bank ID]]))), Table_pA_Check[pA Check], ""))),
    IF(_xlpm.ProblemFound="", "", "Error 13: Problem sequences found (" &amp; _xlpm.ProblemFound &amp; ")"))</f>
        <v/>
      </c>
      <c r="BX166" s="4" t="str">
        <f>IF(AND(Table65[[#This Row],[Service]] &lt;&gt; "", Table65[[#This Row],[Codon Optimize Capitalized?]]&lt;&gt; "No", Table65[[#This Row],[Codon Optimize Capitalized?]]&lt;&gt; "", Table65[[#This Row],[Codon Optimize Capitalized?]]&lt;&gt; "No Options", EXACT(Table65[[#This Row],[Custom Sequence/Bank ID]],LOWER(Table65[[#This Row],[Custom Sequence/Bank ID]]))),"Error 14: Codon optimization is selected, but sequence is lowercase. Change regions for optimization to uppercase","")</f>
        <v/>
      </c>
      <c r="BY166" s="4" t="str">
        <f>IF(COUNTIF(Table65[Name], Table65[[#This Row],[Name]]) &gt; 1, "Error 15: Duplicate name", "")</f>
        <v/>
      </c>
      <c r="BZ166" s="4" t="str">
        <f>IF(
   Table65[[#This Row],[Service]]&lt;&gt;"",
   IF(
      AND(Table65[[#This Row],[Formulation]]="", Table65[[#This Row],[Number of Aliquots]]&gt;1),
      "Error 16: The RTC can only aliquot formulated circRNA; unformulated circRNA is stable through many freeze-thaw cycles",
      ""
   ),
   ""
)</f>
        <v/>
      </c>
      <c r="CA166" s="4" t="str">
        <f>IF(
   Table65[[#This Row],[Service]]&lt;&gt;"",
   IF(
      Table65[[#This Row],[Number of Aliquots]] &gt; (Table65[[#This Row],[Quantity (mg)]]*20),
      "Error 17: Too many aliquots. Maximum aliquots for Quantity requested = " &amp; (Table65[[#This Row],[Quantity (mg)]]*20),
      ""
   ),
   ""
)</f>
        <v/>
      </c>
      <c r="CB166" s="4" t="str">
        <f>IF(
   AND(Table65[[#This Row],[Service]]&lt;&gt;"", Table65[[#This Row],[Quantity (mg)]]&lt;0.2, Table65[[#This Row],[Formulation]]&lt;&gt;"", Table65[[#This Row],[Formulation]]&lt;&gt;"None"),
   "Error 18: Quantity too low. Minimum is 0.2mg for formulations",
   ""
)</f>
        <v/>
      </c>
      <c r="CC166" s="4" t="str">
        <f>IF(
   AND(Table65[[#This Row],[Service]]&lt;&gt;"", Table65[[#This Row],[Vector]]="No Vector", Table65[[#This Row],[Service]]&lt;&gt;"HT Geneblock Custom RNA"),
   "Error 19: [No Vector] can only be used for Geneblock service",
   ""
)</f>
        <v/>
      </c>
      <c r="CD166" s="4" t="str">
        <f>_xlfn.LET(
    _xlpm.errorList, _xlfn.TEXTJOIN(". ", TRUE, Table_Sequence_Check[[#This Row],[Problem Sequence Check]:[GC Check]],Table_Sequence_Check[[#This Row],[Restriction Enzyme Error]:[Gblock No Vector Check]]),
    IF(AND(Table65[[#This Row],[Service]]&lt;&gt;"", Table65[[#This Row],[Custom Sequence/Bank ID]]&lt;&gt;"SPECIAL",_xlpm.errorList&lt;&gt;""), _xlpm.errorList &amp; ".", "")
)</f>
        <v/>
      </c>
      <c r="CF166" s="3" t="str">
        <f t="shared" si="10"/>
        <v>Required</v>
      </c>
      <c r="CG166" s="1" t="str">
        <f t="shared" si="11"/>
        <v>Optional</v>
      </c>
      <c r="CH166" s="1" t="str">
        <f>IF(Table65[[#This Row],[Service]]&lt;&gt;"",IF((Table65[[#This Row],[Service]]="HT Custom RNA") + (Table65[[#This Row],[Service]]="HT Geneblock Custom RNA"), "Empty","Required"),"Empty")</f>
        <v>Empty</v>
      </c>
      <c r="CI166" s="1" t="str">
        <f>IF(Table65[[#This Row],[Service]] = "Stock RNA", "Required","Empty")</f>
        <v>Empty</v>
      </c>
      <c r="CJ166" s="1" t="str">
        <f>IF(OR(Table65[[#This Row],[Service]] = "Custom RNA", Table65[[#This Row],[Service]] = "HT Custom RNA", Table65[[#This Row],[Service]] = "HT Geneblock Custom RNA", Table65[[#This Row],[Service]] = "Formulation"), "Required", "Empty")</f>
        <v>Empty</v>
      </c>
      <c r="CK166" s="1" t="str">
        <f>IF(OR(Table65[[#This Row],[Service]] = "Custom RNA", Table65[[#This Row],[Service]] = "HT Custom RNA", Table65[[#This Row],[Service]] = "HT Geneblock Custom RNA"), "Required", "Empty")</f>
        <v>Empty</v>
      </c>
      <c r="CL166" s="1" t="str">
        <f>IF(OR(Table65[[#This Row],[Service]] = "Custom RNA", Table65[[#This Row],[Service]] = "HT Custom RNA", Table65[[#This Row],[Service]] = "HT Geneblock Custom RNA"), "Required", "Empty")</f>
        <v>Empty</v>
      </c>
      <c r="CM166" s="1" t="str">
        <f>IF(OR(Table65[[#This Row],[Service]] = "Custom RNA", Table65[[#This Row],[Service]] = "HT Custom RNA", Table65[[#This Row],[Service]] = "HT Geneblock Custom RNA"), "Required", "Empty")</f>
        <v>Empty</v>
      </c>
      <c r="CN166" s="1" t="str">
        <f>IF(AND(Table65[[#This Row],[Vector]]&lt;&gt;"Banked Construct", OR(Table65[[#This Row],[Service]] = "Custom RNA", Table65[[#This Row],[Service]] = "HT Custom RNA",Table65[[#This Row],[Service]] = "HT Geneblock Custom RNA",)), "Optional", "Empty")</f>
        <v>Empty</v>
      </c>
      <c r="CO166" s="1" t="str">
        <f>IF(OR(Table65[[#This Row],[Service]] = "Custom RNA", Table65[[#This Row],[Service]] = "HT Custom RNA"), "Optional", "Empty")</f>
        <v>Empty</v>
      </c>
      <c r="CP166" s="1" t="str">
        <f>IF(OR(Table65[[#This Row],[Service]] = "Custom RNA", Table65[[#This Row],[Service]] = "HT Custom RNA", Table65[[#This Row],[Service]] = "HT Custom Geneblock RNA"), "Optional", "Empty")</f>
        <v>Empty</v>
      </c>
      <c r="CQ166" s="1" t="str">
        <f>IF(Table65[[#This Row],[Service]]&lt;&gt;"",IF(OR(Table65[[#This Row],[Service]]="HT Custom RNA", Table65[[#This Row],[Service]]="HT Geneblock Custom RNA"), "Empty","Optional"),"Empty")</f>
        <v>Empty</v>
      </c>
      <c r="CR166" s="1" t="str">
        <f>IF(AND(Table65[[#This Row],[Formulation]]&lt;&gt;"",Table65[[#This Row],[Formulation]]&lt;&gt;"None",Table65[[#This Row],[Formulation]]&lt;&gt;"No Options"), "Required","Empty")</f>
        <v>Empty</v>
      </c>
      <c r="CS166" s="1" t="str">
        <f>IF(AND(Table65[[#This Row],[Formulation]]&lt;&gt;"",Table65[[#This Row],[Formulation]]&lt;&gt;"None",Table65[[#This Row],[Formulation]]&lt;&gt;"No Options"), "Optional","Empty")</f>
        <v>Empty</v>
      </c>
      <c r="CT166" s="1" t="str">
        <f t="shared" si="12"/>
        <v>Optional</v>
      </c>
      <c r="CU166" s="1" t="str">
        <f t="shared" si="13"/>
        <v>Optional</v>
      </c>
      <c r="CV166" s="2" t="str">
        <f t="shared" si="14"/>
        <v>Optional</v>
      </c>
    </row>
    <row r="167" spans="1:100" x14ac:dyDescent="0.35">
      <c r="A167" s="69">
        <v>163</v>
      </c>
      <c r="B167" s="59"/>
      <c r="C167" s="83"/>
      <c r="D167" s="85"/>
      <c r="E167" s="90"/>
      <c r="F167" s="60"/>
      <c r="G167" s="60"/>
      <c r="H167" s="60"/>
      <c r="I167" s="61"/>
      <c r="J167" s="61"/>
      <c r="K167" s="105"/>
      <c r="L167" s="90"/>
      <c r="M167" s="60"/>
      <c r="N167" s="108"/>
      <c r="O167" s="91"/>
      <c r="P167" s="111"/>
      <c r="Q167" s="93" t="str">
        <f>Table_Sequence_Check[[#This Row],[Final Warnings]]</f>
        <v/>
      </c>
      <c r="R167" s="19"/>
      <c r="S167" s="19"/>
      <c r="T167" s="19"/>
      <c r="BG167" s="3" t="str" cm="1">
        <f t="array" ref="BG167">_xlfn.LET(
    _xlpm.ProblemFound, _xlfn.TEXTJOIN(", ", TRUE, IF(OR(Table65[[#This Row],[Codon Optimize Capitalized?]]="No", Table65[[#This Row],[Codon Optimize Capitalized?]]=""), IF((ISNUMBER(SEARCH(Table_Problem_Sequences[Problem Sequences], Table65[[#This Row],[Custom Sequence/Bank ID]]))), Table_Problem_Sequences[Problem Sequences], ""),IF((ISNUMBER(FIND(LOWER(Table_Problem_Sequences[Problem Sequences]), Table65[[#This Row],[Custom Sequence/Bank ID]]))), Table_Problem_Sequences[Problem Sequences], ""))),
    IF(_xlpm.ProblemFound="", "", "Warning 1: Problem sequences found (" &amp; _xlpm.ProblemFound &amp; ")"))</f>
        <v/>
      </c>
      <c r="BH167" s="3" t="str">
        <f>IF(AND(Table65[[#This Row],[Vector]] &lt;&gt; "Banked Construct",Table65[[#This Row],[Service]]&lt;&gt;"Stock RNA", LEN(Table65[[#This Row],[Custom Sequence/Bank ID]])&lt;300, Table65[[#This Row],[Custom Sequence/Bank ID]]&lt;&gt;""),"Comment: Sequence is less than 300nt. A spacer sequence will be added to bring the length up to 300nt","")</f>
        <v/>
      </c>
      <c r="BI167" s="1" t="str">
        <f>IF(AND(Table65[[#This Row],[Custom Sequence/Bank ID]]&lt;&gt;"", Table65[[#This Row],[Codon Optimize Capitalized?]]&lt;&gt; "No", Table65[[#This Row],[Codon Optimize Capitalized?]]&lt;&gt; "", Table65[[#This Row],[Codon Optimize Capitalized?]]&lt;&gt; "No Options"),
    IF(MOD(LEN(SUBSTITUTE(SUBSTITUTE(SUBSTITUTE(SUBSTITUTE(SUBSTITUTE(Table65[[#This Row],[Custom Sequence/Bank ID]], "a", ""), "c", ""), "g", ""), "u", ""), "t", "")), 3) = 0,
        "",
        "Error 3: Optimization regions not divisible by 3"),
    "")</f>
        <v/>
      </c>
      <c r="BJ167" s="1" t="str">
        <f>IF(
    Table65[[#This Row],[Vector]]="Banked Construct",
    IF(
        AND(
            LEFT(Table65[[#This Row],[Custom Sequence/Bank ID]], 3)="RTC",
            ISNUMBER(VALUE(MID(Table65[[#This Row],[Custom Sequence/Bank ID]], 4, 7))),
            LEN(Table65[[#This Row],[Custom Sequence/Bank ID]])=10
        ),
        "",
        "Error 4: Incorrect Bank ID"
    ),
    ""
)</f>
        <v/>
      </c>
      <c r="BK167" s="1" t="str">
        <f>IF(
   AND(Table65[[#This Row],[Vector]]&lt;&gt;"Banked Construct", LEN(Table65[[#This Row],[Custom Sequence/Bank ID]])&gt;0),
   IF(
      LEN(
         SUBSTITUTE(
            SUBSTITUTE(
               SUBSTITUTE(
                  SUBSTITUTE(UPPER(Table65[[#This Row],[Custom Sequence/Bank ID]]),"A",""),
               "C",""),
            "T",""),
         "G","")
      )&gt;0,
      "Error 5: Non-ACGT characters present",
      ""
   ),
   ""
)</f>
        <v/>
      </c>
      <c r="BL167" s="4" t="str">
        <f>IF(AND(Table65[[#This Row],[Vector]] &lt;&gt; "Banked Construct",Table65[[#This Row],[Service]]="Custom RNA", LEN(Table65[[#This Row],[Custom Sequence/Bank ID]])&gt;10000),"Error 6: Maximum sequence length is 10,000nt",IF(AND(Table65[[#This Row],[Vector]] &lt;&gt; "Banked Construct",Table65[[#This Row],[Service]]="HT Custom RNA", LEN(Table65[[#This Row],[Custom Sequence/Bank ID]])&gt;5000),"Error 6: Maximum sequence length for HT is 5,000nt", IF(Table65[[#This Row],[Service]]="HT Geneblock Custom RNA", IF(AND(Table65[[#This Row],[Vector]]="RTC coding circRNA", LEN(Table65[[#This Row],[Custom Sequence/Bank ID]])&gt;3793),"Error 6: Maximum sequence length for Coding CircRNA Geneblock is 3,793nt", IF(AND(Table65[[#This Row],[Vector]]="RTC noncoding circRNA", LEN(Table65[[#This Row],[Custom Sequence/Bank ID]])&gt;4493),"Error 6: Maximum sequence length for Noncoding CircRNA Geneblock is 4,493nt", IF(AND(Table65[[#This Row],[Vector]]="RTC Other RNA", LEN(Table65[[#This Row],[Custom Sequence/Bank ID]])&gt;4913),"Error 6: Maximum sequence length for Other RNA Geneblock is 4,913nt",""))),"")))</f>
        <v/>
      </c>
      <c r="BM167" s="4" t="str">
        <f>IF(AND(Table65[[#This Row],[Vector]] &lt;&gt; "Banked Construct", Table65[[#This Row],[Service]]&lt;&gt;"Stock RNA", Table65[[#This Row],[Custom Sequence/Bank ID]]&lt;&gt;""),
    _xlfn.LET(
        _xlpm.Sequence, Table65[[#This Row],[Custom Sequence/Bank ID]],
        _xlpm.OriginalLength, IF(AND(Table65[[#This Row],[Codon Optimize Capitalized?]] &lt;&gt; "No", Table65[[#This Row],[Codon Optimize Capitalized?]] &lt;&gt; ""),
                           LEN(SUBSTITUTE(SUBSTITUTE(SUBSTITUTE(SUBSTITUTE(SUBSTITUTE(_xlpm.Sequence, "A", ""), "C", ""), "G", ""), "T", ""), "U", "")),
                           LEN(_xlpm.Sequence)),
        _xlpm.NoGCLength, IF(AND(Table65[[#This Row],[Codon Optimize Capitalized?]] &lt;&gt; "No", Table65[[#This Row],[Codon Optimize Capitalized?]] &lt;&gt; ""),
                       LEN((SUBSTITUTE(SUBSTITUTE(SUBSTITUTE(SUBSTITUTE(SUBSTITUTE(SUBSTITUTE(SUBSTITUTE(_xlpm.Sequence, "A", ""), "C", ""), "G", ""), "T", ""), "U", ""), "g", ""), "c", ""))),
                       LEN(SUBSTITUTE(SUBSTITUTE(UPPER(_xlpm.Sequence), "G", ""), "C", ""))),
        _xlpm.GCLength, _xlpm.OriginalLength - _xlpm.NoGCLength,
        _xlpm.GCPercentage, IF(_xlpm.OriginalLength &gt; 15, _xlpm.GCLength / _xlpm.OriginalLength, 0.5),
                IF(OR(_xlpm.GCPercentage &gt; 0.65, _xlpm.GCPercentage &lt; 0.25), "Warning 7: Unoptimized region GC is not between 25-65%", "")
    ),
    ""
)</f>
        <v/>
      </c>
      <c r="BN167" s="4" t="str" cm="1">
        <f t="array" ref="BN167">_xlfn.LET(
    _xlpm.ProblemFound, _xlfn.TEXTJOIN(", ", TRUE, IF(OR(Table65[[#This Row],[Codon Optimize Capitalized?]]="No", Table65[[#This Row],[Codon Optimize Capitalized?]]=""), IF((ISNUMBER(SEARCH(Table_Restriction_Enzymes[XbaI], Table65[[#This Row],[Custom Sequence/Bank ID]]))), Table_Restriction_Enzymes[XbaI], ""),IF((ISNUMBER(FIND(LOWER(Table_Restriction_Enzymes[XbaI]), Table65[[#This Row],[Custom Sequence/Bank ID]]))), Table_Restriction_Enzymes[XbaI], ""))),
    IF(_xlpm.ProblemFound="", "", "[" &amp; _xlpm.ProblemFound &amp; "]"))</f>
        <v/>
      </c>
      <c r="BO167" s="4" t="str">
        <f>IF(Table_Sequence_Check[[#This Row],[Restriction Enzyme 1 Check]]&lt;&gt;"", Table_Restriction_Enzymes[[#Headers],[XbaI]],"")</f>
        <v/>
      </c>
      <c r="BP167" s="4" t="str" cm="1">
        <f t="array" ref="BP167">_xlfn.LET(
    _xlpm.ProblemFound, _xlfn.TEXTJOIN(", ", TRUE, IF(OR(Table65[[#This Row],[Codon Optimize Capitalized?]]="No", Table65[[#This Row],[Codon Optimize Capitalized?]]=""), IF((ISNUMBER(SEARCH(Table_Restriction_Enzymes[AscI], Table65[[#This Row],[Custom Sequence/Bank ID]]))), Table_Restriction_Enzymes[AscI], ""),IF((ISNUMBER(FIND(LOWER(Table_Restriction_Enzymes[AscI]), Table65[[#This Row],[Custom Sequence/Bank ID]]))), Table_Restriction_Enzymes[AscI], ""))),
    IF(_xlpm.ProblemFound="", "", "[" &amp; _xlpm.ProblemFound &amp; "]"))</f>
        <v/>
      </c>
      <c r="BQ167" s="4" t="str">
        <f>IF(Table_Sequence_Check[[#This Row],[Restriction Enzyme 2 Check]]&lt;&gt;"", Table_Restriction_Enzymes[[#Headers],[AscI]],"")</f>
        <v/>
      </c>
      <c r="BR167" s="4" t="str">
        <f>IF(AND(Table65[[#This Row],[Vector]] &lt;&gt; "Banked Construct",Table65[[#This Row],[Service]]&lt;&gt;"Stock RNA", Table65[[#This Row],[Service]]&lt;&gt;"HT Geneblock Custom RNA", Table_Sequence_Check[[#This Row],[Restriction Enzyme 1 Check]]&lt;&gt;"", Table_Sequence_Check[[#This Row],[Restriction Enzyme 2 Check]]&lt;&gt; ""),"Error 8: Remove instances of one of the following: " &amp; _xlfn.CONCAT(Table_Sequence_Check[[#This Row],[Restriction Enzyme 1 Check]],Table_Sequence_Check[[#This Row],[Restriction Enzyme 2 Check]]),"")</f>
        <v/>
      </c>
      <c r="BS167" s="4" t="str" cm="1">
        <f t="array" ref="BS167">IF(
   AND(
      Table65[[#This Row],[Service]] &lt;&gt; "",
      OR(
         COUNTIF(Table65[Service], "HT Custom RNA") &gt; 0,
         COUNTIF(Table65[Service], "HT Geneblock Custom RNA") &gt; 0
      ),
      COUNTA(_xlfn.UNIQUE(_xlfn._xlws.FILTER(Table65[Service], Table65[Service] &lt;&gt; ""))) &gt; 1
   ),
   "Error 9: If selecting HT Custom RNA or HT Geneblock Custom RNA, all items must match the selected HT service",
   ""
)</f>
        <v/>
      </c>
      <c r="BT167" s="4" t="str" cm="1">
        <f t="array" ref="BT167">IF(
   AND(
      Table65[[#This Row],[Service]] &lt;&gt; "",
      OR(COUNTIF(Table65[Service], "*HT Custom RNA*") &gt; 0, COUNTIF(Table65[Service], "*HT Geneblock Custom RNA*") &gt; 0),
      OR(
         COUNTA(_xlfn.UNIQUE(_xlfn._xlws.FILTER(Table65[RNA Analytics], (Table65[Service] &lt;&gt; "")))) &gt; 1,
         COUNTA(_xlfn.UNIQUE(_xlfn._xlws.FILTER(Table65[Bank Construct?], (Table65[Service] &lt;&gt; "")))) &gt; 1,
         COUNTA(_xlfn.UNIQUE(_xlfn._xlws.FILTER(Table65[Synthesis Type], (Table65[Service] &lt;&gt; "")))) &gt; 1
      )
   ),
   "Error 10: If submitting HT Custom RNA or HT Geneblock Custom RNA service request, all items must have the same Synthesis Type, Banking, and Analytics",
   ""
)</f>
        <v/>
      </c>
      <c r="BU167" s="4" t="str">
        <f>IF(AND(OR(Table65[[#This Row],[Service]] = "HT Custom RNA",Table65[[#This Row],[Service]] = "HT Geneblock Custom RNA"), Table65[[#This Row],[Vector]]="Banked Construct"),"Error 11: Banked constructs cannot be submitted for HT/Geneblock Custom RNA service. Contact the core if you'd like to resynthesize an entire banked plate","")</f>
        <v/>
      </c>
      <c r="BV167" s="4" t="str">
        <f>IF(AND(Table65[[#This Row],[Service]] &lt;&gt; "", Table65[[#This Row],[Vector]]="Banked Construct", Table65[[#This Row],[Bank Construct?]]="Yes"),"Error 12: Cannot bank constructs that are already banked","")</f>
        <v/>
      </c>
      <c r="BW167" s="4" t="str" cm="1">
        <f t="array" ref="BW167">_xlfn.LET(
    _xlpm.ProblemFound, _xlfn.TEXTJOIN(", ", TRUE, IF(AND(Table65[[#This Row],[Synthesis Type]]="Other RNA", OR(Table65[[#This Row],[Codon Optimize Capitalized?]]="No", Table65[[#This Row],[Codon Optimize Capitalized?]]="")), IF((ISNUMBER(SEARCH(Table_pA_Check[pA Check], Table65[[#This Row],[Custom Sequence/Bank ID]]))), Table_pA_Check[pA Check], ""),IF((ISNUMBER(FIND(LOWER(Table_pA_Check[pA Check]), Table65[[#This Row],[Custom Sequence/Bank ID]]))), Table_pA_Check[pA Check], ""))),
    IF(_xlpm.ProblemFound="", "", "Error 13: Problem sequences found (" &amp; _xlpm.ProblemFound &amp; ")"))</f>
        <v/>
      </c>
      <c r="BX167" s="4" t="str">
        <f>IF(AND(Table65[[#This Row],[Service]] &lt;&gt; "", Table65[[#This Row],[Codon Optimize Capitalized?]]&lt;&gt; "No", Table65[[#This Row],[Codon Optimize Capitalized?]]&lt;&gt; "", Table65[[#This Row],[Codon Optimize Capitalized?]]&lt;&gt; "No Options", EXACT(Table65[[#This Row],[Custom Sequence/Bank ID]],LOWER(Table65[[#This Row],[Custom Sequence/Bank ID]]))),"Error 14: Codon optimization is selected, but sequence is lowercase. Change regions for optimization to uppercase","")</f>
        <v/>
      </c>
      <c r="BY167" s="4" t="str">
        <f>IF(COUNTIF(Table65[Name], Table65[[#This Row],[Name]]) &gt; 1, "Error 15: Duplicate name", "")</f>
        <v/>
      </c>
      <c r="BZ167" s="4" t="str">
        <f>IF(
   Table65[[#This Row],[Service]]&lt;&gt;"",
   IF(
      AND(Table65[[#This Row],[Formulation]]="", Table65[[#This Row],[Number of Aliquots]]&gt;1),
      "Error 16: The RTC can only aliquot formulated circRNA; unformulated circRNA is stable through many freeze-thaw cycles",
      ""
   ),
   ""
)</f>
        <v/>
      </c>
      <c r="CA167" s="4" t="str">
        <f>IF(
   Table65[[#This Row],[Service]]&lt;&gt;"",
   IF(
      Table65[[#This Row],[Number of Aliquots]] &gt; (Table65[[#This Row],[Quantity (mg)]]*20),
      "Error 17: Too many aliquots. Maximum aliquots for Quantity requested = " &amp; (Table65[[#This Row],[Quantity (mg)]]*20),
      ""
   ),
   ""
)</f>
        <v/>
      </c>
      <c r="CB167" s="4" t="str">
        <f>IF(
   AND(Table65[[#This Row],[Service]]&lt;&gt;"", Table65[[#This Row],[Quantity (mg)]]&lt;0.2, Table65[[#This Row],[Formulation]]&lt;&gt;"", Table65[[#This Row],[Formulation]]&lt;&gt;"None"),
   "Error 18: Quantity too low. Minimum is 0.2mg for formulations",
   ""
)</f>
        <v/>
      </c>
      <c r="CC167" s="4" t="str">
        <f>IF(
   AND(Table65[[#This Row],[Service]]&lt;&gt;"", Table65[[#This Row],[Vector]]="No Vector", Table65[[#This Row],[Service]]&lt;&gt;"HT Geneblock Custom RNA"),
   "Error 19: [No Vector] can only be used for Geneblock service",
   ""
)</f>
        <v/>
      </c>
      <c r="CD167" s="4" t="str">
        <f>_xlfn.LET(
    _xlpm.errorList, _xlfn.TEXTJOIN(". ", TRUE, Table_Sequence_Check[[#This Row],[Problem Sequence Check]:[GC Check]],Table_Sequence_Check[[#This Row],[Restriction Enzyme Error]:[Gblock No Vector Check]]),
    IF(AND(Table65[[#This Row],[Service]]&lt;&gt;"", Table65[[#This Row],[Custom Sequence/Bank ID]]&lt;&gt;"SPECIAL",_xlpm.errorList&lt;&gt;""), _xlpm.errorList &amp; ".", "")
)</f>
        <v/>
      </c>
      <c r="CF167" s="3" t="str">
        <f t="shared" si="10"/>
        <v>Required</v>
      </c>
      <c r="CG167" s="1" t="str">
        <f t="shared" si="11"/>
        <v>Optional</v>
      </c>
      <c r="CH167" s="1" t="str">
        <f>IF(Table65[[#This Row],[Service]]&lt;&gt;"",IF((Table65[[#This Row],[Service]]="HT Custom RNA") + (Table65[[#This Row],[Service]]="HT Geneblock Custom RNA"), "Empty","Required"),"Empty")</f>
        <v>Empty</v>
      </c>
      <c r="CI167" s="1" t="str">
        <f>IF(Table65[[#This Row],[Service]] = "Stock RNA", "Required","Empty")</f>
        <v>Empty</v>
      </c>
      <c r="CJ167" s="1" t="str">
        <f>IF(OR(Table65[[#This Row],[Service]] = "Custom RNA", Table65[[#This Row],[Service]] = "HT Custom RNA", Table65[[#This Row],[Service]] = "HT Geneblock Custom RNA", Table65[[#This Row],[Service]] = "Formulation"), "Required", "Empty")</f>
        <v>Empty</v>
      </c>
      <c r="CK167" s="1" t="str">
        <f>IF(OR(Table65[[#This Row],[Service]] = "Custom RNA", Table65[[#This Row],[Service]] = "HT Custom RNA", Table65[[#This Row],[Service]] = "HT Geneblock Custom RNA"), "Required", "Empty")</f>
        <v>Empty</v>
      </c>
      <c r="CL167" s="1" t="str">
        <f>IF(OR(Table65[[#This Row],[Service]] = "Custom RNA", Table65[[#This Row],[Service]] = "HT Custom RNA", Table65[[#This Row],[Service]] = "HT Geneblock Custom RNA"), "Required", "Empty")</f>
        <v>Empty</v>
      </c>
      <c r="CM167" s="1" t="str">
        <f>IF(OR(Table65[[#This Row],[Service]] = "Custom RNA", Table65[[#This Row],[Service]] = "HT Custom RNA", Table65[[#This Row],[Service]] = "HT Geneblock Custom RNA"), "Required", "Empty")</f>
        <v>Empty</v>
      </c>
      <c r="CN167" s="1" t="str">
        <f>IF(AND(Table65[[#This Row],[Vector]]&lt;&gt;"Banked Construct", OR(Table65[[#This Row],[Service]] = "Custom RNA", Table65[[#This Row],[Service]] = "HT Custom RNA",Table65[[#This Row],[Service]] = "HT Geneblock Custom RNA",)), "Optional", "Empty")</f>
        <v>Empty</v>
      </c>
      <c r="CO167" s="1" t="str">
        <f>IF(OR(Table65[[#This Row],[Service]] = "Custom RNA", Table65[[#This Row],[Service]] = "HT Custom RNA"), "Optional", "Empty")</f>
        <v>Empty</v>
      </c>
      <c r="CP167" s="1" t="str">
        <f>IF(OR(Table65[[#This Row],[Service]] = "Custom RNA", Table65[[#This Row],[Service]] = "HT Custom RNA", Table65[[#This Row],[Service]] = "HT Custom Geneblock RNA"), "Optional", "Empty")</f>
        <v>Empty</v>
      </c>
      <c r="CQ167" s="1" t="str">
        <f>IF(Table65[[#This Row],[Service]]&lt;&gt;"",IF(OR(Table65[[#This Row],[Service]]="HT Custom RNA", Table65[[#This Row],[Service]]="HT Geneblock Custom RNA"), "Empty","Optional"),"Empty")</f>
        <v>Empty</v>
      </c>
      <c r="CR167" s="1" t="str">
        <f>IF(AND(Table65[[#This Row],[Formulation]]&lt;&gt;"",Table65[[#This Row],[Formulation]]&lt;&gt;"None",Table65[[#This Row],[Formulation]]&lt;&gt;"No Options"), "Required","Empty")</f>
        <v>Empty</v>
      </c>
      <c r="CS167" s="1" t="str">
        <f>IF(AND(Table65[[#This Row],[Formulation]]&lt;&gt;"",Table65[[#This Row],[Formulation]]&lt;&gt;"None",Table65[[#This Row],[Formulation]]&lt;&gt;"No Options"), "Optional","Empty")</f>
        <v>Empty</v>
      </c>
      <c r="CT167" s="1" t="str">
        <f t="shared" si="12"/>
        <v>Optional</v>
      </c>
      <c r="CU167" s="1" t="str">
        <f t="shared" si="13"/>
        <v>Optional</v>
      </c>
      <c r="CV167" s="2" t="str">
        <f t="shared" si="14"/>
        <v>Optional</v>
      </c>
    </row>
    <row r="168" spans="1:100" x14ac:dyDescent="0.35">
      <c r="A168" s="69">
        <v>164</v>
      </c>
      <c r="B168" s="59"/>
      <c r="C168" s="83"/>
      <c r="D168" s="85"/>
      <c r="E168" s="90"/>
      <c r="F168" s="60"/>
      <c r="G168" s="60"/>
      <c r="H168" s="60"/>
      <c r="I168" s="61"/>
      <c r="J168" s="61"/>
      <c r="K168" s="105"/>
      <c r="L168" s="90"/>
      <c r="M168" s="60"/>
      <c r="N168" s="108"/>
      <c r="O168" s="91"/>
      <c r="P168" s="111"/>
      <c r="Q168" s="93" t="str">
        <f>Table_Sequence_Check[[#This Row],[Final Warnings]]</f>
        <v/>
      </c>
      <c r="R168" s="19"/>
      <c r="S168" s="19"/>
      <c r="T168" s="19"/>
      <c r="BG168" s="3" t="str" cm="1">
        <f t="array" ref="BG168">_xlfn.LET(
    _xlpm.ProblemFound, _xlfn.TEXTJOIN(", ", TRUE, IF(OR(Table65[[#This Row],[Codon Optimize Capitalized?]]="No", Table65[[#This Row],[Codon Optimize Capitalized?]]=""), IF((ISNUMBER(SEARCH(Table_Problem_Sequences[Problem Sequences], Table65[[#This Row],[Custom Sequence/Bank ID]]))), Table_Problem_Sequences[Problem Sequences], ""),IF((ISNUMBER(FIND(LOWER(Table_Problem_Sequences[Problem Sequences]), Table65[[#This Row],[Custom Sequence/Bank ID]]))), Table_Problem_Sequences[Problem Sequences], ""))),
    IF(_xlpm.ProblemFound="", "", "Warning 1: Problem sequences found (" &amp; _xlpm.ProblemFound &amp; ")"))</f>
        <v/>
      </c>
      <c r="BH168" s="3" t="str">
        <f>IF(AND(Table65[[#This Row],[Vector]] &lt;&gt; "Banked Construct",Table65[[#This Row],[Service]]&lt;&gt;"Stock RNA", LEN(Table65[[#This Row],[Custom Sequence/Bank ID]])&lt;300, Table65[[#This Row],[Custom Sequence/Bank ID]]&lt;&gt;""),"Comment: Sequence is less than 300nt. A spacer sequence will be added to bring the length up to 300nt","")</f>
        <v/>
      </c>
      <c r="BI168" s="1" t="str">
        <f>IF(AND(Table65[[#This Row],[Custom Sequence/Bank ID]]&lt;&gt;"", Table65[[#This Row],[Codon Optimize Capitalized?]]&lt;&gt; "No", Table65[[#This Row],[Codon Optimize Capitalized?]]&lt;&gt; "", Table65[[#This Row],[Codon Optimize Capitalized?]]&lt;&gt; "No Options"),
    IF(MOD(LEN(SUBSTITUTE(SUBSTITUTE(SUBSTITUTE(SUBSTITUTE(SUBSTITUTE(Table65[[#This Row],[Custom Sequence/Bank ID]], "a", ""), "c", ""), "g", ""), "u", ""), "t", "")), 3) = 0,
        "",
        "Error 3: Optimization regions not divisible by 3"),
    "")</f>
        <v/>
      </c>
      <c r="BJ168" s="1" t="str">
        <f>IF(
    Table65[[#This Row],[Vector]]="Banked Construct",
    IF(
        AND(
            LEFT(Table65[[#This Row],[Custom Sequence/Bank ID]], 3)="RTC",
            ISNUMBER(VALUE(MID(Table65[[#This Row],[Custom Sequence/Bank ID]], 4, 7))),
            LEN(Table65[[#This Row],[Custom Sequence/Bank ID]])=10
        ),
        "",
        "Error 4: Incorrect Bank ID"
    ),
    ""
)</f>
        <v/>
      </c>
      <c r="BK168" s="1" t="str">
        <f>IF(
   AND(Table65[[#This Row],[Vector]]&lt;&gt;"Banked Construct", LEN(Table65[[#This Row],[Custom Sequence/Bank ID]])&gt;0),
   IF(
      LEN(
         SUBSTITUTE(
            SUBSTITUTE(
               SUBSTITUTE(
                  SUBSTITUTE(UPPER(Table65[[#This Row],[Custom Sequence/Bank ID]]),"A",""),
               "C",""),
            "T",""),
         "G","")
      )&gt;0,
      "Error 5: Non-ACGT characters present",
      ""
   ),
   ""
)</f>
        <v/>
      </c>
      <c r="BL168" s="4" t="str">
        <f>IF(AND(Table65[[#This Row],[Vector]] &lt;&gt; "Banked Construct",Table65[[#This Row],[Service]]="Custom RNA", LEN(Table65[[#This Row],[Custom Sequence/Bank ID]])&gt;10000),"Error 6: Maximum sequence length is 10,000nt",IF(AND(Table65[[#This Row],[Vector]] &lt;&gt; "Banked Construct",Table65[[#This Row],[Service]]="HT Custom RNA", LEN(Table65[[#This Row],[Custom Sequence/Bank ID]])&gt;5000),"Error 6: Maximum sequence length for HT is 5,000nt", IF(Table65[[#This Row],[Service]]="HT Geneblock Custom RNA", IF(AND(Table65[[#This Row],[Vector]]="RTC coding circRNA", LEN(Table65[[#This Row],[Custom Sequence/Bank ID]])&gt;3793),"Error 6: Maximum sequence length for Coding CircRNA Geneblock is 3,793nt", IF(AND(Table65[[#This Row],[Vector]]="RTC noncoding circRNA", LEN(Table65[[#This Row],[Custom Sequence/Bank ID]])&gt;4493),"Error 6: Maximum sequence length for Noncoding CircRNA Geneblock is 4,493nt", IF(AND(Table65[[#This Row],[Vector]]="RTC Other RNA", LEN(Table65[[#This Row],[Custom Sequence/Bank ID]])&gt;4913),"Error 6: Maximum sequence length for Other RNA Geneblock is 4,913nt",""))),"")))</f>
        <v/>
      </c>
      <c r="BM168" s="4" t="str">
        <f>IF(AND(Table65[[#This Row],[Vector]] &lt;&gt; "Banked Construct", Table65[[#This Row],[Service]]&lt;&gt;"Stock RNA", Table65[[#This Row],[Custom Sequence/Bank ID]]&lt;&gt;""),
    _xlfn.LET(
        _xlpm.Sequence, Table65[[#This Row],[Custom Sequence/Bank ID]],
        _xlpm.OriginalLength, IF(AND(Table65[[#This Row],[Codon Optimize Capitalized?]] &lt;&gt; "No", Table65[[#This Row],[Codon Optimize Capitalized?]] &lt;&gt; ""),
                           LEN(SUBSTITUTE(SUBSTITUTE(SUBSTITUTE(SUBSTITUTE(SUBSTITUTE(_xlpm.Sequence, "A", ""), "C", ""), "G", ""), "T", ""), "U", "")),
                           LEN(_xlpm.Sequence)),
        _xlpm.NoGCLength, IF(AND(Table65[[#This Row],[Codon Optimize Capitalized?]] &lt;&gt; "No", Table65[[#This Row],[Codon Optimize Capitalized?]] &lt;&gt; ""),
                       LEN((SUBSTITUTE(SUBSTITUTE(SUBSTITUTE(SUBSTITUTE(SUBSTITUTE(SUBSTITUTE(SUBSTITUTE(_xlpm.Sequence, "A", ""), "C", ""), "G", ""), "T", ""), "U", ""), "g", ""), "c", ""))),
                       LEN(SUBSTITUTE(SUBSTITUTE(UPPER(_xlpm.Sequence), "G", ""), "C", ""))),
        _xlpm.GCLength, _xlpm.OriginalLength - _xlpm.NoGCLength,
        _xlpm.GCPercentage, IF(_xlpm.OriginalLength &gt; 15, _xlpm.GCLength / _xlpm.OriginalLength, 0.5),
                IF(OR(_xlpm.GCPercentage &gt; 0.65, _xlpm.GCPercentage &lt; 0.25), "Warning 7: Unoptimized region GC is not between 25-65%", "")
    ),
    ""
)</f>
        <v/>
      </c>
      <c r="BN168" s="4" t="str" cm="1">
        <f t="array" ref="BN168">_xlfn.LET(
    _xlpm.ProblemFound, _xlfn.TEXTJOIN(", ", TRUE, IF(OR(Table65[[#This Row],[Codon Optimize Capitalized?]]="No", Table65[[#This Row],[Codon Optimize Capitalized?]]=""), IF((ISNUMBER(SEARCH(Table_Restriction_Enzymes[XbaI], Table65[[#This Row],[Custom Sequence/Bank ID]]))), Table_Restriction_Enzymes[XbaI], ""),IF((ISNUMBER(FIND(LOWER(Table_Restriction_Enzymes[XbaI]), Table65[[#This Row],[Custom Sequence/Bank ID]]))), Table_Restriction_Enzymes[XbaI], ""))),
    IF(_xlpm.ProblemFound="", "", "[" &amp; _xlpm.ProblemFound &amp; "]"))</f>
        <v/>
      </c>
      <c r="BO168" s="4" t="str">
        <f>IF(Table_Sequence_Check[[#This Row],[Restriction Enzyme 1 Check]]&lt;&gt;"", Table_Restriction_Enzymes[[#Headers],[XbaI]],"")</f>
        <v/>
      </c>
      <c r="BP168" s="4" t="str" cm="1">
        <f t="array" ref="BP168">_xlfn.LET(
    _xlpm.ProblemFound, _xlfn.TEXTJOIN(", ", TRUE, IF(OR(Table65[[#This Row],[Codon Optimize Capitalized?]]="No", Table65[[#This Row],[Codon Optimize Capitalized?]]=""), IF((ISNUMBER(SEARCH(Table_Restriction_Enzymes[AscI], Table65[[#This Row],[Custom Sequence/Bank ID]]))), Table_Restriction_Enzymes[AscI], ""),IF((ISNUMBER(FIND(LOWER(Table_Restriction_Enzymes[AscI]), Table65[[#This Row],[Custom Sequence/Bank ID]]))), Table_Restriction_Enzymes[AscI], ""))),
    IF(_xlpm.ProblemFound="", "", "[" &amp; _xlpm.ProblemFound &amp; "]"))</f>
        <v/>
      </c>
      <c r="BQ168" s="4" t="str">
        <f>IF(Table_Sequence_Check[[#This Row],[Restriction Enzyme 2 Check]]&lt;&gt;"", Table_Restriction_Enzymes[[#Headers],[AscI]],"")</f>
        <v/>
      </c>
      <c r="BR168" s="4" t="str">
        <f>IF(AND(Table65[[#This Row],[Vector]] &lt;&gt; "Banked Construct",Table65[[#This Row],[Service]]&lt;&gt;"Stock RNA", Table65[[#This Row],[Service]]&lt;&gt;"HT Geneblock Custom RNA", Table_Sequence_Check[[#This Row],[Restriction Enzyme 1 Check]]&lt;&gt;"", Table_Sequence_Check[[#This Row],[Restriction Enzyme 2 Check]]&lt;&gt; ""),"Error 8: Remove instances of one of the following: " &amp; _xlfn.CONCAT(Table_Sequence_Check[[#This Row],[Restriction Enzyme 1 Check]],Table_Sequence_Check[[#This Row],[Restriction Enzyme 2 Check]]),"")</f>
        <v/>
      </c>
      <c r="BS168" s="4" t="str" cm="1">
        <f t="array" ref="BS168">IF(
   AND(
      Table65[[#This Row],[Service]] &lt;&gt; "",
      OR(
         COUNTIF(Table65[Service], "HT Custom RNA") &gt; 0,
         COUNTIF(Table65[Service], "HT Geneblock Custom RNA") &gt; 0
      ),
      COUNTA(_xlfn.UNIQUE(_xlfn._xlws.FILTER(Table65[Service], Table65[Service] &lt;&gt; ""))) &gt; 1
   ),
   "Error 9: If selecting HT Custom RNA or HT Geneblock Custom RNA, all items must match the selected HT service",
   ""
)</f>
        <v/>
      </c>
      <c r="BT168" s="4" t="str" cm="1">
        <f t="array" ref="BT168">IF(
   AND(
      Table65[[#This Row],[Service]] &lt;&gt; "",
      OR(COUNTIF(Table65[Service], "*HT Custom RNA*") &gt; 0, COUNTIF(Table65[Service], "*HT Geneblock Custom RNA*") &gt; 0),
      OR(
         COUNTA(_xlfn.UNIQUE(_xlfn._xlws.FILTER(Table65[RNA Analytics], (Table65[Service] &lt;&gt; "")))) &gt; 1,
         COUNTA(_xlfn.UNIQUE(_xlfn._xlws.FILTER(Table65[Bank Construct?], (Table65[Service] &lt;&gt; "")))) &gt; 1,
         COUNTA(_xlfn.UNIQUE(_xlfn._xlws.FILTER(Table65[Synthesis Type], (Table65[Service] &lt;&gt; "")))) &gt; 1
      )
   ),
   "Error 10: If submitting HT Custom RNA or HT Geneblock Custom RNA service request, all items must have the same Synthesis Type, Banking, and Analytics",
   ""
)</f>
        <v/>
      </c>
      <c r="BU168" s="4" t="str">
        <f>IF(AND(OR(Table65[[#This Row],[Service]] = "HT Custom RNA",Table65[[#This Row],[Service]] = "HT Geneblock Custom RNA"), Table65[[#This Row],[Vector]]="Banked Construct"),"Error 11: Banked constructs cannot be submitted for HT/Geneblock Custom RNA service. Contact the core if you'd like to resynthesize an entire banked plate","")</f>
        <v/>
      </c>
      <c r="BV168" s="4" t="str">
        <f>IF(AND(Table65[[#This Row],[Service]] &lt;&gt; "", Table65[[#This Row],[Vector]]="Banked Construct", Table65[[#This Row],[Bank Construct?]]="Yes"),"Error 12: Cannot bank constructs that are already banked","")</f>
        <v/>
      </c>
      <c r="BW168" s="4" t="str" cm="1">
        <f t="array" ref="BW168">_xlfn.LET(
    _xlpm.ProblemFound, _xlfn.TEXTJOIN(", ", TRUE, IF(AND(Table65[[#This Row],[Synthesis Type]]="Other RNA", OR(Table65[[#This Row],[Codon Optimize Capitalized?]]="No", Table65[[#This Row],[Codon Optimize Capitalized?]]="")), IF((ISNUMBER(SEARCH(Table_pA_Check[pA Check], Table65[[#This Row],[Custom Sequence/Bank ID]]))), Table_pA_Check[pA Check], ""),IF((ISNUMBER(FIND(LOWER(Table_pA_Check[pA Check]), Table65[[#This Row],[Custom Sequence/Bank ID]]))), Table_pA_Check[pA Check], ""))),
    IF(_xlpm.ProblemFound="", "", "Error 13: Problem sequences found (" &amp; _xlpm.ProblemFound &amp; ")"))</f>
        <v/>
      </c>
      <c r="BX168" s="4" t="str">
        <f>IF(AND(Table65[[#This Row],[Service]] &lt;&gt; "", Table65[[#This Row],[Codon Optimize Capitalized?]]&lt;&gt; "No", Table65[[#This Row],[Codon Optimize Capitalized?]]&lt;&gt; "", Table65[[#This Row],[Codon Optimize Capitalized?]]&lt;&gt; "No Options", EXACT(Table65[[#This Row],[Custom Sequence/Bank ID]],LOWER(Table65[[#This Row],[Custom Sequence/Bank ID]]))),"Error 14: Codon optimization is selected, but sequence is lowercase. Change regions for optimization to uppercase","")</f>
        <v/>
      </c>
      <c r="BY168" s="4" t="str">
        <f>IF(COUNTIF(Table65[Name], Table65[[#This Row],[Name]]) &gt; 1, "Error 15: Duplicate name", "")</f>
        <v/>
      </c>
      <c r="BZ168" s="4" t="str">
        <f>IF(
   Table65[[#This Row],[Service]]&lt;&gt;"",
   IF(
      AND(Table65[[#This Row],[Formulation]]="", Table65[[#This Row],[Number of Aliquots]]&gt;1),
      "Error 16: The RTC can only aliquot formulated circRNA; unformulated circRNA is stable through many freeze-thaw cycles",
      ""
   ),
   ""
)</f>
        <v/>
      </c>
      <c r="CA168" s="4" t="str">
        <f>IF(
   Table65[[#This Row],[Service]]&lt;&gt;"",
   IF(
      Table65[[#This Row],[Number of Aliquots]] &gt; (Table65[[#This Row],[Quantity (mg)]]*20),
      "Error 17: Too many aliquots. Maximum aliquots for Quantity requested = " &amp; (Table65[[#This Row],[Quantity (mg)]]*20),
      ""
   ),
   ""
)</f>
        <v/>
      </c>
      <c r="CB168" s="4" t="str">
        <f>IF(
   AND(Table65[[#This Row],[Service]]&lt;&gt;"", Table65[[#This Row],[Quantity (mg)]]&lt;0.2, Table65[[#This Row],[Formulation]]&lt;&gt;"", Table65[[#This Row],[Formulation]]&lt;&gt;"None"),
   "Error 18: Quantity too low. Minimum is 0.2mg for formulations",
   ""
)</f>
        <v/>
      </c>
      <c r="CC168" s="4" t="str">
        <f>IF(
   AND(Table65[[#This Row],[Service]]&lt;&gt;"", Table65[[#This Row],[Vector]]="No Vector", Table65[[#This Row],[Service]]&lt;&gt;"HT Geneblock Custom RNA"),
   "Error 19: [No Vector] can only be used for Geneblock service",
   ""
)</f>
        <v/>
      </c>
      <c r="CD168" s="4" t="str">
        <f>_xlfn.LET(
    _xlpm.errorList, _xlfn.TEXTJOIN(". ", TRUE, Table_Sequence_Check[[#This Row],[Problem Sequence Check]:[GC Check]],Table_Sequence_Check[[#This Row],[Restriction Enzyme Error]:[Gblock No Vector Check]]),
    IF(AND(Table65[[#This Row],[Service]]&lt;&gt;"", Table65[[#This Row],[Custom Sequence/Bank ID]]&lt;&gt;"SPECIAL",_xlpm.errorList&lt;&gt;""), _xlpm.errorList &amp; ".", "")
)</f>
        <v/>
      </c>
      <c r="CF168" s="3" t="str">
        <f t="shared" si="10"/>
        <v>Required</v>
      </c>
      <c r="CG168" s="1" t="str">
        <f t="shared" si="11"/>
        <v>Optional</v>
      </c>
      <c r="CH168" s="1" t="str">
        <f>IF(Table65[[#This Row],[Service]]&lt;&gt;"",IF((Table65[[#This Row],[Service]]="HT Custom RNA") + (Table65[[#This Row],[Service]]="HT Geneblock Custom RNA"), "Empty","Required"),"Empty")</f>
        <v>Empty</v>
      </c>
      <c r="CI168" s="1" t="str">
        <f>IF(Table65[[#This Row],[Service]] = "Stock RNA", "Required","Empty")</f>
        <v>Empty</v>
      </c>
      <c r="CJ168" s="1" t="str">
        <f>IF(OR(Table65[[#This Row],[Service]] = "Custom RNA", Table65[[#This Row],[Service]] = "HT Custom RNA", Table65[[#This Row],[Service]] = "HT Geneblock Custom RNA", Table65[[#This Row],[Service]] = "Formulation"), "Required", "Empty")</f>
        <v>Empty</v>
      </c>
      <c r="CK168" s="1" t="str">
        <f>IF(OR(Table65[[#This Row],[Service]] = "Custom RNA", Table65[[#This Row],[Service]] = "HT Custom RNA", Table65[[#This Row],[Service]] = "HT Geneblock Custom RNA"), "Required", "Empty")</f>
        <v>Empty</v>
      </c>
      <c r="CL168" s="1" t="str">
        <f>IF(OR(Table65[[#This Row],[Service]] = "Custom RNA", Table65[[#This Row],[Service]] = "HT Custom RNA", Table65[[#This Row],[Service]] = "HT Geneblock Custom RNA"), "Required", "Empty")</f>
        <v>Empty</v>
      </c>
      <c r="CM168" s="1" t="str">
        <f>IF(OR(Table65[[#This Row],[Service]] = "Custom RNA", Table65[[#This Row],[Service]] = "HT Custom RNA", Table65[[#This Row],[Service]] = "HT Geneblock Custom RNA"), "Required", "Empty")</f>
        <v>Empty</v>
      </c>
      <c r="CN168" s="1" t="str">
        <f>IF(AND(Table65[[#This Row],[Vector]]&lt;&gt;"Banked Construct", OR(Table65[[#This Row],[Service]] = "Custom RNA", Table65[[#This Row],[Service]] = "HT Custom RNA",Table65[[#This Row],[Service]] = "HT Geneblock Custom RNA",)), "Optional", "Empty")</f>
        <v>Empty</v>
      </c>
      <c r="CO168" s="1" t="str">
        <f>IF(OR(Table65[[#This Row],[Service]] = "Custom RNA", Table65[[#This Row],[Service]] = "HT Custom RNA"), "Optional", "Empty")</f>
        <v>Empty</v>
      </c>
      <c r="CP168" s="1" t="str">
        <f>IF(OR(Table65[[#This Row],[Service]] = "Custom RNA", Table65[[#This Row],[Service]] = "HT Custom RNA", Table65[[#This Row],[Service]] = "HT Custom Geneblock RNA"), "Optional", "Empty")</f>
        <v>Empty</v>
      </c>
      <c r="CQ168" s="1" t="str">
        <f>IF(Table65[[#This Row],[Service]]&lt;&gt;"",IF(OR(Table65[[#This Row],[Service]]="HT Custom RNA", Table65[[#This Row],[Service]]="HT Geneblock Custom RNA"), "Empty","Optional"),"Empty")</f>
        <v>Empty</v>
      </c>
      <c r="CR168" s="1" t="str">
        <f>IF(AND(Table65[[#This Row],[Formulation]]&lt;&gt;"",Table65[[#This Row],[Formulation]]&lt;&gt;"None",Table65[[#This Row],[Formulation]]&lt;&gt;"No Options"), "Required","Empty")</f>
        <v>Empty</v>
      </c>
      <c r="CS168" s="1" t="str">
        <f>IF(AND(Table65[[#This Row],[Formulation]]&lt;&gt;"",Table65[[#This Row],[Formulation]]&lt;&gt;"None",Table65[[#This Row],[Formulation]]&lt;&gt;"No Options"), "Optional","Empty")</f>
        <v>Empty</v>
      </c>
      <c r="CT168" s="1" t="str">
        <f t="shared" si="12"/>
        <v>Optional</v>
      </c>
      <c r="CU168" s="1" t="str">
        <f t="shared" si="13"/>
        <v>Optional</v>
      </c>
      <c r="CV168" s="2" t="str">
        <f t="shared" si="14"/>
        <v>Optional</v>
      </c>
    </row>
    <row r="169" spans="1:100" x14ac:dyDescent="0.35">
      <c r="A169" s="69">
        <v>165</v>
      </c>
      <c r="B169" s="59"/>
      <c r="C169" s="83"/>
      <c r="D169" s="85"/>
      <c r="E169" s="90"/>
      <c r="F169" s="60"/>
      <c r="G169" s="60"/>
      <c r="H169" s="60"/>
      <c r="I169" s="61"/>
      <c r="J169" s="61"/>
      <c r="K169" s="105"/>
      <c r="L169" s="90"/>
      <c r="M169" s="60"/>
      <c r="N169" s="108"/>
      <c r="O169" s="91"/>
      <c r="P169" s="111"/>
      <c r="Q169" s="93" t="str">
        <f>Table_Sequence_Check[[#This Row],[Final Warnings]]</f>
        <v/>
      </c>
      <c r="R169" s="19"/>
      <c r="S169" s="19"/>
      <c r="T169" s="19"/>
      <c r="BG169" s="3" t="str" cm="1">
        <f t="array" ref="BG169">_xlfn.LET(
    _xlpm.ProblemFound, _xlfn.TEXTJOIN(", ", TRUE, IF(OR(Table65[[#This Row],[Codon Optimize Capitalized?]]="No", Table65[[#This Row],[Codon Optimize Capitalized?]]=""), IF((ISNUMBER(SEARCH(Table_Problem_Sequences[Problem Sequences], Table65[[#This Row],[Custom Sequence/Bank ID]]))), Table_Problem_Sequences[Problem Sequences], ""),IF((ISNUMBER(FIND(LOWER(Table_Problem_Sequences[Problem Sequences]), Table65[[#This Row],[Custom Sequence/Bank ID]]))), Table_Problem_Sequences[Problem Sequences], ""))),
    IF(_xlpm.ProblemFound="", "", "Warning 1: Problem sequences found (" &amp; _xlpm.ProblemFound &amp; ")"))</f>
        <v/>
      </c>
      <c r="BH169" s="3" t="str">
        <f>IF(AND(Table65[[#This Row],[Vector]] &lt;&gt; "Banked Construct",Table65[[#This Row],[Service]]&lt;&gt;"Stock RNA", LEN(Table65[[#This Row],[Custom Sequence/Bank ID]])&lt;300, Table65[[#This Row],[Custom Sequence/Bank ID]]&lt;&gt;""),"Comment: Sequence is less than 300nt. A spacer sequence will be added to bring the length up to 300nt","")</f>
        <v/>
      </c>
      <c r="BI169" s="1" t="str">
        <f>IF(AND(Table65[[#This Row],[Custom Sequence/Bank ID]]&lt;&gt;"", Table65[[#This Row],[Codon Optimize Capitalized?]]&lt;&gt; "No", Table65[[#This Row],[Codon Optimize Capitalized?]]&lt;&gt; "", Table65[[#This Row],[Codon Optimize Capitalized?]]&lt;&gt; "No Options"),
    IF(MOD(LEN(SUBSTITUTE(SUBSTITUTE(SUBSTITUTE(SUBSTITUTE(SUBSTITUTE(Table65[[#This Row],[Custom Sequence/Bank ID]], "a", ""), "c", ""), "g", ""), "u", ""), "t", "")), 3) = 0,
        "",
        "Error 3: Optimization regions not divisible by 3"),
    "")</f>
        <v/>
      </c>
      <c r="BJ169" s="1" t="str">
        <f>IF(
    Table65[[#This Row],[Vector]]="Banked Construct",
    IF(
        AND(
            LEFT(Table65[[#This Row],[Custom Sequence/Bank ID]], 3)="RTC",
            ISNUMBER(VALUE(MID(Table65[[#This Row],[Custom Sequence/Bank ID]], 4, 7))),
            LEN(Table65[[#This Row],[Custom Sequence/Bank ID]])=10
        ),
        "",
        "Error 4: Incorrect Bank ID"
    ),
    ""
)</f>
        <v/>
      </c>
      <c r="BK169" s="1" t="str">
        <f>IF(
   AND(Table65[[#This Row],[Vector]]&lt;&gt;"Banked Construct", LEN(Table65[[#This Row],[Custom Sequence/Bank ID]])&gt;0),
   IF(
      LEN(
         SUBSTITUTE(
            SUBSTITUTE(
               SUBSTITUTE(
                  SUBSTITUTE(UPPER(Table65[[#This Row],[Custom Sequence/Bank ID]]),"A",""),
               "C",""),
            "T",""),
         "G","")
      )&gt;0,
      "Error 5: Non-ACGT characters present",
      ""
   ),
   ""
)</f>
        <v/>
      </c>
      <c r="BL169" s="4" t="str">
        <f>IF(AND(Table65[[#This Row],[Vector]] &lt;&gt; "Banked Construct",Table65[[#This Row],[Service]]="Custom RNA", LEN(Table65[[#This Row],[Custom Sequence/Bank ID]])&gt;10000),"Error 6: Maximum sequence length is 10,000nt",IF(AND(Table65[[#This Row],[Vector]] &lt;&gt; "Banked Construct",Table65[[#This Row],[Service]]="HT Custom RNA", LEN(Table65[[#This Row],[Custom Sequence/Bank ID]])&gt;5000),"Error 6: Maximum sequence length for HT is 5,000nt", IF(Table65[[#This Row],[Service]]="HT Geneblock Custom RNA", IF(AND(Table65[[#This Row],[Vector]]="RTC coding circRNA", LEN(Table65[[#This Row],[Custom Sequence/Bank ID]])&gt;3793),"Error 6: Maximum sequence length for Coding CircRNA Geneblock is 3,793nt", IF(AND(Table65[[#This Row],[Vector]]="RTC noncoding circRNA", LEN(Table65[[#This Row],[Custom Sequence/Bank ID]])&gt;4493),"Error 6: Maximum sequence length for Noncoding CircRNA Geneblock is 4,493nt", IF(AND(Table65[[#This Row],[Vector]]="RTC Other RNA", LEN(Table65[[#This Row],[Custom Sequence/Bank ID]])&gt;4913),"Error 6: Maximum sequence length for Other RNA Geneblock is 4,913nt",""))),"")))</f>
        <v/>
      </c>
      <c r="BM169" s="4" t="str">
        <f>IF(AND(Table65[[#This Row],[Vector]] &lt;&gt; "Banked Construct", Table65[[#This Row],[Service]]&lt;&gt;"Stock RNA", Table65[[#This Row],[Custom Sequence/Bank ID]]&lt;&gt;""),
    _xlfn.LET(
        _xlpm.Sequence, Table65[[#This Row],[Custom Sequence/Bank ID]],
        _xlpm.OriginalLength, IF(AND(Table65[[#This Row],[Codon Optimize Capitalized?]] &lt;&gt; "No", Table65[[#This Row],[Codon Optimize Capitalized?]] &lt;&gt; ""),
                           LEN(SUBSTITUTE(SUBSTITUTE(SUBSTITUTE(SUBSTITUTE(SUBSTITUTE(_xlpm.Sequence, "A", ""), "C", ""), "G", ""), "T", ""), "U", "")),
                           LEN(_xlpm.Sequence)),
        _xlpm.NoGCLength, IF(AND(Table65[[#This Row],[Codon Optimize Capitalized?]] &lt;&gt; "No", Table65[[#This Row],[Codon Optimize Capitalized?]] &lt;&gt; ""),
                       LEN((SUBSTITUTE(SUBSTITUTE(SUBSTITUTE(SUBSTITUTE(SUBSTITUTE(SUBSTITUTE(SUBSTITUTE(_xlpm.Sequence, "A", ""), "C", ""), "G", ""), "T", ""), "U", ""), "g", ""), "c", ""))),
                       LEN(SUBSTITUTE(SUBSTITUTE(UPPER(_xlpm.Sequence), "G", ""), "C", ""))),
        _xlpm.GCLength, _xlpm.OriginalLength - _xlpm.NoGCLength,
        _xlpm.GCPercentage, IF(_xlpm.OriginalLength &gt; 15, _xlpm.GCLength / _xlpm.OriginalLength, 0.5),
                IF(OR(_xlpm.GCPercentage &gt; 0.65, _xlpm.GCPercentage &lt; 0.25), "Warning 7: Unoptimized region GC is not between 25-65%", "")
    ),
    ""
)</f>
        <v/>
      </c>
      <c r="BN169" s="4" t="str" cm="1">
        <f t="array" ref="BN169">_xlfn.LET(
    _xlpm.ProblemFound, _xlfn.TEXTJOIN(", ", TRUE, IF(OR(Table65[[#This Row],[Codon Optimize Capitalized?]]="No", Table65[[#This Row],[Codon Optimize Capitalized?]]=""), IF((ISNUMBER(SEARCH(Table_Restriction_Enzymes[XbaI], Table65[[#This Row],[Custom Sequence/Bank ID]]))), Table_Restriction_Enzymes[XbaI], ""),IF((ISNUMBER(FIND(LOWER(Table_Restriction_Enzymes[XbaI]), Table65[[#This Row],[Custom Sequence/Bank ID]]))), Table_Restriction_Enzymes[XbaI], ""))),
    IF(_xlpm.ProblemFound="", "", "[" &amp; _xlpm.ProblemFound &amp; "]"))</f>
        <v/>
      </c>
      <c r="BO169" s="4" t="str">
        <f>IF(Table_Sequence_Check[[#This Row],[Restriction Enzyme 1 Check]]&lt;&gt;"", Table_Restriction_Enzymes[[#Headers],[XbaI]],"")</f>
        <v/>
      </c>
      <c r="BP169" s="4" t="str" cm="1">
        <f t="array" ref="BP169">_xlfn.LET(
    _xlpm.ProblemFound, _xlfn.TEXTJOIN(", ", TRUE, IF(OR(Table65[[#This Row],[Codon Optimize Capitalized?]]="No", Table65[[#This Row],[Codon Optimize Capitalized?]]=""), IF((ISNUMBER(SEARCH(Table_Restriction_Enzymes[AscI], Table65[[#This Row],[Custom Sequence/Bank ID]]))), Table_Restriction_Enzymes[AscI], ""),IF((ISNUMBER(FIND(LOWER(Table_Restriction_Enzymes[AscI]), Table65[[#This Row],[Custom Sequence/Bank ID]]))), Table_Restriction_Enzymes[AscI], ""))),
    IF(_xlpm.ProblemFound="", "", "[" &amp; _xlpm.ProblemFound &amp; "]"))</f>
        <v/>
      </c>
      <c r="BQ169" s="4" t="str">
        <f>IF(Table_Sequence_Check[[#This Row],[Restriction Enzyme 2 Check]]&lt;&gt;"", Table_Restriction_Enzymes[[#Headers],[AscI]],"")</f>
        <v/>
      </c>
      <c r="BR169" s="4" t="str">
        <f>IF(AND(Table65[[#This Row],[Vector]] &lt;&gt; "Banked Construct",Table65[[#This Row],[Service]]&lt;&gt;"Stock RNA", Table65[[#This Row],[Service]]&lt;&gt;"HT Geneblock Custom RNA", Table_Sequence_Check[[#This Row],[Restriction Enzyme 1 Check]]&lt;&gt;"", Table_Sequence_Check[[#This Row],[Restriction Enzyme 2 Check]]&lt;&gt; ""),"Error 8: Remove instances of one of the following: " &amp; _xlfn.CONCAT(Table_Sequence_Check[[#This Row],[Restriction Enzyme 1 Check]],Table_Sequence_Check[[#This Row],[Restriction Enzyme 2 Check]]),"")</f>
        <v/>
      </c>
      <c r="BS169" s="4" t="str" cm="1">
        <f t="array" ref="BS169">IF(
   AND(
      Table65[[#This Row],[Service]] &lt;&gt; "",
      OR(
         COUNTIF(Table65[Service], "HT Custom RNA") &gt; 0,
         COUNTIF(Table65[Service], "HT Geneblock Custom RNA") &gt; 0
      ),
      COUNTA(_xlfn.UNIQUE(_xlfn._xlws.FILTER(Table65[Service], Table65[Service] &lt;&gt; ""))) &gt; 1
   ),
   "Error 9: If selecting HT Custom RNA or HT Geneblock Custom RNA, all items must match the selected HT service",
   ""
)</f>
        <v/>
      </c>
      <c r="BT169" s="4" t="str" cm="1">
        <f t="array" ref="BT169">IF(
   AND(
      Table65[[#This Row],[Service]] &lt;&gt; "",
      OR(COUNTIF(Table65[Service], "*HT Custom RNA*") &gt; 0, COUNTIF(Table65[Service], "*HT Geneblock Custom RNA*") &gt; 0),
      OR(
         COUNTA(_xlfn.UNIQUE(_xlfn._xlws.FILTER(Table65[RNA Analytics], (Table65[Service] &lt;&gt; "")))) &gt; 1,
         COUNTA(_xlfn.UNIQUE(_xlfn._xlws.FILTER(Table65[Bank Construct?], (Table65[Service] &lt;&gt; "")))) &gt; 1,
         COUNTA(_xlfn.UNIQUE(_xlfn._xlws.FILTER(Table65[Synthesis Type], (Table65[Service] &lt;&gt; "")))) &gt; 1
      )
   ),
   "Error 10: If submitting HT Custom RNA or HT Geneblock Custom RNA service request, all items must have the same Synthesis Type, Banking, and Analytics",
   ""
)</f>
        <v/>
      </c>
      <c r="BU169" s="4" t="str">
        <f>IF(AND(OR(Table65[[#This Row],[Service]] = "HT Custom RNA",Table65[[#This Row],[Service]] = "HT Geneblock Custom RNA"), Table65[[#This Row],[Vector]]="Banked Construct"),"Error 11: Banked constructs cannot be submitted for HT/Geneblock Custom RNA service. Contact the core if you'd like to resynthesize an entire banked plate","")</f>
        <v/>
      </c>
      <c r="BV169" s="4" t="str">
        <f>IF(AND(Table65[[#This Row],[Service]] &lt;&gt; "", Table65[[#This Row],[Vector]]="Banked Construct", Table65[[#This Row],[Bank Construct?]]="Yes"),"Error 12: Cannot bank constructs that are already banked","")</f>
        <v/>
      </c>
      <c r="BW169" s="4" t="str" cm="1">
        <f t="array" ref="BW169">_xlfn.LET(
    _xlpm.ProblemFound, _xlfn.TEXTJOIN(", ", TRUE, IF(AND(Table65[[#This Row],[Synthesis Type]]="Other RNA", OR(Table65[[#This Row],[Codon Optimize Capitalized?]]="No", Table65[[#This Row],[Codon Optimize Capitalized?]]="")), IF((ISNUMBER(SEARCH(Table_pA_Check[pA Check], Table65[[#This Row],[Custom Sequence/Bank ID]]))), Table_pA_Check[pA Check], ""),IF((ISNUMBER(FIND(LOWER(Table_pA_Check[pA Check]), Table65[[#This Row],[Custom Sequence/Bank ID]]))), Table_pA_Check[pA Check], ""))),
    IF(_xlpm.ProblemFound="", "", "Error 13: Problem sequences found (" &amp; _xlpm.ProblemFound &amp; ")"))</f>
        <v/>
      </c>
      <c r="BX169" s="4" t="str">
        <f>IF(AND(Table65[[#This Row],[Service]] &lt;&gt; "", Table65[[#This Row],[Codon Optimize Capitalized?]]&lt;&gt; "No", Table65[[#This Row],[Codon Optimize Capitalized?]]&lt;&gt; "", Table65[[#This Row],[Codon Optimize Capitalized?]]&lt;&gt; "No Options", EXACT(Table65[[#This Row],[Custom Sequence/Bank ID]],LOWER(Table65[[#This Row],[Custom Sequence/Bank ID]]))),"Error 14: Codon optimization is selected, but sequence is lowercase. Change regions for optimization to uppercase","")</f>
        <v/>
      </c>
      <c r="BY169" s="4" t="str">
        <f>IF(COUNTIF(Table65[Name], Table65[[#This Row],[Name]]) &gt; 1, "Error 15: Duplicate name", "")</f>
        <v/>
      </c>
      <c r="BZ169" s="4" t="str">
        <f>IF(
   Table65[[#This Row],[Service]]&lt;&gt;"",
   IF(
      AND(Table65[[#This Row],[Formulation]]="", Table65[[#This Row],[Number of Aliquots]]&gt;1),
      "Error 16: The RTC can only aliquot formulated circRNA; unformulated circRNA is stable through many freeze-thaw cycles",
      ""
   ),
   ""
)</f>
        <v/>
      </c>
      <c r="CA169" s="4" t="str">
        <f>IF(
   Table65[[#This Row],[Service]]&lt;&gt;"",
   IF(
      Table65[[#This Row],[Number of Aliquots]] &gt; (Table65[[#This Row],[Quantity (mg)]]*20),
      "Error 17: Too many aliquots. Maximum aliquots for Quantity requested = " &amp; (Table65[[#This Row],[Quantity (mg)]]*20),
      ""
   ),
   ""
)</f>
        <v/>
      </c>
      <c r="CB169" s="4" t="str">
        <f>IF(
   AND(Table65[[#This Row],[Service]]&lt;&gt;"", Table65[[#This Row],[Quantity (mg)]]&lt;0.2, Table65[[#This Row],[Formulation]]&lt;&gt;"", Table65[[#This Row],[Formulation]]&lt;&gt;"None"),
   "Error 18: Quantity too low. Minimum is 0.2mg for formulations",
   ""
)</f>
        <v/>
      </c>
      <c r="CC169" s="4" t="str">
        <f>IF(
   AND(Table65[[#This Row],[Service]]&lt;&gt;"", Table65[[#This Row],[Vector]]="No Vector", Table65[[#This Row],[Service]]&lt;&gt;"HT Geneblock Custom RNA"),
   "Error 19: [No Vector] can only be used for Geneblock service",
   ""
)</f>
        <v/>
      </c>
      <c r="CD169" s="4" t="str">
        <f>_xlfn.LET(
    _xlpm.errorList, _xlfn.TEXTJOIN(". ", TRUE, Table_Sequence_Check[[#This Row],[Problem Sequence Check]:[GC Check]],Table_Sequence_Check[[#This Row],[Restriction Enzyme Error]:[Gblock No Vector Check]]),
    IF(AND(Table65[[#This Row],[Service]]&lt;&gt;"", Table65[[#This Row],[Custom Sequence/Bank ID]]&lt;&gt;"SPECIAL",_xlpm.errorList&lt;&gt;""), _xlpm.errorList &amp; ".", "")
)</f>
        <v/>
      </c>
      <c r="CF169" s="3" t="str">
        <f t="shared" si="10"/>
        <v>Required</v>
      </c>
      <c r="CG169" s="1" t="str">
        <f t="shared" si="11"/>
        <v>Optional</v>
      </c>
      <c r="CH169" s="1" t="str">
        <f>IF(Table65[[#This Row],[Service]]&lt;&gt;"",IF((Table65[[#This Row],[Service]]="HT Custom RNA") + (Table65[[#This Row],[Service]]="HT Geneblock Custom RNA"), "Empty","Required"),"Empty")</f>
        <v>Empty</v>
      </c>
      <c r="CI169" s="1" t="str">
        <f>IF(Table65[[#This Row],[Service]] = "Stock RNA", "Required","Empty")</f>
        <v>Empty</v>
      </c>
      <c r="CJ169" s="1" t="str">
        <f>IF(OR(Table65[[#This Row],[Service]] = "Custom RNA", Table65[[#This Row],[Service]] = "HT Custom RNA", Table65[[#This Row],[Service]] = "HT Geneblock Custom RNA", Table65[[#This Row],[Service]] = "Formulation"), "Required", "Empty")</f>
        <v>Empty</v>
      </c>
      <c r="CK169" s="1" t="str">
        <f>IF(OR(Table65[[#This Row],[Service]] = "Custom RNA", Table65[[#This Row],[Service]] = "HT Custom RNA", Table65[[#This Row],[Service]] = "HT Geneblock Custom RNA"), "Required", "Empty")</f>
        <v>Empty</v>
      </c>
      <c r="CL169" s="1" t="str">
        <f>IF(OR(Table65[[#This Row],[Service]] = "Custom RNA", Table65[[#This Row],[Service]] = "HT Custom RNA", Table65[[#This Row],[Service]] = "HT Geneblock Custom RNA"), "Required", "Empty")</f>
        <v>Empty</v>
      </c>
      <c r="CM169" s="1" t="str">
        <f>IF(OR(Table65[[#This Row],[Service]] = "Custom RNA", Table65[[#This Row],[Service]] = "HT Custom RNA", Table65[[#This Row],[Service]] = "HT Geneblock Custom RNA"), "Required", "Empty")</f>
        <v>Empty</v>
      </c>
      <c r="CN169" s="1" t="str">
        <f>IF(AND(Table65[[#This Row],[Vector]]&lt;&gt;"Banked Construct", OR(Table65[[#This Row],[Service]] = "Custom RNA", Table65[[#This Row],[Service]] = "HT Custom RNA",Table65[[#This Row],[Service]] = "HT Geneblock Custom RNA",)), "Optional", "Empty")</f>
        <v>Empty</v>
      </c>
      <c r="CO169" s="1" t="str">
        <f>IF(OR(Table65[[#This Row],[Service]] = "Custom RNA", Table65[[#This Row],[Service]] = "HT Custom RNA"), "Optional", "Empty")</f>
        <v>Empty</v>
      </c>
      <c r="CP169" s="1" t="str">
        <f>IF(OR(Table65[[#This Row],[Service]] = "Custom RNA", Table65[[#This Row],[Service]] = "HT Custom RNA", Table65[[#This Row],[Service]] = "HT Custom Geneblock RNA"), "Optional", "Empty")</f>
        <v>Empty</v>
      </c>
      <c r="CQ169" s="1" t="str">
        <f>IF(Table65[[#This Row],[Service]]&lt;&gt;"",IF(OR(Table65[[#This Row],[Service]]="HT Custom RNA", Table65[[#This Row],[Service]]="HT Geneblock Custom RNA"), "Empty","Optional"),"Empty")</f>
        <v>Empty</v>
      </c>
      <c r="CR169" s="1" t="str">
        <f>IF(AND(Table65[[#This Row],[Formulation]]&lt;&gt;"",Table65[[#This Row],[Formulation]]&lt;&gt;"None",Table65[[#This Row],[Formulation]]&lt;&gt;"No Options"), "Required","Empty")</f>
        <v>Empty</v>
      </c>
      <c r="CS169" s="1" t="str">
        <f>IF(AND(Table65[[#This Row],[Formulation]]&lt;&gt;"",Table65[[#This Row],[Formulation]]&lt;&gt;"None",Table65[[#This Row],[Formulation]]&lt;&gt;"No Options"), "Optional","Empty")</f>
        <v>Empty</v>
      </c>
      <c r="CT169" s="1" t="str">
        <f t="shared" si="12"/>
        <v>Optional</v>
      </c>
      <c r="CU169" s="1" t="str">
        <f t="shared" si="13"/>
        <v>Optional</v>
      </c>
      <c r="CV169" s="2" t="str">
        <f t="shared" si="14"/>
        <v>Optional</v>
      </c>
    </row>
    <row r="170" spans="1:100" x14ac:dyDescent="0.35">
      <c r="A170" s="69">
        <v>166</v>
      </c>
      <c r="B170" s="59"/>
      <c r="C170" s="83"/>
      <c r="D170" s="85"/>
      <c r="E170" s="90"/>
      <c r="F170" s="60"/>
      <c r="G170" s="60"/>
      <c r="H170" s="60"/>
      <c r="I170" s="61"/>
      <c r="J170" s="61"/>
      <c r="K170" s="105"/>
      <c r="L170" s="90"/>
      <c r="M170" s="60"/>
      <c r="N170" s="108"/>
      <c r="O170" s="91"/>
      <c r="P170" s="111"/>
      <c r="Q170" s="93" t="str">
        <f>Table_Sequence_Check[[#This Row],[Final Warnings]]</f>
        <v/>
      </c>
      <c r="R170" s="19"/>
      <c r="S170" s="19"/>
      <c r="T170" s="19"/>
      <c r="BG170" s="3" t="str" cm="1">
        <f t="array" ref="BG170">_xlfn.LET(
    _xlpm.ProblemFound, _xlfn.TEXTJOIN(", ", TRUE, IF(OR(Table65[[#This Row],[Codon Optimize Capitalized?]]="No", Table65[[#This Row],[Codon Optimize Capitalized?]]=""), IF((ISNUMBER(SEARCH(Table_Problem_Sequences[Problem Sequences], Table65[[#This Row],[Custom Sequence/Bank ID]]))), Table_Problem_Sequences[Problem Sequences], ""),IF((ISNUMBER(FIND(LOWER(Table_Problem_Sequences[Problem Sequences]), Table65[[#This Row],[Custom Sequence/Bank ID]]))), Table_Problem_Sequences[Problem Sequences], ""))),
    IF(_xlpm.ProblemFound="", "", "Warning 1: Problem sequences found (" &amp; _xlpm.ProblemFound &amp; ")"))</f>
        <v/>
      </c>
      <c r="BH170" s="3" t="str">
        <f>IF(AND(Table65[[#This Row],[Vector]] &lt;&gt; "Banked Construct",Table65[[#This Row],[Service]]&lt;&gt;"Stock RNA", LEN(Table65[[#This Row],[Custom Sequence/Bank ID]])&lt;300, Table65[[#This Row],[Custom Sequence/Bank ID]]&lt;&gt;""),"Comment: Sequence is less than 300nt. A spacer sequence will be added to bring the length up to 300nt","")</f>
        <v/>
      </c>
      <c r="BI170" s="1" t="str">
        <f>IF(AND(Table65[[#This Row],[Custom Sequence/Bank ID]]&lt;&gt;"", Table65[[#This Row],[Codon Optimize Capitalized?]]&lt;&gt; "No", Table65[[#This Row],[Codon Optimize Capitalized?]]&lt;&gt; "", Table65[[#This Row],[Codon Optimize Capitalized?]]&lt;&gt; "No Options"),
    IF(MOD(LEN(SUBSTITUTE(SUBSTITUTE(SUBSTITUTE(SUBSTITUTE(SUBSTITUTE(Table65[[#This Row],[Custom Sequence/Bank ID]], "a", ""), "c", ""), "g", ""), "u", ""), "t", "")), 3) = 0,
        "",
        "Error 3: Optimization regions not divisible by 3"),
    "")</f>
        <v/>
      </c>
      <c r="BJ170" s="1" t="str">
        <f>IF(
    Table65[[#This Row],[Vector]]="Banked Construct",
    IF(
        AND(
            LEFT(Table65[[#This Row],[Custom Sequence/Bank ID]], 3)="RTC",
            ISNUMBER(VALUE(MID(Table65[[#This Row],[Custom Sequence/Bank ID]], 4, 7))),
            LEN(Table65[[#This Row],[Custom Sequence/Bank ID]])=10
        ),
        "",
        "Error 4: Incorrect Bank ID"
    ),
    ""
)</f>
        <v/>
      </c>
      <c r="BK170" s="1" t="str">
        <f>IF(
   AND(Table65[[#This Row],[Vector]]&lt;&gt;"Banked Construct", LEN(Table65[[#This Row],[Custom Sequence/Bank ID]])&gt;0),
   IF(
      LEN(
         SUBSTITUTE(
            SUBSTITUTE(
               SUBSTITUTE(
                  SUBSTITUTE(UPPER(Table65[[#This Row],[Custom Sequence/Bank ID]]),"A",""),
               "C",""),
            "T",""),
         "G","")
      )&gt;0,
      "Error 5: Non-ACGT characters present",
      ""
   ),
   ""
)</f>
        <v/>
      </c>
      <c r="BL170" s="4" t="str">
        <f>IF(AND(Table65[[#This Row],[Vector]] &lt;&gt; "Banked Construct",Table65[[#This Row],[Service]]="Custom RNA", LEN(Table65[[#This Row],[Custom Sequence/Bank ID]])&gt;10000),"Error 6: Maximum sequence length is 10,000nt",IF(AND(Table65[[#This Row],[Vector]] &lt;&gt; "Banked Construct",Table65[[#This Row],[Service]]="HT Custom RNA", LEN(Table65[[#This Row],[Custom Sequence/Bank ID]])&gt;5000),"Error 6: Maximum sequence length for HT is 5,000nt", IF(Table65[[#This Row],[Service]]="HT Geneblock Custom RNA", IF(AND(Table65[[#This Row],[Vector]]="RTC coding circRNA", LEN(Table65[[#This Row],[Custom Sequence/Bank ID]])&gt;3793),"Error 6: Maximum sequence length for Coding CircRNA Geneblock is 3,793nt", IF(AND(Table65[[#This Row],[Vector]]="RTC noncoding circRNA", LEN(Table65[[#This Row],[Custom Sequence/Bank ID]])&gt;4493),"Error 6: Maximum sequence length for Noncoding CircRNA Geneblock is 4,493nt", IF(AND(Table65[[#This Row],[Vector]]="RTC Other RNA", LEN(Table65[[#This Row],[Custom Sequence/Bank ID]])&gt;4913),"Error 6: Maximum sequence length for Other RNA Geneblock is 4,913nt",""))),"")))</f>
        <v/>
      </c>
      <c r="BM170" s="4" t="str">
        <f>IF(AND(Table65[[#This Row],[Vector]] &lt;&gt; "Banked Construct", Table65[[#This Row],[Service]]&lt;&gt;"Stock RNA", Table65[[#This Row],[Custom Sequence/Bank ID]]&lt;&gt;""),
    _xlfn.LET(
        _xlpm.Sequence, Table65[[#This Row],[Custom Sequence/Bank ID]],
        _xlpm.OriginalLength, IF(AND(Table65[[#This Row],[Codon Optimize Capitalized?]] &lt;&gt; "No", Table65[[#This Row],[Codon Optimize Capitalized?]] &lt;&gt; ""),
                           LEN(SUBSTITUTE(SUBSTITUTE(SUBSTITUTE(SUBSTITUTE(SUBSTITUTE(_xlpm.Sequence, "A", ""), "C", ""), "G", ""), "T", ""), "U", "")),
                           LEN(_xlpm.Sequence)),
        _xlpm.NoGCLength, IF(AND(Table65[[#This Row],[Codon Optimize Capitalized?]] &lt;&gt; "No", Table65[[#This Row],[Codon Optimize Capitalized?]] &lt;&gt; ""),
                       LEN((SUBSTITUTE(SUBSTITUTE(SUBSTITUTE(SUBSTITUTE(SUBSTITUTE(SUBSTITUTE(SUBSTITUTE(_xlpm.Sequence, "A", ""), "C", ""), "G", ""), "T", ""), "U", ""), "g", ""), "c", ""))),
                       LEN(SUBSTITUTE(SUBSTITUTE(UPPER(_xlpm.Sequence), "G", ""), "C", ""))),
        _xlpm.GCLength, _xlpm.OriginalLength - _xlpm.NoGCLength,
        _xlpm.GCPercentage, IF(_xlpm.OriginalLength &gt; 15, _xlpm.GCLength / _xlpm.OriginalLength, 0.5),
                IF(OR(_xlpm.GCPercentage &gt; 0.65, _xlpm.GCPercentage &lt; 0.25), "Warning 7: Unoptimized region GC is not between 25-65%", "")
    ),
    ""
)</f>
        <v/>
      </c>
      <c r="BN170" s="4" t="str" cm="1">
        <f t="array" ref="BN170">_xlfn.LET(
    _xlpm.ProblemFound, _xlfn.TEXTJOIN(", ", TRUE, IF(OR(Table65[[#This Row],[Codon Optimize Capitalized?]]="No", Table65[[#This Row],[Codon Optimize Capitalized?]]=""), IF((ISNUMBER(SEARCH(Table_Restriction_Enzymes[XbaI], Table65[[#This Row],[Custom Sequence/Bank ID]]))), Table_Restriction_Enzymes[XbaI], ""),IF((ISNUMBER(FIND(LOWER(Table_Restriction_Enzymes[XbaI]), Table65[[#This Row],[Custom Sequence/Bank ID]]))), Table_Restriction_Enzymes[XbaI], ""))),
    IF(_xlpm.ProblemFound="", "", "[" &amp; _xlpm.ProblemFound &amp; "]"))</f>
        <v/>
      </c>
      <c r="BO170" s="4" t="str">
        <f>IF(Table_Sequence_Check[[#This Row],[Restriction Enzyme 1 Check]]&lt;&gt;"", Table_Restriction_Enzymes[[#Headers],[XbaI]],"")</f>
        <v/>
      </c>
      <c r="BP170" s="4" t="str" cm="1">
        <f t="array" ref="BP170">_xlfn.LET(
    _xlpm.ProblemFound, _xlfn.TEXTJOIN(", ", TRUE, IF(OR(Table65[[#This Row],[Codon Optimize Capitalized?]]="No", Table65[[#This Row],[Codon Optimize Capitalized?]]=""), IF((ISNUMBER(SEARCH(Table_Restriction_Enzymes[AscI], Table65[[#This Row],[Custom Sequence/Bank ID]]))), Table_Restriction_Enzymes[AscI], ""),IF((ISNUMBER(FIND(LOWER(Table_Restriction_Enzymes[AscI]), Table65[[#This Row],[Custom Sequence/Bank ID]]))), Table_Restriction_Enzymes[AscI], ""))),
    IF(_xlpm.ProblemFound="", "", "[" &amp; _xlpm.ProblemFound &amp; "]"))</f>
        <v/>
      </c>
      <c r="BQ170" s="4" t="str">
        <f>IF(Table_Sequence_Check[[#This Row],[Restriction Enzyme 2 Check]]&lt;&gt;"", Table_Restriction_Enzymes[[#Headers],[AscI]],"")</f>
        <v/>
      </c>
      <c r="BR170" s="4" t="str">
        <f>IF(AND(Table65[[#This Row],[Vector]] &lt;&gt; "Banked Construct",Table65[[#This Row],[Service]]&lt;&gt;"Stock RNA", Table65[[#This Row],[Service]]&lt;&gt;"HT Geneblock Custom RNA", Table_Sequence_Check[[#This Row],[Restriction Enzyme 1 Check]]&lt;&gt;"", Table_Sequence_Check[[#This Row],[Restriction Enzyme 2 Check]]&lt;&gt; ""),"Error 8: Remove instances of one of the following: " &amp; _xlfn.CONCAT(Table_Sequence_Check[[#This Row],[Restriction Enzyme 1 Check]],Table_Sequence_Check[[#This Row],[Restriction Enzyme 2 Check]]),"")</f>
        <v/>
      </c>
      <c r="BS170" s="4" t="str" cm="1">
        <f t="array" ref="BS170">IF(
   AND(
      Table65[[#This Row],[Service]] &lt;&gt; "",
      OR(
         COUNTIF(Table65[Service], "HT Custom RNA") &gt; 0,
         COUNTIF(Table65[Service], "HT Geneblock Custom RNA") &gt; 0
      ),
      COUNTA(_xlfn.UNIQUE(_xlfn._xlws.FILTER(Table65[Service], Table65[Service] &lt;&gt; ""))) &gt; 1
   ),
   "Error 9: If selecting HT Custom RNA or HT Geneblock Custom RNA, all items must match the selected HT service",
   ""
)</f>
        <v/>
      </c>
      <c r="BT170" s="4" t="str" cm="1">
        <f t="array" ref="BT170">IF(
   AND(
      Table65[[#This Row],[Service]] &lt;&gt; "",
      OR(COUNTIF(Table65[Service], "*HT Custom RNA*") &gt; 0, COUNTIF(Table65[Service], "*HT Geneblock Custom RNA*") &gt; 0),
      OR(
         COUNTA(_xlfn.UNIQUE(_xlfn._xlws.FILTER(Table65[RNA Analytics], (Table65[Service] &lt;&gt; "")))) &gt; 1,
         COUNTA(_xlfn.UNIQUE(_xlfn._xlws.FILTER(Table65[Bank Construct?], (Table65[Service] &lt;&gt; "")))) &gt; 1,
         COUNTA(_xlfn.UNIQUE(_xlfn._xlws.FILTER(Table65[Synthesis Type], (Table65[Service] &lt;&gt; "")))) &gt; 1
      )
   ),
   "Error 10: If submitting HT Custom RNA or HT Geneblock Custom RNA service request, all items must have the same Synthesis Type, Banking, and Analytics",
   ""
)</f>
        <v/>
      </c>
      <c r="BU170" s="4" t="str">
        <f>IF(AND(OR(Table65[[#This Row],[Service]] = "HT Custom RNA",Table65[[#This Row],[Service]] = "HT Geneblock Custom RNA"), Table65[[#This Row],[Vector]]="Banked Construct"),"Error 11: Banked constructs cannot be submitted for HT/Geneblock Custom RNA service. Contact the core if you'd like to resynthesize an entire banked plate","")</f>
        <v/>
      </c>
      <c r="BV170" s="4" t="str">
        <f>IF(AND(Table65[[#This Row],[Service]] &lt;&gt; "", Table65[[#This Row],[Vector]]="Banked Construct", Table65[[#This Row],[Bank Construct?]]="Yes"),"Error 12: Cannot bank constructs that are already banked","")</f>
        <v/>
      </c>
      <c r="BW170" s="4" t="str" cm="1">
        <f t="array" ref="BW170">_xlfn.LET(
    _xlpm.ProblemFound, _xlfn.TEXTJOIN(", ", TRUE, IF(AND(Table65[[#This Row],[Synthesis Type]]="Other RNA", OR(Table65[[#This Row],[Codon Optimize Capitalized?]]="No", Table65[[#This Row],[Codon Optimize Capitalized?]]="")), IF((ISNUMBER(SEARCH(Table_pA_Check[pA Check], Table65[[#This Row],[Custom Sequence/Bank ID]]))), Table_pA_Check[pA Check], ""),IF((ISNUMBER(FIND(LOWER(Table_pA_Check[pA Check]), Table65[[#This Row],[Custom Sequence/Bank ID]]))), Table_pA_Check[pA Check], ""))),
    IF(_xlpm.ProblemFound="", "", "Error 13: Problem sequences found (" &amp; _xlpm.ProblemFound &amp; ")"))</f>
        <v/>
      </c>
      <c r="BX170" s="4" t="str">
        <f>IF(AND(Table65[[#This Row],[Service]] &lt;&gt; "", Table65[[#This Row],[Codon Optimize Capitalized?]]&lt;&gt; "No", Table65[[#This Row],[Codon Optimize Capitalized?]]&lt;&gt; "", Table65[[#This Row],[Codon Optimize Capitalized?]]&lt;&gt; "No Options", EXACT(Table65[[#This Row],[Custom Sequence/Bank ID]],LOWER(Table65[[#This Row],[Custom Sequence/Bank ID]]))),"Error 14: Codon optimization is selected, but sequence is lowercase. Change regions for optimization to uppercase","")</f>
        <v/>
      </c>
      <c r="BY170" s="4" t="str">
        <f>IF(COUNTIF(Table65[Name], Table65[[#This Row],[Name]]) &gt; 1, "Error 15: Duplicate name", "")</f>
        <v/>
      </c>
      <c r="BZ170" s="4" t="str">
        <f>IF(
   Table65[[#This Row],[Service]]&lt;&gt;"",
   IF(
      AND(Table65[[#This Row],[Formulation]]="", Table65[[#This Row],[Number of Aliquots]]&gt;1),
      "Error 16: The RTC can only aliquot formulated circRNA; unformulated circRNA is stable through many freeze-thaw cycles",
      ""
   ),
   ""
)</f>
        <v/>
      </c>
      <c r="CA170" s="4" t="str">
        <f>IF(
   Table65[[#This Row],[Service]]&lt;&gt;"",
   IF(
      Table65[[#This Row],[Number of Aliquots]] &gt; (Table65[[#This Row],[Quantity (mg)]]*20),
      "Error 17: Too many aliquots. Maximum aliquots for Quantity requested = " &amp; (Table65[[#This Row],[Quantity (mg)]]*20),
      ""
   ),
   ""
)</f>
        <v/>
      </c>
      <c r="CB170" s="4" t="str">
        <f>IF(
   AND(Table65[[#This Row],[Service]]&lt;&gt;"", Table65[[#This Row],[Quantity (mg)]]&lt;0.2, Table65[[#This Row],[Formulation]]&lt;&gt;"", Table65[[#This Row],[Formulation]]&lt;&gt;"None"),
   "Error 18: Quantity too low. Minimum is 0.2mg for formulations",
   ""
)</f>
        <v/>
      </c>
      <c r="CC170" s="4" t="str">
        <f>IF(
   AND(Table65[[#This Row],[Service]]&lt;&gt;"", Table65[[#This Row],[Vector]]="No Vector", Table65[[#This Row],[Service]]&lt;&gt;"HT Geneblock Custom RNA"),
   "Error 19: [No Vector] can only be used for Geneblock service",
   ""
)</f>
        <v/>
      </c>
      <c r="CD170" s="4" t="str">
        <f>_xlfn.LET(
    _xlpm.errorList, _xlfn.TEXTJOIN(". ", TRUE, Table_Sequence_Check[[#This Row],[Problem Sequence Check]:[GC Check]],Table_Sequence_Check[[#This Row],[Restriction Enzyme Error]:[Gblock No Vector Check]]),
    IF(AND(Table65[[#This Row],[Service]]&lt;&gt;"", Table65[[#This Row],[Custom Sequence/Bank ID]]&lt;&gt;"SPECIAL",_xlpm.errorList&lt;&gt;""), _xlpm.errorList &amp; ".", "")
)</f>
        <v/>
      </c>
      <c r="CF170" s="3" t="str">
        <f t="shared" si="10"/>
        <v>Required</v>
      </c>
      <c r="CG170" s="1" t="str">
        <f t="shared" si="11"/>
        <v>Optional</v>
      </c>
      <c r="CH170" s="1" t="str">
        <f>IF(Table65[[#This Row],[Service]]&lt;&gt;"",IF((Table65[[#This Row],[Service]]="HT Custom RNA") + (Table65[[#This Row],[Service]]="HT Geneblock Custom RNA"), "Empty","Required"),"Empty")</f>
        <v>Empty</v>
      </c>
      <c r="CI170" s="1" t="str">
        <f>IF(Table65[[#This Row],[Service]] = "Stock RNA", "Required","Empty")</f>
        <v>Empty</v>
      </c>
      <c r="CJ170" s="1" t="str">
        <f>IF(OR(Table65[[#This Row],[Service]] = "Custom RNA", Table65[[#This Row],[Service]] = "HT Custom RNA", Table65[[#This Row],[Service]] = "HT Geneblock Custom RNA", Table65[[#This Row],[Service]] = "Formulation"), "Required", "Empty")</f>
        <v>Empty</v>
      </c>
      <c r="CK170" s="1" t="str">
        <f>IF(OR(Table65[[#This Row],[Service]] = "Custom RNA", Table65[[#This Row],[Service]] = "HT Custom RNA", Table65[[#This Row],[Service]] = "HT Geneblock Custom RNA"), "Required", "Empty")</f>
        <v>Empty</v>
      </c>
      <c r="CL170" s="1" t="str">
        <f>IF(OR(Table65[[#This Row],[Service]] = "Custom RNA", Table65[[#This Row],[Service]] = "HT Custom RNA", Table65[[#This Row],[Service]] = "HT Geneblock Custom RNA"), "Required", "Empty")</f>
        <v>Empty</v>
      </c>
      <c r="CM170" s="1" t="str">
        <f>IF(OR(Table65[[#This Row],[Service]] = "Custom RNA", Table65[[#This Row],[Service]] = "HT Custom RNA", Table65[[#This Row],[Service]] = "HT Geneblock Custom RNA"), "Required", "Empty")</f>
        <v>Empty</v>
      </c>
      <c r="CN170" s="1" t="str">
        <f>IF(AND(Table65[[#This Row],[Vector]]&lt;&gt;"Banked Construct", OR(Table65[[#This Row],[Service]] = "Custom RNA", Table65[[#This Row],[Service]] = "HT Custom RNA",Table65[[#This Row],[Service]] = "HT Geneblock Custom RNA",)), "Optional", "Empty")</f>
        <v>Empty</v>
      </c>
      <c r="CO170" s="1" t="str">
        <f>IF(OR(Table65[[#This Row],[Service]] = "Custom RNA", Table65[[#This Row],[Service]] = "HT Custom RNA"), "Optional", "Empty")</f>
        <v>Empty</v>
      </c>
      <c r="CP170" s="1" t="str">
        <f>IF(OR(Table65[[#This Row],[Service]] = "Custom RNA", Table65[[#This Row],[Service]] = "HT Custom RNA", Table65[[#This Row],[Service]] = "HT Custom Geneblock RNA"), "Optional", "Empty")</f>
        <v>Empty</v>
      </c>
      <c r="CQ170" s="1" t="str">
        <f>IF(Table65[[#This Row],[Service]]&lt;&gt;"",IF(OR(Table65[[#This Row],[Service]]="HT Custom RNA", Table65[[#This Row],[Service]]="HT Geneblock Custom RNA"), "Empty","Optional"),"Empty")</f>
        <v>Empty</v>
      </c>
      <c r="CR170" s="1" t="str">
        <f>IF(AND(Table65[[#This Row],[Formulation]]&lt;&gt;"",Table65[[#This Row],[Formulation]]&lt;&gt;"None",Table65[[#This Row],[Formulation]]&lt;&gt;"No Options"), "Required","Empty")</f>
        <v>Empty</v>
      </c>
      <c r="CS170" s="1" t="str">
        <f>IF(AND(Table65[[#This Row],[Formulation]]&lt;&gt;"",Table65[[#This Row],[Formulation]]&lt;&gt;"None",Table65[[#This Row],[Formulation]]&lt;&gt;"No Options"), "Optional","Empty")</f>
        <v>Empty</v>
      </c>
      <c r="CT170" s="1" t="str">
        <f t="shared" si="12"/>
        <v>Optional</v>
      </c>
      <c r="CU170" s="1" t="str">
        <f t="shared" si="13"/>
        <v>Optional</v>
      </c>
      <c r="CV170" s="2" t="str">
        <f t="shared" si="14"/>
        <v>Optional</v>
      </c>
    </row>
    <row r="171" spans="1:100" x14ac:dyDescent="0.35">
      <c r="A171" s="69">
        <v>167</v>
      </c>
      <c r="B171" s="59"/>
      <c r="C171" s="83"/>
      <c r="D171" s="85"/>
      <c r="E171" s="90"/>
      <c r="F171" s="60"/>
      <c r="G171" s="60"/>
      <c r="H171" s="60"/>
      <c r="I171" s="61"/>
      <c r="J171" s="61"/>
      <c r="K171" s="105"/>
      <c r="L171" s="90"/>
      <c r="M171" s="60"/>
      <c r="N171" s="108"/>
      <c r="O171" s="91"/>
      <c r="P171" s="111"/>
      <c r="Q171" s="93" t="str">
        <f>Table_Sequence_Check[[#This Row],[Final Warnings]]</f>
        <v/>
      </c>
      <c r="R171" s="19"/>
      <c r="S171" s="19"/>
      <c r="T171" s="19"/>
      <c r="BG171" s="3" t="str" cm="1">
        <f t="array" ref="BG171">_xlfn.LET(
    _xlpm.ProblemFound, _xlfn.TEXTJOIN(", ", TRUE, IF(OR(Table65[[#This Row],[Codon Optimize Capitalized?]]="No", Table65[[#This Row],[Codon Optimize Capitalized?]]=""), IF((ISNUMBER(SEARCH(Table_Problem_Sequences[Problem Sequences], Table65[[#This Row],[Custom Sequence/Bank ID]]))), Table_Problem_Sequences[Problem Sequences], ""),IF((ISNUMBER(FIND(LOWER(Table_Problem_Sequences[Problem Sequences]), Table65[[#This Row],[Custom Sequence/Bank ID]]))), Table_Problem_Sequences[Problem Sequences], ""))),
    IF(_xlpm.ProblemFound="", "", "Warning 1: Problem sequences found (" &amp; _xlpm.ProblemFound &amp; ")"))</f>
        <v/>
      </c>
      <c r="BH171" s="3" t="str">
        <f>IF(AND(Table65[[#This Row],[Vector]] &lt;&gt; "Banked Construct",Table65[[#This Row],[Service]]&lt;&gt;"Stock RNA", LEN(Table65[[#This Row],[Custom Sequence/Bank ID]])&lt;300, Table65[[#This Row],[Custom Sequence/Bank ID]]&lt;&gt;""),"Comment: Sequence is less than 300nt. A spacer sequence will be added to bring the length up to 300nt","")</f>
        <v/>
      </c>
      <c r="BI171" s="1" t="str">
        <f>IF(AND(Table65[[#This Row],[Custom Sequence/Bank ID]]&lt;&gt;"", Table65[[#This Row],[Codon Optimize Capitalized?]]&lt;&gt; "No", Table65[[#This Row],[Codon Optimize Capitalized?]]&lt;&gt; "", Table65[[#This Row],[Codon Optimize Capitalized?]]&lt;&gt; "No Options"),
    IF(MOD(LEN(SUBSTITUTE(SUBSTITUTE(SUBSTITUTE(SUBSTITUTE(SUBSTITUTE(Table65[[#This Row],[Custom Sequence/Bank ID]], "a", ""), "c", ""), "g", ""), "u", ""), "t", "")), 3) = 0,
        "",
        "Error 3: Optimization regions not divisible by 3"),
    "")</f>
        <v/>
      </c>
      <c r="BJ171" s="1" t="str">
        <f>IF(
    Table65[[#This Row],[Vector]]="Banked Construct",
    IF(
        AND(
            LEFT(Table65[[#This Row],[Custom Sequence/Bank ID]], 3)="RTC",
            ISNUMBER(VALUE(MID(Table65[[#This Row],[Custom Sequence/Bank ID]], 4, 7))),
            LEN(Table65[[#This Row],[Custom Sequence/Bank ID]])=10
        ),
        "",
        "Error 4: Incorrect Bank ID"
    ),
    ""
)</f>
        <v/>
      </c>
      <c r="BK171" s="1" t="str">
        <f>IF(
   AND(Table65[[#This Row],[Vector]]&lt;&gt;"Banked Construct", LEN(Table65[[#This Row],[Custom Sequence/Bank ID]])&gt;0),
   IF(
      LEN(
         SUBSTITUTE(
            SUBSTITUTE(
               SUBSTITUTE(
                  SUBSTITUTE(UPPER(Table65[[#This Row],[Custom Sequence/Bank ID]]),"A",""),
               "C",""),
            "T",""),
         "G","")
      )&gt;0,
      "Error 5: Non-ACGT characters present",
      ""
   ),
   ""
)</f>
        <v/>
      </c>
      <c r="BL171" s="4" t="str">
        <f>IF(AND(Table65[[#This Row],[Vector]] &lt;&gt; "Banked Construct",Table65[[#This Row],[Service]]="Custom RNA", LEN(Table65[[#This Row],[Custom Sequence/Bank ID]])&gt;10000),"Error 6: Maximum sequence length is 10,000nt",IF(AND(Table65[[#This Row],[Vector]] &lt;&gt; "Banked Construct",Table65[[#This Row],[Service]]="HT Custom RNA", LEN(Table65[[#This Row],[Custom Sequence/Bank ID]])&gt;5000),"Error 6: Maximum sequence length for HT is 5,000nt", IF(Table65[[#This Row],[Service]]="HT Geneblock Custom RNA", IF(AND(Table65[[#This Row],[Vector]]="RTC coding circRNA", LEN(Table65[[#This Row],[Custom Sequence/Bank ID]])&gt;3793),"Error 6: Maximum sequence length for Coding CircRNA Geneblock is 3,793nt", IF(AND(Table65[[#This Row],[Vector]]="RTC noncoding circRNA", LEN(Table65[[#This Row],[Custom Sequence/Bank ID]])&gt;4493),"Error 6: Maximum sequence length for Noncoding CircRNA Geneblock is 4,493nt", IF(AND(Table65[[#This Row],[Vector]]="RTC Other RNA", LEN(Table65[[#This Row],[Custom Sequence/Bank ID]])&gt;4913),"Error 6: Maximum sequence length for Other RNA Geneblock is 4,913nt",""))),"")))</f>
        <v/>
      </c>
      <c r="BM171" s="4" t="str">
        <f>IF(AND(Table65[[#This Row],[Vector]] &lt;&gt; "Banked Construct", Table65[[#This Row],[Service]]&lt;&gt;"Stock RNA", Table65[[#This Row],[Custom Sequence/Bank ID]]&lt;&gt;""),
    _xlfn.LET(
        _xlpm.Sequence, Table65[[#This Row],[Custom Sequence/Bank ID]],
        _xlpm.OriginalLength, IF(AND(Table65[[#This Row],[Codon Optimize Capitalized?]] &lt;&gt; "No", Table65[[#This Row],[Codon Optimize Capitalized?]] &lt;&gt; ""),
                           LEN(SUBSTITUTE(SUBSTITUTE(SUBSTITUTE(SUBSTITUTE(SUBSTITUTE(_xlpm.Sequence, "A", ""), "C", ""), "G", ""), "T", ""), "U", "")),
                           LEN(_xlpm.Sequence)),
        _xlpm.NoGCLength, IF(AND(Table65[[#This Row],[Codon Optimize Capitalized?]] &lt;&gt; "No", Table65[[#This Row],[Codon Optimize Capitalized?]] &lt;&gt; ""),
                       LEN((SUBSTITUTE(SUBSTITUTE(SUBSTITUTE(SUBSTITUTE(SUBSTITUTE(SUBSTITUTE(SUBSTITUTE(_xlpm.Sequence, "A", ""), "C", ""), "G", ""), "T", ""), "U", ""), "g", ""), "c", ""))),
                       LEN(SUBSTITUTE(SUBSTITUTE(UPPER(_xlpm.Sequence), "G", ""), "C", ""))),
        _xlpm.GCLength, _xlpm.OriginalLength - _xlpm.NoGCLength,
        _xlpm.GCPercentage, IF(_xlpm.OriginalLength &gt; 15, _xlpm.GCLength / _xlpm.OriginalLength, 0.5),
                IF(OR(_xlpm.GCPercentage &gt; 0.65, _xlpm.GCPercentage &lt; 0.25), "Warning 7: Unoptimized region GC is not between 25-65%", "")
    ),
    ""
)</f>
        <v/>
      </c>
      <c r="BN171" s="4" t="str" cm="1">
        <f t="array" ref="BN171">_xlfn.LET(
    _xlpm.ProblemFound, _xlfn.TEXTJOIN(", ", TRUE, IF(OR(Table65[[#This Row],[Codon Optimize Capitalized?]]="No", Table65[[#This Row],[Codon Optimize Capitalized?]]=""), IF((ISNUMBER(SEARCH(Table_Restriction_Enzymes[XbaI], Table65[[#This Row],[Custom Sequence/Bank ID]]))), Table_Restriction_Enzymes[XbaI], ""),IF((ISNUMBER(FIND(LOWER(Table_Restriction_Enzymes[XbaI]), Table65[[#This Row],[Custom Sequence/Bank ID]]))), Table_Restriction_Enzymes[XbaI], ""))),
    IF(_xlpm.ProblemFound="", "", "[" &amp; _xlpm.ProblemFound &amp; "]"))</f>
        <v/>
      </c>
      <c r="BO171" s="4" t="str">
        <f>IF(Table_Sequence_Check[[#This Row],[Restriction Enzyme 1 Check]]&lt;&gt;"", Table_Restriction_Enzymes[[#Headers],[XbaI]],"")</f>
        <v/>
      </c>
      <c r="BP171" s="4" t="str" cm="1">
        <f t="array" ref="BP171">_xlfn.LET(
    _xlpm.ProblemFound, _xlfn.TEXTJOIN(", ", TRUE, IF(OR(Table65[[#This Row],[Codon Optimize Capitalized?]]="No", Table65[[#This Row],[Codon Optimize Capitalized?]]=""), IF((ISNUMBER(SEARCH(Table_Restriction_Enzymes[AscI], Table65[[#This Row],[Custom Sequence/Bank ID]]))), Table_Restriction_Enzymes[AscI], ""),IF((ISNUMBER(FIND(LOWER(Table_Restriction_Enzymes[AscI]), Table65[[#This Row],[Custom Sequence/Bank ID]]))), Table_Restriction_Enzymes[AscI], ""))),
    IF(_xlpm.ProblemFound="", "", "[" &amp; _xlpm.ProblemFound &amp; "]"))</f>
        <v/>
      </c>
      <c r="BQ171" s="4" t="str">
        <f>IF(Table_Sequence_Check[[#This Row],[Restriction Enzyme 2 Check]]&lt;&gt;"", Table_Restriction_Enzymes[[#Headers],[AscI]],"")</f>
        <v/>
      </c>
      <c r="BR171" s="4" t="str">
        <f>IF(AND(Table65[[#This Row],[Vector]] &lt;&gt; "Banked Construct",Table65[[#This Row],[Service]]&lt;&gt;"Stock RNA", Table65[[#This Row],[Service]]&lt;&gt;"HT Geneblock Custom RNA", Table_Sequence_Check[[#This Row],[Restriction Enzyme 1 Check]]&lt;&gt;"", Table_Sequence_Check[[#This Row],[Restriction Enzyme 2 Check]]&lt;&gt; ""),"Error 8: Remove instances of one of the following: " &amp; _xlfn.CONCAT(Table_Sequence_Check[[#This Row],[Restriction Enzyme 1 Check]],Table_Sequence_Check[[#This Row],[Restriction Enzyme 2 Check]]),"")</f>
        <v/>
      </c>
      <c r="BS171" s="4" t="str" cm="1">
        <f t="array" ref="BS171">IF(
   AND(
      Table65[[#This Row],[Service]] &lt;&gt; "",
      OR(
         COUNTIF(Table65[Service], "HT Custom RNA") &gt; 0,
         COUNTIF(Table65[Service], "HT Geneblock Custom RNA") &gt; 0
      ),
      COUNTA(_xlfn.UNIQUE(_xlfn._xlws.FILTER(Table65[Service], Table65[Service] &lt;&gt; ""))) &gt; 1
   ),
   "Error 9: If selecting HT Custom RNA or HT Geneblock Custom RNA, all items must match the selected HT service",
   ""
)</f>
        <v/>
      </c>
      <c r="BT171" s="4" t="str" cm="1">
        <f t="array" ref="BT171">IF(
   AND(
      Table65[[#This Row],[Service]] &lt;&gt; "",
      OR(COUNTIF(Table65[Service], "*HT Custom RNA*") &gt; 0, COUNTIF(Table65[Service], "*HT Geneblock Custom RNA*") &gt; 0),
      OR(
         COUNTA(_xlfn.UNIQUE(_xlfn._xlws.FILTER(Table65[RNA Analytics], (Table65[Service] &lt;&gt; "")))) &gt; 1,
         COUNTA(_xlfn.UNIQUE(_xlfn._xlws.FILTER(Table65[Bank Construct?], (Table65[Service] &lt;&gt; "")))) &gt; 1,
         COUNTA(_xlfn.UNIQUE(_xlfn._xlws.FILTER(Table65[Synthesis Type], (Table65[Service] &lt;&gt; "")))) &gt; 1
      )
   ),
   "Error 10: If submitting HT Custom RNA or HT Geneblock Custom RNA service request, all items must have the same Synthesis Type, Banking, and Analytics",
   ""
)</f>
        <v/>
      </c>
      <c r="BU171" s="4" t="str">
        <f>IF(AND(OR(Table65[[#This Row],[Service]] = "HT Custom RNA",Table65[[#This Row],[Service]] = "HT Geneblock Custom RNA"), Table65[[#This Row],[Vector]]="Banked Construct"),"Error 11: Banked constructs cannot be submitted for HT/Geneblock Custom RNA service. Contact the core if you'd like to resynthesize an entire banked plate","")</f>
        <v/>
      </c>
      <c r="BV171" s="4" t="str">
        <f>IF(AND(Table65[[#This Row],[Service]] &lt;&gt; "", Table65[[#This Row],[Vector]]="Banked Construct", Table65[[#This Row],[Bank Construct?]]="Yes"),"Error 12: Cannot bank constructs that are already banked","")</f>
        <v/>
      </c>
      <c r="BW171" s="4" t="str" cm="1">
        <f t="array" ref="BW171">_xlfn.LET(
    _xlpm.ProblemFound, _xlfn.TEXTJOIN(", ", TRUE, IF(AND(Table65[[#This Row],[Synthesis Type]]="Other RNA", OR(Table65[[#This Row],[Codon Optimize Capitalized?]]="No", Table65[[#This Row],[Codon Optimize Capitalized?]]="")), IF((ISNUMBER(SEARCH(Table_pA_Check[pA Check], Table65[[#This Row],[Custom Sequence/Bank ID]]))), Table_pA_Check[pA Check], ""),IF((ISNUMBER(FIND(LOWER(Table_pA_Check[pA Check]), Table65[[#This Row],[Custom Sequence/Bank ID]]))), Table_pA_Check[pA Check], ""))),
    IF(_xlpm.ProblemFound="", "", "Error 13: Problem sequences found (" &amp; _xlpm.ProblemFound &amp; ")"))</f>
        <v/>
      </c>
      <c r="BX171" s="4" t="str">
        <f>IF(AND(Table65[[#This Row],[Service]] &lt;&gt; "", Table65[[#This Row],[Codon Optimize Capitalized?]]&lt;&gt; "No", Table65[[#This Row],[Codon Optimize Capitalized?]]&lt;&gt; "", Table65[[#This Row],[Codon Optimize Capitalized?]]&lt;&gt; "No Options", EXACT(Table65[[#This Row],[Custom Sequence/Bank ID]],LOWER(Table65[[#This Row],[Custom Sequence/Bank ID]]))),"Error 14: Codon optimization is selected, but sequence is lowercase. Change regions for optimization to uppercase","")</f>
        <v/>
      </c>
      <c r="BY171" s="4" t="str">
        <f>IF(COUNTIF(Table65[Name], Table65[[#This Row],[Name]]) &gt; 1, "Error 15: Duplicate name", "")</f>
        <v/>
      </c>
      <c r="BZ171" s="4" t="str">
        <f>IF(
   Table65[[#This Row],[Service]]&lt;&gt;"",
   IF(
      AND(Table65[[#This Row],[Formulation]]="", Table65[[#This Row],[Number of Aliquots]]&gt;1),
      "Error 16: The RTC can only aliquot formulated circRNA; unformulated circRNA is stable through many freeze-thaw cycles",
      ""
   ),
   ""
)</f>
        <v/>
      </c>
      <c r="CA171" s="4" t="str">
        <f>IF(
   Table65[[#This Row],[Service]]&lt;&gt;"",
   IF(
      Table65[[#This Row],[Number of Aliquots]] &gt; (Table65[[#This Row],[Quantity (mg)]]*20),
      "Error 17: Too many aliquots. Maximum aliquots for Quantity requested = " &amp; (Table65[[#This Row],[Quantity (mg)]]*20),
      ""
   ),
   ""
)</f>
        <v/>
      </c>
      <c r="CB171" s="4" t="str">
        <f>IF(
   AND(Table65[[#This Row],[Service]]&lt;&gt;"", Table65[[#This Row],[Quantity (mg)]]&lt;0.2, Table65[[#This Row],[Formulation]]&lt;&gt;"", Table65[[#This Row],[Formulation]]&lt;&gt;"None"),
   "Error 18: Quantity too low. Minimum is 0.2mg for formulations",
   ""
)</f>
        <v/>
      </c>
      <c r="CC171" s="4" t="str">
        <f>IF(
   AND(Table65[[#This Row],[Service]]&lt;&gt;"", Table65[[#This Row],[Vector]]="No Vector", Table65[[#This Row],[Service]]&lt;&gt;"HT Geneblock Custom RNA"),
   "Error 19: [No Vector] can only be used for Geneblock service",
   ""
)</f>
        <v/>
      </c>
      <c r="CD171" s="4" t="str">
        <f>_xlfn.LET(
    _xlpm.errorList, _xlfn.TEXTJOIN(". ", TRUE, Table_Sequence_Check[[#This Row],[Problem Sequence Check]:[GC Check]],Table_Sequence_Check[[#This Row],[Restriction Enzyme Error]:[Gblock No Vector Check]]),
    IF(AND(Table65[[#This Row],[Service]]&lt;&gt;"", Table65[[#This Row],[Custom Sequence/Bank ID]]&lt;&gt;"SPECIAL",_xlpm.errorList&lt;&gt;""), _xlpm.errorList &amp; ".", "")
)</f>
        <v/>
      </c>
      <c r="CF171" s="3" t="str">
        <f t="shared" si="10"/>
        <v>Required</v>
      </c>
      <c r="CG171" s="1" t="str">
        <f t="shared" si="11"/>
        <v>Optional</v>
      </c>
      <c r="CH171" s="1" t="str">
        <f>IF(Table65[[#This Row],[Service]]&lt;&gt;"",IF((Table65[[#This Row],[Service]]="HT Custom RNA") + (Table65[[#This Row],[Service]]="HT Geneblock Custom RNA"), "Empty","Required"),"Empty")</f>
        <v>Empty</v>
      </c>
      <c r="CI171" s="1" t="str">
        <f>IF(Table65[[#This Row],[Service]] = "Stock RNA", "Required","Empty")</f>
        <v>Empty</v>
      </c>
      <c r="CJ171" s="1" t="str">
        <f>IF(OR(Table65[[#This Row],[Service]] = "Custom RNA", Table65[[#This Row],[Service]] = "HT Custom RNA", Table65[[#This Row],[Service]] = "HT Geneblock Custom RNA", Table65[[#This Row],[Service]] = "Formulation"), "Required", "Empty")</f>
        <v>Empty</v>
      </c>
      <c r="CK171" s="1" t="str">
        <f>IF(OR(Table65[[#This Row],[Service]] = "Custom RNA", Table65[[#This Row],[Service]] = "HT Custom RNA", Table65[[#This Row],[Service]] = "HT Geneblock Custom RNA"), "Required", "Empty")</f>
        <v>Empty</v>
      </c>
      <c r="CL171" s="1" t="str">
        <f>IF(OR(Table65[[#This Row],[Service]] = "Custom RNA", Table65[[#This Row],[Service]] = "HT Custom RNA", Table65[[#This Row],[Service]] = "HT Geneblock Custom RNA"), "Required", "Empty")</f>
        <v>Empty</v>
      </c>
      <c r="CM171" s="1" t="str">
        <f>IF(OR(Table65[[#This Row],[Service]] = "Custom RNA", Table65[[#This Row],[Service]] = "HT Custom RNA", Table65[[#This Row],[Service]] = "HT Geneblock Custom RNA"), "Required", "Empty")</f>
        <v>Empty</v>
      </c>
      <c r="CN171" s="1" t="str">
        <f>IF(AND(Table65[[#This Row],[Vector]]&lt;&gt;"Banked Construct", OR(Table65[[#This Row],[Service]] = "Custom RNA", Table65[[#This Row],[Service]] = "HT Custom RNA",Table65[[#This Row],[Service]] = "HT Geneblock Custom RNA",)), "Optional", "Empty")</f>
        <v>Empty</v>
      </c>
      <c r="CO171" s="1" t="str">
        <f>IF(OR(Table65[[#This Row],[Service]] = "Custom RNA", Table65[[#This Row],[Service]] = "HT Custom RNA"), "Optional", "Empty")</f>
        <v>Empty</v>
      </c>
      <c r="CP171" s="1" t="str">
        <f>IF(OR(Table65[[#This Row],[Service]] = "Custom RNA", Table65[[#This Row],[Service]] = "HT Custom RNA", Table65[[#This Row],[Service]] = "HT Custom Geneblock RNA"), "Optional", "Empty")</f>
        <v>Empty</v>
      </c>
      <c r="CQ171" s="1" t="str">
        <f>IF(Table65[[#This Row],[Service]]&lt;&gt;"",IF(OR(Table65[[#This Row],[Service]]="HT Custom RNA", Table65[[#This Row],[Service]]="HT Geneblock Custom RNA"), "Empty","Optional"),"Empty")</f>
        <v>Empty</v>
      </c>
      <c r="CR171" s="1" t="str">
        <f>IF(AND(Table65[[#This Row],[Formulation]]&lt;&gt;"",Table65[[#This Row],[Formulation]]&lt;&gt;"None",Table65[[#This Row],[Formulation]]&lt;&gt;"No Options"), "Required","Empty")</f>
        <v>Empty</v>
      </c>
      <c r="CS171" s="1" t="str">
        <f>IF(AND(Table65[[#This Row],[Formulation]]&lt;&gt;"",Table65[[#This Row],[Formulation]]&lt;&gt;"None",Table65[[#This Row],[Formulation]]&lt;&gt;"No Options"), "Optional","Empty")</f>
        <v>Empty</v>
      </c>
      <c r="CT171" s="1" t="str">
        <f t="shared" si="12"/>
        <v>Optional</v>
      </c>
      <c r="CU171" s="1" t="str">
        <f t="shared" si="13"/>
        <v>Optional</v>
      </c>
      <c r="CV171" s="2" t="str">
        <f t="shared" si="14"/>
        <v>Optional</v>
      </c>
    </row>
    <row r="172" spans="1:100" x14ac:dyDescent="0.35">
      <c r="A172" s="69">
        <v>168</v>
      </c>
      <c r="B172" s="59"/>
      <c r="C172" s="83"/>
      <c r="D172" s="85"/>
      <c r="E172" s="90"/>
      <c r="F172" s="60"/>
      <c r="G172" s="60"/>
      <c r="H172" s="60"/>
      <c r="I172" s="61"/>
      <c r="J172" s="61"/>
      <c r="K172" s="105"/>
      <c r="L172" s="90"/>
      <c r="M172" s="60"/>
      <c r="N172" s="108"/>
      <c r="O172" s="91"/>
      <c r="P172" s="111"/>
      <c r="Q172" s="93" t="str">
        <f>Table_Sequence_Check[[#This Row],[Final Warnings]]</f>
        <v/>
      </c>
      <c r="R172" s="19"/>
      <c r="S172" s="19"/>
      <c r="T172" s="19"/>
      <c r="BG172" s="3" t="str" cm="1">
        <f t="array" ref="BG172">_xlfn.LET(
    _xlpm.ProblemFound, _xlfn.TEXTJOIN(", ", TRUE, IF(OR(Table65[[#This Row],[Codon Optimize Capitalized?]]="No", Table65[[#This Row],[Codon Optimize Capitalized?]]=""), IF((ISNUMBER(SEARCH(Table_Problem_Sequences[Problem Sequences], Table65[[#This Row],[Custom Sequence/Bank ID]]))), Table_Problem_Sequences[Problem Sequences], ""),IF((ISNUMBER(FIND(LOWER(Table_Problem_Sequences[Problem Sequences]), Table65[[#This Row],[Custom Sequence/Bank ID]]))), Table_Problem_Sequences[Problem Sequences], ""))),
    IF(_xlpm.ProblemFound="", "", "Warning 1: Problem sequences found (" &amp; _xlpm.ProblemFound &amp; ")"))</f>
        <v/>
      </c>
      <c r="BH172" s="3" t="str">
        <f>IF(AND(Table65[[#This Row],[Vector]] &lt;&gt; "Banked Construct",Table65[[#This Row],[Service]]&lt;&gt;"Stock RNA", LEN(Table65[[#This Row],[Custom Sequence/Bank ID]])&lt;300, Table65[[#This Row],[Custom Sequence/Bank ID]]&lt;&gt;""),"Comment: Sequence is less than 300nt. A spacer sequence will be added to bring the length up to 300nt","")</f>
        <v/>
      </c>
      <c r="BI172" s="1" t="str">
        <f>IF(AND(Table65[[#This Row],[Custom Sequence/Bank ID]]&lt;&gt;"", Table65[[#This Row],[Codon Optimize Capitalized?]]&lt;&gt; "No", Table65[[#This Row],[Codon Optimize Capitalized?]]&lt;&gt; "", Table65[[#This Row],[Codon Optimize Capitalized?]]&lt;&gt; "No Options"),
    IF(MOD(LEN(SUBSTITUTE(SUBSTITUTE(SUBSTITUTE(SUBSTITUTE(SUBSTITUTE(Table65[[#This Row],[Custom Sequence/Bank ID]], "a", ""), "c", ""), "g", ""), "u", ""), "t", "")), 3) = 0,
        "",
        "Error 3: Optimization regions not divisible by 3"),
    "")</f>
        <v/>
      </c>
      <c r="BJ172" s="1" t="str">
        <f>IF(
    Table65[[#This Row],[Vector]]="Banked Construct",
    IF(
        AND(
            LEFT(Table65[[#This Row],[Custom Sequence/Bank ID]], 3)="RTC",
            ISNUMBER(VALUE(MID(Table65[[#This Row],[Custom Sequence/Bank ID]], 4, 7))),
            LEN(Table65[[#This Row],[Custom Sequence/Bank ID]])=10
        ),
        "",
        "Error 4: Incorrect Bank ID"
    ),
    ""
)</f>
        <v/>
      </c>
      <c r="BK172" s="1" t="str">
        <f>IF(
   AND(Table65[[#This Row],[Vector]]&lt;&gt;"Banked Construct", LEN(Table65[[#This Row],[Custom Sequence/Bank ID]])&gt;0),
   IF(
      LEN(
         SUBSTITUTE(
            SUBSTITUTE(
               SUBSTITUTE(
                  SUBSTITUTE(UPPER(Table65[[#This Row],[Custom Sequence/Bank ID]]),"A",""),
               "C",""),
            "T",""),
         "G","")
      )&gt;0,
      "Error 5: Non-ACGT characters present",
      ""
   ),
   ""
)</f>
        <v/>
      </c>
      <c r="BL172" s="4" t="str">
        <f>IF(AND(Table65[[#This Row],[Vector]] &lt;&gt; "Banked Construct",Table65[[#This Row],[Service]]="Custom RNA", LEN(Table65[[#This Row],[Custom Sequence/Bank ID]])&gt;10000),"Error 6: Maximum sequence length is 10,000nt",IF(AND(Table65[[#This Row],[Vector]] &lt;&gt; "Banked Construct",Table65[[#This Row],[Service]]="HT Custom RNA", LEN(Table65[[#This Row],[Custom Sequence/Bank ID]])&gt;5000),"Error 6: Maximum sequence length for HT is 5,000nt", IF(Table65[[#This Row],[Service]]="HT Geneblock Custom RNA", IF(AND(Table65[[#This Row],[Vector]]="RTC coding circRNA", LEN(Table65[[#This Row],[Custom Sequence/Bank ID]])&gt;3793),"Error 6: Maximum sequence length for Coding CircRNA Geneblock is 3,793nt", IF(AND(Table65[[#This Row],[Vector]]="RTC noncoding circRNA", LEN(Table65[[#This Row],[Custom Sequence/Bank ID]])&gt;4493),"Error 6: Maximum sequence length for Noncoding CircRNA Geneblock is 4,493nt", IF(AND(Table65[[#This Row],[Vector]]="RTC Other RNA", LEN(Table65[[#This Row],[Custom Sequence/Bank ID]])&gt;4913),"Error 6: Maximum sequence length for Other RNA Geneblock is 4,913nt",""))),"")))</f>
        <v/>
      </c>
      <c r="BM172" s="4" t="str">
        <f>IF(AND(Table65[[#This Row],[Vector]] &lt;&gt; "Banked Construct", Table65[[#This Row],[Service]]&lt;&gt;"Stock RNA", Table65[[#This Row],[Custom Sequence/Bank ID]]&lt;&gt;""),
    _xlfn.LET(
        _xlpm.Sequence, Table65[[#This Row],[Custom Sequence/Bank ID]],
        _xlpm.OriginalLength, IF(AND(Table65[[#This Row],[Codon Optimize Capitalized?]] &lt;&gt; "No", Table65[[#This Row],[Codon Optimize Capitalized?]] &lt;&gt; ""),
                           LEN(SUBSTITUTE(SUBSTITUTE(SUBSTITUTE(SUBSTITUTE(SUBSTITUTE(_xlpm.Sequence, "A", ""), "C", ""), "G", ""), "T", ""), "U", "")),
                           LEN(_xlpm.Sequence)),
        _xlpm.NoGCLength, IF(AND(Table65[[#This Row],[Codon Optimize Capitalized?]] &lt;&gt; "No", Table65[[#This Row],[Codon Optimize Capitalized?]] &lt;&gt; ""),
                       LEN((SUBSTITUTE(SUBSTITUTE(SUBSTITUTE(SUBSTITUTE(SUBSTITUTE(SUBSTITUTE(SUBSTITUTE(_xlpm.Sequence, "A", ""), "C", ""), "G", ""), "T", ""), "U", ""), "g", ""), "c", ""))),
                       LEN(SUBSTITUTE(SUBSTITUTE(UPPER(_xlpm.Sequence), "G", ""), "C", ""))),
        _xlpm.GCLength, _xlpm.OriginalLength - _xlpm.NoGCLength,
        _xlpm.GCPercentage, IF(_xlpm.OriginalLength &gt; 15, _xlpm.GCLength / _xlpm.OriginalLength, 0.5),
                IF(OR(_xlpm.GCPercentage &gt; 0.65, _xlpm.GCPercentage &lt; 0.25), "Warning 7: Unoptimized region GC is not between 25-65%", "")
    ),
    ""
)</f>
        <v/>
      </c>
      <c r="BN172" s="4" t="str" cm="1">
        <f t="array" ref="BN172">_xlfn.LET(
    _xlpm.ProblemFound, _xlfn.TEXTJOIN(", ", TRUE, IF(OR(Table65[[#This Row],[Codon Optimize Capitalized?]]="No", Table65[[#This Row],[Codon Optimize Capitalized?]]=""), IF((ISNUMBER(SEARCH(Table_Restriction_Enzymes[XbaI], Table65[[#This Row],[Custom Sequence/Bank ID]]))), Table_Restriction_Enzymes[XbaI], ""),IF((ISNUMBER(FIND(LOWER(Table_Restriction_Enzymes[XbaI]), Table65[[#This Row],[Custom Sequence/Bank ID]]))), Table_Restriction_Enzymes[XbaI], ""))),
    IF(_xlpm.ProblemFound="", "", "[" &amp; _xlpm.ProblemFound &amp; "]"))</f>
        <v/>
      </c>
      <c r="BO172" s="4" t="str">
        <f>IF(Table_Sequence_Check[[#This Row],[Restriction Enzyme 1 Check]]&lt;&gt;"", Table_Restriction_Enzymes[[#Headers],[XbaI]],"")</f>
        <v/>
      </c>
      <c r="BP172" s="4" t="str" cm="1">
        <f t="array" ref="BP172">_xlfn.LET(
    _xlpm.ProblemFound, _xlfn.TEXTJOIN(", ", TRUE, IF(OR(Table65[[#This Row],[Codon Optimize Capitalized?]]="No", Table65[[#This Row],[Codon Optimize Capitalized?]]=""), IF((ISNUMBER(SEARCH(Table_Restriction_Enzymes[AscI], Table65[[#This Row],[Custom Sequence/Bank ID]]))), Table_Restriction_Enzymes[AscI], ""),IF((ISNUMBER(FIND(LOWER(Table_Restriction_Enzymes[AscI]), Table65[[#This Row],[Custom Sequence/Bank ID]]))), Table_Restriction_Enzymes[AscI], ""))),
    IF(_xlpm.ProblemFound="", "", "[" &amp; _xlpm.ProblemFound &amp; "]"))</f>
        <v/>
      </c>
      <c r="BQ172" s="4" t="str">
        <f>IF(Table_Sequence_Check[[#This Row],[Restriction Enzyme 2 Check]]&lt;&gt;"", Table_Restriction_Enzymes[[#Headers],[AscI]],"")</f>
        <v/>
      </c>
      <c r="BR172" s="4" t="str">
        <f>IF(AND(Table65[[#This Row],[Vector]] &lt;&gt; "Banked Construct",Table65[[#This Row],[Service]]&lt;&gt;"Stock RNA", Table65[[#This Row],[Service]]&lt;&gt;"HT Geneblock Custom RNA", Table_Sequence_Check[[#This Row],[Restriction Enzyme 1 Check]]&lt;&gt;"", Table_Sequence_Check[[#This Row],[Restriction Enzyme 2 Check]]&lt;&gt; ""),"Error 8: Remove instances of one of the following: " &amp; _xlfn.CONCAT(Table_Sequence_Check[[#This Row],[Restriction Enzyme 1 Check]],Table_Sequence_Check[[#This Row],[Restriction Enzyme 2 Check]]),"")</f>
        <v/>
      </c>
      <c r="BS172" s="4" t="str" cm="1">
        <f t="array" ref="BS172">IF(
   AND(
      Table65[[#This Row],[Service]] &lt;&gt; "",
      OR(
         COUNTIF(Table65[Service], "HT Custom RNA") &gt; 0,
         COUNTIF(Table65[Service], "HT Geneblock Custom RNA") &gt; 0
      ),
      COUNTA(_xlfn.UNIQUE(_xlfn._xlws.FILTER(Table65[Service], Table65[Service] &lt;&gt; ""))) &gt; 1
   ),
   "Error 9: If selecting HT Custom RNA or HT Geneblock Custom RNA, all items must match the selected HT service",
   ""
)</f>
        <v/>
      </c>
      <c r="BT172" s="4" t="str" cm="1">
        <f t="array" ref="BT172">IF(
   AND(
      Table65[[#This Row],[Service]] &lt;&gt; "",
      OR(COUNTIF(Table65[Service], "*HT Custom RNA*") &gt; 0, COUNTIF(Table65[Service], "*HT Geneblock Custom RNA*") &gt; 0),
      OR(
         COUNTA(_xlfn.UNIQUE(_xlfn._xlws.FILTER(Table65[RNA Analytics], (Table65[Service] &lt;&gt; "")))) &gt; 1,
         COUNTA(_xlfn.UNIQUE(_xlfn._xlws.FILTER(Table65[Bank Construct?], (Table65[Service] &lt;&gt; "")))) &gt; 1,
         COUNTA(_xlfn.UNIQUE(_xlfn._xlws.FILTER(Table65[Synthesis Type], (Table65[Service] &lt;&gt; "")))) &gt; 1
      )
   ),
   "Error 10: If submitting HT Custom RNA or HT Geneblock Custom RNA service request, all items must have the same Synthesis Type, Banking, and Analytics",
   ""
)</f>
        <v/>
      </c>
      <c r="BU172" s="4" t="str">
        <f>IF(AND(OR(Table65[[#This Row],[Service]] = "HT Custom RNA",Table65[[#This Row],[Service]] = "HT Geneblock Custom RNA"), Table65[[#This Row],[Vector]]="Banked Construct"),"Error 11: Banked constructs cannot be submitted for HT/Geneblock Custom RNA service. Contact the core if you'd like to resynthesize an entire banked plate","")</f>
        <v/>
      </c>
      <c r="BV172" s="4" t="str">
        <f>IF(AND(Table65[[#This Row],[Service]] &lt;&gt; "", Table65[[#This Row],[Vector]]="Banked Construct", Table65[[#This Row],[Bank Construct?]]="Yes"),"Error 12: Cannot bank constructs that are already banked","")</f>
        <v/>
      </c>
      <c r="BW172" s="4" t="str" cm="1">
        <f t="array" ref="BW172">_xlfn.LET(
    _xlpm.ProblemFound, _xlfn.TEXTJOIN(", ", TRUE, IF(AND(Table65[[#This Row],[Synthesis Type]]="Other RNA", OR(Table65[[#This Row],[Codon Optimize Capitalized?]]="No", Table65[[#This Row],[Codon Optimize Capitalized?]]="")), IF((ISNUMBER(SEARCH(Table_pA_Check[pA Check], Table65[[#This Row],[Custom Sequence/Bank ID]]))), Table_pA_Check[pA Check], ""),IF((ISNUMBER(FIND(LOWER(Table_pA_Check[pA Check]), Table65[[#This Row],[Custom Sequence/Bank ID]]))), Table_pA_Check[pA Check], ""))),
    IF(_xlpm.ProblemFound="", "", "Error 13: Problem sequences found (" &amp; _xlpm.ProblemFound &amp; ")"))</f>
        <v/>
      </c>
      <c r="BX172" s="4" t="str">
        <f>IF(AND(Table65[[#This Row],[Service]] &lt;&gt; "", Table65[[#This Row],[Codon Optimize Capitalized?]]&lt;&gt; "No", Table65[[#This Row],[Codon Optimize Capitalized?]]&lt;&gt; "", Table65[[#This Row],[Codon Optimize Capitalized?]]&lt;&gt; "No Options", EXACT(Table65[[#This Row],[Custom Sequence/Bank ID]],LOWER(Table65[[#This Row],[Custom Sequence/Bank ID]]))),"Error 14: Codon optimization is selected, but sequence is lowercase. Change regions for optimization to uppercase","")</f>
        <v/>
      </c>
      <c r="BY172" s="4" t="str">
        <f>IF(COUNTIF(Table65[Name], Table65[[#This Row],[Name]]) &gt; 1, "Error 15: Duplicate name", "")</f>
        <v/>
      </c>
      <c r="BZ172" s="4" t="str">
        <f>IF(
   Table65[[#This Row],[Service]]&lt;&gt;"",
   IF(
      AND(Table65[[#This Row],[Formulation]]="", Table65[[#This Row],[Number of Aliquots]]&gt;1),
      "Error 16: The RTC can only aliquot formulated circRNA; unformulated circRNA is stable through many freeze-thaw cycles",
      ""
   ),
   ""
)</f>
        <v/>
      </c>
      <c r="CA172" s="4" t="str">
        <f>IF(
   Table65[[#This Row],[Service]]&lt;&gt;"",
   IF(
      Table65[[#This Row],[Number of Aliquots]] &gt; (Table65[[#This Row],[Quantity (mg)]]*20),
      "Error 17: Too many aliquots. Maximum aliquots for Quantity requested = " &amp; (Table65[[#This Row],[Quantity (mg)]]*20),
      ""
   ),
   ""
)</f>
        <v/>
      </c>
      <c r="CB172" s="4" t="str">
        <f>IF(
   AND(Table65[[#This Row],[Service]]&lt;&gt;"", Table65[[#This Row],[Quantity (mg)]]&lt;0.2, Table65[[#This Row],[Formulation]]&lt;&gt;"", Table65[[#This Row],[Formulation]]&lt;&gt;"None"),
   "Error 18: Quantity too low. Minimum is 0.2mg for formulations",
   ""
)</f>
        <v/>
      </c>
      <c r="CC172" s="4" t="str">
        <f>IF(
   AND(Table65[[#This Row],[Service]]&lt;&gt;"", Table65[[#This Row],[Vector]]="No Vector", Table65[[#This Row],[Service]]&lt;&gt;"HT Geneblock Custom RNA"),
   "Error 19: [No Vector] can only be used for Geneblock service",
   ""
)</f>
        <v/>
      </c>
      <c r="CD172" s="4" t="str">
        <f>_xlfn.LET(
    _xlpm.errorList, _xlfn.TEXTJOIN(". ", TRUE, Table_Sequence_Check[[#This Row],[Problem Sequence Check]:[GC Check]],Table_Sequence_Check[[#This Row],[Restriction Enzyme Error]:[Gblock No Vector Check]]),
    IF(AND(Table65[[#This Row],[Service]]&lt;&gt;"", Table65[[#This Row],[Custom Sequence/Bank ID]]&lt;&gt;"SPECIAL",_xlpm.errorList&lt;&gt;""), _xlpm.errorList &amp; ".", "")
)</f>
        <v/>
      </c>
      <c r="CF172" s="3" t="str">
        <f t="shared" si="10"/>
        <v>Required</v>
      </c>
      <c r="CG172" s="1" t="str">
        <f t="shared" si="11"/>
        <v>Optional</v>
      </c>
      <c r="CH172" s="1" t="str">
        <f>IF(Table65[[#This Row],[Service]]&lt;&gt;"",IF((Table65[[#This Row],[Service]]="HT Custom RNA") + (Table65[[#This Row],[Service]]="HT Geneblock Custom RNA"), "Empty","Required"),"Empty")</f>
        <v>Empty</v>
      </c>
      <c r="CI172" s="1" t="str">
        <f>IF(Table65[[#This Row],[Service]] = "Stock RNA", "Required","Empty")</f>
        <v>Empty</v>
      </c>
      <c r="CJ172" s="1" t="str">
        <f>IF(OR(Table65[[#This Row],[Service]] = "Custom RNA", Table65[[#This Row],[Service]] = "HT Custom RNA", Table65[[#This Row],[Service]] = "HT Geneblock Custom RNA", Table65[[#This Row],[Service]] = "Formulation"), "Required", "Empty")</f>
        <v>Empty</v>
      </c>
      <c r="CK172" s="1" t="str">
        <f>IF(OR(Table65[[#This Row],[Service]] = "Custom RNA", Table65[[#This Row],[Service]] = "HT Custom RNA", Table65[[#This Row],[Service]] = "HT Geneblock Custom RNA"), "Required", "Empty")</f>
        <v>Empty</v>
      </c>
      <c r="CL172" s="1" t="str">
        <f>IF(OR(Table65[[#This Row],[Service]] = "Custom RNA", Table65[[#This Row],[Service]] = "HT Custom RNA", Table65[[#This Row],[Service]] = "HT Geneblock Custom RNA"), "Required", "Empty")</f>
        <v>Empty</v>
      </c>
      <c r="CM172" s="1" t="str">
        <f>IF(OR(Table65[[#This Row],[Service]] = "Custom RNA", Table65[[#This Row],[Service]] = "HT Custom RNA", Table65[[#This Row],[Service]] = "HT Geneblock Custom RNA"), "Required", "Empty")</f>
        <v>Empty</v>
      </c>
      <c r="CN172" s="1" t="str">
        <f>IF(AND(Table65[[#This Row],[Vector]]&lt;&gt;"Banked Construct", OR(Table65[[#This Row],[Service]] = "Custom RNA", Table65[[#This Row],[Service]] = "HT Custom RNA",Table65[[#This Row],[Service]] = "HT Geneblock Custom RNA",)), "Optional", "Empty")</f>
        <v>Empty</v>
      </c>
      <c r="CO172" s="1" t="str">
        <f>IF(OR(Table65[[#This Row],[Service]] = "Custom RNA", Table65[[#This Row],[Service]] = "HT Custom RNA"), "Optional", "Empty")</f>
        <v>Empty</v>
      </c>
      <c r="CP172" s="1" t="str">
        <f>IF(OR(Table65[[#This Row],[Service]] = "Custom RNA", Table65[[#This Row],[Service]] = "HT Custom RNA", Table65[[#This Row],[Service]] = "HT Custom Geneblock RNA"), "Optional", "Empty")</f>
        <v>Empty</v>
      </c>
      <c r="CQ172" s="1" t="str">
        <f>IF(Table65[[#This Row],[Service]]&lt;&gt;"",IF(OR(Table65[[#This Row],[Service]]="HT Custom RNA", Table65[[#This Row],[Service]]="HT Geneblock Custom RNA"), "Empty","Optional"),"Empty")</f>
        <v>Empty</v>
      </c>
      <c r="CR172" s="1" t="str">
        <f>IF(AND(Table65[[#This Row],[Formulation]]&lt;&gt;"",Table65[[#This Row],[Formulation]]&lt;&gt;"None",Table65[[#This Row],[Formulation]]&lt;&gt;"No Options"), "Required","Empty")</f>
        <v>Empty</v>
      </c>
      <c r="CS172" s="1" t="str">
        <f>IF(AND(Table65[[#This Row],[Formulation]]&lt;&gt;"",Table65[[#This Row],[Formulation]]&lt;&gt;"None",Table65[[#This Row],[Formulation]]&lt;&gt;"No Options"), "Optional","Empty")</f>
        <v>Empty</v>
      </c>
      <c r="CT172" s="1" t="str">
        <f t="shared" si="12"/>
        <v>Optional</v>
      </c>
      <c r="CU172" s="1" t="str">
        <f t="shared" si="13"/>
        <v>Optional</v>
      </c>
      <c r="CV172" s="2" t="str">
        <f t="shared" si="14"/>
        <v>Optional</v>
      </c>
    </row>
    <row r="173" spans="1:100" x14ac:dyDescent="0.35">
      <c r="A173" s="69">
        <v>169</v>
      </c>
      <c r="B173" s="59"/>
      <c r="C173" s="83"/>
      <c r="D173" s="85"/>
      <c r="E173" s="90"/>
      <c r="F173" s="60"/>
      <c r="G173" s="60"/>
      <c r="H173" s="60"/>
      <c r="I173" s="61"/>
      <c r="J173" s="61"/>
      <c r="K173" s="105"/>
      <c r="L173" s="90"/>
      <c r="M173" s="60"/>
      <c r="N173" s="108"/>
      <c r="O173" s="91"/>
      <c r="P173" s="111"/>
      <c r="Q173" s="93" t="str">
        <f>Table_Sequence_Check[[#This Row],[Final Warnings]]</f>
        <v/>
      </c>
      <c r="R173" s="19"/>
      <c r="S173" s="19"/>
      <c r="T173" s="19"/>
      <c r="BG173" s="3" t="str" cm="1">
        <f t="array" ref="BG173">_xlfn.LET(
    _xlpm.ProblemFound, _xlfn.TEXTJOIN(", ", TRUE, IF(OR(Table65[[#This Row],[Codon Optimize Capitalized?]]="No", Table65[[#This Row],[Codon Optimize Capitalized?]]=""), IF((ISNUMBER(SEARCH(Table_Problem_Sequences[Problem Sequences], Table65[[#This Row],[Custom Sequence/Bank ID]]))), Table_Problem_Sequences[Problem Sequences], ""),IF((ISNUMBER(FIND(LOWER(Table_Problem_Sequences[Problem Sequences]), Table65[[#This Row],[Custom Sequence/Bank ID]]))), Table_Problem_Sequences[Problem Sequences], ""))),
    IF(_xlpm.ProblemFound="", "", "Warning 1: Problem sequences found (" &amp; _xlpm.ProblemFound &amp; ")"))</f>
        <v/>
      </c>
      <c r="BH173" s="3" t="str">
        <f>IF(AND(Table65[[#This Row],[Vector]] &lt;&gt; "Banked Construct",Table65[[#This Row],[Service]]&lt;&gt;"Stock RNA", LEN(Table65[[#This Row],[Custom Sequence/Bank ID]])&lt;300, Table65[[#This Row],[Custom Sequence/Bank ID]]&lt;&gt;""),"Comment: Sequence is less than 300nt. A spacer sequence will be added to bring the length up to 300nt","")</f>
        <v/>
      </c>
      <c r="BI173" s="1" t="str">
        <f>IF(AND(Table65[[#This Row],[Custom Sequence/Bank ID]]&lt;&gt;"", Table65[[#This Row],[Codon Optimize Capitalized?]]&lt;&gt; "No", Table65[[#This Row],[Codon Optimize Capitalized?]]&lt;&gt; "", Table65[[#This Row],[Codon Optimize Capitalized?]]&lt;&gt; "No Options"),
    IF(MOD(LEN(SUBSTITUTE(SUBSTITUTE(SUBSTITUTE(SUBSTITUTE(SUBSTITUTE(Table65[[#This Row],[Custom Sequence/Bank ID]], "a", ""), "c", ""), "g", ""), "u", ""), "t", "")), 3) = 0,
        "",
        "Error 3: Optimization regions not divisible by 3"),
    "")</f>
        <v/>
      </c>
      <c r="BJ173" s="1" t="str">
        <f>IF(
    Table65[[#This Row],[Vector]]="Banked Construct",
    IF(
        AND(
            LEFT(Table65[[#This Row],[Custom Sequence/Bank ID]], 3)="RTC",
            ISNUMBER(VALUE(MID(Table65[[#This Row],[Custom Sequence/Bank ID]], 4, 7))),
            LEN(Table65[[#This Row],[Custom Sequence/Bank ID]])=10
        ),
        "",
        "Error 4: Incorrect Bank ID"
    ),
    ""
)</f>
        <v/>
      </c>
      <c r="BK173" s="1" t="str">
        <f>IF(
   AND(Table65[[#This Row],[Vector]]&lt;&gt;"Banked Construct", LEN(Table65[[#This Row],[Custom Sequence/Bank ID]])&gt;0),
   IF(
      LEN(
         SUBSTITUTE(
            SUBSTITUTE(
               SUBSTITUTE(
                  SUBSTITUTE(UPPER(Table65[[#This Row],[Custom Sequence/Bank ID]]),"A",""),
               "C",""),
            "T",""),
         "G","")
      )&gt;0,
      "Error 5: Non-ACGT characters present",
      ""
   ),
   ""
)</f>
        <v/>
      </c>
      <c r="BL173" s="4" t="str">
        <f>IF(AND(Table65[[#This Row],[Vector]] &lt;&gt; "Banked Construct",Table65[[#This Row],[Service]]="Custom RNA", LEN(Table65[[#This Row],[Custom Sequence/Bank ID]])&gt;10000),"Error 6: Maximum sequence length is 10,000nt",IF(AND(Table65[[#This Row],[Vector]] &lt;&gt; "Banked Construct",Table65[[#This Row],[Service]]="HT Custom RNA", LEN(Table65[[#This Row],[Custom Sequence/Bank ID]])&gt;5000),"Error 6: Maximum sequence length for HT is 5,000nt", IF(Table65[[#This Row],[Service]]="HT Geneblock Custom RNA", IF(AND(Table65[[#This Row],[Vector]]="RTC coding circRNA", LEN(Table65[[#This Row],[Custom Sequence/Bank ID]])&gt;3793),"Error 6: Maximum sequence length for Coding CircRNA Geneblock is 3,793nt", IF(AND(Table65[[#This Row],[Vector]]="RTC noncoding circRNA", LEN(Table65[[#This Row],[Custom Sequence/Bank ID]])&gt;4493),"Error 6: Maximum sequence length for Noncoding CircRNA Geneblock is 4,493nt", IF(AND(Table65[[#This Row],[Vector]]="RTC Other RNA", LEN(Table65[[#This Row],[Custom Sequence/Bank ID]])&gt;4913),"Error 6: Maximum sequence length for Other RNA Geneblock is 4,913nt",""))),"")))</f>
        <v/>
      </c>
      <c r="BM173" s="4" t="str">
        <f>IF(AND(Table65[[#This Row],[Vector]] &lt;&gt; "Banked Construct", Table65[[#This Row],[Service]]&lt;&gt;"Stock RNA", Table65[[#This Row],[Custom Sequence/Bank ID]]&lt;&gt;""),
    _xlfn.LET(
        _xlpm.Sequence, Table65[[#This Row],[Custom Sequence/Bank ID]],
        _xlpm.OriginalLength, IF(AND(Table65[[#This Row],[Codon Optimize Capitalized?]] &lt;&gt; "No", Table65[[#This Row],[Codon Optimize Capitalized?]] &lt;&gt; ""),
                           LEN(SUBSTITUTE(SUBSTITUTE(SUBSTITUTE(SUBSTITUTE(SUBSTITUTE(_xlpm.Sequence, "A", ""), "C", ""), "G", ""), "T", ""), "U", "")),
                           LEN(_xlpm.Sequence)),
        _xlpm.NoGCLength, IF(AND(Table65[[#This Row],[Codon Optimize Capitalized?]] &lt;&gt; "No", Table65[[#This Row],[Codon Optimize Capitalized?]] &lt;&gt; ""),
                       LEN((SUBSTITUTE(SUBSTITUTE(SUBSTITUTE(SUBSTITUTE(SUBSTITUTE(SUBSTITUTE(SUBSTITUTE(_xlpm.Sequence, "A", ""), "C", ""), "G", ""), "T", ""), "U", ""), "g", ""), "c", ""))),
                       LEN(SUBSTITUTE(SUBSTITUTE(UPPER(_xlpm.Sequence), "G", ""), "C", ""))),
        _xlpm.GCLength, _xlpm.OriginalLength - _xlpm.NoGCLength,
        _xlpm.GCPercentage, IF(_xlpm.OriginalLength &gt; 15, _xlpm.GCLength / _xlpm.OriginalLength, 0.5),
                IF(OR(_xlpm.GCPercentage &gt; 0.65, _xlpm.GCPercentage &lt; 0.25), "Warning 7: Unoptimized region GC is not between 25-65%", "")
    ),
    ""
)</f>
        <v/>
      </c>
      <c r="BN173" s="4" t="str" cm="1">
        <f t="array" ref="BN173">_xlfn.LET(
    _xlpm.ProblemFound, _xlfn.TEXTJOIN(", ", TRUE, IF(OR(Table65[[#This Row],[Codon Optimize Capitalized?]]="No", Table65[[#This Row],[Codon Optimize Capitalized?]]=""), IF((ISNUMBER(SEARCH(Table_Restriction_Enzymes[XbaI], Table65[[#This Row],[Custom Sequence/Bank ID]]))), Table_Restriction_Enzymes[XbaI], ""),IF((ISNUMBER(FIND(LOWER(Table_Restriction_Enzymes[XbaI]), Table65[[#This Row],[Custom Sequence/Bank ID]]))), Table_Restriction_Enzymes[XbaI], ""))),
    IF(_xlpm.ProblemFound="", "", "[" &amp; _xlpm.ProblemFound &amp; "]"))</f>
        <v/>
      </c>
      <c r="BO173" s="4" t="str">
        <f>IF(Table_Sequence_Check[[#This Row],[Restriction Enzyme 1 Check]]&lt;&gt;"", Table_Restriction_Enzymes[[#Headers],[XbaI]],"")</f>
        <v/>
      </c>
      <c r="BP173" s="4" t="str" cm="1">
        <f t="array" ref="BP173">_xlfn.LET(
    _xlpm.ProblemFound, _xlfn.TEXTJOIN(", ", TRUE, IF(OR(Table65[[#This Row],[Codon Optimize Capitalized?]]="No", Table65[[#This Row],[Codon Optimize Capitalized?]]=""), IF((ISNUMBER(SEARCH(Table_Restriction_Enzymes[AscI], Table65[[#This Row],[Custom Sequence/Bank ID]]))), Table_Restriction_Enzymes[AscI], ""),IF((ISNUMBER(FIND(LOWER(Table_Restriction_Enzymes[AscI]), Table65[[#This Row],[Custom Sequence/Bank ID]]))), Table_Restriction_Enzymes[AscI], ""))),
    IF(_xlpm.ProblemFound="", "", "[" &amp; _xlpm.ProblemFound &amp; "]"))</f>
        <v/>
      </c>
      <c r="BQ173" s="4" t="str">
        <f>IF(Table_Sequence_Check[[#This Row],[Restriction Enzyme 2 Check]]&lt;&gt;"", Table_Restriction_Enzymes[[#Headers],[AscI]],"")</f>
        <v/>
      </c>
      <c r="BR173" s="4" t="str">
        <f>IF(AND(Table65[[#This Row],[Vector]] &lt;&gt; "Banked Construct",Table65[[#This Row],[Service]]&lt;&gt;"Stock RNA", Table65[[#This Row],[Service]]&lt;&gt;"HT Geneblock Custom RNA", Table_Sequence_Check[[#This Row],[Restriction Enzyme 1 Check]]&lt;&gt;"", Table_Sequence_Check[[#This Row],[Restriction Enzyme 2 Check]]&lt;&gt; ""),"Error 8: Remove instances of one of the following: " &amp; _xlfn.CONCAT(Table_Sequence_Check[[#This Row],[Restriction Enzyme 1 Check]],Table_Sequence_Check[[#This Row],[Restriction Enzyme 2 Check]]),"")</f>
        <v/>
      </c>
      <c r="BS173" s="4" t="str" cm="1">
        <f t="array" ref="BS173">IF(
   AND(
      Table65[[#This Row],[Service]] &lt;&gt; "",
      OR(
         COUNTIF(Table65[Service], "HT Custom RNA") &gt; 0,
         COUNTIF(Table65[Service], "HT Geneblock Custom RNA") &gt; 0
      ),
      COUNTA(_xlfn.UNIQUE(_xlfn._xlws.FILTER(Table65[Service], Table65[Service] &lt;&gt; ""))) &gt; 1
   ),
   "Error 9: If selecting HT Custom RNA or HT Geneblock Custom RNA, all items must match the selected HT service",
   ""
)</f>
        <v/>
      </c>
      <c r="BT173" s="4" t="str" cm="1">
        <f t="array" ref="BT173">IF(
   AND(
      Table65[[#This Row],[Service]] &lt;&gt; "",
      OR(COUNTIF(Table65[Service], "*HT Custom RNA*") &gt; 0, COUNTIF(Table65[Service], "*HT Geneblock Custom RNA*") &gt; 0),
      OR(
         COUNTA(_xlfn.UNIQUE(_xlfn._xlws.FILTER(Table65[RNA Analytics], (Table65[Service] &lt;&gt; "")))) &gt; 1,
         COUNTA(_xlfn.UNIQUE(_xlfn._xlws.FILTER(Table65[Bank Construct?], (Table65[Service] &lt;&gt; "")))) &gt; 1,
         COUNTA(_xlfn.UNIQUE(_xlfn._xlws.FILTER(Table65[Synthesis Type], (Table65[Service] &lt;&gt; "")))) &gt; 1
      )
   ),
   "Error 10: If submitting HT Custom RNA or HT Geneblock Custom RNA service request, all items must have the same Synthesis Type, Banking, and Analytics",
   ""
)</f>
        <v/>
      </c>
      <c r="BU173" s="4" t="str">
        <f>IF(AND(OR(Table65[[#This Row],[Service]] = "HT Custom RNA",Table65[[#This Row],[Service]] = "HT Geneblock Custom RNA"), Table65[[#This Row],[Vector]]="Banked Construct"),"Error 11: Banked constructs cannot be submitted for HT/Geneblock Custom RNA service. Contact the core if you'd like to resynthesize an entire banked plate","")</f>
        <v/>
      </c>
      <c r="BV173" s="4" t="str">
        <f>IF(AND(Table65[[#This Row],[Service]] &lt;&gt; "", Table65[[#This Row],[Vector]]="Banked Construct", Table65[[#This Row],[Bank Construct?]]="Yes"),"Error 12: Cannot bank constructs that are already banked","")</f>
        <v/>
      </c>
      <c r="BW173" s="4" t="str" cm="1">
        <f t="array" ref="BW173">_xlfn.LET(
    _xlpm.ProblemFound, _xlfn.TEXTJOIN(", ", TRUE, IF(AND(Table65[[#This Row],[Synthesis Type]]="Other RNA", OR(Table65[[#This Row],[Codon Optimize Capitalized?]]="No", Table65[[#This Row],[Codon Optimize Capitalized?]]="")), IF((ISNUMBER(SEARCH(Table_pA_Check[pA Check], Table65[[#This Row],[Custom Sequence/Bank ID]]))), Table_pA_Check[pA Check], ""),IF((ISNUMBER(FIND(LOWER(Table_pA_Check[pA Check]), Table65[[#This Row],[Custom Sequence/Bank ID]]))), Table_pA_Check[pA Check], ""))),
    IF(_xlpm.ProblemFound="", "", "Error 13: Problem sequences found (" &amp; _xlpm.ProblemFound &amp; ")"))</f>
        <v/>
      </c>
      <c r="BX173" s="4" t="str">
        <f>IF(AND(Table65[[#This Row],[Service]] &lt;&gt; "", Table65[[#This Row],[Codon Optimize Capitalized?]]&lt;&gt; "No", Table65[[#This Row],[Codon Optimize Capitalized?]]&lt;&gt; "", Table65[[#This Row],[Codon Optimize Capitalized?]]&lt;&gt; "No Options", EXACT(Table65[[#This Row],[Custom Sequence/Bank ID]],LOWER(Table65[[#This Row],[Custom Sequence/Bank ID]]))),"Error 14: Codon optimization is selected, but sequence is lowercase. Change regions for optimization to uppercase","")</f>
        <v/>
      </c>
      <c r="BY173" s="4" t="str">
        <f>IF(COUNTIF(Table65[Name], Table65[[#This Row],[Name]]) &gt; 1, "Error 15: Duplicate name", "")</f>
        <v/>
      </c>
      <c r="BZ173" s="4" t="str">
        <f>IF(
   Table65[[#This Row],[Service]]&lt;&gt;"",
   IF(
      AND(Table65[[#This Row],[Formulation]]="", Table65[[#This Row],[Number of Aliquots]]&gt;1),
      "Error 16: The RTC can only aliquot formulated circRNA; unformulated circRNA is stable through many freeze-thaw cycles",
      ""
   ),
   ""
)</f>
        <v/>
      </c>
      <c r="CA173" s="4" t="str">
        <f>IF(
   Table65[[#This Row],[Service]]&lt;&gt;"",
   IF(
      Table65[[#This Row],[Number of Aliquots]] &gt; (Table65[[#This Row],[Quantity (mg)]]*20),
      "Error 17: Too many aliquots. Maximum aliquots for Quantity requested = " &amp; (Table65[[#This Row],[Quantity (mg)]]*20),
      ""
   ),
   ""
)</f>
        <v/>
      </c>
      <c r="CB173" s="4" t="str">
        <f>IF(
   AND(Table65[[#This Row],[Service]]&lt;&gt;"", Table65[[#This Row],[Quantity (mg)]]&lt;0.2, Table65[[#This Row],[Formulation]]&lt;&gt;"", Table65[[#This Row],[Formulation]]&lt;&gt;"None"),
   "Error 18: Quantity too low. Minimum is 0.2mg for formulations",
   ""
)</f>
        <v/>
      </c>
      <c r="CC173" s="4" t="str">
        <f>IF(
   AND(Table65[[#This Row],[Service]]&lt;&gt;"", Table65[[#This Row],[Vector]]="No Vector", Table65[[#This Row],[Service]]&lt;&gt;"HT Geneblock Custom RNA"),
   "Error 19: [No Vector] can only be used for Geneblock service",
   ""
)</f>
        <v/>
      </c>
      <c r="CD173" s="4" t="str">
        <f>_xlfn.LET(
    _xlpm.errorList, _xlfn.TEXTJOIN(". ", TRUE, Table_Sequence_Check[[#This Row],[Problem Sequence Check]:[GC Check]],Table_Sequence_Check[[#This Row],[Restriction Enzyme Error]:[Gblock No Vector Check]]),
    IF(AND(Table65[[#This Row],[Service]]&lt;&gt;"", Table65[[#This Row],[Custom Sequence/Bank ID]]&lt;&gt;"SPECIAL",_xlpm.errorList&lt;&gt;""), _xlpm.errorList &amp; ".", "")
)</f>
        <v/>
      </c>
      <c r="CF173" s="3" t="str">
        <f t="shared" si="10"/>
        <v>Required</v>
      </c>
      <c r="CG173" s="1" t="str">
        <f t="shared" si="11"/>
        <v>Optional</v>
      </c>
      <c r="CH173" s="1" t="str">
        <f>IF(Table65[[#This Row],[Service]]&lt;&gt;"",IF((Table65[[#This Row],[Service]]="HT Custom RNA") + (Table65[[#This Row],[Service]]="HT Geneblock Custom RNA"), "Empty","Required"),"Empty")</f>
        <v>Empty</v>
      </c>
      <c r="CI173" s="1" t="str">
        <f>IF(Table65[[#This Row],[Service]] = "Stock RNA", "Required","Empty")</f>
        <v>Empty</v>
      </c>
      <c r="CJ173" s="1" t="str">
        <f>IF(OR(Table65[[#This Row],[Service]] = "Custom RNA", Table65[[#This Row],[Service]] = "HT Custom RNA", Table65[[#This Row],[Service]] = "HT Geneblock Custom RNA", Table65[[#This Row],[Service]] = "Formulation"), "Required", "Empty")</f>
        <v>Empty</v>
      </c>
      <c r="CK173" s="1" t="str">
        <f>IF(OR(Table65[[#This Row],[Service]] = "Custom RNA", Table65[[#This Row],[Service]] = "HT Custom RNA", Table65[[#This Row],[Service]] = "HT Geneblock Custom RNA"), "Required", "Empty")</f>
        <v>Empty</v>
      </c>
      <c r="CL173" s="1" t="str">
        <f>IF(OR(Table65[[#This Row],[Service]] = "Custom RNA", Table65[[#This Row],[Service]] = "HT Custom RNA", Table65[[#This Row],[Service]] = "HT Geneblock Custom RNA"), "Required", "Empty")</f>
        <v>Empty</v>
      </c>
      <c r="CM173" s="1" t="str">
        <f>IF(OR(Table65[[#This Row],[Service]] = "Custom RNA", Table65[[#This Row],[Service]] = "HT Custom RNA", Table65[[#This Row],[Service]] = "HT Geneblock Custom RNA"), "Required", "Empty")</f>
        <v>Empty</v>
      </c>
      <c r="CN173" s="1" t="str">
        <f>IF(AND(Table65[[#This Row],[Vector]]&lt;&gt;"Banked Construct", OR(Table65[[#This Row],[Service]] = "Custom RNA", Table65[[#This Row],[Service]] = "HT Custom RNA",Table65[[#This Row],[Service]] = "HT Geneblock Custom RNA",)), "Optional", "Empty")</f>
        <v>Empty</v>
      </c>
      <c r="CO173" s="1" t="str">
        <f>IF(OR(Table65[[#This Row],[Service]] = "Custom RNA", Table65[[#This Row],[Service]] = "HT Custom RNA"), "Optional", "Empty")</f>
        <v>Empty</v>
      </c>
      <c r="CP173" s="1" t="str">
        <f>IF(OR(Table65[[#This Row],[Service]] = "Custom RNA", Table65[[#This Row],[Service]] = "HT Custom RNA", Table65[[#This Row],[Service]] = "HT Custom Geneblock RNA"), "Optional", "Empty")</f>
        <v>Empty</v>
      </c>
      <c r="CQ173" s="1" t="str">
        <f>IF(Table65[[#This Row],[Service]]&lt;&gt;"",IF(OR(Table65[[#This Row],[Service]]="HT Custom RNA", Table65[[#This Row],[Service]]="HT Geneblock Custom RNA"), "Empty","Optional"),"Empty")</f>
        <v>Empty</v>
      </c>
      <c r="CR173" s="1" t="str">
        <f>IF(AND(Table65[[#This Row],[Formulation]]&lt;&gt;"",Table65[[#This Row],[Formulation]]&lt;&gt;"None",Table65[[#This Row],[Formulation]]&lt;&gt;"No Options"), "Required","Empty")</f>
        <v>Empty</v>
      </c>
      <c r="CS173" s="1" t="str">
        <f>IF(AND(Table65[[#This Row],[Formulation]]&lt;&gt;"",Table65[[#This Row],[Formulation]]&lt;&gt;"None",Table65[[#This Row],[Formulation]]&lt;&gt;"No Options"), "Optional","Empty")</f>
        <v>Empty</v>
      </c>
      <c r="CT173" s="1" t="str">
        <f t="shared" si="12"/>
        <v>Optional</v>
      </c>
      <c r="CU173" s="1" t="str">
        <f t="shared" si="13"/>
        <v>Optional</v>
      </c>
      <c r="CV173" s="2" t="str">
        <f t="shared" si="14"/>
        <v>Optional</v>
      </c>
    </row>
    <row r="174" spans="1:100" x14ac:dyDescent="0.35">
      <c r="A174" s="69">
        <v>170</v>
      </c>
      <c r="B174" s="59"/>
      <c r="C174" s="83"/>
      <c r="D174" s="85"/>
      <c r="E174" s="90"/>
      <c r="F174" s="60"/>
      <c r="G174" s="60"/>
      <c r="H174" s="60"/>
      <c r="I174" s="61"/>
      <c r="J174" s="61"/>
      <c r="K174" s="105"/>
      <c r="L174" s="90"/>
      <c r="M174" s="60"/>
      <c r="N174" s="108"/>
      <c r="O174" s="91"/>
      <c r="P174" s="111"/>
      <c r="Q174" s="93" t="str">
        <f>Table_Sequence_Check[[#This Row],[Final Warnings]]</f>
        <v/>
      </c>
      <c r="R174" s="19"/>
      <c r="S174" s="19"/>
      <c r="T174" s="19"/>
      <c r="BG174" s="3" t="str" cm="1">
        <f t="array" ref="BG174">_xlfn.LET(
    _xlpm.ProblemFound, _xlfn.TEXTJOIN(", ", TRUE, IF(OR(Table65[[#This Row],[Codon Optimize Capitalized?]]="No", Table65[[#This Row],[Codon Optimize Capitalized?]]=""), IF((ISNUMBER(SEARCH(Table_Problem_Sequences[Problem Sequences], Table65[[#This Row],[Custom Sequence/Bank ID]]))), Table_Problem_Sequences[Problem Sequences], ""),IF((ISNUMBER(FIND(LOWER(Table_Problem_Sequences[Problem Sequences]), Table65[[#This Row],[Custom Sequence/Bank ID]]))), Table_Problem_Sequences[Problem Sequences], ""))),
    IF(_xlpm.ProblemFound="", "", "Warning 1: Problem sequences found (" &amp; _xlpm.ProblemFound &amp; ")"))</f>
        <v/>
      </c>
      <c r="BH174" s="3" t="str">
        <f>IF(AND(Table65[[#This Row],[Vector]] &lt;&gt; "Banked Construct",Table65[[#This Row],[Service]]&lt;&gt;"Stock RNA", LEN(Table65[[#This Row],[Custom Sequence/Bank ID]])&lt;300, Table65[[#This Row],[Custom Sequence/Bank ID]]&lt;&gt;""),"Comment: Sequence is less than 300nt. A spacer sequence will be added to bring the length up to 300nt","")</f>
        <v/>
      </c>
      <c r="BI174" s="1" t="str">
        <f>IF(AND(Table65[[#This Row],[Custom Sequence/Bank ID]]&lt;&gt;"", Table65[[#This Row],[Codon Optimize Capitalized?]]&lt;&gt; "No", Table65[[#This Row],[Codon Optimize Capitalized?]]&lt;&gt; "", Table65[[#This Row],[Codon Optimize Capitalized?]]&lt;&gt; "No Options"),
    IF(MOD(LEN(SUBSTITUTE(SUBSTITUTE(SUBSTITUTE(SUBSTITUTE(SUBSTITUTE(Table65[[#This Row],[Custom Sequence/Bank ID]], "a", ""), "c", ""), "g", ""), "u", ""), "t", "")), 3) = 0,
        "",
        "Error 3: Optimization regions not divisible by 3"),
    "")</f>
        <v/>
      </c>
      <c r="BJ174" s="1" t="str">
        <f>IF(
    Table65[[#This Row],[Vector]]="Banked Construct",
    IF(
        AND(
            LEFT(Table65[[#This Row],[Custom Sequence/Bank ID]], 3)="RTC",
            ISNUMBER(VALUE(MID(Table65[[#This Row],[Custom Sequence/Bank ID]], 4, 7))),
            LEN(Table65[[#This Row],[Custom Sequence/Bank ID]])=10
        ),
        "",
        "Error 4: Incorrect Bank ID"
    ),
    ""
)</f>
        <v/>
      </c>
      <c r="BK174" s="1" t="str">
        <f>IF(
   AND(Table65[[#This Row],[Vector]]&lt;&gt;"Banked Construct", LEN(Table65[[#This Row],[Custom Sequence/Bank ID]])&gt;0),
   IF(
      LEN(
         SUBSTITUTE(
            SUBSTITUTE(
               SUBSTITUTE(
                  SUBSTITUTE(UPPER(Table65[[#This Row],[Custom Sequence/Bank ID]]),"A",""),
               "C",""),
            "T",""),
         "G","")
      )&gt;0,
      "Error 5: Non-ACGT characters present",
      ""
   ),
   ""
)</f>
        <v/>
      </c>
      <c r="BL174" s="4" t="str">
        <f>IF(AND(Table65[[#This Row],[Vector]] &lt;&gt; "Banked Construct",Table65[[#This Row],[Service]]="Custom RNA", LEN(Table65[[#This Row],[Custom Sequence/Bank ID]])&gt;10000),"Error 6: Maximum sequence length is 10,000nt",IF(AND(Table65[[#This Row],[Vector]] &lt;&gt; "Banked Construct",Table65[[#This Row],[Service]]="HT Custom RNA", LEN(Table65[[#This Row],[Custom Sequence/Bank ID]])&gt;5000),"Error 6: Maximum sequence length for HT is 5,000nt", IF(Table65[[#This Row],[Service]]="HT Geneblock Custom RNA", IF(AND(Table65[[#This Row],[Vector]]="RTC coding circRNA", LEN(Table65[[#This Row],[Custom Sequence/Bank ID]])&gt;3793),"Error 6: Maximum sequence length for Coding CircRNA Geneblock is 3,793nt", IF(AND(Table65[[#This Row],[Vector]]="RTC noncoding circRNA", LEN(Table65[[#This Row],[Custom Sequence/Bank ID]])&gt;4493),"Error 6: Maximum sequence length for Noncoding CircRNA Geneblock is 4,493nt", IF(AND(Table65[[#This Row],[Vector]]="RTC Other RNA", LEN(Table65[[#This Row],[Custom Sequence/Bank ID]])&gt;4913),"Error 6: Maximum sequence length for Other RNA Geneblock is 4,913nt",""))),"")))</f>
        <v/>
      </c>
      <c r="BM174" s="4" t="str">
        <f>IF(AND(Table65[[#This Row],[Vector]] &lt;&gt; "Banked Construct", Table65[[#This Row],[Service]]&lt;&gt;"Stock RNA", Table65[[#This Row],[Custom Sequence/Bank ID]]&lt;&gt;""),
    _xlfn.LET(
        _xlpm.Sequence, Table65[[#This Row],[Custom Sequence/Bank ID]],
        _xlpm.OriginalLength, IF(AND(Table65[[#This Row],[Codon Optimize Capitalized?]] &lt;&gt; "No", Table65[[#This Row],[Codon Optimize Capitalized?]] &lt;&gt; ""),
                           LEN(SUBSTITUTE(SUBSTITUTE(SUBSTITUTE(SUBSTITUTE(SUBSTITUTE(_xlpm.Sequence, "A", ""), "C", ""), "G", ""), "T", ""), "U", "")),
                           LEN(_xlpm.Sequence)),
        _xlpm.NoGCLength, IF(AND(Table65[[#This Row],[Codon Optimize Capitalized?]] &lt;&gt; "No", Table65[[#This Row],[Codon Optimize Capitalized?]] &lt;&gt; ""),
                       LEN((SUBSTITUTE(SUBSTITUTE(SUBSTITUTE(SUBSTITUTE(SUBSTITUTE(SUBSTITUTE(SUBSTITUTE(_xlpm.Sequence, "A", ""), "C", ""), "G", ""), "T", ""), "U", ""), "g", ""), "c", ""))),
                       LEN(SUBSTITUTE(SUBSTITUTE(UPPER(_xlpm.Sequence), "G", ""), "C", ""))),
        _xlpm.GCLength, _xlpm.OriginalLength - _xlpm.NoGCLength,
        _xlpm.GCPercentage, IF(_xlpm.OriginalLength &gt; 15, _xlpm.GCLength / _xlpm.OriginalLength, 0.5),
                IF(OR(_xlpm.GCPercentage &gt; 0.65, _xlpm.GCPercentage &lt; 0.25), "Warning 7: Unoptimized region GC is not between 25-65%", "")
    ),
    ""
)</f>
        <v/>
      </c>
      <c r="BN174" s="4" t="str" cm="1">
        <f t="array" ref="BN174">_xlfn.LET(
    _xlpm.ProblemFound, _xlfn.TEXTJOIN(", ", TRUE, IF(OR(Table65[[#This Row],[Codon Optimize Capitalized?]]="No", Table65[[#This Row],[Codon Optimize Capitalized?]]=""), IF((ISNUMBER(SEARCH(Table_Restriction_Enzymes[XbaI], Table65[[#This Row],[Custom Sequence/Bank ID]]))), Table_Restriction_Enzymes[XbaI], ""),IF((ISNUMBER(FIND(LOWER(Table_Restriction_Enzymes[XbaI]), Table65[[#This Row],[Custom Sequence/Bank ID]]))), Table_Restriction_Enzymes[XbaI], ""))),
    IF(_xlpm.ProblemFound="", "", "[" &amp; _xlpm.ProblemFound &amp; "]"))</f>
        <v/>
      </c>
      <c r="BO174" s="4" t="str">
        <f>IF(Table_Sequence_Check[[#This Row],[Restriction Enzyme 1 Check]]&lt;&gt;"", Table_Restriction_Enzymes[[#Headers],[XbaI]],"")</f>
        <v/>
      </c>
      <c r="BP174" s="4" t="str" cm="1">
        <f t="array" ref="BP174">_xlfn.LET(
    _xlpm.ProblemFound, _xlfn.TEXTJOIN(", ", TRUE, IF(OR(Table65[[#This Row],[Codon Optimize Capitalized?]]="No", Table65[[#This Row],[Codon Optimize Capitalized?]]=""), IF((ISNUMBER(SEARCH(Table_Restriction_Enzymes[AscI], Table65[[#This Row],[Custom Sequence/Bank ID]]))), Table_Restriction_Enzymes[AscI], ""),IF((ISNUMBER(FIND(LOWER(Table_Restriction_Enzymes[AscI]), Table65[[#This Row],[Custom Sequence/Bank ID]]))), Table_Restriction_Enzymes[AscI], ""))),
    IF(_xlpm.ProblemFound="", "", "[" &amp; _xlpm.ProblemFound &amp; "]"))</f>
        <v/>
      </c>
      <c r="BQ174" s="4" t="str">
        <f>IF(Table_Sequence_Check[[#This Row],[Restriction Enzyme 2 Check]]&lt;&gt;"", Table_Restriction_Enzymes[[#Headers],[AscI]],"")</f>
        <v/>
      </c>
      <c r="BR174" s="4" t="str">
        <f>IF(AND(Table65[[#This Row],[Vector]] &lt;&gt; "Banked Construct",Table65[[#This Row],[Service]]&lt;&gt;"Stock RNA", Table65[[#This Row],[Service]]&lt;&gt;"HT Geneblock Custom RNA", Table_Sequence_Check[[#This Row],[Restriction Enzyme 1 Check]]&lt;&gt;"", Table_Sequence_Check[[#This Row],[Restriction Enzyme 2 Check]]&lt;&gt; ""),"Error 8: Remove instances of one of the following: " &amp; _xlfn.CONCAT(Table_Sequence_Check[[#This Row],[Restriction Enzyme 1 Check]],Table_Sequence_Check[[#This Row],[Restriction Enzyme 2 Check]]),"")</f>
        <v/>
      </c>
      <c r="BS174" s="4" t="str" cm="1">
        <f t="array" ref="BS174">IF(
   AND(
      Table65[[#This Row],[Service]] &lt;&gt; "",
      OR(
         COUNTIF(Table65[Service], "HT Custom RNA") &gt; 0,
         COUNTIF(Table65[Service], "HT Geneblock Custom RNA") &gt; 0
      ),
      COUNTA(_xlfn.UNIQUE(_xlfn._xlws.FILTER(Table65[Service], Table65[Service] &lt;&gt; ""))) &gt; 1
   ),
   "Error 9: If selecting HT Custom RNA or HT Geneblock Custom RNA, all items must match the selected HT service",
   ""
)</f>
        <v/>
      </c>
      <c r="BT174" s="4" t="str" cm="1">
        <f t="array" ref="BT174">IF(
   AND(
      Table65[[#This Row],[Service]] &lt;&gt; "",
      OR(COUNTIF(Table65[Service], "*HT Custom RNA*") &gt; 0, COUNTIF(Table65[Service], "*HT Geneblock Custom RNA*") &gt; 0),
      OR(
         COUNTA(_xlfn.UNIQUE(_xlfn._xlws.FILTER(Table65[RNA Analytics], (Table65[Service] &lt;&gt; "")))) &gt; 1,
         COUNTA(_xlfn.UNIQUE(_xlfn._xlws.FILTER(Table65[Bank Construct?], (Table65[Service] &lt;&gt; "")))) &gt; 1,
         COUNTA(_xlfn.UNIQUE(_xlfn._xlws.FILTER(Table65[Synthesis Type], (Table65[Service] &lt;&gt; "")))) &gt; 1
      )
   ),
   "Error 10: If submitting HT Custom RNA or HT Geneblock Custom RNA service request, all items must have the same Synthesis Type, Banking, and Analytics",
   ""
)</f>
        <v/>
      </c>
      <c r="BU174" s="4" t="str">
        <f>IF(AND(OR(Table65[[#This Row],[Service]] = "HT Custom RNA",Table65[[#This Row],[Service]] = "HT Geneblock Custom RNA"), Table65[[#This Row],[Vector]]="Banked Construct"),"Error 11: Banked constructs cannot be submitted for HT/Geneblock Custom RNA service. Contact the core if you'd like to resynthesize an entire banked plate","")</f>
        <v/>
      </c>
      <c r="BV174" s="4" t="str">
        <f>IF(AND(Table65[[#This Row],[Service]] &lt;&gt; "", Table65[[#This Row],[Vector]]="Banked Construct", Table65[[#This Row],[Bank Construct?]]="Yes"),"Error 12: Cannot bank constructs that are already banked","")</f>
        <v/>
      </c>
      <c r="BW174" s="4" t="str" cm="1">
        <f t="array" ref="BW174">_xlfn.LET(
    _xlpm.ProblemFound, _xlfn.TEXTJOIN(", ", TRUE, IF(AND(Table65[[#This Row],[Synthesis Type]]="Other RNA", OR(Table65[[#This Row],[Codon Optimize Capitalized?]]="No", Table65[[#This Row],[Codon Optimize Capitalized?]]="")), IF((ISNUMBER(SEARCH(Table_pA_Check[pA Check], Table65[[#This Row],[Custom Sequence/Bank ID]]))), Table_pA_Check[pA Check], ""),IF((ISNUMBER(FIND(LOWER(Table_pA_Check[pA Check]), Table65[[#This Row],[Custom Sequence/Bank ID]]))), Table_pA_Check[pA Check], ""))),
    IF(_xlpm.ProblemFound="", "", "Error 13: Problem sequences found (" &amp; _xlpm.ProblemFound &amp; ")"))</f>
        <v/>
      </c>
      <c r="BX174" s="4" t="str">
        <f>IF(AND(Table65[[#This Row],[Service]] &lt;&gt; "", Table65[[#This Row],[Codon Optimize Capitalized?]]&lt;&gt; "No", Table65[[#This Row],[Codon Optimize Capitalized?]]&lt;&gt; "", Table65[[#This Row],[Codon Optimize Capitalized?]]&lt;&gt; "No Options", EXACT(Table65[[#This Row],[Custom Sequence/Bank ID]],LOWER(Table65[[#This Row],[Custom Sequence/Bank ID]]))),"Error 14: Codon optimization is selected, but sequence is lowercase. Change regions for optimization to uppercase","")</f>
        <v/>
      </c>
      <c r="BY174" s="4" t="str">
        <f>IF(COUNTIF(Table65[Name], Table65[[#This Row],[Name]]) &gt; 1, "Error 15: Duplicate name", "")</f>
        <v/>
      </c>
      <c r="BZ174" s="4" t="str">
        <f>IF(
   Table65[[#This Row],[Service]]&lt;&gt;"",
   IF(
      AND(Table65[[#This Row],[Formulation]]="", Table65[[#This Row],[Number of Aliquots]]&gt;1),
      "Error 16: The RTC can only aliquot formulated circRNA; unformulated circRNA is stable through many freeze-thaw cycles",
      ""
   ),
   ""
)</f>
        <v/>
      </c>
      <c r="CA174" s="4" t="str">
        <f>IF(
   Table65[[#This Row],[Service]]&lt;&gt;"",
   IF(
      Table65[[#This Row],[Number of Aliquots]] &gt; (Table65[[#This Row],[Quantity (mg)]]*20),
      "Error 17: Too many aliquots. Maximum aliquots for Quantity requested = " &amp; (Table65[[#This Row],[Quantity (mg)]]*20),
      ""
   ),
   ""
)</f>
        <v/>
      </c>
      <c r="CB174" s="4" t="str">
        <f>IF(
   AND(Table65[[#This Row],[Service]]&lt;&gt;"", Table65[[#This Row],[Quantity (mg)]]&lt;0.2, Table65[[#This Row],[Formulation]]&lt;&gt;"", Table65[[#This Row],[Formulation]]&lt;&gt;"None"),
   "Error 18: Quantity too low. Minimum is 0.2mg for formulations",
   ""
)</f>
        <v/>
      </c>
      <c r="CC174" s="4" t="str">
        <f>IF(
   AND(Table65[[#This Row],[Service]]&lt;&gt;"", Table65[[#This Row],[Vector]]="No Vector", Table65[[#This Row],[Service]]&lt;&gt;"HT Geneblock Custom RNA"),
   "Error 19: [No Vector] can only be used for Geneblock service",
   ""
)</f>
        <v/>
      </c>
      <c r="CD174" s="4" t="str">
        <f>_xlfn.LET(
    _xlpm.errorList, _xlfn.TEXTJOIN(". ", TRUE, Table_Sequence_Check[[#This Row],[Problem Sequence Check]:[GC Check]],Table_Sequence_Check[[#This Row],[Restriction Enzyme Error]:[Gblock No Vector Check]]),
    IF(AND(Table65[[#This Row],[Service]]&lt;&gt;"", Table65[[#This Row],[Custom Sequence/Bank ID]]&lt;&gt;"SPECIAL",_xlpm.errorList&lt;&gt;""), _xlpm.errorList &amp; ".", "")
)</f>
        <v/>
      </c>
      <c r="CF174" s="3" t="str">
        <f t="shared" si="10"/>
        <v>Required</v>
      </c>
      <c r="CG174" s="1" t="str">
        <f t="shared" si="11"/>
        <v>Optional</v>
      </c>
      <c r="CH174" s="1" t="str">
        <f>IF(Table65[[#This Row],[Service]]&lt;&gt;"",IF((Table65[[#This Row],[Service]]="HT Custom RNA") + (Table65[[#This Row],[Service]]="HT Geneblock Custom RNA"), "Empty","Required"),"Empty")</f>
        <v>Empty</v>
      </c>
      <c r="CI174" s="1" t="str">
        <f>IF(Table65[[#This Row],[Service]] = "Stock RNA", "Required","Empty")</f>
        <v>Empty</v>
      </c>
      <c r="CJ174" s="1" t="str">
        <f>IF(OR(Table65[[#This Row],[Service]] = "Custom RNA", Table65[[#This Row],[Service]] = "HT Custom RNA", Table65[[#This Row],[Service]] = "HT Geneblock Custom RNA", Table65[[#This Row],[Service]] = "Formulation"), "Required", "Empty")</f>
        <v>Empty</v>
      </c>
      <c r="CK174" s="1" t="str">
        <f>IF(OR(Table65[[#This Row],[Service]] = "Custom RNA", Table65[[#This Row],[Service]] = "HT Custom RNA", Table65[[#This Row],[Service]] = "HT Geneblock Custom RNA"), "Required", "Empty")</f>
        <v>Empty</v>
      </c>
      <c r="CL174" s="1" t="str">
        <f>IF(OR(Table65[[#This Row],[Service]] = "Custom RNA", Table65[[#This Row],[Service]] = "HT Custom RNA", Table65[[#This Row],[Service]] = "HT Geneblock Custom RNA"), "Required", "Empty")</f>
        <v>Empty</v>
      </c>
      <c r="CM174" s="1" t="str">
        <f>IF(OR(Table65[[#This Row],[Service]] = "Custom RNA", Table65[[#This Row],[Service]] = "HT Custom RNA", Table65[[#This Row],[Service]] = "HT Geneblock Custom RNA"), "Required", "Empty")</f>
        <v>Empty</v>
      </c>
      <c r="CN174" s="1" t="str">
        <f>IF(AND(Table65[[#This Row],[Vector]]&lt;&gt;"Banked Construct", OR(Table65[[#This Row],[Service]] = "Custom RNA", Table65[[#This Row],[Service]] = "HT Custom RNA",Table65[[#This Row],[Service]] = "HT Geneblock Custom RNA",)), "Optional", "Empty")</f>
        <v>Empty</v>
      </c>
      <c r="CO174" s="1" t="str">
        <f>IF(OR(Table65[[#This Row],[Service]] = "Custom RNA", Table65[[#This Row],[Service]] = "HT Custom RNA"), "Optional", "Empty")</f>
        <v>Empty</v>
      </c>
      <c r="CP174" s="1" t="str">
        <f>IF(OR(Table65[[#This Row],[Service]] = "Custom RNA", Table65[[#This Row],[Service]] = "HT Custom RNA", Table65[[#This Row],[Service]] = "HT Custom Geneblock RNA"), "Optional", "Empty")</f>
        <v>Empty</v>
      </c>
      <c r="CQ174" s="1" t="str">
        <f>IF(Table65[[#This Row],[Service]]&lt;&gt;"",IF(OR(Table65[[#This Row],[Service]]="HT Custom RNA", Table65[[#This Row],[Service]]="HT Geneblock Custom RNA"), "Empty","Optional"),"Empty")</f>
        <v>Empty</v>
      </c>
      <c r="CR174" s="1" t="str">
        <f>IF(AND(Table65[[#This Row],[Formulation]]&lt;&gt;"",Table65[[#This Row],[Formulation]]&lt;&gt;"None",Table65[[#This Row],[Formulation]]&lt;&gt;"No Options"), "Required","Empty")</f>
        <v>Empty</v>
      </c>
      <c r="CS174" s="1" t="str">
        <f>IF(AND(Table65[[#This Row],[Formulation]]&lt;&gt;"",Table65[[#This Row],[Formulation]]&lt;&gt;"None",Table65[[#This Row],[Formulation]]&lt;&gt;"No Options"), "Optional","Empty")</f>
        <v>Empty</v>
      </c>
      <c r="CT174" s="1" t="str">
        <f t="shared" si="12"/>
        <v>Optional</v>
      </c>
      <c r="CU174" s="1" t="str">
        <f t="shared" si="13"/>
        <v>Optional</v>
      </c>
      <c r="CV174" s="2" t="str">
        <f t="shared" si="14"/>
        <v>Optional</v>
      </c>
    </row>
    <row r="175" spans="1:100" x14ac:dyDescent="0.35">
      <c r="A175" s="69">
        <v>171</v>
      </c>
      <c r="B175" s="59"/>
      <c r="C175" s="83"/>
      <c r="D175" s="85"/>
      <c r="E175" s="90"/>
      <c r="F175" s="60"/>
      <c r="G175" s="60"/>
      <c r="H175" s="60"/>
      <c r="I175" s="61"/>
      <c r="J175" s="61"/>
      <c r="K175" s="105"/>
      <c r="L175" s="90"/>
      <c r="M175" s="60"/>
      <c r="N175" s="108"/>
      <c r="O175" s="91"/>
      <c r="P175" s="111"/>
      <c r="Q175" s="93" t="str">
        <f>Table_Sequence_Check[[#This Row],[Final Warnings]]</f>
        <v/>
      </c>
      <c r="R175" s="19"/>
      <c r="S175" s="19"/>
      <c r="T175" s="19"/>
      <c r="BG175" s="3" t="str" cm="1">
        <f t="array" ref="BG175">_xlfn.LET(
    _xlpm.ProblemFound, _xlfn.TEXTJOIN(", ", TRUE, IF(OR(Table65[[#This Row],[Codon Optimize Capitalized?]]="No", Table65[[#This Row],[Codon Optimize Capitalized?]]=""), IF((ISNUMBER(SEARCH(Table_Problem_Sequences[Problem Sequences], Table65[[#This Row],[Custom Sequence/Bank ID]]))), Table_Problem_Sequences[Problem Sequences], ""),IF((ISNUMBER(FIND(LOWER(Table_Problem_Sequences[Problem Sequences]), Table65[[#This Row],[Custom Sequence/Bank ID]]))), Table_Problem_Sequences[Problem Sequences], ""))),
    IF(_xlpm.ProblemFound="", "", "Warning 1: Problem sequences found (" &amp; _xlpm.ProblemFound &amp; ")"))</f>
        <v/>
      </c>
      <c r="BH175" s="3" t="str">
        <f>IF(AND(Table65[[#This Row],[Vector]] &lt;&gt; "Banked Construct",Table65[[#This Row],[Service]]&lt;&gt;"Stock RNA", LEN(Table65[[#This Row],[Custom Sequence/Bank ID]])&lt;300, Table65[[#This Row],[Custom Sequence/Bank ID]]&lt;&gt;""),"Comment: Sequence is less than 300nt. A spacer sequence will be added to bring the length up to 300nt","")</f>
        <v/>
      </c>
      <c r="BI175" s="1" t="str">
        <f>IF(AND(Table65[[#This Row],[Custom Sequence/Bank ID]]&lt;&gt;"", Table65[[#This Row],[Codon Optimize Capitalized?]]&lt;&gt; "No", Table65[[#This Row],[Codon Optimize Capitalized?]]&lt;&gt; "", Table65[[#This Row],[Codon Optimize Capitalized?]]&lt;&gt; "No Options"),
    IF(MOD(LEN(SUBSTITUTE(SUBSTITUTE(SUBSTITUTE(SUBSTITUTE(SUBSTITUTE(Table65[[#This Row],[Custom Sequence/Bank ID]], "a", ""), "c", ""), "g", ""), "u", ""), "t", "")), 3) = 0,
        "",
        "Error 3: Optimization regions not divisible by 3"),
    "")</f>
        <v/>
      </c>
      <c r="BJ175" s="1" t="str">
        <f>IF(
    Table65[[#This Row],[Vector]]="Banked Construct",
    IF(
        AND(
            LEFT(Table65[[#This Row],[Custom Sequence/Bank ID]], 3)="RTC",
            ISNUMBER(VALUE(MID(Table65[[#This Row],[Custom Sequence/Bank ID]], 4, 7))),
            LEN(Table65[[#This Row],[Custom Sequence/Bank ID]])=10
        ),
        "",
        "Error 4: Incorrect Bank ID"
    ),
    ""
)</f>
        <v/>
      </c>
      <c r="BK175" s="1" t="str">
        <f>IF(
   AND(Table65[[#This Row],[Vector]]&lt;&gt;"Banked Construct", LEN(Table65[[#This Row],[Custom Sequence/Bank ID]])&gt;0),
   IF(
      LEN(
         SUBSTITUTE(
            SUBSTITUTE(
               SUBSTITUTE(
                  SUBSTITUTE(UPPER(Table65[[#This Row],[Custom Sequence/Bank ID]]),"A",""),
               "C",""),
            "T",""),
         "G","")
      )&gt;0,
      "Error 5: Non-ACGT characters present",
      ""
   ),
   ""
)</f>
        <v/>
      </c>
      <c r="BL175" s="4" t="str">
        <f>IF(AND(Table65[[#This Row],[Vector]] &lt;&gt; "Banked Construct",Table65[[#This Row],[Service]]="Custom RNA", LEN(Table65[[#This Row],[Custom Sequence/Bank ID]])&gt;10000),"Error 6: Maximum sequence length is 10,000nt",IF(AND(Table65[[#This Row],[Vector]] &lt;&gt; "Banked Construct",Table65[[#This Row],[Service]]="HT Custom RNA", LEN(Table65[[#This Row],[Custom Sequence/Bank ID]])&gt;5000),"Error 6: Maximum sequence length for HT is 5,000nt", IF(Table65[[#This Row],[Service]]="HT Geneblock Custom RNA", IF(AND(Table65[[#This Row],[Vector]]="RTC coding circRNA", LEN(Table65[[#This Row],[Custom Sequence/Bank ID]])&gt;3793),"Error 6: Maximum sequence length for Coding CircRNA Geneblock is 3,793nt", IF(AND(Table65[[#This Row],[Vector]]="RTC noncoding circRNA", LEN(Table65[[#This Row],[Custom Sequence/Bank ID]])&gt;4493),"Error 6: Maximum sequence length for Noncoding CircRNA Geneblock is 4,493nt", IF(AND(Table65[[#This Row],[Vector]]="RTC Other RNA", LEN(Table65[[#This Row],[Custom Sequence/Bank ID]])&gt;4913),"Error 6: Maximum sequence length for Other RNA Geneblock is 4,913nt",""))),"")))</f>
        <v/>
      </c>
      <c r="BM175" s="4" t="str">
        <f>IF(AND(Table65[[#This Row],[Vector]] &lt;&gt; "Banked Construct", Table65[[#This Row],[Service]]&lt;&gt;"Stock RNA", Table65[[#This Row],[Custom Sequence/Bank ID]]&lt;&gt;""),
    _xlfn.LET(
        _xlpm.Sequence, Table65[[#This Row],[Custom Sequence/Bank ID]],
        _xlpm.OriginalLength, IF(AND(Table65[[#This Row],[Codon Optimize Capitalized?]] &lt;&gt; "No", Table65[[#This Row],[Codon Optimize Capitalized?]] &lt;&gt; ""),
                           LEN(SUBSTITUTE(SUBSTITUTE(SUBSTITUTE(SUBSTITUTE(SUBSTITUTE(_xlpm.Sequence, "A", ""), "C", ""), "G", ""), "T", ""), "U", "")),
                           LEN(_xlpm.Sequence)),
        _xlpm.NoGCLength, IF(AND(Table65[[#This Row],[Codon Optimize Capitalized?]] &lt;&gt; "No", Table65[[#This Row],[Codon Optimize Capitalized?]] &lt;&gt; ""),
                       LEN((SUBSTITUTE(SUBSTITUTE(SUBSTITUTE(SUBSTITUTE(SUBSTITUTE(SUBSTITUTE(SUBSTITUTE(_xlpm.Sequence, "A", ""), "C", ""), "G", ""), "T", ""), "U", ""), "g", ""), "c", ""))),
                       LEN(SUBSTITUTE(SUBSTITUTE(UPPER(_xlpm.Sequence), "G", ""), "C", ""))),
        _xlpm.GCLength, _xlpm.OriginalLength - _xlpm.NoGCLength,
        _xlpm.GCPercentage, IF(_xlpm.OriginalLength &gt; 15, _xlpm.GCLength / _xlpm.OriginalLength, 0.5),
                IF(OR(_xlpm.GCPercentage &gt; 0.65, _xlpm.GCPercentage &lt; 0.25), "Warning 7: Unoptimized region GC is not between 25-65%", "")
    ),
    ""
)</f>
        <v/>
      </c>
      <c r="BN175" s="4" t="str" cm="1">
        <f t="array" ref="BN175">_xlfn.LET(
    _xlpm.ProblemFound, _xlfn.TEXTJOIN(", ", TRUE, IF(OR(Table65[[#This Row],[Codon Optimize Capitalized?]]="No", Table65[[#This Row],[Codon Optimize Capitalized?]]=""), IF((ISNUMBER(SEARCH(Table_Restriction_Enzymes[XbaI], Table65[[#This Row],[Custom Sequence/Bank ID]]))), Table_Restriction_Enzymes[XbaI], ""),IF((ISNUMBER(FIND(LOWER(Table_Restriction_Enzymes[XbaI]), Table65[[#This Row],[Custom Sequence/Bank ID]]))), Table_Restriction_Enzymes[XbaI], ""))),
    IF(_xlpm.ProblemFound="", "", "[" &amp; _xlpm.ProblemFound &amp; "]"))</f>
        <v/>
      </c>
      <c r="BO175" s="4" t="str">
        <f>IF(Table_Sequence_Check[[#This Row],[Restriction Enzyme 1 Check]]&lt;&gt;"", Table_Restriction_Enzymes[[#Headers],[XbaI]],"")</f>
        <v/>
      </c>
      <c r="BP175" s="4" t="str" cm="1">
        <f t="array" ref="BP175">_xlfn.LET(
    _xlpm.ProblemFound, _xlfn.TEXTJOIN(", ", TRUE, IF(OR(Table65[[#This Row],[Codon Optimize Capitalized?]]="No", Table65[[#This Row],[Codon Optimize Capitalized?]]=""), IF((ISNUMBER(SEARCH(Table_Restriction_Enzymes[AscI], Table65[[#This Row],[Custom Sequence/Bank ID]]))), Table_Restriction_Enzymes[AscI], ""),IF((ISNUMBER(FIND(LOWER(Table_Restriction_Enzymes[AscI]), Table65[[#This Row],[Custom Sequence/Bank ID]]))), Table_Restriction_Enzymes[AscI], ""))),
    IF(_xlpm.ProblemFound="", "", "[" &amp; _xlpm.ProblemFound &amp; "]"))</f>
        <v/>
      </c>
      <c r="BQ175" s="4" t="str">
        <f>IF(Table_Sequence_Check[[#This Row],[Restriction Enzyme 2 Check]]&lt;&gt;"", Table_Restriction_Enzymes[[#Headers],[AscI]],"")</f>
        <v/>
      </c>
      <c r="BR175" s="4" t="str">
        <f>IF(AND(Table65[[#This Row],[Vector]] &lt;&gt; "Banked Construct",Table65[[#This Row],[Service]]&lt;&gt;"Stock RNA", Table65[[#This Row],[Service]]&lt;&gt;"HT Geneblock Custom RNA", Table_Sequence_Check[[#This Row],[Restriction Enzyme 1 Check]]&lt;&gt;"", Table_Sequence_Check[[#This Row],[Restriction Enzyme 2 Check]]&lt;&gt; ""),"Error 8: Remove instances of one of the following: " &amp; _xlfn.CONCAT(Table_Sequence_Check[[#This Row],[Restriction Enzyme 1 Check]],Table_Sequence_Check[[#This Row],[Restriction Enzyme 2 Check]]),"")</f>
        <v/>
      </c>
      <c r="BS175" s="4" t="str" cm="1">
        <f t="array" ref="BS175">IF(
   AND(
      Table65[[#This Row],[Service]] &lt;&gt; "",
      OR(
         COUNTIF(Table65[Service], "HT Custom RNA") &gt; 0,
         COUNTIF(Table65[Service], "HT Geneblock Custom RNA") &gt; 0
      ),
      COUNTA(_xlfn.UNIQUE(_xlfn._xlws.FILTER(Table65[Service], Table65[Service] &lt;&gt; ""))) &gt; 1
   ),
   "Error 9: If selecting HT Custom RNA or HT Geneblock Custom RNA, all items must match the selected HT service",
   ""
)</f>
        <v/>
      </c>
      <c r="BT175" s="4" t="str" cm="1">
        <f t="array" ref="BT175">IF(
   AND(
      Table65[[#This Row],[Service]] &lt;&gt; "",
      OR(COUNTIF(Table65[Service], "*HT Custom RNA*") &gt; 0, COUNTIF(Table65[Service], "*HT Geneblock Custom RNA*") &gt; 0),
      OR(
         COUNTA(_xlfn.UNIQUE(_xlfn._xlws.FILTER(Table65[RNA Analytics], (Table65[Service] &lt;&gt; "")))) &gt; 1,
         COUNTA(_xlfn.UNIQUE(_xlfn._xlws.FILTER(Table65[Bank Construct?], (Table65[Service] &lt;&gt; "")))) &gt; 1,
         COUNTA(_xlfn.UNIQUE(_xlfn._xlws.FILTER(Table65[Synthesis Type], (Table65[Service] &lt;&gt; "")))) &gt; 1
      )
   ),
   "Error 10: If submitting HT Custom RNA or HT Geneblock Custom RNA service request, all items must have the same Synthesis Type, Banking, and Analytics",
   ""
)</f>
        <v/>
      </c>
      <c r="BU175" s="4" t="str">
        <f>IF(AND(OR(Table65[[#This Row],[Service]] = "HT Custom RNA",Table65[[#This Row],[Service]] = "HT Geneblock Custom RNA"), Table65[[#This Row],[Vector]]="Banked Construct"),"Error 11: Banked constructs cannot be submitted for HT/Geneblock Custom RNA service. Contact the core if you'd like to resynthesize an entire banked plate","")</f>
        <v/>
      </c>
      <c r="BV175" s="4" t="str">
        <f>IF(AND(Table65[[#This Row],[Service]] &lt;&gt; "", Table65[[#This Row],[Vector]]="Banked Construct", Table65[[#This Row],[Bank Construct?]]="Yes"),"Error 12: Cannot bank constructs that are already banked","")</f>
        <v/>
      </c>
      <c r="BW175" s="4" t="str" cm="1">
        <f t="array" ref="BW175">_xlfn.LET(
    _xlpm.ProblemFound, _xlfn.TEXTJOIN(", ", TRUE, IF(AND(Table65[[#This Row],[Synthesis Type]]="Other RNA", OR(Table65[[#This Row],[Codon Optimize Capitalized?]]="No", Table65[[#This Row],[Codon Optimize Capitalized?]]="")), IF((ISNUMBER(SEARCH(Table_pA_Check[pA Check], Table65[[#This Row],[Custom Sequence/Bank ID]]))), Table_pA_Check[pA Check], ""),IF((ISNUMBER(FIND(LOWER(Table_pA_Check[pA Check]), Table65[[#This Row],[Custom Sequence/Bank ID]]))), Table_pA_Check[pA Check], ""))),
    IF(_xlpm.ProblemFound="", "", "Error 13: Problem sequences found (" &amp; _xlpm.ProblemFound &amp; ")"))</f>
        <v/>
      </c>
      <c r="BX175" s="4" t="str">
        <f>IF(AND(Table65[[#This Row],[Service]] &lt;&gt; "", Table65[[#This Row],[Codon Optimize Capitalized?]]&lt;&gt; "No", Table65[[#This Row],[Codon Optimize Capitalized?]]&lt;&gt; "", Table65[[#This Row],[Codon Optimize Capitalized?]]&lt;&gt; "No Options", EXACT(Table65[[#This Row],[Custom Sequence/Bank ID]],LOWER(Table65[[#This Row],[Custom Sequence/Bank ID]]))),"Error 14: Codon optimization is selected, but sequence is lowercase. Change regions for optimization to uppercase","")</f>
        <v/>
      </c>
      <c r="BY175" s="4" t="str">
        <f>IF(COUNTIF(Table65[Name], Table65[[#This Row],[Name]]) &gt; 1, "Error 15: Duplicate name", "")</f>
        <v/>
      </c>
      <c r="BZ175" s="4" t="str">
        <f>IF(
   Table65[[#This Row],[Service]]&lt;&gt;"",
   IF(
      AND(Table65[[#This Row],[Formulation]]="", Table65[[#This Row],[Number of Aliquots]]&gt;1),
      "Error 16: The RTC can only aliquot formulated circRNA; unformulated circRNA is stable through many freeze-thaw cycles",
      ""
   ),
   ""
)</f>
        <v/>
      </c>
      <c r="CA175" s="4" t="str">
        <f>IF(
   Table65[[#This Row],[Service]]&lt;&gt;"",
   IF(
      Table65[[#This Row],[Number of Aliquots]] &gt; (Table65[[#This Row],[Quantity (mg)]]*20),
      "Error 17: Too many aliquots. Maximum aliquots for Quantity requested = " &amp; (Table65[[#This Row],[Quantity (mg)]]*20),
      ""
   ),
   ""
)</f>
        <v/>
      </c>
      <c r="CB175" s="4" t="str">
        <f>IF(
   AND(Table65[[#This Row],[Service]]&lt;&gt;"", Table65[[#This Row],[Quantity (mg)]]&lt;0.2, Table65[[#This Row],[Formulation]]&lt;&gt;"", Table65[[#This Row],[Formulation]]&lt;&gt;"None"),
   "Error 18: Quantity too low. Minimum is 0.2mg for formulations",
   ""
)</f>
        <v/>
      </c>
      <c r="CC175" s="4" t="str">
        <f>IF(
   AND(Table65[[#This Row],[Service]]&lt;&gt;"", Table65[[#This Row],[Vector]]="No Vector", Table65[[#This Row],[Service]]&lt;&gt;"HT Geneblock Custom RNA"),
   "Error 19: [No Vector] can only be used for Geneblock service",
   ""
)</f>
        <v/>
      </c>
      <c r="CD175" s="4" t="str">
        <f>_xlfn.LET(
    _xlpm.errorList, _xlfn.TEXTJOIN(". ", TRUE, Table_Sequence_Check[[#This Row],[Problem Sequence Check]:[GC Check]],Table_Sequence_Check[[#This Row],[Restriction Enzyme Error]:[Gblock No Vector Check]]),
    IF(AND(Table65[[#This Row],[Service]]&lt;&gt;"", Table65[[#This Row],[Custom Sequence/Bank ID]]&lt;&gt;"SPECIAL",_xlpm.errorList&lt;&gt;""), _xlpm.errorList &amp; ".", "")
)</f>
        <v/>
      </c>
      <c r="CF175" s="3" t="str">
        <f t="shared" si="10"/>
        <v>Required</v>
      </c>
      <c r="CG175" s="1" t="str">
        <f t="shared" si="11"/>
        <v>Optional</v>
      </c>
      <c r="CH175" s="1" t="str">
        <f>IF(Table65[[#This Row],[Service]]&lt;&gt;"",IF((Table65[[#This Row],[Service]]="HT Custom RNA") + (Table65[[#This Row],[Service]]="HT Geneblock Custom RNA"), "Empty","Required"),"Empty")</f>
        <v>Empty</v>
      </c>
      <c r="CI175" s="1" t="str">
        <f>IF(Table65[[#This Row],[Service]] = "Stock RNA", "Required","Empty")</f>
        <v>Empty</v>
      </c>
      <c r="CJ175" s="1" t="str">
        <f>IF(OR(Table65[[#This Row],[Service]] = "Custom RNA", Table65[[#This Row],[Service]] = "HT Custom RNA", Table65[[#This Row],[Service]] = "HT Geneblock Custom RNA", Table65[[#This Row],[Service]] = "Formulation"), "Required", "Empty")</f>
        <v>Empty</v>
      </c>
      <c r="CK175" s="1" t="str">
        <f>IF(OR(Table65[[#This Row],[Service]] = "Custom RNA", Table65[[#This Row],[Service]] = "HT Custom RNA", Table65[[#This Row],[Service]] = "HT Geneblock Custom RNA"), "Required", "Empty")</f>
        <v>Empty</v>
      </c>
      <c r="CL175" s="1" t="str">
        <f>IF(OR(Table65[[#This Row],[Service]] = "Custom RNA", Table65[[#This Row],[Service]] = "HT Custom RNA", Table65[[#This Row],[Service]] = "HT Geneblock Custom RNA"), "Required", "Empty")</f>
        <v>Empty</v>
      </c>
      <c r="CM175" s="1" t="str">
        <f>IF(OR(Table65[[#This Row],[Service]] = "Custom RNA", Table65[[#This Row],[Service]] = "HT Custom RNA", Table65[[#This Row],[Service]] = "HT Geneblock Custom RNA"), "Required", "Empty")</f>
        <v>Empty</v>
      </c>
      <c r="CN175" s="1" t="str">
        <f>IF(AND(Table65[[#This Row],[Vector]]&lt;&gt;"Banked Construct", OR(Table65[[#This Row],[Service]] = "Custom RNA", Table65[[#This Row],[Service]] = "HT Custom RNA",Table65[[#This Row],[Service]] = "HT Geneblock Custom RNA",)), "Optional", "Empty")</f>
        <v>Empty</v>
      </c>
      <c r="CO175" s="1" t="str">
        <f>IF(OR(Table65[[#This Row],[Service]] = "Custom RNA", Table65[[#This Row],[Service]] = "HT Custom RNA"), "Optional", "Empty")</f>
        <v>Empty</v>
      </c>
      <c r="CP175" s="1" t="str">
        <f>IF(OR(Table65[[#This Row],[Service]] = "Custom RNA", Table65[[#This Row],[Service]] = "HT Custom RNA", Table65[[#This Row],[Service]] = "HT Custom Geneblock RNA"), "Optional", "Empty")</f>
        <v>Empty</v>
      </c>
      <c r="CQ175" s="1" t="str">
        <f>IF(Table65[[#This Row],[Service]]&lt;&gt;"",IF(OR(Table65[[#This Row],[Service]]="HT Custom RNA", Table65[[#This Row],[Service]]="HT Geneblock Custom RNA"), "Empty","Optional"),"Empty")</f>
        <v>Empty</v>
      </c>
      <c r="CR175" s="1" t="str">
        <f>IF(AND(Table65[[#This Row],[Formulation]]&lt;&gt;"",Table65[[#This Row],[Formulation]]&lt;&gt;"None",Table65[[#This Row],[Formulation]]&lt;&gt;"No Options"), "Required","Empty")</f>
        <v>Empty</v>
      </c>
      <c r="CS175" s="1" t="str">
        <f>IF(AND(Table65[[#This Row],[Formulation]]&lt;&gt;"",Table65[[#This Row],[Formulation]]&lt;&gt;"None",Table65[[#This Row],[Formulation]]&lt;&gt;"No Options"), "Optional","Empty")</f>
        <v>Empty</v>
      </c>
      <c r="CT175" s="1" t="str">
        <f t="shared" si="12"/>
        <v>Optional</v>
      </c>
      <c r="CU175" s="1" t="str">
        <f t="shared" si="13"/>
        <v>Optional</v>
      </c>
      <c r="CV175" s="2" t="str">
        <f t="shared" si="14"/>
        <v>Optional</v>
      </c>
    </row>
    <row r="176" spans="1:100" x14ac:dyDescent="0.35">
      <c r="A176" s="69">
        <v>172</v>
      </c>
      <c r="B176" s="59"/>
      <c r="C176" s="83"/>
      <c r="D176" s="85"/>
      <c r="E176" s="90"/>
      <c r="F176" s="60"/>
      <c r="G176" s="60"/>
      <c r="H176" s="60"/>
      <c r="I176" s="61"/>
      <c r="J176" s="61"/>
      <c r="K176" s="105"/>
      <c r="L176" s="90"/>
      <c r="M176" s="60"/>
      <c r="N176" s="108"/>
      <c r="O176" s="91"/>
      <c r="P176" s="111"/>
      <c r="Q176" s="93" t="str">
        <f>Table_Sequence_Check[[#This Row],[Final Warnings]]</f>
        <v/>
      </c>
      <c r="R176" s="19"/>
      <c r="S176" s="19"/>
      <c r="T176" s="19"/>
      <c r="BG176" s="3" t="str" cm="1">
        <f t="array" ref="BG176">_xlfn.LET(
    _xlpm.ProblemFound, _xlfn.TEXTJOIN(", ", TRUE, IF(OR(Table65[[#This Row],[Codon Optimize Capitalized?]]="No", Table65[[#This Row],[Codon Optimize Capitalized?]]=""), IF((ISNUMBER(SEARCH(Table_Problem_Sequences[Problem Sequences], Table65[[#This Row],[Custom Sequence/Bank ID]]))), Table_Problem_Sequences[Problem Sequences], ""),IF((ISNUMBER(FIND(LOWER(Table_Problem_Sequences[Problem Sequences]), Table65[[#This Row],[Custom Sequence/Bank ID]]))), Table_Problem_Sequences[Problem Sequences], ""))),
    IF(_xlpm.ProblemFound="", "", "Warning 1: Problem sequences found (" &amp; _xlpm.ProblemFound &amp; ")"))</f>
        <v/>
      </c>
      <c r="BH176" s="3" t="str">
        <f>IF(AND(Table65[[#This Row],[Vector]] &lt;&gt; "Banked Construct",Table65[[#This Row],[Service]]&lt;&gt;"Stock RNA", LEN(Table65[[#This Row],[Custom Sequence/Bank ID]])&lt;300, Table65[[#This Row],[Custom Sequence/Bank ID]]&lt;&gt;""),"Comment: Sequence is less than 300nt. A spacer sequence will be added to bring the length up to 300nt","")</f>
        <v/>
      </c>
      <c r="BI176" s="1" t="str">
        <f>IF(AND(Table65[[#This Row],[Custom Sequence/Bank ID]]&lt;&gt;"", Table65[[#This Row],[Codon Optimize Capitalized?]]&lt;&gt; "No", Table65[[#This Row],[Codon Optimize Capitalized?]]&lt;&gt; "", Table65[[#This Row],[Codon Optimize Capitalized?]]&lt;&gt; "No Options"),
    IF(MOD(LEN(SUBSTITUTE(SUBSTITUTE(SUBSTITUTE(SUBSTITUTE(SUBSTITUTE(Table65[[#This Row],[Custom Sequence/Bank ID]], "a", ""), "c", ""), "g", ""), "u", ""), "t", "")), 3) = 0,
        "",
        "Error 3: Optimization regions not divisible by 3"),
    "")</f>
        <v/>
      </c>
      <c r="BJ176" s="1" t="str">
        <f>IF(
    Table65[[#This Row],[Vector]]="Banked Construct",
    IF(
        AND(
            LEFT(Table65[[#This Row],[Custom Sequence/Bank ID]], 3)="RTC",
            ISNUMBER(VALUE(MID(Table65[[#This Row],[Custom Sequence/Bank ID]], 4, 7))),
            LEN(Table65[[#This Row],[Custom Sequence/Bank ID]])=10
        ),
        "",
        "Error 4: Incorrect Bank ID"
    ),
    ""
)</f>
        <v/>
      </c>
      <c r="BK176" s="1" t="str">
        <f>IF(
   AND(Table65[[#This Row],[Vector]]&lt;&gt;"Banked Construct", LEN(Table65[[#This Row],[Custom Sequence/Bank ID]])&gt;0),
   IF(
      LEN(
         SUBSTITUTE(
            SUBSTITUTE(
               SUBSTITUTE(
                  SUBSTITUTE(UPPER(Table65[[#This Row],[Custom Sequence/Bank ID]]),"A",""),
               "C",""),
            "T",""),
         "G","")
      )&gt;0,
      "Error 5: Non-ACGT characters present",
      ""
   ),
   ""
)</f>
        <v/>
      </c>
      <c r="BL176" s="4" t="str">
        <f>IF(AND(Table65[[#This Row],[Vector]] &lt;&gt; "Banked Construct",Table65[[#This Row],[Service]]="Custom RNA", LEN(Table65[[#This Row],[Custom Sequence/Bank ID]])&gt;10000),"Error 6: Maximum sequence length is 10,000nt",IF(AND(Table65[[#This Row],[Vector]] &lt;&gt; "Banked Construct",Table65[[#This Row],[Service]]="HT Custom RNA", LEN(Table65[[#This Row],[Custom Sequence/Bank ID]])&gt;5000),"Error 6: Maximum sequence length for HT is 5,000nt", IF(Table65[[#This Row],[Service]]="HT Geneblock Custom RNA", IF(AND(Table65[[#This Row],[Vector]]="RTC coding circRNA", LEN(Table65[[#This Row],[Custom Sequence/Bank ID]])&gt;3793),"Error 6: Maximum sequence length for Coding CircRNA Geneblock is 3,793nt", IF(AND(Table65[[#This Row],[Vector]]="RTC noncoding circRNA", LEN(Table65[[#This Row],[Custom Sequence/Bank ID]])&gt;4493),"Error 6: Maximum sequence length for Noncoding CircRNA Geneblock is 4,493nt", IF(AND(Table65[[#This Row],[Vector]]="RTC Other RNA", LEN(Table65[[#This Row],[Custom Sequence/Bank ID]])&gt;4913),"Error 6: Maximum sequence length for Other RNA Geneblock is 4,913nt",""))),"")))</f>
        <v/>
      </c>
      <c r="BM176" s="4" t="str">
        <f>IF(AND(Table65[[#This Row],[Vector]] &lt;&gt; "Banked Construct", Table65[[#This Row],[Service]]&lt;&gt;"Stock RNA", Table65[[#This Row],[Custom Sequence/Bank ID]]&lt;&gt;""),
    _xlfn.LET(
        _xlpm.Sequence, Table65[[#This Row],[Custom Sequence/Bank ID]],
        _xlpm.OriginalLength, IF(AND(Table65[[#This Row],[Codon Optimize Capitalized?]] &lt;&gt; "No", Table65[[#This Row],[Codon Optimize Capitalized?]] &lt;&gt; ""),
                           LEN(SUBSTITUTE(SUBSTITUTE(SUBSTITUTE(SUBSTITUTE(SUBSTITUTE(_xlpm.Sequence, "A", ""), "C", ""), "G", ""), "T", ""), "U", "")),
                           LEN(_xlpm.Sequence)),
        _xlpm.NoGCLength, IF(AND(Table65[[#This Row],[Codon Optimize Capitalized?]] &lt;&gt; "No", Table65[[#This Row],[Codon Optimize Capitalized?]] &lt;&gt; ""),
                       LEN((SUBSTITUTE(SUBSTITUTE(SUBSTITUTE(SUBSTITUTE(SUBSTITUTE(SUBSTITUTE(SUBSTITUTE(_xlpm.Sequence, "A", ""), "C", ""), "G", ""), "T", ""), "U", ""), "g", ""), "c", ""))),
                       LEN(SUBSTITUTE(SUBSTITUTE(UPPER(_xlpm.Sequence), "G", ""), "C", ""))),
        _xlpm.GCLength, _xlpm.OriginalLength - _xlpm.NoGCLength,
        _xlpm.GCPercentage, IF(_xlpm.OriginalLength &gt; 15, _xlpm.GCLength / _xlpm.OriginalLength, 0.5),
                IF(OR(_xlpm.GCPercentage &gt; 0.65, _xlpm.GCPercentage &lt; 0.25), "Warning 7: Unoptimized region GC is not between 25-65%", "")
    ),
    ""
)</f>
        <v/>
      </c>
      <c r="BN176" s="4" t="str" cm="1">
        <f t="array" ref="BN176">_xlfn.LET(
    _xlpm.ProblemFound, _xlfn.TEXTJOIN(", ", TRUE, IF(OR(Table65[[#This Row],[Codon Optimize Capitalized?]]="No", Table65[[#This Row],[Codon Optimize Capitalized?]]=""), IF((ISNUMBER(SEARCH(Table_Restriction_Enzymes[XbaI], Table65[[#This Row],[Custom Sequence/Bank ID]]))), Table_Restriction_Enzymes[XbaI], ""),IF((ISNUMBER(FIND(LOWER(Table_Restriction_Enzymes[XbaI]), Table65[[#This Row],[Custom Sequence/Bank ID]]))), Table_Restriction_Enzymes[XbaI], ""))),
    IF(_xlpm.ProblemFound="", "", "[" &amp; _xlpm.ProblemFound &amp; "]"))</f>
        <v/>
      </c>
      <c r="BO176" s="4" t="str">
        <f>IF(Table_Sequence_Check[[#This Row],[Restriction Enzyme 1 Check]]&lt;&gt;"", Table_Restriction_Enzymes[[#Headers],[XbaI]],"")</f>
        <v/>
      </c>
      <c r="BP176" s="4" t="str" cm="1">
        <f t="array" ref="BP176">_xlfn.LET(
    _xlpm.ProblemFound, _xlfn.TEXTJOIN(", ", TRUE, IF(OR(Table65[[#This Row],[Codon Optimize Capitalized?]]="No", Table65[[#This Row],[Codon Optimize Capitalized?]]=""), IF((ISNUMBER(SEARCH(Table_Restriction_Enzymes[AscI], Table65[[#This Row],[Custom Sequence/Bank ID]]))), Table_Restriction_Enzymes[AscI], ""),IF((ISNUMBER(FIND(LOWER(Table_Restriction_Enzymes[AscI]), Table65[[#This Row],[Custom Sequence/Bank ID]]))), Table_Restriction_Enzymes[AscI], ""))),
    IF(_xlpm.ProblemFound="", "", "[" &amp; _xlpm.ProblemFound &amp; "]"))</f>
        <v/>
      </c>
      <c r="BQ176" s="4" t="str">
        <f>IF(Table_Sequence_Check[[#This Row],[Restriction Enzyme 2 Check]]&lt;&gt;"", Table_Restriction_Enzymes[[#Headers],[AscI]],"")</f>
        <v/>
      </c>
      <c r="BR176" s="4" t="str">
        <f>IF(AND(Table65[[#This Row],[Vector]] &lt;&gt; "Banked Construct",Table65[[#This Row],[Service]]&lt;&gt;"Stock RNA", Table65[[#This Row],[Service]]&lt;&gt;"HT Geneblock Custom RNA", Table_Sequence_Check[[#This Row],[Restriction Enzyme 1 Check]]&lt;&gt;"", Table_Sequence_Check[[#This Row],[Restriction Enzyme 2 Check]]&lt;&gt; ""),"Error 8: Remove instances of one of the following: " &amp; _xlfn.CONCAT(Table_Sequence_Check[[#This Row],[Restriction Enzyme 1 Check]],Table_Sequence_Check[[#This Row],[Restriction Enzyme 2 Check]]),"")</f>
        <v/>
      </c>
      <c r="BS176" s="4" t="str" cm="1">
        <f t="array" ref="BS176">IF(
   AND(
      Table65[[#This Row],[Service]] &lt;&gt; "",
      OR(
         COUNTIF(Table65[Service], "HT Custom RNA") &gt; 0,
         COUNTIF(Table65[Service], "HT Geneblock Custom RNA") &gt; 0
      ),
      COUNTA(_xlfn.UNIQUE(_xlfn._xlws.FILTER(Table65[Service], Table65[Service] &lt;&gt; ""))) &gt; 1
   ),
   "Error 9: If selecting HT Custom RNA or HT Geneblock Custom RNA, all items must match the selected HT service",
   ""
)</f>
        <v/>
      </c>
      <c r="BT176" s="4" t="str" cm="1">
        <f t="array" ref="BT176">IF(
   AND(
      Table65[[#This Row],[Service]] &lt;&gt; "",
      OR(COUNTIF(Table65[Service], "*HT Custom RNA*") &gt; 0, COUNTIF(Table65[Service], "*HT Geneblock Custom RNA*") &gt; 0),
      OR(
         COUNTA(_xlfn.UNIQUE(_xlfn._xlws.FILTER(Table65[RNA Analytics], (Table65[Service] &lt;&gt; "")))) &gt; 1,
         COUNTA(_xlfn.UNIQUE(_xlfn._xlws.FILTER(Table65[Bank Construct?], (Table65[Service] &lt;&gt; "")))) &gt; 1,
         COUNTA(_xlfn.UNIQUE(_xlfn._xlws.FILTER(Table65[Synthesis Type], (Table65[Service] &lt;&gt; "")))) &gt; 1
      )
   ),
   "Error 10: If submitting HT Custom RNA or HT Geneblock Custom RNA service request, all items must have the same Synthesis Type, Banking, and Analytics",
   ""
)</f>
        <v/>
      </c>
      <c r="BU176" s="4" t="str">
        <f>IF(AND(OR(Table65[[#This Row],[Service]] = "HT Custom RNA",Table65[[#This Row],[Service]] = "HT Geneblock Custom RNA"), Table65[[#This Row],[Vector]]="Banked Construct"),"Error 11: Banked constructs cannot be submitted for HT/Geneblock Custom RNA service. Contact the core if you'd like to resynthesize an entire banked plate","")</f>
        <v/>
      </c>
      <c r="BV176" s="4" t="str">
        <f>IF(AND(Table65[[#This Row],[Service]] &lt;&gt; "", Table65[[#This Row],[Vector]]="Banked Construct", Table65[[#This Row],[Bank Construct?]]="Yes"),"Error 12: Cannot bank constructs that are already banked","")</f>
        <v/>
      </c>
      <c r="BW176" s="4" t="str" cm="1">
        <f t="array" ref="BW176">_xlfn.LET(
    _xlpm.ProblemFound, _xlfn.TEXTJOIN(", ", TRUE, IF(AND(Table65[[#This Row],[Synthesis Type]]="Other RNA", OR(Table65[[#This Row],[Codon Optimize Capitalized?]]="No", Table65[[#This Row],[Codon Optimize Capitalized?]]="")), IF((ISNUMBER(SEARCH(Table_pA_Check[pA Check], Table65[[#This Row],[Custom Sequence/Bank ID]]))), Table_pA_Check[pA Check], ""),IF((ISNUMBER(FIND(LOWER(Table_pA_Check[pA Check]), Table65[[#This Row],[Custom Sequence/Bank ID]]))), Table_pA_Check[pA Check], ""))),
    IF(_xlpm.ProblemFound="", "", "Error 13: Problem sequences found (" &amp; _xlpm.ProblemFound &amp; ")"))</f>
        <v/>
      </c>
      <c r="BX176" s="4" t="str">
        <f>IF(AND(Table65[[#This Row],[Service]] &lt;&gt; "", Table65[[#This Row],[Codon Optimize Capitalized?]]&lt;&gt; "No", Table65[[#This Row],[Codon Optimize Capitalized?]]&lt;&gt; "", Table65[[#This Row],[Codon Optimize Capitalized?]]&lt;&gt; "No Options", EXACT(Table65[[#This Row],[Custom Sequence/Bank ID]],LOWER(Table65[[#This Row],[Custom Sequence/Bank ID]]))),"Error 14: Codon optimization is selected, but sequence is lowercase. Change regions for optimization to uppercase","")</f>
        <v/>
      </c>
      <c r="BY176" s="4" t="str">
        <f>IF(COUNTIF(Table65[Name], Table65[[#This Row],[Name]]) &gt; 1, "Error 15: Duplicate name", "")</f>
        <v/>
      </c>
      <c r="BZ176" s="4" t="str">
        <f>IF(
   Table65[[#This Row],[Service]]&lt;&gt;"",
   IF(
      AND(Table65[[#This Row],[Formulation]]="", Table65[[#This Row],[Number of Aliquots]]&gt;1),
      "Error 16: The RTC can only aliquot formulated circRNA; unformulated circRNA is stable through many freeze-thaw cycles",
      ""
   ),
   ""
)</f>
        <v/>
      </c>
      <c r="CA176" s="4" t="str">
        <f>IF(
   Table65[[#This Row],[Service]]&lt;&gt;"",
   IF(
      Table65[[#This Row],[Number of Aliquots]] &gt; (Table65[[#This Row],[Quantity (mg)]]*20),
      "Error 17: Too many aliquots. Maximum aliquots for Quantity requested = " &amp; (Table65[[#This Row],[Quantity (mg)]]*20),
      ""
   ),
   ""
)</f>
        <v/>
      </c>
      <c r="CB176" s="4" t="str">
        <f>IF(
   AND(Table65[[#This Row],[Service]]&lt;&gt;"", Table65[[#This Row],[Quantity (mg)]]&lt;0.2, Table65[[#This Row],[Formulation]]&lt;&gt;"", Table65[[#This Row],[Formulation]]&lt;&gt;"None"),
   "Error 18: Quantity too low. Minimum is 0.2mg for formulations",
   ""
)</f>
        <v/>
      </c>
      <c r="CC176" s="4" t="str">
        <f>IF(
   AND(Table65[[#This Row],[Service]]&lt;&gt;"", Table65[[#This Row],[Vector]]="No Vector", Table65[[#This Row],[Service]]&lt;&gt;"HT Geneblock Custom RNA"),
   "Error 19: [No Vector] can only be used for Geneblock service",
   ""
)</f>
        <v/>
      </c>
      <c r="CD176" s="4" t="str">
        <f>_xlfn.LET(
    _xlpm.errorList, _xlfn.TEXTJOIN(". ", TRUE, Table_Sequence_Check[[#This Row],[Problem Sequence Check]:[GC Check]],Table_Sequence_Check[[#This Row],[Restriction Enzyme Error]:[Gblock No Vector Check]]),
    IF(AND(Table65[[#This Row],[Service]]&lt;&gt;"", Table65[[#This Row],[Custom Sequence/Bank ID]]&lt;&gt;"SPECIAL",_xlpm.errorList&lt;&gt;""), _xlpm.errorList &amp; ".", "")
)</f>
        <v/>
      </c>
      <c r="CF176" s="3" t="str">
        <f t="shared" si="10"/>
        <v>Required</v>
      </c>
      <c r="CG176" s="1" t="str">
        <f t="shared" si="11"/>
        <v>Optional</v>
      </c>
      <c r="CH176" s="1" t="str">
        <f>IF(Table65[[#This Row],[Service]]&lt;&gt;"",IF((Table65[[#This Row],[Service]]="HT Custom RNA") + (Table65[[#This Row],[Service]]="HT Geneblock Custom RNA"), "Empty","Required"),"Empty")</f>
        <v>Empty</v>
      </c>
      <c r="CI176" s="1" t="str">
        <f>IF(Table65[[#This Row],[Service]] = "Stock RNA", "Required","Empty")</f>
        <v>Empty</v>
      </c>
      <c r="CJ176" s="1" t="str">
        <f>IF(OR(Table65[[#This Row],[Service]] = "Custom RNA", Table65[[#This Row],[Service]] = "HT Custom RNA", Table65[[#This Row],[Service]] = "HT Geneblock Custom RNA", Table65[[#This Row],[Service]] = "Formulation"), "Required", "Empty")</f>
        <v>Empty</v>
      </c>
      <c r="CK176" s="1" t="str">
        <f>IF(OR(Table65[[#This Row],[Service]] = "Custom RNA", Table65[[#This Row],[Service]] = "HT Custom RNA", Table65[[#This Row],[Service]] = "HT Geneblock Custom RNA"), "Required", "Empty")</f>
        <v>Empty</v>
      </c>
      <c r="CL176" s="1" t="str">
        <f>IF(OR(Table65[[#This Row],[Service]] = "Custom RNA", Table65[[#This Row],[Service]] = "HT Custom RNA", Table65[[#This Row],[Service]] = "HT Geneblock Custom RNA"), "Required", "Empty")</f>
        <v>Empty</v>
      </c>
      <c r="CM176" s="1" t="str">
        <f>IF(OR(Table65[[#This Row],[Service]] = "Custom RNA", Table65[[#This Row],[Service]] = "HT Custom RNA", Table65[[#This Row],[Service]] = "HT Geneblock Custom RNA"), "Required", "Empty")</f>
        <v>Empty</v>
      </c>
      <c r="CN176" s="1" t="str">
        <f>IF(AND(Table65[[#This Row],[Vector]]&lt;&gt;"Banked Construct", OR(Table65[[#This Row],[Service]] = "Custom RNA", Table65[[#This Row],[Service]] = "HT Custom RNA",Table65[[#This Row],[Service]] = "HT Geneblock Custom RNA",)), "Optional", "Empty")</f>
        <v>Empty</v>
      </c>
      <c r="CO176" s="1" t="str">
        <f>IF(OR(Table65[[#This Row],[Service]] = "Custom RNA", Table65[[#This Row],[Service]] = "HT Custom RNA"), "Optional", "Empty")</f>
        <v>Empty</v>
      </c>
      <c r="CP176" s="1" t="str">
        <f>IF(OR(Table65[[#This Row],[Service]] = "Custom RNA", Table65[[#This Row],[Service]] = "HT Custom RNA", Table65[[#This Row],[Service]] = "HT Custom Geneblock RNA"), "Optional", "Empty")</f>
        <v>Empty</v>
      </c>
      <c r="CQ176" s="1" t="str">
        <f>IF(Table65[[#This Row],[Service]]&lt;&gt;"",IF(OR(Table65[[#This Row],[Service]]="HT Custom RNA", Table65[[#This Row],[Service]]="HT Geneblock Custom RNA"), "Empty","Optional"),"Empty")</f>
        <v>Empty</v>
      </c>
      <c r="CR176" s="1" t="str">
        <f>IF(AND(Table65[[#This Row],[Formulation]]&lt;&gt;"",Table65[[#This Row],[Formulation]]&lt;&gt;"None",Table65[[#This Row],[Formulation]]&lt;&gt;"No Options"), "Required","Empty")</f>
        <v>Empty</v>
      </c>
      <c r="CS176" s="1" t="str">
        <f>IF(AND(Table65[[#This Row],[Formulation]]&lt;&gt;"",Table65[[#This Row],[Formulation]]&lt;&gt;"None",Table65[[#This Row],[Formulation]]&lt;&gt;"No Options"), "Optional","Empty")</f>
        <v>Empty</v>
      </c>
      <c r="CT176" s="1" t="str">
        <f t="shared" si="12"/>
        <v>Optional</v>
      </c>
      <c r="CU176" s="1" t="str">
        <f t="shared" si="13"/>
        <v>Optional</v>
      </c>
      <c r="CV176" s="2" t="str">
        <f t="shared" si="14"/>
        <v>Optional</v>
      </c>
    </row>
    <row r="177" spans="1:100" x14ac:dyDescent="0.35">
      <c r="A177" s="69">
        <v>173</v>
      </c>
      <c r="B177" s="59"/>
      <c r="C177" s="83"/>
      <c r="D177" s="85"/>
      <c r="E177" s="90"/>
      <c r="F177" s="60"/>
      <c r="G177" s="60"/>
      <c r="H177" s="60"/>
      <c r="I177" s="61"/>
      <c r="J177" s="61"/>
      <c r="K177" s="105"/>
      <c r="L177" s="90"/>
      <c r="M177" s="60"/>
      <c r="N177" s="108"/>
      <c r="O177" s="91"/>
      <c r="P177" s="111"/>
      <c r="Q177" s="93" t="str">
        <f>Table_Sequence_Check[[#This Row],[Final Warnings]]</f>
        <v/>
      </c>
      <c r="R177" s="19"/>
      <c r="S177" s="19"/>
      <c r="T177" s="19"/>
      <c r="BG177" s="3" t="str" cm="1">
        <f t="array" ref="BG177">_xlfn.LET(
    _xlpm.ProblemFound, _xlfn.TEXTJOIN(", ", TRUE, IF(OR(Table65[[#This Row],[Codon Optimize Capitalized?]]="No", Table65[[#This Row],[Codon Optimize Capitalized?]]=""), IF((ISNUMBER(SEARCH(Table_Problem_Sequences[Problem Sequences], Table65[[#This Row],[Custom Sequence/Bank ID]]))), Table_Problem_Sequences[Problem Sequences], ""),IF((ISNUMBER(FIND(LOWER(Table_Problem_Sequences[Problem Sequences]), Table65[[#This Row],[Custom Sequence/Bank ID]]))), Table_Problem_Sequences[Problem Sequences], ""))),
    IF(_xlpm.ProblemFound="", "", "Warning 1: Problem sequences found (" &amp; _xlpm.ProblemFound &amp; ")"))</f>
        <v/>
      </c>
      <c r="BH177" s="3" t="str">
        <f>IF(AND(Table65[[#This Row],[Vector]] &lt;&gt; "Banked Construct",Table65[[#This Row],[Service]]&lt;&gt;"Stock RNA", LEN(Table65[[#This Row],[Custom Sequence/Bank ID]])&lt;300, Table65[[#This Row],[Custom Sequence/Bank ID]]&lt;&gt;""),"Comment: Sequence is less than 300nt. A spacer sequence will be added to bring the length up to 300nt","")</f>
        <v/>
      </c>
      <c r="BI177" s="1" t="str">
        <f>IF(AND(Table65[[#This Row],[Custom Sequence/Bank ID]]&lt;&gt;"", Table65[[#This Row],[Codon Optimize Capitalized?]]&lt;&gt; "No", Table65[[#This Row],[Codon Optimize Capitalized?]]&lt;&gt; "", Table65[[#This Row],[Codon Optimize Capitalized?]]&lt;&gt; "No Options"),
    IF(MOD(LEN(SUBSTITUTE(SUBSTITUTE(SUBSTITUTE(SUBSTITUTE(SUBSTITUTE(Table65[[#This Row],[Custom Sequence/Bank ID]], "a", ""), "c", ""), "g", ""), "u", ""), "t", "")), 3) = 0,
        "",
        "Error 3: Optimization regions not divisible by 3"),
    "")</f>
        <v/>
      </c>
      <c r="BJ177" s="1" t="str">
        <f>IF(
    Table65[[#This Row],[Vector]]="Banked Construct",
    IF(
        AND(
            LEFT(Table65[[#This Row],[Custom Sequence/Bank ID]], 3)="RTC",
            ISNUMBER(VALUE(MID(Table65[[#This Row],[Custom Sequence/Bank ID]], 4, 7))),
            LEN(Table65[[#This Row],[Custom Sequence/Bank ID]])=10
        ),
        "",
        "Error 4: Incorrect Bank ID"
    ),
    ""
)</f>
        <v/>
      </c>
      <c r="BK177" s="1" t="str">
        <f>IF(
   AND(Table65[[#This Row],[Vector]]&lt;&gt;"Banked Construct", LEN(Table65[[#This Row],[Custom Sequence/Bank ID]])&gt;0),
   IF(
      LEN(
         SUBSTITUTE(
            SUBSTITUTE(
               SUBSTITUTE(
                  SUBSTITUTE(UPPER(Table65[[#This Row],[Custom Sequence/Bank ID]]),"A",""),
               "C",""),
            "T",""),
         "G","")
      )&gt;0,
      "Error 5: Non-ACGT characters present",
      ""
   ),
   ""
)</f>
        <v/>
      </c>
      <c r="BL177" s="4" t="str">
        <f>IF(AND(Table65[[#This Row],[Vector]] &lt;&gt; "Banked Construct",Table65[[#This Row],[Service]]="Custom RNA", LEN(Table65[[#This Row],[Custom Sequence/Bank ID]])&gt;10000),"Error 6: Maximum sequence length is 10,000nt",IF(AND(Table65[[#This Row],[Vector]] &lt;&gt; "Banked Construct",Table65[[#This Row],[Service]]="HT Custom RNA", LEN(Table65[[#This Row],[Custom Sequence/Bank ID]])&gt;5000),"Error 6: Maximum sequence length for HT is 5,000nt", IF(Table65[[#This Row],[Service]]="HT Geneblock Custom RNA", IF(AND(Table65[[#This Row],[Vector]]="RTC coding circRNA", LEN(Table65[[#This Row],[Custom Sequence/Bank ID]])&gt;3793),"Error 6: Maximum sequence length for Coding CircRNA Geneblock is 3,793nt", IF(AND(Table65[[#This Row],[Vector]]="RTC noncoding circRNA", LEN(Table65[[#This Row],[Custom Sequence/Bank ID]])&gt;4493),"Error 6: Maximum sequence length for Noncoding CircRNA Geneblock is 4,493nt", IF(AND(Table65[[#This Row],[Vector]]="RTC Other RNA", LEN(Table65[[#This Row],[Custom Sequence/Bank ID]])&gt;4913),"Error 6: Maximum sequence length for Other RNA Geneblock is 4,913nt",""))),"")))</f>
        <v/>
      </c>
      <c r="BM177" s="4" t="str">
        <f>IF(AND(Table65[[#This Row],[Vector]] &lt;&gt; "Banked Construct", Table65[[#This Row],[Service]]&lt;&gt;"Stock RNA", Table65[[#This Row],[Custom Sequence/Bank ID]]&lt;&gt;""),
    _xlfn.LET(
        _xlpm.Sequence, Table65[[#This Row],[Custom Sequence/Bank ID]],
        _xlpm.OriginalLength, IF(AND(Table65[[#This Row],[Codon Optimize Capitalized?]] &lt;&gt; "No", Table65[[#This Row],[Codon Optimize Capitalized?]] &lt;&gt; ""),
                           LEN(SUBSTITUTE(SUBSTITUTE(SUBSTITUTE(SUBSTITUTE(SUBSTITUTE(_xlpm.Sequence, "A", ""), "C", ""), "G", ""), "T", ""), "U", "")),
                           LEN(_xlpm.Sequence)),
        _xlpm.NoGCLength, IF(AND(Table65[[#This Row],[Codon Optimize Capitalized?]] &lt;&gt; "No", Table65[[#This Row],[Codon Optimize Capitalized?]] &lt;&gt; ""),
                       LEN((SUBSTITUTE(SUBSTITUTE(SUBSTITUTE(SUBSTITUTE(SUBSTITUTE(SUBSTITUTE(SUBSTITUTE(_xlpm.Sequence, "A", ""), "C", ""), "G", ""), "T", ""), "U", ""), "g", ""), "c", ""))),
                       LEN(SUBSTITUTE(SUBSTITUTE(UPPER(_xlpm.Sequence), "G", ""), "C", ""))),
        _xlpm.GCLength, _xlpm.OriginalLength - _xlpm.NoGCLength,
        _xlpm.GCPercentage, IF(_xlpm.OriginalLength &gt; 15, _xlpm.GCLength / _xlpm.OriginalLength, 0.5),
                IF(OR(_xlpm.GCPercentage &gt; 0.65, _xlpm.GCPercentage &lt; 0.25), "Warning 7: Unoptimized region GC is not between 25-65%", "")
    ),
    ""
)</f>
        <v/>
      </c>
      <c r="BN177" s="4" t="str" cm="1">
        <f t="array" ref="BN177">_xlfn.LET(
    _xlpm.ProblemFound, _xlfn.TEXTJOIN(", ", TRUE, IF(OR(Table65[[#This Row],[Codon Optimize Capitalized?]]="No", Table65[[#This Row],[Codon Optimize Capitalized?]]=""), IF((ISNUMBER(SEARCH(Table_Restriction_Enzymes[XbaI], Table65[[#This Row],[Custom Sequence/Bank ID]]))), Table_Restriction_Enzymes[XbaI], ""),IF((ISNUMBER(FIND(LOWER(Table_Restriction_Enzymes[XbaI]), Table65[[#This Row],[Custom Sequence/Bank ID]]))), Table_Restriction_Enzymes[XbaI], ""))),
    IF(_xlpm.ProblemFound="", "", "[" &amp; _xlpm.ProblemFound &amp; "]"))</f>
        <v/>
      </c>
      <c r="BO177" s="4" t="str">
        <f>IF(Table_Sequence_Check[[#This Row],[Restriction Enzyme 1 Check]]&lt;&gt;"", Table_Restriction_Enzymes[[#Headers],[XbaI]],"")</f>
        <v/>
      </c>
      <c r="BP177" s="4" t="str" cm="1">
        <f t="array" ref="BP177">_xlfn.LET(
    _xlpm.ProblemFound, _xlfn.TEXTJOIN(", ", TRUE, IF(OR(Table65[[#This Row],[Codon Optimize Capitalized?]]="No", Table65[[#This Row],[Codon Optimize Capitalized?]]=""), IF((ISNUMBER(SEARCH(Table_Restriction_Enzymes[AscI], Table65[[#This Row],[Custom Sequence/Bank ID]]))), Table_Restriction_Enzymes[AscI], ""),IF((ISNUMBER(FIND(LOWER(Table_Restriction_Enzymes[AscI]), Table65[[#This Row],[Custom Sequence/Bank ID]]))), Table_Restriction_Enzymes[AscI], ""))),
    IF(_xlpm.ProblemFound="", "", "[" &amp; _xlpm.ProblemFound &amp; "]"))</f>
        <v/>
      </c>
      <c r="BQ177" s="4" t="str">
        <f>IF(Table_Sequence_Check[[#This Row],[Restriction Enzyme 2 Check]]&lt;&gt;"", Table_Restriction_Enzymes[[#Headers],[AscI]],"")</f>
        <v/>
      </c>
      <c r="BR177" s="4" t="str">
        <f>IF(AND(Table65[[#This Row],[Vector]] &lt;&gt; "Banked Construct",Table65[[#This Row],[Service]]&lt;&gt;"Stock RNA", Table65[[#This Row],[Service]]&lt;&gt;"HT Geneblock Custom RNA", Table_Sequence_Check[[#This Row],[Restriction Enzyme 1 Check]]&lt;&gt;"", Table_Sequence_Check[[#This Row],[Restriction Enzyme 2 Check]]&lt;&gt; ""),"Error 8: Remove instances of one of the following: " &amp; _xlfn.CONCAT(Table_Sequence_Check[[#This Row],[Restriction Enzyme 1 Check]],Table_Sequence_Check[[#This Row],[Restriction Enzyme 2 Check]]),"")</f>
        <v/>
      </c>
      <c r="BS177" s="4" t="str" cm="1">
        <f t="array" ref="BS177">IF(
   AND(
      Table65[[#This Row],[Service]] &lt;&gt; "",
      OR(
         COUNTIF(Table65[Service], "HT Custom RNA") &gt; 0,
         COUNTIF(Table65[Service], "HT Geneblock Custom RNA") &gt; 0
      ),
      COUNTA(_xlfn.UNIQUE(_xlfn._xlws.FILTER(Table65[Service], Table65[Service] &lt;&gt; ""))) &gt; 1
   ),
   "Error 9: If selecting HT Custom RNA or HT Geneblock Custom RNA, all items must match the selected HT service",
   ""
)</f>
        <v/>
      </c>
      <c r="BT177" s="4" t="str" cm="1">
        <f t="array" ref="BT177">IF(
   AND(
      Table65[[#This Row],[Service]] &lt;&gt; "",
      OR(COUNTIF(Table65[Service], "*HT Custom RNA*") &gt; 0, COUNTIF(Table65[Service], "*HT Geneblock Custom RNA*") &gt; 0),
      OR(
         COUNTA(_xlfn.UNIQUE(_xlfn._xlws.FILTER(Table65[RNA Analytics], (Table65[Service] &lt;&gt; "")))) &gt; 1,
         COUNTA(_xlfn.UNIQUE(_xlfn._xlws.FILTER(Table65[Bank Construct?], (Table65[Service] &lt;&gt; "")))) &gt; 1,
         COUNTA(_xlfn.UNIQUE(_xlfn._xlws.FILTER(Table65[Synthesis Type], (Table65[Service] &lt;&gt; "")))) &gt; 1
      )
   ),
   "Error 10: If submitting HT Custom RNA or HT Geneblock Custom RNA service request, all items must have the same Synthesis Type, Banking, and Analytics",
   ""
)</f>
        <v/>
      </c>
      <c r="BU177" s="4" t="str">
        <f>IF(AND(OR(Table65[[#This Row],[Service]] = "HT Custom RNA",Table65[[#This Row],[Service]] = "HT Geneblock Custom RNA"), Table65[[#This Row],[Vector]]="Banked Construct"),"Error 11: Banked constructs cannot be submitted for HT/Geneblock Custom RNA service. Contact the core if you'd like to resynthesize an entire banked plate","")</f>
        <v/>
      </c>
      <c r="BV177" s="4" t="str">
        <f>IF(AND(Table65[[#This Row],[Service]] &lt;&gt; "", Table65[[#This Row],[Vector]]="Banked Construct", Table65[[#This Row],[Bank Construct?]]="Yes"),"Error 12: Cannot bank constructs that are already banked","")</f>
        <v/>
      </c>
      <c r="BW177" s="4" t="str" cm="1">
        <f t="array" ref="BW177">_xlfn.LET(
    _xlpm.ProblemFound, _xlfn.TEXTJOIN(", ", TRUE, IF(AND(Table65[[#This Row],[Synthesis Type]]="Other RNA", OR(Table65[[#This Row],[Codon Optimize Capitalized?]]="No", Table65[[#This Row],[Codon Optimize Capitalized?]]="")), IF((ISNUMBER(SEARCH(Table_pA_Check[pA Check], Table65[[#This Row],[Custom Sequence/Bank ID]]))), Table_pA_Check[pA Check], ""),IF((ISNUMBER(FIND(LOWER(Table_pA_Check[pA Check]), Table65[[#This Row],[Custom Sequence/Bank ID]]))), Table_pA_Check[pA Check], ""))),
    IF(_xlpm.ProblemFound="", "", "Error 13: Problem sequences found (" &amp; _xlpm.ProblemFound &amp; ")"))</f>
        <v/>
      </c>
      <c r="BX177" s="4" t="str">
        <f>IF(AND(Table65[[#This Row],[Service]] &lt;&gt; "", Table65[[#This Row],[Codon Optimize Capitalized?]]&lt;&gt; "No", Table65[[#This Row],[Codon Optimize Capitalized?]]&lt;&gt; "", Table65[[#This Row],[Codon Optimize Capitalized?]]&lt;&gt; "No Options", EXACT(Table65[[#This Row],[Custom Sequence/Bank ID]],LOWER(Table65[[#This Row],[Custom Sequence/Bank ID]]))),"Error 14: Codon optimization is selected, but sequence is lowercase. Change regions for optimization to uppercase","")</f>
        <v/>
      </c>
      <c r="BY177" s="4" t="str">
        <f>IF(COUNTIF(Table65[Name], Table65[[#This Row],[Name]]) &gt; 1, "Error 15: Duplicate name", "")</f>
        <v/>
      </c>
      <c r="BZ177" s="4" t="str">
        <f>IF(
   Table65[[#This Row],[Service]]&lt;&gt;"",
   IF(
      AND(Table65[[#This Row],[Formulation]]="", Table65[[#This Row],[Number of Aliquots]]&gt;1),
      "Error 16: The RTC can only aliquot formulated circRNA; unformulated circRNA is stable through many freeze-thaw cycles",
      ""
   ),
   ""
)</f>
        <v/>
      </c>
      <c r="CA177" s="4" t="str">
        <f>IF(
   Table65[[#This Row],[Service]]&lt;&gt;"",
   IF(
      Table65[[#This Row],[Number of Aliquots]] &gt; (Table65[[#This Row],[Quantity (mg)]]*20),
      "Error 17: Too many aliquots. Maximum aliquots for Quantity requested = " &amp; (Table65[[#This Row],[Quantity (mg)]]*20),
      ""
   ),
   ""
)</f>
        <v/>
      </c>
      <c r="CB177" s="4" t="str">
        <f>IF(
   AND(Table65[[#This Row],[Service]]&lt;&gt;"", Table65[[#This Row],[Quantity (mg)]]&lt;0.2, Table65[[#This Row],[Formulation]]&lt;&gt;"", Table65[[#This Row],[Formulation]]&lt;&gt;"None"),
   "Error 18: Quantity too low. Minimum is 0.2mg for formulations",
   ""
)</f>
        <v/>
      </c>
      <c r="CC177" s="4" t="str">
        <f>IF(
   AND(Table65[[#This Row],[Service]]&lt;&gt;"", Table65[[#This Row],[Vector]]="No Vector", Table65[[#This Row],[Service]]&lt;&gt;"HT Geneblock Custom RNA"),
   "Error 19: [No Vector] can only be used for Geneblock service",
   ""
)</f>
        <v/>
      </c>
      <c r="CD177" s="4" t="str">
        <f>_xlfn.LET(
    _xlpm.errorList, _xlfn.TEXTJOIN(". ", TRUE, Table_Sequence_Check[[#This Row],[Problem Sequence Check]:[GC Check]],Table_Sequence_Check[[#This Row],[Restriction Enzyme Error]:[Gblock No Vector Check]]),
    IF(AND(Table65[[#This Row],[Service]]&lt;&gt;"", Table65[[#This Row],[Custom Sequence/Bank ID]]&lt;&gt;"SPECIAL",_xlpm.errorList&lt;&gt;""), _xlpm.errorList &amp; ".", "")
)</f>
        <v/>
      </c>
      <c r="CF177" s="3" t="str">
        <f t="shared" si="10"/>
        <v>Required</v>
      </c>
      <c r="CG177" s="1" t="str">
        <f t="shared" si="11"/>
        <v>Optional</v>
      </c>
      <c r="CH177" s="1" t="str">
        <f>IF(Table65[[#This Row],[Service]]&lt;&gt;"",IF((Table65[[#This Row],[Service]]="HT Custom RNA") + (Table65[[#This Row],[Service]]="HT Geneblock Custom RNA"), "Empty","Required"),"Empty")</f>
        <v>Empty</v>
      </c>
      <c r="CI177" s="1" t="str">
        <f>IF(Table65[[#This Row],[Service]] = "Stock RNA", "Required","Empty")</f>
        <v>Empty</v>
      </c>
      <c r="CJ177" s="1" t="str">
        <f>IF(OR(Table65[[#This Row],[Service]] = "Custom RNA", Table65[[#This Row],[Service]] = "HT Custom RNA", Table65[[#This Row],[Service]] = "HT Geneblock Custom RNA", Table65[[#This Row],[Service]] = "Formulation"), "Required", "Empty")</f>
        <v>Empty</v>
      </c>
      <c r="CK177" s="1" t="str">
        <f>IF(OR(Table65[[#This Row],[Service]] = "Custom RNA", Table65[[#This Row],[Service]] = "HT Custom RNA", Table65[[#This Row],[Service]] = "HT Geneblock Custom RNA"), "Required", "Empty")</f>
        <v>Empty</v>
      </c>
      <c r="CL177" s="1" t="str">
        <f>IF(OR(Table65[[#This Row],[Service]] = "Custom RNA", Table65[[#This Row],[Service]] = "HT Custom RNA", Table65[[#This Row],[Service]] = "HT Geneblock Custom RNA"), "Required", "Empty")</f>
        <v>Empty</v>
      </c>
      <c r="CM177" s="1" t="str">
        <f>IF(OR(Table65[[#This Row],[Service]] = "Custom RNA", Table65[[#This Row],[Service]] = "HT Custom RNA", Table65[[#This Row],[Service]] = "HT Geneblock Custom RNA"), "Required", "Empty")</f>
        <v>Empty</v>
      </c>
      <c r="CN177" s="1" t="str">
        <f>IF(AND(Table65[[#This Row],[Vector]]&lt;&gt;"Banked Construct", OR(Table65[[#This Row],[Service]] = "Custom RNA", Table65[[#This Row],[Service]] = "HT Custom RNA",Table65[[#This Row],[Service]] = "HT Geneblock Custom RNA",)), "Optional", "Empty")</f>
        <v>Empty</v>
      </c>
      <c r="CO177" s="1" t="str">
        <f>IF(OR(Table65[[#This Row],[Service]] = "Custom RNA", Table65[[#This Row],[Service]] = "HT Custom RNA"), "Optional", "Empty")</f>
        <v>Empty</v>
      </c>
      <c r="CP177" s="1" t="str">
        <f>IF(OR(Table65[[#This Row],[Service]] = "Custom RNA", Table65[[#This Row],[Service]] = "HT Custom RNA", Table65[[#This Row],[Service]] = "HT Custom Geneblock RNA"), "Optional", "Empty")</f>
        <v>Empty</v>
      </c>
      <c r="CQ177" s="1" t="str">
        <f>IF(Table65[[#This Row],[Service]]&lt;&gt;"",IF(OR(Table65[[#This Row],[Service]]="HT Custom RNA", Table65[[#This Row],[Service]]="HT Geneblock Custom RNA"), "Empty","Optional"),"Empty")</f>
        <v>Empty</v>
      </c>
      <c r="CR177" s="1" t="str">
        <f>IF(AND(Table65[[#This Row],[Formulation]]&lt;&gt;"",Table65[[#This Row],[Formulation]]&lt;&gt;"None",Table65[[#This Row],[Formulation]]&lt;&gt;"No Options"), "Required","Empty")</f>
        <v>Empty</v>
      </c>
      <c r="CS177" s="1" t="str">
        <f>IF(AND(Table65[[#This Row],[Formulation]]&lt;&gt;"",Table65[[#This Row],[Formulation]]&lt;&gt;"None",Table65[[#This Row],[Formulation]]&lt;&gt;"No Options"), "Optional","Empty")</f>
        <v>Empty</v>
      </c>
      <c r="CT177" s="1" t="str">
        <f t="shared" si="12"/>
        <v>Optional</v>
      </c>
      <c r="CU177" s="1" t="str">
        <f t="shared" si="13"/>
        <v>Optional</v>
      </c>
      <c r="CV177" s="2" t="str">
        <f t="shared" si="14"/>
        <v>Optional</v>
      </c>
    </row>
    <row r="178" spans="1:100" x14ac:dyDescent="0.35">
      <c r="A178" s="69">
        <v>174</v>
      </c>
      <c r="B178" s="59"/>
      <c r="C178" s="83"/>
      <c r="D178" s="85"/>
      <c r="E178" s="90"/>
      <c r="F178" s="60"/>
      <c r="G178" s="60"/>
      <c r="H178" s="60"/>
      <c r="I178" s="61"/>
      <c r="J178" s="61"/>
      <c r="K178" s="105"/>
      <c r="L178" s="90"/>
      <c r="M178" s="60"/>
      <c r="N178" s="108"/>
      <c r="O178" s="91"/>
      <c r="P178" s="111"/>
      <c r="Q178" s="93" t="str">
        <f>Table_Sequence_Check[[#This Row],[Final Warnings]]</f>
        <v/>
      </c>
      <c r="R178" s="19"/>
      <c r="S178" s="19"/>
      <c r="T178" s="19"/>
      <c r="BG178" s="3" t="str" cm="1">
        <f t="array" ref="BG178">_xlfn.LET(
    _xlpm.ProblemFound, _xlfn.TEXTJOIN(", ", TRUE, IF(OR(Table65[[#This Row],[Codon Optimize Capitalized?]]="No", Table65[[#This Row],[Codon Optimize Capitalized?]]=""), IF((ISNUMBER(SEARCH(Table_Problem_Sequences[Problem Sequences], Table65[[#This Row],[Custom Sequence/Bank ID]]))), Table_Problem_Sequences[Problem Sequences], ""),IF((ISNUMBER(FIND(LOWER(Table_Problem_Sequences[Problem Sequences]), Table65[[#This Row],[Custom Sequence/Bank ID]]))), Table_Problem_Sequences[Problem Sequences], ""))),
    IF(_xlpm.ProblemFound="", "", "Warning 1: Problem sequences found (" &amp; _xlpm.ProblemFound &amp; ")"))</f>
        <v/>
      </c>
      <c r="BH178" s="3" t="str">
        <f>IF(AND(Table65[[#This Row],[Vector]] &lt;&gt; "Banked Construct",Table65[[#This Row],[Service]]&lt;&gt;"Stock RNA", LEN(Table65[[#This Row],[Custom Sequence/Bank ID]])&lt;300, Table65[[#This Row],[Custom Sequence/Bank ID]]&lt;&gt;""),"Comment: Sequence is less than 300nt. A spacer sequence will be added to bring the length up to 300nt","")</f>
        <v/>
      </c>
      <c r="BI178" s="1" t="str">
        <f>IF(AND(Table65[[#This Row],[Custom Sequence/Bank ID]]&lt;&gt;"", Table65[[#This Row],[Codon Optimize Capitalized?]]&lt;&gt; "No", Table65[[#This Row],[Codon Optimize Capitalized?]]&lt;&gt; "", Table65[[#This Row],[Codon Optimize Capitalized?]]&lt;&gt; "No Options"),
    IF(MOD(LEN(SUBSTITUTE(SUBSTITUTE(SUBSTITUTE(SUBSTITUTE(SUBSTITUTE(Table65[[#This Row],[Custom Sequence/Bank ID]], "a", ""), "c", ""), "g", ""), "u", ""), "t", "")), 3) = 0,
        "",
        "Error 3: Optimization regions not divisible by 3"),
    "")</f>
        <v/>
      </c>
      <c r="BJ178" s="1" t="str">
        <f>IF(
    Table65[[#This Row],[Vector]]="Banked Construct",
    IF(
        AND(
            LEFT(Table65[[#This Row],[Custom Sequence/Bank ID]], 3)="RTC",
            ISNUMBER(VALUE(MID(Table65[[#This Row],[Custom Sequence/Bank ID]], 4, 7))),
            LEN(Table65[[#This Row],[Custom Sequence/Bank ID]])=10
        ),
        "",
        "Error 4: Incorrect Bank ID"
    ),
    ""
)</f>
        <v/>
      </c>
      <c r="BK178" s="1" t="str">
        <f>IF(
   AND(Table65[[#This Row],[Vector]]&lt;&gt;"Banked Construct", LEN(Table65[[#This Row],[Custom Sequence/Bank ID]])&gt;0),
   IF(
      LEN(
         SUBSTITUTE(
            SUBSTITUTE(
               SUBSTITUTE(
                  SUBSTITUTE(UPPER(Table65[[#This Row],[Custom Sequence/Bank ID]]),"A",""),
               "C",""),
            "T",""),
         "G","")
      )&gt;0,
      "Error 5: Non-ACGT characters present",
      ""
   ),
   ""
)</f>
        <v/>
      </c>
      <c r="BL178" s="4" t="str">
        <f>IF(AND(Table65[[#This Row],[Vector]] &lt;&gt; "Banked Construct",Table65[[#This Row],[Service]]="Custom RNA", LEN(Table65[[#This Row],[Custom Sequence/Bank ID]])&gt;10000),"Error 6: Maximum sequence length is 10,000nt",IF(AND(Table65[[#This Row],[Vector]] &lt;&gt; "Banked Construct",Table65[[#This Row],[Service]]="HT Custom RNA", LEN(Table65[[#This Row],[Custom Sequence/Bank ID]])&gt;5000),"Error 6: Maximum sequence length for HT is 5,000nt", IF(Table65[[#This Row],[Service]]="HT Geneblock Custom RNA", IF(AND(Table65[[#This Row],[Vector]]="RTC coding circRNA", LEN(Table65[[#This Row],[Custom Sequence/Bank ID]])&gt;3793),"Error 6: Maximum sequence length for Coding CircRNA Geneblock is 3,793nt", IF(AND(Table65[[#This Row],[Vector]]="RTC noncoding circRNA", LEN(Table65[[#This Row],[Custom Sequence/Bank ID]])&gt;4493),"Error 6: Maximum sequence length for Noncoding CircRNA Geneblock is 4,493nt", IF(AND(Table65[[#This Row],[Vector]]="RTC Other RNA", LEN(Table65[[#This Row],[Custom Sequence/Bank ID]])&gt;4913),"Error 6: Maximum sequence length for Other RNA Geneblock is 4,913nt",""))),"")))</f>
        <v/>
      </c>
      <c r="BM178" s="4" t="str">
        <f>IF(AND(Table65[[#This Row],[Vector]] &lt;&gt; "Banked Construct", Table65[[#This Row],[Service]]&lt;&gt;"Stock RNA", Table65[[#This Row],[Custom Sequence/Bank ID]]&lt;&gt;""),
    _xlfn.LET(
        _xlpm.Sequence, Table65[[#This Row],[Custom Sequence/Bank ID]],
        _xlpm.OriginalLength, IF(AND(Table65[[#This Row],[Codon Optimize Capitalized?]] &lt;&gt; "No", Table65[[#This Row],[Codon Optimize Capitalized?]] &lt;&gt; ""),
                           LEN(SUBSTITUTE(SUBSTITUTE(SUBSTITUTE(SUBSTITUTE(SUBSTITUTE(_xlpm.Sequence, "A", ""), "C", ""), "G", ""), "T", ""), "U", "")),
                           LEN(_xlpm.Sequence)),
        _xlpm.NoGCLength, IF(AND(Table65[[#This Row],[Codon Optimize Capitalized?]] &lt;&gt; "No", Table65[[#This Row],[Codon Optimize Capitalized?]] &lt;&gt; ""),
                       LEN((SUBSTITUTE(SUBSTITUTE(SUBSTITUTE(SUBSTITUTE(SUBSTITUTE(SUBSTITUTE(SUBSTITUTE(_xlpm.Sequence, "A", ""), "C", ""), "G", ""), "T", ""), "U", ""), "g", ""), "c", ""))),
                       LEN(SUBSTITUTE(SUBSTITUTE(UPPER(_xlpm.Sequence), "G", ""), "C", ""))),
        _xlpm.GCLength, _xlpm.OriginalLength - _xlpm.NoGCLength,
        _xlpm.GCPercentage, IF(_xlpm.OriginalLength &gt; 15, _xlpm.GCLength / _xlpm.OriginalLength, 0.5),
                IF(OR(_xlpm.GCPercentage &gt; 0.65, _xlpm.GCPercentage &lt; 0.25), "Warning 7: Unoptimized region GC is not between 25-65%", "")
    ),
    ""
)</f>
        <v/>
      </c>
      <c r="BN178" s="4" t="str" cm="1">
        <f t="array" ref="BN178">_xlfn.LET(
    _xlpm.ProblemFound, _xlfn.TEXTJOIN(", ", TRUE, IF(OR(Table65[[#This Row],[Codon Optimize Capitalized?]]="No", Table65[[#This Row],[Codon Optimize Capitalized?]]=""), IF((ISNUMBER(SEARCH(Table_Restriction_Enzymes[XbaI], Table65[[#This Row],[Custom Sequence/Bank ID]]))), Table_Restriction_Enzymes[XbaI], ""),IF((ISNUMBER(FIND(LOWER(Table_Restriction_Enzymes[XbaI]), Table65[[#This Row],[Custom Sequence/Bank ID]]))), Table_Restriction_Enzymes[XbaI], ""))),
    IF(_xlpm.ProblemFound="", "", "[" &amp; _xlpm.ProblemFound &amp; "]"))</f>
        <v/>
      </c>
      <c r="BO178" s="4" t="str">
        <f>IF(Table_Sequence_Check[[#This Row],[Restriction Enzyme 1 Check]]&lt;&gt;"", Table_Restriction_Enzymes[[#Headers],[XbaI]],"")</f>
        <v/>
      </c>
      <c r="BP178" s="4" t="str" cm="1">
        <f t="array" ref="BP178">_xlfn.LET(
    _xlpm.ProblemFound, _xlfn.TEXTJOIN(", ", TRUE, IF(OR(Table65[[#This Row],[Codon Optimize Capitalized?]]="No", Table65[[#This Row],[Codon Optimize Capitalized?]]=""), IF((ISNUMBER(SEARCH(Table_Restriction_Enzymes[AscI], Table65[[#This Row],[Custom Sequence/Bank ID]]))), Table_Restriction_Enzymes[AscI], ""),IF((ISNUMBER(FIND(LOWER(Table_Restriction_Enzymes[AscI]), Table65[[#This Row],[Custom Sequence/Bank ID]]))), Table_Restriction_Enzymes[AscI], ""))),
    IF(_xlpm.ProblemFound="", "", "[" &amp; _xlpm.ProblemFound &amp; "]"))</f>
        <v/>
      </c>
      <c r="BQ178" s="4" t="str">
        <f>IF(Table_Sequence_Check[[#This Row],[Restriction Enzyme 2 Check]]&lt;&gt;"", Table_Restriction_Enzymes[[#Headers],[AscI]],"")</f>
        <v/>
      </c>
      <c r="BR178" s="4" t="str">
        <f>IF(AND(Table65[[#This Row],[Vector]] &lt;&gt; "Banked Construct",Table65[[#This Row],[Service]]&lt;&gt;"Stock RNA", Table65[[#This Row],[Service]]&lt;&gt;"HT Geneblock Custom RNA", Table_Sequence_Check[[#This Row],[Restriction Enzyme 1 Check]]&lt;&gt;"", Table_Sequence_Check[[#This Row],[Restriction Enzyme 2 Check]]&lt;&gt; ""),"Error 8: Remove instances of one of the following: " &amp; _xlfn.CONCAT(Table_Sequence_Check[[#This Row],[Restriction Enzyme 1 Check]],Table_Sequence_Check[[#This Row],[Restriction Enzyme 2 Check]]),"")</f>
        <v/>
      </c>
      <c r="BS178" s="4" t="str" cm="1">
        <f t="array" ref="BS178">IF(
   AND(
      Table65[[#This Row],[Service]] &lt;&gt; "",
      OR(
         COUNTIF(Table65[Service], "HT Custom RNA") &gt; 0,
         COUNTIF(Table65[Service], "HT Geneblock Custom RNA") &gt; 0
      ),
      COUNTA(_xlfn.UNIQUE(_xlfn._xlws.FILTER(Table65[Service], Table65[Service] &lt;&gt; ""))) &gt; 1
   ),
   "Error 9: If selecting HT Custom RNA or HT Geneblock Custom RNA, all items must match the selected HT service",
   ""
)</f>
        <v/>
      </c>
      <c r="BT178" s="4" t="str" cm="1">
        <f t="array" ref="BT178">IF(
   AND(
      Table65[[#This Row],[Service]] &lt;&gt; "",
      OR(COUNTIF(Table65[Service], "*HT Custom RNA*") &gt; 0, COUNTIF(Table65[Service], "*HT Geneblock Custom RNA*") &gt; 0),
      OR(
         COUNTA(_xlfn.UNIQUE(_xlfn._xlws.FILTER(Table65[RNA Analytics], (Table65[Service] &lt;&gt; "")))) &gt; 1,
         COUNTA(_xlfn.UNIQUE(_xlfn._xlws.FILTER(Table65[Bank Construct?], (Table65[Service] &lt;&gt; "")))) &gt; 1,
         COUNTA(_xlfn.UNIQUE(_xlfn._xlws.FILTER(Table65[Synthesis Type], (Table65[Service] &lt;&gt; "")))) &gt; 1
      )
   ),
   "Error 10: If submitting HT Custom RNA or HT Geneblock Custom RNA service request, all items must have the same Synthesis Type, Banking, and Analytics",
   ""
)</f>
        <v/>
      </c>
      <c r="BU178" s="4" t="str">
        <f>IF(AND(OR(Table65[[#This Row],[Service]] = "HT Custom RNA",Table65[[#This Row],[Service]] = "HT Geneblock Custom RNA"), Table65[[#This Row],[Vector]]="Banked Construct"),"Error 11: Banked constructs cannot be submitted for HT/Geneblock Custom RNA service. Contact the core if you'd like to resynthesize an entire banked plate","")</f>
        <v/>
      </c>
      <c r="BV178" s="4" t="str">
        <f>IF(AND(Table65[[#This Row],[Service]] &lt;&gt; "", Table65[[#This Row],[Vector]]="Banked Construct", Table65[[#This Row],[Bank Construct?]]="Yes"),"Error 12: Cannot bank constructs that are already banked","")</f>
        <v/>
      </c>
      <c r="BW178" s="4" t="str" cm="1">
        <f t="array" ref="BW178">_xlfn.LET(
    _xlpm.ProblemFound, _xlfn.TEXTJOIN(", ", TRUE, IF(AND(Table65[[#This Row],[Synthesis Type]]="Other RNA", OR(Table65[[#This Row],[Codon Optimize Capitalized?]]="No", Table65[[#This Row],[Codon Optimize Capitalized?]]="")), IF((ISNUMBER(SEARCH(Table_pA_Check[pA Check], Table65[[#This Row],[Custom Sequence/Bank ID]]))), Table_pA_Check[pA Check], ""),IF((ISNUMBER(FIND(LOWER(Table_pA_Check[pA Check]), Table65[[#This Row],[Custom Sequence/Bank ID]]))), Table_pA_Check[pA Check], ""))),
    IF(_xlpm.ProblemFound="", "", "Error 13: Problem sequences found (" &amp; _xlpm.ProblemFound &amp; ")"))</f>
        <v/>
      </c>
      <c r="BX178" s="4" t="str">
        <f>IF(AND(Table65[[#This Row],[Service]] &lt;&gt; "", Table65[[#This Row],[Codon Optimize Capitalized?]]&lt;&gt; "No", Table65[[#This Row],[Codon Optimize Capitalized?]]&lt;&gt; "", Table65[[#This Row],[Codon Optimize Capitalized?]]&lt;&gt; "No Options", EXACT(Table65[[#This Row],[Custom Sequence/Bank ID]],LOWER(Table65[[#This Row],[Custom Sequence/Bank ID]]))),"Error 14: Codon optimization is selected, but sequence is lowercase. Change regions for optimization to uppercase","")</f>
        <v/>
      </c>
      <c r="BY178" s="4" t="str">
        <f>IF(COUNTIF(Table65[Name], Table65[[#This Row],[Name]]) &gt; 1, "Error 15: Duplicate name", "")</f>
        <v/>
      </c>
      <c r="BZ178" s="4" t="str">
        <f>IF(
   Table65[[#This Row],[Service]]&lt;&gt;"",
   IF(
      AND(Table65[[#This Row],[Formulation]]="", Table65[[#This Row],[Number of Aliquots]]&gt;1),
      "Error 16: The RTC can only aliquot formulated circRNA; unformulated circRNA is stable through many freeze-thaw cycles",
      ""
   ),
   ""
)</f>
        <v/>
      </c>
      <c r="CA178" s="4" t="str">
        <f>IF(
   Table65[[#This Row],[Service]]&lt;&gt;"",
   IF(
      Table65[[#This Row],[Number of Aliquots]] &gt; (Table65[[#This Row],[Quantity (mg)]]*20),
      "Error 17: Too many aliquots. Maximum aliquots for Quantity requested = " &amp; (Table65[[#This Row],[Quantity (mg)]]*20),
      ""
   ),
   ""
)</f>
        <v/>
      </c>
      <c r="CB178" s="4" t="str">
        <f>IF(
   AND(Table65[[#This Row],[Service]]&lt;&gt;"", Table65[[#This Row],[Quantity (mg)]]&lt;0.2, Table65[[#This Row],[Formulation]]&lt;&gt;"", Table65[[#This Row],[Formulation]]&lt;&gt;"None"),
   "Error 18: Quantity too low. Minimum is 0.2mg for formulations",
   ""
)</f>
        <v/>
      </c>
      <c r="CC178" s="4" t="str">
        <f>IF(
   AND(Table65[[#This Row],[Service]]&lt;&gt;"", Table65[[#This Row],[Vector]]="No Vector", Table65[[#This Row],[Service]]&lt;&gt;"HT Geneblock Custom RNA"),
   "Error 19: [No Vector] can only be used for Geneblock service",
   ""
)</f>
        <v/>
      </c>
      <c r="CD178" s="4" t="str">
        <f>_xlfn.LET(
    _xlpm.errorList, _xlfn.TEXTJOIN(". ", TRUE, Table_Sequence_Check[[#This Row],[Problem Sequence Check]:[GC Check]],Table_Sequence_Check[[#This Row],[Restriction Enzyme Error]:[Gblock No Vector Check]]),
    IF(AND(Table65[[#This Row],[Service]]&lt;&gt;"", Table65[[#This Row],[Custom Sequence/Bank ID]]&lt;&gt;"SPECIAL",_xlpm.errorList&lt;&gt;""), _xlpm.errorList &amp; ".", "")
)</f>
        <v/>
      </c>
      <c r="CF178" s="3" t="str">
        <f t="shared" si="10"/>
        <v>Required</v>
      </c>
      <c r="CG178" s="1" t="str">
        <f t="shared" si="11"/>
        <v>Optional</v>
      </c>
      <c r="CH178" s="1" t="str">
        <f>IF(Table65[[#This Row],[Service]]&lt;&gt;"",IF((Table65[[#This Row],[Service]]="HT Custom RNA") + (Table65[[#This Row],[Service]]="HT Geneblock Custom RNA"), "Empty","Required"),"Empty")</f>
        <v>Empty</v>
      </c>
      <c r="CI178" s="1" t="str">
        <f>IF(Table65[[#This Row],[Service]] = "Stock RNA", "Required","Empty")</f>
        <v>Empty</v>
      </c>
      <c r="CJ178" s="1" t="str">
        <f>IF(OR(Table65[[#This Row],[Service]] = "Custom RNA", Table65[[#This Row],[Service]] = "HT Custom RNA", Table65[[#This Row],[Service]] = "HT Geneblock Custom RNA", Table65[[#This Row],[Service]] = "Formulation"), "Required", "Empty")</f>
        <v>Empty</v>
      </c>
      <c r="CK178" s="1" t="str">
        <f>IF(OR(Table65[[#This Row],[Service]] = "Custom RNA", Table65[[#This Row],[Service]] = "HT Custom RNA", Table65[[#This Row],[Service]] = "HT Geneblock Custom RNA"), "Required", "Empty")</f>
        <v>Empty</v>
      </c>
      <c r="CL178" s="1" t="str">
        <f>IF(OR(Table65[[#This Row],[Service]] = "Custom RNA", Table65[[#This Row],[Service]] = "HT Custom RNA", Table65[[#This Row],[Service]] = "HT Geneblock Custom RNA"), "Required", "Empty")</f>
        <v>Empty</v>
      </c>
      <c r="CM178" s="1" t="str">
        <f>IF(OR(Table65[[#This Row],[Service]] = "Custom RNA", Table65[[#This Row],[Service]] = "HT Custom RNA", Table65[[#This Row],[Service]] = "HT Geneblock Custom RNA"), "Required", "Empty")</f>
        <v>Empty</v>
      </c>
      <c r="CN178" s="1" t="str">
        <f>IF(AND(Table65[[#This Row],[Vector]]&lt;&gt;"Banked Construct", OR(Table65[[#This Row],[Service]] = "Custom RNA", Table65[[#This Row],[Service]] = "HT Custom RNA",Table65[[#This Row],[Service]] = "HT Geneblock Custom RNA",)), "Optional", "Empty")</f>
        <v>Empty</v>
      </c>
      <c r="CO178" s="1" t="str">
        <f>IF(OR(Table65[[#This Row],[Service]] = "Custom RNA", Table65[[#This Row],[Service]] = "HT Custom RNA"), "Optional", "Empty")</f>
        <v>Empty</v>
      </c>
      <c r="CP178" s="1" t="str">
        <f>IF(OR(Table65[[#This Row],[Service]] = "Custom RNA", Table65[[#This Row],[Service]] = "HT Custom RNA", Table65[[#This Row],[Service]] = "HT Custom Geneblock RNA"), "Optional", "Empty")</f>
        <v>Empty</v>
      </c>
      <c r="CQ178" s="1" t="str">
        <f>IF(Table65[[#This Row],[Service]]&lt;&gt;"",IF(OR(Table65[[#This Row],[Service]]="HT Custom RNA", Table65[[#This Row],[Service]]="HT Geneblock Custom RNA"), "Empty","Optional"),"Empty")</f>
        <v>Empty</v>
      </c>
      <c r="CR178" s="1" t="str">
        <f>IF(AND(Table65[[#This Row],[Formulation]]&lt;&gt;"",Table65[[#This Row],[Formulation]]&lt;&gt;"None",Table65[[#This Row],[Formulation]]&lt;&gt;"No Options"), "Required","Empty")</f>
        <v>Empty</v>
      </c>
      <c r="CS178" s="1" t="str">
        <f>IF(AND(Table65[[#This Row],[Formulation]]&lt;&gt;"",Table65[[#This Row],[Formulation]]&lt;&gt;"None",Table65[[#This Row],[Formulation]]&lt;&gt;"No Options"), "Optional","Empty")</f>
        <v>Empty</v>
      </c>
      <c r="CT178" s="1" t="str">
        <f t="shared" si="12"/>
        <v>Optional</v>
      </c>
      <c r="CU178" s="1" t="str">
        <f t="shared" si="13"/>
        <v>Optional</v>
      </c>
      <c r="CV178" s="2" t="str">
        <f t="shared" si="14"/>
        <v>Optional</v>
      </c>
    </row>
    <row r="179" spans="1:100" x14ac:dyDescent="0.35">
      <c r="A179" s="69">
        <v>175</v>
      </c>
      <c r="B179" s="59"/>
      <c r="C179" s="83"/>
      <c r="D179" s="85"/>
      <c r="E179" s="90"/>
      <c r="F179" s="60"/>
      <c r="G179" s="60"/>
      <c r="H179" s="60"/>
      <c r="I179" s="61"/>
      <c r="J179" s="61"/>
      <c r="K179" s="105"/>
      <c r="L179" s="90"/>
      <c r="M179" s="60"/>
      <c r="N179" s="108"/>
      <c r="O179" s="91"/>
      <c r="P179" s="111"/>
      <c r="Q179" s="93" t="str">
        <f>Table_Sequence_Check[[#This Row],[Final Warnings]]</f>
        <v/>
      </c>
      <c r="R179" s="19"/>
      <c r="S179" s="19"/>
      <c r="T179" s="19"/>
      <c r="BG179" s="3" t="str" cm="1">
        <f t="array" ref="BG179">_xlfn.LET(
    _xlpm.ProblemFound, _xlfn.TEXTJOIN(", ", TRUE, IF(OR(Table65[[#This Row],[Codon Optimize Capitalized?]]="No", Table65[[#This Row],[Codon Optimize Capitalized?]]=""), IF((ISNUMBER(SEARCH(Table_Problem_Sequences[Problem Sequences], Table65[[#This Row],[Custom Sequence/Bank ID]]))), Table_Problem_Sequences[Problem Sequences], ""),IF((ISNUMBER(FIND(LOWER(Table_Problem_Sequences[Problem Sequences]), Table65[[#This Row],[Custom Sequence/Bank ID]]))), Table_Problem_Sequences[Problem Sequences], ""))),
    IF(_xlpm.ProblemFound="", "", "Warning 1: Problem sequences found (" &amp; _xlpm.ProblemFound &amp; ")"))</f>
        <v/>
      </c>
      <c r="BH179" s="3" t="str">
        <f>IF(AND(Table65[[#This Row],[Vector]] &lt;&gt; "Banked Construct",Table65[[#This Row],[Service]]&lt;&gt;"Stock RNA", LEN(Table65[[#This Row],[Custom Sequence/Bank ID]])&lt;300, Table65[[#This Row],[Custom Sequence/Bank ID]]&lt;&gt;""),"Comment: Sequence is less than 300nt. A spacer sequence will be added to bring the length up to 300nt","")</f>
        <v/>
      </c>
      <c r="BI179" s="1" t="str">
        <f>IF(AND(Table65[[#This Row],[Custom Sequence/Bank ID]]&lt;&gt;"", Table65[[#This Row],[Codon Optimize Capitalized?]]&lt;&gt; "No", Table65[[#This Row],[Codon Optimize Capitalized?]]&lt;&gt; "", Table65[[#This Row],[Codon Optimize Capitalized?]]&lt;&gt; "No Options"),
    IF(MOD(LEN(SUBSTITUTE(SUBSTITUTE(SUBSTITUTE(SUBSTITUTE(SUBSTITUTE(Table65[[#This Row],[Custom Sequence/Bank ID]], "a", ""), "c", ""), "g", ""), "u", ""), "t", "")), 3) = 0,
        "",
        "Error 3: Optimization regions not divisible by 3"),
    "")</f>
        <v/>
      </c>
      <c r="BJ179" s="1" t="str">
        <f>IF(
    Table65[[#This Row],[Vector]]="Banked Construct",
    IF(
        AND(
            LEFT(Table65[[#This Row],[Custom Sequence/Bank ID]], 3)="RTC",
            ISNUMBER(VALUE(MID(Table65[[#This Row],[Custom Sequence/Bank ID]], 4, 7))),
            LEN(Table65[[#This Row],[Custom Sequence/Bank ID]])=10
        ),
        "",
        "Error 4: Incorrect Bank ID"
    ),
    ""
)</f>
        <v/>
      </c>
      <c r="BK179" s="1" t="str">
        <f>IF(
   AND(Table65[[#This Row],[Vector]]&lt;&gt;"Banked Construct", LEN(Table65[[#This Row],[Custom Sequence/Bank ID]])&gt;0),
   IF(
      LEN(
         SUBSTITUTE(
            SUBSTITUTE(
               SUBSTITUTE(
                  SUBSTITUTE(UPPER(Table65[[#This Row],[Custom Sequence/Bank ID]]),"A",""),
               "C",""),
            "T",""),
         "G","")
      )&gt;0,
      "Error 5: Non-ACGT characters present",
      ""
   ),
   ""
)</f>
        <v/>
      </c>
      <c r="BL179" s="4" t="str">
        <f>IF(AND(Table65[[#This Row],[Vector]] &lt;&gt; "Banked Construct",Table65[[#This Row],[Service]]="Custom RNA", LEN(Table65[[#This Row],[Custom Sequence/Bank ID]])&gt;10000),"Error 6: Maximum sequence length is 10,000nt",IF(AND(Table65[[#This Row],[Vector]] &lt;&gt; "Banked Construct",Table65[[#This Row],[Service]]="HT Custom RNA", LEN(Table65[[#This Row],[Custom Sequence/Bank ID]])&gt;5000),"Error 6: Maximum sequence length for HT is 5,000nt", IF(Table65[[#This Row],[Service]]="HT Geneblock Custom RNA", IF(AND(Table65[[#This Row],[Vector]]="RTC coding circRNA", LEN(Table65[[#This Row],[Custom Sequence/Bank ID]])&gt;3793),"Error 6: Maximum sequence length for Coding CircRNA Geneblock is 3,793nt", IF(AND(Table65[[#This Row],[Vector]]="RTC noncoding circRNA", LEN(Table65[[#This Row],[Custom Sequence/Bank ID]])&gt;4493),"Error 6: Maximum sequence length for Noncoding CircRNA Geneblock is 4,493nt", IF(AND(Table65[[#This Row],[Vector]]="RTC Other RNA", LEN(Table65[[#This Row],[Custom Sequence/Bank ID]])&gt;4913),"Error 6: Maximum sequence length for Other RNA Geneblock is 4,913nt",""))),"")))</f>
        <v/>
      </c>
      <c r="BM179" s="4" t="str">
        <f>IF(AND(Table65[[#This Row],[Vector]] &lt;&gt; "Banked Construct", Table65[[#This Row],[Service]]&lt;&gt;"Stock RNA", Table65[[#This Row],[Custom Sequence/Bank ID]]&lt;&gt;""),
    _xlfn.LET(
        _xlpm.Sequence, Table65[[#This Row],[Custom Sequence/Bank ID]],
        _xlpm.OriginalLength, IF(AND(Table65[[#This Row],[Codon Optimize Capitalized?]] &lt;&gt; "No", Table65[[#This Row],[Codon Optimize Capitalized?]] &lt;&gt; ""),
                           LEN(SUBSTITUTE(SUBSTITUTE(SUBSTITUTE(SUBSTITUTE(SUBSTITUTE(_xlpm.Sequence, "A", ""), "C", ""), "G", ""), "T", ""), "U", "")),
                           LEN(_xlpm.Sequence)),
        _xlpm.NoGCLength, IF(AND(Table65[[#This Row],[Codon Optimize Capitalized?]] &lt;&gt; "No", Table65[[#This Row],[Codon Optimize Capitalized?]] &lt;&gt; ""),
                       LEN((SUBSTITUTE(SUBSTITUTE(SUBSTITUTE(SUBSTITUTE(SUBSTITUTE(SUBSTITUTE(SUBSTITUTE(_xlpm.Sequence, "A", ""), "C", ""), "G", ""), "T", ""), "U", ""), "g", ""), "c", ""))),
                       LEN(SUBSTITUTE(SUBSTITUTE(UPPER(_xlpm.Sequence), "G", ""), "C", ""))),
        _xlpm.GCLength, _xlpm.OriginalLength - _xlpm.NoGCLength,
        _xlpm.GCPercentage, IF(_xlpm.OriginalLength &gt; 15, _xlpm.GCLength / _xlpm.OriginalLength, 0.5),
                IF(OR(_xlpm.GCPercentage &gt; 0.65, _xlpm.GCPercentage &lt; 0.25), "Warning 7: Unoptimized region GC is not between 25-65%", "")
    ),
    ""
)</f>
        <v/>
      </c>
      <c r="BN179" s="4" t="str" cm="1">
        <f t="array" ref="BN179">_xlfn.LET(
    _xlpm.ProblemFound, _xlfn.TEXTJOIN(", ", TRUE, IF(OR(Table65[[#This Row],[Codon Optimize Capitalized?]]="No", Table65[[#This Row],[Codon Optimize Capitalized?]]=""), IF((ISNUMBER(SEARCH(Table_Restriction_Enzymes[XbaI], Table65[[#This Row],[Custom Sequence/Bank ID]]))), Table_Restriction_Enzymes[XbaI], ""),IF((ISNUMBER(FIND(LOWER(Table_Restriction_Enzymes[XbaI]), Table65[[#This Row],[Custom Sequence/Bank ID]]))), Table_Restriction_Enzymes[XbaI], ""))),
    IF(_xlpm.ProblemFound="", "", "[" &amp; _xlpm.ProblemFound &amp; "]"))</f>
        <v/>
      </c>
      <c r="BO179" s="4" t="str">
        <f>IF(Table_Sequence_Check[[#This Row],[Restriction Enzyme 1 Check]]&lt;&gt;"", Table_Restriction_Enzymes[[#Headers],[XbaI]],"")</f>
        <v/>
      </c>
      <c r="BP179" s="4" t="str" cm="1">
        <f t="array" ref="BP179">_xlfn.LET(
    _xlpm.ProblemFound, _xlfn.TEXTJOIN(", ", TRUE, IF(OR(Table65[[#This Row],[Codon Optimize Capitalized?]]="No", Table65[[#This Row],[Codon Optimize Capitalized?]]=""), IF((ISNUMBER(SEARCH(Table_Restriction_Enzymes[AscI], Table65[[#This Row],[Custom Sequence/Bank ID]]))), Table_Restriction_Enzymes[AscI], ""),IF((ISNUMBER(FIND(LOWER(Table_Restriction_Enzymes[AscI]), Table65[[#This Row],[Custom Sequence/Bank ID]]))), Table_Restriction_Enzymes[AscI], ""))),
    IF(_xlpm.ProblemFound="", "", "[" &amp; _xlpm.ProblemFound &amp; "]"))</f>
        <v/>
      </c>
      <c r="BQ179" s="4" t="str">
        <f>IF(Table_Sequence_Check[[#This Row],[Restriction Enzyme 2 Check]]&lt;&gt;"", Table_Restriction_Enzymes[[#Headers],[AscI]],"")</f>
        <v/>
      </c>
      <c r="BR179" s="4" t="str">
        <f>IF(AND(Table65[[#This Row],[Vector]] &lt;&gt; "Banked Construct",Table65[[#This Row],[Service]]&lt;&gt;"Stock RNA", Table65[[#This Row],[Service]]&lt;&gt;"HT Geneblock Custom RNA", Table_Sequence_Check[[#This Row],[Restriction Enzyme 1 Check]]&lt;&gt;"", Table_Sequence_Check[[#This Row],[Restriction Enzyme 2 Check]]&lt;&gt; ""),"Error 8: Remove instances of one of the following: " &amp; _xlfn.CONCAT(Table_Sequence_Check[[#This Row],[Restriction Enzyme 1 Check]],Table_Sequence_Check[[#This Row],[Restriction Enzyme 2 Check]]),"")</f>
        <v/>
      </c>
      <c r="BS179" s="4" t="str" cm="1">
        <f t="array" ref="BS179">IF(
   AND(
      Table65[[#This Row],[Service]] &lt;&gt; "",
      OR(
         COUNTIF(Table65[Service], "HT Custom RNA") &gt; 0,
         COUNTIF(Table65[Service], "HT Geneblock Custom RNA") &gt; 0
      ),
      COUNTA(_xlfn.UNIQUE(_xlfn._xlws.FILTER(Table65[Service], Table65[Service] &lt;&gt; ""))) &gt; 1
   ),
   "Error 9: If selecting HT Custom RNA or HT Geneblock Custom RNA, all items must match the selected HT service",
   ""
)</f>
        <v/>
      </c>
      <c r="BT179" s="4" t="str" cm="1">
        <f t="array" ref="BT179">IF(
   AND(
      Table65[[#This Row],[Service]] &lt;&gt; "",
      OR(COUNTIF(Table65[Service], "*HT Custom RNA*") &gt; 0, COUNTIF(Table65[Service], "*HT Geneblock Custom RNA*") &gt; 0),
      OR(
         COUNTA(_xlfn.UNIQUE(_xlfn._xlws.FILTER(Table65[RNA Analytics], (Table65[Service] &lt;&gt; "")))) &gt; 1,
         COUNTA(_xlfn.UNIQUE(_xlfn._xlws.FILTER(Table65[Bank Construct?], (Table65[Service] &lt;&gt; "")))) &gt; 1,
         COUNTA(_xlfn.UNIQUE(_xlfn._xlws.FILTER(Table65[Synthesis Type], (Table65[Service] &lt;&gt; "")))) &gt; 1
      )
   ),
   "Error 10: If submitting HT Custom RNA or HT Geneblock Custom RNA service request, all items must have the same Synthesis Type, Banking, and Analytics",
   ""
)</f>
        <v/>
      </c>
      <c r="BU179" s="4" t="str">
        <f>IF(AND(OR(Table65[[#This Row],[Service]] = "HT Custom RNA",Table65[[#This Row],[Service]] = "HT Geneblock Custom RNA"), Table65[[#This Row],[Vector]]="Banked Construct"),"Error 11: Banked constructs cannot be submitted for HT/Geneblock Custom RNA service. Contact the core if you'd like to resynthesize an entire banked plate","")</f>
        <v/>
      </c>
      <c r="BV179" s="4" t="str">
        <f>IF(AND(Table65[[#This Row],[Service]] &lt;&gt; "", Table65[[#This Row],[Vector]]="Banked Construct", Table65[[#This Row],[Bank Construct?]]="Yes"),"Error 12: Cannot bank constructs that are already banked","")</f>
        <v/>
      </c>
      <c r="BW179" s="4" t="str" cm="1">
        <f t="array" ref="BW179">_xlfn.LET(
    _xlpm.ProblemFound, _xlfn.TEXTJOIN(", ", TRUE, IF(AND(Table65[[#This Row],[Synthesis Type]]="Other RNA", OR(Table65[[#This Row],[Codon Optimize Capitalized?]]="No", Table65[[#This Row],[Codon Optimize Capitalized?]]="")), IF((ISNUMBER(SEARCH(Table_pA_Check[pA Check], Table65[[#This Row],[Custom Sequence/Bank ID]]))), Table_pA_Check[pA Check], ""),IF((ISNUMBER(FIND(LOWER(Table_pA_Check[pA Check]), Table65[[#This Row],[Custom Sequence/Bank ID]]))), Table_pA_Check[pA Check], ""))),
    IF(_xlpm.ProblemFound="", "", "Error 13: Problem sequences found (" &amp; _xlpm.ProblemFound &amp; ")"))</f>
        <v/>
      </c>
      <c r="BX179" s="4" t="str">
        <f>IF(AND(Table65[[#This Row],[Service]] &lt;&gt; "", Table65[[#This Row],[Codon Optimize Capitalized?]]&lt;&gt; "No", Table65[[#This Row],[Codon Optimize Capitalized?]]&lt;&gt; "", Table65[[#This Row],[Codon Optimize Capitalized?]]&lt;&gt; "No Options", EXACT(Table65[[#This Row],[Custom Sequence/Bank ID]],LOWER(Table65[[#This Row],[Custom Sequence/Bank ID]]))),"Error 14: Codon optimization is selected, but sequence is lowercase. Change regions for optimization to uppercase","")</f>
        <v/>
      </c>
      <c r="BY179" s="4" t="str">
        <f>IF(COUNTIF(Table65[Name], Table65[[#This Row],[Name]]) &gt; 1, "Error 15: Duplicate name", "")</f>
        <v/>
      </c>
      <c r="BZ179" s="4" t="str">
        <f>IF(
   Table65[[#This Row],[Service]]&lt;&gt;"",
   IF(
      AND(Table65[[#This Row],[Formulation]]="", Table65[[#This Row],[Number of Aliquots]]&gt;1),
      "Error 16: The RTC can only aliquot formulated circRNA; unformulated circRNA is stable through many freeze-thaw cycles",
      ""
   ),
   ""
)</f>
        <v/>
      </c>
      <c r="CA179" s="4" t="str">
        <f>IF(
   Table65[[#This Row],[Service]]&lt;&gt;"",
   IF(
      Table65[[#This Row],[Number of Aliquots]] &gt; (Table65[[#This Row],[Quantity (mg)]]*20),
      "Error 17: Too many aliquots. Maximum aliquots for Quantity requested = " &amp; (Table65[[#This Row],[Quantity (mg)]]*20),
      ""
   ),
   ""
)</f>
        <v/>
      </c>
      <c r="CB179" s="4" t="str">
        <f>IF(
   AND(Table65[[#This Row],[Service]]&lt;&gt;"", Table65[[#This Row],[Quantity (mg)]]&lt;0.2, Table65[[#This Row],[Formulation]]&lt;&gt;"", Table65[[#This Row],[Formulation]]&lt;&gt;"None"),
   "Error 18: Quantity too low. Minimum is 0.2mg for formulations",
   ""
)</f>
        <v/>
      </c>
      <c r="CC179" s="4" t="str">
        <f>IF(
   AND(Table65[[#This Row],[Service]]&lt;&gt;"", Table65[[#This Row],[Vector]]="No Vector", Table65[[#This Row],[Service]]&lt;&gt;"HT Geneblock Custom RNA"),
   "Error 19: [No Vector] can only be used for Geneblock service",
   ""
)</f>
        <v/>
      </c>
      <c r="CD179" s="4" t="str">
        <f>_xlfn.LET(
    _xlpm.errorList, _xlfn.TEXTJOIN(". ", TRUE, Table_Sequence_Check[[#This Row],[Problem Sequence Check]:[GC Check]],Table_Sequence_Check[[#This Row],[Restriction Enzyme Error]:[Gblock No Vector Check]]),
    IF(AND(Table65[[#This Row],[Service]]&lt;&gt;"", Table65[[#This Row],[Custom Sequence/Bank ID]]&lt;&gt;"SPECIAL",_xlpm.errorList&lt;&gt;""), _xlpm.errorList &amp; ".", "")
)</f>
        <v/>
      </c>
      <c r="CF179" s="3" t="str">
        <f t="shared" si="10"/>
        <v>Required</v>
      </c>
      <c r="CG179" s="1" t="str">
        <f t="shared" si="11"/>
        <v>Optional</v>
      </c>
      <c r="CH179" s="1" t="str">
        <f>IF(Table65[[#This Row],[Service]]&lt;&gt;"",IF((Table65[[#This Row],[Service]]="HT Custom RNA") + (Table65[[#This Row],[Service]]="HT Geneblock Custom RNA"), "Empty","Required"),"Empty")</f>
        <v>Empty</v>
      </c>
      <c r="CI179" s="1" t="str">
        <f>IF(Table65[[#This Row],[Service]] = "Stock RNA", "Required","Empty")</f>
        <v>Empty</v>
      </c>
      <c r="CJ179" s="1" t="str">
        <f>IF(OR(Table65[[#This Row],[Service]] = "Custom RNA", Table65[[#This Row],[Service]] = "HT Custom RNA", Table65[[#This Row],[Service]] = "HT Geneblock Custom RNA", Table65[[#This Row],[Service]] = "Formulation"), "Required", "Empty")</f>
        <v>Empty</v>
      </c>
      <c r="CK179" s="1" t="str">
        <f>IF(OR(Table65[[#This Row],[Service]] = "Custom RNA", Table65[[#This Row],[Service]] = "HT Custom RNA", Table65[[#This Row],[Service]] = "HT Geneblock Custom RNA"), "Required", "Empty")</f>
        <v>Empty</v>
      </c>
      <c r="CL179" s="1" t="str">
        <f>IF(OR(Table65[[#This Row],[Service]] = "Custom RNA", Table65[[#This Row],[Service]] = "HT Custom RNA", Table65[[#This Row],[Service]] = "HT Geneblock Custom RNA"), "Required", "Empty")</f>
        <v>Empty</v>
      </c>
      <c r="CM179" s="1" t="str">
        <f>IF(OR(Table65[[#This Row],[Service]] = "Custom RNA", Table65[[#This Row],[Service]] = "HT Custom RNA", Table65[[#This Row],[Service]] = "HT Geneblock Custom RNA"), "Required", "Empty")</f>
        <v>Empty</v>
      </c>
      <c r="CN179" s="1" t="str">
        <f>IF(AND(Table65[[#This Row],[Vector]]&lt;&gt;"Banked Construct", OR(Table65[[#This Row],[Service]] = "Custom RNA", Table65[[#This Row],[Service]] = "HT Custom RNA",Table65[[#This Row],[Service]] = "HT Geneblock Custom RNA",)), "Optional", "Empty")</f>
        <v>Empty</v>
      </c>
      <c r="CO179" s="1" t="str">
        <f>IF(OR(Table65[[#This Row],[Service]] = "Custom RNA", Table65[[#This Row],[Service]] = "HT Custom RNA"), "Optional", "Empty")</f>
        <v>Empty</v>
      </c>
      <c r="CP179" s="1" t="str">
        <f>IF(OR(Table65[[#This Row],[Service]] = "Custom RNA", Table65[[#This Row],[Service]] = "HT Custom RNA", Table65[[#This Row],[Service]] = "HT Custom Geneblock RNA"), "Optional", "Empty")</f>
        <v>Empty</v>
      </c>
      <c r="CQ179" s="1" t="str">
        <f>IF(Table65[[#This Row],[Service]]&lt;&gt;"",IF(OR(Table65[[#This Row],[Service]]="HT Custom RNA", Table65[[#This Row],[Service]]="HT Geneblock Custom RNA"), "Empty","Optional"),"Empty")</f>
        <v>Empty</v>
      </c>
      <c r="CR179" s="1" t="str">
        <f>IF(AND(Table65[[#This Row],[Formulation]]&lt;&gt;"",Table65[[#This Row],[Formulation]]&lt;&gt;"None",Table65[[#This Row],[Formulation]]&lt;&gt;"No Options"), "Required","Empty")</f>
        <v>Empty</v>
      </c>
      <c r="CS179" s="1" t="str">
        <f>IF(AND(Table65[[#This Row],[Formulation]]&lt;&gt;"",Table65[[#This Row],[Formulation]]&lt;&gt;"None",Table65[[#This Row],[Formulation]]&lt;&gt;"No Options"), "Optional","Empty")</f>
        <v>Empty</v>
      </c>
      <c r="CT179" s="1" t="str">
        <f t="shared" si="12"/>
        <v>Optional</v>
      </c>
      <c r="CU179" s="1" t="str">
        <f t="shared" si="13"/>
        <v>Optional</v>
      </c>
      <c r="CV179" s="2" t="str">
        <f t="shared" si="14"/>
        <v>Optional</v>
      </c>
    </row>
    <row r="180" spans="1:100" x14ac:dyDescent="0.35">
      <c r="A180" s="69">
        <v>176</v>
      </c>
      <c r="B180" s="59"/>
      <c r="C180" s="83"/>
      <c r="D180" s="85"/>
      <c r="E180" s="90"/>
      <c r="F180" s="60"/>
      <c r="G180" s="60"/>
      <c r="H180" s="60"/>
      <c r="I180" s="61"/>
      <c r="J180" s="61"/>
      <c r="K180" s="105"/>
      <c r="L180" s="90"/>
      <c r="M180" s="60"/>
      <c r="N180" s="108"/>
      <c r="O180" s="91"/>
      <c r="P180" s="111"/>
      <c r="Q180" s="93" t="str">
        <f>Table_Sequence_Check[[#This Row],[Final Warnings]]</f>
        <v/>
      </c>
      <c r="R180" s="19"/>
      <c r="S180" s="19"/>
      <c r="T180" s="19"/>
      <c r="BG180" s="3" t="str" cm="1">
        <f t="array" ref="BG180">_xlfn.LET(
    _xlpm.ProblemFound, _xlfn.TEXTJOIN(", ", TRUE, IF(OR(Table65[[#This Row],[Codon Optimize Capitalized?]]="No", Table65[[#This Row],[Codon Optimize Capitalized?]]=""), IF((ISNUMBER(SEARCH(Table_Problem_Sequences[Problem Sequences], Table65[[#This Row],[Custom Sequence/Bank ID]]))), Table_Problem_Sequences[Problem Sequences], ""),IF((ISNUMBER(FIND(LOWER(Table_Problem_Sequences[Problem Sequences]), Table65[[#This Row],[Custom Sequence/Bank ID]]))), Table_Problem_Sequences[Problem Sequences], ""))),
    IF(_xlpm.ProblemFound="", "", "Warning 1: Problem sequences found (" &amp; _xlpm.ProblemFound &amp; ")"))</f>
        <v/>
      </c>
      <c r="BH180" s="3" t="str">
        <f>IF(AND(Table65[[#This Row],[Vector]] &lt;&gt; "Banked Construct",Table65[[#This Row],[Service]]&lt;&gt;"Stock RNA", LEN(Table65[[#This Row],[Custom Sequence/Bank ID]])&lt;300, Table65[[#This Row],[Custom Sequence/Bank ID]]&lt;&gt;""),"Comment: Sequence is less than 300nt. A spacer sequence will be added to bring the length up to 300nt","")</f>
        <v/>
      </c>
      <c r="BI180" s="1" t="str">
        <f>IF(AND(Table65[[#This Row],[Custom Sequence/Bank ID]]&lt;&gt;"", Table65[[#This Row],[Codon Optimize Capitalized?]]&lt;&gt; "No", Table65[[#This Row],[Codon Optimize Capitalized?]]&lt;&gt; "", Table65[[#This Row],[Codon Optimize Capitalized?]]&lt;&gt; "No Options"),
    IF(MOD(LEN(SUBSTITUTE(SUBSTITUTE(SUBSTITUTE(SUBSTITUTE(SUBSTITUTE(Table65[[#This Row],[Custom Sequence/Bank ID]], "a", ""), "c", ""), "g", ""), "u", ""), "t", "")), 3) = 0,
        "",
        "Error 3: Optimization regions not divisible by 3"),
    "")</f>
        <v/>
      </c>
      <c r="BJ180" s="1" t="str">
        <f>IF(
    Table65[[#This Row],[Vector]]="Banked Construct",
    IF(
        AND(
            LEFT(Table65[[#This Row],[Custom Sequence/Bank ID]], 3)="RTC",
            ISNUMBER(VALUE(MID(Table65[[#This Row],[Custom Sequence/Bank ID]], 4, 7))),
            LEN(Table65[[#This Row],[Custom Sequence/Bank ID]])=10
        ),
        "",
        "Error 4: Incorrect Bank ID"
    ),
    ""
)</f>
        <v/>
      </c>
      <c r="BK180" s="1" t="str">
        <f>IF(
   AND(Table65[[#This Row],[Vector]]&lt;&gt;"Banked Construct", LEN(Table65[[#This Row],[Custom Sequence/Bank ID]])&gt;0),
   IF(
      LEN(
         SUBSTITUTE(
            SUBSTITUTE(
               SUBSTITUTE(
                  SUBSTITUTE(UPPER(Table65[[#This Row],[Custom Sequence/Bank ID]]),"A",""),
               "C",""),
            "T",""),
         "G","")
      )&gt;0,
      "Error 5: Non-ACGT characters present",
      ""
   ),
   ""
)</f>
        <v/>
      </c>
      <c r="BL180" s="4" t="str">
        <f>IF(AND(Table65[[#This Row],[Vector]] &lt;&gt; "Banked Construct",Table65[[#This Row],[Service]]="Custom RNA", LEN(Table65[[#This Row],[Custom Sequence/Bank ID]])&gt;10000),"Error 6: Maximum sequence length is 10,000nt",IF(AND(Table65[[#This Row],[Vector]] &lt;&gt; "Banked Construct",Table65[[#This Row],[Service]]="HT Custom RNA", LEN(Table65[[#This Row],[Custom Sequence/Bank ID]])&gt;5000),"Error 6: Maximum sequence length for HT is 5,000nt", IF(Table65[[#This Row],[Service]]="HT Geneblock Custom RNA", IF(AND(Table65[[#This Row],[Vector]]="RTC coding circRNA", LEN(Table65[[#This Row],[Custom Sequence/Bank ID]])&gt;3793),"Error 6: Maximum sequence length for Coding CircRNA Geneblock is 3,793nt", IF(AND(Table65[[#This Row],[Vector]]="RTC noncoding circRNA", LEN(Table65[[#This Row],[Custom Sequence/Bank ID]])&gt;4493),"Error 6: Maximum sequence length for Noncoding CircRNA Geneblock is 4,493nt", IF(AND(Table65[[#This Row],[Vector]]="RTC Other RNA", LEN(Table65[[#This Row],[Custom Sequence/Bank ID]])&gt;4913),"Error 6: Maximum sequence length for Other RNA Geneblock is 4,913nt",""))),"")))</f>
        <v/>
      </c>
      <c r="BM180" s="4" t="str">
        <f>IF(AND(Table65[[#This Row],[Vector]] &lt;&gt; "Banked Construct", Table65[[#This Row],[Service]]&lt;&gt;"Stock RNA", Table65[[#This Row],[Custom Sequence/Bank ID]]&lt;&gt;""),
    _xlfn.LET(
        _xlpm.Sequence, Table65[[#This Row],[Custom Sequence/Bank ID]],
        _xlpm.OriginalLength, IF(AND(Table65[[#This Row],[Codon Optimize Capitalized?]] &lt;&gt; "No", Table65[[#This Row],[Codon Optimize Capitalized?]] &lt;&gt; ""),
                           LEN(SUBSTITUTE(SUBSTITUTE(SUBSTITUTE(SUBSTITUTE(SUBSTITUTE(_xlpm.Sequence, "A", ""), "C", ""), "G", ""), "T", ""), "U", "")),
                           LEN(_xlpm.Sequence)),
        _xlpm.NoGCLength, IF(AND(Table65[[#This Row],[Codon Optimize Capitalized?]] &lt;&gt; "No", Table65[[#This Row],[Codon Optimize Capitalized?]] &lt;&gt; ""),
                       LEN((SUBSTITUTE(SUBSTITUTE(SUBSTITUTE(SUBSTITUTE(SUBSTITUTE(SUBSTITUTE(SUBSTITUTE(_xlpm.Sequence, "A", ""), "C", ""), "G", ""), "T", ""), "U", ""), "g", ""), "c", ""))),
                       LEN(SUBSTITUTE(SUBSTITUTE(UPPER(_xlpm.Sequence), "G", ""), "C", ""))),
        _xlpm.GCLength, _xlpm.OriginalLength - _xlpm.NoGCLength,
        _xlpm.GCPercentage, IF(_xlpm.OriginalLength &gt; 15, _xlpm.GCLength / _xlpm.OriginalLength, 0.5),
                IF(OR(_xlpm.GCPercentage &gt; 0.65, _xlpm.GCPercentage &lt; 0.25), "Warning 7: Unoptimized region GC is not between 25-65%", "")
    ),
    ""
)</f>
        <v/>
      </c>
      <c r="BN180" s="4" t="str" cm="1">
        <f t="array" ref="BN180">_xlfn.LET(
    _xlpm.ProblemFound, _xlfn.TEXTJOIN(", ", TRUE, IF(OR(Table65[[#This Row],[Codon Optimize Capitalized?]]="No", Table65[[#This Row],[Codon Optimize Capitalized?]]=""), IF((ISNUMBER(SEARCH(Table_Restriction_Enzymes[XbaI], Table65[[#This Row],[Custom Sequence/Bank ID]]))), Table_Restriction_Enzymes[XbaI], ""),IF((ISNUMBER(FIND(LOWER(Table_Restriction_Enzymes[XbaI]), Table65[[#This Row],[Custom Sequence/Bank ID]]))), Table_Restriction_Enzymes[XbaI], ""))),
    IF(_xlpm.ProblemFound="", "", "[" &amp; _xlpm.ProblemFound &amp; "]"))</f>
        <v/>
      </c>
      <c r="BO180" s="4" t="str">
        <f>IF(Table_Sequence_Check[[#This Row],[Restriction Enzyme 1 Check]]&lt;&gt;"", Table_Restriction_Enzymes[[#Headers],[XbaI]],"")</f>
        <v/>
      </c>
      <c r="BP180" s="4" t="str" cm="1">
        <f t="array" ref="BP180">_xlfn.LET(
    _xlpm.ProblemFound, _xlfn.TEXTJOIN(", ", TRUE, IF(OR(Table65[[#This Row],[Codon Optimize Capitalized?]]="No", Table65[[#This Row],[Codon Optimize Capitalized?]]=""), IF((ISNUMBER(SEARCH(Table_Restriction_Enzymes[AscI], Table65[[#This Row],[Custom Sequence/Bank ID]]))), Table_Restriction_Enzymes[AscI], ""),IF((ISNUMBER(FIND(LOWER(Table_Restriction_Enzymes[AscI]), Table65[[#This Row],[Custom Sequence/Bank ID]]))), Table_Restriction_Enzymes[AscI], ""))),
    IF(_xlpm.ProblemFound="", "", "[" &amp; _xlpm.ProblemFound &amp; "]"))</f>
        <v/>
      </c>
      <c r="BQ180" s="4" t="str">
        <f>IF(Table_Sequence_Check[[#This Row],[Restriction Enzyme 2 Check]]&lt;&gt;"", Table_Restriction_Enzymes[[#Headers],[AscI]],"")</f>
        <v/>
      </c>
      <c r="BR180" s="4" t="str">
        <f>IF(AND(Table65[[#This Row],[Vector]] &lt;&gt; "Banked Construct",Table65[[#This Row],[Service]]&lt;&gt;"Stock RNA", Table65[[#This Row],[Service]]&lt;&gt;"HT Geneblock Custom RNA", Table_Sequence_Check[[#This Row],[Restriction Enzyme 1 Check]]&lt;&gt;"", Table_Sequence_Check[[#This Row],[Restriction Enzyme 2 Check]]&lt;&gt; ""),"Error 8: Remove instances of one of the following: " &amp; _xlfn.CONCAT(Table_Sequence_Check[[#This Row],[Restriction Enzyme 1 Check]],Table_Sequence_Check[[#This Row],[Restriction Enzyme 2 Check]]),"")</f>
        <v/>
      </c>
      <c r="BS180" s="4" t="str" cm="1">
        <f t="array" ref="BS180">IF(
   AND(
      Table65[[#This Row],[Service]] &lt;&gt; "",
      OR(
         COUNTIF(Table65[Service], "HT Custom RNA") &gt; 0,
         COUNTIF(Table65[Service], "HT Geneblock Custom RNA") &gt; 0
      ),
      COUNTA(_xlfn.UNIQUE(_xlfn._xlws.FILTER(Table65[Service], Table65[Service] &lt;&gt; ""))) &gt; 1
   ),
   "Error 9: If selecting HT Custom RNA or HT Geneblock Custom RNA, all items must match the selected HT service",
   ""
)</f>
        <v/>
      </c>
      <c r="BT180" s="4" t="str" cm="1">
        <f t="array" ref="BT180">IF(
   AND(
      Table65[[#This Row],[Service]] &lt;&gt; "",
      OR(COUNTIF(Table65[Service], "*HT Custom RNA*") &gt; 0, COUNTIF(Table65[Service], "*HT Geneblock Custom RNA*") &gt; 0),
      OR(
         COUNTA(_xlfn.UNIQUE(_xlfn._xlws.FILTER(Table65[RNA Analytics], (Table65[Service] &lt;&gt; "")))) &gt; 1,
         COUNTA(_xlfn.UNIQUE(_xlfn._xlws.FILTER(Table65[Bank Construct?], (Table65[Service] &lt;&gt; "")))) &gt; 1,
         COUNTA(_xlfn.UNIQUE(_xlfn._xlws.FILTER(Table65[Synthesis Type], (Table65[Service] &lt;&gt; "")))) &gt; 1
      )
   ),
   "Error 10: If submitting HT Custom RNA or HT Geneblock Custom RNA service request, all items must have the same Synthesis Type, Banking, and Analytics",
   ""
)</f>
        <v/>
      </c>
      <c r="BU180" s="4" t="str">
        <f>IF(AND(OR(Table65[[#This Row],[Service]] = "HT Custom RNA",Table65[[#This Row],[Service]] = "HT Geneblock Custom RNA"), Table65[[#This Row],[Vector]]="Banked Construct"),"Error 11: Banked constructs cannot be submitted for HT/Geneblock Custom RNA service. Contact the core if you'd like to resynthesize an entire banked plate","")</f>
        <v/>
      </c>
      <c r="BV180" s="4" t="str">
        <f>IF(AND(Table65[[#This Row],[Service]] &lt;&gt; "", Table65[[#This Row],[Vector]]="Banked Construct", Table65[[#This Row],[Bank Construct?]]="Yes"),"Error 12: Cannot bank constructs that are already banked","")</f>
        <v/>
      </c>
      <c r="BW180" s="4" t="str" cm="1">
        <f t="array" ref="BW180">_xlfn.LET(
    _xlpm.ProblemFound, _xlfn.TEXTJOIN(", ", TRUE, IF(AND(Table65[[#This Row],[Synthesis Type]]="Other RNA", OR(Table65[[#This Row],[Codon Optimize Capitalized?]]="No", Table65[[#This Row],[Codon Optimize Capitalized?]]="")), IF((ISNUMBER(SEARCH(Table_pA_Check[pA Check], Table65[[#This Row],[Custom Sequence/Bank ID]]))), Table_pA_Check[pA Check], ""),IF((ISNUMBER(FIND(LOWER(Table_pA_Check[pA Check]), Table65[[#This Row],[Custom Sequence/Bank ID]]))), Table_pA_Check[pA Check], ""))),
    IF(_xlpm.ProblemFound="", "", "Error 13: Problem sequences found (" &amp; _xlpm.ProblemFound &amp; ")"))</f>
        <v/>
      </c>
      <c r="BX180" s="4" t="str">
        <f>IF(AND(Table65[[#This Row],[Service]] &lt;&gt; "", Table65[[#This Row],[Codon Optimize Capitalized?]]&lt;&gt; "No", Table65[[#This Row],[Codon Optimize Capitalized?]]&lt;&gt; "", Table65[[#This Row],[Codon Optimize Capitalized?]]&lt;&gt; "No Options", EXACT(Table65[[#This Row],[Custom Sequence/Bank ID]],LOWER(Table65[[#This Row],[Custom Sequence/Bank ID]]))),"Error 14: Codon optimization is selected, but sequence is lowercase. Change regions for optimization to uppercase","")</f>
        <v/>
      </c>
      <c r="BY180" s="4" t="str">
        <f>IF(COUNTIF(Table65[Name], Table65[[#This Row],[Name]]) &gt; 1, "Error 15: Duplicate name", "")</f>
        <v/>
      </c>
      <c r="BZ180" s="4" t="str">
        <f>IF(
   Table65[[#This Row],[Service]]&lt;&gt;"",
   IF(
      AND(Table65[[#This Row],[Formulation]]="", Table65[[#This Row],[Number of Aliquots]]&gt;1),
      "Error 16: The RTC can only aliquot formulated circRNA; unformulated circRNA is stable through many freeze-thaw cycles",
      ""
   ),
   ""
)</f>
        <v/>
      </c>
      <c r="CA180" s="4" t="str">
        <f>IF(
   Table65[[#This Row],[Service]]&lt;&gt;"",
   IF(
      Table65[[#This Row],[Number of Aliquots]] &gt; (Table65[[#This Row],[Quantity (mg)]]*20),
      "Error 17: Too many aliquots. Maximum aliquots for Quantity requested = " &amp; (Table65[[#This Row],[Quantity (mg)]]*20),
      ""
   ),
   ""
)</f>
        <v/>
      </c>
      <c r="CB180" s="4" t="str">
        <f>IF(
   AND(Table65[[#This Row],[Service]]&lt;&gt;"", Table65[[#This Row],[Quantity (mg)]]&lt;0.2, Table65[[#This Row],[Formulation]]&lt;&gt;"", Table65[[#This Row],[Formulation]]&lt;&gt;"None"),
   "Error 18: Quantity too low. Minimum is 0.2mg for formulations",
   ""
)</f>
        <v/>
      </c>
      <c r="CC180" s="4" t="str">
        <f>IF(
   AND(Table65[[#This Row],[Service]]&lt;&gt;"", Table65[[#This Row],[Vector]]="No Vector", Table65[[#This Row],[Service]]&lt;&gt;"HT Geneblock Custom RNA"),
   "Error 19: [No Vector] can only be used for Geneblock service",
   ""
)</f>
        <v/>
      </c>
      <c r="CD180" s="4" t="str">
        <f>_xlfn.LET(
    _xlpm.errorList, _xlfn.TEXTJOIN(". ", TRUE, Table_Sequence_Check[[#This Row],[Problem Sequence Check]:[GC Check]],Table_Sequence_Check[[#This Row],[Restriction Enzyme Error]:[Gblock No Vector Check]]),
    IF(AND(Table65[[#This Row],[Service]]&lt;&gt;"", Table65[[#This Row],[Custom Sequence/Bank ID]]&lt;&gt;"SPECIAL",_xlpm.errorList&lt;&gt;""), _xlpm.errorList &amp; ".", "")
)</f>
        <v/>
      </c>
      <c r="CF180" s="3" t="str">
        <f t="shared" si="10"/>
        <v>Required</v>
      </c>
      <c r="CG180" s="1" t="str">
        <f t="shared" si="11"/>
        <v>Optional</v>
      </c>
      <c r="CH180" s="1" t="str">
        <f>IF(Table65[[#This Row],[Service]]&lt;&gt;"",IF((Table65[[#This Row],[Service]]="HT Custom RNA") + (Table65[[#This Row],[Service]]="HT Geneblock Custom RNA"), "Empty","Required"),"Empty")</f>
        <v>Empty</v>
      </c>
      <c r="CI180" s="1" t="str">
        <f>IF(Table65[[#This Row],[Service]] = "Stock RNA", "Required","Empty")</f>
        <v>Empty</v>
      </c>
      <c r="CJ180" s="1" t="str">
        <f>IF(OR(Table65[[#This Row],[Service]] = "Custom RNA", Table65[[#This Row],[Service]] = "HT Custom RNA", Table65[[#This Row],[Service]] = "HT Geneblock Custom RNA", Table65[[#This Row],[Service]] = "Formulation"), "Required", "Empty")</f>
        <v>Empty</v>
      </c>
      <c r="CK180" s="1" t="str">
        <f>IF(OR(Table65[[#This Row],[Service]] = "Custom RNA", Table65[[#This Row],[Service]] = "HT Custom RNA", Table65[[#This Row],[Service]] = "HT Geneblock Custom RNA"), "Required", "Empty")</f>
        <v>Empty</v>
      </c>
      <c r="CL180" s="1" t="str">
        <f>IF(OR(Table65[[#This Row],[Service]] = "Custom RNA", Table65[[#This Row],[Service]] = "HT Custom RNA", Table65[[#This Row],[Service]] = "HT Geneblock Custom RNA"), "Required", "Empty")</f>
        <v>Empty</v>
      </c>
      <c r="CM180" s="1" t="str">
        <f>IF(OR(Table65[[#This Row],[Service]] = "Custom RNA", Table65[[#This Row],[Service]] = "HT Custom RNA", Table65[[#This Row],[Service]] = "HT Geneblock Custom RNA"), "Required", "Empty")</f>
        <v>Empty</v>
      </c>
      <c r="CN180" s="1" t="str">
        <f>IF(AND(Table65[[#This Row],[Vector]]&lt;&gt;"Banked Construct", OR(Table65[[#This Row],[Service]] = "Custom RNA", Table65[[#This Row],[Service]] = "HT Custom RNA",Table65[[#This Row],[Service]] = "HT Geneblock Custom RNA",)), "Optional", "Empty")</f>
        <v>Empty</v>
      </c>
      <c r="CO180" s="1" t="str">
        <f>IF(OR(Table65[[#This Row],[Service]] = "Custom RNA", Table65[[#This Row],[Service]] = "HT Custom RNA"), "Optional", "Empty")</f>
        <v>Empty</v>
      </c>
      <c r="CP180" s="1" t="str">
        <f>IF(OR(Table65[[#This Row],[Service]] = "Custom RNA", Table65[[#This Row],[Service]] = "HT Custom RNA", Table65[[#This Row],[Service]] = "HT Custom Geneblock RNA"), "Optional", "Empty")</f>
        <v>Empty</v>
      </c>
      <c r="CQ180" s="1" t="str">
        <f>IF(Table65[[#This Row],[Service]]&lt;&gt;"",IF(OR(Table65[[#This Row],[Service]]="HT Custom RNA", Table65[[#This Row],[Service]]="HT Geneblock Custom RNA"), "Empty","Optional"),"Empty")</f>
        <v>Empty</v>
      </c>
      <c r="CR180" s="1" t="str">
        <f>IF(AND(Table65[[#This Row],[Formulation]]&lt;&gt;"",Table65[[#This Row],[Formulation]]&lt;&gt;"None",Table65[[#This Row],[Formulation]]&lt;&gt;"No Options"), "Required","Empty")</f>
        <v>Empty</v>
      </c>
      <c r="CS180" s="1" t="str">
        <f>IF(AND(Table65[[#This Row],[Formulation]]&lt;&gt;"",Table65[[#This Row],[Formulation]]&lt;&gt;"None",Table65[[#This Row],[Formulation]]&lt;&gt;"No Options"), "Optional","Empty")</f>
        <v>Empty</v>
      </c>
      <c r="CT180" s="1" t="str">
        <f t="shared" si="12"/>
        <v>Optional</v>
      </c>
      <c r="CU180" s="1" t="str">
        <f t="shared" si="13"/>
        <v>Optional</v>
      </c>
      <c r="CV180" s="2" t="str">
        <f t="shared" si="14"/>
        <v>Optional</v>
      </c>
    </row>
    <row r="181" spans="1:100" x14ac:dyDescent="0.35">
      <c r="A181" s="69">
        <v>177</v>
      </c>
      <c r="B181" s="59"/>
      <c r="C181" s="83"/>
      <c r="D181" s="85"/>
      <c r="E181" s="90"/>
      <c r="F181" s="60"/>
      <c r="G181" s="60"/>
      <c r="H181" s="60"/>
      <c r="I181" s="61"/>
      <c r="J181" s="61"/>
      <c r="K181" s="105"/>
      <c r="L181" s="90"/>
      <c r="M181" s="60"/>
      <c r="N181" s="108"/>
      <c r="O181" s="91"/>
      <c r="P181" s="111"/>
      <c r="Q181" s="93" t="str">
        <f>Table_Sequence_Check[[#This Row],[Final Warnings]]</f>
        <v/>
      </c>
      <c r="R181" s="19"/>
      <c r="S181" s="19"/>
      <c r="T181" s="19"/>
      <c r="BG181" s="3" t="str" cm="1">
        <f t="array" ref="BG181">_xlfn.LET(
    _xlpm.ProblemFound, _xlfn.TEXTJOIN(", ", TRUE, IF(OR(Table65[[#This Row],[Codon Optimize Capitalized?]]="No", Table65[[#This Row],[Codon Optimize Capitalized?]]=""), IF((ISNUMBER(SEARCH(Table_Problem_Sequences[Problem Sequences], Table65[[#This Row],[Custom Sequence/Bank ID]]))), Table_Problem_Sequences[Problem Sequences], ""),IF((ISNUMBER(FIND(LOWER(Table_Problem_Sequences[Problem Sequences]), Table65[[#This Row],[Custom Sequence/Bank ID]]))), Table_Problem_Sequences[Problem Sequences], ""))),
    IF(_xlpm.ProblemFound="", "", "Warning 1: Problem sequences found (" &amp; _xlpm.ProblemFound &amp; ")"))</f>
        <v/>
      </c>
      <c r="BH181" s="3" t="str">
        <f>IF(AND(Table65[[#This Row],[Vector]] &lt;&gt; "Banked Construct",Table65[[#This Row],[Service]]&lt;&gt;"Stock RNA", LEN(Table65[[#This Row],[Custom Sequence/Bank ID]])&lt;300, Table65[[#This Row],[Custom Sequence/Bank ID]]&lt;&gt;""),"Comment: Sequence is less than 300nt. A spacer sequence will be added to bring the length up to 300nt","")</f>
        <v/>
      </c>
      <c r="BI181" s="1" t="str">
        <f>IF(AND(Table65[[#This Row],[Custom Sequence/Bank ID]]&lt;&gt;"", Table65[[#This Row],[Codon Optimize Capitalized?]]&lt;&gt; "No", Table65[[#This Row],[Codon Optimize Capitalized?]]&lt;&gt; "", Table65[[#This Row],[Codon Optimize Capitalized?]]&lt;&gt; "No Options"),
    IF(MOD(LEN(SUBSTITUTE(SUBSTITUTE(SUBSTITUTE(SUBSTITUTE(SUBSTITUTE(Table65[[#This Row],[Custom Sequence/Bank ID]], "a", ""), "c", ""), "g", ""), "u", ""), "t", "")), 3) = 0,
        "",
        "Error 3: Optimization regions not divisible by 3"),
    "")</f>
        <v/>
      </c>
      <c r="BJ181" s="1" t="str">
        <f>IF(
    Table65[[#This Row],[Vector]]="Banked Construct",
    IF(
        AND(
            LEFT(Table65[[#This Row],[Custom Sequence/Bank ID]], 3)="RTC",
            ISNUMBER(VALUE(MID(Table65[[#This Row],[Custom Sequence/Bank ID]], 4, 7))),
            LEN(Table65[[#This Row],[Custom Sequence/Bank ID]])=10
        ),
        "",
        "Error 4: Incorrect Bank ID"
    ),
    ""
)</f>
        <v/>
      </c>
      <c r="BK181" s="1" t="str">
        <f>IF(
   AND(Table65[[#This Row],[Vector]]&lt;&gt;"Banked Construct", LEN(Table65[[#This Row],[Custom Sequence/Bank ID]])&gt;0),
   IF(
      LEN(
         SUBSTITUTE(
            SUBSTITUTE(
               SUBSTITUTE(
                  SUBSTITUTE(UPPER(Table65[[#This Row],[Custom Sequence/Bank ID]]),"A",""),
               "C",""),
            "T",""),
         "G","")
      )&gt;0,
      "Error 5: Non-ACGT characters present",
      ""
   ),
   ""
)</f>
        <v/>
      </c>
      <c r="BL181" s="4" t="str">
        <f>IF(AND(Table65[[#This Row],[Vector]] &lt;&gt; "Banked Construct",Table65[[#This Row],[Service]]="Custom RNA", LEN(Table65[[#This Row],[Custom Sequence/Bank ID]])&gt;10000),"Error 6: Maximum sequence length is 10,000nt",IF(AND(Table65[[#This Row],[Vector]] &lt;&gt; "Banked Construct",Table65[[#This Row],[Service]]="HT Custom RNA", LEN(Table65[[#This Row],[Custom Sequence/Bank ID]])&gt;5000),"Error 6: Maximum sequence length for HT is 5,000nt", IF(Table65[[#This Row],[Service]]="HT Geneblock Custom RNA", IF(AND(Table65[[#This Row],[Vector]]="RTC coding circRNA", LEN(Table65[[#This Row],[Custom Sequence/Bank ID]])&gt;3793),"Error 6: Maximum sequence length for Coding CircRNA Geneblock is 3,793nt", IF(AND(Table65[[#This Row],[Vector]]="RTC noncoding circRNA", LEN(Table65[[#This Row],[Custom Sequence/Bank ID]])&gt;4493),"Error 6: Maximum sequence length for Noncoding CircRNA Geneblock is 4,493nt", IF(AND(Table65[[#This Row],[Vector]]="RTC Other RNA", LEN(Table65[[#This Row],[Custom Sequence/Bank ID]])&gt;4913),"Error 6: Maximum sequence length for Other RNA Geneblock is 4,913nt",""))),"")))</f>
        <v/>
      </c>
      <c r="BM181" s="4" t="str">
        <f>IF(AND(Table65[[#This Row],[Vector]] &lt;&gt; "Banked Construct", Table65[[#This Row],[Service]]&lt;&gt;"Stock RNA", Table65[[#This Row],[Custom Sequence/Bank ID]]&lt;&gt;""),
    _xlfn.LET(
        _xlpm.Sequence, Table65[[#This Row],[Custom Sequence/Bank ID]],
        _xlpm.OriginalLength, IF(AND(Table65[[#This Row],[Codon Optimize Capitalized?]] &lt;&gt; "No", Table65[[#This Row],[Codon Optimize Capitalized?]] &lt;&gt; ""),
                           LEN(SUBSTITUTE(SUBSTITUTE(SUBSTITUTE(SUBSTITUTE(SUBSTITUTE(_xlpm.Sequence, "A", ""), "C", ""), "G", ""), "T", ""), "U", "")),
                           LEN(_xlpm.Sequence)),
        _xlpm.NoGCLength, IF(AND(Table65[[#This Row],[Codon Optimize Capitalized?]] &lt;&gt; "No", Table65[[#This Row],[Codon Optimize Capitalized?]] &lt;&gt; ""),
                       LEN((SUBSTITUTE(SUBSTITUTE(SUBSTITUTE(SUBSTITUTE(SUBSTITUTE(SUBSTITUTE(SUBSTITUTE(_xlpm.Sequence, "A", ""), "C", ""), "G", ""), "T", ""), "U", ""), "g", ""), "c", ""))),
                       LEN(SUBSTITUTE(SUBSTITUTE(UPPER(_xlpm.Sequence), "G", ""), "C", ""))),
        _xlpm.GCLength, _xlpm.OriginalLength - _xlpm.NoGCLength,
        _xlpm.GCPercentage, IF(_xlpm.OriginalLength &gt; 15, _xlpm.GCLength / _xlpm.OriginalLength, 0.5),
                IF(OR(_xlpm.GCPercentage &gt; 0.65, _xlpm.GCPercentage &lt; 0.25), "Warning 7: Unoptimized region GC is not between 25-65%", "")
    ),
    ""
)</f>
        <v/>
      </c>
      <c r="BN181" s="4" t="str" cm="1">
        <f t="array" ref="BN181">_xlfn.LET(
    _xlpm.ProblemFound, _xlfn.TEXTJOIN(", ", TRUE, IF(OR(Table65[[#This Row],[Codon Optimize Capitalized?]]="No", Table65[[#This Row],[Codon Optimize Capitalized?]]=""), IF((ISNUMBER(SEARCH(Table_Restriction_Enzymes[XbaI], Table65[[#This Row],[Custom Sequence/Bank ID]]))), Table_Restriction_Enzymes[XbaI], ""),IF((ISNUMBER(FIND(LOWER(Table_Restriction_Enzymes[XbaI]), Table65[[#This Row],[Custom Sequence/Bank ID]]))), Table_Restriction_Enzymes[XbaI], ""))),
    IF(_xlpm.ProblemFound="", "", "[" &amp; _xlpm.ProblemFound &amp; "]"))</f>
        <v/>
      </c>
      <c r="BO181" s="4" t="str">
        <f>IF(Table_Sequence_Check[[#This Row],[Restriction Enzyme 1 Check]]&lt;&gt;"", Table_Restriction_Enzymes[[#Headers],[XbaI]],"")</f>
        <v/>
      </c>
      <c r="BP181" s="4" t="str" cm="1">
        <f t="array" ref="BP181">_xlfn.LET(
    _xlpm.ProblemFound, _xlfn.TEXTJOIN(", ", TRUE, IF(OR(Table65[[#This Row],[Codon Optimize Capitalized?]]="No", Table65[[#This Row],[Codon Optimize Capitalized?]]=""), IF((ISNUMBER(SEARCH(Table_Restriction_Enzymes[AscI], Table65[[#This Row],[Custom Sequence/Bank ID]]))), Table_Restriction_Enzymes[AscI], ""),IF((ISNUMBER(FIND(LOWER(Table_Restriction_Enzymes[AscI]), Table65[[#This Row],[Custom Sequence/Bank ID]]))), Table_Restriction_Enzymes[AscI], ""))),
    IF(_xlpm.ProblemFound="", "", "[" &amp; _xlpm.ProblemFound &amp; "]"))</f>
        <v/>
      </c>
      <c r="BQ181" s="4" t="str">
        <f>IF(Table_Sequence_Check[[#This Row],[Restriction Enzyme 2 Check]]&lt;&gt;"", Table_Restriction_Enzymes[[#Headers],[AscI]],"")</f>
        <v/>
      </c>
      <c r="BR181" s="4" t="str">
        <f>IF(AND(Table65[[#This Row],[Vector]] &lt;&gt; "Banked Construct",Table65[[#This Row],[Service]]&lt;&gt;"Stock RNA", Table65[[#This Row],[Service]]&lt;&gt;"HT Geneblock Custom RNA", Table_Sequence_Check[[#This Row],[Restriction Enzyme 1 Check]]&lt;&gt;"", Table_Sequence_Check[[#This Row],[Restriction Enzyme 2 Check]]&lt;&gt; ""),"Error 8: Remove instances of one of the following: " &amp; _xlfn.CONCAT(Table_Sequence_Check[[#This Row],[Restriction Enzyme 1 Check]],Table_Sequence_Check[[#This Row],[Restriction Enzyme 2 Check]]),"")</f>
        <v/>
      </c>
      <c r="BS181" s="4" t="str" cm="1">
        <f t="array" ref="BS181">IF(
   AND(
      Table65[[#This Row],[Service]] &lt;&gt; "",
      OR(
         COUNTIF(Table65[Service], "HT Custom RNA") &gt; 0,
         COUNTIF(Table65[Service], "HT Geneblock Custom RNA") &gt; 0
      ),
      COUNTA(_xlfn.UNIQUE(_xlfn._xlws.FILTER(Table65[Service], Table65[Service] &lt;&gt; ""))) &gt; 1
   ),
   "Error 9: If selecting HT Custom RNA or HT Geneblock Custom RNA, all items must match the selected HT service",
   ""
)</f>
        <v/>
      </c>
      <c r="BT181" s="4" t="str" cm="1">
        <f t="array" ref="BT181">IF(
   AND(
      Table65[[#This Row],[Service]] &lt;&gt; "",
      OR(COUNTIF(Table65[Service], "*HT Custom RNA*") &gt; 0, COUNTIF(Table65[Service], "*HT Geneblock Custom RNA*") &gt; 0),
      OR(
         COUNTA(_xlfn.UNIQUE(_xlfn._xlws.FILTER(Table65[RNA Analytics], (Table65[Service] &lt;&gt; "")))) &gt; 1,
         COUNTA(_xlfn.UNIQUE(_xlfn._xlws.FILTER(Table65[Bank Construct?], (Table65[Service] &lt;&gt; "")))) &gt; 1,
         COUNTA(_xlfn.UNIQUE(_xlfn._xlws.FILTER(Table65[Synthesis Type], (Table65[Service] &lt;&gt; "")))) &gt; 1
      )
   ),
   "Error 10: If submitting HT Custom RNA or HT Geneblock Custom RNA service request, all items must have the same Synthesis Type, Banking, and Analytics",
   ""
)</f>
        <v/>
      </c>
      <c r="BU181" s="4" t="str">
        <f>IF(AND(OR(Table65[[#This Row],[Service]] = "HT Custom RNA",Table65[[#This Row],[Service]] = "HT Geneblock Custom RNA"), Table65[[#This Row],[Vector]]="Banked Construct"),"Error 11: Banked constructs cannot be submitted for HT/Geneblock Custom RNA service. Contact the core if you'd like to resynthesize an entire banked plate","")</f>
        <v/>
      </c>
      <c r="BV181" s="4" t="str">
        <f>IF(AND(Table65[[#This Row],[Service]] &lt;&gt; "", Table65[[#This Row],[Vector]]="Banked Construct", Table65[[#This Row],[Bank Construct?]]="Yes"),"Error 12: Cannot bank constructs that are already banked","")</f>
        <v/>
      </c>
      <c r="BW181" s="4" t="str" cm="1">
        <f t="array" ref="BW181">_xlfn.LET(
    _xlpm.ProblemFound, _xlfn.TEXTJOIN(", ", TRUE, IF(AND(Table65[[#This Row],[Synthesis Type]]="Other RNA", OR(Table65[[#This Row],[Codon Optimize Capitalized?]]="No", Table65[[#This Row],[Codon Optimize Capitalized?]]="")), IF((ISNUMBER(SEARCH(Table_pA_Check[pA Check], Table65[[#This Row],[Custom Sequence/Bank ID]]))), Table_pA_Check[pA Check], ""),IF((ISNUMBER(FIND(LOWER(Table_pA_Check[pA Check]), Table65[[#This Row],[Custom Sequence/Bank ID]]))), Table_pA_Check[pA Check], ""))),
    IF(_xlpm.ProblemFound="", "", "Error 13: Problem sequences found (" &amp; _xlpm.ProblemFound &amp; ")"))</f>
        <v/>
      </c>
      <c r="BX181" s="4" t="str">
        <f>IF(AND(Table65[[#This Row],[Service]] &lt;&gt; "", Table65[[#This Row],[Codon Optimize Capitalized?]]&lt;&gt; "No", Table65[[#This Row],[Codon Optimize Capitalized?]]&lt;&gt; "", Table65[[#This Row],[Codon Optimize Capitalized?]]&lt;&gt; "No Options", EXACT(Table65[[#This Row],[Custom Sequence/Bank ID]],LOWER(Table65[[#This Row],[Custom Sequence/Bank ID]]))),"Error 14: Codon optimization is selected, but sequence is lowercase. Change regions for optimization to uppercase","")</f>
        <v/>
      </c>
      <c r="BY181" s="4" t="str">
        <f>IF(COUNTIF(Table65[Name], Table65[[#This Row],[Name]]) &gt; 1, "Error 15: Duplicate name", "")</f>
        <v/>
      </c>
      <c r="BZ181" s="4" t="str">
        <f>IF(
   Table65[[#This Row],[Service]]&lt;&gt;"",
   IF(
      AND(Table65[[#This Row],[Formulation]]="", Table65[[#This Row],[Number of Aliquots]]&gt;1),
      "Error 16: The RTC can only aliquot formulated circRNA; unformulated circRNA is stable through many freeze-thaw cycles",
      ""
   ),
   ""
)</f>
        <v/>
      </c>
      <c r="CA181" s="4" t="str">
        <f>IF(
   Table65[[#This Row],[Service]]&lt;&gt;"",
   IF(
      Table65[[#This Row],[Number of Aliquots]] &gt; (Table65[[#This Row],[Quantity (mg)]]*20),
      "Error 17: Too many aliquots. Maximum aliquots for Quantity requested = " &amp; (Table65[[#This Row],[Quantity (mg)]]*20),
      ""
   ),
   ""
)</f>
        <v/>
      </c>
      <c r="CB181" s="4" t="str">
        <f>IF(
   AND(Table65[[#This Row],[Service]]&lt;&gt;"", Table65[[#This Row],[Quantity (mg)]]&lt;0.2, Table65[[#This Row],[Formulation]]&lt;&gt;"", Table65[[#This Row],[Formulation]]&lt;&gt;"None"),
   "Error 18: Quantity too low. Minimum is 0.2mg for formulations",
   ""
)</f>
        <v/>
      </c>
      <c r="CC181" s="4" t="str">
        <f>IF(
   AND(Table65[[#This Row],[Service]]&lt;&gt;"", Table65[[#This Row],[Vector]]="No Vector", Table65[[#This Row],[Service]]&lt;&gt;"HT Geneblock Custom RNA"),
   "Error 19: [No Vector] can only be used for Geneblock service",
   ""
)</f>
        <v/>
      </c>
      <c r="CD181" s="4" t="str">
        <f>_xlfn.LET(
    _xlpm.errorList, _xlfn.TEXTJOIN(". ", TRUE, Table_Sequence_Check[[#This Row],[Problem Sequence Check]:[GC Check]],Table_Sequence_Check[[#This Row],[Restriction Enzyme Error]:[Gblock No Vector Check]]),
    IF(AND(Table65[[#This Row],[Service]]&lt;&gt;"", Table65[[#This Row],[Custom Sequence/Bank ID]]&lt;&gt;"SPECIAL",_xlpm.errorList&lt;&gt;""), _xlpm.errorList &amp; ".", "")
)</f>
        <v/>
      </c>
      <c r="CF181" s="3" t="str">
        <f t="shared" si="10"/>
        <v>Required</v>
      </c>
      <c r="CG181" s="1" t="str">
        <f t="shared" si="11"/>
        <v>Optional</v>
      </c>
      <c r="CH181" s="1" t="str">
        <f>IF(Table65[[#This Row],[Service]]&lt;&gt;"",IF((Table65[[#This Row],[Service]]="HT Custom RNA") + (Table65[[#This Row],[Service]]="HT Geneblock Custom RNA"), "Empty","Required"),"Empty")</f>
        <v>Empty</v>
      </c>
      <c r="CI181" s="1" t="str">
        <f>IF(Table65[[#This Row],[Service]] = "Stock RNA", "Required","Empty")</f>
        <v>Empty</v>
      </c>
      <c r="CJ181" s="1" t="str">
        <f>IF(OR(Table65[[#This Row],[Service]] = "Custom RNA", Table65[[#This Row],[Service]] = "HT Custom RNA", Table65[[#This Row],[Service]] = "HT Geneblock Custom RNA", Table65[[#This Row],[Service]] = "Formulation"), "Required", "Empty")</f>
        <v>Empty</v>
      </c>
      <c r="CK181" s="1" t="str">
        <f>IF(OR(Table65[[#This Row],[Service]] = "Custom RNA", Table65[[#This Row],[Service]] = "HT Custom RNA", Table65[[#This Row],[Service]] = "HT Geneblock Custom RNA"), "Required", "Empty")</f>
        <v>Empty</v>
      </c>
      <c r="CL181" s="1" t="str">
        <f>IF(OR(Table65[[#This Row],[Service]] = "Custom RNA", Table65[[#This Row],[Service]] = "HT Custom RNA", Table65[[#This Row],[Service]] = "HT Geneblock Custom RNA"), "Required", "Empty")</f>
        <v>Empty</v>
      </c>
      <c r="CM181" s="1" t="str">
        <f>IF(OR(Table65[[#This Row],[Service]] = "Custom RNA", Table65[[#This Row],[Service]] = "HT Custom RNA", Table65[[#This Row],[Service]] = "HT Geneblock Custom RNA"), "Required", "Empty")</f>
        <v>Empty</v>
      </c>
      <c r="CN181" s="1" t="str">
        <f>IF(AND(Table65[[#This Row],[Vector]]&lt;&gt;"Banked Construct", OR(Table65[[#This Row],[Service]] = "Custom RNA", Table65[[#This Row],[Service]] = "HT Custom RNA",Table65[[#This Row],[Service]] = "HT Geneblock Custom RNA",)), "Optional", "Empty")</f>
        <v>Empty</v>
      </c>
      <c r="CO181" s="1" t="str">
        <f>IF(OR(Table65[[#This Row],[Service]] = "Custom RNA", Table65[[#This Row],[Service]] = "HT Custom RNA"), "Optional", "Empty")</f>
        <v>Empty</v>
      </c>
      <c r="CP181" s="1" t="str">
        <f>IF(OR(Table65[[#This Row],[Service]] = "Custom RNA", Table65[[#This Row],[Service]] = "HT Custom RNA", Table65[[#This Row],[Service]] = "HT Custom Geneblock RNA"), "Optional", "Empty")</f>
        <v>Empty</v>
      </c>
      <c r="CQ181" s="1" t="str">
        <f>IF(Table65[[#This Row],[Service]]&lt;&gt;"",IF(OR(Table65[[#This Row],[Service]]="HT Custom RNA", Table65[[#This Row],[Service]]="HT Geneblock Custom RNA"), "Empty","Optional"),"Empty")</f>
        <v>Empty</v>
      </c>
      <c r="CR181" s="1" t="str">
        <f>IF(AND(Table65[[#This Row],[Formulation]]&lt;&gt;"",Table65[[#This Row],[Formulation]]&lt;&gt;"None",Table65[[#This Row],[Formulation]]&lt;&gt;"No Options"), "Required","Empty")</f>
        <v>Empty</v>
      </c>
      <c r="CS181" s="1" t="str">
        <f>IF(AND(Table65[[#This Row],[Formulation]]&lt;&gt;"",Table65[[#This Row],[Formulation]]&lt;&gt;"None",Table65[[#This Row],[Formulation]]&lt;&gt;"No Options"), "Optional","Empty")</f>
        <v>Empty</v>
      </c>
      <c r="CT181" s="1" t="str">
        <f t="shared" si="12"/>
        <v>Optional</v>
      </c>
      <c r="CU181" s="1" t="str">
        <f t="shared" si="13"/>
        <v>Optional</v>
      </c>
      <c r="CV181" s="2" t="str">
        <f t="shared" si="14"/>
        <v>Optional</v>
      </c>
    </row>
    <row r="182" spans="1:100" x14ac:dyDescent="0.35">
      <c r="A182" s="69">
        <v>178</v>
      </c>
      <c r="B182" s="59"/>
      <c r="C182" s="83"/>
      <c r="D182" s="85"/>
      <c r="E182" s="90"/>
      <c r="F182" s="60"/>
      <c r="G182" s="60"/>
      <c r="H182" s="60"/>
      <c r="I182" s="61"/>
      <c r="J182" s="61"/>
      <c r="K182" s="105"/>
      <c r="L182" s="90"/>
      <c r="M182" s="60"/>
      <c r="N182" s="108"/>
      <c r="O182" s="91"/>
      <c r="P182" s="111"/>
      <c r="Q182" s="93" t="str">
        <f>Table_Sequence_Check[[#This Row],[Final Warnings]]</f>
        <v/>
      </c>
      <c r="R182" s="19"/>
      <c r="S182" s="19"/>
      <c r="T182" s="19"/>
      <c r="BG182" s="3" t="str" cm="1">
        <f t="array" ref="BG182">_xlfn.LET(
    _xlpm.ProblemFound, _xlfn.TEXTJOIN(", ", TRUE, IF(OR(Table65[[#This Row],[Codon Optimize Capitalized?]]="No", Table65[[#This Row],[Codon Optimize Capitalized?]]=""), IF((ISNUMBER(SEARCH(Table_Problem_Sequences[Problem Sequences], Table65[[#This Row],[Custom Sequence/Bank ID]]))), Table_Problem_Sequences[Problem Sequences], ""),IF((ISNUMBER(FIND(LOWER(Table_Problem_Sequences[Problem Sequences]), Table65[[#This Row],[Custom Sequence/Bank ID]]))), Table_Problem_Sequences[Problem Sequences], ""))),
    IF(_xlpm.ProblemFound="", "", "Warning 1: Problem sequences found (" &amp; _xlpm.ProblemFound &amp; ")"))</f>
        <v/>
      </c>
      <c r="BH182" s="3" t="str">
        <f>IF(AND(Table65[[#This Row],[Vector]] &lt;&gt; "Banked Construct",Table65[[#This Row],[Service]]&lt;&gt;"Stock RNA", LEN(Table65[[#This Row],[Custom Sequence/Bank ID]])&lt;300, Table65[[#This Row],[Custom Sequence/Bank ID]]&lt;&gt;""),"Comment: Sequence is less than 300nt. A spacer sequence will be added to bring the length up to 300nt","")</f>
        <v/>
      </c>
      <c r="BI182" s="1" t="str">
        <f>IF(AND(Table65[[#This Row],[Custom Sequence/Bank ID]]&lt;&gt;"", Table65[[#This Row],[Codon Optimize Capitalized?]]&lt;&gt; "No", Table65[[#This Row],[Codon Optimize Capitalized?]]&lt;&gt; "", Table65[[#This Row],[Codon Optimize Capitalized?]]&lt;&gt; "No Options"),
    IF(MOD(LEN(SUBSTITUTE(SUBSTITUTE(SUBSTITUTE(SUBSTITUTE(SUBSTITUTE(Table65[[#This Row],[Custom Sequence/Bank ID]], "a", ""), "c", ""), "g", ""), "u", ""), "t", "")), 3) = 0,
        "",
        "Error 3: Optimization regions not divisible by 3"),
    "")</f>
        <v/>
      </c>
      <c r="BJ182" s="1" t="str">
        <f>IF(
    Table65[[#This Row],[Vector]]="Banked Construct",
    IF(
        AND(
            LEFT(Table65[[#This Row],[Custom Sequence/Bank ID]], 3)="RTC",
            ISNUMBER(VALUE(MID(Table65[[#This Row],[Custom Sequence/Bank ID]], 4, 7))),
            LEN(Table65[[#This Row],[Custom Sequence/Bank ID]])=10
        ),
        "",
        "Error 4: Incorrect Bank ID"
    ),
    ""
)</f>
        <v/>
      </c>
      <c r="BK182" s="1" t="str">
        <f>IF(
   AND(Table65[[#This Row],[Vector]]&lt;&gt;"Banked Construct", LEN(Table65[[#This Row],[Custom Sequence/Bank ID]])&gt;0),
   IF(
      LEN(
         SUBSTITUTE(
            SUBSTITUTE(
               SUBSTITUTE(
                  SUBSTITUTE(UPPER(Table65[[#This Row],[Custom Sequence/Bank ID]]),"A",""),
               "C",""),
            "T",""),
         "G","")
      )&gt;0,
      "Error 5: Non-ACGT characters present",
      ""
   ),
   ""
)</f>
        <v/>
      </c>
      <c r="BL182" s="4" t="str">
        <f>IF(AND(Table65[[#This Row],[Vector]] &lt;&gt; "Banked Construct",Table65[[#This Row],[Service]]="Custom RNA", LEN(Table65[[#This Row],[Custom Sequence/Bank ID]])&gt;10000),"Error 6: Maximum sequence length is 10,000nt",IF(AND(Table65[[#This Row],[Vector]] &lt;&gt; "Banked Construct",Table65[[#This Row],[Service]]="HT Custom RNA", LEN(Table65[[#This Row],[Custom Sequence/Bank ID]])&gt;5000),"Error 6: Maximum sequence length for HT is 5,000nt", IF(Table65[[#This Row],[Service]]="HT Geneblock Custom RNA", IF(AND(Table65[[#This Row],[Vector]]="RTC coding circRNA", LEN(Table65[[#This Row],[Custom Sequence/Bank ID]])&gt;3793),"Error 6: Maximum sequence length for Coding CircRNA Geneblock is 3,793nt", IF(AND(Table65[[#This Row],[Vector]]="RTC noncoding circRNA", LEN(Table65[[#This Row],[Custom Sequence/Bank ID]])&gt;4493),"Error 6: Maximum sequence length for Noncoding CircRNA Geneblock is 4,493nt", IF(AND(Table65[[#This Row],[Vector]]="RTC Other RNA", LEN(Table65[[#This Row],[Custom Sequence/Bank ID]])&gt;4913),"Error 6: Maximum sequence length for Other RNA Geneblock is 4,913nt",""))),"")))</f>
        <v/>
      </c>
      <c r="BM182" s="4" t="str">
        <f>IF(AND(Table65[[#This Row],[Vector]] &lt;&gt; "Banked Construct", Table65[[#This Row],[Service]]&lt;&gt;"Stock RNA", Table65[[#This Row],[Custom Sequence/Bank ID]]&lt;&gt;""),
    _xlfn.LET(
        _xlpm.Sequence, Table65[[#This Row],[Custom Sequence/Bank ID]],
        _xlpm.OriginalLength, IF(AND(Table65[[#This Row],[Codon Optimize Capitalized?]] &lt;&gt; "No", Table65[[#This Row],[Codon Optimize Capitalized?]] &lt;&gt; ""),
                           LEN(SUBSTITUTE(SUBSTITUTE(SUBSTITUTE(SUBSTITUTE(SUBSTITUTE(_xlpm.Sequence, "A", ""), "C", ""), "G", ""), "T", ""), "U", "")),
                           LEN(_xlpm.Sequence)),
        _xlpm.NoGCLength, IF(AND(Table65[[#This Row],[Codon Optimize Capitalized?]] &lt;&gt; "No", Table65[[#This Row],[Codon Optimize Capitalized?]] &lt;&gt; ""),
                       LEN((SUBSTITUTE(SUBSTITUTE(SUBSTITUTE(SUBSTITUTE(SUBSTITUTE(SUBSTITUTE(SUBSTITUTE(_xlpm.Sequence, "A", ""), "C", ""), "G", ""), "T", ""), "U", ""), "g", ""), "c", ""))),
                       LEN(SUBSTITUTE(SUBSTITUTE(UPPER(_xlpm.Sequence), "G", ""), "C", ""))),
        _xlpm.GCLength, _xlpm.OriginalLength - _xlpm.NoGCLength,
        _xlpm.GCPercentage, IF(_xlpm.OriginalLength &gt; 15, _xlpm.GCLength / _xlpm.OriginalLength, 0.5),
                IF(OR(_xlpm.GCPercentage &gt; 0.65, _xlpm.GCPercentage &lt; 0.25), "Warning 7: Unoptimized region GC is not between 25-65%", "")
    ),
    ""
)</f>
        <v/>
      </c>
      <c r="BN182" s="4" t="str" cm="1">
        <f t="array" ref="BN182">_xlfn.LET(
    _xlpm.ProblemFound, _xlfn.TEXTJOIN(", ", TRUE, IF(OR(Table65[[#This Row],[Codon Optimize Capitalized?]]="No", Table65[[#This Row],[Codon Optimize Capitalized?]]=""), IF((ISNUMBER(SEARCH(Table_Restriction_Enzymes[XbaI], Table65[[#This Row],[Custom Sequence/Bank ID]]))), Table_Restriction_Enzymes[XbaI], ""),IF((ISNUMBER(FIND(LOWER(Table_Restriction_Enzymes[XbaI]), Table65[[#This Row],[Custom Sequence/Bank ID]]))), Table_Restriction_Enzymes[XbaI], ""))),
    IF(_xlpm.ProblemFound="", "", "[" &amp; _xlpm.ProblemFound &amp; "]"))</f>
        <v/>
      </c>
      <c r="BO182" s="4" t="str">
        <f>IF(Table_Sequence_Check[[#This Row],[Restriction Enzyme 1 Check]]&lt;&gt;"", Table_Restriction_Enzymes[[#Headers],[XbaI]],"")</f>
        <v/>
      </c>
      <c r="BP182" s="4" t="str" cm="1">
        <f t="array" ref="BP182">_xlfn.LET(
    _xlpm.ProblemFound, _xlfn.TEXTJOIN(", ", TRUE, IF(OR(Table65[[#This Row],[Codon Optimize Capitalized?]]="No", Table65[[#This Row],[Codon Optimize Capitalized?]]=""), IF((ISNUMBER(SEARCH(Table_Restriction_Enzymes[AscI], Table65[[#This Row],[Custom Sequence/Bank ID]]))), Table_Restriction_Enzymes[AscI], ""),IF((ISNUMBER(FIND(LOWER(Table_Restriction_Enzymes[AscI]), Table65[[#This Row],[Custom Sequence/Bank ID]]))), Table_Restriction_Enzymes[AscI], ""))),
    IF(_xlpm.ProblemFound="", "", "[" &amp; _xlpm.ProblemFound &amp; "]"))</f>
        <v/>
      </c>
      <c r="BQ182" s="4" t="str">
        <f>IF(Table_Sequence_Check[[#This Row],[Restriction Enzyme 2 Check]]&lt;&gt;"", Table_Restriction_Enzymes[[#Headers],[AscI]],"")</f>
        <v/>
      </c>
      <c r="BR182" s="4" t="str">
        <f>IF(AND(Table65[[#This Row],[Vector]] &lt;&gt; "Banked Construct",Table65[[#This Row],[Service]]&lt;&gt;"Stock RNA", Table65[[#This Row],[Service]]&lt;&gt;"HT Geneblock Custom RNA", Table_Sequence_Check[[#This Row],[Restriction Enzyme 1 Check]]&lt;&gt;"", Table_Sequence_Check[[#This Row],[Restriction Enzyme 2 Check]]&lt;&gt; ""),"Error 8: Remove instances of one of the following: " &amp; _xlfn.CONCAT(Table_Sequence_Check[[#This Row],[Restriction Enzyme 1 Check]],Table_Sequence_Check[[#This Row],[Restriction Enzyme 2 Check]]),"")</f>
        <v/>
      </c>
      <c r="BS182" s="4" t="str" cm="1">
        <f t="array" ref="BS182">IF(
   AND(
      Table65[[#This Row],[Service]] &lt;&gt; "",
      OR(
         COUNTIF(Table65[Service], "HT Custom RNA") &gt; 0,
         COUNTIF(Table65[Service], "HT Geneblock Custom RNA") &gt; 0
      ),
      COUNTA(_xlfn.UNIQUE(_xlfn._xlws.FILTER(Table65[Service], Table65[Service] &lt;&gt; ""))) &gt; 1
   ),
   "Error 9: If selecting HT Custom RNA or HT Geneblock Custom RNA, all items must match the selected HT service",
   ""
)</f>
        <v/>
      </c>
      <c r="BT182" s="4" t="str" cm="1">
        <f t="array" ref="BT182">IF(
   AND(
      Table65[[#This Row],[Service]] &lt;&gt; "",
      OR(COUNTIF(Table65[Service], "*HT Custom RNA*") &gt; 0, COUNTIF(Table65[Service], "*HT Geneblock Custom RNA*") &gt; 0),
      OR(
         COUNTA(_xlfn.UNIQUE(_xlfn._xlws.FILTER(Table65[RNA Analytics], (Table65[Service] &lt;&gt; "")))) &gt; 1,
         COUNTA(_xlfn.UNIQUE(_xlfn._xlws.FILTER(Table65[Bank Construct?], (Table65[Service] &lt;&gt; "")))) &gt; 1,
         COUNTA(_xlfn.UNIQUE(_xlfn._xlws.FILTER(Table65[Synthesis Type], (Table65[Service] &lt;&gt; "")))) &gt; 1
      )
   ),
   "Error 10: If submitting HT Custom RNA or HT Geneblock Custom RNA service request, all items must have the same Synthesis Type, Banking, and Analytics",
   ""
)</f>
        <v/>
      </c>
      <c r="BU182" s="4" t="str">
        <f>IF(AND(OR(Table65[[#This Row],[Service]] = "HT Custom RNA",Table65[[#This Row],[Service]] = "HT Geneblock Custom RNA"), Table65[[#This Row],[Vector]]="Banked Construct"),"Error 11: Banked constructs cannot be submitted for HT/Geneblock Custom RNA service. Contact the core if you'd like to resynthesize an entire banked plate","")</f>
        <v/>
      </c>
      <c r="BV182" s="4" t="str">
        <f>IF(AND(Table65[[#This Row],[Service]] &lt;&gt; "", Table65[[#This Row],[Vector]]="Banked Construct", Table65[[#This Row],[Bank Construct?]]="Yes"),"Error 12: Cannot bank constructs that are already banked","")</f>
        <v/>
      </c>
      <c r="BW182" s="4" t="str" cm="1">
        <f t="array" ref="BW182">_xlfn.LET(
    _xlpm.ProblemFound, _xlfn.TEXTJOIN(", ", TRUE, IF(AND(Table65[[#This Row],[Synthesis Type]]="Other RNA", OR(Table65[[#This Row],[Codon Optimize Capitalized?]]="No", Table65[[#This Row],[Codon Optimize Capitalized?]]="")), IF((ISNUMBER(SEARCH(Table_pA_Check[pA Check], Table65[[#This Row],[Custom Sequence/Bank ID]]))), Table_pA_Check[pA Check], ""),IF((ISNUMBER(FIND(LOWER(Table_pA_Check[pA Check]), Table65[[#This Row],[Custom Sequence/Bank ID]]))), Table_pA_Check[pA Check], ""))),
    IF(_xlpm.ProblemFound="", "", "Error 13: Problem sequences found (" &amp; _xlpm.ProblemFound &amp; ")"))</f>
        <v/>
      </c>
      <c r="BX182" s="4" t="str">
        <f>IF(AND(Table65[[#This Row],[Service]] &lt;&gt; "", Table65[[#This Row],[Codon Optimize Capitalized?]]&lt;&gt; "No", Table65[[#This Row],[Codon Optimize Capitalized?]]&lt;&gt; "", Table65[[#This Row],[Codon Optimize Capitalized?]]&lt;&gt; "No Options", EXACT(Table65[[#This Row],[Custom Sequence/Bank ID]],LOWER(Table65[[#This Row],[Custom Sequence/Bank ID]]))),"Error 14: Codon optimization is selected, but sequence is lowercase. Change regions for optimization to uppercase","")</f>
        <v/>
      </c>
      <c r="BY182" s="4" t="str">
        <f>IF(COUNTIF(Table65[Name], Table65[[#This Row],[Name]]) &gt; 1, "Error 15: Duplicate name", "")</f>
        <v/>
      </c>
      <c r="BZ182" s="4" t="str">
        <f>IF(
   Table65[[#This Row],[Service]]&lt;&gt;"",
   IF(
      AND(Table65[[#This Row],[Formulation]]="", Table65[[#This Row],[Number of Aliquots]]&gt;1),
      "Error 16: The RTC can only aliquot formulated circRNA; unformulated circRNA is stable through many freeze-thaw cycles",
      ""
   ),
   ""
)</f>
        <v/>
      </c>
      <c r="CA182" s="4" t="str">
        <f>IF(
   Table65[[#This Row],[Service]]&lt;&gt;"",
   IF(
      Table65[[#This Row],[Number of Aliquots]] &gt; (Table65[[#This Row],[Quantity (mg)]]*20),
      "Error 17: Too many aliquots. Maximum aliquots for Quantity requested = " &amp; (Table65[[#This Row],[Quantity (mg)]]*20),
      ""
   ),
   ""
)</f>
        <v/>
      </c>
      <c r="CB182" s="4" t="str">
        <f>IF(
   AND(Table65[[#This Row],[Service]]&lt;&gt;"", Table65[[#This Row],[Quantity (mg)]]&lt;0.2, Table65[[#This Row],[Formulation]]&lt;&gt;"", Table65[[#This Row],[Formulation]]&lt;&gt;"None"),
   "Error 18: Quantity too low. Minimum is 0.2mg for formulations",
   ""
)</f>
        <v/>
      </c>
      <c r="CC182" s="4" t="str">
        <f>IF(
   AND(Table65[[#This Row],[Service]]&lt;&gt;"", Table65[[#This Row],[Vector]]="No Vector", Table65[[#This Row],[Service]]&lt;&gt;"HT Geneblock Custom RNA"),
   "Error 19: [No Vector] can only be used for Geneblock service",
   ""
)</f>
        <v/>
      </c>
      <c r="CD182" s="4" t="str">
        <f>_xlfn.LET(
    _xlpm.errorList, _xlfn.TEXTJOIN(". ", TRUE, Table_Sequence_Check[[#This Row],[Problem Sequence Check]:[GC Check]],Table_Sequence_Check[[#This Row],[Restriction Enzyme Error]:[Gblock No Vector Check]]),
    IF(AND(Table65[[#This Row],[Service]]&lt;&gt;"", Table65[[#This Row],[Custom Sequence/Bank ID]]&lt;&gt;"SPECIAL",_xlpm.errorList&lt;&gt;""), _xlpm.errorList &amp; ".", "")
)</f>
        <v/>
      </c>
      <c r="CF182" s="3" t="str">
        <f t="shared" si="10"/>
        <v>Required</v>
      </c>
      <c r="CG182" s="1" t="str">
        <f t="shared" si="11"/>
        <v>Optional</v>
      </c>
      <c r="CH182" s="1" t="str">
        <f>IF(Table65[[#This Row],[Service]]&lt;&gt;"",IF((Table65[[#This Row],[Service]]="HT Custom RNA") + (Table65[[#This Row],[Service]]="HT Geneblock Custom RNA"), "Empty","Required"),"Empty")</f>
        <v>Empty</v>
      </c>
      <c r="CI182" s="1" t="str">
        <f>IF(Table65[[#This Row],[Service]] = "Stock RNA", "Required","Empty")</f>
        <v>Empty</v>
      </c>
      <c r="CJ182" s="1" t="str">
        <f>IF(OR(Table65[[#This Row],[Service]] = "Custom RNA", Table65[[#This Row],[Service]] = "HT Custom RNA", Table65[[#This Row],[Service]] = "HT Geneblock Custom RNA", Table65[[#This Row],[Service]] = "Formulation"), "Required", "Empty")</f>
        <v>Empty</v>
      </c>
      <c r="CK182" s="1" t="str">
        <f>IF(OR(Table65[[#This Row],[Service]] = "Custom RNA", Table65[[#This Row],[Service]] = "HT Custom RNA", Table65[[#This Row],[Service]] = "HT Geneblock Custom RNA"), "Required", "Empty")</f>
        <v>Empty</v>
      </c>
      <c r="CL182" s="1" t="str">
        <f>IF(OR(Table65[[#This Row],[Service]] = "Custom RNA", Table65[[#This Row],[Service]] = "HT Custom RNA", Table65[[#This Row],[Service]] = "HT Geneblock Custom RNA"), "Required", "Empty")</f>
        <v>Empty</v>
      </c>
      <c r="CM182" s="1" t="str">
        <f>IF(OR(Table65[[#This Row],[Service]] = "Custom RNA", Table65[[#This Row],[Service]] = "HT Custom RNA", Table65[[#This Row],[Service]] = "HT Geneblock Custom RNA"), "Required", "Empty")</f>
        <v>Empty</v>
      </c>
      <c r="CN182" s="1" t="str">
        <f>IF(AND(Table65[[#This Row],[Vector]]&lt;&gt;"Banked Construct", OR(Table65[[#This Row],[Service]] = "Custom RNA", Table65[[#This Row],[Service]] = "HT Custom RNA",Table65[[#This Row],[Service]] = "HT Geneblock Custom RNA",)), "Optional", "Empty")</f>
        <v>Empty</v>
      </c>
      <c r="CO182" s="1" t="str">
        <f>IF(OR(Table65[[#This Row],[Service]] = "Custom RNA", Table65[[#This Row],[Service]] = "HT Custom RNA"), "Optional", "Empty")</f>
        <v>Empty</v>
      </c>
      <c r="CP182" s="1" t="str">
        <f>IF(OR(Table65[[#This Row],[Service]] = "Custom RNA", Table65[[#This Row],[Service]] = "HT Custom RNA", Table65[[#This Row],[Service]] = "HT Custom Geneblock RNA"), "Optional", "Empty")</f>
        <v>Empty</v>
      </c>
      <c r="CQ182" s="1" t="str">
        <f>IF(Table65[[#This Row],[Service]]&lt;&gt;"",IF(OR(Table65[[#This Row],[Service]]="HT Custom RNA", Table65[[#This Row],[Service]]="HT Geneblock Custom RNA"), "Empty","Optional"),"Empty")</f>
        <v>Empty</v>
      </c>
      <c r="CR182" s="1" t="str">
        <f>IF(AND(Table65[[#This Row],[Formulation]]&lt;&gt;"",Table65[[#This Row],[Formulation]]&lt;&gt;"None",Table65[[#This Row],[Formulation]]&lt;&gt;"No Options"), "Required","Empty")</f>
        <v>Empty</v>
      </c>
      <c r="CS182" s="1" t="str">
        <f>IF(AND(Table65[[#This Row],[Formulation]]&lt;&gt;"",Table65[[#This Row],[Formulation]]&lt;&gt;"None",Table65[[#This Row],[Formulation]]&lt;&gt;"No Options"), "Optional","Empty")</f>
        <v>Empty</v>
      </c>
      <c r="CT182" s="1" t="str">
        <f t="shared" si="12"/>
        <v>Optional</v>
      </c>
      <c r="CU182" s="1" t="str">
        <f t="shared" si="13"/>
        <v>Optional</v>
      </c>
      <c r="CV182" s="2" t="str">
        <f t="shared" si="14"/>
        <v>Optional</v>
      </c>
    </row>
    <row r="183" spans="1:100" x14ac:dyDescent="0.35">
      <c r="A183" s="69">
        <v>179</v>
      </c>
      <c r="B183" s="59"/>
      <c r="C183" s="83"/>
      <c r="D183" s="85"/>
      <c r="E183" s="90"/>
      <c r="F183" s="60"/>
      <c r="G183" s="60"/>
      <c r="H183" s="60"/>
      <c r="I183" s="61"/>
      <c r="J183" s="61"/>
      <c r="K183" s="105"/>
      <c r="L183" s="90"/>
      <c r="M183" s="60"/>
      <c r="N183" s="108"/>
      <c r="O183" s="91"/>
      <c r="P183" s="111"/>
      <c r="Q183" s="93" t="str">
        <f>Table_Sequence_Check[[#This Row],[Final Warnings]]</f>
        <v/>
      </c>
      <c r="R183" s="19"/>
      <c r="S183" s="19"/>
      <c r="T183" s="19"/>
      <c r="BG183" s="3" t="str" cm="1">
        <f t="array" ref="BG183">_xlfn.LET(
    _xlpm.ProblemFound, _xlfn.TEXTJOIN(", ", TRUE, IF(OR(Table65[[#This Row],[Codon Optimize Capitalized?]]="No", Table65[[#This Row],[Codon Optimize Capitalized?]]=""), IF((ISNUMBER(SEARCH(Table_Problem_Sequences[Problem Sequences], Table65[[#This Row],[Custom Sequence/Bank ID]]))), Table_Problem_Sequences[Problem Sequences], ""),IF((ISNUMBER(FIND(LOWER(Table_Problem_Sequences[Problem Sequences]), Table65[[#This Row],[Custom Sequence/Bank ID]]))), Table_Problem_Sequences[Problem Sequences], ""))),
    IF(_xlpm.ProblemFound="", "", "Warning 1: Problem sequences found (" &amp; _xlpm.ProblemFound &amp; ")"))</f>
        <v/>
      </c>
      <c r="BH183" s="3" t="str">
        <f>IF(AND(Table65[[#This Row],[Vector]] &lt;&gt; "Banked Construct",Table65[[#This Row],[Service]]&lt;&gt;"Stock RNA", LEN(Table65[[#This Row],[Custom Sequence/Bank ID]])&lt;300, Table65[[#This Row],[Custom Sequence/Bank ID]]&lt;&gt;""),"Comment: Sequence is less than 300nt. A spacer sequence will be added to bring the length up to 300nt","")</f>
        <v/>
      </c>
      <c r="BI183" s="1" t="str">
        <f>IF(AND(Table65[[#This Row],[Custom Sequence/Bank ID]]&lt;&gt;"", Table65[[#This Row],[Codon Optimize Capitalized?]]&lt;&gt; "No", Table65[[#This Row],[Codon Optimize Capitalized?]]&lt;&gt; "", Table65[[#This Row],[Codon Optimize Capitalized?]]&lt;&gt; "No Options"),
    IF(MOD(LEN(SUBSTITUTE(SUBSTITUTE(SUBSTITUTE(SUBSTITUTE(SUBSTITUTE(Table65[[#This Row],[Custom Sequence/Bank ID]], "a", ""), "c", ""), "g", ""), "u", ""), "t", "")), 3) = 0,
        "",
        "Error 3: Optimization regions not divisible by 3"),
    "")</f>
        <v/>
      </c>
      <c r="BJ183" s="1" t="str">
        <f>IF(
    Table65[[#This Row],[Vector]]="Banked Construct",
    IF(
        AND(
            LEFT(Table65[[#This Row],[Custom Sequence/Bank ID]], 3)="RTC",
            ISNUMBER(VALUE(MID(Table65[[#This Row],[Custom Sequence/Bank ID]], 4, 7))),
            LEN(Table65[[#This Row],[Custom Sequence/Bank ID]])=10
        ),
        "",
        "Error 4: Incorrect Bank ID"
    ),
    ""
)</f>
        <v/>
      </c>
      <c r="BK183" s="1" t="str">
        <f>IF(
   AND(Table65[[#This Row],[Vector]]&lt;&gt;"Banked Construct", LEN(Table65[[#This Row],[Custom Sequence/Bank ID]])&gt;0),
   IF(
      LEN(
         SUBSTITUTE(
            SUBSTITUTE(
               SUBSTITUTE(
                  SUBSTITUTE(UPPER(Table65[[#This Row],[Custom Sequence/Bank ID]]),"A",""),
               "C",""),
            "T",""),
         "G","")
      )&gt;0,
      "Error 5: Non-ACGT characters present",
      ""
   ),
   ""
)</f>
        <v/>
      </c>
      <c r="BL183" s="4" t="str">
        <f>IF(AND(Table65[[#This Row],[Vector]] &lt;&gt; "Banked Construct",Table65[[#This Row],[Service]]="Custom RNA", LEN(Table65[[#This Row],[Custom Sequence/Bank ID]])&gt;10000),"Error 6: Maximum sequence length is 10,000nt",IF(AND(Table65[[#This Row],[Vector]] &lt;&gt; "Banked Construct",Table65[[#This Row],[Service]]="HT Custom RNA", LEN(Table65[[#This Row],[Custom Sequence/Bank ID]])&gt;5000),"Error 6: Maximum sequence length for HT is 5,000nt", IF(Table65[[#This Row],[Service]]="HT Geneblock Custom RNA", IF(AND(Table65[[#This Row],[Vector]]="RTC coding circRNA", LEN(Table65[[#This Row],[Custom Sequence/Bank ID]])&gt;3793),"Error 6: Maximum sequence length for Coding CircRNA Geneblock is 3,793nt", IF(AND(Table65[[#This Row],[Vector]]="RTC noncoding circRNA", LEN(Table65[[#This Row],[Custom Sequence/Bank ID]])&gt;4493),"Error 6: Maximum sequence length for Noncoding CircRNA Geneblock is 4,493nt", IF(AND(Table65[[#This Row],[Vector]]="RTC Other RNA", LEN(Table65[[#This Row],[Custom Sequence/Bank ID]])&gt;4913),"Error 6: Maximum sequence length for Other RNA Geneblock is 4,913nt",""))),"")))</f>
        <v/>
      </c>
      <c r="BM183" s="4" t="str">
        <f>IF(AND(Table65[[#This Row],[Vector]] &lt;&gt; "Banked Construct", Table65[[#This Row],[Service]]&lt;&gt;"Stock RNA", Table65[[#This Row],[Custom Sequence/Bank ID]]&lt;&gt;""),
    _xlfn.LET(
        _xlpm.Sequence, Table65[[#This Row],[Custom Sequence/Bank ID]],
        _xlpm.OriginalLength, IF(AND(Table65[[#This Row],[Codon Optimize Capitalized?]] &lt;&gt; "No", Table65[[#This Row],[Codon Optimize Capitalized?]] &lt;&gt; ""),
                           LEN(SUBSTITUTE(SUBSTITUTE(SUBSTITUTE(SUBSTITUTE(SUBSTITUTE(_xlpm.Sequence, "A", ""), "C", ""), "G", ""), "T", ""), "U", "")),
                           LEN(_xlpm.Sequence)),
        _xlpm.NoGCLength, IF(AND(Table65[[#This Row],[Codon Optimize Capitalized?]] &lt;&gt; "No", Table65[[#This Row],[Codon Optimize Capitalized?]] &lt;&gt; ""),
                       LEN((SUBSTITUTE(SUBSTITUTE(SUBSTITUTE(SUBSTITUTE(SUBSTITUTE(SUBSTITUTE(SUBSTITUTE(_xlpm.Sequence, "A", ""), "C", ""), "G", ""), "T", ""), "U", ""), "g", ""), "c", ""))),
                       LEN(SUBSTITUTE(SUBSTITUTE(UPPER(_xlpm.Sequence), "G", ""), "C", ""))),
        _xlpm.GCLength, _xlpm.OriginalLength - _xlpm.NoGCLength,
        _xlpm.GCPercentage, IF(_xlpm.OriginalLength &gt; 15, _xlpm.GCLength / _xlpm.OriginalLength, 0.5),
                IF(OR(_xlpm.GCPercentage &gt; 0.65, _xlpm.GCPercentage &lt; 0.25), "Warning 7: Unoptimized region GC is not between 25-65%", "")
    ),
    ""
)</f>
        <v/>
      </c>
      <c r="BN183" s="4" t="str" cm="1">
        <f t="array" ref="BN183">_xlfn.LET(
    _xlpm.ProblemFound, _xlfn.TEXTJOIN(", ", TRUE, IF(OR(Table65[[#This Row],[Codon Optimize Capitalized?]]="No", Table65[[#This Row],[Codon Optimize Capitalized?]]=""), IF((ISNUMBER(SEARCH(Table_Restriction_Enzymes[XbaI], Table65[[#This Row],[Custom Sequence/Bank ID]]))), Table_Restriction_Enzymes[XbaI], ""),IF((ISNUMBER(FIND(LOWER(Table_Restriction_Enzymes[XbaI]), Table65[[#This Row],[Custom Sequence/Bank ID]]))), Table_Restriction_Enzymes[XbaI], ""))),
    IF(_xlpm.ProblemFound="", "", "[" &amp; _xlpm.ProblemFound &amp; "]"))</f>
        <v/>
      </c>
      <c r="BO183" s="4" t="str">
        <f>IF(Table_Sequence_Check[[#This Row],[Restriction Enzyme 1 Check]]&lt;&gt;"", Table_Restriction_Enzymes[[#Headers],[XbaI]],"")</f>
        <v/>
      </c>
      <c r="BP183" s="4" t="str" cm="1">
        <f t="array" ref="BP183">_xlfn.LET(
    _xlpm.ProblemFound, _xlfn.TEXTJOIN(", ", TRUE, IF(OR(Table65[[#This Row],[Codon Optimize Capitalized?]]="No", Table65[[#This Row],[Codon Optimize Capitalized?]]=""), IF((ISNUMBER(SEARCH(Table_Restriction_Enzymes[AscI], Table65[[#This Row],[Custom Sequence/Bank ID]]))), Table_Restriction_Enzymes[AscI], ""),IF((ISNUMBER(FIND(LOWER(Table_Restriction_Enzymes[AscI]), Table65[[#This Row],[Custom Sequence/Bank ID]]))), Table_Restriction_Enzymes[AscI], ""))),
    IF(_xlpm.ProblemFound="", "", "[" &amp; _xlpm.ProblemFound &amp; "]"))</f>
        <v/>
      </c>
      <c r="BQ183" s="4" t="str">
        <f>IF(Table_Sequence_Check[[#This Row],[Restriction Enzyme 2 Check]]&lt;&gt;"", Table_Restriction_Enzymes[[#Headers],[AscI]],"")</f>
        <v/>
      </c>
      <c r="BR183" s="4" t="str">
        <f>IF(AND(Table65[[#This Row],[Vector]] &lt;&gt; "Banked Construct",Table65[[#This Row],[Service]]&lt;&gt;"Stock RNA", Table65[[#This Row],[Service]]&lt;&gt;"HT Geneblock Custom RNA", Table_Sequence_Check[[#This Row],[Restriction Enzyme 1 Check]]&lt;&gt;"", Table_Sequence_Check[[#This Row],[Restriction Enzyme 2 Check]]&lt;&gt; ""),"Error 8: Remove instances of one of the following: " &amp; _xlfn.CONCAT(Table_Sequence_Check[[#This Row],[Restriction Enzyme 1 Check]],Table_Sequence_Check[[#This Row],[Restriction Enzyme 2 Check]]),"")</f>
        <v/>
      </c>
      <c r="BS183" s="4" t="str" cm="1">
        <f t="array" ref="BS183">IF(
   AND(
      Table65[[#This Row],[Service]] &lt;&gt; "",
      OR(
         COUNTIF(Table65[Service], "HT Custom RNA") &gt; 0,
         COUNTIF(Table65[Service], "HT Geneblock Custom RNA") &gt; 0
      ),
      COUNTA(_xlfn.UNIQUE(_xlfn._xlws.FILTER(Table65[Service], Table65[Service] &lt;&gt; ""))) &gt; 1
   ),
   "Error 9: If selecting HT Custom RNA or HT Geneblock Custom RNA, all items must match the selected HT service",
   ""
)</f>
        <v/>
      </c>
      <c r="BT183" s="4" t="str" cm="1">
        <f t="array" ref="BT183">IF(
   AND(
      Table65[[#This Row],[Service]] &lt;&gt; "",
      OR(COUNTIF(Table65[Service], "*HT Custom RNA*") &gt; 0, COUNTIF(Table65[Service], "*HT Geneblock Custom RNA*") &gt; 0),
      OR(
         COUNTA(_xlfn.UNIQUE(_xlfn._xlws.FILTER(Table65[RNA Analytics], (Table65[Service] &lt;&gt; "")))) &gt; 1,
         COUNTA(_xlfn.UNIQUE(_xlfn._xlws.FILTER(Table65[Bank Construct?], (Table65[Service] &lt;&gt; "")))) &gt; 1,
         COUNTA(_xlfn.UNIQUE(_xlfn._xlws.FILTER(Table65[Synthesis Type], (Table65[Service] &lt;&gt; "")))) &gt; 1
      )
   ),
   "Error 10: If submitting HT Custom RNA or HT Geneblock Custom RNA service request, all items must have the same Synthesis Type, Banking, and Analytics",
   ""
)</f>
        <v/>
      </c>
      <c r="BU183" s="4" t="str">
        <f>IF(AND(OR(Table65[[#This Row],[Service]] = "HT Custom RNA",Table65[[#This Row],[Service]] = "HT Geneblock Custom RNA"), Table65[[#This Row],[Vector]]="Banked Construct"),"Error 11: Banked constructs cannot be submitted for HT/Geneblock Custom RNA service. Contact the core if you'd like to resynthesize an entire banked plate","")</f>
        <v/>
      </c>
      <c r="BV183" s="4" t="str">
        <f>IF(AND(Table65[[#This Row],[Service]] &lt;&gt; "", Table65[[#This Row],[Vector]]="Banked Construct", Table65[[#This Row],[Bank Construct?]]="Yes"),"Error 12: Cannot bank constructs that are already banked","")</f>
        <v/>
      </c>
      <c r="BW183" s="4" t="str" cm="1">
        <f t="array" ref="BW183">_xlfn.LET(
    _xlpm.ProblemFound, _xlfn.TEXTJOIN(", ", TRUE, IF(AND(Table65[[#This Row],[Synthesis Type]]="Other RNA", OR(Table65[[#This Row],[Codon Optimize Capitalized?]]="No", Table65[[#This Row],[Codon Optimize Capitalized?]]="")), IF((ISNUMBER(SEARCH(Table_pA_Check[pA Check], Table65[[#This Row],[Custom Sequence/Bank ID]]))), Table_pA_Check[pA Check], ""),IF((ISNUMBER(FIND(LOWER(Table_pA_Check[pA Check]), Table65[[#This Row],[Custom Sequence/Bank ID]]))), Table_pA_Check[pA Check], ""))),
    IF(_xlpm.ProblemFound="", "", "Error 13: Problem sequences found (" &amp; _xlpm.ProblemFound &amp; ")"))</f>
        <v/>
      </c>
      <c r="BX183" s="4" t="str">
        <f>IF(AND(Table65[[#This Row],[Service]] &lt;&gt; "", Table65[[#This Row],[Codon Optimize Capitalized?]]&lt;&gt; "No", Table65[[#This Row],[Codon Optimize Capitalized?]]&lt;&gt; "", Table65[[#This Row],[Codon Optimize Capitalized?]]&lt;&gt; "No Options", EXACT(Table65[[#This Row],[Custom Sequence/Bank ID]],LOWER(Table65[[#This Row],[Custom Sequence/Bank ID]]))),"Error 14: Codon optimization is selected, but sequence is lowercase. Change regions for optimization to uppercase","")</f>
        <v/>
      </c>
      <c r="BY183" s="4" t="str">
        <f>IF(COUNTIF(Table65[Name], Table65[[#This Row],[Name]]) &gt; 1, "Error 15: Duplicate name", "")</f>
        <v/>
      </c>
      <c r="BZ183" s="4" t="str">
        <f>IF(
   Table65[[#This Row],[Service]]&lt;&gt;"",
   IF(
      AND(Table65[[#This Row],[Formulation]]="", Table65[[#This Row],[Number of Aliquots]]&gt;1),
      "Error 16: The RTC can only aliquot formulated circRNA; unformulated circRNA is stable through many freeze-thaw cycles",
      ""
   ),
   ""
)</f>
        <v/>
      </c>
      <c r="CA183" s="4" t="str">
        <f>IF(
   Table65[[#This Row],[Service]]&lt;&gt;"",
   IF(
      Table65[[#This Row],[Number of Aliquots]] &gt; (Table65[[#This Row],[Quantity (mg)]]*20),
      "Error 17: Too many aliquots. Maximum aliquots for Quantity requested = " &amp; (Table65[[#This Row],[Quantity (mg)]]*20),
      ""
   ),
   ""
)</f>
        <v/>
      </c>
      <c r="CB183" s="4" t="str">
        <f>IF(
   AND(Table65[[#This Row],[Service]]&lt;&gt;"", Table65[[#This Row],[Quantity (mg)]]&lt;0.2, Table65[[#This Row],[Formulation]]&lt;&gt;"", Table65[[#This Row],[Formulation]]&lt;&gt;"None"),
   "Error 18: Quantity too low. Minimum is 0.2mg for formulations",
   ""
)</f>
        <v/>
      </c>
      <c r="CC183" s="4" t="str">
        <f>IF(
   AND(Table65[[#This Row],[Service]]&lt;&gt;"", Table65[[#This Row],[Vector]]="No Vector", Table65[[#This Row],[Service]]&lt;&gt;"HT Geneblock Custom RNA"),
   "Error 19: [No Vector] can only be used for Geneblock service",
   ""
)</f>
        <v/>
      </c>
      <c r="CD183" s="4" t="str">
        <f>_xlfn.LET(
    _xlpm.errorList, _xlfn.TEXTJOIN(". ", TRUE, Table_Sequence_Check[[#This Row],[Problem Sequence Check]:[GC Check]],Table_Sequence_Check[[#This Row],[Restriction Enzyme Error]:[Gblock No Vector Check]]),
    IF(AND(Table65[[#This Row],[Service]]&lt;&gt;"", Table65[[#This Row],[Custom Sequence/Bank ID]]&lt;&gt;"SPECIAL",_xlpm.errorList&lt;&gt;""), _xlpm.errorList &amp; ".", "")
)</f>
        <v/>
      </c>
      <c r="CF183" s="3" t="str">
        <f t="shared" si="10"/>
        <v>Required</v>
      </c>
      <c r="CG183" s="1" t="str">
        <f t="shared" si="11"/>
        <v>Optional</v>
      </c>
      <c r="CH183" s="1" t="str">
        <f>IF(Table65[[#This Row],[Service]]&lt;&gt;"",IF((Table65[[#This Row],[Service]]="HT Custom RNA") + (Table65[[#This Row],[Service]]="HT Geneblock Custom RNA"), "Empty","Required"),"Empty")</f>
        <v>Empty</v>
      </c>
      <c r="CI183" s="1" t="str">
        <f>IF(Table65[[#This Row],[Service]] = "Stock RNA", "Required","Empty")</f>
        <v>Empty</v>
      </c>
      <c r="CJ183" s="1" t="str">
        <f>IF(OR(Table65[[#This Row],[Service]] = "Custom RNA", Table65[[#This Row],[Service]] = "HT Custom RNA", Table65[[#This Row],[Service]] = "HT Geneblock Custom RNA", Table65[[#This Row],[Service]] = "Formulation"), "Required", "Empty")</f>
        <v>Empty</v>
      </c>
      <c r="CK183" s="1" t="str">
        <f>IF(OR(Table65[[#This Row],[Service]] = "Custom RNA", Table65[[#This Row],[Service]] = "HT Custom RNA", Table65[[#This Row],[Service]] = "HT Geneblock Custom RNA"), "Required", "Empty")</f>
        <v>Empty</v>
      </c>
      <c r="CL183" s="1" t="str">
        <f>IF(OR(Table65[[#This Row],[Service]] = "Custom RNA", Table65[[#This Row],[Service]] = "HT Custom RNA", Table65[[#This Row],[Service]] = "HT Geneblock Custom RNA"), "Required", "Empty")</f>
        <v>Empty</v>
      </c>
      <c r="CM183" s="1" t="str">
        <f>IF(OR(Table65[[#This Row],[Service]] = "Custom RNA", Table65[[#This Row],[Service]] = "HT Custom RNA", Table65[[#This Row],[Service]] = "HT Geneblock Custom RNA"), "Required", "Empty")</f>
        <v>Empty</v>
      </c>
      <c r="CN183" s="1" t="str">
        <f>IF(AND(Table65[[#This Row],[Vector]]&lt;&gt;"Banked Construct", OR(Table65[[#This Row],[Service]] = "Custom RNA", Table65[[#This Row],[Service]] = "HT Custom RNA",Table65[[#This Row],[Service]] = "HT Geneblock Custom RNA",)), "Optional", "Empty")</f>
        <v>Empty</v>
      </c>
      <c r="CO183" s="1" t="str">
        <f>IF(OR(Table65[[#This Row],[Service]] = "Custom RNA", Table65[[#This Row],[Service]] = "HT Custom RNA"), "Optional", "Empty")</f>
        <v>Empty</v>
      </c>
      <c r="CP183" s="1" t="str">
        <f>IF(OR(Table65[[#This Row],[Service]] = "Custom RNA", Table65[[#This Row],[Service]] = "HT Custom RNA", Table65[[#This Row],[Service]] = "HT Custom Geneblock RNA"), "Optional", "Empty")</f>
        <v>Empty</v>
      </c>
      <c r="CQ183" s="1" t="str">
        <f>IF(Table65[[#This Row],[Service]]&lt;&gt;"",IF(OR(Table65[[#This Row],[Service]]="HT Custom RNA", Table65[[#This Row],[Service]]="HT Geneblock Custom RNA"), "Empty","Optional"),"Empty")</f>
        <v>Empty</v>
      </c>
      <c r="CR183" s="1" t="str">
        <f>IF(AND(Table65[[#This Row],[Formulation]]&lt;&gt;"",Table65[[#This Row],[Formulation]]&lt;&gt;"None",Table65[[#This Row],[Formulation]]&lt;&gt;"No Options"), "Required","Empty")</f>
        <v>Empty</v>
      </c>
      <c r="CS183" s="1" t="str">
        <f>IF(AND(Table65[[#This Row],[Formulation]]&lt;&gt;"",Table65[[#This Row],[Formulation]]&lt;&gt;"None",Table65[[#This Row],[Formulation]]&lt;&gt;"No Options"), "Optional","Empty")</f>
        <v>Empty</v>
      </c>
      <c r="CT183" s="1" t="str">
        <f t="shared" si="12"/>
        <v>Optional</v>
      </c>
      <c r="CU183" s="1" t="str">
        <f t="shared" si="13"/>
        <v>Optional</v>
      </c>
      <c r="CV183" s="2" t="str">
        <f t="shared" si="14"/>
        <v>Optional</v>
      </c>
    </row>
    <row r="184" spans="1:100" x14ac:dyDescent="0.35">
      <c r="A184" s="69">
        <v>180</v>
      </c>
      <c r="B184" s="59"/>
      <c r="C184" s="83"/>
      <c r="D184" s="85"/>
      <c r="E184" s="90"/>
      <c r="F184" s="60"/>
      <c r="G184" s="60"/>
      <c r="H184" s="60"/>
      <c r="I184" s="61"/>
      <c r="J184" s="61"/>
      <c r="K184" s="105"/>
      <c r="L184" s="90"/>
      <c r="M184" s="60"/>
      <c r="N184" s="108"/>
      <c r="O184" s="91"/>
      <c r="P184" s="111"/>
      <c r="Q184" s="93" t="str">
        <f>Table_Sequence_Check[[#This Row],[Final Warnings]]</f>
        <v/>
      </c>
      <c r="R184" s="19"/>
      <c r="S184" s="19"/>
      <c r="T184" s="19"/>
      <c r="BG184" s="3" t="str" cm="1">
        <f t="array" ref="BG184">_xlfn.LET(
    _xlpm.ProblemFound, _xlfn.TEXTJOIN(", ", TRUE, IF(OR(Table65[[#This Row],[Codon Optimize Capitalized?]]="No", Table65[[#This Row],[Codon Optimize Capitalized?]]=""), IF((ISNUMBER(SEARCH(Table_Problem_Sequences[Problem Sequences], Table65[[#This Row],[Custom Sequence/Bank ID]]))), Table_Problem_Sequences[Problem Sequences], ""),IF((ISNUMBER(FIND(LOWER(Table_Problem_Sequences[Problem Sequences]), Table65[[#This Row],[Custom Sequence/Bank ID]]))), Table_Problem_Sequences[Problem Sequences], ""))),
    IF(_xlpm.ProblemFound="", "", "Warning 1: Problem sequences found (" &amp; _xlpm.ProblemFound &amp; ")"))</f>
        <v/>
      </c>
      <c r="BH184" s="3" t="str">
        <f>IF(AND(Table65[[#This Row],[Vector]] &lt;&gt; "Banked Construct",Table65[[#This Row],[Service]]&lt;&gt;"Stock RNA", LEN(Table65[[#This Row],[Custom Sequence/Bank ID]])&lt;300, Table65[[#This Row],[Custom Sequence/Bank ID]]&lt;&gt;""),"Comment: Sequence is less than 300nt. A spacer sequence will be added to bring the length up to 300nt","")</f>
        <v/>
      </c>
      <c r="BI184" s="1" t="str">
        <f>IF(AND(Table65[[#This Row],[Custom Sequence/Bank ID]]&lt;&gt;"", Table65[[#This Row],[Codon Optimize Capitalized?]]&lt;&gt; "No", Table65[[#This Row],[Codon Optimize Capitalized?]]&lt;&gt; "", Table65[[#This Row],[Codon Optimize Capitalized?]]&lt;&gt; "No Options"),
    IF(MOD(LEN(SUBSTITUTE(SUBSTITUTE(SUBSTITUTE(SUBSTITUTE(SUBSTITUTE(Table65[[#This Row],[Custom Sequence/Bank ID]], "a", ""), "c", ""), "g", ""), "u", ""), "t", "")), 3) = 0,
        "",
        "Error 3: Optimization regions not divisible by 3"),
    "")</f>
        <v/>
      </c>
      <c r="BJ184" s="1" t="str">
        <f>IF(
    Table65[[#This Row],[Vector]]="Banked Construct",
    IF(
        AND(
            LEFT(Table65[[#This Row],[Custom Sequence/Bank ID]], 3)="RTC",
            ISNUMBER(VALUE(MID(Table65[[#This Row],[Custom Sequence/Bank ID]], 4, 7))),
            LEN(Table65[[#This Row],[Custom Sequence/Bank ID]])=10
        ),
        "",
        "Error 4: Incorrect Bank ID"
    ),
    ""
)</f>
        <v/>
      </c>
      <c r="BK184" s="1" t="str">
        <f>IF(
   AND(Table65[[#This Row],[Vector]]&lt;&gt;"Banked Construct", LEN(Table65[[#This Row],[Custom Sequence/Bank ID]])&gt;0),
   IF(
      LEN(
         SUBSTITUTE(
            SUBSTITUTE(
               SUBSTITUTE(
                  SUBSTITUTE(UPPER(Table65[[#This Row],[Custom Sequence/Bank ID]]),"A",""),
               "C",""),
            "T",""),
         "G","")
      )&gt;0,
      "Error 5: Non-ACGT characters present",
      ""
   ),
   ""
)</f>
        <v/>
      </c>
      <c r="BL184" s="4" t="str">
        <f>IF(AND(Table65[[#This Row],[Vector]] &lt;&gt; "Banked Construct",Table65[[#This Row],[Service]]="Custom RNA", LEN(Table65[[#This Row],[Custom Sequence/Bank ID]])&gt;10000),"Error 6: Maximum sequence length is 10,000nt",IF(AND(Table65[[#This Row],[Vector]] &lt;&gt; "Banked Construct",Table65[[#This Row],[Service]]="HT Custom RNA", LEN(Table65[[#This Row],[Custom Sequence/Bank ID]])&gt;5000),"Error 6: Maximum sequence length for HT is 5,000nt", IF(Table65[[#This Row],[Service]]="HT Geneblock Custom RNA", IF(AND(Table65[[#This Row],[Vector]]="RTC coding circRNA", LEN(Table65[[#This Row],[Custom Sequence/Bank ID]])&gt;3793),"Error 6: Maximum sequence length for Coding CircRNA Geneblock is 3,793nt", IF(AND(Table65[[#This Row],[Vector]]="RTC noncoding circRNA", LEN(Table65[[#This Row],[Custom Sequence/Bank ID]])&gt;4493),"Error 6: Maximum sequence length for Noncoding CircRNA Geneblock is 4,493nt", IF(AND(Table65[[#This Row],[Vector]]="RTC Other RNA", LEN(Table65[[#This Row],[Custom Sequence/Bank ID]])&gt;4913),"Error 6: Maximum sequence length for Other RNA Geneblock is 4,913nt",""))),"")))</f>
        <v/>
      </c>
      <c r="BM184" s="4" t="str">
        <f>IF(AND(Table65[[#This Row],[Vector]] &lt;&gt; "Banked Construct", Table65[[#This Row],[Service]]&lt;&gt;"Stock RNA", Table65[[#This Row],[Custom Sequence/Bank ID]]&lt;&gt;""),
    _xlfn.LET(
        _xlpm.Sequence, Table65[[#This Row],[Custom Sequence/Bank ID]],
        _xlpm.OriginalLength, IF(AND(Table65[[#This Row],[Codon Optimize Capitalized?]] &lt;&gt; "No", Table65[[#This Row],[Codon Optimize Capitalized?]] &lt;&gt; ""),
                           LEN(SUBSTITUTE(SUBSTITUTE(SUBSTITUTE(SUBSTITUTE(SUBSTITUTE(_xlpm.Sequence, "A", ""), "C", ""), "G", ""), "T", ""), "U", "")),
                           LEN(_xlpm.Sequence)),
        _xlpm.NoGCLength, IF(AND(Table65[[#This Row],[Codon Optimize Capitalized?]] &lt;&gt; "No", Table65[[#This Row],[Codon Optimize Capitalized?]] &lt;&gt; ""),
                       LEN((SUBSTITUTE(SUBSTITUTE(SUBSTITUTE(SUBSTITUTE(SUBSTITUTE(SUBSTITUTE(SUBSTITUTE(_xlpm.Sequence, "A", ""), "C", ""), "G", ""), "T", ""), "U", ""), "g", ""), "c", ""))),
                       LEN(SUBSTITUTE(SUBSTITUTE(UPPER(_xlpm.Sequence), "G", ""), "C", ""))),
        _xlpm.GCLength, _xlpm.OriginalLength - _xlpm.NoGCLength,
        _xlpm.GCPercentage, IF(_xlpm.OriginalLength &gt; 15, _xlpm.GCLength / _xlpm.OriginalLength, 0.5),
                IF(OR(_xlpm.GCPercentage &gt; 0.65, _xlpm.GCPercentage &lt; 0.25), "Warning 7: Unoptimized region GC is not between 25-65%", "")
    ),
    ""
)</f>
        <v/>
      </c>
      <c r="BN184" s="4" t="str" cm="1">
        <f t="array" ref="BN184">_xlfn.LET(
    _xlpm.ProblemFound, _xlfn.TEXTJOIN(", ", TRUE, IF(OR(Table65[[#This Row],[Codon Optimize Capitalized?]]="No", Table65[[#This Row],[Codon Optimize Capitalized?]]=""), IF((ISNUMBER(SEARCH(Table_Restriction_Enzymes[XbaI], Table65[[#This Row],[Custom Sequence/Bank ID]]))), Table_Restriction_Enzymes[XbaI], ""),IF((ISNUMBER(FIND(LOWER(Table_Restriction_Enzymes[XbaI]), Table65[[#This Row],[Custom Sequence/Bank ID]]))), Table_Restriction_Enzymes[XbaI], ""))),
    IF(_xlpm.ProblemFound="", "", "[" &amp; _xlpm.ProblemFound &amp; "]"))</f>
        <v/>
      </c>
      <c r="BO184" s="4" t="str">
        <f>IF(Table_Sequence_Check[[#This Row],[Restriction Enzyme 1 Check]]&lt;&gt;"", Table_Restriction_Enzymes[[#Headers],[XbaI]],"")</f>
        <v/>
      </c>
      <c r="BP184" s="4" t="str" cm="1">
        <f t="array" ref="BP184">_xlfn.LET(
    _xlpm.ProblemFound, _xlfn.TEXTJOIN(", ", TRUE, IF(OR(Table65[[#This Row],[Codon Optimize Capitalized?]]="No", Table65[[#This Row],[Codon Optimize Capitalized?]]=""), IF((ISNUMBER(SEARCH(Table_Restriction_Enzymes[AscI], Table65[[#This Row],[Custom Sequence/Bank ID]]))), Table_Restriction_Enzymes[AscI], ""),IF((ISNUMBER(FIND(LOWER(Table_Restriction_Enzymes[AscI]), Table65[[#This Row],[Custom Sequence/Bank ID]]))), Table_Restriction_Enzymes[AscI], ""))),
    IF(_xlpm.ProblemFound="", "", "[" &amp; _xlpm.ProblemFound &amp; "]"))</f>
        <v/>
      </c>
      <c r="BQ184" s="4" t="str">
        <f>IF(Table_Sequence_Check[[#This Row],[Restriction Enzyme 2 Check]]&lt;&gt;"", Table_Restriction_Enzymes[[#Headers],[AscI]],"")</f>
        <v/>
      </c>
      <c r="BR184" s="4" t="str">
        <f>IF(AND(Table65[[#This Row],[Vector]] &lt;&gt; "Banked Construct",Table65[[#This Row],[Service]]&lt;&gt;"Stock RNA", Table65[[#This Row],[Service]]&lt;&gt;"HT Geneblock Custom RNA", Table_Sequence_Check[[#This Row],[Restriction Enzyme 1 Check]]&lt;&gt;"", Table_Sequence_Check[[#This Row],[Restriction Enzyme 2 Check]]&lt;&gt; ""),"Error 8: Remove instances of one of the following: " &amp; _xlfn.CONCAT(Table_Sequence_Check[[#This Row],[Restriction Enzyme 1 Check]],Table_Sequence_Check[[#This Row],[Restriction Enzyme 2 Check]]),"")</f>
        <v/>
      </c>
      <c r="BS184" s="4" t="str" cm="1">
        <f t="array" ref="BS184">IF(
   AND(
      Table65[[#This Row],[Service]] &lt;&gt; "",
      OR(
         COUNTIF(Table65[Service], "HT Custom RNA") &gt; 0,
         COUNTIF(Table65[Service], "HT Geneblock Custom RNA") &gt; 0
      ),
      COUNTA(_xlfn.UNIQUE(_xlfn._xlws.FILTER(Table65[Service], Table65[Service] &lt;&gt; ""))) &gt; 1
   ),
   "Error 9: If selecting HT Custom RNA or HT Geneblock Custom RNA, all items must match the selected HT service",
   ""
)</f>
        <v/>
      </c>
      <c r="BT184" s="4" t="str" cm="1">
        <f t="array" ref="BT184">IF(
   AND(
      Table65[[#This Row],[Service]] &lt;&gt; "",
      OR(COUNTIF(Table65[Service], "*HT Custom RNA*") &gt; 0, COUNTIF(Table65[Service], "*HT Geneblock Custom RNA*") &gt; 0),
      OR(
         COUNTA(_xlfn.UNIQUE(_xlfn._xlws.FILTER(Table65[RNA Analytics], (Table65[Service] &lt;&gt; "")))) &gt; 1,
         COUNTA(_xlfn.UNIQUE(_xlfn._xlws.FILTER(Table65[Bank Construct?], (Table65[Service] &lt;&gt; "")))) &gt; 1,
         COUNTA(_xlfn.UNIQUE(_xlfn._xlws.FILTER(Table65[Synthesis Type], (Table65[Service] &lt;&gt; "")))) &gt; 1
      )
   ),
   "Error 10: If submitting HT Custom RNA or HT Geneblock Custom RNA service request, all items must have the same Synthesis Type, Banking, and Analytics",
   ""
)</f>
        <v/>
      </c>
      <c r="BU184" s="4" t="str">
        <f>IF(AND(OR(Table65[[#This Row],[Service]] = "HT Custom RNA",Table65[[#This Row],[Service]] = "HT Geneblock Custom RNA"), Table65[[#This Row],[Vector]]="Banked Construct"),"Error 11: Banked constructs cannot be submitted for HT/Geneblock Custom RNA service. Contact the core if you'd like to resynthesize an entire banked plate","")</f>
        <v/>
      </c>
      <c r="BV184" s="4" t="str">
        <f>IF(AND(Table65[[#This Row],[Service]] &lt;&gt; "", Table65[[#This Row],[Vector]]="Banked Construct", Table65[[#This Row],[Bank Construct?]]="Yes"),"Error 12: Cannot bank constructs that are already banked","")</f>
        <v/>
      </c>
      <c r="BW184" s="4" t="str" cm="1">
        <f t="array" ref="BW184">_xlfn.LET(
    _xlpm.ProblemFound, _xlfn.TEXTJOIN(", ", TRUE, IF(AND(Table65[[#This Row],[Synthesis Type]]="Other RNA", OR(Table65[[#This Row],[Codon Optimize Capitalized?]]="No", Table65[[#This Row],[Codon Optimize Capitalized?]]="")), IF((ISNUMBER(SEARCH(Table_pA_Check[pA Check], Table65[[#This Row],[Custom Sequence/Bank ID]]))), Table_pA_Check[pA Check], ""),IF((ISNUMBER(FIND(LOWER(Table_pA_Check[pA Check]), Table65[[#This Row],[Custom Sequence/Bank ID]]))), Table_pA_Check[pA Check], ""))),
    IF(_xlpm.ProblemFound="", "", "Error 13: Problem sequences found (" &amp; _xlpm.ProblemFound &amp; ")"))</f>
        <v/>
      </c>
      <c r="BX184" s="4" t="str">
        <f>IF(AND(Table65[[#This Row],[Service]] &lt;&gt; "", Table65[[#This Row],[Codon Optimize Capitalized?]]&lt;&gt; "No", Table65[[#This Row],[Codon Optimize Capitalized?]]&lt;&gt; "", Table65[[#This Row],[Codon Optimize Capitalized?]]&lt;&gt; "No Options", EXACT(Table65[[#This Row],[Custom Sequence/Bank ID]],LOWER(Table65[[#This Row],[Custom Sequence/Bank ID]]))),"Error 14: Codon optimization is selected, but sequence is lowercase. Change regions for optimization to uppercase","")</f>
        <v/>
      </c>
      <c r="BY184" s="4" t="str">
        <f>IF(COUNTIF(Table65[Name], Table65[[#This Row],[Name]]) &gt; 1, "Error 15: Duplicate name", "")</f>
        <v/>
      </c>
      <c r="BZ184" s="4" t="str">
        <f>IF(
   Table65[[#This Row],[Service]]&lt;&gt;"",
   IF(
      AND(Table65[[#This Row],[Formulation]]="", Table65[[#This Row],[Number of Aliquots]]&gt;1),
      "Error 16: The RTC can only aliquot formulated circRNA; unformulated circRNA is stable through many freeze-thaw cycles",
      ""
   ),
   ""
)</f>
        <v/>
      </c>
      <c r="CA184" s="4" t="str">
        <f>IF(
   Table65[[#This Row],[Service]]&lt;&gt;"",
   IF(
      Table65[[#This Row],[Number of Aliquots]] &gt; (Table65[[#This Row],[Quantity (mg)]]*20),
      "Error 17: Too many aliquots. Maximum aliquots for Quantity requested = " &amp; (Table65[[#This Row],[Quantity (mg)]]*20),
      ""
   ),
   ""
)</f>
        <v/>
      </c>
      <c r="CB184" s="4" t="str">
        <f>IF(
   AND(Table65[[#This Row],[Service]]&lt;&gt;"", Table65[[#This Row],[Quantity (mg)]]&lt;0.2, Table65[[#This Row],[Formulation]]&lt;&gt;"", Table65[[#This Row],[Formulation]]&lt;&gt;"None"),
   "Error 18: Quantity too low. Minimum is 0.2mg for formulations",
   ""
)</f>
        <v/>
      </c>
      <c r="CC184" s="4" t="str">
        <f>IF(
   AND(Table65[[#This Row],[Service]]&lt;&gt;"", Table65[[#This Row],[Vector]]="No Vector", Table65[[#This Row],[Service]]&lt;&gt;"HT Geneblock Custom RNA"),
   "Error 19: [No Vector] can only be used for Geneblock service",
   ""
)</f>
        <v/>
      </c>
      <c r="CD184" s="4" t="str">
        <f>_xlfn.LET(
    _xlpm.errorList, _xlfn.TEXTJOIN(". ", TRUE, Table_Sequence_Check[[#This Row],[Problem Sequence Check]:[GC Check]],Table_Sequence_Check[[#This Row],[Restriction Enzyme Error]:[Gblock No Vector Check]]),
    IF(AND(Table65[[#This Row],[Service]]&lt;&gt;"", Table65[[#This Row],[Custom Sequence/Bank ID]]&lt;&gt;"SPECIAL",_xlpm.errorList&lt;&gt;""), _xlpm.errorList &amp; ".", "")
)</f>
        <v/>
      </c>
      <c r="CF184" s="3" t="str">
        <f t="shared" si="10"/>
        <v>Required</v>
      </c>
      <c r="CG184" s="1" t="str">
        <f t="shared" si="11"/>
        <v>Optional</v>
      </c>
      <c r="CH184" s="1" t="str">
        <f>IF(Table65[[#This Row],[Service]]&lt;&gt;"",IF((Table65[[#This Row],[Service]]="HT Custom RNA") + (Table65[[#This Row],[Service]]="HT Geneblock Custom RNA"), "Empty","Required"),"Empty")</f>
        <v>Empty</v>
      </c>
      <c r="CI184" s="1" t="str">
        <f>IF(Table65[[#This Row],[Service]] = "Stock RNA", "Required","Empty")</f>
        <v>Empty</v>
      </c>
      <c r="CJ184" s="1" t="str">
        <f>IF(OR(Table65[[#This Row],[Service]] = "Custom RNA", Table65[[#This Row],[Service]] = "HT Custom RNA", Table65[[#This Row],[Service]] = "HT Geneblock Custom RNA", Table65[[#This Row],[Service]] = "Formulation"), "Required", "Empty")</f>
        <v>Empty</v>
      </c>
      <c r="CK184" s="1" t="str">
        <f>IF(OR(Table65[[#This Row],[Service]] = "Custom RNA", Table65[[#This Row],[Service]] = "HT Custom RNA", Table65[[#This Row],[Service]] = "HT Geneblock Custom RNA"), "Required", "Empty")</f>
        <v>Empty</v>
      </c>
      <c r="CL184" s="1" t="str">
        <f>IF(OR(Table65[[#This Row],[Service]] = "Custom RNA", Table65[[#This Row],[Service]] = "HT Custom RNA", Table65[[#This Row],[Service]] = "HT Geneblock Custom RNA"), "Required", "Empty")</f>
        <v>Empty</v>
      </c>
      <c r="CM184" s="1" t="str">
        <f>IF(OR(Table65[[#This Row],[Service]] = "Custom RNA", Table65[[#This Row],[Service]] = "HT Custom RNA", Table65[[#This Row],[Service]] = "HT Geneblock Custom RNA"), "Required", "Empty")</f>
        <v>Empty</v>
      </c>
      <c r="CN184" s="1" t="str">
        <f>IF(AND(Table65[[#This Row],[Vector]]&lt;&gt;"Banked Construct", OR(Table65[[#This Row],[Service]] = "Custom RNA", Table65[[#This Row],[Service]] = "HT Custom RNA",Table65[[#This Row],[Service]] = "HT Geneblock Custom RNA",)), "Optional", "Empty")</f>
        <v>Empty</v>
      </c>
      <c r="CO184" s="1" t="str">
        <f>IF(OR(Table65[[#This Row],[Service]] = "Custom RNA", Table65[[#This Row],[Service]] = "HT Custom RNA"), "Optional", "Empty")</f>
        <v>Empty</v>
      </c>
      <c r="CP184" s="1" t="str">
        <f>IF(OR(Table65[[#This Row],[Service]] = "Custom RNA", Table65[[#This Row],[Service]] = "HT Custom RNA", Table65[[#This Row],[Service]] = "HT Custom Geneblock RNA"), "Optional", "Empty")</f>
        <v>Empty</v>
      </c>
      <c r="CQ184" s="1" t="str">
        <f>IF(Table65[[#This Row],[Service]]&lt;&gt;"",IF(OR(Table65[[#This Row],[Service]]="HT Custom RNA", Table65[[#This Row],[Service]]="HT Geneblock Custom RNA"), "Empty","Optional"),"Empty")</f>
        <v>Empty</v>
      </c>
      <c r="CR184" s="1" t="str">
        <f>IF(AND(Table65[[#This Row],[Formulation]]&lt;&gt;"",Table65[[#This Row],[Formulation]]&lt;&gt;"None",Table65[[#This Row],[Formulation]]&lt;&gt;"No Options"), "Required","Empty")</f>
        <v>Empty</v>
      </c>
      <c r="CS184" s="1" t="str">
        <f>IF(AND(Table65[[#This Row],[Formulation]]&lt;&gt;"",Table65[[#This Row],[Formulation]]&lt;&gt;"None",Table65[[#This Row],[Formulation]]&lt;&gt;"No Options"), "Optional","Empty")</f>
        <v>Empty</v>
      </c>
      <c r="CT184" s="1" t="str">
        <f t="shared" si="12"/>
        <v>Optional</v>
      </c>
      <c r="CU184" s="1" t="str">
        <f t="shared" si="13"/>
        <v>Optional</v>
      </c>
      <c r="CV184" s="2" t="str">
        <f t="shared" si="14"/>
        <v>Optional</v>
      </c>
    </row>
    <row r="185" spans="1:100" x14ac:dyDescent="0.35">
      <c r="A185" s="69">
        <v>181</v>
      </c>
      <c r="B185" s="59"/>
      <c r="C185" s="83"/>
      <c r="D185" s="85"/>
      <c r="E185" s="90"/>
      <c r="F185" s="60"/>
      <c r="G185" s="60"/>
      <c r="H185" s="60"/>
      <c r="I185" s="61"/>
      <c r="J185" s="61"/>
      <c r="K185" s="105"/>
      <c r="L185" s="90"/>
      <c r="M185" s="60"/>
      <c r="N185" s="108"/>
      <c r="O185" s="91"/>
      <c r="P185" s="111"/>
      <c r="Q185" s="93" t="str">
        <f>Table_Sequence_Check[[#This Row],[Final Warnings]]</f>
        <v/>
      </c>
      <c r="R185" s="19"/>
      <c r="S185" s="19"/>
      <c r="T185" s="19"/>
      <c r="BG185" s="3" t="str" cm="1">
        <f t="array" ref="BG185">_xlfn.LET(
    _xlpm.ProblemFound, _xlfn.TEXTJOIN(", ", TRUE, IF(OR(Table65[[#This Row],[Codon Optimize Capitalized?]]="No", Table65[[#This Row],[Codon Optimize Capitalized?]]=""), IF((ISNUMBER(SEARCH(Table_Problem_Sequences[Problem Sequences], Table65[[#This Row],[Custom Sequence/Bank ID]]))), Table_Problem_Sequences[Problem Sequences], ""),IF((ISNUMBER(FIND(LOWER(Table_Problem_Sequences[Problem Sequences]), Table65[[#This Row],[Custom Sequence/Bank ID]]))), Table_Problem_Sequences[Problem Sequences], ""))),
    IF(_xlpm.ProblemFound="", "", "Warning 1: Problem sequences found (" &amp; _xlpm.ProblemFound &amp; ")"))</f>
        <v/>
      </c>
      <c r="BH185" s="3" t="str">
        <f>IF(AND(Table65[[#This Row],[Vector]] &lt;&gt; "Banked Construct",Table65[[#This Row],[Service]]&lt;&gt;"Stock RNA", LEN(Table65[[#This Row],[Custom Sequence/Bank ID]])&lt;300, Table65[[#This Row],[Custom Sequence/Bank ID]]&lt;&gt;""),"Comment: Sequence is less than 300nt. A spacer sequence will be added to bring the length up to 300nt","")</f>
        <v/>
      </c>
      <c r="BI185" s="1" t="str">
        <f>IF(AND(Table65[[#This Row],[Custom Sequence/Bank ID]]&lt;&gt;"", Table65[[#This Row],[Codon Optimize Capitalized?]]&lt;&gt; "No", Table65[[#This Row],[Codon Optimize Capitalized?]]&lt;&gt; "", Table65[[#This Row],[Codon Optimize Capitalized?]]&lt;&gt; "No Options"),
    IF(MOD(LEN(SUBSTITUTE(SUBSTITUTE(SUBSTITUTE(SUBSTITUTE(SUBSTITUTE(Table65[[#This Row],[Custom Sequence/Bank ID]], "a", ""), "c", ""), "g", ""), "u", ""), "t", "")), 3) = 0,
        "",
        "Error 3: Optimization regions not divisible by 3"),
    "")</f>
        <v/>
      </c>
      <c r="BJ185" s="1" t="str">
        <f>IF(
    Table65[[#This Row],[Vector]]="Banked Construct",
    IF(
        AND(
            LEFT(Table65[[#This Row],[Custom Sequence/Bank ID]], 3)="RTC",
            ISNUMBER(VALUE(MID(Table65[[#This Row],[Custom Sequence/Bank ID]], 4, 7))),
            LEN(Table65[[#This Row],[Custom Sequence/Bank ID]])=10
        ),
        "",
        "Error 4: Incorrect Bank ID"
    ),
    ""
)</f>
        <v/>
      </c>
      <c r="BK185" s="1" t="str">
        <f>IF(
   AND(Table65[[#This Row],[Vector]]&lt;&gt;"Banked Construct", LEN(Table65[[#This Row],[Custom Sequence/Bank ID]])&gt;0),
   IF(
      LEN(
         SUBSTITUTE(
            SUBSTITUTE(
               SUBSTITUTE(
                  SUBSTITUTE(UPPER(Table65[[#This Row],[Custom Sequence/Bank ID]]),"A",""),
               "C",""),
            "T",""),
         "G","")
      )&gt;0,
      "Error 5: Non-ACGT characters present",
      ""
   ),
   ""
)</f>
        <v/>
      </c>
      <c r="BL185" s="4" t="str">
        <f>IF(AND(Table65[[#This Row],[Vector]] &lt;&gt; "Banked Construct",Table65[[#This Row],[Service]]="Custom RNA", LEN(Table65[[#This Row],[Custom Sequence/Bank ID]])&gt;10000),"Error 6: Maximum sequence length is 10,000nt",IF(AND(Table65[[#This Row],[Vector]] &lt;&gt; "Banked Construct",Table65[[#This Row],[Service]]="HT Custom RNA", LEN(Table65[[#This Row],[Custom Sequence/Bank ID]])&gt;5000),"Error 6: Maximum sequence length for HT is 5,000nt", IF(Table65[[#This Row],[Service]]="HT Geneblock Custom RNA", IF(AND(Table65[[#This Row],[Vector]]="RTC coding circRNA", LEN(Table65[[#This Row],[Custom Sequence/Bank ID]])&gt;3793),"Error 6: Maximum sequence length for Coding CircRNA Geneblock is 3,793nt", IF(AND(Table65[[#This Row],[Vector]]="RTC noncoding circRNA", LEN(Table65[[#This Row],[Custom Sequence/Bank ID]])&gt;4493),"Error 6: Maximum sequence length for Noncoding CircRNA Geneblock is 4,493nt", IF(AND(Table65[[#This Row],[Vector]]="RTC Other RNA", LEN(Table65[[#This Row],[Custom Sequence/Bank ID]])&gt;4913),"Error 6: Maximum sequence length for Other RNA Geneblock is 4,913nt",""))),"")))</f>
        <v/>
      </c>
      <c r="BM185" s="4" t="str">
        <f>IF(AND(Table65[[#This Row],[Vector]] &lt;&gt; "Banked Construct", Table65[[#This Row],[Service]]&lt;&gt;"Stock RNA", Table65[[#This Row],[Custom Sequence/Bank ID]]&lt;&gt;""),
    _xlfn.LET(
        _xlpm.Sequence, Table65[[#This Row],[Custom Sequence/Bank ID]],
        _xlpm.OriginalLength, IF(AND(Table65[[#This Row],[Codon Optimize Capitalized?]] &lt;&gt; "No", Table65[[#This Row],[Codon Optimize Capitalized?]] &lt;&gt; ""),
                           LEN(SUBSTITUTE(SUBSTITUTE(SUBSTITUTE(SUBSTITUTE(SUBSTITUTE(_xlpm.Sequence, "A", ""), "C", ""), "G", ""), "T", ""), "U", "")),
                           LEN(_xlpm.Sequence)),
        _xlpm.NoGCLength, IF(AND(Table65[[#This Row],[Codon Optimize Capitalized?]] &lt;&gt; "No", Table65[[#This Row],[Codon Optimize Capitalized?]] &lt;&gt; ""),
                       LEN((SUBSTITUTE(SUBSTITUTE(SUBSTITUTE(SUBSTITUTE(SUBSTITUTE(SUBSTITUTE(SUBSTITUTE(_xlpm.Sequence, "A", ""), "C", ""), "G", ""), "T", ""), "U", ""), "g", ""), "c", ""))),
                       LEN(SUBSTITUTE(SUBSTITUTE(UPPER(_xlpm.Sequence), "G", ""), "C", ""))),
        _xlpm.GCLength, _xlpm.OriginalLength - _xlpm.NoGCLength,
        _xlpm.GCPercentage, IF(_xlpm.OriginalLength &gt; 15, _xlpm.GCLength / _xlpm.OriginalLength, 0.5),
                IF(OR(_xlpm.GCPercentage &gt; 0.65, _xlpm.GCPercentage &lt; 0.25), "Warning 7: Unoptimized region GC is not between 25-65%", "")
    ),
    ""
)</f>
        <v/>
      </c>
      <c r="BN185" s="4" t="str" cm="1">
        <f t="array" ref="BN185">_xlfn.LET(
    _xlpm.ProblemFound, _xlfn.TEXTJOIN(", ", TRUE, IF(OR(Table65[[#This Row],[Codon Optimize Capitalized?]]="No", Table65[[#This Row],[Codon Optimize Capitalized?]]=""), IF((ISNUMBER(SEARCH(Table_Restriction_Enzymes[XbaI], Table65[[#This Row],[Custom Sequence/Bank ID]]))), Table_Restriction_Enzymes[XbaI], ""),IF((ISNUMBER(FIND(LOWER(Table_Restriction_Enzymes[XbaI]), Table65[[#This Row],[Custom Sequence/Bank ID]]))), Table_Restriction_Enzymes[XbaI], ""))),
    IF(_xlpm.ProblemFound="", "", "[" &amp; _xlpm.ProblemFound &amp; "]"))</f>
        <v/>
      </c>
      <c r="BO185" s="4" t="str">
        <f>IF(Table_Sequence_Check[[#This Row],[Restriction Enzyme 1 Check]]&lt;&gt;"", Table_Restriction_Enzymes[[#Headers],[XbaI]],"")</f>
        <v/>
      </c>
      <c r="BP185" s="4" t="str" cm="1">
        <f t="array" ref="BP185">_xlfn.LET(
    _xlpm.ProblemFound, _xlfn.TEXTJOIN(", ", TRUE, IF(OR(Table65[[#This Row],[Codon Optimize Capitalized?]]="No", Table65[[#This Row],[Codon Optimize Capitalized?]]=""), IF((ISNUMBER(SEARCH(Table_Restriction_Enzymes[AscI], Table65[[#This Row],[Custom Sequence/Bank ID]]))), Table_Restriction_Enzymes[AscI], ""),IF((ISNUMBER(FIND(LOWER(Table_Restriction_Enzymes[AscI]), Table65[[#This Row],[Custom Sequence/Bank ID]]))), Table_Restriction_Enzymes[AscI], ""))),
    IF(_xlpm.ProblemFound="", "", "[" &amp; _xlpm.ProblemFound &amp; "]"))</f>
        <v/>
      </c>
      <c r="BQ185" s="4" t="str">
        <f>IF(Table_Sequence_Check[[#This Row],[Restriction Enzyme 2 Check]]&lt;&gt;"", Table_Restriction_Enzymes[[#Headers],[AscI]],"")</f>
        <v/>
      </c>
      <c r="BR185" s="4" t="str">
        <f>IF(AND(Table65[[#This Row],[Vector]] &lt;&gt; "Banked Construct",Table65[[#This Row],[Service]]&lt;&gt;"Stock RNA", Table65[[#This Row],[Service]]&lt;&gt;"HT Geneblock Custom RNA", Table_Sequence_Check[[#This Row],[Restriction Enzyme 1 Check]]&lt;&gt;"", Table_Sequence_Check[[#This Row],[Restriction Enzyme 2 Check]]&lt;&gt; ""),"Error 8: Remove instances of one of the following: " &amp; _xlfn.CONCAT(Table_Sequence_Check[[#This Row],[Restriction Enzyme 1 Check]],Table_Sequence_Check[[#This Row],[Restriction Enzyme 2 Check]]),"")</f>
        <v/>
      </c>
      <c r="BS185" s="4" t="str" cm="1">
        <f t="array" ref="BS185">IF(
   AND(
      Table65[[#This Row],[Service]] &lt;&gt; "",
      OR(
         COUNTIF(Table65[Service], "HT Custom RNA") &gt; 0,
         COUNTIF(Table65[Service], "HT Geneblock Custom RNA") &gt; 0
      ),
      COUNTA(_xlfn.UNIQUE(_xlfn._xlws.FILTER(Table65[Service], Table65[Service] &lt;&gt; ""))) &gt; 1
   ),
   "Error 9: If selecting HT Custom RNA or HT Geneblock Custom RNA, all items must match the selected HT service",
   ""
)</f>
        <v/>
      </c>
      <c r="BT185" s="4" t="str" cm="1">
        <f t="array" ref="BT185">IF(
   AND(
      Table65[[#This Row],[Service]] &lt;&gt; "",
      OR(COUNTIF(Table65[Service], "*HT Custom RNA*") &gt; 0, COUNTIF(Table65[Service], "*HT Geneblock Custom RNA*") &gt; 0),
      OR(
         COUNTA(_xlfn.UNIQUE(_xlfn._xlws.FILTER(Table65[RNA Analytics], (Table65[Service] &lt;&gt; "")))) &gt; 1,
         COUNTA(_xlfn.UNIQUE(_xlfn._xlws.FILTER(Table65[Bank Construct?], (Table65[Service] &lt;&gt; "")))) &gt; 1,
         COUNTA(_xlfn.UNIQUE(_xlfn._xlws.FILTER(Table65[Synthesis Type], (Table65[Service] &lt;&gt; "")))) &gt; 1
      )
   ),
   "Error 10: If submitting HT Custom RNA or HT Geneblock Custom RNA service request, all items must have the same Synthesis Type, Banking, and Analytics",
   ""
)</f>
        <v/>
      </c>
      <c r="BU185" s="4" t="str">
        <f>IF(AND(OR(Table65[[#This Row],[Service]] = "HT Custom RNA",Table65[[#This Row],[Service]] = "HT Geneblock Custom RNA"), Table65[[#This Row],[Vector]]="Banked Construct"),"Error 11: Banked constructs cannot be submitted for HT/Geneblock Custom RNA service. Contact the core if you'd like to resynthesize an entire banked plate","")</f>
        <v/>
      </c>
      <c r="BV185" s="4" t="str">
        <f>IF(AND(Table65[[#This Row],[Service]] &lt;&gt; "", Table65[[#This Row],[Vector]]="Banked Construct", Table65[[#This Row],[Bank Construct?]]="Yes"),"Error 12: Cannot bank constructs that are already banked","")</f>
        <v/>
      </c>
      <c r="BW185" s="4" t="str" cm="1">
        <f t="array" ref="BW185">_xlfn.LET(
    _xlpm.ProblemFound, _xlfn.TEXTJOIN(", ", TRUE, IF(AND(Table65[[#This Row],[Synthesis Type]]="Other RNA", OR(Table65[[#This Row],[Codon Optimize Capitalized?]]="No", Table65[[#This Row],[Codon Optimize Capitalized?]]="")), IF((ISNUMBER(SEARCH(Table_pA_Check[pA Check], Table65[[#This Row],[Custom Sequence/Bank ID]]))), Table_pA_Check[pA Check], ""),IF((ISNUMBER(FIND(LOWER(Table_pA_Check[pA Check]), Table65[[#This Row],[Custom Sequence/Bank ID]]))), Table_pA_Check[pA Check], ""))),
    IF(_xlpm.ProblemFound="", "", "Error 13: Problem sequences found (" &amp; _xlpm.ProblemFound &amp; ")"))</f>
        <v/>
      </c>
      <c r="BX185" s="4" t="str">
        <f>IF(AND(Table65[[#This Row],[Service]] &lt;&gt; "", Table65[[#This Row],[Codon Optimize Capitalized?]]&lt;&gt; "No", Table65[[#This Row],[Codon Optimize Capitalized?]]&lt;&gt; "", Table65[[#This Row],[Codon Optimize Capitalized?]]&lt;&gt; "No Options", EXACT(Table65[[#This Row],[Custom Sequence/Bank ID]],LOWER(Table65[[#This Row],[Custom Sequence/Bank ID]]))),"Error 14: Codon optimization is selected, but sequence is lowercase. Change regions for optimization to uppercase","")</f>
        <v/>
      </c>
      <c r="BY185" s="4" t="str">
        <f>IF(COUNTIF(Table65[Name], Table65[[#This Row],[Name]]) &gt; 1, "Error 15: Duplicate name", "")</f>
        <v/>
      </c>
      <c r="BZ185" s="4" t="str">
        <f>IF(
   Table65[[#This Row],[Service]]&lt;&gt;"",
   IF(
      AND(Table65[[#This Row],[Formulation]]="", Table65[[#This Row],[Number of Aliquots]]&gt;1),
      "Error 16: The RTC can only aliquot formulated circRNA; unformulated circRNA is stable through many freeze-thaw cycles",
      ""
   ),
   ""
)</f>
        <v/>
      </c>
      <c r="CA185" s="4" t="str">
        <f>IF(
   Table65[[#This Row],[Service]]&lt;&gt;"",
   IF(
      Table65[[#This Row],[Number of Aliquots]] &gt; (Table65[[#This Row],[Quantity (mg)]]*20),
      "Error 17: Too many aliquots. Maximum aliquots for Quantity requested = " &amp; (Table65[[#This Row],[Quantity (mg)]]*20),
      ""
   ),
   ""
)</f>
        <v/>
      </c>
      <c r="CB185" s="4" t="str">
        <f>IF(
   AND(Table65[[#This Row],[Service]]&lt;&gt;"", Table65[[#This Row],[Quantity (mg)]]&lt;0.2, Table65[[#This Row],[Formulation]]&lt;&gt;"", Table65[[#This Row],[Formulation]]&lt;&gt;"None"),
   "Error 18: Quantity too low. Minimum is 0.2mg for formulations",
   ""
)</f>
        <v/>
      </c>
      <c r="CC185" s="4" t="str">
        <f>IF(
   AND(Table65[[#This Row],[Service]]&lt;&gt;"", Table65[[#This Row],[Vector]]="No Vector", Table65[[#This Row],[Service]]&lt;&gt;"HT Geneblock Custom RNA"),
   "Error 19: [No Vector] can only be used for Geneblock service",
   ""
)</f>
        <v/>
      </c>
      <c r="CD185" s="4" t="str">
        <f>_xlfn.LET(
    _xlpm.errorList, _xlfn.TEXTJOIN(". ", TRUE, Table_Sequence_Check[[#This Row],[Problem Sequence Check]:[GC Check]],Table_Sequence_Check[[#This Row],[Restriction Enzyme Error]:[Gblock No Vector Check]]),
    IF(AND(Table65[[#This Row],[Service]]&lt;&gt;"", Table65[[#This Row],[Custom Sequence/Bank ID]]&lt;&gt;"SPECIAL",_xlpm.errorList&lt;&gt;""), _xlpm.errorList &amp; ".", "")
)</f>
        <v/>
      </c>
      <c r="CF185" s="3" t="str">
        <f t="shared" si="10"/>
        <v>Required</v>
      </c>
      <c r="CG185" s="1" t="str">
        <f t="shared" si="11"/>
        <v>Optional</v>
      </c>
      <c r="CH185" s="1" t="str">
        <f>IF(Table65[[#This Row],[Service]]&lt;&gt;"",IF((Table65[[#This Row],[Service]]="HT Custom RNA") + (Table65[[#This Row],[Service]]="HT Geneblock Custom RNA"), "Empty","Required"),"Empty")</f>
        <v>Empty</v>
      </c>
      <c r="CI185" s="1" t="str">
        <f>IF(Table65[[#This Row],[Service]] = "Stock RNA", "Required","Empty")</f>
        <v>Empty</v>
      </c>
      <c r="CJ185" s="1" t="str">
        <f>IF(OR(Table65[[#This Row],[Service]] = "Custom RNA", Table65[[#This Row],[Service]] = "HT Custom RNA", Table65[[#This Row],[Service]] = "HT Geneblock Custom RNA", Table65[[#This Row],[Service]] = "Formulation"), "Required", "Empty")</f>
        <v>Empty</v>
      </c>
      <c r="CK185" s="1" t="str">
        <f>IF(OR(Table65[[#This Row],[Service]] = "Custom RNA", Table65[[#This Row],[Service]] = "HT Custom RNA", Table65[[#This Row],[Service]] = "HT Geneblock Custom RNA"), "Required", "Empty")</f>
        <v>Empty</v>
      </c>
      <c r="CL185" s="1" t="str">
        <f>IF(OR(Table65[[#This Row],[Service]] = "Custom RNA", Table65[[#This Row],[Service]] = "HT Custom RNA", Table65[[#This Row],[Service]] = "HT Geneblock Custom RNA"), "Required", "Empty")</f>
        <v>Empty</v>
      </c>
      <c r="CM185" s="1" t="str">
        <f>IF(OR(Table65[[#This Row],[Service]] = "Custom RNA", Table65[[#This Row],[Service]] = "HT Custom RNA", Table65[[#This Row],[Service]] = "HT Geneblock Custom RNA"), "Required", "Empty")</f>
        <v>Empty</v>
      </c>
      <c r="CN185" s="1" t="str">
        <f>IF(AND(Table65[[#This Row],[Vector]]&lt;&gt;"Banked Construct", OR(Table65[[#This Row],[Service]] = "Custom RNA", Table65[[#This Row],[Service]] = "HT Custom RNA",Table65[[#This Row],[Service]] = "HT Geneblock Custom RNA",)), "Optional", "Empty")</f>
        <v>Empty</v>
      </c>
      <c r="CO185" s="1" t="str">
        <f>IF(OR(Table65[[#This Row],[Service]] = "Custom RNA", Table65[[#This Row],[Service]] = "HT Custom RNA"), "Optional", "Empty")</f>
        <v>Empty</v>
      </c>
      <c r="CP185" s="1" t="str">
        <f>IF(OR(Table65[[#This Row],[Service]] = "Custom RNA", Table65[[#This Row],[Service]] = "HT Custom RNA", Table65[[#This Row],[Service]] = "HT Custom Geneblock RNA"), "Optional", "Empty")</f>
        <v>Empty</v>
      </c>
      <c r="CQ185" s="1" t="str">
        <f>IF(Table65[[#This Row],[Service]]&lt;&gt;"",IF(OR(Table65[[#This Row],[Service]]="HT Custom RNA", Table65[[#This Row],[Service]]="HT Geneblock Custom RNA"), "Empty","Optional"),"Empty")</f>
        <v>Empty</v>
      </c>
      <c r="CR185" s="1" t="str">
        <f>IF(AND(Table65[[#This Row],[Formulation]]&lt;&gt;"",Table65[[#This Row],[Formulation]]&lt;&gt;"None",Table65[[#This Row],[Formulation]]&lt;&gt;"No Options"), "Required","Empty")</f>
        <v>Empty</v>
      </c>
      <c r="CS185" s="1" t="str">
        <f>IF(AND(Table65[[#This Row],[Formulation]]&lt;&gt;"",Table65[[#This Row],[Formulation]]&lt;&gt;"None",Table65[[#This Row],[Formulation]]&lt;&gt;"No Options"), "Optional","Empty")</f>
        <v>Empty</v>
      </c>
      <c r="CT185" s="1" t="str">
        <f t="shared" si="12"/>
        <v>Optional</v>
      </c>
      <c r="CU185" s="1" t="str">
        <f t="shared" si="13"/>
        <v>Optional</v>
      </c>
      <c r="CV185" s="2" t="str">
        <f t="shared" si="14"/>
        <v>Optional</v>
      </c>
    </row>
    <row r="186" spans="1:100" x14ac:dyDescent="0.35">
      <c r="A186" s="69">
        <v>182</v>
      </c>
      <c r="B186" s="59"/>
      <c r="C186" s="83"/>
      <c r="D186" s="85"/>
      <c r="E186" s="90"/>
      <c r="F186" s="60"/>
      <c r="G186" s="60"/>
      <c r="H186" s="60"/>
      <c r="I186" s="61"/>
      <c r="J186" s="61"/>
      <c r="K186" s="105"/>
      <c r="L186" s="90"/>
      <c r="M186" s="60"/>
      <c r="N186" s="108"/>
      <c r="O186" s="91"/>
      <c r="P186" s="111"/>
      <c r="Q186" s="93" t="str">
        <f>Table_Sequence_Check[[#This Row],[Final Warnings]]</f>
        <v/>
      </c>
      <c r="R186" s="19"/>
      <c r="S186" s="19"/>
      <c r="T186" s="19"/>
      <c r="BG186" s="3" t="str" cm="1">
        <f t="array" ref="BG186">_xlfn.LET(
    _xlpm.ProblemFound, _xlfn.TEXTJOIN(", ", TRUE, IF(OR(Table65[[#This Row],[Codon Optimize Capitalized?]]="No", Table65[[#This Row],[Codon Optimize Capitalized?]]=""), IF((ISNUMBER(SEARCH(Table_Problem_Sequences[Problem Sequences], Table65[[#This Row],[Custom Sequence/Bank ID]]))), Table_Problem_Sequences[Problem Sequences], ""),IF((ISNUMBER(FIND(LOWER(Table_Problem_Sequences[Problem Sequences]), Table65[[#This Row],[Custom Sequence/Bank ID]]))), Table_Problem_Sequences[Problem Sequences], ""))),
    IF(_xlpm.ProblemFound="", "", "Warning 1: Problem sequences found (" &amp; _xlpm.ProblemFound &amp; ")"))</f>
        <v/>
      </c>
      <c r="BH186" s="3" t="str">
        <f>IF(AND(Table65[[#This Row],[Vector]] &lt;&gt; "Banked Construct",Table65[[#This Row],[Service]]&lt;&gt;"Stock RNA", LEN(Table65[[#This Row],[Custom Sequence/Bank ID]])&lt;300, Table65[[#This Row],[Custom Sequence/Bank ID]]&lt;&gt;""),"Comment: Sequence is less than 300nt. A spacer sequence will be added to bring the length up to 300nt","")</f>
        <v/>
      </c>
      <c r="BI186" s="1" t="str">
        <f>IF(AND(Table65[[#This Row],[Custom Sequence/Bank ID]]&lt;&gt;"", Table65[[#This Row],[Codon Optimize Capitalized?]]&lt;&gt; "No", Table65[[#This Row],[Codon Optimize Capitalized?]]&lt;&gt; "", Table65[[#This Row],[Codon Optimize Capitalized?]]&lt;&gt; "No Options"),
    IF(MOD(LEN(SUBSTITUTE(SUBSTITUTE(SUBSTITUTE(SUBSTITUTE(SUBSTITUTE(Table65[[#This Row],[Custom Sequence/Bank ID]], "a", ""), "c", ""), "g", ""), "u", ""), "t", "")), 3) = 0,
        "",
        "Error 3: Optimization regions not divisible by 3"),
    "")</f>
        <v/>
      </c>
      <c r="BJ186" s="1" t="str">
        <f>IF(
    Table65[[#This Row],[Vector]]="Banked Construct",
    IF(
        AND(
            LEFT(Table65[[#This Row],[Custom Sequence/Bank ID]], 3)="RTC",
            ISNUMBER(VALUE(MID(Table65[[#This Row],[Custom Sequence/Bank ID]], 4, 7))),
            LEN(Table65[[#This Row],[Custom Sequence/Bank ID]])=10
        ),
        "",
        "Error 4: Incorrect Bank ID"
    ),
    ""
)</f>
        <v/>
      </c>
      <c r="BK186" s="1" t="str">
        <f>IF(
   AND(Table65[[#This Row],[Vector]]&lt;&gt;"Banked Construct", LEN(Table65[[#This Row],[Custom Sequence/Bank ID]])&gt;0),
   IF(
      LEN(
         SUBSTITUTE(
            SUBSTITUTE(
               SUBSTITUTE(
                  SUBSTITUTE(UPPER(Table65[[#This Row],[Custom Sequence/Bank ID]]),"A",""),
               "C",""),
            "T",""),
         "G","")
      )&gt;0,
      "Error 5: Non-ACGT characters present",
      ""
   ),
   ""
)</f>
        <v/>
      </c>
      <c r="BL186" s="4" t="str">
        <f>IF(AND(Table65[[#This Row],[Vector]] &lt;&gt; "Banked Construct",Table65[[#This Row],[Service]]="Custom RNA", LEN(Table65[[#This Row],[Custom Sequence/Bank ID]])&gt;10000),"Error 6: Maximum sequence length is 10,000nt",IF(AND(Table65[[#This Row],[Vector]] &lt;&gt; "Banked Construct",Table65[[#This Row],[Service]]="HT Custom RNA", LEN(Table65[[#This Row],[Custom Sequence/Bank ID]])&gt;5000),"Error 6: Maximum sequence length for HT is 5,000nt", IF(Table65[[#This Row],[Service]]="HT Geneblock Custom RNA", IF(AND(Table65[[#This Row],[Vector]]="RTC coding circRNA", LEN(Table65[[#This Row],[Custom Sequence/Bank ID]])&gt;3793),"Error 6: Maximum sequence length for Coding CircRNA Geneblock is 3,793nt", IF(AND(Table65[[#This Row],[Vector]]="RTC noncoding circRNA", LEN(Table65[[#This Row],[Custom Sequence/Bank ID]])&gt;4493),"Error 6: Maximum sequence length for Noncoding CircRNA Geneblock is 4,493nt", IF(AND(Table65[[#This Row],[Vector]]="RTC Other RNA", LEN(Table65[[#This Row],[Custom Sequence/Bank ID]])&gt;4913),"Error 6: Maximum sequence length for Other RNA Geneblock is 4,913nt",""))),"")))</f>
        <v/>
      </c>
      <c r="BM186" s="4" t="str">
        <f>IF(AND(Table65[[#This Row],[Vector]] &lt;&gt; "Banked Construct", Table65[[#This Row],[Service]]&lt;&gt;"Stock RNA", Table65[[#This Row],[Custom Sequence/Bank ID]]&lt;&gt;""),
    _xlfn.LET(
        _xlpm.Sequence, Table65[[#This Row],[Custom Sequence/Bank ID]],
        _xlpm.OriginalLength, IF(AND(Table65[[#This Row],[Codon Optimize Capitalized?]] &lt;&gt; "No", Table65[[#This Row],[Codon Optimize Capitalized?]] &lt;&gt; ""),
                           LEN(SUBSTITUTE(SUBSTITUTE(SUBSTITUTE(SUBSTITUTE(SUBSTITUTE(_xlpm.Sequence, "A", ""), "C", ""), "G", ""), "T", ""), "U", "")),
                           LEN(_xlpm.Sequence)),
        _xlpm.NoGCLength, IF(AND(Table65[[#This Row],[Codon Optimize Capitalized?]] &lt;&gt; "No", Table65[[#This Row],[Codon Optimize Capitalized?]] &lt;&gt; ""),
                       LEN((SUBSTITUTE(SUBSTITUTE(SUBSTITUTE(SUBSTITUTE(SUBSTITUTE(SUBSTITUTE(SUBSTITUTE(_xlpm.Sequence, "A", ""), "C", ""), "G", ""), "T", ""), "U", ""), "g", ""), "c", ""))),
                       LEN(SUBSTITUTE(SUBSTITUTE(UPPER(_xlpm.Sequence), "G", ""), "C", ""))),
        _xlpm.GCLength, _xlpm.OriginalLength - _xlpm.NoGCLength,
        _xlpm.GCPercentage, IF(_xlpm.OriginalLength &gt; 15, _xlpm.GCLength / _xlpm.OriginalLength, 0.5),
                IF(OR(_xlpm.GCPercentage &gt; 0.65, _xlpm.GCPercentage &lt; 0.25), "Warning 7: Unoptimized region GC is not between 25-65%", "")
    ),
    ""
)</f>
        <v/>
      </c>
      <c r="BN186" s="4" t="str" cm="1">
        <f t="array" ref="BN186">_xlfn.LET(
    _xlpm.ProblemFound, _xlfn.TEXTJOIN(", ", TRUE, IF(OR(Table65[[#This Row],[Codon Optimize Capitalized?]]="No", Table65[[#This Row],[Codon Optimize Capitalized?]]=""), IF((ISNUMBER(SEARCH(Table_Restriction_Enzymes[XbaI], Table65[[#This Row],[Custom Sequence/Bank ID]]))), Table_Restriction_Enzymes[XbaI], ""),IF((ISNUMBER(FIND(LOWER(Table_Restriction_Enzymes[XbaI]), Table65[[#This Row],[Custom Sequence/Bank ID]]))), Table_Restriction_Enzymes[XbaI], ""))),
    IF(_xlpm.ProblemFound="", "", "[" &amp; _xlpm.ProblemFound &amp; "]"))</f>
        <v/>
      </c>
      <c r="BO186" s="4" t="str">
        <f>IF(Table_Sequence_Check[[#This Row],[Restriction Enzyme 1 Check]]&lt;&gt;"", Table_Restriction_Enzymes[[#Headers],[XbaI]],"")</f>
        <v/>
      </c>
      <c r="BP186" s="4" t="str" cm="1">
        <f t="array" ref="BP186">_xlfn.LET(
    _xlpm.ProblemFound, _xlfn.TEXTJOIN(", ", TRUE, IF(OR(Table65[[#This Row],[Codon Optimize Capitalized?]]="No", Table65[[#This Row],[Codon Optimize Capitalized?]]=""), IF((ISNUMBER(SEARCH(Table_Restriction_Enzymes[AscI], Table65[[#This Row],[Custom Sequence/Bank ID]]))), Table_Restriction_Enzymes[AscI], ""),IF((ISNUMBER(FIND(LOWER(Table_Restriction_Enzymes[AscI]), Table65[[#This Row],[Custom Sequence/Bank ID]]))), Table_Restriction_Enzymes[AscI], ""))),
    IF(_xlpm.ProblemFound="", "", "[" &amp; _xlpm.ProblemFound &amp; "]"))</f>
        <v/>
      </c>
      <c r="BQ186" s="4" t="str">
        <f>IF(Table_Sequence_Check[[#This Row],[Restriction Enzyme 2 Check]]&lt;&gt;"", Table_Restriction_Enzymes[[#Headers],[AscI]],"")</f>
        <v/>
      </c>
      <c r="BR186" s="4" t="str">
        <f>IF(AND(Table65[[#This Row],[Vector]] &lt;&gt; "Banked Construct",Table65[[#This Row],[Service]]&lt;&gt;"Stock RNA", Table65[[#This Row],[Service]]&lt;&gt;"HT Geneblock Custom RNA", Table_Sequence_Check[[#This Row],[Restriction Enzyme 1 Check]]&lt;&gt;"", Table_Sequence_Check[[#This Row],[Restriction Enzyme 2 Check]]&lt;&gt; ""),"Error 8: Remove instances of one of the following: " &amp; _xlfn.CONCAT(Table_Sequence_Check[[#This Row],[Restriction Enzyme 1 Check]],Table_Sequence_Check[[#This Row],[Restriction Enzyme 2 Check]]),"")</f>
        <v/>
      </c>
      <c r="BS186" s="4" t="str" cm="1">
        <f t="array" ref="BS186">IF(
   AND(
      Table65[[#This Row],[Service]] &lt;&gt; "",
      OR(
         COUNTIF(Table65[Service], "HT Custom RNA") &gt; 0,
         COUNTIF(Table65[Service], "HT Geneblock Custom RNA") &gt; 0
      ),
      COUNTA(_xlfn.UNIQUE(_xlfn._xlws.FILTER(Table65[Service], Table65[Service] &lt;&gt; ""))) &gt; 1
   ),
   "Error 9: If selecting HT Custom RNA or HT Geneblock Custom RNA, all items must match the selected HT service",
   ""
)</f>
        <v/>
      </c>
      <c r="BT186" s="4" t="str" cm="1">
        <f t="array" ref="BT186">IF(
   AND(
      Table65[[#This Row],[Service]] &lt;&gt; "",
      OR(COUNTIF(Table65[Service], "*HT Custom RNA*") &gt; 0, COUNTIF(Table65[Service], "*HT Geneblock Custom RNA*") &gt; 0),
      OR(
         COUNTA(_xlfn.UNIQUE(_xlfn._xlws.FILTER(Table65[RNA Analytics], (Table65[Service] &lt;&gt; "")))) &gt; 1,
         COUNTA(_xlfn.UNIQUE(_xlfn._xlws.FILTER(Table65[Bank Construct?], (Table65[Service] &lt;&gt; "")))) &gt; 1,
         COUNTA(_xlfn.UNIQUE(_xlfn._xlws.FILTER(Table65[Synthesis Type], (Table65[Service] &lt;&gt; "")))) &gt; 1
      )
   ),
   "Error 10: If submitting HT Custom RNA or HT Geneblock Custom RNA service request, all items must have the same Synthesis Type, Banking, and Analytics",
   ""
)</f>
        <v/>
      </c>
      <c r="BU186" s="4" t="str">
        <f>IF(AND(OR(Table65[[#This Row],[Service]] = "HT Custom RNA",Table65[[#This Row],[Service]] = "HT Geneblock Custom RNA"), Table65[[#This Row],[Vector]]="Banked Construct"),"Error 11: Banked constructs cannot be submitted for HT/Geneblock Custom RNA service. Contact the core if you'd like to resynthesize an entire banked plate","")</f>
        <v/>
      </c>
      <c r="BV186" s="4" t="str">
        <f>IF(AND(Table65[[#This Row],[Service]] &lt;&gt; "", Table65[[#This Row],[Vector]]="Banked Construct", Table65[[#This Row],[Bank Construct?]]="Yes"),"Error 12: Cannot bank constructs that are already banked","")</f>
        <v/>
      </c>
      <c r="BW186" s="4" t="str" cm="1">
        <f t="array" ref="BW186">_xlfn.LET(
    _xlpm.ProblemFound, _xlfn.TEXTJOIN(", ", TRUE, IF(AND(Table65[[#This Row],[Synthesis Type]]="Other RNA", OR(Table65[[#This Row],[Codon Optimize Capitalized?]]="No", Table65[[#This Row],[Codon Optimize Capitalized?]]="")), IF((ISNUMBER(SEARCH(Table_pA_Check[pA Check], Table65[[#This Row],[Custom Sequence/Bank ID]]))), Table_pA_Check[pA Check], ""),IF((ISNUMBER(FIND(LOWER(Table_pA_Check[pA Check]), Table65[[#This Row],[Custom Sequence/Bank ID]]))), Table_pA_Check[pA Check], ""))),
    IF(_xlpm.ProblemFound="", "", "Error 13: Problem sequences found (" &amp; _xlpm.ProblemFound &amp; ")"))</f>
        <v/>
      </c>
      <c r="BX186" s="4" t="str">
        <f>IF(AND(Table65[[#This Row],[Service]] &lt;&gt; "", Table65[[#This Row],[Codon Optimize Capitalized?]]&lt;&gt; "No", Table65[[#This Row],[Codon Optimize Capitalized?]]&lt;&gt; "", Table65[[#This Row],[Codon Optimize Capitalized?]]&lt;&gt; "No Options", EXACT(Table65[[#This Row],[Custom Sequence/Bank ID]],LOWER(Table65[[#This Row],[Custom Sequence/Bank ID]]))),"Error 14: Codon optimization is selected, but sequence is lowercase. Change regions for optimization to uppercase","")</f>
        <v/>
      </c>
      <c r="BY186" s="4" t="str">
        <f>IF(COUNTIF(Table65[Name], Table65[[#This Row],[Name]]) &gt; 1, "Error 15: Duplicate name", "")</f>
        <v/>
      </c>
      <c r="BZ186" s="4" t="str">
        <f>IF(
   Table65[[#This Row],[Service]]&lt;&gt;"",
   IF(
      AND(Table65[[#This Row],[Formulation]]="", Table65[[#This Row],[Number of Aliquots]]&gt;1),
      "Error 16: The RTC can only aliquot formulated circRNA; unformulated circRNA is stable through many freeze-thaw cycles",
      ""
   ),
   ""
)</f>
        <v/>
      </c>
      <c r="CA186" s="4" t="str">
        <f>IF(
   Table65[[#This Row],[Service]]&lt;&gt;"",
   IF(
      Table65[[#This Row],[Number of Aliquots]] &gt; (Table65[[#This Row],[Quantity (mg)]]*20),
      "Error 17: Too many aliquots. Maximum aliquots for Quantity requested = " &amp; (Table65[[#This Row],[Quantity (mg)]]*20),
      ""
   ),
   ""
)</f>
        <v/>
      </c>
      <c r="CB186" s="4" t="str">
        <f>IF(
   AND(Table65[[#This Row],[Service]]&lt;&gt;"", Table65[[#This Row],[Quantity (mg)]]&lt;0.2, Table65[[#This Row],[Formulation]]&lt;&gt;"", Table65[[#This Row],[Formulation]]&lt;&gt;"None"),
   "Error 18: Quantity too low. Minimum is 0.2mg for formulations",
   ""
)</f>
        <v/>
      </c>
      <c r="CC186" s="4" t="str">
        <f>IF(
   AND(Table65[[#This Row],[Service]]&lt;&gt;"", Table65[[#This Row],[Vector]]="No Vector", Table65[[#This Row],[Service]]&lt;&gt;"HT Geneblock Custom RNA"),
   "Error 19: [No Vector] can only be used for Geneblock service",
   ""
)</f>
        <v/>
      </c>
      <c r="CD186" s="4" t="str">
        <f>_xlfn.LET(
    _xlpm.errorList, _xlfn.TEXTJOIN(". ", TRUE, Table_Sequence_Check[[#This Row],[Problem Sequence Check]:[GC Check]],Table_Sequence_Check[[#This Row],[Restriction Enzyme Error]:[Gblock No Vector Check]]),
    IF(AND(Table65[[#This Row],[Service]]&lt;&gt;"", Table65[[#This Row],[Custom Sequence/Bank ID]]&lt;&gt;"SPECIAL",_xlpm.errorList&lt;&gt;""), _xlpm.errorList &amp; ".", "")
)</f>
        <v/>
      </c>
      <c r="CF186" s="3" t="str">
        <f t="shared" si="10"/>
        <v>Required</v>
      </c>
      <c r="CG186" s="1" t="str">
        <f t="shared" si="11"/>
        <v>Optional</v>
      </c>
      <c r="CH186" s="1" t="str">
        <f>IF(Table65[[#This Row],[Service]]&lt;&gt;"",IF((Table65[[#This Row],[Service]]="HT Custom RNA") + (Table65[[#This Row],[Service]]="HT Geneblock Custom RNA"), "Empty","Required"),"Empty")</f>
        <v>Empty</v>
      </c>
      <c r="CI186" s="1" t="str">
        <f>IF(Table65[[#This Row],[Service]] = "Stock RNA", "Required","Empty")</f>
        <v>Empty</v>
      </c>
      <c r="CJ186" s="1" t="str">
        <f>IF(OR(Table65[[#This Row],[Service]] = "Custom RNA", Table65[[#This Row],[Service]] = "HT Custom RNA", Table65[[#This Row],[Service]] = "HT Geneblock Custom RNA", Table65[[#This Row],[Service]] = "Formulation"), "Required", "Empty")</f>
        <v>Empty</v>
      </c>
      <c r="CK186" s="1" t="str">
        <f>IF(OR(Table65[[#This Row],[Service]] = "Custom RNA", Table65[[#This Row],[Service]] = "HT Custom RNA", Table65[[#This Row],[Service]] = "HT Geneblock Custom RNA"), "Required", "Empty")</f>
        <v>Empty</v>
      </c>
      <c r="CL186" s="1" t="str">
        <f>IF(OR(Table65[[#This Row],[Service]] = "Custom RNA", Table65[[#This Row],[Service]] = "HT Custom RNA", Table65[[#This Row],[Service]] = "HT Geneblock Custom RNA"), "Required", "Empty")</f>
        <v>Empty</v>
      </c>
      <c r="CM186" s="1" t="str">
        <f>IF(OR(Table65[[#This Row],[Service]] = "Custom RNA", Table65[[#This Row],[Service]] = "HT Custom RNA", Table65[[#This Row],[Service]] = "HT Geneblock Custom RNA"), "Required", "Empty")</f>
        <v>Empty</v>
      </c>
      <c r="CN186" s="1" t="str">
        <f>IF(AND(Table65[[#This Row],[Vector]]&lt;&gt;"Banked Construct", OR(Table65[[#This Row],[Service]] = "Custom RNA", Table65[[#This Row],[Service]] = "HT Custom RNA",Table65[[#This Row],[Service]] = "HT Geneblock Custom RNA",)), "Optional", "Empty")</f>
        <v>Empty</v>
      </c>
      <c r="CO186" s="1" t="str">
        <f>IF(OR(Table65[[#This Row],[Service]] = "Custom RNA", Table65[[#This Row],[Service]] = "HT Custom RNA"), "Optional", "Empty")</f>
        <v>Empty</v>
      </c>
      <c r="CP186" s="1" t="str">
        <f>IF(OR(Table65[[#This Row],[Service]] = "Custom RNA", Table65[[#This Row],[Service]] = "HT Custom RNA", Table65[[#This Row],[Service]] = "HT Custom Geneblock RNA"), "Optional", "Empty")</f>
        <v>Empty</v>
      </c>
      <c r="CQ186" s="1" t="str">
        <f>IF(Table65[[#This Row],[Service]]&lt;&gt;"",IF(OR(Table65[[#This Row],[Service]]="HT Custom RNA", Table65[[#This Row],[Service]]="HT Geneblock Custom RNA"), "Empty","Optional"),"Empty")</f>
        <v>Empty</v>
      </c>
      <c r="CR186" s="1" t="str">
        <f>IF(AND(Table65[[#This Row],[Formulation]]&lt;&gt;"",Table65[[#This Row],[Formulation]]&lt;&gt;"None",Table65[[#This Row],[Formulation]]&lt;&gt;"No Options"), "Required","Empty")</f>
        <v>Empty</v>
      </c>
      <c r="CS186" s="1" t="str">
        <f>IF(AND(Table65[[#This Row],[Formulation]]&lt;&gt;"",Table65[[#This Row],[Formulation]]&lt;&gt;"None",Table65[[#This Row],[Formulation]]&lt;&gt;"No Options"), "Optional","Empty")</f>
        <v>Empty</v>
      </c>
      <c r="CT186" s="1" t="str">
        <f t="shared" si="12"/>
        <v>Optional</v>
      </c>
      <c r="CU186" s="1" t="str">
        <f t="shared" si="13"/>
        <v>Optional</v>
      </c>
      <c r="CV186" s="2" t="str">
        <f t="shared" si="14"/>
        <v>Optional</v>
      </c>
    </row>
    <row r="187" spans="1:100" x14ac:dyDescent="0.35">
      <c r="A187" s="69">
        <v>183</v>
      </c>
      <c r="B187" s="59"/>
      <c r="C187" s="83"/>
      <c r="D187" s="85"/>
      <c r="E187" s="90"/>
      <c r="F187" s="60"/>
      <c r="G187" s="60"/>
      <c r="H187" s="60"/>
      <c r="I187" s="61"/>
      <c r="J187" s="61"/>
      <c r="K187" s="105"/>
      <c r="L187" s="90"/>
      <c r="M187" s="60"/>
      <c r="N187" s="108"/>
      <c r="O187" s="91"/>
      <c r="P187" s="111"/>
      <c r="Q187" s="93" t="str">
        <f>Table_Sequence_Check[[#This Row],[Final Warnings]]</f>
        <v/>
      </c>
      <c r="R187" s="19"/>
      <c r="S187" s="19"/>
      <c r="T187" s="19"/>
      <c r="BG187" s="3" t="str" cm="1">
        <f t="array" ref="BG187">_xlfn.LET(
    _xlpm.ProblemFound, _xlfn.TEXTJOIN(", ", TRUE, IF(OR(Table65[[#This Row],[Codon Optimize Capitalized?]]="No", Table65[[#This Row],[Codon Optimize Capitalized?]]=""), IF((ISNUMBER(SEARCH(Table_Problem_Sequences[Problem Sequences], Table65[[#This Row],[Custom Sequence/Bank ID]]))), Table_Problem_Sequences[Problem Sequences], ""),IF((ISNUMBER(FIND(LOWER(Table_Problem_Sequences[Problem Sequences]), Table65[[#This Row],[Custom Sequence/Bank ID]]))), Table_Problem_Sequences[Problem Sequences], ""))),
    IF(_xlpm.ProblemFound="", "", "Warning 1: Problem sequences found (" &amp; _xlpm.ProblemFound &amp; ")"))</f>
        <v/>
      </c>
      <c r="BH187" s="3" t="str">
        <f>IF(AND(Table65[[#This Row],[Vector]] &lt;&gt; "Banked Construct",Table65[[#This Row],[Service]]&lt;&gt;"Stock RNA", LEN(Table65[[#This Row],[Custom Sequence/Bank ID]])&lt;300, Table65[[#This Row],[Custom Sequence/Bank ID]]&lt;&gt;""),"Comment: Sequence is less than 300nt. A spacer sequence will be added to bring the length up to 300nt","")</f>
        <v/>
      </c>
      <c r="BI187" s="1" t="str">
        <f>IF(AND(Table65[[#This Row],[Custom Sequence/Bank ID]]&lt;&gt;"", Table65[[#This Row],[Codon Optimize Capitalized?]]&lt;&gt; "No", Table65[[#This Row],[Codon Optimize Capitalized?]]&lt;&gt; "", Table65[[#This Row],[Codon Optimize Capitalized?]]&lt;&gt; "No Options"),
    IF(MOD(LEN(SUBSTITUTE(SUBSTITUTE(SUBSTITUTE(SUBSTITUTE(SUBSTITUTE(Table65[[#This Row],[Custom Sequence/Bank ID]], "a", ""), "c", ""), "g", ""), "u", ""), "t", "")), 3) = 0,
        "",
        "Error 3: Optimization regions not divisible by 3"),
    "")</f>
        <v/>
      </c>
      <c r="BJ187" s="1" t="str">
        <f>IF(
    Table65[[#This Row],[Vector]]="Banked Construct",
    IF(
        AND(
            LEFT(Table65[[#This Row],[Custom Sequence/Bank ID]], 3)="RTC",
            ISNUMBER(VALUE(MID(Table65[[#This Row],[Custom Sequence/Bank ID]], 4, 7))),
            LEN(Table65[[#This Row],[Custom Sequence/Bank ID]])=10
        ),
        "",
        "Error 4: Incorrect Bank ID"
    ),
    ""
)</f>
        <v/>
      </c>
      <c r="BK187" s="1" t="str">
        <f>IF(
   AND(Table65[[#This Row],[Vector]]&lt;&gt;"Banked Construct", LEN(Table65[[#This Row],[Custom Sequence/Bank ID]])&gt;0),
   IF(
      LEN(
         SUBSTITUTE(
            SUBSTITUTE(
               SUBSTITUTE(
                  SUBSTITUTE(UPPER(Table65[[#This Row],[Custom Sequence/Bank ID]]),"A",""),
               "C",""),
            "T",""),
         "G","")
      )&gt;0,
      "Error 5: Non-ACGT characters present",
      ""
   ),
   ""
)</f>
        <v/>
      </c>
      <c r="BL187" s="4" t="str">
        <f>IF(AND(Table65[[#This Row],[Vector]] &lt;&gt; "Banked Construct",Table65[[#This Row],[Service]]="Custom RNA", LEN(Table65[[#This Row],[Custom Sequence/Bank ID]])&gt;10000),"Error 6: Maximum sequence length is 10,000nt",IF(AND(Table65[[#This Row],[Vector]] &lt;&gt; "Banked Construct",Table65[[#This Row],[Service]]="HT Custom RNA", LEN(Table65[[#This Row],[Custom Sequence/Bank ID]])&gt;5000),"Error 6: Maximum sequence length for HT is 5,000nt", IF(Table65[[#This Row],[Service]]="HT Geneblock Custom RNA", IF(AND(Table65[[#This Row],[Vector]]="RTC coding circRNA", LEN(Table65[[#This Row],[Custom Sequence/Bank ID]])&gt;3793),"Error 6: Maximum sequence length for Coding CircRNA Geneblock is 3,793nt", IF(AND(Table65[[#This Row],[Vector]]="RTC noncoding circRNA", LEN(Table65[[#This Row],[Custom Sequence/Bank ID]])&gt;4493),"Error 6: Maximum sequence length for Noncoding CircRNA Geneblock is 4,493nt", IF(AND(Table65[[#This Row],[Vector]]="RTC Other RNA", LEN(Table65[[#This Row],[Custom Sequence/Bank ID]])&gt;4913),"Error 6: Maximum sequence length for Other RNA Geneblock is 4,913nt",""))),"")))</f>
        <v/>
      </c>
      <c r="BM187" s="4" t="str">
        <f>IF(AND(Table65[[#This Row],[Vector]] &lt;&gt; "Banked Construct", Table65[[#This Row],[Service]]&lt;&gt;"Stock RNA", Table65[[#This Row],[Custom Sequence/Bank ID]]&lt;&gt;""),
    _xlfn.LET(
        _xlpm.Sequence, Table65[[#This Row],[Custom Sequence/Bank ID]],
        _xlpm.OriginalLength, IF(AND(Table65[[#This Row],[Codon Optimize Capitalized?]] &lt;&gt; "No", Table65[[#This Row],[Codon Optimize Capitalized?]] &lt;&gt; ""),
                           LEN(SUBSTITUTE(SUBSTITUTE(SUBSTITUTE(SUBSTITUTE(SUBSTITUTE(_xlpm.Sequence, "A", ""), "C", ""), "G", ""), "T", ""), "U", "")),
                           LEN(_xlpm.Sequence)),
        _xlpm.NoGCLength, IF(AND(Table65[[#This Row],[Codon Optimize Capitalized?]] &lt;&gt; "No", Table65[[#This Row],[Codon Optimize Capitalized?]] &lt;&gt; ""),
                       LEN((SUBSTITUTE(SUBSTITUTE(SUBSTITUTE(SUBSTITUTE(SUBSTITUTE(SUBSTITUTE(SUBSTITUTE(_xlpm.Sequence, "A", ""), "C", ""), "G", ""), "T", ""), "U", ""), "g", ""), "c", ""))),
                       LEN(SUBSTITUTE(SUBSTITUTE(UPPER(_xlpm.Sequence), "G", ""), "C", ""))),
        _xlpm.GCLength, _xlpm.OriginalLength - _xlpm.NoGCLength,
        _xlpm.GCPercentage, IF(_xlpm.OriginalLength &gt; 15, _xlpm.GCLength / _xlpm.OriginalLength, 0.5),
                IF(OR(_xlpm.GCPercentage &gt; 0.65, _xlpm.GCPercentage &lt; 0.25), "Warning 7: Unoptimized region GC is not between 25-65%", "")
    ),
    ""
)</f>
        <v/>
      </c>
      <c r="BN187" s="4" t="str" cm="1">
        <f t="array" ref="BN187">_xlfn.LET(
    _xlpm.ProblemFound, _xlfn.TEXTJOIN(", ", TRUE, IF(OR(Table65[[#This Row],[Codon Optimize Capitalized?]]="No", Table65[[#This Row],[Codon Optimize Capitalized?]]=""), IF((ISNUMBER(SEARCH(Table_Restriction_Enzymes[XbaI], Table65[[#This Row],[Custom Sequence/Bank ID]]))), Table_Restriction_Enzymes[XbaI], ""),IF((ISNUMBER(FIND(LOWER(Table_Restriction_Enzymes[XbaI]), Table65[[#This Row],[Custom Sequence/Bank ID]]))), Table_Restriction_Enzymes[XbaI], ""))),
    IF(_xlpm.ProblemFound="", "", "[" &amp; _xlpm.ProblemFound &amp; "]"))</f>
        <v/>
      </c>
      <c r="BO187" s="4" t="str">
        <f>IF(Table_Sequence_Check[[#This Row],[Restriction Enzyme 1 Check]]&lt;&gt;"", Table_Restriction_Enzymes[[#Headers],[XbaI]],"")</f>
        <v/>
      </c>
      <c r="BP187" s="4" t="str" cm="1">
        <f t="array" ref="BP187">_xlfn.LET(
    _xlpm.ProblemFound, _xlfn.TEXTJOIN(", ", TRUE, IF(OR(Table65[[#This Row],[Codon Optimize Capitalized?]]="No", Table65[[#This Row],[Codon Optimize Capitalized?]]=""), IF((ISNUMBER(SEARCH(Table_Restriction_Enzymes[AscI], Table65[[#This Row],[Custom Sequence/Bank ID]]))), Table_Restriction_Enzymes[AscI], ""),IF((ISNUMBER(FIND(LOWER(Table_Restriction_Enzymes[AscI]), Table65[[#This Row],[Custom Sequence/Bank ID]]))), Table_Restriction_Enzymes[AscI], ""))),
    IF(_xlpm.ProblemFound="", "", "[" &amp; _xlpm.ProblemFound &amp; "]"))</f>
        <v/>
      </c>
      <c r="BQ187" s="4" t="str">
        <f>IF(Table_Sequence_Check[[#This Row],[Restriction Enzyme 2 Check]]&lt;&gt;"", Table_Restriction_Enzymes[[#Headers],[AscI]],"")</f>
        <v/>
      </c>
      <c r="BR187" s="4" t="str">
        <f>IF(AND(Table65[[#This Row],[Vector]] &lt;&gt; "Banked Construct",Table65[[#This Row],[Service]]&lt;&gt;"Stock RNA", Table65[[#This Row],[Service]]&lt;&gt;"HT Geneblock Custom RNA", Table_Sequence_Check[[#This Row],[Restriction Enzyme 1 Check]]&lt;&gt;"", Table_Sequence_Check[[#This Row],[Restriction Enzyme 2 Check]]&lt;&gt; ""),"Error 8: Remove instances of one of the following: " &amp; _xlfn.CONCAT(Table_Sequence_Check[[#This Row],[Restriction Enzyme 1 Check]],Table_Sequence_Check[[#This Row],[Restriction Enzyme 2 Check]]),"")</f>
        <v/>
      </c>
      <c r="BS187" s="4" t="str" cm="1">
        <f t="array" ref="BS187">IF(
   AND(
      Table65[[#This Row],[Service]] &lt;&gt; "",
      OR(
         COUNTIF(Table65[Service], "HT Custom RNA") &gt; 0,
         COUNTIF(Table65[Service], "HT Geneblock Custom RNA") &gt; 0
      ),
      COUNTA(_xlfn.UNIQUE(_xlfn._xlws.FILTER(Table65[Service], Table65[Service] &lt;&gt; ""))) &gt; 1
   ),
   "Error 9: If selecting HT Custom RNA or HT Geneblock Custom RNA, all items must match the selected HT service",
   ""
)</f>
        <v/>
      </c>
      <c r="BT187" s="4" t="str" cm="1">
        <f t="array" ref="BT187">IF(
   AND(
      Table65[[#This Row],[Service]] &lt;&gt; "",
      OR(COUNTIF(Table65[Service], "*HT Custom RNA*") &gt; 0, COUNTIF(Table65[Service], "*HT Geneblock Custom RNA*") &gt; 0),
      OR(
         COUNTA(_xlfn.UNIQUE(_xlfn._xlws.FILTER(Table65[RNA Analytics], (Table65[Service] &lt;&gt; "")))) &gt; 1,
         COUNTA(_xlfn.UNIQUE(_xlfn._xlws.FILTER(Table65[Bank Construct?], (Table65[Service] &lt;&gt; "")))) &gt; 1,
         COUNTA(_xlfn.UNIQUE(_xlfn._xlws.FILTER(Table65[Synthesis Type], (Table65[Service] &lt;&gt; "")))) &gt; 1
      )
   ),
   "Error 10: If submitting HT Custom RNA or HT Geneblock Custom RNA service request, all items must have the same Synthesis Type, Banking, and Analytics",
   ""
)</f>
        <v/>
      </c>
      <c r="BU187" s="4" t="str">
        <f>IF(AND(OR(Table65[[#This Row],[Service]] = "HT Custom RNA",Table65[[#This Row],[Service]] = "HT Geneblock Custom RNA"), Table65[[#This Row],[Vector]]="Banked Construct"),"Error 11: Banked constructs cannot be submitted for HT/Geneblock Custom RNA service. Contact the core if you'd like to resynthesize an entire banked plate","")</f>
        <v/>
      </c>
      <c r="BV187" s="4" t="str">
        <f>IF(AND(Table65[[#This Row],[Service]] &lt;&gt; "", Table65[[#This Row],[Vector]]="Banked Construct", Table65[[#This Row],[Bank Construct?]]="Yes"),"Error 12: Cannot bank constructs that are already banked","")</f>
        <v/>
      </c>
      <c r="BW187" s="4" t="str" cm="1">
        <f t="array" ref="BW187">_xlfn.LET(
    _xlpm.ProblemFound, _xlfn.TEXTJOIN(", ", TRUE, IF(AND(Table65[[#This Row],[Synthesis Type]]="Other RNA", OR(Table65[[#This Row],[Codon Optimize Capitalized?]]="No", Table65[[#This Row],[Codon Optimize Capitalized?]]="")), IF((ISNUMBER(SEARCH(Table_pA_Check[pA Check], Table65[[#This Row],[Custom Sequence/Bank ID]]))), Table_pA_Check[pA Check], ""),IF((ISNUMBER(FIND(LOWER(Table_pA_Check[pA Check]), Table65[[#This Row],[Custom Sequence/Bank ID]]))), Table_pA_Check[pA Check], ""))),
    IF(_xlpm.ProblemFound="", "", "Error 13: Problem sequences found (" &amp; _xlpm.ProblemFound &amp; ")"))</f>
        <v/>
      </c>
      <c r="BX187" s="4" t="str">
        <f>IF(AND(Table65[[#This Row],[Service]] &lt;&gt; "", Table65[[#This Row],[Codon Optimize Capitalized?]]&lt;&gt; "No", Table65[[#This Row],[Codon Optimize Capitalized?]]&lt;&gt; "", Table65[[#This Row],[Codon Optimize Capitalized?]]&lt;&gt; "No Options", EXACT(Table65[[#This Row],[Custom Sequence/Bank ID]],LOWER(Table65[[#This Row],[Custom Sequence/Bank ID]]))),"Error 14: Codon optimization is selected, but sequence is lowercase. Change regions for optimization to uppercase","")</f>
        <v/>
      </c>
      <c r="BY187" s="4" t="str">
        <f>IF(COUNTIF(Table65[Name], Table65[[#This Row],[Name]]) &gt; 1, "Error 15: Duplicate name", "")</f>
        <v/>
      </c>
      <c r="BZ187" s="4" t="str">
        <f>IF(
   Table65[[#This Row],[Service]]&lt;&gt;"",
   IF(
      AND(Table65[[#This Row],[Formulation]]="", Table65[[#This Row],[Number of Aliquots]]&gt;1),
      "Error 16: The RTC can only aliquot formulated circRNA; unformulated circRNA is stable through many freeze-thaw cycles",
      ""
   ),
   ""
)</f>
        <v/>
      </c>
      <c r="CA187" s="4" t="str">
        <f>IF(
   Table65[[#This Row],[Service]]&lt;&gt;"",
   IF(
      Table65[[#This Row],[Number of Aliquots]] &gt; (Table65[[#This Row],[Quantity (mg)]]*20),
      "Error 17: Too many aliquots. Maximum aliquots for Quantity requested = " &amp; (Table65[[#This Row],[Quantity (mg)]]*20),
      ""
   ),
   ""
)</f>
        <v/>
      </c>
      <c r="CB187" s="4" t="str">
        <f>IF(
   AND(Table65[[#This Row],[Service]]&lt;&gt;"", Table65[[#This Row],[Quantity (mg)]]&lt;0.2, Table65[[#This Row],[Formulation]]&lt;&gt;"", Table65[[#This Row],[Formulation]]&lt;&gt;"None"),
   "Error 18: Quantity too low. Minimum is 0.2mg for formulations",
   ""
)</f>
        <v/>
      </c>
      <c r="CC187" s="4" t="str">
        <f>IF(
   AND(Table65[[#This Row],[Service]]&lt;&gt;"", Table65[[#This Row],[Vector]]="No Vector", Table65[[#This Row],[Service]]&lt;&gt;"HT Geneblock Custom RNA"),
   "Error 19: [No Vector] can only be used for Geneblock service",
   ""
)</f>
        <v/>
      </c>
      <c r="CD187" s="4" t="str">
        <f>_xlfn.LET(
    _xlpm.errorList, _xlfn.TEXTJOIN(". ", TRUE, Table_Sequence_Check[[#This Row],[Problem Sequence Check]:[GC Check]],Table_Sequence_Check[[#This Row],[Restriction Enzyme Error]:[Gblock No Vector Check]]),
    IF(AND(Table65[[#This Row],[Service]]&lt;&gt;"", Table65[[#This Row],[Custom Sequence/Bank ID]]&lt;&gt;"SPECIAL",_xlpm.errorList&lt;&gt;""), _xlpm.errorList &amp; ".", "")
)</f>
        <v/>
      </c>
      <c r="CF187" s="3" t="str">
        <f t="shared" si="10"/>
        <v>Required</v>
      </c>
      <c r="CG187" s="1" t="str">
        <f t="shared" si="11"/>
        <v>Optional</v>
      </c>
      <c r="CH187" s="1" t="str">
        <f>IF(Table65[[#This Row],[Service]]&lt;&gt;"",IF((Table65[[#This Row],[Service]]="HT Custom RNA") + (Table65[[#This Row],[Service]]="HT Geneblock Custom RNA"), "Empty","Required"),"Empty")</f>
        <v>Empty</v>
      </c>
      <c r="CI187" s="1" t="str">
        <f>IF(Table65[[#This Row],[Service]] = "Stock RNA", "Required","Empty")</f>
        <v>Empty</v>
      </c>
      <c r="CJ187" s="1" t="str">
        <f>IF(OR(Table65[[#This Row],[Service]] = "Custom RNA", Table65[[#This Row],[Service]] = "HT Custom RNA", Table65[[#This Row],[Service]] = "HT Geneblock Custom RNA", Table65[[#This Row],[Service]] = "Formulation"), "Required", "Empty")</f>
        <v>Empty</v>
      </c>
      <c r="CK187" s="1" t="str">
        <f>IF(OR(Table65[[#This Row],[Service]] = "Custom RNA", Table65[[#This Row],[Service]] = "HT Custom RNA", Table65[[#This Row],[Service]] = "HT Geneblock Custom RNA"), "Required", "Empty")</f>
        <v>Empty</v>
      </c>
      <c r="CL187" s="1" t="str">
        <f>IF(OR(Table65[[#This Row],[Service]] = "Custom RNA", Table65[[#This Row],[Service]] = "HT Custom RNA", Table65[[#This Row],[Service]] = "HT Geneblock Custom RNA"), "Required", "Empty")</f>
        <v>Empty</v>
      </c>
      <c r="CM187" s="1" t="str">
        <f>IF(OR(Table65[[#This Row],[Service]] = "Custom RNA", Table65[[#This Row],[Service]] = "HT Custom RNA", Table65[[#This Row],[Service]] = "HT Geneblock Custom RNA"), "Required", "Empty")</f>
        <v>Empty</v>
      </c>
      <c r="CN187" s="1" t="str">
        <f>IF(AND(Table65[[#This Row],[Vector]]&lt;&gt;"Banked Construct", OR(Table65[[#This Row],[Service]] = "Custom RNA", Table65[[#This Row],[Service]] = "HT Custom RNA",Table65[[#This Row],[Service]] = "HT Geneblock Custom RNA",)), "Optional", "Empty")</f>
        <v>Empty</v>
      </c>
      <c r="CO187" s="1" t="str">
        <f>IF(OR(Table65[[#This Row],[Service]] = "Custom RNA", Table65[[#This Row],[Service]] = "HT Custom RNA"), "Optional", "Empty")</f>
        <v>Empty</v>
      </c>
      <c r="CP187" s="1" t="str">
        <f>IF(OR(Table65[[#This Row],[Service]] = "Custom RNA", Table65[[#This Row],[Service]] = "HT Custom RNA", Table65[[#This Row],[Service]] = "HT Custom Geneblock RNA"), "Optional", "Empty")</f>
        <v>Empty</v>
      </c>
      <c r="CQ187" s="1" t="str">
        <f>IF(Table65[[#This Row],[Service]]&lt;&gt;"",IF(OR(Table65[[#This Row],[Service]]="HT Custom RNA", Table65[[#This Row],[Service]]="HT Geneblock Custom RNA"), "Empty","Optional"),"Empty")</f>
        <v>Empty</v>
      </c>
      <c r="CR187" s="1" t="str">
        <f>IF(AND(Table65[[#This Row],[Formulation]]&lt;&gt;"",Table65[[#This Row],[Formulation]]&lt;&gt;"None",Table65[[#This Row],[Formulation]]&lt;&gt;"No Options"), "Required","Empty")</f>
        <v>Empty</v>
      </c>
      <c r="CS187" s="1" t="str">
        <f>IF(AND(Table65[[#This Row],[Formulation]]&lt;&gt;"",Table65[[#This Row],[Formulation]]&lt;&gt;"None",Table65[[#This Row],[Formulation]]&lt;&gt;"No Options"), "Optional","Empty")</f>
        <v>Empty</v>
      </c>
      <c r="CT187" s="1" t="str">
        <f t="shared" si="12"/>
        <v>Optional</v>
      </c>
      <c r="CU187" s="1" t="str">
        <f t="shared" si="13"/>
        <v>Optional</v>
      </c>
      <c r="CV187" s="2" t="str">
        <f t="shared" si="14"/>
        <v>Optional</v>
      </c>
    </row>
    <row r="188" spans="1:100" x14ac:dyDescent="0.35">
      <c r="A188" s="69">
        <v>184</v>
      </c>
      <c r="B188" s="59"/>
      <c r="C188" s="83"/>
      <c r="D188" s="85"/>
      <c r="E188" s="90"/>
      <c r="F188" s="60"/>
      <c r="G188" s="60"/>
      <c r="H188" s="60"/>
      <c r="I188" s="61"/>
      <c r="J188" s="61"/>
      <c r="K188" s="105"/>
      <c r="L188" s="90"/>
      <c r="M188" s="60"/>
      <c r="N188" s="108"/>
      <c r="O188" s="91"/>
      <c r="P188" s="111"/>
      <c r="Q188" s="93" t="str">
        <f>Table_Sequence_Check[[#This Row],[Final Warnings]]</f>
        <v/>
      </c>
      <c r="R188" s="19"/>
      <c r="S188" s="19"/>
      <c r="T188" s="19"/>
      <c r="BG188" s="3" t="str" cm="1">
        <f t="array" ref="BG188">_xlfn.LET(
    _xlpm.ProblemFound, _xlfn.TEXTJOIN(", ", TRUE, IF(OR(Table65[[#This Row],[Codon Optimize Capitalized?]]="No", Table65[[#This Row],[Codon Optimize Capitalized?]]=""), IF((ISNUMBER(SEARCH(Table_Problem_Sequences[Problem Sequences], Table65[[#This Row],[Custom Sequence/Bank ID]]))), Table_Problem_Sequences[Problem Sequences], ""),IF((ISNUMBER(FIND(LOWER(Table_Problem_Sequences[Problem Sequences]), Table65[[#This Row],[Custom Sequence/Bank ID]]))), Table_Problem_Sequences[Problem Sequences], ""))),
    IF(_xlpm.ProblemFound="", "", "Warning 1: Problem sequences found (" &amp; _xlpm.ProblemFound &amp; ")"))</f>
        <v/>
      </c>
      <c r="BH188" s="3" t="str">
        <f>IF(AND(Table65[[#This Row],[Vector]] &lt;&gt; "Banked Construct",Table65[[#This Row],[Service]]&lt;&gt;"Stock RNA", LEN(Table65[[#This Row],[Custom Sequence/Bank ID]])&lt;300, Table65[[#This Row],[Custom Sequence/Bank ID]]&lt;&gt;""),"Comment: Sequence is less than 300nt. A spacer sequence will be added to bring the length up to 300nt","")</f>
        <v/>
      </c>
      <c r="BI188" s="1" t="str">
        <f>IF(AND(Table65[[#This Row],[Custom Sequence/Bank ID]]&lt;&gt;"", Table65[[#This Row],[Codon Optimize Capitalized?]]&lt;&gt; "No", Table65[[#This Row],[Codon Optimize Capitalized?]]&lt;&gt; "", Table65[[#This Row],[Codon Optimize Capitalized?]]&lt;&gt; "No Options"),
    IF(MOD(LEN(SUBSTITUTE(SUBSTITUTE(SUBSTITUTE(SUBSTITUTE(SUBSTITUTE(Table65[[#This Row],[Custom Sequence/Bank ID]], "a", ""), "c", ""), "g", ""), "u", ""), "t", "")), 3) = 0,
        "",
        "Error 3: Optimization regions not divisible by 3"),
    "")</f>
        <v/>
      </c>
      <c r="BJ188" s="1" t="str">
        <f>IF(
    Table65[[#This Row],[Vector]]="Banked Construct",
    IF(
        AND(
            LEFT(Table65[[#This Row],[Custom Sequence/Bank ID]], 3)="RTC",
            ISNUMBER(VALUE(MID(Table65[[#This Row],[Custom Sequence/Bank ID]], 4, 7))),
            LEN(Table65[[#This Row],[Custom Sequence/Bank ID]])=10
        ),
        "",
        "Error 4: Incorrect Bank ID"
    ),
    ""
)</f>
        <v/>
      </c>
      <c r="BK188" s="1" t="str">
        <f>IF(
   AND(Table65[[#This Row],[Vector]]&lt;&gt;"Banked Construct", LEN(Table65[[#This Row],[Custom Sequence/Bank ID]])&gt;0),
   IF(
      LEN(
         SUBSTITUTE(
            SUBSTITUTE(
               SUBSTITUTE(
                  SUBSTITUTE(UPPER(Table65[[#This Row],[Custom Sequence/Bank ID]]),"A",""),
               "C",""),
            "T",""),
         "G","")
      )&gt;0,
      "Error 5: Non-ACGT characters present",
      ""
   ),
   ""
)</f>
        <v/>
      </c>
      <c r="BL188" s="4" t="str">
        <f>IF(AND(Table65[[#This Row],[Vector]] &lt;&gt; "Banked Construct",Table65[[#This Row],[Service]]="Custom RNA", LEN(Table65[[#This Row],[Custom Sequence/Bank ID]])&gt;10000),"Error 6: Maximum sequence length is 10,000nt",IF(AND(Table65[[#This Row],[Vector]] &lt;&gt; "Banked Construct",Table65[[#This Row],[Service]]="HT Custom RNA", LEN(Table65[[#This Row],[Custom Sequence/Bank ID]])&gt;5000),"Error 6: Maximum sequence length for HT is 5,000nt", IF(Table65[[#This Row],[Service]]="HT Geneblock Custom RNA", IF(AND(Table65[[#This Row],[Vector]]="RTC coding circRNA", LEN(Table65[[#This Row],[Custom Sequence/Bank ID]])&gt;3793),"Error 6: Maximum sequence length for Coding CircRNA Geneblock is 3,793nt", IF(AND(Table65[[#This Row],[Vector]]="RTC noncoding circRNA", LEN(Table65[[#This Row],[Custom Sequence/Bank ID]])&gt;4493),"Error 6: Maximum sequence length for Noncoding CircRNA Geneblock is 4,493nt", IF(AND(Table65[[#This Row],[Vector]]="RTC Other RNA", LEN(Table65[[#This Row],[Custom Sequence/Bank ID]])&gt;4913),"Error 6: Maximum sequence length for Other RNA Geneblock is 4,913nt",""))),"")))</f>
        <v/>
      </c>
      <c r="BM188" s="4" t="str">
        <f>IF(AND(Table65[[#This Row],[Vector]] &lt;&gt; "Banked Construct", Table65[[#This Row],[Service]]&lt;&gt;"Stock RNA", Table65[[#This Row],[Custom Sequence/Bank ID]]&lt;&gt;""),
    _xlfn.LET(
        _xlpm.Sequence, Table65[[#This Row],[Custom Sequence/Bank ID]],
        _xlpm.OriginalLength, IF(AND(Table65[[#This Row],[Codon Optimize Capitalized?]] &lt;&gt; "No", Table65[[#This Row],[Codon Optimize Capitalized?]] &lt;&gt; ""),
                           LEN(SUBSTITUTE(SUBSTITUTE(SUBSTITUTE(SUBSTITUTE(SUBSTITUTE(_xlpm.Sequence, "A", ""), "C", ""), "G", ""), "T", ""), "U", "")),
                           LEN(_xlpm.Sequence)),
        _xlpm.NoGCLength, IF(AND(Table65[[#This Row],[Codon Optimize Capitalized?]] &lt;&gt; "No", Table65[[#This Row],[Codon Optimize Capitalized?]] &lt;&gt; ""),
                       LEN((SUBSTITUTE(SUBSTITUTE(SUBSTITUTE(SUBSTITUTE(SUBSTITUTE(SUBSTITUTE(SUBSTITUTE(_xlpm.Sequence, "A", ""), "C", ""), "G", ""), "T", ""), "U", ""), "g", ""), "c", ""))),
                       LEN(SUBSTITUTE(SUBSTITUTE(UPPER(_xlpm.Sequence), "G", ""), "C", ""))),
        _xlpm.GCLength, _xlpm.OriginalLength - _xlpm.NoGCLength,
        _xlpm.GCPercentage, IF(_xlpm.OriginalLength &gt; 15, _xlpm.GCLength / _xlpm.OriginalLength, 0.5),
                IF(OR(_xlpm.GCPercentage &gt; 0.65, _xlpm.GCPercentage &lt; 0.25), "Warning 7: Unoptimized region GC is not between 25-65%", "")
    ),
    ""
)</f>
        <v/>
      </c>
      <c r="BN188" s="4" t="str" cm="1">
        <f t="array" ref="BN188">_xlfn.LET(
    _xlpm.ProblemFound, _xlfn.TEXTJOIN(", ", TRUE, IF(OR(Table65[[#This Row],[Codon Optimize Capitalized?]]="No", Table65[[#This Row],[Codon Optimize Capitalized?]]=""), IF((ISNUMBER(SEARCH(Table_Restriction_Enzymes[XbaI], Table65[[#This Row],[Custom Sequence/Bank ID]]))), Table_Restriction_Enzymes[XbaI], ""),IF((ISNUMBER(FIND(LOWER(Table_Restriction_Enzymes[XbaI]), Table65[[#This Row],[Custom Sequence/Bank ID]]))), Table_Restriction_Enzymes[XbaI], ""))),
    IF(_xlpm.ProblemFound="", "", "[" &amp; _xlpm.ProblemFound &amp; "]"))</f>
        <v/>
      </c>
      <c r="BO188" s="4" t="str">
        <f>IF(Table_Sequence_Check[[#This Row],[Restriction Enzyme 1 Check]]&lt;&gt;"", Table_Restriction_Enzymes[[#Headers],[XbaI]],"")</f>
        <v/>
      </c>
      <c r="BP188" s="4" t="str" cm="1">
        <f t="array" ref="BP188">_xlfn.LET(
    _xlpm.ProblemFound, _xlfn.TEXTJOIN(", ", TRUE, IF(OR(Table65[[#This Row],[Codon Optimize Capitalized?]]="No", Table65[[#This Row],[Codon Optimize Capitalized?]]=""), IF((ISNUMBER(SEARCH(Table_Restriction_Enzymes[AscI], Table65[[#This Row],[Custom Sequence/Bank ID]]))), Table_Restriction_Enzymes[AscI], ""),IF((ISNUMBER(FIND(LOWER(Table_Restriction_Enzymes[AscI]), Table65[[#This Row],[Custom Sequence/Bank ID]]))), Table_Restriction_Enzymes[AscI], ""))),
    IF(_xlpm.ProblemFound="", "", "[" &amp; _xlpm.ProblemFound &amp; "]"))</f>
        <v/>
      </c>
      <c r="BQ188" s="4" t="str">
        <f>IF(Table_Sequence_Check[[#This Row],[Restriction Enzyme 2 Check]]&lt;&gt;"", Table_Restriction_Enzymes[[#Headers],[AscI]],"")</f>
        <v/>
      </c>
      <c r="BR188" s="4" t="str">
        <f>IF(AND(Table65[[#This Row],[Vector]] &lt;&gt; "Banked Construct",Table65[[#This Row],[Service]]&lt;&gt;"Stock RNA", Table65[[#This Row],[Service]]&lt;&gt;"HT Geneblock Custom RNA", Table_Sequence_Check[[#This Row],[Restriction Enzyme 1 Check]]&lt;&gt;"", Table_Sequence_Check[[#This Row],[Restriction Enzyme 2 Check]]&lt;&gt; ""),"Error 8: Remove instances of one of the following: " &amp; _xlfn.CONCAT(Table_Sequence_Check[[#This Row],[Restriction Enzyme 1 Check]],Table_Sequence_Check[[#This Row],[Restriction Enzyme 2 Check]]),"")</f>
        <v/>
      </c>
      <c r="BS188" s="4" t="str" cm="1">
        <f t="array" ref="BS188">IF(
   AND(
      Table65[[#This Row],[Service]] &lt;&gt; "",
      OR(
         COUNTIF(Table65[Service], "HT Custom RNA") &gt; 0,
         COUNTIF(Table65[Service], "HT Geneblock Custom RNA") &gt; 0
      ),
      COUNTA(_xlfn.UNIQUE(_xlfn._xlws.FILTER(Table65[Service], Table65[Service] &lt;&gt; ""))) &gt; 1
   ),
   "Error 9: If selecting HT Custom RNA or HT Geneblock Custom RNA, all items must match the selected HT service",
   ""
)</f>
        <v/>
      </c>
      <c r="BT188" s="4" t="str" cm="1">
        <f t="array" ref="BT188">IF(
   AND(
      Table65[[#This Row],[Service]] &lt;&gt; "",
      OR(COUNTIF(Table65[Service], "*HT Custom RNA*") &gt; 0, COUNTIF(Table65[Service], "*HT Geneblock Custom RNA*") &gt; 0),
      OR(
         COUNTA(_xlfn.UNIQUE(_xlfn._xlws.FILTER(Table65[RNA Analytics], (Table65[Service] &lt;&gt; "")))) &gt; 1,
         COUNTA(_xlfn.UNIQUE(_xlfn._xlws.FILTER(Table65[Bank Construct?], (Table65[Service] &lt;&gt; "")))) &gt; 1,
         COUNTA(_xlfn.UNIQUE(_xlfn._xlws.FILTER(Table65[Synthesis Type], (Table65[Service] &lt;&gt; "")))) &gt; 1
      )
   ),
   "Error 10: If submitting HT Custom RNA or HT Geneblock Custom RNA service request, all items must have the same Synthesis Type, Banking, and Analytics",
   ""
)</f>
        <v/>
      </c>
      <c r="BU188" s="4" t="str">
        <f>IF(AND(OR(Table65[[#This Row],[Service]] = "HT Custom RNA",Table65[[#This Row],[Service]] = "HT Geneblock Custom RNA"), Table65[[#This Row],[Vector]]="Banked Construct"),"Error 11: Banked constructs cannot be submitted for HT/Geneblock Custom RNA service. Contact the core if you'd like to resynthesize an entire banked plate","")</f>
        <v/>
      </c>
      <c r="BV188" s="4" t="str">
        <f>IF(AND(Table65[[#This Row],[Service]] &lt;&gt; "", Table65[[#This Row],[Vector]]="Banked Construct", Table65[[#This Row],[Bank Construct?]]="Yes"),"Error 12: Cannot bank constructs that are already banked","")</f>
        <v/>
      </c>
      <c r="BW188" s="4" t="str" cm="1">
        <f t="array" ref="BW188">_xlfn.LET(
    _xlpm.ProblemFound, _xlfn.TEXTJOIN(", ", TRUE, IF(AND(Table65[[#This Row],[Synthesis Type]]="Other RNA", OR(Table65[[#This Row],[Codon Optimize Capitalized?]]="No", Table65[[#This Row],[Codon Optimize Capitalized?]]="")), IF((ISNUMBER(SEARCH(Table_pA_Check[pA Check], Table65[[#This Row],[Custom Sequence/Bank ID]]))), Table_pA_Check[pA Check], ""),IF((ISNUMBER(FIND(LOWER(Table_pA_Check[pA Check]), Table65[[#This Row],[Custom Sequence/Bank ID]]))), Table_pA_Check[pA Check], ""))),
    IF(_xlpm.ProblemFound="", "", "Error 13: Problem sequences found (" &amp; _xlpm.ProblemFound &amp; ")"))</f>
        <v/>
      </c>
      <c r="BX188" s="4" t="str">
        <f>IF(AND(Table65[[#This Row],[Service]] &lt;&gt; "", Table65[[#This Row],[Codon Optimize Capitalized?]]&lt;&gt; "No", Table65[[#This Row],[Codon Optimize Capitalized?]]&lt;&gt; "", Table65[[#This Row],[Codon Optimize Capitalized?]]&lt;&gt; "No Options", EXACT(Table65[[#This Row],[Custom Sequence/Bank ID]],LOWER(Table65[[#This Row],[Custom Sequence/Bank ID]]))),"Error 14: Codon optimization is selected, but sequence is lowercase. Change regions for optimization to uppercase","")</f>
        <v/>
      </c>
      <c r="BY188" s="4" t="str">
        <f>IF(COUNTIF(Table65[Name], Table65[[#This Row],[Name]]) &gt; 1, "Error 15: Duplicate name", "")</f>
        <v/>
      </c>
      <c r="BZ188" s="4" t="str">
        <f>IF(
   Table65[[#This Row],[Service]]&lt;&gt;"",
   IF(
      AND(Table65[[#This Row],[Formulation]]="", Table65[[#This Row],[Number of Aliquots]]&gt;1),
      "Error 16: The RTC can only aliquot formulated circRNA; unformulated circRNA is stable through many freeze-thaw cycles",
      ""
   ),
   ""
)</f>
        <v/>
      </c>
      <c r="CA188" s="4" t="str">
        <f>IF(
   Table65[[#This Row],[Service]]&lt;&gt;"",
   IF(
      Table65[[#This Row],[Number of Aliquots]] &gt; (Table65[[#This Row],[Quantity (mg)]]*20),
      "Error 17: Too many aliquots. Maximum aliquots for Quantity requested = " &amp; (Table65[[#This Row],[Quantity (mg)]]*20),
      ""
   ),
   ""
)</f>
        <v/>
      </c>
      <c r="CB188" s="4" t="str">
        <f>IF(
   AND(Table65[[#This Row],[Service]]&lt;&gt;"", Table65[[#This Row],[Quantity (mg)]]&lt;0.2, Table65[[#This Row],[Formulation]]&lt;&gt;"", Table65[[#This Row],[Formulation]]&lt;&gt;"None"),
   "Error 18: Quantity too low. Minimum is 0.2mg for formulations",
   ""
)</f>
        <v/>
      </c>
      <c r="CC188" s="4" t="str">
        <f>IF(
   AND(Table65[[#This Row],[Service]]&lt;&gt;"", Table65[[#This Row],[Vector]]="No Vector", Table65[[#This Row],[Service]]&lt;&gt;"HT Geneblock Custom RNA"),
   "Error 19: [No Vector] can only be used for Geneblock service",
   ""
)</f>
        <v/>
      </c>
      <c r="CD188" s="4" t="str">
        <f>_xlfn.LET(
    _xlpm.errorList, _xlfn.TEXTJOIN(". ", TRUE, Table_Sequence_Check[[#This Row],[Problem Sequence Check]:[GC Check]],Table_Sequence_Check[[#This Row],[Restriction Enzyme Error]:[Gblock No Vector Check]]),
    IF(AND(Table65[[#This Row],[Service]]&lt;&gt;"", Table65[[#This Row],[Custom Sequence/Bank ID]]&lt;&gt;"SPECIAL",_xlpm.errorList&lt;&gt;""), _xlpm.errorList &amp; ".", "")
)</f>
        <v/>
      </c>
      <c r="CF188" s="3" t="str">
        <f t="shared" si="10"/>
        <v>Required</v>
      </c>
      <c r="CG188" s="1" t="str">
        <f t="shared" si="11"/>
        <v>Optional</v>
      </c>
      <c r="CH188" s="1" t="str">
        <f>IF(Table65[[#This Row],[Service]]&lt;&gt;"",IF((Table65[[#This Row],[Service]]="HT Custom RNA") + (Table65[[#This Row],[Service]]="HT Geneblock Custom RNA"), "Empty","Required"),"Empty")</f>
        <v>Empty</v>
      </c>
      <c r="CI188" s="1" t="str">
        <f>IF(Table65[[#This Row],[Service]] = "Stock RNA", "Required","Empty")</f>
        <v>Empty</v>
      </c>
      <c r="CJ188" s="1" t="str">
        <f>IF(OR(Table65[[#This Row],[Service]] = "Custom RNA", Table65[[#This Row],[Service]] = "HT Custom RNA", Table65[[#This Row],[Service]] = "HT Geneblock Custom RNA", Table65[[#This Row],[Service]] = "Formulation"), "Required", "Empty")</f>
        <v>Empty</v>
      </c>
      <c r="CK188" s="1" t="str">
        <f>IF(OR(Table65[[#This Row],[Service]] = "Custom RNA", Table65[[#This Row],[Service]] = "HT Custom RNA", Table65[[#This Row],[Service]] = "HT Geneblock Custom RNA"), "Required", "Empty")</f>
        <v>Empty</v>
      </c>
      <c r="CL188" s="1" t="str">
        <f>IF(OR(Table65[[#This Row],[Service]] = "Custom RNA", Table65[[#This Row],[Service]] = "HT Custom RNA", Table65[[#This Row],[Service]] = "HT Geneblock Custom RNA"), "Required", "Empty")</f>
        <v>Empty</v>
      </c>
      <c r="CM188" s="1" t="str">
        <f>IF(OR(Table65[[#This Row],[Service]] = "Custom RNA", Table65[[#This Row],[Service]] = "HT Custom RNA", Table65[[#This Row],[Service]] = "HT Geneblock Custom RNA"), "Required", "Empty")</f>
        <v>Empty</v>
      </c>
      <c r="CN188" s="1" t="str">
        <f>IF(AND(Table65[[#This Row],[Vector]]&lt;&gt;"Banked Construct", OR(Table65[[#This Row],[Service]] = "Custom RNA", Table65[[#This Row],[Service]] = "HT Custom RNA",Table65[[#This Row],[Service]] = "HT Geneblock Custom RNA",)), "Optional", "Empty")</f>
        <v>Empty</v>
      </c>
      <c r="CO188" s="1" t="str">
        <f>IF(OR(Table65[[#This Row],[Service]] = "Custom RNA", Table65[[#This Row],[Service]] = "HT Custom RNA"), "Optional", "Empty")</f>
        <v>Empty</v>
      </c>
      <c r="CP188" s="1" t="str">
        <f>IF(OR(Table65[[#This Row],[Service]] = "Custom RNA", Table65[[#This Row],[Service]] = "HT Custom RNA", Table65[[#This Row],[Service]] = "HT Custom Geneblock RNA"), "Optional", "Empty")</f>
        <v>Empty</v>
      </c>
      <c r="CQ188" s="1" t="str">
        <f>IF(Table65[[#This Row],[Service]]&lt;&gt;"",IF(OR(Table65[[#This Row],[Service]]="HT Custom RNA", Table65[[#This Row],[Service]]="HT Geneblock Custom RNA"), "Empty","Optional"),"Empty")</f>
        <v>Empty</v>
      </c>
      <c r="CR188" s="1" t="str">
        <f>IF(AND(Table65[[#This Row],[Formulation]]&lt;&gt;"",Table65[[#This Row],[Formulation]]&lt;&gt;"None",Table65[[#This Row],[Formulation]]&lt;&gt;"No Options"), "Required","Empty")</f>
        <v>Empty</v>
      </c>
      <c r="CS188" s="1" t="str">
        <f>IF(AND(Table65[[#This Row],[Formulation]]&lt;&gt;"",Table65[[#This Row],[Formulation]]&lt;&gt;"None",Table65[[#This Row],[Formulation]]&lt;&gt;"No Options"), "Optional","Empty")</f>
        <v>Empty</v>
      </c>
      <c r="CT188" s="1" t="str">
        <f t="shared" si="12"/>
        <v>Optional</v>
      </c>
      <c r="CU188" s="1" t="str">
        <f t="shared" si="13"/>
        <v>Optional</v>
      </c>
      <c r="CV188" s="2" t="str">
        <f t="shared" si="14"/>
        <v>Optional</v>
      </c>
    </row>
    <row r="189" spans="1:100" x14ac:dyDescent="0.35">
      <c r="A189" s="69">
        <v>185</v>
      </c>
      <c r="B189" s="59"/>
      <c r="C189" s="83"/>
      <c r="D189" s="85"/>
      <c r="E189" s="90"/>
      <c r="F189" s="60"/>
      <c r="G189" s="60"/>
      <c r="H189" s="60"/>
      <c r="I189" s="61"/>
      <c r="J189" s="61"/>
      <c r="K189" s="105"/>
      <c r="L189" s="90"/>
      <c r="M189" s="60"/>
      <c r="N189" s="108"/>
      <c r="O189" s="91"/>
      <c r="P189" s="111"/>
      <c r="Q189" s="93" t="str">
        <f>Table_Sequence_Check[[#This Row],[Final Warnings]]</f>
        <v/>
      </c>
      <c r="R189" s="19"/>
      <c r="S189" s="19"/>
      <c r="T189" s="19"/>
      <c r="BG189" s="3" t="str" cm="1">
        <f t="array" ref="BG189">_xlfn.LET(
    _xlpm.ProblemFound, _xlfn.TEXTJOIN(", ", TRUE, IF(OR(Table65[[#This Row],[Codon Optimize Capitalized?]]="No", Table65[[#This Row],[Codon Optimize Capitalized?]]=""), IF((ISNUMBER(SEARCH(Table_Problem_Sequences[Problem Sequences], Table65[[#This Row],[Custom Sequence/Bank ID]]))), Table_Problem_Sequences[Problem Sequences], ""),IF((ISNUMBER(FIND(LOWER(Table_Problem_Sequences[Problem Sequences]), Table65[[#This Row],[Custom Sequence/Bank ID]]))), Table_Problem_Sequences[Problem Sequences], ""))),
    IF(_xlpm.ProblemFound="", "", "Warning 1: Problem sequences found (" &amp; _xlpm.ProblemFound &amp; ")"))</f>
        <v/>
      </c>
      <c r="BH189" s="3" t="str">
        <f>IF(AND(Table65[[#This Row],[Vector]] &lt;&gt; "Banked Construct",Table65[[#This Row],[Service]]&lt;&gt;"Stock RNA", LEN(Table65[[#This Row],[Custom Sequence/Bank ID]])&lt;300, Table65[[#This Row],[Custom Sequence/Bank ID]]&lt;&gt;""),"Comment: Sequence is less than 300nt. A spacer sequence will be added to bring the length up to 300nt","")</f>
        <v/>
      </c>
      <c r="BI189" s="1" t="str">
        <f>IF(AND(Table65[[#This Row],[Custom Sequence/Bank ID]]&lt;&gt;"", Table65[[#This Row],[Codon Optimize Capitalized?]]&lt;&gt; "No", Table65[[#This Row],[Codon Optimize Capitalized?]]&lt;&gt; "", Table65[[#This Row],[Codon Optimize Capitalized?]]&lt;&gt; "No Options"),
    IF(MOD(LEN(SUBSTITUTE(SUBSTITUTE(SUBSTITUTE(SUBSTITUTE(SUBSTITUTE(Table65[[#This Row],[Custom Sequence/Bank ID]], "a", ""), "c", ""), "g", ""), "u", ""), "t", "")), 3) = 0,
        "",
        "Error 3: Optimization regions not divisible by 3"),
    "")</f>
        <v/>
      </c>
      <c r="BJ189" s="1" t="str">
        <f>IF(
    Table65[[#This Row],[Vector]]="Banked Construct",
    IF(
        AND(
            LEFT(Table65[[#This Row],[Custom Sequence/Bank ID]], 3)="RTC",
            ISNUMBER(VALUE(MID(Table65[[#This Row],[Custom Sequence/Bank ID]], 4, 7))),
            LEN(Table65[[#This Row],[Custom Sequence/Bank ID]])=10
        ),
        "",
        "Error 4: Incorrect Bank ID"
    ),
    ""
)</f>
        <v/>
      </c>
      <c r="BK189" s="1" t="str">
        <f>IF(
   AND(Table65[[#This Row],[Vector]]&lt;&gt;"Banked Construct", LEN(Table65[[#This Row],[Custom Sequence/Bank ID]])&gt;0),
   IF(
      LEN(
         SUBSTITUTE(
            SUBSTITUTE(
               SUBSTITUTE(
                  SUBSTITUTE(UPPER(Table65[[#This Row],[Custom Sequence/Bank ID]]),"A",""),
               "C",""),
            "T",""),
         "G","")
      )&gt;0,
      "Error 5: Non-ACGT characters present",
      ""
   ),
   ""
)</f>
        <v/>
      </c>
      <c r="BL189" s="4" t="str">
        <f>IF(AND(Table65[[#This Row],[Vector]] &lt;&gt; "Banked Construct",Table65[[#This Row],[Service]]="Custom RNA", LEN(Table65[[#This Row],[Custom Sequence/Bank ID]])&gt;10000),"Error 6: Maximum sequence length is 10,000nt",IF(AND(Table65[[#This Row],[Vector]] &lt;&gt; "Banked Construct",Table65[[#This Row],[Service]]="HT Custom RNA", LEN(Table65[[#This Row],[Custom Sequence/Bank ID]])&gt;5000),"Error 6: Maximum sequence length for HT is 5,000nt", IF(Table65[[#This Row],[Service]]="HT Geneblock Custom RNA", IF(AND(Table65[[#This Row],[Vector]]="RTC coding circRNA", LEN(Table65[[#This Row],[Custom Sequence/Bank ID]])&gt;3793),"Error 6: Maximum sequence length for Coding CircRNA Geneblock is 3,793nt", IF(AND(Table65[[#This Row],[Vector]]="RTC noncoding circRNA", LEN(Table65[[#This Row],[Custom Sequence/Bank ID]])&gt;4493),"Error 6: Maximum sequence length for Noncoding CircRNA Geneblock is 4,493nt", IF(AND(Table65[[#This Row],[Vector]]="RTC Other RNA", LEN(Table65[[#This Row],[Custom Sequence/Bank ID]])&gt;4913),"Error 6: Maximum sequence length for Other RNA Geneblock is 4,913nt",""))),"")))</f>
        <v/>
      </c>
      <c r="BM189" s="4" t="str">
        <f>IF(AND(Table65[[#This Row],[Vector]] &lt;&gt; "Banked Construct", Table65[[#This Row],[Service]]&lt;&gt;"Stock RNA", Table65[[#This Row],[Custom Sequence/Bank ID]]&lt;&gt;""),
    _xlfn.LET(
        _xlpm.Sequence, Table65[[#This Row],[Custom Sequence/Bank ID]],
        _xlpm.OriginalLength, IF(AND(Table65[[#This Row],[Codon Optimize Capitalized?]] &lt;&gt; "No", Table65[[#This Row],[Codon Optimize Capitalized?]] &lt;&gt; ""),
                           LEN(SUBSTITUTE(SUBSTITUTE(SUBSTITUTE(SUBSTITUTE(SUBSTITUTE(_xlpm.Sequence, "A", ""), "C", ""), "G", ""), "T", ""), "U", "")),
                           LEN(_xlpm.Sequence)),
        _xlpm.NoGCLength, IF(AND(Table65[[#This Row],[Codon Optimize Capitalized?]] &lt;&gt; "No", Table65[[#This Row],[Codon Optimize Capitalized?]] &lt;&gt; ""),
                       LEN((SUBSTITUTE(SUBSTITUTE(SUBSTITUTE(SUBSTITUTE(SUBSTITUTE(SUBSTITUTE(SUBSTITUTE(_xlpm.Sequence, "A", ""), "C", ""), "G", ""), "T", ""), "U", ""), "g", ""), "c", ""))),
                       LEN(SUBSTITUTE(SUBSTITUTE(UPPER(_xlpm.Sequence), "G", ""), "C", ""))),
        _xlpm.GCLength, _xlpm.OriginalLength - _xlpm.NoGCLength,
        _xlpm.GCPercentage, IF(_xlpm.OriginalLength &gt; 15, _xlpm.GCLength / _xlpm.OriginalLength, 0.5),
                IF(OR(_xlpm.GCPercentage &gt; 0.65, _xlpm.GCPercentage &lt; 0.25), "Warning 7: Unoptimized region GC is not between 25-65%", "")
    ),
    ""
)</f>
        <v/>
      </c>
      <c r="BN189" s="4" t="str" cm="1">
        <f t="array" ref="BN189">_xlfn.LET(
    _xlpm.ProblemFound, _xlfn.TEXTJOIN(", ", TRUE, IF(OR(Table65[[#This Row],[Codon Optimize Capitalized?]]="No", Table65[[#This Row],[Codon Optimize Capitalized?]]=""), IF((ISNUMBER(SEARCH(Table_Restriction_Enzymes[XbaI], Table65[[#This Row],[Custom Sequence/Bank ID]]))), Table_Restriction_Enzymes[XbaI], ""),IF((ISNUMBER(FIND(LOWER(Table_Restriction_Enzymes[XbaI]), Table65[[#This Row],[Custom Sequence/Bank ID]]))), Table_Restriction_Enzymes[XbaI], ""))),
    IF(_xlpm.ProblemFound="", "", "[" &amp; _xlpm.ProblemFound &amp; "]"))</f>
        <v/>
      </c>
      <c r="BO189" s="4" t="str">
        <f>IF(Table_Sequence_Check[[#This Row],[Restriction Enzyme 1 Check]]&lt;&gt;"", Table_Restriction_Enzymes[[#Headers],[XbaI]],"")</f>
        <v/>
      </c>
      <c r="BP189" s="4" t="str" cm="1">
        <f t="array" ref="BP189">_xlfn.LET(
    _xlpm.ProblemFound, _xlfn.TEXTJOIN(", ", TRUE, IF(OR(Table65[[#This Row],[Codon Optimize Capitalized?]]="No", Table65[[#This Row],[Codon Optimize Capitalized?]]=""), IF((ISNUMBER(SEARCH(Table_Restriction_Enzymes[AscI], Table65[[#This Row],[Custom Sequence/Bank ID]]))), Table_Restriction_Enzymes[AscI], ""),IF((ISNUMBER(FIND(LOWER(Table_Restriction_Enzymes[AscI]), Table65[[#This Row],[Custom Sequence/Bank ID]]))), Table_Restriction_Enzymes[AscI], ""))),
    IF(_xlpm.ProblemFound="", "", "[" &amp; _xlpm.ProblemFound &amp; "]"))</f>
        <v/>
      </c>
      <c r="BQ189" s="4" t="str">
        <f>IF(Table_Sequence_Check[[#This Row],[Restriction Enzyme 2 Check]]&lt;&gt;"", Table_Restriction_Enzymes[[#Headers],[AscI]],"")</f>
        <v/>
      </c>
      <c r="BR189" s="4" t="str">
        <f>IF(AND(Table65[[#This Row],[Vector]] &lt;&gt; "Banked Construct",Table65[[#This Row],[Service]]&lt;&gt;"Stock RNA", Table65[[#This Row],[Service]]&lt;&gt;"HT Geneblock Custom RNA", Table_Sequence_Check[[#This Row],[Restriction Enzyme 1 Check]]&lt;&gt;"", Table_Sequence_Check[[#This Row],[Restriction Enzyme 2 Check]]&lt;&gt; ""),"Error 8: Remove instances of one of the following: " &amp; _xlfn.CONCAT(Table_Sequence_Check[[#This Row],[Restriction Enzyme 1 Check]],Table_Sequence_Check[[#This Row],[Restriction Enzyme 2 Check]]),"")</f>
        <v/>
      </c>
      <c r="BS189" s="4" t="str" cm="1">
        <f t="array" ref="BS189">IF(
   AND(
      Table65[[#This Row],[Service]] &lt;&gt; "",
      OR(
         COUNTIF(Table65[Service], "HT Custom RNA") &gt; 0,
         COUNTIF(Table65[Service], "HT Geneblock Custom RNA") &gt; 0
      ),
      COUNTA(_xlfn.UNIQUE(_xlfn._xlws.FILTER(Table65[Service], Table65[Service] &lt;&gt; ""))) &gt; 1
   ),
   "Error 9: If selecting HT Custom RNA or HT Geneblock Custom RNA, all items must match the selected HT service",
   ""
)</f>
        <v/>
      </c>
      <c r="BT189" s="4" t="str" cm="1">
        <f t="array" ref="BT189">IF(
   AND(
      Table65[[#This Row],[Service]] &lt;&gt; "",
      OR(COUNTIF(Table65[Service], "*HT Custom RNA*") &gt; 0, COUNTIF(Table65[Service], "*HT Geneblock Custom RNA*") &gt; 0),
      OR(
         COUNTA(_xlfn.UNIQUE(_xlfn._xlws.FILTER(Table65[RNA Analytics], (Table65[Service] &lt;&gt; "")))) &gt; 1,
         COUNTA(_xlfn.UNIQUE(_xlfn._xlws.FILTER(Table65[Bank Construct?], (Table65[Service] &lt;&gt; "")))) &gt; 1,
         COUNTA(_xlfn.UNIQUE(_xlfn._xlws.FILTER(Table65[Synthesis Type], (Table65[Service] &lt;&gt; "")))) &gt; 1
      )
   ),
   "Error 10: If submitting HT Custom RNA or HT Geneblock Custom RNA service request, all items must have the same Synthesis Type, Banking, and Analytics",
   ""
)</f>
        <v/>
      </c>
      <c r="BU189" s="4" t="str">
        <f>IF(AND(OR(Table65[[#This Row],[Service]] = "HT Custom RNA",Table65[[#This Row],[Service]] = "HT Geneblock Custom RNA"), Table65[[#This Row],[Vector]]="Banked Construct"),"Error 11: Banked constructs cannot be submitted for HT/Geneblock Custom RNA service. Contact the core if you'd like to resynthesize an entire banked plate","")</f>
        <v/>
      </c>
      <c r="BV189" s="4" t="str">
        <f>IF(AND(Table65[[#This Row],[Service]] &lt;&gt; "", Table65[[#This Row],[Vector]]="Banked Construct", Table65[[#This Row],[Bank Construct?]]="Yes"),"Error 12: Cannot bank constructs that are already banked","")</f>
        <v/>
      </c>
      <c r="BW189" s="4" t="str" cm="1">
        <f t="array" ref="BW189">_xlfn.LET(
    _xlpm.ProblemFound, _xlfn.TEXTJOIN(", ", TRUE, IF(AND(Table65[[#This Row],[Synthesis Type]]="Other RNA", OR(Table65[[#This Row],[Codon Optimize Capitalized?]]="No", Table65[[#This Row],[Codon Optimize Capitalized?]]="")), IF((ISNUMBER(SEARCH(Table_pA_Check[pA Check], Table65[[#This Row],[Custom Sequence/Bank ID]]))), Table_pA_Check[pA Check], ""),IF((ISNUMBER(FIND(LOWER(Table_pA_Check[pA Check]), Table65[[#This Row],[Custom Sequence/Bank ID]]))), Table_pA_Check[pA Check], ""))),
    IF(_xlpm.ProblemFound="", "", "Error 13: Problem sequences found (" &amp; _xlpm.ProblemFound &amp; ")"))</f>
        <v/>
      </c>
      <c r="BX189" s="4" t="str">
        <f>IF(AND(Table65[[#This Row],[Service]] &lt;&gt; "", Table65[[#This Row],[Codon Optimize Capitalized?]]&lt;&gt; "No", Table65[[#This Row],[Codon Optimize Capitalized?]]&lt;&gt; "", Table65[[#This Row],[Codon Optimize Capitalized?]]&lt;&gt; "No Options", EXACT(Table65[[#This Row],[Custom Sequence/Bank ID]],LOWER(Table65[[#This Row],[Custom Sequence/Bank ID]]))),"Error 14: Codon optimization is selected, but sequence is lowercase. Change regions for optimization to uppercase","")</f>
        <v/>
      </c>
      <c r="BY189" s="4" t="str">
        <f>IF(COUNTIF(Table65[Name], Table65[[#This Row],[Name]]) &gt; 1, "Error 15: Duplicate name", "")</f>
        <v/>
      </c>
      <c r="BZ189" s="4" t="str">
        <f>IF(
   Table65[[#This Row],[Service]]&lt;&gt;"",
   IF(
      AND(Table65[[#This Row],[Formulation]]="", Table65[[#This Row],[Number of Aliquots]]&gt;1),
      "Error 16: The RTC can only aliquot formulated circRNA; unformulated circRNA is stable through many freeze-thaw cycles",
      ""
   ),
   ""
)</f>
        <v/>
      </c>
      <c r="CA189" s="4" t="str">
        <f>IF(
   Table65[[#This Row],[Service]]&lt;&gt;"",
   IF(
      Table65[[#This Row],[Number of Aliquots]] &gt; (Table65[[#This Row],[Quantity (mg)]]*20),
      "Error 17: Too many aliquots. Maximum aliquots for Quantity requested = " &amp; (Table65[[#This Row],[Quantity (mg)]]*20),
      ""
   ),
   ""
)</f>
        <v/>
      </c>
      <c r="CB189" s="4" t="str">
        <f>IF(
   AND(Table65[[#This Row],[Service]]&lt;&gt;"", Table65[[#This Row],[Quantity (mg)]]&lt;0.2, Table65[[#This Row],[Formulation]]&lt;&gt;"", Table65[[#This Row],[Formulation]]&lt;&gt;"None"),
   "Error 18: Quantity too low. Minimum is 0.2mg for formulations",
   ""
)</f>
        <v/>
      </c>
      <c r="CC189" s="4" t="str">
        <f>IF(
   AND(Table65[[#This Row],[Service]]&lt;&gt;"", Table65[[#This Row],[Vector]]="No Vector", Table65[[#This Row],[Service]]&lt;&gt;"HT Geneblock Custom RNA"),
   "Error 19: [No Vector] can only be used for Geneblock service",
   ""
)</f>
        <v/>
      </c>
      <c r="CD189" s="4" t="str">
        <f>_xlfn.LET(
    _xlpm.errorList, _xlfn.TEXTJOIN(". ", TRUE, Table_Sequence_Check[[#This Row],[Problem Sequence Check]:[GC Check]],Table_Sequence_Check[[#This Row],[Restriction Enzyme Error]:[Gblock No Vector Check]]),
    IF(AND(Table65[[#This Row],[Service]]&lt;&gt;"", Table65[[#This Row],[Custom Sequence/Bank ID]]&lt;&gt;"SPECIAL",_xlpm.errorList&lt;&gt;""), _xlpm.errorList &amp; ".", "")
)</f>
        <v/>
      </c>
      <c r="CF189" s="3" t="str">
        <f t="shared" si="10"/>
        <v>Required</v>
      </c>
      <c r="CG189" s="1" t="str">
        <f t="shared" si="11"/>
        <v>Optional</v>
      </c>
      <c r="CH189" s="1" t="str">
        <f>IF(Table65[[#This Row],[Service]]&lt;&gt;"",IF((Table65[[#This Row],[Service]]="HT Custom RNA") + (Table65[[#This Row],[Service]]="HT Geneblock Custom RNA"), "Empty","Required"),"Empty")</f>
        <v>Empty</v>
      </c>
      <c r="CI189" s="1" t="str">
        <f>IF(Table65[[#This Row],[Service]] = "Stock RNA", "Required","Empty")</f>
        <v>Empty</v>
      </c>
      <c r="CJ189" s="1" t="str">
        <f>IF(OR(Table65[[#This Row],[Service]] = "Custom RNA", Table65[[#This Row],[Service]] = "HT Custom RNA", Table65[[#This Row],[Service]] = "HT Geneblock Custom RNA", Table65[[#This Row],[Service]] = "Formulation"), "Required", "Empty")</f>
        <v>Empty</v>
      </c>
      <c r="CK189" s="1" t="str">
        <f>IF(OR(Table65[[#This Row],[Service]] = "Custom RNA", Table65[[#This Row],[Service]] = "HT Custom RNA", Table65[[#This Row],[Service]] = "HT Geneblock Custom RNA"), "Required", "Empty")</f>
        <v>Empty</v>
      </c>
      <c r="CL189" s="1" t="str">
        <f>IF(OR(Table65[[#This Row],[Service]] = "Custom RNA", Table65[[#This Row],[Service]] = "HT Custom RNA", Table65[[#This Row],[Service]] = "HT Geneblock Custom RNA"), "Required", "Empty")</f>
        <v>Empty</v>
      </c>
      <c r="CM189" s="1" t="str">
        <f>IF(OR(Table65[[#This Row],[Service]] = "Custom RNA", Table65[[#This Row],[Service]] = "HT Custom RNA", Table65[[#This Row],[Service]] = "HT Geneblock Custom RNA"), "Required", "Empty")</f>
        <v>Empty</v>
      </c>
      <c r="CN189" s="1" t="str">
        <f>IF(AND(Table65[[#This Row],[Vector]]&lt;&gt;"Banked Construct", OR(Table65[[#This Row],[Service]] = "Custom RNA", Table65[[#This Row],[Service]] = "HT Custom RNA",Table65[[#This Row],[Service]] = "HT Geneblock Custom RNA",)), "Optional", "Empty")</f>
        <v>Empty</v>
      </c>
      <c r="CO189" s="1" t="str">
        <f>IF(OR(Table65[[#This Row],[Service]] = "Custom RNA", Table65[[#This Row],[Service]] = "HT Custom RNA"), "Optional", "Empty")</f>
        <v>Empty</v>
      </c>
      <c r="CP189" s="1" t="str">
        <f>IF(OR(Table65[[#This Row],[Service]] = "Custom RNA", Table65[[#This Row],[Service]] = "HT Custom RNA", Table65[[#This Row],[Service]] = "HT Custom Geneblock RNA"), "Optional", "Empty")</f>
        <v>Empty</v>
      </c>
      <c r="CQ189" s="1" t="str">
        <f>IF(Table65[[#This Row],[Service]]&lt;&gt;"",IF(OR(Table65[[#This Row],[Service]]="HT Custom RNA", Table65[[#This Row],[Service]]="HT Geneblock Custom RNA"), "Empty","Optional"),"Empty")</f>
        <v>Empty</v>
      </c>
      <c r="CR189" s="1" t="str">
        <f>IF(AND(Table65[[#This Row],[Formulation]]&lt;&gt;"",Table65[[#This Row],[Formulation]]&lt;&gt;"None",Table65[[#This Row],[Formulation]]&lt;&gt;"No Options"), "Required","Empty")</f>
        <v>Empty</v>
      </c>
      <c r="CS189" s="1" t="str">
        <f>IF(AND(Table65[[#This Row],[Formulation]]&lt;&gt;"",Table65[[#This Row],[Formulation]]&lt;&gt;"None",Table65[[#This Row],[Formulation]]&lt;&gt;"No Options"), "Optional","Empty")</f>
        <v>Empty</v>
      </c>
      <c r="CT189" s="1" t="str">
        <f t="shared" si="12"/>
        <v>Optional</v>
      </c>
      <c r="CU189" s="1" t="str">
        <f t="shared" si="13"/>
        <v>Optional</v>
      </c>
      <c r="CV189" s="2" t="str">
        <f t="shared" si="14"/>
        <v>Optional</v>
      </c>
    </row>
    <row r="190" spans="1:100" x14ac:dyDescent="0.35">
      <c r="A190" s="69">
        <v>186</v>
      </c>
      <c r="B190" s="59"/>
      <c r="C190" s="83"/>
      <c r="D190" s="85"/>
      <c r="E190" s="90"/>
      <c r="F190" s="60"/>
      <c r="G190" s="60"/>
      <c r="H190" s="60"/>
      <c r="I190" s="61"/>
      <c r="J190" s="61"/>
      <c r="K190" s="105"/>
      <c r="L190" s="90"/>
      <c r="M190" s="60"/>
      <c r="N190" s="108"/>
      <c r="O190" s="91"/>
      <c r="P190" s="111"/>
      <c r="Q190" s="93" t="str">
        <f>Table_Sequence_Check[[#This Row],[Final Warnings]]</f>
        <v/>
      </c>
      <c r="R190" s="19"/>
      <c r="S190" s="19"/>
      <c r="T190" s="19"/>
      <c r="BG190" s="3" t="str" cm="1">
        <f t="array" ref="BG190">_xlfn.LET(
    _xlpm.ProblemFound, _xlfn.TEXTJOIN(", ", TRUE, IF(OR(Table65[[#This Row],[Codon Optimize Capitalized?]]="No", Table65[[#This Row],[Codon Optimize Capitalized?]]=""), IF((ISNUMBER(SEARCH(Table_Problem_Sequences[Problem Sequences], Table65[[#This Row],[Custom Sequence/Bank ID]]))), Table_Problem_Sequences[Problem Sequences], ""),IF((ISNUMBER(FIND(LOWER(Table_Problem_Sequences[Problem Sequences]), Table65[[#This Row],[Custom Sequence/Bank ID]]))), Table_Problem_Sequences[Problem Sequences], ""))),
    IF(_xlpm.ProblemFound="", "", "Warning 1: Problem sequences found (" &amp; _xlpm.ProblemFound &amp; ")"))</f>
        <v/>
      </c>
      <c r="BH190" s="3" t="str">
        <f>IF(AND(Table65[[#This Row],[Vector]] &lt;&gt; "Banked Construct",Table65[[#This Row],[Service]]&lt;&gt;"Stock RNA", LEN(Table65[[#This Row],[Custom Sequence/Bank ID]])&lt;300, Table65[[#This Row],[Custom Sequence/Bank ID]]&lt;&gt;""),"Comment: Sequence is less than 300nt. A spacer sequence will be added to bring the length up to 300nt","")</f>
        <v/>
      </c>
      <c r="BI190" s="1" t="str">
        <f>IF(AND(Table65[[#This Row],[Custom Sequence/Bank ID]]&lt;&gt;"", Table65[[#This Row],[Codon Optimize Capitalized?]]&lt;&gt; "No", Table65[[#This Row],[Codon Optimize Capitalized?]]&lt;&gt; "", Table65[[#This Row],[Codon Optimize Capitalized?]]&lt;&gt; "No Options"),
    IF(MOD(LEN(SUBSTITUTE(SUBSTITUTE(SUBSTITUTE(SUBSTITUTE(SUBSTITUTE(Table65[[#This Row],[Custom Sequence/Bank ID]], "a", ""), "c", ""), "g", ""), "u", ""), "t", "")), 3) = 0,
        "",
        "Error 3: Optimization regions not divisible by 3"),
    "")</f>
        <v/>
      </c>
      <c r="BJ190" s="1" t="str">
        <f>IF(
    Table65[[#This Row],[Vector]]="Banked Construct",
    IF(
        AND(
            LEFT(Table65[[#This Row],[Custom Sequence/Bank ID]], 3)="RTC",
            ISNUMBER(VALUE(MID(Table65[[#This Row],[Custom Sequence/Bank ID]], 4, 7))),
            LEN(Table65[[#This Row],[Custom Sequence/Bank ID]])=10
        ),
        "",
        "Error 4: Incorrect Bank ID"
    ),
    ""
)</f>
        <v/>
      </c>
      <c r="BK190" s="1" t="str">
        <f>IF(
   AND(Table65[[#This Row],[Vector]]&lt;&gt;"Banked Construct", LEN(Table65[[#This Row],[Custom Sequence/Bank ID]])&gt;0),
   IF(
      LEN(
         SUBSTITUTE(
            SUBSTITUTE(
               SUBSTITUTE(
                  SUBSTITUTE(UPPER(Table65[[#This Row],[Custom Sequence/Bank ID]]),"A",""),
               "C",""),
            "T",""),
         "G","")
      )&gt;0,
      "Error 5: Non-ACGT characters present",
      ""
   ),
   ""
)</f>
        <v/>
      </c>
      <c r="BL190" s="4" t="str">
        <f>IF(AND(Table65[[#This Row],[Vector]] &lt;&gt; "Banked Construct",Table65[[#This Row],[Service]]="Custom RNA", LEN(Table65[[#This Row],[Custom Sequence/Bank ID]])&gt;10000),"Error 6: Maximum sequence length is 10,000nt",IF(AND(Table65[[#This Row],[Vector]] &lt;&gt; "Banked Construct",Table65[[#This Row],[Service]]="HT Custom RNA", LEN(Table65[[#This Row],[Custom Sequence/Bank ID]])&gt;5000),"Error 6: Maximum sequence length for HT is 5,000nt", IF(Table65[[#This Row],[Service]]="HT Geneblock Custom RNA", IF(AND(Table65[[#This Row],[Vector]]="RTC coding circRNA", LEN(Table65[[#This Row],[Custom Sequence/Bank ID]])&gt;3793),"Error 6: Maximum sequence length for Coding CircRNA Geneblock is 3,793nt", IF(AND(Table65[[#This Row],[Vector]]="RTC noncoding circRNA", LEN(Table65[[#This Row],[Custom Sequence/Bank ID]])&gt;4493),"Error 6: Maximum sequence length for Noncoding CircRNA Geneblock is 4,493nt", IF(AND(Table65[[#This Row],[Vector]]="RTC Other RNA", LEN(Table65[[#This Row],[Custom Sequence/Bank ID]])&gt;4913),"Error 6: Maximum sequence length for Other RNA Geneblock is 4,913nt",""))),"")))</f>
        <v/>
      </c>
      <c r="BM190" s="4" t="str">
        <f>IF(AND(Table65[[#This Row],[Vector]] &lt;&gt; "Banked Construct", Table65[[#This Row],[Service]]&lt;&gt;"Stock RNA", Table65[[#This Row],[Custom Sequence/Bank ID]]&lt;&gt;""),
    _xlfn.LET(
        _xlpm.Sequence, Table65[[#This Row],[Custom Sequence/Bank ID]],
        _xlpm.OriginalLength, IF(AND(Table65[[#This Row],[Codon Optimize Capitalized?]] &lt;&gt; "No", Table65[[#This Row],[Codon Optimize Capitalized?]] &lt;&gt; ""),
                           LEN(SUBSTITUTE(SUBSTITUTE(SUBSTITUTE(SUBSTITUTE(SUBSTITUTE(_xlpm.Sequence, "A", ""), "C", ""), "G", ""), "T", ""), "U", "")),
                           LEN(_xlpm.Sequence)),
        _xlpm.NoGCLength, IF(AND(Table65[[#This Row],[Codon Optimize Capitalized?]] &lt;&gt; "No", Table65[[#This Row],[Codon Optimize Capitalized?]] &lt;&gt; ""),
                       LEN((SUBSTITUTE(SUBSTITUTE(SUBSTITUTE(SUBSTITUTE(SUBSTITUTE(SUBSTITUTE(SUBSTITUTE(_xlpm.Sequence, "A", ""), "C", ""), "G", ""), "T", ""), "U", ""), "g", ""), "c", ""))),
                       LEN(SUBSTITUTE(SUBSTITUTE(UPPER(_xlpm.Sequence), "G", ""), "C", ""))),
        _xlpm.GCLength, _xlpm.OriginalLength - _xlpm.NoGCLength,
        _xlpm.GCPercentage, IF(_xlpm.OriginalLength &gt; 15, _xlpm.GCLength / _xlpm.OriginalLength, 0.5),
                IF(OR(_xlpm.GCPercentage &gt; 0.65, _xlpm.GCPercentage &lt; 0.25), "Warning 7: Unoptimized region GC is not between 25-65%", "")
    ),
    ""
)</f>
        <v/>
      </c>
      <c r="BN190" s="4" t="str" cm="1">
        <f t="array" ref="BN190">_xlfn.LET(
    _xlpm.ProblemFound, _xlfn.TEXTJOIN(", ", TRUE, IF(OR(Table65[[#This Row],[Codon Optimize Capitalized?]]="No", Table65[[#This Row],[Codon Optimize Capitalized?]]=""), IF((ISNUMBER(SEARCH(Table_Restriction_Enzymes[XbaI], Table65[[#This Row],[Custom Sequence/Bank ID]]))), Table_Restriction_Enzymes[XbaI], ""),IF((ISNUMBER(FIND(LOWER(Table_Restriction_Enzymes[XbaI]), Table65[[#This Row],[Custom Sequence/Bank ID]]))), Table_Restriction_Enzymes[XbaI], ""))),
    IF(_xlpm.ProblemFound="", "", "[" &amp; _xlpm.ProblemFound &amp; "]"))</f>
        <v/>
      </c>
      <c r="BO190" s="4" t="str">
        <f>IF(Table_Sequence_Check[[#This Row],[Restriction Enzyme 1 Check]]&lt;&gt;"", Table_Restriction_Enzymes[[#Headers],[XbaI]],"")</f>
        <v/>
      </c>
      <c r="BP190" s="4" t="str" cm="1">
        <f t="array" ref="BP190">_xlfn.LET(
    _xlpm.ProblemFound, _xlfn.TEXTJOIN(", ", TRUE, IF(OR(Table65[[#This Row],[Codon Optimize Capitalized?]]="No", Table65[[#This Row],[Codon Optimize Capitalized?]]=""), IF((ISNUMBER(SEARCH(Table_Restriction_Enzymes[AscI], Table65[[#This Row],[Custom Sequence/Bank ID]]))), Table_Restriction_Enzymes[AscI], ""),IF((ISNUMBER(FIND(LOWER(Table_Restriction_Enzymes[AscI]), Table65[[#This Row],[Custom Sequence/Bank ID]]))), Table_Restriction_Enzymes[AscI], ""))),
    IF(_xlpm.ProblemFound="", "", "[" &amp; _xlpm.ProblemFound &amp; "]"))</f>
        <v/>
      </c>
      <c r="BQ190" s="4" t="str">
        <f>IF(Table_Sequence_Check[[#This Row],[Restriction Enzyme 2 Check]]&lt;&gt;"", Table_Restriction_Enzymes[[#Headers],[AscI]],"")</f>
        <v/>
      </c>
      <c r="BR190" s="4" t="str">
        <f>IF(AND(Table65[[#This Row],[Vector]] &lt;&gt; "Banked Construct",Table65[[#This Row],[Service]]&lt;&gt;"Stock RNA", Table65[[#This Row],[Service]]&lt;&gt;"HT Geneblock Custom RNA", Table_Sequence_Check[[#This Row],[Restriction Enzyme 1 Check]]&lt;&gt;"", Table_Sequence_Check[[#This Row],[Restriction Enzyme 2 Check]]&lt;&gt; ""),"Error 8: Remove instances of one of the following: " &amp; _xlfn.CONCAT(Table_Sequence_Check[[#This Row],[Restriction Enzyme 1 Check]],Table_Sequence_Check[[#This Row],[Restriction Enzyme 2 Check]]),"")</f>
        <v/>
      </c>
      <c r="BS190" s="4" t="str" cm="1">
        <f t="array" ref="BS190">IF(
   AND(
      Table65[[#This Row],[Service]] &lt;&gt; "",
      OR(
         COUNTIF(Table65[Service], "HT Custom RNA") &gt; 0,
         COUNTIF(Table65[Service], "HT Geneblock Custom RNA") &gt; 0
      ),
      COUNTA(_xlfn.UNIQUE(_xlfn._xlws.FILTER(Table65[Service], Table65[Service] &lt;&gt; ""))) &gt; 1
   ),
   "Error 9: If selecting HT Custom RNA or HT Geneblock Custom RNA, all items must match the selected HT service",
   ""
)</f>
        <v/>
      </c>
      <c r="BT190" s="4" t="str" cm="1">
        <f t="array" ref="BT190">IF(
   AND(
      Table65[[#This Row],[Service]] &lt;&gt; "",
      OR(COUNTIF(Table65[Service], "*HT Custom RNA*") &gt; 0, COUNTIF(Table65[Service], "*HT Geneblock Custom RNA*") &gt; 0),
      OR(
         COUNTA(_xlfn.UNIQUE(_xlfn._xlws.FILTER(Table65[RNA Analytics], (Table65[Service] &lt;&gt; "")))) &gt; 1,
         COUNTA(_xlfn.UNIQUE(_xlfn._xlws.FILTER(Table65[Bank Construct?], (Table65[Service] &lt;&gt; "")))) &gt; 1,
         COUNTA(_xlfn.UNIQUE(_xlfn._xlws.FILTER(Table65[Synthesis Type], (Table65[Service] &lt;&gt; "")))) &gt; 1
      )
   ),
   "Error 10: If submitting HT Custom RNA or HT Geneblock Custom RNA service request, all items must have the same Synthesis Type, Banking, and Analytics",
   ""
)</f>
        <v/>
      </c>
      <c r="BU190" s="4" t="str">
        <f>IF(AND(OR(Table65[[#This Row],[Service]] = "HT Custom RNA",Table65[[#This Row],[Service]] = "HT Geneblock Custom RNA"), Table65[[#This Row],[Vector]]="Banked Construct"),"Error 11: Banked constructs cannot be submitted for HT/Geneblock Custom RNA service. Contact the core if you'd like to resynthesize an entire banked plate","")</f>
        <v/>
      </c>
      <c r="BV190" s="4" t="str">
        <f>IF(AND(Table65[[#This Row],[Service]] &lt;&gt; "", Table65[[#This Row],[Vector]]="Banked Construct", Table65[[#This Row],[Bank Construct?]]="Yes"),"Error 12: Cannot bank constructs that are already banked","")</f>
        <v/>
      </c>
      <c r="BW190" s="4" t="str" cm="1">
        <f t="array" ref="BW190">_xlfn.LET(
    _xlpm.ProblemFound, _xlfn.TEXTJOIN(", ", TRUE, IF(AND(Table65[[#This Row],[Synthesis Type]]="Other RNA", OR(Table65[[#This Row],[Codon Optimize Capitalized?]]="No", Table65[[#This Row],[Codon Optimize Capitalized?]]="")), IF((ISNUMBER(SEARCH(Table_pA_Check[pA Check], Table65[[#This Row],[Custom Sequence/Bank ID]]))), Table_pA_Check[pA Check], ""),IF((ISNUMBER(FIND(LOWER(Table_pA_Check[pA Check]), Table65[[#This Row],[Custom Sequence/Bank ID]]))), Table_pA_Check[pA Check], ""))),
    IF(_xlpm.ProblemFound="", "", "Error 13: Problem sequences found (" &amp; _xlpm.ProblemFound &amp; ")"))</f>
        <v/>
      </c>
      <c r="BX190" s="4" t="str">
        <f>IF(AND(Table65[[#This Row],[Service]] &lt;&gt; "", Table65[[#This Row],[Codon Optimize Capitalized?]]&lt;&gt; "No", Table65[[#This Row],[Codon Optimize Capitalized?]]&lt;&gt; "", Table65[[#This Row],[Codon Optimize Capitalized?]]&lt;&gt; "No Options", EXACT(Table65[[#This Row],[Custom Sequence/Bank ID]],LOWER(Table65[[#This Row],[Custom Sequence/Bank ID]]))),"Error 14: Codon optimization is selected, but sequence is lowercase. Change regions for optimization to uppercase","")</f>
        <v/>
      </c>
      <c r="BY190" s="4" t="str">
        <f>IF(COUNTIF(Table65[Name], Table65[[#This Row],[Name]]) &gt; 1, "Error 15: Duplicate name", "")</f>
        <v/>
      </c>
      <c r="BZ190" s="4" t="str">
        <f>IF(
   Table65[[#This Row],[Service]]&lt;&gt;"",
   IF(
      AND(Table65[[#This Row],[Formulation]]="", Table65[[#This Row],[Number of Aliquots]]&gt;1),
      "Error 16: The RTC can only aliquot formulated circRNA; unformulated circRNA is stable through many freeze-thaw cycles",
      ""
   ),
   ""
)</f>
        <v/>
      </c>
      <c r="CA190" s="4" t="str">
        <f>IF(
   Table65[[#This Row],[Service]]&lt;&gt;"",
   IF(
      Table65[[#This Row],[Number of Aliquots]] &gt; (Table65[[#This Row],[Quantity (mg)]]*20),
      "Error 17: Too many aliquots. Maximum aliquots for Quantity requested = " &amp; (Table65[[#This Row],[Quantity (mg)]]*20),
      ""
   ),
   ""
)</f>
        <v/>
      </c>
      <c r="CB190" s="4" t="str">
        <f>IF(
   AND(Table65[[#This Row],[Service]]&lt;&gt;"", Table65[[#This Row],[Quantity (mg)]]&lt;0.2, Table65[[#This Row],[Formulation]]&lt;&gt;"", Table65[[#This Row],[Formulation]]&lt;&gt;"None"),
   "Error 18: Quantity too low. Minimum is 0.2mg for formulations",
   ""
)</f>
        <v/>
      </c>
      <c r="CC190" s="4" t="str">
        <f>IF(
   AND(Table65[[#This Row],[Service]]&lt;&gt;"", Table65[[#This Row],[Vector]]="No Vector", Table65[[#This Row],[Service]]&lt;&gt;"HT Geneblock Custom RNA"),
   "Error 19: [No Vector] can only be used for Geneblock service",
   ""
)</f>
        <v/>
      </c>
      <c r="CD190" s="4" t="str">
        <f>_xlfn.LET(
    _xlpm.errorList, _xlfn.TEXTJOIN(". ", TRUE, Table_Sequence_Check[[#This Row],[Problem Sequence Check]:[GC Check]],Table_Sequence_Check[[#This Row],[Restriction Enzyme Error]:[Gblock No Vector Check]]),
    IF(AND(Table65[[#This Row],[Service]]&lt;&gt;"", Table65[[#This Row],[Custom Sequence/Bank ID]]&lt;&gt;"SPECIAL",_xlpm.errorList&lt;&gt;""), _xlpm.errorList &amp; ".", "")
)</f>
        <v/>
      </c>
      <c r="CF190" s="3" t="str">
        <f t="shared" si="10"/>
        <v>Required</v>
      </c>
      <c r="CG190" s="1" t="str">
        <f t="shared" si="11"/>
        <v>Optional</v>
      </c>
      <c r="CH190" s="1" t="str">
        <f>IF(Table65[[#This Row],[Service]]&lt;&gt;"",IF((Table65[[#This Row],[Service]]="HT Custom RNA") + (Table65[[#This Row],[Service]]="HT Geneblock Custom RNA"), "Empty","Required"),"Empty")</f>
        <v>Empty</v>
      </c>
      <c r="CI190" s="1" t="str">
        <f>IF(Table65[[#This Row],[Service]] = "Stock RNA", "Required","Empty")</f>
        <v>Empty</v>
      </c>
      <c r="CJ190" s="1" t="str">
        <f>IF(OR(Table65[[#This Row],[Service]] = "Custom RNA", Table65[[#This Row],[Service]] = "HT Custom RNA", Table65[[#This Row],[Service]] = "HT Geneblock Custom RNA", Table65[[#This Row],[Service]] = "Formulation"), "Required", "Empty")</f>
        <v>Empty</v>
      </c>
      <c r="CK190" s="1" t="str">
        <f>IF(OR(Table65[[#This Row],[Service]] = "Custom RNA", Table65[[#This Row],[Service]] = "HT Custom RNA", Table65[[#This Row],[Service]] = "HT Geneblock Custom RNA"), "Required", "Empty")</f>
        <v>Empty</v>
      </c>
      <c r="CL190" s="1" t="str">
        <f>IF(OR(Table65[[#This Row],[Service]] = "Custom RNA", Table65[[#This Row],[Service]] = "HT Custom RNA", Table65[[#This Row],[Service]] = "HT Geneblock Custom RNA"), "Required", "Empty")</f>
        <v>Empty</v>
      </c>
      <c r="CM190" s="1" t="str">
        <f>IF(OR(Table65[[#This Row],[Service]] = "Custom RNA", Table65[[#This Row],[Service]] = "HT Custom RNA", Table65[[#This Row],[Service]] = "HT Geneblock Custom RNA"), "Required", "Empty")</f>
        <v>Empty</v>
      </c>
      <c r="CN190" s="1" t="str">
        <f>IF(AND(Table65[[#This Row],[Vector]]&lt;&gt;"Banked Construct", OR(Table65[[#This Row],[Service]] = "Custom RNA", Table65[[#This Row],[Service]] = "HT Custom RNA",Table65[[#This Row],[Service]] = "HT Geneblock Custom RNA",)), "Optional", "Empty")</f>
        <v>Empty</v>
      </c>
      <c r="CO190" s="1" t="str">
        <f>IF(OR(Table65[[#This Row],[Service]] = "Custom RNA", Table65[[#This Row],[Service]] = "HT Custom RNA"), "Optional", "Empty")</f>
        <v>Empty</v>
      </c>
      <c r="CP190" s="1" t="str">
        <f>IF(OR(Table65[[#This Row],[Service]] = "Custom RNA", Table65[[#This Row],[Service]] = "HT Custom RNA", Table65[[#This Row],[Service]] = "HT Custom Geneblock RNA"), "Optional", "Empty")</f>
        <v>Empty</v>
      </c>
      <c r="CQ190" s="1" t="str">
        <f>IF(Table65[[#This Row],[Service]]&lt;&gt;"",IF(OR(Table65[[#This Row],[Service]]="HT Custom RNA", Table65[[#This Row],[Service]]="HT Geneblock Custom RNA"), "Empty","Optional"),"Empty")</f>
        <v>Empty</v>
      </c>
      <c r="CR190" s="1" t="str">
        <f>IF(AND(Table65[[#This Row],[Formulation]]&lt;&gt;"",Table65[[#This Row],[Formulation]]&lt;&gt;"None",Table65[[#This Row],[Formulation]]&lt;&gt;"No Options"), "Required","Empty")</f>
        <v>Empty</v>
      </c>
      <c r="CS190" s="1" t="str">
        <f>IF(AND(Table65[[#This Row],[Formulation]]&lt;&gt;"",Table65[[#This Row],[Formulation]]&lt;&gt;"None",Table65[[#This Row],[Formulation]]&lt;&gt;"No Options"), "Optional","Empty")</f>
        <v>Empty</v>
      </c>
      <c r="CT190" s="1" t="str">
        <f t="shared" si="12"/>
        <v>Optional</v>
      </c>
      <c r="CU190" s="1" t="str">
        <f t="shared" si="13"/>
        <v>Optional</v>
      </c>
      <c r="CV190" s="2" t="str">
        <f t="shared" si="14"/>
        <v>Optional</v>
      </c>
    </row>
    <row r="191" spans="1:100" x14ac:dyDescent="0.35">
      <c r="A191" s="69">
        <v>187</v>
      </c>
      <c r="B191" s="59"/>
      <c r="C191" s="83"/>
      <c r="D191" s="85"/>
      <c r="E191" s="90"/>
      <c r="F191" s="60"/>
      <c r="G191" s="60"/>
      <c r="H191" s="60"/>
      <c r="I191" s="61"/>
      <c r="J191" s="61"/>
      <c r="K191" s="105"/>
      <c r="L191" s="90"/>
      <c r="M191" s="60"/>
      <c r="N191" s="108"/>
      <c r="O191" s="91"/>
      <c r="P191" s="111"/>
      <c r="Q191" s="93" t="str">
        <f>Table_Sequence_Check[[#This Row],[Final Warnings]]</f>
        <v/>
      </c>
      <c r="R191" s="19"/>
      <c r="S191" s="19"/>
      <c r="T191" s="19"/>
      <c r="BG191" s="3" t="str" cm="1">
        <f t="array" ref="BG191">_xlfn.LET(
    _xlpm.ProblemFound, _xlfn.TEXTJOIN(", ", TRUE, IF(OR(Table65[[#This Row],[Codon Optimize Capitalized?]]="No", Table65[[#This Row],[Codon Optimize Capitalized?]]=""), IF((ISNUMBER(SEARCH(Table_Problem_Sequences[Problem Sequences], Table65[[#This Row],[Custom Sequence/Bank ID]]))), Table_Problem_Sequences[Problem Sequences], ""),IF((ISNUMBER(FIND(LOWER(Table_Problem_Sequences[Problem Sequences]), Table65[[#This Row],[Custom Sequence/Bank ID]]))), Table_Problem_Sequences[Problem Sequences], ""))),
    IF(_xlpm.ProblemFound="", "", "Warning 1: Problem sequences found (" &amp; _xlpm.ProblemFound &amp; ")"))</f>
        <v/>
      </c>
      <c r="BH191" s="3" t="str">
        <f>IF(AND(Table65[[#This Row],[Vector]] &lt;&gt; "Banked Construct",Table65[[#This Row],[Service]]&lt;&gt;"Stock RNA", LEN(Table65[[#This Row],[Custom Sequence/Bank ID]])&lt;300, Table65[[#This Row],[Custom Sequence/Bank ID]]&lt;&gt;""),"Comment: Sequence is less than 300nt. A spacer sequence will be added to bring the length up to 300nt","")</f>
        <v/>
      </c>
      <c r="BI191" s="1" t="str">
        <f>IF(AND(Table65[[#This Row],[Custom Sequence/Bank ID]]&lt;&gt;"", Table65[[#This Row],[Codon Optimize Capitalized?]]&lt;&gt; "No", Table65[[#This Row],[Codon Optimize Capitalized?]]&lt;&gt; "", Table65[[#This Row],[Codon Optimize Capitalized?]]&lt;&gt; "No Options"),
    IF(MOD(LEN(SUBSTITUTE(SUBSTITUTE(SUBSTITUTE(SUBSTITUTE(SUBSTITUTE(Table65[[#This Row],[Custom Sequence/Bank ID]], "a", ""), "c", ""), "g", ""), "u", ""), "t", "")), 3) = 0,
        "",
        "Error 3: Optimization regions not divisible by 3"),
    "")</f>
        <v/>
      </c>
      <c r="BJ191" s="1" t="str">
        <f>IF(
    Table65[[#This Row],[Vector]]="Banked Construct",
    IF(
        AND(
            LEFT(Table65[[#This Row],[Custom Sequence/Bank ID]], 3)="RTC",
            ISNUMBER(VALUE(MID(Table65[[#This Row],[Custom Sequence/Bank ID]], 4, 7))),
            LEN(Table65[[#This Row],[Custom Sequence/Bank ID]])=10
        ),
        "",
        "Error 4: Incorrect Bank ID"
    ),
    ""
)</f>
        <v/>
      </c>
      <c r="BK191" s="1" t="str">
        <f>IF(
   AND(Table65[[#This Row],[Vector]]&lt;&gt;"Banked Construct", LEN(Table65[[#This Row],[Custom Sequence/Bank ID]])&gt;0),
   IF(
      LEN(
         SUBSTITUTE(
            SUBSTITUTE(
               SUBSTITUTE(
                  SUBSTITUTE(UPPER(Table65[[#This Row],[Custom Sequence/Bank ID]]),"A",""),
               "C",""),
            "T",""),
         "G","")
      )&gt;0,
      "Error 5: Non-ACGT characters present",
      ""
   ),
   ""
)</f>
        <v/>
      </c>
      <c r="BL191" s="4" t="str">
        <f>IF(AND(Table65[[#This Row],[Vector]] &lt;&gt; "Banked Construct",Table65[[#This Row],[Service]]="Custom RNA", LEN(Table65[[#This Row],[Custom Sequence/Bank ID]])&gt;10000),"Error 6: Maximum sequence length is 10,000nt",IF(AND(Table65[[#This Row],[Vector]] &lt;&gt; "Banked Construct",Table65[[#This Row],[Service]]="HT Custom RNA", LEN(Table65[[#This Row],[Custom Sequence/Bank ID]])&gt;5000),"Error 6: Maximum sequence length for HT is 5,000nt", IF(Table65[[#This Row],[Service]]="HT Geneblock Custom RNA", IF(AND(Table65[[#This Row],[Vector]]="RTC coding circRNA", LEN(Table65[[#This Row],[Custom Sequence/Bank ID]])&gt;3793),"Error 6: Maximum sequence length for Coding CircRNA Geneblock is 3,793nt", IF(AND(Table65[[#This Row],[Vector]]="RTC noncoding circRNA", LEN(Table65[[#This Row],[Custom Sequence/Bank ID]])&gt;4493),"Error 6: Maximum sequence length for Noncoding CircRNA Geneblock is 4,493nt", IF(AND(Table65[[#This Row],[Vector]]="RTC Other RNA", LEN(Table65[[#This Row],[Custom Sequence/Bank ID]])&gt;4913),"Error 6: Maximum sequence length for Other RNA Geneblock is 4,913nt",""))),"")))</f>
        <v/>
      </c>
      <c r="BM191" s="4" t="str">
        <f>IF(AND(Table65[[#This Row],[Vector]] &lt;&gt; "Banked Construct", Table65[[#This Row],[Service]]&lt;&gt;"Stock RNA", Table65[[#This Row],[Custom Sequence/Bank ID]]&lt;&gt;""),
    _xlfn.LET(
        _xlpm.Sequence, Table65[[#This Row],[Custom Sequence/Bank ID]],
        _xlpm.OriginalLength, IF(AND(Table65[[#This Row],[Codon Optimize Capitalized?]] &lt;&gt; "No", Table65[[#This Row],[Codon Optimize Capitalized?]] &lt;&gt; ""),
                           LEN(SUBSTITUTE(SUBSTITUTE(SUBSTITUTE(SUBSTITUTE(SUBSTITUTE(_xlpm.Sequence, "A", ""), "C", ""), "G", ""), "T", ""), "U", "")),
                           LEN(_xlpm.Sequence)),
        _xlpm.NoGCLength, IF(AND(Table65[[#This Row],[Codon Optimize Capitalized?]] &lt;&gt; "No", Table65[[#This Row],[Codon Optimize Capitalized?]] &lt;&gt; ""),
                       LEN((SUBSTITUTE(SUBSTITUTE(SUBSTITUTE(SUBSTITUTE(SUBSTITUTE(SUBSTITUTE(SUBSTITUTE(_xlpm.Sequence, "A", ""), "C", ""), "G", ""), "T", ""), "U", ""), "g", ""), "c", ""))),
                       LEN(SUBSTITUTE(SUBSTITUTE(UPPER(_xlpm.Sequence), "G", ""), "C", ""))),
        _xlpm.GCLength, _xlpm.OriginalLength - _xlpm.NoGCLength,
        _xlpm.GCPercentage, IF(_xlpm.OriginalLength &gt; 15, _xlpm.GCLength / _xlpm.OriginalLength, 0.5),
                IF(OR(_xlpm.GCPercentage &gt; 0.65, _xlpm.GCPercentage &lt; 0.25), "Warning 7: Unoptimized region GC is not between 25-65%", "")
    ),
    ""
)</f>
        <v/>
      </c>
      <c r="BN191" s="4" t="str" cm="1">
        <f t="array" ref="BN191">_xlfn.LET(
    _xlpm.ProblemFound, _xlfn.TEXTJOIN(", ", TRUE, IF(OR(Table65[[#This Row],[Codon Optimize Capitalized?]]="No", Table65[[#This Row],[Codon Optimize Capitalized?]]=""), IF((ISNUMBER(SEARCH(Table_Restriction_Enzymes[XbaI], Table65[[#This Row],[Custom Sequence/Bank ID]]))), Table_Restriction_Enzymes[XbaI], ""),IF((ISNUMBER(FIND(LOWER(Table_Restriction_Enzymes[XbaI]), Table65[[#This Row],[Custom Sequence/Bank ID]]))), Table_Restriction_Enzymes[XbaI], ""))),
    IF(_xlpm.ProblemFound="", "", "[" &amp; _xlpm.ProblemFound &amp; "]"))</f>
        <v/>
      </c>
      <c r="BO191" s="4" t="str">
        <f>IF(Table_Sequence_Check[[#This Row],[Restriction Enzyme 1 Check]]&lt;&gt;"", Table_Restriction_Enzymes[[#Headers],[XbaI]],"")</f>
        <v/>
      </c>
      <c r="BP191" s="4" t="str" cm="1">
        <f t="array" ref="BP191">_xlfn.LET(
    _xlpm.ProblemFound, _xlfn.TEXTJOIN(", ", TRUE, IF(OR(Table65[[#This Row],[Codon Optimize Capitalized?]]="No", Table65[[#This Row],[Codon Optimize Capitalized?]]=""), IF((ISNUMBER(SEARCH(Table_Restriction_Enzymes[AscI], Table65[[#This Row],[Custom Sequence/Bank ID]]))), Table_Restriction_Enzymes[AscI], ""),IF((ISNUMBER(FIND(LOWER(Table_Restriction_Enzymes[AscI]), Table65[[#This Row],[Custom Sequence/Bank ID]]))), Table_Restriction_Enzymes[AscI], ""))),
    IF(_xlpm.ProblemFound="", "", "[" &amp; _xlpm.ProblemFound &amp; "]"))</f>
        <v/>
      </c>
      <c r="BQ191" s="4" t="str">
        <f>IF(Table_Sequence_Check[[#This Row],[Restriction Enzyme 2 Check]]&lt;&gt;"", Table_Restriction_Enzymes[[#Headers],[AscI]],"")</f>
        <v/>
      </c>
      <c r="BR191" s="4" t="str">
        <f>IF(AND(Table65[[#This Row],[Vector]] &lt;&gt; "Banked Construct",Table65[[#This Row],[Service]]&lt;&gt;"Stock RNA", Table65[[#This Row],[Service]]&lt;&gt;"HT Geneblock Custom RNA", Table_Sequence_Check[[#This Row],[Restriction Enzyme 1 Check]]&lt;&gt;"", Table_Sequence_Check[[#This Row],[Restriction Enzyme 2 Check]]&lt;&gt; ""),"Error 8: Remove instances of one of the following: " &amp; _xlfn.CONCAT(Table_Sequence_Check[[#This Row],[Restriction Enzyme 1 Check]],Table_Sequence_Check[[#This Row],[Restriction Enzyme 2 Check]]),"")</f>
        <v/>
      </c>
      <c r="BS191" s="4" t="str" cm="1">
        <f t="array" ref="BS191">IF(
   AND(
      Table65[[#This Row],[Service]] &lt;&gt; "",
      OR(
         COUNTIF(Table65[Service], "HT Custom RNA") &gt; 0,
         COUNTIF(Table65[Service], "HT Geneblock Custom RNA") &gt; 0
      ),
      COUNTA(_xlfn.UNIQUE(_xlfn._xlws.FILTER(Table65[Service], Table65[Service] &lt;&gt; ""))) &gt; 1
   ),
   "Error 9: If selecting HT Custom RNA or HT Geneblock Custom RNA, all items must match the selected HT service",
   ""
)</f>
        <v/>
      </c>
      <c r="BT191" s="4" t="str" cm="1">
        <f t="array" ref="BT191">IF(
   AND(
      Table65[[#This Row],[Service]] &lt;&gt; "",
      OR(COUNTIF(Table65[Service], "*HT Custom RNA*") &gt; 0, COUNTIF(Table65[Service], "*HT Geneblock Custom RNA*") &gt; 0),
      OR(
         COUNTA(_xlfn.UNIQUE(_xlfn._xlws.FILTER(Table65[RNA Analytics], (Table65[Service] &lt;&gt; "")))) &gt; 1,
         COUNTA(_xlfn.UNIQUE(_xlfn._xlws.FILTER(Table65[Bank Construct?], (Table65[Service] &lt;&gt; "")))) &gt; 1,
         COUNTA(_xlfn.UNIQUE(_xlfn._xlws.FILTER(Table65[Synthesis Type], (Table65[Service] &lt;&gt; "")))) &gt; 1
      )
   ),
   "Error 10: If submitting HT Custom RNA or HT Geneblock Custom RNA service request, all items must have the same Synthesis Type, Banking, and Analytics",
   ""
)</f>
        <v/>
      </c>
      <c r="BU191" s="4" t="str">
        <f>IF(AND(OR(Table65[[#This Row],[Service]] = "HT Custom RNA",Table65[[#This Row],[Service]] = "HT Geneblock Custom RNA"), Table65[[#This Row],[Vector]]="Banked Construct"),"Error 11: Banked constructs cannot be submitted for HT/Geneblock Custom RNA service. Contact the core if you'd like to resynthesize an entire banked plate","")</f>
        <v/>
      </c>
      <c r="BV191" s="4" t="str">
        <f>IF(AND(Table65[[#This Row],[Service]] &lt;&gt; "", Table65[[#This Row],[Vector]]="Banked Construct", Table65[[#This Row],[Bank Construct?]]="Yes"),"Error 12: Cannot bank constructs that are already banked","")</f>
        <v/>
      </c>
      <c r="BW191" s="4" t="str" cm="1">
        <f t="array" ref="BW191">_xlfn.LET(
    _xlpm.ProblemFound, _xlfn.TEXTJOIN(", ", TRUE, IF(AND(Table65[[#This Row],[Synthesis Type]]="Other RNA", OR(Table65[[#This Row],[Codon Optimize Capitalized?]]="No", Table65[[#This Row],[Codon Optimize Capitalized?]]="")), IF((ISNUMBER(SEARCH(Table_pA_Check[pA Check], Table65[[#This Row],[Custom Sequence/Bank ID]]))), Table_pA_Check[pA Check], ""),IF((ISNUMBER(FIND(LOWER(Table_pA_Check[pA Check]), Table65[[#This Row],[Custom Sequence/Bank ID]]))), Table_pA_Check[pA Check], ""))),
    IF(_xlpm.ProblemFound="", "", "Error 13: Problem sequences found (" &amp; _xlpm.ProblemFound &amp; ")"))</f>
        <v/>
      </c>
      <c r="BX191" s="4" t="str">
        <f>IF(AND(Table65[[#This Row],[Service]] &lt;&gt; "", Table65[[#This Row],[Codon Optimize Capitalized?]]&lt;&gt; "No", Table65[[#This Row],[Codon Optimize Capitalized?]]&lt;&gt; "", Table65[[#This Row],[Codon Optimize Capitalized?]]&lt;&gt; "No Options", EXACT(Table65[[#This Row],[Custom Sequence/Bank ID]],LOWER(Table65[[#This Row],[Custom Sequence/Bank ID]]))),"Error 14: Codon optimization is selected, but sequence is lowercase. Change regions for optimization to uppercase","")</f>
        <v/>
      </c>
      <c r="BY191" s="4" t="str">
        <f>IF(COUNTIF(Table65[Name], Table65[[#This Row],[Name]]) &gt; 1, "Error 15: Duplicate name", "")</f>
        <v/>
      </c>
      <c r="BZ191" s="4" t="str">
        <f>IF(
   Table65[[#This Row],[Service]]&lt;&gt;"",
   IF(
      AND(Table65[[#This Row],[Formulation]]="", Table65[[#This Row],[Number of Aliquots]]&gt;1),
      "Error 16: The RTC can only aliquot formulated circRNA; unformulated circRNA is stable through many freeze-thaw cycles",
      ""
   ),
   ""
)</f>
        <v/>
      </c>
      <c r="CA191" s="4" t="str">
        <f>IF(
   Table65[[#This Row],[Service]]&lt;&gt;"",
   IF(
      Table65[[#This Row],[Number of Aliquots]] &gt; (Table65[[#This Row],[Quantity (mg)]]*20),
      "Error 17: Too many aliquots. Maximum aliquots for Quantity requested = " &amp; (Table65[[#This Row],[Quantity (mg)]]*20),
      ""
   ),
   ""
)</f>
        <v/>
      </c>
      <c r="CB191" s="4" t="str">
        <f>IF(
   AND(Table65[[#This Row],[Service]]&lt;&gt;"", Table65[[#This Row],[Quantity (mg)]]&lt;0.2, Table65[[#This Row],[Formulation]]&lt;&gt;"", Table65[[#This Row],[Formulation]]&lt;&gt;"None"),
   "Error 18: Quantity too low. Minimum is 0.2mg for formulations",
   ""
)</f>
        <v/>
      </c>
      <c r="CC191" s="4" t="str">
        <f>IF(
   AND(Table65[[#This Row],[Service]]&lt;&gt;"", Table65[[#This Row],[Vector]]="No Vector", Table65[[#This Row],[Service]]&lt;&gt;"HT Geneblock Custom RNA"),
   "Error 19: [No Vector] can only be used for Geneblock service",
   ""
)</f>
        <v/>
      </c>
      <c r="CD191" s="4" t="str">
        <f>_xlfn.LET(
    _xlpm.errorList, _xlfn.TEXTJOIN(". ", TRUE, Table_Sequence_Check[[#This Row],[Problem Sequence Check]:[GC Check]],Table_Sequence_Check[[#This Row],[Restriction Enzyme Error]:[Gblock No Vector Check]]),
    IF(AND(Table65[[#This Row],[Service]]&lt;&gt;"", Table65[[#This Row],[Custom Sequence/Bank ID]]&lt;&gt;"SPECIAL",_xlpm.errorList&lt;&gt;""), _xlpm.errorList &amp; ".", "")
)</f>
        <v/>
      </c>
      <c r="CF191" s="3" t="str">
        <f t="shared" si="10"/>
        <v>Required</v>
      </c>
      <c r="CG191" s="1" t="str">
        <f t="shared" si="11"/>
        <v>Optional</v>
      </c>
      <c r="CH191" s="1" t="str">
        <f>IF(Table65[[#This Row],[Service]]&lt;&gt;"",IF((Table65[[#This Row],[Service]]="HT Custom RNA") + (Table65[[#This Row],[Service]]="HT Geneblock Custom RNA"), "Empty","Required"),"Empty")</f>
        <v>Empty</v>
      </c>
      <c r="CI191" s="1" t="str">
        <f>IF(Table65[[#This Row],[Service]] = "Stock RNA", "Required","Empty")</f>
        <v>Empty</v>
      </c>
      <c r="CJ191" s="1" t="str">
        <f>IF(OR(Table65[[#This Row],[Service]] = "Custom RNA", Table65[[#This Row],[Service]] = "HT Custom RNA", Table65[[#This Row],[Service]] = "HT Geneblock Custom RNA", Table65[[#This Row],[Service]] = "Formulation"), "Required", "Empty")</f>
        <v>Empty</v>
      </c>
      <c r="CK191" s="1" t="str">
        <f>IF(OR(Table65[[#This Row],[Service]] = "Custom RNA", Table65[[#This Row],[Service]] = "HT Custom RNA", Table65[[#This Row],[Service]] = "HT Geneblock Custom RNA"), "Required", "Empty")</f>
        <v>Empty</v>
      </c>
      <c r="CL191" s="1" t="str">
        <f>IF(OR(Table65[[#This Row],[Service]] = "Custom RNA", Table65[[#This Row],[Service]] = "HT Custom RNA", Table65[[#This Row],[Service]] = "HT Geneblock Custom RNA"), "Required", "Empty")</f>
        <v>Empty</v>
      </c>
      <c r="CM191" s="1" t="str">
        <f>IF(OR(Table65[[#This Row],[Service]] = "Custom RNA", Table65[[#This Row],[Service]] = "HT Custom RNA", Table65[[#This Row],[Service]] = "HT Geneblock Custom RNA"), "Required", "Empty")</f>
        <v>Empty</v>
      </c>
      <c r="CN191" s="1" t="str">
        <f>IF(AND(Table65[[#This Row],[Vector]]&lt;&gt;"Banked Construct", OR(Table65[[#This Row],[Service]] = "Custom RNA", Table65[[#This Row],[Service]] = "HT Custom RNA",Table65[[#This Row],[Service]] = "HT Geneblock Custom RNA",)), "Optional", "Empty")</f>
        <v>Empty</v>
      </c>
      <c r="CO191" s="1" t="str">
        <f>IF(OR(Table65[[#This Row],[Service]] = "Custom RNA", Table65[[#This Row],[Service]] = "HT Custom RNA"), "Optional", "Empty")</f>
        <v>Empty</v>
      </c>
      <c r="CP191" s="1" t="str">
        <f>IF(OR(Table65[[#This Row],[Service]] = "Custom RNA", Table65[[#This Row],[Service]] = "HT Custom RNA", Table65[[#This Row],[Service]] = "HT Custom Geneblock RNA"), "Optional", "Empty")</f>
        <v>Empty</v>
      </c>
      <c r="CQ191" s="1" t="str">
        <f>IF(Table65[[#This Row],[Service]]&lt;&gt;"",IF(OR(Table65[[#This Row],[Service]]="HT Custom RNA", Table65[[#This Row],[Service]]="HT Geneblock Custom RNA"), "Empty","Optional"),"Empty")</f>
        <v>Empty</v>
      </c>
      <c r="CR191" s="1" t="str">
        <f>IF(AND(Table65[[#This Row],[Formulation]]&lt;&gt;"",Table65[[#This Row],[Formulation]]&lt;&gt;"None",Table65[[#This Row],[Formulation]]&lt;&gt;"No Options"), "Required","Empty")</f>
        <v>Empty</v>
      </c>
      <c r="CS191" s="1" t="str">
        <f>IF(AND(Table65[[#This Row],[Formulation]]&lt;&gt;"",Table65[[#This Row],[Formulation]]&lt;&gt;"None",Table65[[#This Row],[Formulation]]&lt;&gt;"No Options"), "Optional","Empty")</f>
        <v>Empty</v>
      </c>
      <c r="CT191" s="1" t="str">
        <f t="shared" si="12"/>
        <v>Optional</v>
      </c>
      <c r="CU191" s="1" t="str">
        <f t="shared" si="13"/>
        <v>Optional</v>
      </c>
      <c r="CV191" s="2" t="str">
        <f t="shared" si="14"/>
        <v>Optional</v>
      </c>
    </row>
    <row r="192" spans="1:100" x14ac:dyDescent="0.35">
      <c r="A192" s="69">
        <v>188</v>
      </c>
      <c r="B192" s="59"/>
      <c r="C192" s="83"/>
      <c r="D192" s="85"/>
      <c r="E192" s="90"/>
      <c r="F192" s="60"/>
      <c r="G192" s="60"/>
      <c r="H192" s="60"/>
      <c r="I192" s="61"/>
      <c r="J192" s="61"/>
      <c r="K192" s="105"/>
      <c r="L192" s="90"/>
      <c r="M192" s="60"/>
      <c r="N192" s="108"/>
      <c r="O192" s="91"/>
      <c r="P192" s="111"/>
      <c r="Q192" s="93" t="str">
        <f>Table_Sequence_Check[[#This Row],[Final Warnings]]</f>
        <v/>
      </c>
      <c r="R192" s="19"/>
      <c r="S192" s="19"/>
      <c r="T192" s="19"/>
      <c r="BG192" s="3" t="str" cm="1">
        <f t="array" ref="BG192">_xlfn.LET(
    _xlpm.ProblemFound, _xlfn.TEXTJOIN(", ", TRUE, IF(OR(Table65[[#This Row],[Codon Optimize Capitalized?]]="No", Table65[[#This Row],[Codon Optimize Capitalized?]]=""), IF((ISNUMBER(SEARCH(Table_Problem_Sequences[Problem Sequences], Table65[[#This Row],[Custom Sequence/Bank ID]]))), Table_Problem_Sequences[Problem Sequences], ""),IF((ISNUMBER(FIND(LOWER(Table_Problem_Sequences[Problem Sequences]), Table65[[#This Row],[Custom Sequence/Bank ID]]))), Table_Problem_Sequences[Problem Sequences], ""))),
    IF(_xlpm.ProblemFound="", "", "Warning 1: Problem sequences found (" &amp; _xlpm.ProblemFound &amp; ")"))</f>
        <v/>
      </c>
      <c r="BH192" s="3" t="str">
        <f>IF(AND(Table65[[#This Row],[Vector]] &lt;&gt; "Banked Construct",Table65[[#This Row],[Service]]&lt;&gt;"Stock RNA", LEN(Table65[[#This Row],[Custom Sequence/Bank ID]])&lt;300, Table65[[#This Row],[Custom Sequence/Bank ID]]&lt;&gt;""),"Comment: Sequence is less than 300nt. A spacer sequence will be added to bring the length up to 300nt","")</f>
        <v/>
      </c>
      <c r="BI192" s="1" t="str">
        <f>IF(AND(Table65[[#This Row],[Custom Sequence/Bank ID]]&lt;&gt;"", Table65[[#This Row],[Codon Optimize Capitalized?]]&lt;&gt; "No", Table65[[#This Row],[Codon Optimize Capitalized?]]&lt;&gt; "", Table65[[#This Row],[Codon Optimize Capitalized?]]&lt;&gt; "No Options"),
    IF(MOD(LEN(SUBSTITUTE(SUBSTITUTE(SUBSTITUTE(SUBSTITUTE(SUBSTITUTE(Table65[[#This Row],[Custom Sequence/Bank ID]], "a", ""), "c", ""), "g", ""), "u", ""), "t", "")), 3) = 0,
        "",
        "Error 3: Optimization regions not divisible by 3"),
    "")</f>
        <v/>
      </c>
      <c r="BJ192" s="1" t="str">
        <f>IF(
    Table65[[#This Row],[Vector]]="Banked Construct",
    IF(
        AND(
            LEFT(Table65[[#This Row],[Custom Sequence/Bank ID]], 3)="RTC",
            ISNUMBER(VALUE(MID(Table65[[#This Row],[Custom Sequence/Bank ID]], 4, 7))),
            LEN(Table65[[#This Row],[Custom Sequence/Bank ID]])=10
        ),
        "",
        "Error 4: Incorrect Bank ID"
    ),
    ""
)</f>
        <v/>
      </c>
      <c r="BK192" s="1" t="str">
        <f>IF(
   AND(Table65[[#This Row],[Vector]]&lt;&gt;"Banked Construct", LEN(Table65[[#This Row],[Custom Sequence/Bank ID]])&gt;0),
   IF(
      LEN(
         SUBSTITUTE(
            SUBSTITUTE(
               SUBSTITUTE(
                  SUBSTITUTE(UPPER(Table65[[#This Row],[Custom Sequence/Bank ID]]),"A",""),
               "C",""),
            "T",""),
         "G","")
      )&gt;0,
      "Error 5: Non-ACGT characters present",
      ""
   ),
   ""
)</f>
        <v/>
      </c>
      <c r="BL192" s="4" t="str">
        <f>IF(AND(Table65[[#This Row],[Vector]] &lt;&gt; "Banked Construct",Table65[[#This Row],[Service]]="Custom RNA", LEN(Table65[[#This Row],[Custom Sequence/Bank ID]])&gt;10000),"Error 6: Maximum sequence length is 10,000nt",IF(AND(Table65[[#This Row],[Vector]] &lt;&gt; "Banked Construct",Table65[[#This Row],[Service]]="HT Custom RNA", LEN(Table65[[#This Row],[Custom Sequence/Bank ID]])&gt;5000),"Error 6: Maximum sequence length for HT is 5,000nt", IF(Table65[[#This Row],[Service]]="HT Geneblock Custom RNA", IF(AND(Table65[[#This Row],[Vector]]="RTC coding circRNA", LEN(Table65[[#This Row],[Custom Sequence/Bank ID]])&gt;3793),"Error 6: Maximum sequence length for Coding CircRNA Geneblock is 3,793nt", IF(AND(Table65[[#This Row],[Vector]]="RTC noncoding circRNA", LEN(Table65[[#This Row],[Custom Sequence/Bank ID]])&gt;4493),"Error 6: Maximum sequence length for Noncoding CircRNA Geneblock is 4,493nt", IF(AND(Table65[[#This Row],[Vector]]="RTC Other RNA", LEN(Table65[[#This Row],[Custom Sequence/Bank ID]])&gt;4913),"Error 6: Maximum sequence length for Other RNA Geneblock is 4,913nt",""))),"")))</f>
        <v/>
      </c>
      <c r="BM192" s="4" t="str">
        <f>IF(AND(Table65[[#This Row],[Vector]] &lt;&gt; "Banked Construct", Table65[[#This Row],[Service]]&lt;&gt;"Stock RNA", Table65[[#This Row],[Custom Sequence/Bank ID]]&lt;&gt;""),
    _xlfn.LET(
        _xlpm.Sequence, Table65[[#This Row],[Custom Sequence/Bank ID]],
        _xlpm.OriginalLength, IF(AND(Table65[[#This Row],[Codon Optimize Capitalized?]] &lt;&gt; "No", Table65[[#This Row],[Codon Optimize Capitalized?]] &lt;&gt; ""),
                           LEN(SUBSTITUTE(SUBSTITUTE(SUBSTITUTE(SUBSTITUTE(SUBSTITUTE(_xlpm.Sequence, "A", ""), "C", ""), "G", ""), "T", ""), "U", "")),
                           LEN(_xlpm.Sequence)),
        _xlpm.NoGCLength, IF(AND(Table65[[#This Row],[Codon Optimize Capitalized?]] &lt;&gt; "No", Table65[[#This Row],[Codon Optimize Capitalized?]] &lt;&gt; ""),
                       LEN((SUBSTITUTE(SUBSTITUTE(SUBSTITUTE(SUBSTITUTE(SUBSTITUTE(SUBSTITUTE(SUBSTITUTE(_xlpm.Sequence, "A", ""), "C", ""), "G", ""), "T", ""), "U", ""), "g", ""), "c", ""))),
                       LEN(SUBSTITUTE(SUBSTITUTE(UPPER(_xlpm.Sequence), "G", ""), "C", ""))),
        _xlpm.GCLength, _xlpm.OriginalLength - _xlpm.NoGCLength,
        _xlpm.GCPercentage, IF(_xlpm.OriginalLength &gt; 15, _xlpm.GCLength / _xlpm.OriginalLength, 0.5),
                IF(OR(_xlpm.GCPercentage &gt; 0.65, _xlpm.GCPercentage &lt; 0.25), "Warning 7: Unoptimized region GC is not between 25-65%", "")
    ),
    ""
)</f>
        <v/>
      </c>
      <c r="BN192" s="4" t="str" cm="1">
        <f t="array" ref="BN192">_xlfn.LET(
    _xlpm.ProblemFound, _xlfn.TEXTJOIN(", ", TRUE, IF(OR(Table65[[#This Row],[Codon Optimize Capitalized?]]="No", Table65[[#This Row],[Codon Optimize Capitalized?]]=""), IF((ISNUMBER(SEARCH(Table_Restriction_Enzymes[XbaI], Table65[[#This Row],[Custom Sequence/Bank ID]]))), Table_Restriction_Enzymes[XbaI], ""),IF((ISNUMBER(FIND(LOWER(Table_Restriction_Enzymes[XbaI]), Table65[[#This Row],[Custom Sequence/Bank ID]]))), Table_Restriction_Enzymes[XbaI], ""))),
    IF(_xlpm.ProblemFound="", "", "[" &amp; _xlpm.ProblemFound &amp; "]"))</f>
        <v/>
      </c>
      <c r="BO192" s="4" t="str">
        <f>IF(Table_Sequence_Check[[#This Row],[Restriction Enzyme 1 Check]]&lt;&gt;"", Table_Restriction_Enzymes[[#Headers],[XbaI]],"")</f>
        <v/>
      </c>
      <c r="BP192" s="4" t="str" cm="1">
        <f t="array" ref="BP192">_xlfn.LET(
    _xlpm.ProblemFound, _xlfn.TEXTJOIN(", ", TRUE, IF(OR(Table65[[#This Row],[Codon Optimize Capitalized?]]="No", Table65[[#This Row],[Codon Optimize Capitalized?]]=""), IF((ISNUMBER(SEARCH(Table_Restriction_Enzymes[AscI], Table65[[#This Row],[Custom Sequence/Bank ID]]))), Table_Restriction_Enzymes[AscI], ""),IF((ISNUMBER(FIND(LOWER(Table_Restriction_Enzymes[AscI]), Table65[[#This Row],[Custom Sequence/Bank ID]]))), Table_Restriction_Enzymes[AscI], ""))),
    IF(_xlpm.ProblemFound="", "", "[" &amp; _xlpm.ProblemFound &amp; "]"))</f>
        <v/>
      </c>
      <c r="BQ192" s="4" t="str">
        <f>IF(Table_Sequence_Check[[#This Row],[Restriction Enzyme 2 Check]]&lt;&gt;"", Table_Restriction_Enzymes[[#Headers],[AscI]],"")</f>
        <v/>
      </c>
      <c r="BR192" s="4" t="str">
        <f>IF(AND(Table65[[#This Row],[Vector]] &lt;&gt; "Banked Construct",Table65[[#This Row],[Service]]&lt;&gt;"Stock RNA", Table65[[#This Row],[Service]]&lt;&gt;"HT Geneblock Custom RNA", Table_Sequence_Check[[#This Row],[Restriction Enzyme 1 Check]]&lt;&gt;"", Table_Sequence_Check[[#This Row],[Restriction Enzyme 2 Check]]&lt;&gt; ""),"Error 8: Remove instances of one of the following: " &amp; _xlfn.CONCAT(Table_Sequence_Check[[#This Row],[Restriction Enzyme 1 Check]],Table_Sequence_Check[[#This Row],[Restriction Enzyme 2 Check]]),"")</f>
        <v/>
      </c>
      <c r="BS192" s="4" t="str" cm="1">
        <f t="array" ref="BS192">IF(
   AND(
      Table65[[#This Row],[Service]] &lt;&gt; "",
      OR(
         COUNTIF(Table65[Service], "HT Custom RNA") &gt; 0,
         COUNTIF(Table65[Service], "HT Geneblock Custom RNA") &gt; 0
      ),
      COUNTA(_xlfn.UNIQUE(_xlfn._xlws.FILTER(Table65[Service], Table65[Service] &lt;&gt; ""))) &gt; 1
   ),
   "Error 9: If selecting HT Custom RNA or HT Geneblock Custom RNA, all items must match the selected HT service",
   ""
)</f>
        <v/>
      </c>
      <c r="BT192" s="4" t="str" cm="1">
        <f t="array" ref="BT192">IF(
   AND(
      Table65[[#This Row],[Service]] &lt;&gt; "",
      OR(COUNTIF(Table65[Service], "*HT Custom RNA*") &gt; 0, COUNTIF(Table65[Service], "*HT Geneblock Custom RNA*") &gt; 0),
      OR(
         COUNTA(_xlfn.UNIQUE(_xlfn._xlws.FILTER(Table65[RNA Analytics], (Table65[Service] &lt;&gt; "")))) &gt; 1,
         COUNTA(_xlfn.UNIQUE(_xlfn._xlws.FILTER(Table65[Bank Construct?], (Table65[Service] &lt;&gt; "")))) &gt; 1,
         COUNTA(_xlfn.UNIQUE(_xlfn._xlws.FILTER(Table65[Synthesis Type], (Table65[Service] &lt;&gt; "")))) &gt; 1
      )
   ),
   "Error 10: If submitting HT Custom RNA or HT Geneblock Custom RNA service request, all items must have the same Synthesis Type, Banking, and Analytics",
   ""
)</f>
        <v/>
      </c>
      <c r="BU192" s="4" t="str">
        <f>IF(AND(OR(Table65[[#This Row],[Service]] = "HT Custom RNA",Table65[[#This Row],[Service]] = "HT Geneblock Custom RNA"), Table65[[#This Row],[Vector]]="Banked Construct"),"Error 11: Banked constructs cannot be submitted for HT/Geneblock Custom RNA service. Contact the core if you'd like to resynthesize an entire banked plate","")</f>
        <v/>
      </c>
      <c r="BV192" s="4" t="str">
        <f>IF(AND(Table65[[#This Row],[Service]] &lt;&gt; "", Table65[[#This Row],[Vector]]="Banked Construct", Table65[[#This Row],[Bank Construct?]]="Yes"),"Error 12: Cannot bank constructs that are already banked","")</f>
        <v/>
      </c>
      <c r="BW192" s="4" t="str" cm="1">
        <f t="array" ref="BW192">_xlfn.LET(
    _xlpm.ProblemFound, _xlfn.TEXTJOIN(", ", TRUE, IF(AND(Table65[[#This Row],[Synthesis Type]]="Other RNA", OR(Table65[[#This Row],[Codon Optimize Capitalized?]]="No", Table65[[#This Row],[Codon Optimize Capitalized?]]="")), IF((ISNUMBER(SEARCH(Table_pA_Check[pA Check], Table65[[#This Row],[Custom Sequence/Bank ID]]))), Table_pA_Check[pA Check], ""),IF((ISNUMBER(FIND(LOWER(Table_pA_Check[pA Check]), Table65[[#This Row],[Custom Sequence/Bank ID]]))), Table_pA_Check[pA Check], ""))),
    IF(_xlpm.ProblemFound="", "", "Error 13: Problem sequences found (" &amp; _xlpm.ProblemFound &amp; ")"))</f>
        <v/>
      </c>
      <c r="BX192" s="4" t="str">
        <f>IF(AND(Table65[[#This Row],[Service]] &lt;&gt; "", Table65[[#This Row],[Codon Optimize Capitalized?]]&lt;&gt; "No", Table65[[#This Row],[Codon Optimize Capitalized?]]&lt;&gt; "", Table65[[#This Row],[Codon Optimize Capitalized?]]&lt;&gt; "No Options", EXACT(Table65[[#This Row],[Custom Sequence/Bank ID]],LOWER(Table65[[#This Row],[Custom Sequence/Bank ID]]))),"Error 14: Codon optimization is selected, but sequence is lowercase. Change regions for optimization to uppercase","")</f>
        <v/>
      </c>
      <c r="BY192" s="4" t="str">
        <f>IF(COUNTIF(Table65[Name], Table65[[#This Row],[Name]]) &gt; 1, "Error 15: Duplicate name", "")</f>
        <v/>
      </c>
      <c r="BZ192" s="4" t="str">
        <f>IF(
   Table65[[#This Row],[Service]]&lt;&gt;"",
   IF(
      AND(Table65[[#This Row],[Formulation]]="", Table65[[#This Row],[Number of Aliquots]]&gt;1),
      "Error 16: The RTC can only aliquot formulated circRNA; unformulated circRNA is stable through many freeze-thaw cycles",
      ""
   ),
   ""
)</f>
        <v/>
      </c>
      <c r="CA192" s="4" t="str">
        <f>IF(
   Table65[[#This Row],[Service]]&lt;&gt;"",
   IF(
      Table65[[#This Row],[Number of Aliquots]] &gt; (Table65[[#This Row],[Quantity (mg)]]*20),
      "Error 17: Too many aliquots. Maximum aliquots for Quantity requested = " &amp; (Table65[[#This Row],[Quantity (mg)]]*20),
      ""
   ),
   ""
)</f>
        <v/>
      </c>
      <c r="CB192" s="4" t="str">
        <f>IF(
   AND(Table65[[#This Row],[Service]]&lt;&gt;"", Table65[[#This Row],[Quantity (mg)]]&lt;0.2, Table65[[#This Row],[Formulation]]&lt;&gt;"", Table65[[#This Row],[Formulation]]&lt;&gt;"None"),
   "Error 18: Quantity too low. Minimum is 0.2mg for formulations",
   ""
)</f>
        <v/>
      </c>
      <c r="CC192" s="4" t="str">
        <f>IF(
   AND(Table65[[#This Row],[Service]]&lt;&gt;"", Table65[[#This Row],[Vector]]="No Vector", Table65[[#This Row],[Service]]&lt;&gt;"HT Geneblock Custom RNA"),
   "Error 19: [No Vector] can only be used for Geneblock service",
   ""
)</f>
        <v/>
      </c>
      <c r="CD192" s="4" t="str">
        <f>_xlfn.LET(
    _xlpm.errorList, _xlfn.TEXTJOIN(". ", TRUE, Table_Sequence_Check[[#This Row],[Problem Sequence Check]:[GC Check]],Table_Sequence_Check[[#This Row],[Restriction Enzyme Error]:[Gblock No Vector Check]]),
    IF(AND(Table65[[#This Row],[Service]]&lt;&gt;"", Table65[[#This Row],[Custom Sequence/Bank ID]]&lt;&gt;"SPECIAL",_xlpm.errorList&lt;&gt;""), _xlpm.errorList &amp; ".", "")
)</f>
        <v/>
      </c>
      <c r="CF192" s="3" t="str">
        <f t="shared" si="10"/>
        <v>Required</v>
      </c>
      <c r="CG192" s="1" t="str">
        <f t="shared" si="11"/>
        <v>Optional</v>
      </c>
      <c r="CH192" s="1" t="str">
        <f>IF(Table65[[#This Row],[Service]]&lt;&gt;"",IF((Table65[[#This Row],[Service]]="HT Custom RNA") + (Table65[[#This Row],[Service]]="HT Geneblock Custom RNA"), "Empty","Required"),"Empty")</f>
        <v>Empty</v>
      </c>
      <c r="CI192" s="1" t="str">
        <f>IF(Table65[[#This Row],[Service]] = "Stock RNA", "Required","Empty")</f>
        <v>Empty</v>
      </c>
      <c r="CJ192" s="1" t="str">
        <f>IF(OR(Table65[[#This Row],[Service]] = "Custom RNA", Table65[[#This Row],[Service]] = "HT Custom RNA", Table65[[#This Row],[Service]] = "HT Geneblock Custom RNA", Table65[[#This Row],[Service]] = "Formulation"), "Required", "Empty")</f>
        <v>Empty</v>
      </c>
      <c r="CK192" s="1" t="str">
        <f>IF(OR(Table65[[#This Row],[Service]] = "Custom RNA", Table65[[#This Row],[Service]] = "HT Custom RNA", Table65[[#This Row],[Service]] = "HT Geneblock Custom RNA"), "Required", "Empty")</f>
        <v>Empty</v>
      </c>
      <c r="CL192" s="1" t="str">
        <f>IF(OR(Table65[[#This Row],[Service]] = "Custom RNA", Table65[[#This Row],[Service]] = "HT Custom RNA", Table65[[#This Row],[Service]] = "HT Geneblock Custom RNA"), "Required", "Empty")</f>
        <v>Empty</v>
      </c>
      <c r="CM192" s="1" t="str">
        <f>IF(OR(Table65[[#This Row],[Service]] = "Custom RNA", Table65[[#This Row],[Service]] = "HT Custom RNA", Table65[[#This Row],[Service]] = "HT Geneblock Custom RNA"), "Required", "Empty")</f>
        <v>Empty</v>
      </c>
      <c r="CN192" s="1" t="str">
        <f>IF(AND(Table65[[#This Row],[Vector]]&lt;&gt;"Banked Construct", OR(Table65[[#This Row],[Service]] = "Custom RNA", Table65[[#This Row],[Service]] = "HT Custom RNA",Table65[[#This Row],[Service]] = "HT Geneblock Custom RNA",)), "Optional", "Empty")</f>
        <v>Empty</v>
      </c>
      <c r="CO192" s="1" t="str">
        <f>IF(OR(Table65[[#This Row],[Service]] = "Custom RNA", Table65[[#This Row],[Service]] = "HT Custom RNA"), "Optional", "Empty")</f>
        <v>Empty</v>
      </c>
      <c r="CP192" s="1" t="str">
        <f>IF(OR(Table65[[#This Row],[Service]] = "Custom RNA", Table65[[#This Row],[Service]] = "HT Custom RNA", Table65[[#This Row],[Service]] = "HT Custom Geneblock RNA"), "Optional", "Empty")</f>
        <v>Empty</v>
      </c>
      <c r="CQ192" s="1" t="str">
        <f>IF(Table65[[#This Row],[Service]]&lt;&gt;"",IF(OR(Table65[[#This Row],[Service]]="HT Custom RNA", Table65[[#This Row],[Service]]="HT Geneblock Custom RNA"), "Empty","Optional"),"Empty")</f>
        <v>Empty</v>
      </c>
      <c r="CR192" s="1" t="str">
        <f>IF(AND(Table65[[#This Row],[Formulation]]&lt;&gt;"",Table65[[#This Row],[Formulation]]&lt;&gt;"None",Table65[[#This Row],[Formulation]]&lt;&gt;"No Options"), "Required","Empty")</f>
        <v>Empty</v>
      </c>
      <c r="CS192" s="1" t="str">
        <f>IF(AND(Table65[[#This Row],[Formulation]]&lt;&gt;"",Table65[[#This Row],[Formulation]]&lt;&gt;"None",Table65[[#This Row],[Formulation]]&lt;&gt;"No Options"), "Optional","Empty")</f>
        <v>Empty</v>
      </c>
      <c r="CT192" s="1" t="str">
        <f t="shared" si="12"/>
        <v>Optional</v>
      </c>
      <c r="CU192" s="1" t="str">
        <f t="shared" si="13"/>
        <v>Optional</v>
      </c>
      <c r="CV192" s="2" t="str">
        <f t="shared" si="14"/>
        <v>Optional</v>
      </c>
    </row>
    <row r="193" spans="1:100" x14ac:dyDescent="0.35">
      <c r="A193" s="69">
        <v>189</v>
      </c>
      <c r="B193" s="59"/>
      <c r="C193" s="83"/>
      <c r="D193" s="85"/>
      <c r="E193" s="90"/>
      <c r="F193" s="60"/>
      <c r="G193" s="60"/>
      <c r="H193" s="60"/>
      <c r="I193" s="61"/>
      <c r="J193" s="61"/>
      <c r="K193" s="105"/>
      <c r="L193" s="90"/>
      <c r="M193" s="60"/>
      <c r="N193" s="108"/>
      <c r="O193" s="91"/>
      <c r="P193" s="111"/>
      <c r="Q193" s="93" t="str">
        <f>Table_Sequence_Check[[#This Row],[Final Warnings]]</f>
        <v/>
      </c>
      <c r="R193" s="19"/>
      <c r="S193" s="19"/>
      <c r="T193" s="19"/>
      <c r="BG193" s="3" t="str" cm="1">
        <f t="array" ref="BG193">_xlfn.LET(
    _xlpm.ProblemFound, _xlfn.TEXTJOIN(", ", TRUE, IF(OR(Table65[[#This Row],[Codon Optimize Capitalized?]]="No", Table65[[#This Row],[Codon Optimize Capitalized?]]=""), IF((ISNUMBER(SEARCH(Table_Problem_Sequences[Problem Sequences], Table65[[#This Row],[Custom Sequence/Bank ID]]))), Table_Problem_Sequences[Problem Sequences], ""),IF((ISNUMBER(FIND(LOWER(Table_Problem_Sequences[Problem Sequences]), Table65[[#This Row],[Custom Sequence/Bank ID]]))), Table_Problem_Sequences[Problem Sequences], ""))),
    IF(_xlpm.ProblemFound="", "", "Warning 1: Problem sequences found (" &amp; _xlpm.ProblemFound &amp; ")"))</f>
        <v/>
      </c>
      <c r="BH193" s="3" t="str">
        <f>IF(AND(Table65[[#This Row],[Vector]] &lt;&gt; "Banked Construct",Table65[[#This Row],[Service]]&lt;&gt;"Stock RNA", LEN(Table65[[#This Row],[Custom Sequence/Bank ID]])&lt;300, Table65[[#This Row],[Custom Sequence/Bank ID]]&lt;&gt;""),"Comment: Sequence is less than 300nt. A spacer sequence will be added to bring the length up to 300nt","")</f>
        <v/>
      </c>
      <c r="BI193" s="1" t="str">
        <f>IF(AND(Table65[[#This Row],[Custom Sequence/Bank ID]]&lt;&gt;"", Table65[[#This Row],[Codon Optimize Capitalized?]]&lt;&gt; "No", Table65[[#This Row],[Codon Optimize Capitalized?]]&lt;&gt; "", Table65[[#This Row],[Codon Optimize Capitalized?]]&lt;&gt; "No Options"),
    IF(MOD(LEN(SUBSTITUTE(SUBSTITUTE(SUBSTITUTE(SUBSTITUTE(SUBSTITUTE(Table65[[#This Row],[Custom Sequence/Bank ID]], "a", ""), "c", ""), "g", ""), "u", ""), "t", "")), 3) = 0,
        "",
        "Error 3: Optimization regions not divisible by 3"),
    "")</f>
        <v/>
      </c>
      <c r="BJ193" s="1" t="str">
        <f>IF(
    Table65[[#This Row],[Vector]]="Banked Construct",
    IF(
        AND(
            LEFT(Table65[[#This Row],[Custom Sequence/Bank ID]], 3)="RTC",
            ISNUMBER(VALUE(MID(Table65[[#This Row],[Custom Sequence/Bank ID]], 4, 7))),
            LEN(Table65[[#This Row],[Custom Sequence/Bank ID]])=10
        ),
        "",
        "Error 4: Incorrect Bank ID"
    ),
    ""
)</f>
        <v/>
      </c>
      <c r="BK193" s="1" t="str">
        <f>IF(
   AND(Table65[[#This Row],[Vector]]&lt;&gt;"Banked Construct", LEN(Table65[[#This Row],[Custom Sequence/Bank ID]])&gt;0),
   IF(
      LEN(
         SUBSTITUTE(
            SUBSTITUTE(
               SUBSTITUTE(
                  SUBSTITUTE(UPPER(Table65[[#This Row],[Custom Sequence/Bank ID]]),"A",""),
               "C",""),
            "T",""),
         "G","")
      )&gt;0,
      "Error 5: Non-ACGT characters present",
      ""
   ),
   ""
)</f>
        <v/>
      </c>
      <c r="BL193" s="4" t="str">
        <f>IF(AND(Table65[[#This Row],[Vector]] &lt;&gt; "Banked Construct",Table65[[#This Row],[Service]]="Custom RNA", LEN(Table65[[#This Row],[Custom Sequence/Bank ID]])&gt;10000),"Error 6: Maximum sequence length is 10,000nt",IF(AND(Table65[[#This Row],[Vector]] &lt;&gt; "Banked Construct",Table65[[#This Row],[Service]]="HT Custom RNA", LEN(Table65[[#This Row],[Custom Sequence/Bank ID]])&gt;5000),"Error 6: Maximum sequence length for HT is 5,000nt", IF(Table65[[#This Row],[Service]]="HT Geneblock Custom RNA", IF(AND(Table65[[#This Row],[Vector]]="RTC coding circRNA", LEN(Table65[[#This Row],[Custom Sequence/Bank ID]])&gt;3793),"Error 6: Maximum sequence length for Coding CircRNA Geneblock is 3,793nt", IF(AND(Table65[[#This Row],[Vector]]="RTC noncoding circRNA", LEN(Table65[[#This Row],[Custom Sequence/Bank ID]])&gt;4493),"Error 6: Maximum sequence length for Noncoding CircRNA Geneblock is 4,493nt", IF(AND(Table65[[#This Row],[Vector]]="RTC Other RNA", LEN(Table65[[#This Row],[Custom Sequence/Bank ID]])&gt;4913),"Error 6: Maximum sequence length for Other RNA Geneblock is 4,913nt",""))),"")))</f>
        <v/>
      </c>
      <c r="BM193" s="4" t="str">
        <f>IF(AND(Table65[[#This Row],[Vector]] &lt;&gt; "Banked Construct", Table65[[#This Row],[Service]]&lt;&gt;"Stock RNA", Table65[[#This Row],[Custom Sequence/Bank ID]]&lt;&gt;""),
    _xlfn.LET(
        _xlpm.Sequence, Table65[[#This Row],[Custom Sequence/Bank ID]],
        _xlpm.OriginalLength, IF(AND(Table65[[#This Row],[Codon Optimize Capitalized?]] &lt;&gt; "No", Table65[[#This Row],[Codon Optimize Capitalized?]] &lt;&gt; ""),
                           LEN(SUBSTITUTE(SUBSTITUTE(SUBSTITUTE(SUBSTITUTE(SUBSTITUTE(_xlpm.Sequence, "A", ""), "C", ""), "G", ""), "T", ""), "U", "")),
                           LEN(_xlpm.Sequence)),
        _xlpm.NoGCLength, IF(AND(Table65[[#This Row],[Codon Optimize Capitalized?]] &lt;&gt; "No", Table65[[#This Row],[Codon Optimize Capitalized?]] &lt;&gt; ""),
                       LEN((SUBSTITUTE(SUBSTITUTE(SUBSTITUTE(SUBSTITUTE(SUBSTITUTE(SUBSTITUTE(SUBSTITUTE(_xlpm.Sequence, "A", ""), "C", ""), "G", ""), "T", ""), "U", ""), "g", ""), "c", ""))),
                       LEN(SUBSTITUTE(SUBSTITUTE(UPPER(_xlpm.Sequence), "G", ""), "C", ""))),
        _xlpm.GCLength, _xlpm.OriginalLength - _xlpm.NoGCLength,
        _xlpm.GCPercentage, IF(_xlpm.OriginalLength &gt; 15, _xlpm.GCLength / _xlpm.OriginalLength, 0.5),
                IF(OR(_xlpm.GCPercentage &gt; 0.65, _xlpm.GCPercentage &lt; 0.25), "Warning 7: Unoptimized region GC is not between 25-65%", "")
    ),
    ""
)</f>
        <v/>
      </c>
      <c r="BN193" s="4" t="str" cm="1">
        <f t="array" ref="BN193">_xlfn.LET(
    _xlpm.ProblemFound, _xlfn.TEXTJOIN(", ", TRUE, IF(OR(Table65[[#This Row],[Codon Optimize Capitalized?]]="No", Table65[[#This Row],[Codon Optimize Capitalized?]]=""), IF((ISNUMBER(SEARCH(Table_Restriction_Enzymes[XbaI], Table65[[#This Row],[Custom Sequence/Bank ID]]))), Table_Restriction_Enzymes[XbaI], ""),IF((ISNUMBER(FIND(LOWER(Table_Restriction_Enzymes[XbaI]), Table65[[#This Row],[Custom Sequence/Bank ID]]))), Table_Restriction_Enzymes[XbaI], ""))),
    IF(_xlpm.ProblemFound="", "", "[" &amp; _xlpm.ProblemFound &amp; "]"))</f>
        <v/>
      </c>
      <c r="BO193" s="4" t="str">
        <f>IF(Table_Sequence_Check[[#This Row],[Restriction Enzyme 1 Check]]&lt;&gt;"", Table_Restriction_Enzymes[[#Headers],[XbaI]],"")</f>
        <v/>
      </c>
      <c r="BP193" s="4" t="str" cm="1">
        <f t="array" ref="BP193">_xlfn.LET(
    _xlpm.ProblemFound, _xlfn.TEXTJOIN(", ", TRUE, IF(OR(Table65[[#This Row],[Codon Optimize Capitalized?]]="No", Table65[[#This Row],[Codon Optimize Capitalized?]]=""), IF((ISNUMBER(SEARCH(Table_Restriction_Enzymes[AscI], Table65[[#This Row],[Custom Sequence/Bank ID]]))), Table_Restriction_Enzymes[AscI], ""),IF((ISNUMBER(FIND(LOWER(Table_Restriction_Enzymes[AscI]), Table65[[#This Row],[Custom Sequence/Bank ID]]))), Table_Restriction_Enzymes[AscI], ""))),
    IF(_xlpm.ProblemFound="", "", "[" &amp; _xlpm.ProblemFound &amp; "]"))</f>
        <v/>
      </c>
      <c r="BQ193" s="4" t="str">
        <f>IF(Table_Sequence_Check[[#This Row],[Restriction Enzyme 2 Check]]&lt;&gt;"", Table_Restriction_Enzymes[[#Headers],[AscI]],"")</f>
        <v/>
      </c>
      <c r="BR193" s="4" t="str">
        <f>IF(AND(Table65[[#This Row],[Vector]] &lt;&gt; "Banked Construct",Table65[[#This Row],[Service]]&lt;&gt;"Stock RNA", Table65[[#This Row],[Service]]&lt;&gt;"HT Geneblock Custom RNA", Table_Sequence_Check[[#This Row],[Restriction Enzyme 1 Check]]&lt;&gt;"", Table_Sequence_Check[[#This Row],[Restriction Enzyme 2 Check]]&lt;&gt; ""),"Error 8: Remove instances of one of the following: " &amp; _xlfn.CONCAT(Table_Sequence_Check[[#This Row],[Restriction Enzyme 1 Check]],Table_Sequence_Check[[#This Row],[Restriction Enzyme 2 Check]]),"")</f>
        <v/>
      </c>
      <c r="BS193" s="4" t="str" cm="1">
        <f t="array" ref="BS193">IF(
   AND(
      Table65[[#This Row],[Service]] &lt;&gt; "",
      OR(
         COUNTIF(Table65[Service], "HT Custom RNA") &gt; 0,
         COUNTIF(Table65[Service], "HT Geneblock Custom RNA") &gt; 0
      ),
      COUNTA(_xlfn.UNIQUE(_xlfn._xlws.FILTER(Table65[Service], Table65[Service] &lt;&gt; ""))) &gt; 1
   ),
   "Error 9: If selecting HT Custom RNA or HT Geneblock Custom RNA, all items must match the selected HT service",
   ""
)</f>
        <v/>
      </c>
      <c r="BT193" s="4" t="str" cm="1">
        <f t="array" ref="BT193">IF(
   AND(
      Table65[[#This Row],[Service]] &lt;&gt; "",
      OR(COUNTIF(Table65[Service], "*HT Custom RNA*") &gt; 0, COUNTIF(Table65[Service], "*HT Geneblock Custom RNA*") &gt; 0),
      OR(
         COUNTA(_xlfn.UNIQUE(_xlfn._xlws.FILTER(Table65[RNA Analytics], (Table65[Service] &lt;&gt; "")))) &gt; 1,
         COUNTA(_xlfn.UNIQUE(_xlfn._xlws.FILTER(Table65[Bank Construct?], (Table65[Service] &lt;&gt; "")))) &gt; 1,
         COUNTA(_xlfn.UNIQUE(_xlfn._xlws.FILTER(Table65[Synthesis Type], (Table65[Service] &lt;&gt; "")))) &gt; 1
      )
   ),
   "Error 10: If submitting HT Custom RNA or HT Geneblock Custom RNA service request, all items must have the same Synthesis Type, Banking, and Analytics",
   ""
)</f>
        <v/>
      </c>
      <c r="BU193" s="4" t="str">
        <f>IF(AND(OR(Table65[[#This Row],[Service]] = "HT Custom RNA",Table65[[#This Row],[Service]] = "HT Geneblock Custom RNA"), Table65[[#This Row],[Vector]]="Banked Construct"),"Error 11: Banked constructs cannot be submitted for HT/Geneblock Custom RNA service. Contact the core if you'd like to resynthesize an entire banked plate","")</f>
        <v/>
      </c>
      <c r="BV193" s="4" t="str">
        <f>IF(AND(Table65[[#This Row],[Service]] &lt;&gt; "", Table65[[#This Row],[Vector]]="Banked Construct", Table65[[#This Row],[Bank Construct?]]="Yes"),"Error 12: Cannot bank constructs that are already banked","")</f>
        <v/>
      </c>
      <c r="BW193" s="4" t="str" cm="1">
        <f t="array" ref="BW193">_xlfn.LET(
    _xlpm.ProblemFound, _xlfn.TEXTJOIN(", ", TRUE, IF(AND(Table65[[#This Row],[Synthesis Type]]="Other RNA", OR(Table65[[#This Row],[Codon Optimize Capitalized?]]="No", Table65[[#This Row],[Codon Optimize Capitalized?]]="")), IF((ISNUMBER(SEARCH(Table_pA_Check[pA Check], Table65[[#This Row],[Custom Sequence/Bank ID]]))), Table_pA_Check[pA Check], ""),IF((ISNUMBER(FIND(LOWER(Table_pA_Check[pA Check]), Table65[[#This Row],[Custom Sequence/Bank ID]]))), Table_pA_Check[pA Check], ""))),
    IF(_xlpm.ProblemFound="", "", "Error 13: Problem sequences found (" &amp; _xlpm.ProblemFound &amp; ")"))</f>
        <v/>
      </c>
      <c r="BX193" s="4" t="str">
        <f>IF(AND(Table65[[#This Row],[Service]] &lt;&gt; "", Table65[[#This Row],[Codon Optimize Capitalized?]]&lt;&gt; "No", Table65[[#This Row],[Codon Optimize Capitalized?]]&lt;&gt; "", Table65[[#This Row],[Codon Optimize Capitalized?]]&lt;&gt; "No Options", EXACT(Table65[[#This Row],[Custom Sequence/Bank ID]],LOWER(Table65[[#This Row],[Custom Sequence/Bank ID]]))),"Error 14: Codon optimization is selected, but sequence is lowercase. Change regions for optimization to uppercase","")</f>
        <v/>
      </c>
      <c r="BY193" s="4" t="str">
        <f>IF(COUNTIF(Table65[Name], Table65[[#This Row],[Name]]) &gt; 1, "Error 15: Duplicate name", "")</f>
        <v/>
      </c>
      <c r="BZ193" s="4" t="str">
        <f>IF(
   Table65[[#This Row],[Service]]&lt;&gt;"",
   IF(
      AND(Table65[[#This Row],[Formulation]]="", Table65[[#This Row],[Number of Aliquots]]&gt;1),
      "Error 16: The RTC can only aliquot formulated circRNA; unformulated circRNA is stable through many freeze-thaw cycles",
      ""
   ),
   ""
)</f>
        <v/>
      </c>
      <c r="CA193" s="4" t="str">
        <f>IF(
   Table65[[#This Row],[Service]]&lt;&gt;"",
   IF(
      Table65[[#This Row],[Number of Aliquots]] &gt; (Table65[[#This Row],[Quantity (mg)]]*20),
      "Error 17: Too many aliquots. Maximum aliquots for Quantity requested = " &amp; (Table65[[#This Row],[Quantity (mg)]]*20),
      ""
   ),
   ""
)</f>
        <v/>
      </c>
      <c r="CB193" s="4" t="str">
        <f>IF(
   AND(Table65[[#This Row],[Service]]&lt;&gt;"", Table65[[#This Row],[Quantity (mg)]]&lt;0.2, Table65[[#This Row],[Formulation]]&lt;&gt;"", Table65[[#This Row],[Formulation]]&lt;&gt;"None"),
   "Error 18: Quantity too low. Minimum is 0.2mg for formulations",
   ""
)</f>
        <v/>
      </c>
      <c r="CC193" s="4" t="str">
        <f>IF(
   AND(Table65[[#This Row],[Service]]&lt;&gt;"", Table65[[#This Row],[Vector]]="No Vector", Table65[[#This Row],[Service]]&lt;&gt;"HT Geneblock Custom RNA"),
   "Error 19: [No Vector] can only be used for Geneblock service",
   ""
)</f>
        <v/>
      </c>
      <c r="CD193" s="4" t="str">
        <f>_xlfn.LET(
    _xlpm.errorList, _xlfn.TEXTJOIN(". ", TRUE, Table_Sequence_Check[[#This Row],[Problem Sequence Check]:[GC Check]],Table_Sequence_Check[[#This Row],[Restriction Enzyme Error]:[Gblock No Vector Check]]),
    IF(AND(Table65[[#This Row],[Service]]&lt;&gt;"", Table65[[#This Row],[Custom Sequence/Bank ID]]&lt;&gt;"SPECIAL",_xlpm.errorList&lt;&gt;""), _xlpm.errorList &amp; ".", "")
)</f>
        <v/>
      </c>
      <c r="CF193" s="3" t="str">
        <f t="shared" si="10"/>
        <v>Required</v>
      </c>
      <c r="CG193" s="1" t="str">
        <f t="shared" si="11"/>
        <v>Optional</v>
      </c>
      <c r="CH193" s="1" t="str">
        <f>IF(Table65[[#This Row],[Service]]&lt;&gt;"",IF((Table65[[#This Row],[Service]]="HT Custom RNA") + (Table65[[#This Row],[Service]]="HT Geneblock Custom RNA"), "Empty","Required"),"Empty")</f>
        <v>Empty</v>
      </c>
      <c r="CI193" s="1" t="str">
        <f>IF(Table65[[#This Row],[Service]] = "Stock RNA", "Required","Empty")</f>
        <v>Empty</v>
      </c>
      <c r="CJ193" s="1" t="str">
        <f>IF(OR(Table65[[#This Row],[Service]] = "Custom RNA", Table65[[#This Row],[Service]] = "HT Custom RNA", Table65[[#This Row],[Service]] = "HT Geneblock Custom RNA", Table65[[#This Row],[Service]] = "Formulation"), "Required", "Empty")</f>
        <v>Empty</v>
      </c>
      <c r="CK193" s="1" t="str">
        <f>IF(OR(Table65[[#This Row],[Service]] = "Custom RNA", Table65[[#This Row],[Service]] = "HT Custom RNA", Table65[[#This Row],[Service]] = "HT Geneblock Custom RNA"), "Required", "Empty")</f>
        <v>Empty</v>
      </c>
      <c r="CL193" s="1" t="str">
        <f>IF(OR(Table65[[#This Row],[Service]] = "Custom RNA", Table65[[#This Row],[Service]] = "HT Custom RNA", Table65[[#This Row],[Service]] = "HT Geneblock Custom RNA"), "Required", "Empty")</f>
        <v>Empty</v>
      </c>
      <c r="CM193" s="1" t="str">
        <f>IF(OR(Table65[[#This Row],[Service]] = "Custom RNA", Table65[[#This Row],[Service]] = "HT Custom RNA", Table65[[#This Row],[Service]] = "HT Geneblock Custom RNA"), "Required", "Empty")</f>
        <v>Empty</v>
      </c>
      <c r="CN193" s="1" t="str">
        <f>IF(AND(Table65[[#This Row],[Vector]]&lt;&gt;"Banked Construct", OR(Table65[[#This Row],[Service]] = "Custom RNA", Table65[[#This Row],[Service]] = "HT Custom RNA",Table65[[#This Row],[Service]] = "HT Geneblock Custom RNA",)), "Optional", "Empty")</f>
        <v>Empty</v>
      </c>
      <c r="CO193" s="1" t="str">
        <f>IF(OR(Table65[[#This Row],[Service]] = "Custom RNA", Table65[[#This Row],[Service]] = "HT Custom RNA"), "Optional", "Empty")</f>
        <v>Empty</v>
      </c>
      <c r="CP193" s="1" t="str">
        <f>IF(OR(Table65[[#This Row],[Service]] = "Custom RNA", Table65[[#This Row],[Service]] = "HT Custom RNA", Table65[[#This Row],[Service]] = "HT Custom Geneblock RNA"), "Optional", "Empty")</f>
        <v>Empty</v>
      </c>
      <c r="CQ193" s="1" t="str">
        <f>IF(Table65[[#This Row],[Service]]&lt;&gt;"",IF(OR(Table65[[#This Row],[Service]]="HT Custom RNA", Table65[[#This Row],[Service]]="HT Geneblock Custom RNA"), "Empty","Optional"),"Empty")</f>
        <v>Empty</v>
      </c>
      <c r="CR193" s="1" t="str">
        <f>IF(AND(Table65[[#This Row],[Formulation]]&lt;&gt;"",Table65[[#This Row],[Formulation]]&lt;&gt;"None",Table65[[#This Row],[Formulation]]&lt;&gt;"No Options"), "Required","Empty")</f>
        <v>Empty</v>
      </c>
      <c r="CS193" s="1" t="str">
        <f>IF(AND(Table65[[#This Row],[Formulation]]&lt;&gt;"",Table65[[#This Row],[Formulation]]&lt;&gt;"None",Table65[[#This Row],[Formulation]]&lt;&gt;"No Options"), "Optional","Empty")</f>
        <v>Empty</v>
      </c>
      <c r="CT193" s="1" t="str">
        <f t="shared" si="12"/>
        <v>Optional</v>
      </c>
      <c r="CU193" s="1" t="str">
        <f t="shared" si="13"/>
        <v>Optional</v>
      </c>
      <c r="CV193" s="2" t="str">
        <f t="shared" si="14"/>
        <v>Optional</v>
      </c>
    </row>
    <row r="194" spans="1:100" x14ac:dyDescent="0.35">
      <c r="A194" s="69">
        <v>190</v>
      </c>
      <c r="B194" s="59"/>
      <c r="C194" s="83"/>
      <c r="D194" s="85"/>
      <c r="E194" s="90"/>
      <c r="F194" s="60"/>
      <c r="G194" s="60"/>
      <c r="H194" s="60"/>
      <c r="I194" s="61"/>
      <c r="J194" s="61"/>
      <c r="K194" s="105"/>
      <c r="L194" s="90"/>
      <c r="M194" s="60"/>
      <c r="N194" s="108"/>
      <c r="O194" s="91"/>
      <c r="P194" s="111"/>
      <c r="Q194" s="93" t="str">
        <f>Table_Sequence_Check[[#This Row],[Final Warnings]]</f>
        <v/>
      </c>
      <c r="R194" s="19"/>
      <c r="S194" s="19"/>
      <c r="T194" s="19"/>
      <c r="BG194" s="3" t="str" cm="1">
        <f t="array" ref="BG194">_xlfn.LET(
    _xlpm.ProblemFound, _xlfn.TEXTJOIN(", ", TRUE, IF(OR(Table65[[#This Row],[Codon Optimize Capitalized?]]="No", Table65[[#This Row],[Codon Optimize Capitalized?]]=""), IF((ISNUMBER(SEARCH(Table_Problem_Sequences[Problem Sequences], Table65[[#This Row],[Custom Sequence/Bank ID]]))), Table_Problem_Sequences[Problem Sequences], ""),IF((ISNUMBER(FIND(LOWER(Table_Problem_Sequences[Problem Sequences]), Table65[[#This Row],[Custom Sequence/Bank ID]]))), Table_Problem_Sequences[Problem Sequences], ""))),
    IF(_xlpm.ProblemFound="", "", "Warning 1: Problem sequences found (" &amp; _xlpm.ProblemFound &amp; ")"))</f>
        <v/>
      </c>
      <c r="BH194" s="3" t="str">
        <f>IF(AND(Table65[[#This Row],[Vector]] &lt;&gt; "Banked Construct",Table65[[#This Row],[Service]]&lt;&gt;"Stock RNA", LEN(Table65[[#This Row],[Custom Sequence/Bank ID]])&lt;300, Table65[[#This Row],[Custom Sequence/Bank ID]]&lt;&gt;""),"Comment: Sequence is less than 300nt. A spacer sequence will be added to bring the length up to 300nt","")</f>
        <v/>
      </c>
      <c r="BI194" s="1" t="str">
        <f>IF(AND(Table65[[#This Row],[Custom Sequence/Bank ID]]&lt;&gt;"", Table65[[#This Row],[Codon Optimize Capitalized?]]&lt;&gt; "No", Table65[[#This Row],[Codon Optimize Capitalized?]]&lt;&gt; "", Table65[[#This Row],[Codon Optimize Capitalized?]]&lt;&gt; "No Options"),
    IF(MOD(LEN(SUBSTITUTE(SUBSTITUTE(SUBSTITUTE(SUBSTITUTE(SUBSTITUTE(Table65[[#This Row],[Custom Sequence/Bank ID]], "a", ""), "c", ""), "g", ""), "u", ""), "t", "")), 3) = 0,
        "",
        "Error 3: Optimization regions not divisible by 3"),
    "")</f>
        <v/>
      </c>
      <c r="BJ194" s="1" t="str">
        <f>IF(
    Table65[[#This Row],[Vector]]="Banked Construct",
    IF(
        AND(
            LEFT(Table65[[#This Row],[Custom Sequence/Bank ID]], 3)="RTC",
            ISNUMBER(VALUE(MID(Table65[[#This Row],[Custom Sequence/Bank ID]], 4, 7))),
            LEN(Table65[[#This Row],[Custom Sequence/Bank ID]])=10
        ),
        "",
        "Error 4: Incorrect Bank ID"
    ),
    ""
)</f>
        <v/>
      </c>
      <c r="BK194" s="1" t="str">
        <f>IF(
   AND(Table65[[#This Row],[Vector]]&lt;&gt;"Banked Construct", LEN(Table65[[#This Row],[Custom Sequence/Bank ID]])&gt;0),
   IF(
      LEN(
         SUBSTITUTE(
            SUBSTITUTE(
               SUBSTITUTE(
                  SUBSTITUTE(UPPER(Table65[[#This Row],[Custom Sequence/Bank ID]]),"A",""),
               "C",""),
            "T",""),
         "G","")
      )&gt;0,
      "Error 5: Non-ACGT characters present",
      ""
   ),
   ""
)</f>
        <v/>
      </c>
      <c r="BL194" s="4" t="str">
        <f>IF(AND(Table65[[#This Row],[Vector]] &lt;&gt; "Banked Construct",Table65[[#This Row],[Service]]="Custom RNA", LEN(Table65[[#This Row],[Custom Sequence/Bank ID]])&gt;10000),"Error 6: Maximum sequence length is 10,000nt",IF(AND(Table65[[#This Row],[Vector]] &lt;&gt; "Banked Construct",Table65[[#This Row],[Service]]="HT Custom RNA", LEN(Table65[[#This Row],[Custom Sequence/Bank ID]])&gt;5000),"Error 6: Maximum sequence length for HT is 5,000nt", IF(Table65[[#This Row],[Service]]="HT Geneblock Custom RNA", IF(AND(Table65[[#This Row],[Vector]]="RTC coding circRNA", LEN(Table65[[#This Row],[Custom Sequence/Bank ID]])&gt;3793),"Error 6: Maximum sequence length for Coding CircRNA Geneblock is 3,793nt", IF(AND(Table65[[#This Row],[Vector]]="RTC noncoding circRNA", LEN(Table65[[#This Row],[Custom Sequence/Bank ID]])&gt;4493),"Error 6: Maximum sequence length for Noncoding CircRNA Geneblock is 4,493nt", IF(AND(Table65[[#This Row],[Vector]]="RTC Other RNA", LEN(Table65[[#This Row],[Custom Sequence/Bank ID]])&gt;4913),"Error 6: Maximum sequence length for Other RNA Geneblock is 4,913nt",""))),"")))</f>
        <v/>
      </c>
      <c r="BM194" s="4" t="str">
        <f>IF(AND(Table65[[#This Row],[Vector]] &lt;&gt; "Banked Construct", Table65[[#This Row],[Service]]&lt;&gt;"Stock RNA", Table65[[#This Row],[Custom Sequence/Bank ID]]&lt;&gt;""),
    _xlfn.LET(
        _xlpm.Sequence, Table65[[#This Row],[Custom Sequence/Bank ID]],
        _xlpm.OriginalLength, IF(AND(Table65[[#This Row],[Codon Optimize Capitalized?]] &lt;&gt; "No", Table65[[#This Row],[Codon Optimize Capitalized?]] &lt;&gt; ""),
                           LEN(SUBSTITUTE(SUBSTITUTE(SUBSTITUTE(SUBSTITUTE(SUBSTITUTE(_xlpm.Sequence, "A", ""), "C", ""), "G", ""), "T", ""), "U", "")),
                           LEN(_xlpm.Sequence)),
        _xlpm.NoGCLength, IF(AND(Table65[[#This Row],[Codon Optimize Capitalized?]] &lt;&gt; "No", Table65[[#This Row],[Codon Optimize Capitalized?]] &lt;&gt; ""),
                       LEN((SUBSTITUTE(SUBSTITUTE(SUBSTITUTE(SUBSTITUTE(SUBSTITUTE(SUBSTITUTE(SUBSTITUTE(_xlpm.Sequence, "A", ""), "C", ""), "G", ""), "T", ""), "U", ""), "g", ""), "c", ""))),
                       LEN(SUBSTITUTE(SUBSTITUTE(UPPER(_xlpm.Sequence), "G", ""), "C", ""))),
        _xlpm.GCLength, _xlpm.OriginalLength - _xlpm.NoGCLength,
        _xlpm.GCPercentage, IF(_xlpm.OriginalLength &gt; 15, _xlpm.GCLength / _xlpm.OriginalLength, 0.5),
                IF(OR(_xlpm.GCPercentage &gt; 0.65, _xlpm.GCPercentage &lt; 0.25), "Warning 7: Unoptimized region GC is not between 25-65%", "")
    ),
    ""
)</f>
        <v/>
      </c>
      <c r="BN194" s="4" t="str" cm="1">
        <f t="array" ref="BN194">_xlfn.LET(
    _xlpm.ProblemFound, _xlfn.TEXTJOIN(", ", TRUE, IF(OR(Table65[[#This Row],[Codon Optimize Capitalized?]]="No", Table65[[#This Row],[Codon Optimize Capitalized?]]=""), IF((ISNUMBER(SEARCH(Table_Restriction_Enzymes[XbaI], Table65[[#This Row],[Custom Sequence/Bank ID]]))), Table_Restriction_Enzymes[XbaI], ""),IF((ISNUMBER(FIND(LOWER(Table_Restriction_Enzymes[XbaI]), Table65[[#This Row],[Custom Sequence/Bank ID]]))), Table_Restriction_Enzymes[XbaI], ""))),
    IF(_xlpm.ProblemFound="", "", "[" &amp; _xlpm.ProblemFound &amp; "]"))</f>
        <v/>
      </c>
      <c r="BO194" s="4" t="str">
        <f>IF(Table_Sequence_Check[[#This Row],[Restriction Enzyme 1 Check]]&lt;&gt;"", Table_Restriction_Enzymes[[#Headers],[XbaI]],"")</f>
        <v/>
      </c>
      <c r="BP194" s="4" t="str" cm="1">
        <f t="array" ref="BP194">_xlfn.LET(
    _xlpm.ProblemFound, _xlfn.TEXTJOIN(", ", TRUE, IF(OR(Table65[[#This Row],[Codon Optimize Capitalized?]]="No", Table65[[#This Row],[Codon Optimize Capitalized?]]=""), IF((ISNUMBER(SEARCH(Table_Restriction_Enzymes[AscI], Table65[[#This Row],[Custom Sequence/Bank ID]]))), Table_Restriction_Enzymes[AscI], ""),IF((ISNUMBER(FIND(LOWER(Table_Restriction_Enzymes[AscI]), Table65[[#This Row],[Custom Sequence/Bank ID]]))), Table_Restriction_Enzymes[AscI], ""))),
    IF(_xlpm.ProblemFound="", "", "[" &amp; _xlpm.ProblemFound &amp; "]"))</f>
        <v/>
      </c>
      <c r="BQ194" s="4" t="str">
        <f>IF(Table_Sequence_Check[[#This Row],[Restriction Enzyme 2 Check]]&lt;&gt;"", Table_Restriction_Enzymes[[#Headers],[AscI]],"")</f>
        <v/>
      </c>
      <c r="BR194" s="4" t="str">
        <f>IF(AND(Table65[[#This Row],[Vector]] &lt;&gt; "Banked Construct",Table65[[#This Row],[Service]]&lt;&gt;"Stock RNA", Table65[[#This Row],[Service]]&lt;&gt;"HT Geneblock Custom RNA", Table_Sequence_Check[[#This Row],[Restriction Enzyme 1 Check]]&lt;&gt;"", Table_Sequence_Check[[#This Row],[Restriction Enzyme 2 Check]]&lt;&gt; ""),"Error 8: Remove instances of one of the following: " &amp; _xlfn.CONCAT(Table_Sequence_Check[[#This Row],[Restriction Enzyme 1 Check]],Table_Sequence_Check[[#This Row],[Restriction Enzyme 2 Check]]),"")</f>
        <v/>
      </c>
      <c r="BS194" s="4" t="str" cm="1">
        <f t="array" ref="BS194">IF(
   AND(
      Table65[[#This Row],[Service]] &lt;&gt; "",
      OR(
         COUNTIF(Table65[Service], "HT Custom RNA") &gt; 0,
         COUNTIF(Table65[Service], "HT Geneblock Custom RNA") &gt; 0
      ),
      COUNTA(_xlfn.UNIQUE(_xlfn._xlws.FILTER(Table65[Service], Table65[Service] &lt;&gt; ""))) &gt; 1
   ),
   "Error 9: If selecting HT Custom RNA or HT Geneblock Custom RNA, all items must match the selected HT service",
   ""
)</f>
        <v/>
      </c>
      <c r="BT194" s="4" t="str" cm="1">
        <f t="array" ref="BT194">IF(
   AND(
      Table65[[#This Row],[Service]] &lt;&gt; "",
      OR(COUNTIF(Table65[Service], "*HT Custom RNA*") &gt; 0, COUNTIF(Table65[Service], "*HT Geneblock Custom RNA*") &gt; 0),
      OR(
         COUNTA(_xlfn.UNIQUE(_xlfn._xlws.FILTER(Table65[RNA Analytics], (Table65[Service] &lt;&gt; "")))) &gt; 1,
         COUNTA(_xlfn.UNIQUE(_xlfn._xlws.FILTER(Table65[Bank Construct?], (Table65[Service] &lt;&gt; "")))) &gt; 1,
         COUNTA(_xlfn.UNIQUE(_xlfn._xlws.FILTER(Table65[Synthesis Type], (Table65[Service] &lt;&gt; "")))) &gt; 1
      )
   ),
   "Error 10: If submitting HT Custom RNA or HT Geneblock Custom RNA service request, all items must have the same Synthesis Type, Banking, and Analytics",
   ""
)</f>
        <v/>
      </c>
      <c r="BU194" s="4" t="str">
        <f>IF(AND(OR(Table65[[#This Row],[Service]] = "HT Custom RNA",Table65[[#This Row],[Service]] = "HT Geneblock Custom RNA"), Table65[[#This Row],[Vector]]="Banked Construct"),"Error 11: Banked constructs cannot be submitted for HT/Geneblock Custom RNA service. Contact the core if you'd like to resynthesize an entire banked plate","")</f>
        <v/>
      </c>
      <c r="BV194" s="4" t="str">
        <f>IF(AND(Table65[[#This Row],[Service]] &lt;&gt; "", Table65[[#This Row],[Vector]]="Banked Construct", Table65[[#This Row],[Bank Construct?]]="Yes"),"Error 12: Cannot bank constructs that are already banked","")</f>
        <v/>
      </c>
      <c r="BW194" s="4" t="str" cm="1">
        <f t="array" ref="BW194">_xlfn.LET(
    _xlpm.ProblemFound, _xlfn.TEXTJOIN(", ", TRUE, IF(AND(Table65[[#This Row],[Synthesis Type]]="Other RNA", OR(Table65[[#This Row],[Codon Optimize Capitalized?]]="No", Table65[[#This Row],[Codon Optimize Capitalized?]]="")), IF((ISNUMBER(SEARCH(Table_pA_Check[pA Check], Table65[[#This Row],[Custom Sequence/Bank ID]]))), Table_pA_Check[pA Check], ""),IF((ISNUMBER(FIND(LOWER(Table_pA_Check[pA Check]), Table65[[#This Row],[Custom Sequence/Bank ID]]))), Table_pA_Check[pA Check], ""))),
    IF(_xlpm.ProblemFound="", "", "Error 13: Problem sequences found (" &amp; _xlpm.ProblemFound &amp; ")"))</f>
        <v/>
      </c>
      <c r="BX194" s="4" t="str">
        <f>IF(AND(Table65[[#This Row],[Service]] &lt;&gt; "", Table65[[#This Row],[Codon Optimize Capitalized?]]&lt;&gt; "No", Table65[[#This Row],[Codon Optimize Capitalized?]]&lt;&gt; "", Table65[[#This Row],[Codon Optimize Capitalized?]]&lt;&gt; "No Options", EXACT(Table65[[#This Row],[Custom Sequence/Bank ID]],LOWER(Table65[[#This Row],[Custom Sequence/Bank ID]]))),"Error 14: Codon optimization is selected, but sequence is lowercase. Change regions for optimization to uppercase","")</f>
        <v/>
      </c>
      <c r="BY194" s="4" t="str">
        <f>IF(COUNTIF(Table65[Name], Table65[[#This Row],[Name]]) &gt; 1, "Error 15: Duplicate name", "")</f>
        <v/>
      </c>
      <c r="BZ194" s="4" t="str">
        <f>IF(
   Table65[[#This Row],[Service]]&lt;&gt;"",
   IF(
      AND(Table65[[#This Row],[Formulation]]="", Table65[[#This Row],[Number of Aliquots]]&gt;1),
      "Error 16: The RTC can only aliquot formulated circRNA; unformulated circRNA is stable through many freeze-thaw cycles",
      ""
   ),
   ""
)</f>
        <v/>
      </c>
      <c r="CA194" s="4" t="str">
        <f>IF(
   Table65[[#This Row],[Service]]&lt;&gt;"",
   IF(
      Table65[[#This Row],[Number of Aliquots]] &gt; (Table65[[#This Row],[Quantity (mg)]]*20),
      "Error 17: Too many aliquots. Maximum aliquots for Quantity requested = " &amp; (Table65[[#This Row],[Quantity (mg)]]*20),
      ""
   ),
   ""
)</f>
        <v/>
      </c>
      <c r="CB194" s="4" t="str">
        <f>IF(
   AND(Table65[[#This Row],[Service]]&lt;&gt;"", Table65[[#This Row],[Quantity (mg)]]&lt;0.2, Table65[[#This Row],[Formulation]]&lt;&gt;"", Table65[[#This Row],[Formulation]]&lt;&gt;"None"),
   "Error 18: Quantity too low. Minimum is 0.2mg for formulations",
   ""
)</f>
        <v/>
      </c>
      <c r="CC194" s="4" t="str">
        <f>IF(
   AND(Table65[[#This Row],[Service]]&lt;&gt;"", Table65[[#This Row],[Vector]]="No Vector", Table65[[#This Row],[Service]]&lt;&gt;"HT Geneblock Custom RNA"),
   "Error 19: [No Vector] can only be used for Geneblock service",
   ""
)</f>
        <v/>
      </c>
      <c r="CD194" s="4" t="str">
        <f>_xlfn.LET(
    _xlpm.errorList, _xlfn.TEXTJOIN(". ", TRUE, Table_Sequence_Check[[#This Row],[Problem Sequence Check]:[GC Check]],Table_Sequence_Check[[#This Row],[Restriction Enzyme Error]:[Gblock No Vector Check]]),
    IF(AND(Table65[[#This Row],[Service]]&lt;&gt;"", Table65[[#This Row],[Custom Sequence/Bank ID]]&lt;&gt;"SPECIAL",_xlpm.errorList&lt;&gt;""), _xlpm.errorList &amp; ".", "")
)</f>
        <v/>
      </c>
      <c r="CF194" s="3" t="str">
        <f t="shared" si="10"/>
        <v>Required</v>
      </c>
      <c r="CG194" s="1" t="str">
        <f t="shared" si="11"/>
        <v>Optional</v>
      </c>
      <c r="CH194" s="1" t="str">
        <f>IF(Table65[[#This Row],[Service]]&lt;&gt;"",IF((Table65[[#This Row],[Service]]="HT Custom RNA") + (Table65[[#This Row],[Service]]="HT Geneblock Custom RNA"), "Empty","Required"),"Empty")</f>
        <v>Empty</v>
      </c>
      <c r="CI194" s="1" t="str">
        <f>IF(Table65[[#This Row],[Service]] = "Stock RNA", "Required","Empty")</f>
        <v>Empty</v>
      </c>
      <c r="CJ194" s="1" t="str">
        <f>IF(OR(Table65[[#This Row],[Service]] = "Custom RNA", Table65[[#This Row],[Service]] = "HT Custom RNA", Table65[[#This Row],[Service]] = "HT Geneblock Custom RNA", Table65[[#This Row],[Service]] = "Formulation"), "Required", "Empty")</f>
        <v>Empty</v>
      </c>
      <c r="CK194" s="1" t="str">
        <f>IF(OR(Table65[[#This Row],[Service]] = "Custom RNA", Table65[[#This Row],[Service]] = "HT Custom RNA", Table65[[#This Row],[Service]] = "HT Geneblock Custom RNA"), "Required", "Empty")</f>
        <v>Empty</v>
      </c>
      <c r="CL194" s="1" t="str">
        <f>IF(OR(Table65[[#This Row],[Service]] = "Custom RNA", Table65[[#This Row],[Service]] = "HT Custom RNA", Table65[[#This Row],[Service]] = "HT Geneblock Custom RNA"), "Required", "Empty")</f>
        <v>Empty</v>
      </c>
      <c r="CM194" s="1" t="str">
        <f>IF(OR(Table65[[#This Row],[Service]] = "Custom RNA", Table65[[#This Row],[Service]] = "HT Custom RNA", Table65[[#This Row],[Service]] = "HT Geneblock Custom RNA"), "Required", "Empty")</f>
        <v>Empty</v>
      </c>
      <c r="CN194" s="1" t="str">
        <f>IF(AND(Table65[[#This Row],[Vector]]&lt;&gt;"Banked Construct", OR(Table65[[#This Row],[Service]] = "Custom RNA", Table65[[#This Row],[Service]] = "HT Custom RNA",Table65[[#This Row],[Service]] = "HT Geneblock Custom RNA",)), "Optional", "Empty")</f>
        <v>Empty</v>
      </c>
      <c r="CO194" s="1" t="str">
        <f>IF(OR(Table65[[#This Row],[Service]] = "Custom RNA", Table65[[#This Row],[Service]] = "HT Custom RNA"), "Optional", "Empty")</f>
        <v>Empty</v>
      </c>
      <c r="CP194" s="1" t="str">
        <f>IF(OR(Table65[[#This Row],[Service]] = "Custom RNA", Table65[[#This Row],[Service]] = "HT Custom RNA", Table65[[#This Row],[Service]] = "HT Custom Geneblock RNA"), "Optional", "Empty")</f>
        <v>Empty</v>
      </c>
      <c r="CQ194" s="1" t="str">
        <f>IF(Table65[[#This Row],[Service]]&lt;&gt;"",IF(OR(Table65[[#This Row],[Service]]="HT Custom RNA", Table65[[#This Row],[Service]]="HT Geneblock Custom RNA"), "Empty","Optional"),"Empty")</f>
        <v>Empty</v>
      </c>
      <c r="CR194" s="1" t="str">
        <f>IF(AND(Table65[[#This Row],[Formulation]]&lt;&gt;"",Table65[[#This Row],[Formulation]]&lt;&gt;"None",Table65[[#This Row],[Formulation]]&lt;&gt;"No Options"), "Required","Empty")</f>
        <v>Empty</v>
      </c>
      <c r="CS194" s="1" t="str">
        <f>IF(AND(Table65[[#This Row],[Formulation]]&lt;&gt;"",Table65[[#This Row],[Formulation]]&lt;&gt;"None",Table65[[#This Row],[Formulation]]&lt;&gt;"No Options"), "Optional","Empty")</f>
        <v>Empty</v>
      </c>
      <c r="CT194" s="1" t="str">
        <f t="shared" si="12"/>
        <v>Optional</v>
      </c>
      <c r="CU194" s="1" t="str">
        <f t="shared" si="13"/>
        <v>Optional</v>
      </c>
      <c r="CV194" s="2" t="str">
        <f t="shared" si="14"/>
        <v>Optional</v>
      </c>
    </row>
    <row r="195" spans="1:100" x14ac:dyDescent="0.35">
      <c r="A195" s="69">
        <v>191</v>
      </c>
      <c r="B195" s="59"/>
      <c r="C195" s="83"/>
      <c r="D195" s="85"/>
      <c r="E195" s="90"/>
      <c r="F195" s="60"/>
      <c r="G195" s="60"/>
      <c r="H195" s="60"/>
      <c r="I195" s="61"/>
      <c r="J195" s="61"/>
      <c r="K195" s="105"/>
      <c r="L195" s="90"/>
      <c r="M195" s="60"/>
      <c r="N195" s="108"/>
      <c r="O195" s="91"/>
      <c r="P195" s="111"/>
      <c r="Q195" s="93" t="str">
        <f>Table_Sequence_Check[[#This Row],[Final Warnings]]</f>
        <v/>
      </c>
      <c r="R195" s="19"/>
      <c r="S195" s="19"/>
      <c r="T195" s="19"/>
      <c r="BG195" s="3" t="str" cm="1">
        <f t="array" ref="BG195">_xlfn.LET(
    _xlpm.ProblemFound, _xlfn.TEXTJOIN(", ", TRUE, IF(OR(Table65[[#This Row],[Codon Optimize Capitalized?]]="No", Table65[[#This Row],[Codon Optimize Capitalized?]]=""), IF((ISNUMBER(SEARCH(Table_Problem_Sequences[Problem Sequences], Table65[[#This Row],[Custom Sequence/Bank ID]]))), Table_Problem_Sequences[Problem Sequences], ""),IF((ISNUMBER(FIND(LOWER(Table_Problem_Sequences[Problem Sequences]), Table65[[#This Row],[Custom Sequence/Bank ID]]))), Table_Problem_Sequences[Problem Sequences], ""))),
    IF(_xlpm.ProblemFound="", "", "Warning 1: Problem sequences found (" &amp; _xlpm.ProblemFound &amp; ")"))</f>
        <v/>
      </c>
      <c r="BH195" s="3" t="str">
        <f>IF(AND(Table65[[#This Row],[Vector]] &lt;&gt; "Banked Construct",Table65[[#This Row],[Service]]&lt;&gt;"Stock RNA", LEN(Table65[[#This Row],[Custom Sequence/Bank ID]])&lt;300, Table65[[#This Row],[Custom Sequence/Bank ID]]&lt;&gt;""),"Comment: Sequence is less than 300nt. A spacer sequence will be added to bring the length up to 300nt","")</f>
        <v/>
      </c>
      <c r="BI195" s="1" t="str">
        <f>IF(AND(Table65[[#This Row],[Custom Sequence/Bank ID]]&lt;&gt;"", Table65[[#This Row],[Codon Optimize Capitalized?]]&lt;&gt; "No", Table65[[#This Row],[Codon Optimize Capitalized?]]&lt;&gt; "", Table65[[#This Row],[Codon Optimize Capitalized?]]&lt;&gt; "No Options"),
    IF(MOD(LEN(SUBSTITUTE(SUBSTITUTE(SUBSTITUTE(SUBSTITUTE(SUBSTITUTE(Table65[[#This Row],[Custom Sequence/Bank ID]], "a", ""), "c", ""), "g", ""), "u", ""), "t", "")), 3) = 0,
        "",
        "Error 3: Optimization regions not divisible by 3"),
    "")</f>
        <v/>
      </c>
      <c r="BJ195" s="1" t="str">
        <f>IF(
    Table65[[#This Row],[Vector]]="Banked Construct",
    IF(
        AND(
            LEFT(Table65[[#This Row],[Custom Sequence/Bank ID]], 3)="RTC",
            ISNUMBER(VALUE(MID(Table65[[#This Row],[Custom Sequence/Bank ID]], 4, 7))),
            LEN(Table65[[#This Row],[Custom Sequence/Bank ID]])=10
        ),
        "",
        "Error 4: Incorrect Bank ID"
    ),
    ""
)</f>
        <v/>
      </c>
      <c r="BK195" s="1" t="str">
        <f>IF(
   AND(Table65[[#This Row],[Vector]]&lt;&gt;"Banked Construct", LEN(Table65[[#This Row],[Custom Sequence/Bank ID]])&gt;0),
   IF(
      LEN(
         SUBSTITUTE(
            SUBSTITUTE(
               SUBSTITUTE(
                  SUBSTITUTE(UPPER(Table65[[#This Row],[Custom Sequence/Bank ID]]),"A",""),
               "C",""),
            "T",""),
         "G","")
      )&gt;0,
      "Error 5: Non-ACGT characters present",
      ""
   ),
   ""
)</f>
        <v/>
      </c>
      <c r="BL195" s="4" t="str">
        <f>IF(AND(Table65[[#This Row],[Vector]] &lt;&gt; "Banked Construct",Table65[[#This Row],[Service]]="Custom RNA", LEN(Table65[[#This Row],[Custom Sequence/Bank ID]])&gt;10000),"Error 6: Maximum sequence length is 10,000nt",IF(AND(Table65[[#This Row],[Vector]] &lt;&gt; "Banked Construct",Table65[[#This Row],[Service]]="HT Custom RNA", LEN(Table65[[#This Row],[Custom Sequence/Bank ID]])&gt;5000),"Error 6: Maximum sequence length for HT is 5,000nt", IF(Table65[[#This Row],[Service]]="HT Geneblock Custom RNA", IF(AND(Table65[[#This Row],[Vector]]="RTC coding circRNA", LEN(Table65[[#This Row],[Custom Sequence/Bank ID]])&gt;3793),"Error 6: Maximum sequence length for Coding CircRNA Geneblock is 3,793nt", IF(AND(Table65[[#This Row],[Vector]]="RTC noncoding circRNA", LEN(Table65[[#This Row],[Custom Sequence/Bank ID]])&gt;4493),"Error 6: Maximum sequence length for Noncoding CircRNA Geneblock is 4,493nt", IF(AND(Table65[[#This Row],[Vector]]="RTC Other RNA", LEN(Table65[[#This Row],[Custom Sequence/Bank ID]])&gt;4913),"Error 6: Maximum sequence length for Other RNA Geneblock is 4,913nt",""))),"")))</f>
        <v/>
      </c>
      <c r="BM195" s="4" t="str">
        <f>IF(AND(Table65[[#This Row],[Vector]] &lt;&gt; "Banked Construct", Table65[[#This Row],[Service]]&lt;&gt;"Stock RNA", Table65[[#This Row],[Custom Sequence/Bank ID]]&lt;&gt;""),
    _xlfn.LET(
        _xlpm.Sequence, Table65[[#This Row],[Custom Sequence/Bank ID]],
        _xlpm.OriginalLength, IF(AND(Table65[[#This Row],[Codon Optimize Capitalized?]] &lt;&gt; "No", Table65[[#This Row],[Codon Optimize Capitalized?]] &lt;&gt; ""),
                           LEN(SUBSTITUTE(SUBSTITUTE(SUBSTITUTE(SUBSTITUTE(SUBSTITUTE(_xlpm.Sequence, "A", ""), "C", ""), "G", ""), "T", ""), "U", "")),
                           LEN(_xlpm.Sequence)),
        _xlpm.NoGCLength, IF(AND(Table65[[#This Row],[Codon Optimize Capitalized?]] &lt;&gt; "No", Table65[[#This Row],[Codon Optimize Capitalized?]] &lt;&gt; ""),
                       LEN((SUBSTITUTE(SUBSTITUTE(SUBSTITUTE(SUBSTITUTE(SUBSTITUTE(SUBSTITUTE(SUBSTITUTE(_xlpm.Sequence, "A", ""), "C", ""), "G", ""), "T", ""), "U", ""), "g", ""), "c", ""))),
                       LEN(SUBSTITUTE(SUBSTITUTE(UPPER(_xlpm.Sequence), "G", ""), "C", ""))),
        _xlpm.GCLength, _xlpm.OriginalLength - _xlpm.NoGCLength,
        _xlpm.GCPercentage, IF(_xlpm.OriginalLength &gt; 15, _xlpm.GCLength / _xlpm.OriginalLength, 0.5),
                IF(OR(_xlpm.GCPercentage &gt; 0.65, _xlpm.GCPercentage &lt; 0.25), "Warning 7: Unoptimized region GC is not between 25-65%", "")
    ),
    ""
)</f>
        <v/>
      </c>
      <c r="BN195" s="4" t="str" cm="1">
        <f t="array" ref="BN195">_xlfn.LET(
    _xlpm.ProblemFound, _xlfn.TEXTJOIN(", ", TRUE, IF(OR(Table65[[#This Row],[Codon Optimize Capitalized?]]="No", Table65[[#This Row],[Codon Optimize Capitalized?]]=""), IF((ISNUMBER(SEARCH(Table_Restriction_Enzymes[XbaI], Table65[[#This Row],[Custom Sequence/Bank ID]]))), Table_Restriction_Enzymes[XbaI], ""),IF((ISNUMBER(FIND(LOWER(Table_Restriction_Enzymes[XbaI]), Table65[[#This Row],[Custom Sequence/Bank ID]]))), Table_Restriction_Enzymes[XbaI], ""))),
    IF(_xlpm.ProblemFound="", "", "[" &amp; _xlpm.ProblemFound &amp; "]"))</f>
        <v/>
      </c>
      <c r="BO195" s="4" t="str">
        <f>IF(Table_Sequence_Check[[#This Row],[Restriction Enzyme 1 Check]]&lt;&gt;"", Table_Restriction_Enzymes[[#Headers],[XbaI]],"")</f>
        <v/>
      </c>
      <c r="BP195" s="4" t="str" cm="1">
        <f t="array" ref="BP195">_xlfn.LET(
    _xlpm.ProblemFound, _xlfn.TEXTJOIN(", ", TRUE, IF(OR(Table65[[#This Row],[Codon Optimize Capitalized?]]="No", Table65[[#This Row],[Codon Optimize Capitalized?]]=""), IF((ISNUMBER(SEARCH(Table_Restriction_Enzymes[AscI], Table65[[#This Row],[Custom Sequence/Bank ID]]))), Table_Restriction_Enzymes[AscI], ""),IF((ISNUMBER(FIND(LOWER(Table_Restriction_Enzymes[AscI]), Table65[[#This Row],[Custom Sequence/Bank ID]]))), Table_Restriction_Enzymes[AscI], ""))),
    IF(_xlpm.ProblemFound="", "", "[" &amp; _xlpm.ProblemFound &amp; "]"))</f>
        <v/>
      </c>
      <c r="BQ195" s="4" t="str">
        <f>IF(Table_Sequence_Check[[#This Row],[Restriction Enzyme 2 Check]]&lt;&gt;"", Table_Restriction_Enzymes[[#Headers],[AscI]],"")</f>
        <v/>
      </c>
      <c r="BR195" s="4" t="str">
        <f>IF(AND(Table65[[#This Row],[Vector]] &lt;&gt; "Banked Construct",Table65[[#This Row],[Service]]&lt;&gt;"Stock RNA", Table65[[#This Row],[Service]]&lt;&gt;"HT Geneblock Custom RNA", Table_Sequence_Check[[#This Row],[Restriction Enzyme 1 Check]]&lt;&gt;"", Table_Sequence_Check[[#This Row],[Restriction Enzyme 2 Check]]&lt;&gt; ""),"Error 8: Remove instances of one of the following: " &amp; _xlfn.CONCAT(Table_Sequence_Check[[#This Row],[Restriction Enzyme 1 Check]],Table_Sequence_Check[[#This Row],[Restriction Enzyme 2 Check]]),"")</f>
        <v/>
      </c>
      <c r="BS195" s="4" t="str" cm="1">
        <f t="array" ref="BS195">IF(
   AND(
      Table65[[#This Row],[Service]] &lt;&gt; "",
      OR(
         COUNTIF(Table65[Service], "HT Custom RNA") &gt; 0,
         COUNTIF(Table65[Service], "HT Geneblock Custom RNA") &gt; 0
      ),
      COUNTA(_xlfn.UNIQUE(_xlfn._xlws.FILTER(Table65[Service], Table65[Service] &lt;&gt; ""))) &gt; 1
   ),
   "Error 9: If selecting HT Custom RNA or HT Geneblock Custom RNA, all items must match the selected HT service",
   ""
)</f>
        <v/>
      </c>
      <c r="BT195" s="4" t="str" cm="1">
        <f t="array" ref="BT195">IF(
   AND(
      Table65[[#This Row],[Service]] &lt;&gt; "",
      OR(COUNTIF(Table65[Service], "*HT Custom RNA*") &gt; 0, COUNTIF(Table65[Service], "*HT Geneblock Custom RNA*") &gt; 0),
      OR(
         COUNTA(_xlfn.UNIQUE(_xlfn._xlws.FILTER(Table65[RNA Analytics], (Table65[Service] &lt;&gt; "")))) &gt; 1,
         COUNTA(_xlfn.UNIQUE(_xlfn._xlws.FILTER(Table65[Bank Construct?], (Table65[Service] &lt;&gt; "")))) &gt; 1,
         COUNTA(_xlfn.UNIQUE(_xlfn._xlws.FILTER(Table65[Synthesis Type], (Table65[Service] &lt;&gt; "")))) &gt; 1
      )
   ),
   "Error 10: If submitting HT Custom RNA or HT Geneblock Custom RNA service request, all items must have the same Synthesis Type, Banking, and Analytics",
   ""
)</f>
        <v/>
      </c>
      <c r="BU195" s="4" t="str">
        <f>IF(AND(OR(Table65[[#This Row],[Service]] = "HT Custom RNA",Table65[[#This Row],[Service]] = "HT Geneblock Custom RNA"), Table65[[#This Row],[Vector]]="Banked Construct"),"Error 11: Banked constructs cannot be submitted for HT/Geneblock Custom RNA service. Contact the core if you'd like to resynthesize an entire banked plate","")</f>
        <v/>
      </c>
      <c r="BV195" s="4" t="str">
        <f>IF(AND(Table65[[#This Row],[Service]] &lt;&gt; "", Table65[[#This Row],[Vector]]="Banked Construct", Table65[[#This Row],[Bank Construct?]]="Yes"),"Error 12: Cannot bank constructs that are already banked","")</f>
        <v/>
      </c>
      <c r="BW195" s="4" t="str" cm="1">
        <f t="array" ref="BW195">_xlfn.LET(
    _xlpm.ProblemFound, _xlfn.TEXTJOIN(", ", TRUE, IF(AND(Table65[[#This Row],[Synthesis Type]]="Other RNA", OR(Table65[[#This Row],[Codon Optimize Capitalized?]]="No", Table65[[#This Row],[Codon Optimize Capitalized?]]="")), IF((ISNUMBER(SEARCH(Table_pA_Check[pA Check], Table65[[#This Row],[Custom Sequence/Bank ID]]))), Table_pA_Check[pA Check], ""),IF((ISNUMBER(FIND(LOWER(Table_pA_Check[pA Check]), Table65[[#This Row],[Custom Sequence/Bank ID]]))), Table_pA_Check[pA Check], ""))),
    IF(_xlpm.ProblemFound="", "", "Error 13: Problem sequences found (" &amp; _xlpm.ProblemFound &amp; ")"))</f>
        <v/>
      </c>
      <c r="BX195" s="4" t="str">
        <f>IF(AND(Table65[[#This Row],[Service]] &lt;&gt; "", Table65[[#This Row],[Codon Optimize Capitalized?]]&lt;&gt; "No", Table65[[#This Row],[Codon Optimize Capitalized?]]&lt;&gt; "", Table65[[#This Row],[Codon Optimize Capitalized?]]&lt;&gt; "No Options", EXACT(Table65[[#This Row],[Custom Sequence/Bank ID]],LOWER(Table65[[#This Row],[Custom Sequence/Bank ID]]))),"Error 14: Codon optimization is selected, but sequence is lowercase. Change regions for optimization to uppercase","")</f>
        <v/>
      </c>
      <c r="BY195" s="4" t="str">
        <f>IF(COUNTIF(Table65[Name], Table65[[#This Row],[Name]]) &gt; 1, "Error 15: Duplicate name", "")</f>
        <v/>
      </c>
      <c r="BZ195" s="4" t="str">
        <f>IF(
   Table65[[#This Row],[Service]]&lt;&gt;"",
   IF(
      AND(Table65[[#This Row],[Formulation]]="", Table65[[#This Row],[Number of Aliquots]]&gt;1),
      "Error 16: The RTC can only aliquot formulated circRNA; unformulated circRNA is stable through many freeze-thaw cycles",
      ""
   ),
   ""
)</f>
        <v/>
      </c>
      <c r="CA195" s="4" t="str">
        <f>IF(
   Table65[[#This Row],[Service]]&lt;&gt;"",
   IF(
      Table65[[#This Row],[Number of Aliquots]] &gt; (Table65[[#This Row],[Quantity (mg)]]*20),
      "Error 17: Too many aliquots. Maximum aliquots for Quantity requested = " &amp; (Table65[[#This Row],[Quantity (mg)]]*20),
      ""
   ),
   ""
)</f>
        <v/>
      </c>
      <c r="CB195" s="4" t="str">
        <f>IF(
   AND(Table65[[#This Row],[Service]]&lt;&gt;"", Table65[[#This Row],[Quantity (mg)]]&lt;0.2, Table65[[#This Row],[Formulation]]&lt;&gt;"", Table65[[#This Row],[Formulation]]&lt;&gt;"None"),
   "Error 18: Quantity too low. Minimum is 0.2mg for formulations",
   ""
)</f>
        <v/>
      </c>
      <c r="CC195" s="4" t="str">
        <f>IF(
   AND(Table65[[#This Row],[Service]]&lt;&gt;"", Table65[[#This Row],[Vector]]="No Vector", Table65[[#This Row],[Service]]&lt;&gt;"HT Geneblock Custom RNA"),
   "Error 19: [No Vector] can only be used for Geneblock service",
   ""
)</f>
        <v/>
      </c>
      <c r="CD195" s="4" t="str">
        <f>_xlfn.LET(
    _xlpm.errorList, _xlfn.TEXTJOIN(". ", TRUE, Table_Sequence_Check[[#This Row],[Problem Sequence Check]:[GC Check]],Table_Sequence_Check[[#This Row],[Restriction Enzyme Error]:[Gblock No Vector Check]]),
    IF(AND(Table65[[#This Row],[Service]]&lt;&gt;"", Table65[[#This Row],[Custom Sequence/Bank ID]]&lt;&gt;"SPECIAL",_xlpm.errorList&lt;&gt;""), _xlpm.errorList &amp; ".", "")
)</f>
        <v/>
      </c>
      <c r="CF195" s="3" t="str">
        <f t="shared" si="10"/>
        <v>Required</v>
      </c>
      <c r="CG195" s="1" t="str">
        <f t="shared" si="11"/>
        <v>Optional</v>
      </c>
      <c r="CH195" s="1" t="str">
        <f>IF(Table65[[#This Row],[Service]]&lt;&gt;"",IF((Table65[[#This Row],[Service]]="HT Custom RNA") + (Table65[[#This Row],[Service]]="HT Geneblock Custom RNA"), "Empty","Required"),"Empty")</f>
        <v>Empty</v>
      </c>
      <c r="CI195" s="1" t="str">
        <f>IF(Table65[[#This Row],[Service]] = "Stock RNA", "Required","Empty")</f>
        <v>Empty</v>
      </c>
      <c r="CJ195" s="1" t="str">
        <f>IF(OR(Table65[[#This Row],[Service]] = "Custom RNA", Table65[[#This Row],[Service]] = "HT Custom RNA", Table65[[#This Row],[Service]] = "HT Geneblock Custom RNA", Table65[[#This Row],[Service]] = "Formulation"), "Required", "Empty")</f>
        <v>Empty</v>
      </c>
      <c r="CK195" s="1" t="str">
        <f>IF(OR(Table65[[#This Row],[Service]] = "Custom RNA", Table65[[#This Row],[Service]] = "HT Custom RNA", Table65[[#This Row],[Service]] = "HT Geneblock Custom RNA"), "Required", "Empty")</f>
        <v>Empty</v>
      </c>
      <c r="CL195" s="1" t="str">
        <f>IF(OR(Table65[[#This Row],[Service]] = "Custom RNA", Table65[[#This Row],[Service]] = "HT Custom RNA", Table65[[#This Row],[Service]] = "HT Geneblock Custom RNA"), "Required", "Empty")</f>
        <v>Empty</v>
      </c>
      <c r="CM195" s="1" t="str">
        <f>IF(OR(Table65[[#This Row],[Service]] = "Custom RNA", Table65[[#This Row],[Service]] = "HT Custom RNA", Table65[[#This Row],[Service]] = "HT Geneblock Custom RNA"), "Required", "Empty")</f>
        <v>Empty</v>
      </c>
      <c r="CN195" s="1" t="str">
        <f>IF(AND(Table65[[#This Row],[Vector]]&lt;&gt;"Banked Construct", OR(Table65[[#This Row],[Service]] = "Custom RNA", Table65[[#This Row],[Service]] = "HT Custom RNA",Table65[[#This Row],[Service]] = "HT Geneblock Custom RNA",)), "Optional", "Empty")</f>
        <v>Empty</v>
      </c>
      <c r="CO195" s="1" t="str">
        <f>IF(OR(Table65[[#This Row],[Service]] = "Custom RNA", Table65[[#This Row],[Service]] = "HT Custom RNA"), "Optional", "Empty")</f>
        <v>Empty</v>
      </c>
      <c r="CP195" s="1" t="str">
        <f>IF(OR(Table65[[#This Row],[Service]] = "Custom RNA", Table65[[#This Row],[Service]] = "HT Custom RNA", Table65[[#This Row],[Service]] = "HT Custom Geneblock RNA"), "Optional", "Empty")</f>
        <v>Empty</v>
      </c>
      <c r="CQ195" s="1" t="str">
        <f>IF(Table65[[#This Row],[Service]]&lt;&gt;"",IF(OR(Table65[[#This Row],[Service]]="HT Custom RNA", Table65[[#This Row],[Service]]="HT Geneblock Custom RNA"), "Empty","Optional"),"Empty")</f>
        <v>Empty</v>
      </c>
      <c r="CR195" s="1" t="str">
        <f>IF(AND(Table65[[#This Row],[Formulation]]&lt;&gt;"",Table65[[#This Row],[Formulation]]&lt;&gt;"None",Table65[[#This Row],[Formulation]]&lt;&gt;"No Options"), "Required","Empty")</f>
        <v>Empty</v>
      </c>
      <c r="CS195" s="1" t="str">
        <f>IF(AND(Table65[[#This Row],[Formulation]]&lt;&gt;"",Table65[[#This Row],[Formulation]]&lt;&gt;"None",Table65[[#This Row],[Formulation]]&lt;&gt;"No Options"), "Optional","Empty")</f>
        <v>Empty</v>
      </c>
      <c r="CT195" s="1" t="str">
        <f t="shared" si="12"/>
        <v>Optional</v>
      </c>
      <c r="CU195" s="1" t="str">
        <f t="shared" si="13"/>
        <v>Optional</v>
      </c>
      <c r="CV195" s="2" t="str">
        <f t="shared" si="14"/>
        <v>Optional</v>
      </c>
    </row>
    <row r="196" spans="1:100" x14ac:dyDescent="0.35">
      <c r="A196" s="69">
        <v>192</v>
      </c>
      <c r="B196" s="59"/>
      <c r="C196" s="83"/>
      <c r="D196" s="85"/>
      <c r="E196" s="90"/>
      <c r="F196" s="60"/>
      <c r="G196" s="60"/>
      <c r="H196" s="60"/>
      <c r="I196" s="61"/>
      <c r="J196" s="61"/>
      <c r="K196" s="105"/>
      <c r="L196" s="90"/>
      <c r="M196" s="60"/>
      <c r="N196" s="108"/>
      <c r="O196" s="91"/>
      <c r="P196" s="111"/>
      <c r="Q196" s="93" t="str">
        <f>Table_Sequence_Check[[#This Row],[Final Warnings]]</f>
        <v/>
      </c>
      <c r="R196" s="19"/>
      <c r="S196" s="19"/>
      <c r="T196" s="19"/>
      <c r="BG196" s="3" t="str" cm="1">
        <f t="array" ref="BG196">_xlfn.LET(
    _xlpm.ProblemFound, _xlfn.TEXTJOIN(", ", TRUE, IF(OR(Table65[[#This Row],[Codon Optimize Capitalized?]]="No", Table65[[#This Row],[Codon Optimize Capitalized?]]=""), IF((ISNUMBER(SEARCH(Table_Problem_Sequences[Problem Sequences], Table65[[#This Row],[Custom Sequence/Bank ID]]))), Table_Problem_Sequences[Problem Sequences], ""),IF((ISNUMBER(FIND(LOWER(Table_Problem_Sequences[Problem Sequences]), Table65[[#This Row],[Custom Sequence/Bank ID]]))), Table_Problem_Sequences[Problem Sequences], ""))),
    IF(_xlpm.ProblemFound="", "", "Warning 1: Problem sequences found (" &amp; _xlpm.ProblemFound &amp; ")"))</f>
        <v/>
      </c>
      <c r="BH196" s="3" t="str">
        <f>IF(AND(Table65[[#This Row],[Vector]] &lt;&gt; "Banked Construct",Table65[[#This Row],[Service]]&lt;&gt;"Stock RNA", LEN(Table65[[#This Row],[Custom Sequence/Bank ID]])&lt;300, Table65[[#This Row],[Custom Sequence/Bank ID]]&lt;&gt;""),"Comment: Sequence is less than 300nt. A spacer sequence will be added to bring the length up to 300nt","")</f>
        <v/>
      </c>
      <c r="BI196" s="1" t="str">
        <f>IF(AND(Table65[[#This Row],[Custom Sequence/Bank ID]]&lt;&gt;"", Table65[[#This Row],[Codon Optimize Capitalized?]]&lt;&gt; "No", Table65[[#This Row],[Codon Optimize Capitalized?]]&lt;&gt; "", Table65[[#This Row],[Codon Optimize Capitalized?]]&lt;&gt; "No Options"),
    IF(MOD(LEN(SUBSTITUTE(SUBSTITUTE(SUBSTITUTE(SUBSTITUTE(SUBSTITUTE(Table65[[#This Row],[Custom Sequence/Bank ID]], "a", ""), "c", ""), "g", ""), "u", ""), "t", "")), 3) = 0,
        "",
        "Error 3: Optimization regions not divisible by 3"),
    "")</f>
        <v/>
      </c>
      <c r="BJ196" s="1" t="str">
        <f>IF(
    Table65[[#This Row],[Vector]]="Banked Construct",
    IF(
        AND(
            LEFT(Table65[[#This Row],[Custom Sequence/Bank ID]], 3)="RTC",
            ISNUMBER(VALUE(MID(Table65[[#This Row],[Custom Sequence/Bank ID]], 4, 7))),
            LEN(Table65[[#This Row],[Custom Sequence/Bank ID]])=10
        ),
        "",
        "Error 4: Incorrect Bank ID"
    ),
    ""
)</f>
        <v/>
      </c>
      <c r="BK196" s="1" t="str">
        <f>IF(
   AND(Table65[[#This Row],[Vector]]&lt;&gt;"Banked Construct", LEN(Table65[[#This Row],[Custom Sequence/Bank ID]])&gt;0),
   IF(
      LEN(
         SUBSTITUTE(
            SUBSTITUTE(
               SUBSTITUTE(
                  SUBSTITUTE(UPPER(Table65[[#This Row],[Custom Sequence/Bank ID]]),"A",""),
               "C",""),
            "T",""),
         "G","")
      )&gt;0,
      "Error 5: Non-ACGT characters present",
      ""
   ),
   ""
)</f>
        <v/>
      </c>
      <c r="BL196" s="4" t="str">
        <f>IF(AND(Table65[[#This Row],[Vector]] &lt;&gt; "Banked Construct",Table65[[#This Row],[Service]]="Custom RNA", LEN(Table65[[#This Row],[Custom Sequence/Bank ID]])&gt;10000),"Error 6: Maximum sequence length is 10,000nt",IF(AND(Table65[[#This Row],[Vector]] &lt;&gt; "Banked Construct",Table65[[#This Row],[Service]]="HT Custom RNA", LEN(Table65[[#This Row],[Custom Sequence/Bank ID]])&gt;5000),"Error 6: Maximum sequence length for HT is 5,000nt", IF(Table65[[#This Row],[Service]]="HT Geneblock Custom RNA", IF(AND(Table65[[#This Row],[Vector]]="RTC coding circRNA", LEN(Table65[[#This Row],[Custom Sequence/Bank ID]])&gt;3793),"Error 6: Maximum sequence length for Coding CircRNA Geneblock is 3,793nt", IF(AND(Table65[[#This Row],[Vector]]="RTC noncoding circRNA", LEN(Table65[[#This Row],[Custom Sequence/Bank ID]])&gt;4493),"Error 6: Maximum sequence length for Noncoding CircRNA Geneblock is 4,493nt", IF(AND(Table65[[#This Row],[Vector]]="RTC Other RNA", LEN(Table65[[#This Row],[Custom Sequence/Bank ID]])&gt;4913),"Error 6: Maximum sequence length for Other RNA Geneblock is 4,913nt",""))),"")))</f>
        <v/>
      </c>
      <c r="BM196" s="4" t="str">
        <f>IF(AND(Table65[[#This Row],[Vector]] &lt;&gt; "Banked Construct", Table65[[#This Row],[Service]]&lt;&gt;"Stock RNA", Table65[[#This Row],[Custom Sequence/Bank ID]]&lt;&gt;""),
    _xlfn.LET(
        _xlpm.Sequence, Table65[[#This Row],[Custom Sequence/Bank ID]],
        _xlpm.OriginalLength, IF(AND(Table65[[#This Row],[Codon Optimize Capitalized?]] &lt;&gt; "No", Table65[[#This Row],[Codon Optimize Capitalized?]] &lt;&gt; ""),
                           LEN(SUBSTITUTE(SUBSTITUTE(SUBSTITUTE(SUBSTITUTE(SUBSTITUTE(_xlpm.Sequence, "A", ""), "C", ""), "G", ""), "T", ""), "U", "")),
                           LEN(_xlpm.Sequence)),
        _xlpm.NoGCLength, IF(AND(Table65[[#This Row],[Codon Optimize Capitalized?]] &lt;&gt; "No", Table65[[#This Row],[Codon Optimize Capitalized?]] &lt;&gt; ""),
                       LEN((SUBSTITUTE(SUBSTITUTE(SUBSTITUTE(SUBSTITUTE(SUBSTITUTE(SUBSTITUTE(SUBSTITUTE(_xlpm.Sequence, "A", ""), "C", ""), "G", ""), "T", ""), "U", ""), "g", ""), "c", ""))),
                       LEN(SUBSTITUTE(SUBSTITUTE(UPPER(_xlpm.Sequence), "G", ""), "C", ""))),
        _xlpm.GCLength, _xlpm.OriginalLength - _xlpm.NoGCLength,
        _xlpm.GCPercentage, IF(_xlpm.OriginalLength &gt; 15, _xlpm.GCLength / _xlpm.OriginalLength, 0.5),
                IF(OR(_xlpm.GCPercentage &gt; 0.65, _xlpm.GCPercentage &lt; 0.25), "Warning 7: Unoptimized region GC is not between 25-65%", "")
    ),
    ""
)</f>
        <v/>
      </c>
      <c r="BN196" s="4" t="str" cm="1">
        <f t="array" ref="BN196">_xlfn.LET(
    _xlpm.ProblemFound, _xlfn.TEXTJOIN(", ", TRUE, IF(OR(Table65[[#This Row],[Codon Optimize Capitalized?]]="No", Table65[[#This Row],[Codon Optimize Capitalized?]]=""), IF((ISNUMBER(SEARCH(Table_Restriction_Enzymes[XbaI], Table65[[#This Row],[Custom Sequence/Bank ID]]))), Table_Restriction_Enzymes[XbaI], ""),IF((ISNUMBER(FIND(LOWER(Table_Restriction_Enzymes[XbaI]), Table65[[#This Row],[Custom Sequence/Bank ID]]))), Table_Restriction_Enzymes[XbaI], ""))),
    IF(_xlpm.ProblemFound="", "", "[" &amp; _xlpm.ProblemFound &amp; "]"))</f>
        <v/>
      </c>
      <c r="BO196" s="4" t="str">
        <f>IF(Table_Sequence_Check[[#This Row],[Restriction Enzyme 1 Check]]&lt;&gt;"", Table_Restriction_Enzymes[[#Headers],[XbaI]],"")</f>
        <v/>
      </c>
      <c r="BP196" s="4" t="str" cm="1">
        <f t="array" ref="BP196">_xlfn.LET(
    _xlpm.ProblemFound, _xlfn.TEXTJOIN(", ", TRUE, IF(OR(Table65[[#This Row],[Codon Optimize Capitalized?]]="No", Table65[[#This Row],[Codon Optimize Capitalized?]]=""), IF((ISNUMBER(SEARCH(Table_Restriction_Enzymes[AscI], Table65[[#This Row],[Custom Sequence/Bank ID]]))), Table_Restriction_Enzymes[AscI], ""),IF((ISNUMBER(FIND(LOWER(Table_Restriction_Enzymes[AscI]), Table65[[#This Row],[Custom Sequence/Bank ID]]))), Table_Restriction_Enzymes[AscI], ""))),
    IF(_xlpm.ProblemFound="", "", "[" &amp; _xlpm.ProblemFound &amp; "]"))</f>
        <v/>
      </c>
      <c r="BQ196" s="4" t="str">
        <f>IF(Table_Sequence_Check[[#This Row],[Restriction Enzyme 2 Check]]&lt;&gt;"", Table_Restriction_Enzymes[[#Headers],[AscI]],"")</f>
        <v/>
      </c>
      <c r="BR196" s="4" t="str">
        <f>IF(AND(Table65[[#This Row],[Vector]] &lt;&gt; "Banked Construct",Table65[[#This Row],[Service]]&lt;&gt;"Stock RNA", Table65[[#This Row],[Service]]&lt;&gt;"HT Geneblock Custom RNA", Table_Sequence_Check[[#This Row],[Restriction Enzyme 1 Check]]&lt;&gt;"", Table_Sequence_Check[[#This Row],[Restriction Enzyme 2 Check]]&lt;&gt; ""),"Error 8: Remove instances of one of the following: " &amp; _xlfn.CONCAT(Table_Sequence_Check[[#This Row],[Restriction Enzyme 1 Check]],Table_Sequence_Check[[#This Row],[Restriction Enzyme 2 Check]]),"")</f>
        <v/>
      </c>
      <c r="BS196" s="4" t="str" cm="1">
        <f t="array" ref="BS196">IF(
   AND(
      Table65[[#This Row],[Service]] &lt;&gt; "",
      OR(
         COUNTIF(Table65[Service], "HT Custom RNA") &gt; 0,
         COUNTIF(Table65[Service], "HT Geneblock Custom RNA") &gt; 0
      ),
      COUNTA(_xlfn.UNIQUE(_xlfn._xlws.FILTER(Table65[Service], Table65[Service] &lt;&gt; ""))) &gt; 1
   ),
   "Error 9: If selecting HT Custom RNA or HT Geneblock Custom RNA, all items must match the selected HT service",
   ""
)</f>
        <v/>
      </c>
      <c r="BT196" s="4" t="str" cm="1">
        <f t="array" ref="BT196">IF(
   AND(
      Table65[[#This Row],[Service]] &lt;&gt; "",
      OR(COUNTIF(Table65[Service], "*HT Custom RNA*") &gt; 0, COUNTIF(Table65[Service], "*HT Geneblock Custom RNA*") &gt; 0),
      OR(
         COUNTA(_xlfn.UNIQUE(_xlfn._xlws.FILTER(Table65[RNA Analytics], (Table65[Service] &lt;&gt; "")))) &gt; 1,
         COUNTA(_xlfn.UNIQUE(_xlfn._xlws.FILTER(Table65[Bank Construct?], (Table65[Service] &lt;&gt; "")))) &gt; 1,
         COUNTA(_xlfn.UNIQUE(_xlfn._xlws.FILTER(Table65[Synthesis Type], (Table65[Service] &lt;&gt; "")))) &gt; 1
      )
   ),
   "Error 10: If submitting HT Custom RNA or HT Geneblock Custom RNA service request, all items must have the same Synthesis Type, Banking, and Analytics",
   ""
)</f>
        <v/>
      </c>
      <c r="BU196" s="4" t="str">
        <f>IF(AND(OR(Table65[[#This Row],[Service]] = "HT Custom RNA",Table65[[#This Row],[Service]] = "HT Geneblock Custom RNA"), Table65[[#This Row],[Vector]]="Banked Construct"),"Error 11: Banked constructs cannot be submitted for HT/Geneblock Custom RNA service. Contact the core if you'd like to resynthesize an entire banked plate","")</f>
        <v/>
      </c>
      <c r="BV196" s="4" t="str">
        <f>IF(AND(Table65[[#This Row],[Service]] &lt;&gt; "", Table65[[#This Row],[Vector]]="Banked Construct", Table65[[#This Row],[Bank Construct?]]="Yes"),"Error 12: Cannot bank constructs that are already banked","")</f>
        <v/>
      </c>
      <c r="BW196" s="4" t="str" cm="1">
        <f t="array" ref="BW196">_xlfn.LET(
    _xlpm.ProblemFound, _xlfn.TEXTJOIN(", ", TRUE, IF(AND(Table65[[#This Row],[Synthesis Type]]="Other RNA", OR(Table65[[#This Row],[Codon Optimize Capitalized?]]="No", Table65[[#This Row],[Codon Optimize Capitalized?]]="")), IF((ISNUMBER(SEARCH(Table_pA_Check[pA Check], Table65[[#This Row],[Custom Sequence/Bank ID]]))), Table_pA_Check[pA Check], ""),IF((ISNUMBER(FIND(LOWER(Table_pA_Check[pA Check]), Table65[[#This Row],[Custom Sequence/Bank ID]]))), Table_pA_Check[pA Check], ""))),
    IF(_xlpm.ProblemFound="", "", "Error 13: Problem sequences found (" &amp; _xlpm.ProblemFound &amp; ")"))</f>
        <v/>
      </c>
      <c r="BX196" s="4" t="str">
        <f>IF(AND(Table65[[#This Row],[Service]] &lt;&gt; "", Table65[[#This Row],[Codon Optimize Capitalized?]]&lt;&gt; "No", Table65[[#This Row],[Codon Optimize Capitalized?]]&lt;&gt; "", Table65[[#This Row],[Codon Optimize Capitalized?]]&lt;&gt; "No Options", EXACT(Table65[[#This Row],[Custom Sequence/Bank ID]],LOWER(Table65[[#This Row],[Custom Sequence/Bank ID]]))),"Error 14: Codon optimization is selected, but sequence is lowercase. Change regions for optimization to uppercase","")</f>
        <v/>
      </c>
      <c r="BY196" s="4" t="str">
        <f>IF(COUNTIF(Table65[Name], Table65[[#This Row],[Name]]) &gt; 1, "Error 15: Duplicate name", "")</f>
        <v/>
      </c>
      <c r="BZ196" s="4" t="str">
        <f>IF(
   Table65[[#This Row],[Service]]&lt;&gt;"",
   IF(
      AND(Table65[[#This Row],[Formulation]]="", Table65[[#This Row],[Number of Aliquots]]&gt;1),
      "Error 16: The RTC can only aliquot formulated circRNA; unformulated circRNA is stable through many freeze-thaw cycles",
      ""
   ),
   ""
)</f>
        <v/>
      </c>
      <c r="CA196" s="4" t="str">
        <f>IF(
   Table65[[#This Row],[Service]]&lt;&gt;"",
   IF(
      Table65[[#This Row],[Number of Aliquots]] &gt; (Table65[[#This Row],[Quantity (mg)]]*20),
      "Error 17: Too many aliquots. Maximum aliquots for Quantity requested = " &amp; (Table65[[#This Row],[Quantity (mg)]]*20),
      ""
   ),
   ""
)</f>
        <v/>
      </c>
      <c r="CB196" s="4" t="str">
        <f>IF(
   AND(Table65[[#This Row],[Service]]&lt;&gt;"", Table65[[#This Row],[Quantity (mg)]]&lt;0.2, Table65[[#This Row],[Formulation]]&lt;&gt;"", Table65[[#This Row],[Formulation]]&lt;&gt;"None"),
   "Error 18: Quantity too low. Minimum is 0.2mg for formulations",
   ""
)</f>
        <v/>
      </c>
      <c r="CC196" s="4" t="str">
        <f>IF(
   AND(Table65[[#This Row],[Service]]&lt;&gt;"", Table65[[#This Row],[Vector]]="No Vector", Table65[[#This Row],[Service]]&lt;&gt;"HT Geneblock Custom RNA"),
   "Error 19: [No Vector] can only be used for Geneblock service",
   ""
)</f>
        <v/>
      </c>
      <c r="CD196" s="4" t="str">
        <f>_xlfn.LET(
    _xlpm.errorList, _xlfn.TEXTJOIN(". ", TRUE, Table_Sequence_Check[[#This Row],[Problem Sequence Check]:[GC Check]],Table_Sequence_Check[[#This Row],[Restriction Enzyme Error]:[Gblock No Vector Check]]),
    IF(AND(Table65[[#This Row],[Service]]&lt;&gt;"", Table65[[#This Row],[Custom Sequence/Bank ID]]&lt;&gt;"SPECIAL",_xlpm.errorList&lt;&gt;""), _xlpm.errorList &amp; ".", "")
)</f>
        <v/>
      </c>
      <c r="CF196" s="3" t="str">
        <f t="shared" si="10"/>
        <v>Required</v>
      </c>
      <c r="CG196" s="1" t="str">
        <f t="shared" si="11"/>
        <v>Optional</v>
      </c>
      <c r="CH196" s="1" t="str">
        <f>IF(Table65[[#This Row],[Service]]&lt;&gt;"",IF((Table65[[#This Row],[Service]]="HT Custom RNA") + (Table65[[#This Row],[Service]]="HT Geneblock Custom RNA"), "Empty","Required"),"Empty")</f>
        <v>Empty</v>
      </c>
      <c r="CI196" s="1" t="str">
        <f>IF(Table65[[#This Row],[Service]] = "Stock RNA", "Required","Empty")</f>
        <v>Empty</v>
      </c>
      <c r="CJ196" s="1" t="str">
        <f>IF(OR(Table65[[#This Row],[Service]] = "Custom RNA", Table65[[#This Row],[Service]] = "HT Custom RNA", Table65[[#This Row],[Service]] = "HT Geneblock Custom RNA", Table65[[#This Row],[Service]] = "Formulation"), "Required", "Empty")</f>
        <v>Empty</v>
      </c>
      <c r="CK196" s="1" t="str">
        <f>IF(OR(Table65[[#This Row],[Service]] = "Custom RNA", Table65[[#This Row],[Service]] = "HT Custom RNA", Table65[[#This Row],[Service]] = "HT Geneblock Custom RNA"), "Required", "Empty")</f>
        <v>Empty</v>
      </c>
      <c r="CL196" s="1" t="str">
        <f>IF(OR(Table65[[#This Row],[Service]] = "Custom RNA", Table65[[#This Row],[Service]] = "HT Custom RNA", Table65[[#This Row],[Service]] = "HT Geneblock Custom RNA"), "Required", "Empty")</f>
        <v>Empty</v>
      </c>
      <c r="CM196" s="1" t="str">
        <f>IF(OR(Table65[[#This Row],[Service]] = "Custom RNA", Table65[[#This Row],[Service]] = "HT Custom RNA", Table65[[#This Row],[Service]] = "HT Geneblock Custom RNA"), "Required", "Empty")</f>
        <v>Empty</v>
      </c>
      <c r="CN196" s="1" t="str">
        <f>IF(AND(Table65[[#This Row],[Vector]]&lt;&gt;"Banked Construct", OR(Table65[[#This Row],[Service]] = "Custom RNA", Table65[[#This Row],[Service]] = "HT Custom RNA",Table65[[#This Row],[Service]] = "HT Geneblock Custom RNA",)), "Optional", "Empty")</f>
        <v>Empty</v>
      </c>
      <c r="CO196" s="1" t="str">
        <f>IF(OR(Table65[[#This Row],[Service]] = "Custom RNA", Table65[[#This Row],[Service]] = "HT Custom RNA"), "Optional", "Empty")</f>
        <v>Empty</v>
      </c>
      <c r="CP196" s="1" t="str">
        <f>IF(OR(Table65[[#This Row],[Service]] = "Custom RNA", Table65[[#This Row],[Service]] = "HT Custom RNA", Table65[[#This Row],[Service]] = "HT Custom Geneblock RNA"), "Optional", "Empty")</f>
        <v>Empty</v>
      </c>
      <c r="CQ196" s="1" t="str">
        <f>IF(Table65[[#This Row],[Service]]&lt;&gt;"",IF(OR(Table65[[#This Row],[Service]]="HT Custom RNA", Table65[[#This Row],[Service]]="HT Geneblock Custom RNA"), "Empty","Optional"),"Empty")</f>
        <v>Empty</v>
      </c>
      <c r="CR196" s="1" t="str">
        <f>IF(AND(Table65[[#This Row],[Formulation]]&lt;&gt;"",Table65[[#This Row],[Formulation]]&lt;&gt;"None",Table65[[#This Row],[Formulation]]&lt;&gt;"No Options"), "Required","Empty")</f>
        <v>Empty</v>
      </c>
      <c r="CS196" s="1" t="str">
        <f>IF(AND(Table65[[#This Row],[Formulation]]&lt;&gt;"",Table65[[#This Row],[Formulation]]&lt;&gt;"None",Table65[[#This Row],[Formulation]]&lt;&gt;"No Options"), "Optional","Empty")</f>
        <v>Empty</v>
      </c>
      <c r="CT196" s="1" t="str">
        <f t="shared" si="12"/>
        <v>Optional</v>
      </c>
      <c r="CU196" s="1" t="str">
        <f t="shared" si="13"/>
        <v>Optional</v>
      </c>
      <c r="CV196" s="2" t="str">
        <f t="shared" si="14"/>
        <v>Optional</v>
      </c>
    </row>
    <row r="197" spans="1:100" x14ac:dyDescent="0.35">
      <c r="A197" s="69">
        <v>193</v>
      </c>
      <c r="B197" s="59"/>
      <c r="C197" s="83"/>
      <c r="D197" s="85"/>
      <c r="E197" s="90"/>
      <c r="F197" s="60"/>
      <c r="G197" s="60"/>
      <c r="H197" s="60"/>
      <c r="I197" s="61"/>
      <c r="J197" s="61"/>
      <c r="K197" s="105"/>
      <c r="L197" s="90"/>
      <c r="M197" s="60"/>
      <c r="N197" s="108"/>
      <c r="O197" s="91"/>
      <c r="P197" s="111"/>
      <c r="Q197" s="93" t="str">
        <f>Table_Sequence_Check[[#This Row],[Final Warnings]]</f>
        <v/>
      </c>
      <c r="R197" s="19"/>
      <c r="S197" s="19"/>
      <c r="T197" s="19"/>
      <c r="BG197" s="3" t="str" cm="1">
        <f t="array" ref="BG197">_xlfn.LET(
    _xlpm.ProblemFound, _xlfn.TEXTJOIN(", ", TRUE, IF(OR(Table65[[#This Row],[Codon Optimize Capitalized?]]="No", Table65[[#This Row],[Codon Optimize Capitalized?]]=""), IF((ISNUMBER(SEARCH(Table_Problem_Sequences[Problem Sequences], Table65[[#This Row],[Custom Sequence/Bank ID]]))), Table_Problem_Sequences[Problem Sequences], ""),IF((ISNUMBER(FIND(LOWER(Table_Problem_Sequences[Problem Sequences]), Table65[[#This Row],[Custom Sequence/Bank ID]]))), Table_Problem_Sequences[Problem Sequences], ""))),
    IF(_xlpm.ProblemFound="", "", "Warning 1: Problem sequences found (" &amp; _xlpm.ProblemFound &amp; ")"))</f>
        <v/>
      </c>
      <c r="BH197" s="3" t="str">
        <f>IF(AND(Table65[[#This Row],[Vector]] &lt;&gt; "Banked Construct",Table65[[#This Row],[Service]]&lt;&gt;"Stock RNA", LEN(Table65[[#This Row],[Custom Sequence/Bank ID]])&lt;300, Table65[[#This Row],[Custom Sequence/Bank ID]]&lt;&gt;""),"Comment: Sequence is less than 300nt. A spacer sequence will be added to bring the length up to 300nt","")</f>
        <v/>
      </c>
      <c r="BI197" s="1" t="str">
        <f>IF(AND(Table65[[#This Row],[Custom Sequence/Bank ID]]&lt;&gt;"", Table65[[#This Row],[Codon Optimize Capitalized?]]&lt;&gt; "No", Table65[[#This Row],[Codon Optimize Capitalized?]]&lt;&gt; "", Table65[[#This Row],[Codon Optimize Capitalized?]]&lt;&gt; "No Options"),
    IF(MOD(LEN(SUBSTITUTE(SUBSTITUTE(SUBSTITUTE(SUBSTITUTE(SUBSTITUTE(Table65[[#This Row],[Custom Sequence/Bank ID]], "a", ""), "c", ""), "g", ""), "u", ""), "t", "")), 3) = 0,
        "",
        "Error 3: Optimization regions not divisible by 3"),
    "")</f>
        <v/>
      </c>
      <c r="BJ197" s="1" t="str">
        <f>IF(
    Table65[[#This Row],[Vector]]="Banked Construct",
    IF(
        AND(
            LEFT(Table65[[#This Row],[Custom Sequence/Bank ID]], 3)="RTC",
            ISNUMBER(VALUE(MID(Table65[[#This Row],[Custom Sequence/Bank ID]], 4, 7))),
            LEN(Table65[[#This Row],[Custom Sequence/Bank ID]])=10
        ),
        "",
        "Error 4: Incorrect Bank ID"
    ),
    ""
)</f>
        <v/>
      </c>
      <c r="BK197" s="1" t="str">
        <f>IF(
   AND(Table65[[#This Row],[Vector]]&lt;&gt;"Banked Construct", LEN(Table65[[#This Row],[Custom Sequence/Bank ID]])&gt;0),
   IF(
      LEN(
         SUBSTITUTE(
            SUBSTITUTE(
               SUBSTITUTE(
                  SUBSTITUTE(UPPER(Table65[[#This Row],[Custom Sequence/Bank ID]]),"A",""),
               "C",""),
            "T",""),
         "G","")
      )&gt;0,
      "Error 5: Non-ACGT characters present",
      ""
   ),
   ""
)</f>
        <v/>
      </c>
      <c r="BL197" s="4" t="str">
        <f>IF(AND(Table65[[#This Row],[Vector]] &lt;&gt; "Banked Construct",Table65[[#This Row],[Service]]="Custom RNA", LEN(Table65[[#This Row],[Custom Sequence/Bank ID]])&gt;10000),"Error 6: Maximum sequence length is 10,000nt",IF(AND(Table65[[#This Row],[Vector]] &lt;&gt; "Banked Construct",Table65[[#This Row],[Service]]="HT Custom RNA", LEN(Table65[[#This Row],[Custom Sequence/Bank ID]])&gt;5000),"Error 6: Maximum sequence length for HT is 5,000nt", IF(Table65[[#This Row],[Service]]="HT Geneblock Custom RNA", IF(AND(Table65[[#This Row],[Vector]]="RTC coding circRNA", LEN(Table65[[#This Row],[Custom Sequence/Bank ID]])&gt;3793),"Error 6: Maximum sequence length for Coding CircRNA Geneblock is 3,793nt", IF(AND(Table65[[#This Row],[Vector]]="RTC noncoding circRNA", LEN(Table65[[#This Row],[Custom Sequence/Bank ID]])&gt;4493),"Error 6: Maximum sequence length for Noncoding CircRNA Geneblock is 4,493nt", IF(AND(Table65[[#This Row],[Vector]]="RTC Other RNA", LEN(Table65[[#This Row],[Custom Sequence/Bank ID]])&gt;4913),"Error 6: Maximum sequence length for Other RNA Geneblock is 4,913nt",""))),"")))</f>
        <v/>
      </c>
      <c r="BM197" s="4" t="str">
        <f>IF(AND(Table65[[#This Row],[Vector]] &lt;&gt; "Banked Construct", Table65[[#This Row],[Service]]&lt;&gt;"Stock RNA", Table65[[#This Row],[Custom Sequence/Bank ID]]&lt;&gt;""),
    _xlfn.LET(
        _xlpm.Sequence, Table65[[#This Row],[Custom Sequence/Bank ID]],
        _xlpm.OriginalLength, IF(AND(Table65[[#This Row],[Codon Optimize Capitalized?]] &lt;&gt; "No", Table65[[#This Row],[Codon Optimize Capitalized?]] &lt;&gt; ""),
                           LEN(SUBSTITUTE(SUBSTITUTE(SUBSTITUTE(SUBSTITUTE(SUBSTITUTE(_xlpm.Sequence, "A", ""), "C", ""), "G", ""), "T", ""), "U", "")),
                           LEN(_xlpm.Sequence)),
        _xlpm.NoGCLength, IF(AND(Table65[[#This Row],[Codon Optimize Capitalized?]] &lt;&gt; "No", Table65[[#This Row],[Codon Optimize Capitalized?]] &lt;&gt; ""),
                       LEN((SUBSTITUTE(SUBSTITUTE(SUBSTITUTE(SUBSTITUTE(SUBSTITUTE(SUBSTITUTE(SUBSTITUTE(_xlpm.Sequence, "A", ""), "C", ""), "G", ""), "T", ""), "U", ""), "g", ""), "c", ""))),
                       LEN(SUBSTITUTE(SUBSTITUTE(UPPER(_xlpm.Sequence), "G", ""), "C", ""))),
        _xlpm.GCLength, _xlpm.OriginalLength - _xlpm.NoGCLength,
        _xlpm.GCPercentage, IF(_xlpm.OriginalLength &gt; 15, _xlpm.GCLength / _xlpm.OriginalLength, 0.5),
                IF(OR(_xlpm.GCPercentage &gt; 0.65, _xlpm.GCPercentage &lt; 0.25), "Warning 7: Unoptimized region GC is not between 25-65%", "")
    ),
    ""
)</f>
        <v/>
      </c>
      <c r="BN197" s="4" t="str" cm="1">
        <f t="array" ref="BN197">_xlfn.LET(
    _xlpm.ProblemFound, _xlfn.TEXTJOIN(", ", TRUE, IF(OR(Table65[[#This Row],[Codon Optimize Capitalized?]]="No", Table65[[#This Row],[Codon Optimize Capitalized?]]=""), IF((ISNUMBER(SEARCH(Table_Restriction_Enzymes[XbaI], Table65[[#This Row],[Custom Sequence/Bank ID]]))), Table_Restriction_Enzymes[XbaI], ""),IF((ISNUMBER(FIND(LOWER(Table_Restriction_Enzymes[XbaI]), Table65[[#This Row],[Custom Sequence/Bank ID]]))), Table_Restriction_Enzymes[XbaI], ""))),
    IF(_xlpm.ProblemFound="", "", "[" &amp; _xlpm.ProblemFound &amp; "]"))</f>
        <v/>
      </c>
      <c r="BO197" s="4" t="str">
        <f>IF(Table_Sequence_Check[[#This Row],[Restriction Enzyme 1 Check]]&lt;&gt;"", Table_Restriction_Enzymes[[#Headers],[XbaI]],"")</f>
        <v/>
      </c>
      <c r="BP197" s="4" t="str" cm="1">
        <f t="array" ref="BP197">_xlfn.LET(
    _xlpm.ProblemFound, _xlfn.TEXTJOIN(", ", TRUE, IF(OR(Table65[[#This Row],[Codon Optimize Capitalized?]]="No", Table65[[#This Row],[Codon Optimize Capitalized?]]=""), IF((ISNUMBER(SEARCH(Table_Restriction_Enzymes[AscI], Table65[[#This Row],[Custom Sequence/Bank ID]]))), Table_Restriction_Enzymes[AscI], ""),IF((ISNUMBER(FIND(LOWER(Table_Restriction_Enzymes[AscI]), Table65[[#This Row],[Custom Sequence/Bank ID]]))), Table_Restriction_Enzymes[AscI], ""))),
    IF(_xlpm.ProblemFound="", "", "[" &amp; _xlpm.ProblemFound &amp; "]"))</f>
        <v/>
      </c>
      <c r="BQ197" s="4" t="str">
        <f>IF(Table_Sequence_Check[[#This Row],[Restriction Enzyme 2 Check]]&lt;&gt;"", Table_Restriction_Enzymes[[#Headers],[AscI]],"")</f>
        <v/>
      </c>
      <c r="BR197" s="4" t="str">
        <f>IF(AND(Table65[[#This Row],[Vector]] &lt;&gt; "Banked Construct",Table65[[#This Row],[Service]]&lt;&gt;"Stock RNA", Table65[[#This Row],[Service]]&lt;&gt;"HT Geneblock Custom RNA", Table_Sequence_Check[[#This Row],[Restriction Enzyme 1 Check]]&lt;&gt;"", Table_Sequence_Check[[#This Row],[Restriction Enzyme 2 Check]]&lt;&gt; ""),"Error 8: Remove instances of one of the following: " &amp; _xlfn.CONCAT(Table_Sequence_Check[[#This Row],[Restriction Enzyme 1 Check]],Table_Sequence_Check[[#This Row],[Restriction Enzyme 2 Check]]),"")</f>
        <v/>
      </c>
      <c r="BS197" s="4" t="str" cm="1">
        <f t="array" ref="BS197">IF(
   AND(
      Table65[[#This Row],[Service]] &lt;&gt; "",
      OR(
         COUNTIF(Table65[Service], "HT Custom RNA") &gt; 0,
         COUNTIF(Table65[Service], "HT Geneblock Custom RNA") &gt; 0
      ),
      COUNTA(_xlfn.UNIQUE(_xlfn._xlws.FILTER(Table65[Service], Table65[Service] &lt;&gt; ""))) &gt; 1
   ),
   "Error 9: If selecting HT Custom RNA or HT Geneblock Custom RNA, all items must match the selected HT service",
   ""
)</f>
        <v/>
      </c>
      <c r="BT197" s="4" t="str" cm="1">
        <f t="array" ref="BT197">IF(
   AND(
      Table65[[#This Row],[Service]] &lt;&gt; "",
      OR(COUNTIF(Table65[Service], "*HT Custom RNA*") &gt; 0, COUNTIF(Table65[Service], "*HT Geneblock Custom RNA*") &gt; 0),
      OR(
         COUNTA(_xlfn.UNIQUE(_xlfn._xlws.FILTER(Table65[RNA Analytics], (Table65[Service] &lt;&gt; "")))) &gt; 1,
         COUNTA(_xlfn.UNIQUE(_xlfn._xlws.FILTER(Table65[Bank Construct?], (Table65[Service] &lt;&gt; "")))) &gt; 1,
         COUNTA(_xlfn.UNIQUE(_xlfn._xlws.FILTER(Table65[Synthesis Type], (Table65[Service] &lt;&gt; "")))) &gt; 1
      )
   ),
   "Error 10: If submitting HT Custom RNA or HT Geneblock Custom RNA service request, all items must have the same Synthesis Type, Banking, and Analytics",
   ""
)</f>
        <v/>
      </c>
      <c r="BU197" s="4" t="str">
        <f>IF(AND(OR(Table65[[#This Row],[Service]] = "HT Custom RNA",Table65[[#This Row],[Service]] = "HT Geneblock Custom RNA"), Table65[[#This Row],[Vector]]="Banked Construct"),"Error 11: Banked constructs cannot be submitted for HT/Geneblock Custom RNA service. Contact the core if you'd like to resynthesize an entire banked plate","")</f>
        <v/>
      </c>
      <c r="BV197" s="4" t="str">
        <f>IF(AND(Table65[[#This Row],[Service]] &lt;&gt; "", Table65[[#This Row],[Vector]]="Banked Construct", Table65[[#This Row],[Bank Construct?]]="Yes"),"Error 12: Cannot bank constructs that are already banked","")</f>
        <v/>
      </c>
      <c r="BW197" s="4" t="str" cm="1">
        <f t="array" ref="BW197">_xlfn.LET(
    _xlpm.ProblemFound, _xlfn.TEXTJOIN(", ", TRUE, IF(AND(Table65[[#This Row],[Synthesis Type]]="Other RNA", OR(Table65[[#This Row],[Codon Optimize Capitalized?]]="No", Table65[[#This Row],[Codon Optimize Capitalized?]]="")), IF((ISNUMBER(SEARCH(Table_pA_Check[pA Check], Table65[[#This Row],[Custom Sequence/Bank ID]]))), Table_pA_Check[pA Check], ""),IF((ISNUMBER(FIND(LOWER(Table_pA_Check[pA Check]), Table65[[#This Row],[Custom Sequence/Bank ID]]))), Table_pA_Check[pA Check], ""))),
    IF(_xlpm.ProblemFound="", "", "Error 13: Problem sequences found (" &amp; _xlpm.ProblemFound &amp; ")"))</f>
        <v/>
      </c>
      <c r="BX197" s="4" t="str">
        <f>IF(AND(Table65[[#This Row],[Service]] &lt;&gt; "", Table65[[#This Row],[Codon Optimize Capitalized?]]&lt;&gt; "No", Table65[[#This Row],[Codon Optimize Capitalized?]]&lt;&gt; "", Table65[[#This Row],[Codon Optimize Capitalized?]]&lt;&gt; "No Options", EXACT(Table65[[#This Row],[Custom Sequence/Bank ID]],LOWER(Table65[[#This Row],[Custom Sequence/Bank ID]]))),"Error 14: Codon optimization is selected, but sequence is lowercase. Change regions for optimization to uppercase","")</f>
        <v/>
      </c>
      <c r="BY197" s="4" t="str">
        <f>IF(COUNTIF(Table65[Name], Table65[[#This Row],[Name]]) &gt; 1, "Error 15: Duplicate name", "")</f>
        <v/>
      </c>
      <c r="BZ197" s="4" t="str">
        <f>IF(
   Table65[[#This Row],[Service]]&lt;&gt;"",
   IF(
      AND(Table65[[#This Row],[Formulation]]="", Table65[[#This Row],[Number of Aliquots]]&gt;1),
      "Error 16: The RTC can only aliquot formulated circRNA; unformulated circRNA is stable through many freeze-thaw cycles",
      ""
   ),
   ""
)</f>
        <v/>
      </c>
      <c r="CA197" s="4" t="str">
        <f>IF(
   Table65[[#This Row],[Service]]&lt;&gt;"",
   IF(
      Table65[[#This Row],[Number of Aliquots]] &gt; (Table65[[#This Row],[Quantity (mg)]]*20),
      "Error 17: Too many aliquots. Maximum aliquots for Quantity requested = " &amp; (Table65[[#This Row],[Quantity (mg)]]*20),
      ""
   ),
   ""
)</f>
        <v/>
      </c>
      <c r="CB197" s="4" t="str">
        <f>IF(
   AND(Table65[[#This Row],[Service]]&lt;&gt;"", Table65[[#This Row],[Quantity (mg)]]&lt;0.2, Table65[[#This Row],[Formulation]]&lt;&gt;"", Table65[[#This Row],[Formulation]]&lt;&gt;"None"),
   "Error 18: Quantity too low. Minimum is 0.2mg for formulations",
   ""
)</f>
        <v/>
      </c>
      <c r="CC197" s="4" t="str">
        <f>IF(
   AND(Table65[[#This Row],[Service]]&lt;&gt;"", Table65[[#This Row],[Vector]]="No Vector", Table65[[#This Row],[Service]]&lt;&gt;"HT Geneblock Custom RNA"),
   "Error 19: [No Vector] can only be used for Geneblock service",
   ""
)</f>
        <v/>
      </c>
      <c r="CD197" s="4" t="str">
        <f>_xlfn.LET(
    _xlpm.errorList, _xlfn.TEXTJOIN(". ", TRUE, Table_Sequence_Check[[#This Row],[Problem Sequence Check]:[GC Check]],Table_Sequence_Check[[#This Row],[Restriction Enzyme Error]:[Gblock No Vector Check]]),
    IF(AND(Table65[[#This Row],[Service]]&lt;&gt;"", Table65[[#This Row],[Custom Sequence/Bank ID]]&lt;&gt;"SPECIAL",_xlpm.errorList&lt;&gt;""), _xlpm.errorList &amp; ".", "")
)</f>
        <v/>
      </c>
      <c r="CF197" s="3" t="str">
        <f t="shared" ref="CF197:CF260" si="15">"Required"</f>
        <v>Required</v>
      </c>
      <c r="CG197" s="1" t="str">
        <f t="shared" ref="CG197:CG260" si="16">"Optional"</f>
        <v>Optional</v>
      </c>
      <c r="CH197" s="1" t="str">
        <f>IF(Table65[[#This Row],[Service]]&lt;&gt;"",IF((Table65[[#This Row],[Service]]="HT Custom RNA") + (Table65[[#This Row],[Service]]="HT Geneblock Custom RNA"), "Empty","Required"),"Empty")</f>
        <v>Empty</v>
      </c>
      <c r="CI197" s="1" t="str">
        <f>IF(Table65[[#This Row],[Service]] = "Stock RNA", "Required","Empty")</f>
        <v>Empty</v>
      </c>
      <c r="CJ197" s="1" t="str">
        <f>IF(OR(Table65[[#This Row],[Service]] = "Custom RNA", Table65[[#This Row],[Service]] = "HT Custom RNA", Table65[[#This Row],[Service]] = "HT Geneblock Custom RNA", Table65[[#This Row],[Service]] = "Formulation"), "Required", "Empty")</f>
        <v>Empty</v>
      </c>
      <c r="CK197" s="1" t="str">
        <f>IF(OR(Table65[[#This Row],[Service]] = "Custom RNA", Table65[[#This Row],[Service]] = "HT Custom RNA", Table65[[#This Row],[Service]] = "HT Geneblock Custom RNA"), "Required", "Empty")</f>
        <v>Empty</v>
      </c>
      <c r="CL197" s="1" t="str">
        <f>IF(OR(Table65[[#This Row],[Service]] = "Custom RNA", Table65[[#This Row],[Service]] = "HT Custom RNA", Table65[[#This Row],[Service]] = "HT Geneblock Custom RNA"), "Required", "Empty")</f>
        <v>Empty</v>
      </c>
      <c r="CM197" s="1" t="str">
        <f>IF(OR(Table65[[#This Row],[Service]] = "Custom RNA", Table65[[#This Row],[Service]] = "HT Custom RNA", Table65[[#This Row],[Service]] = "HT Geneblock Custom RNA"), "Required", "Empty")</f>
        <v>Empty</v>
      </c>
      <c r="CN197" s="1" t="str">
        <f>IF(AND(Table65[[#This Row],[Vector]]&lt;&gt;"Banked Construct", OR(Table65[[#This Row],[Service]] = "Custom RNA", Table65[[#This Row],[Service]] = "HT Custom RNA",Table65[[#This Row],[Service]] = "HT Geneblock Custom RNA",)), "Optional", "Empty")</f>
        <v>Empty</v>
      </c>
      <c r="CO197" s="1" t="str">
        <f>IF(OR(Table65[[#This Row],[Service]] = "Custom RNA", Table65[[#This Row],[Service]] = "HT Custom RNA"), "Optional", "Empty")</f>
        <v>Empty</v>
      </c>
      <c r="CP197" s="1" t="str">
        <f>IF(OR(Table65[[#This Row],[Service]] = "Custom RNA", Table65[[#This Row],[Service]] = "HT Custom RNA", Table65[[#This Row],[Service]] = "HT Custom Geneblock RNA"), "Optional", "Empty")</f>
        <v>Empty</v>
      </c>
      <c r="CQ197" s="1" t="str">
        <f>IF(Table65[[#This Row],[Service]]&lt;&gt;"",IF(OR(Table65[[#This Row],[Service]]="HT Custom RNA", Table65[[#This Row],[Service]]="HT Geneblock Custom RNA"), "Empty","Optional"),"Empty")</f>
        <v>Empty</v>
      </c>
      <c r="CR197" s="1" t="str">
        <f>IF(AND(Table65[[#This Row],[Formulation]]&lt;&gt;"",Table65[[#This Row],[Formulation]]&lt;&gt;"None",Table65[[#This Row],[Formulation]]&lt;&gt;"No Options"), "Required","Empty")</f>
        <v>Empty</v>
      </c>
      <c r="CS197" s="1" t="str">
        <f>IF(AND(Table65[[#This Row],[Formulation]]&lt;&gt;"",Table65[[#This Row],[Formulation]]&lt;&gt;"None",Table65[[#This Row],[Formulation]]&lt;&gt;"No Options"), "Optional","Empty")</f>
        <v>Empty</v>
      </c>
      <c r="CT197" s="1" t="str">
        <f t="shared" ref="CT197:CT260" si="17">"Optional"</f>
        <v>Optional</v>
      </c>
      <c r="CU197" s="1" t="str">
        <f t="shared" ref="CU197:CU260" si="18">"Optional"</f>
        <v>Optional</v>
      </c>
      <c r="CV197" s="2" t="str">
        <f t="shared" ref="CV197:CV260" si="19">"Optional"</f>
        <v>Optional</v>
      </c>
    </row>
    <row r="198" spans="1:100" x14ac:dyDescent="0.35">
      <c r="A198" s="69">
        <v>194</v>
      </c>
      <c r="B198" s="59"/>
      <c r="C198" s="83"/>
      <c r="D198" s="85"/>
      <c r="E198" s="90"/>
      <c r="F198" s="60"/>
      <c r="G198" s="60"/>
      <c r="H198" s="60"/>
      <c r="I198" s="61"/>
      <c r="J198" s="61"/>
      <c r="K198" s="105"/>
      <c r="L198" s="90"/>
      <c r="M198" s="60"/>
      <c r="N198" s="108"/>
      <c r="O198" s="91"/>
      <c r="P198" s="111"/>
      <c r="Q198" s="93" t="str">
        <f>Table_Sequence_Check[[#This Row],[Final Warnings]]</f>
        <v/>
      </c>
      <c r="R198" s="19"/>
      <c r="S198" s="19"/>
      <c r="T198" s="19"/>
      <c r="BG198" s="3" t="str" cm="1">
        <f t="array" ref="BG198">_xlfn.LET(
    _xlpm.ProblemFound, _xlfn.TEXTJOIN(", ", TRUE, IF(OR(Table65[[#This Row],[Codon Optimize Capitalized?]]="No", Table65[[#This Row],[Codon Optimize Capitalized?]]=""), IF((ISNUMBER(SEARCH(Table_Problem_Sequences[Problem Sequences], Table65[[#This Row],[Custom Sequence/Bank ID]]))), Table_Problem_Sequences[Problem Sequences], ""),IF((ISNUMBER(FIND(LOWER(Table_Problem_Sequences[Problem Sequences]), Table65[[#This Row],[Custom Sequence/Bank ID]]))), Table_Problem_Sequences[Problem Sequences], ""))),
    IF(_xlpm.ProblemFound="", "", "Warning 1: Problem sequences found (" &amp; _xlpm.ProblemFound &amp; ")"))</f>
        <v/>
      </c>
      <c r="BH198" s="3" t="str">
        <f>IF(AND(Table65[[#This Row],[Vector]] &lt;&gt; "Banked Construct",Table65[[#This Row],[Service]]&lt;&gt;"Stock RNA", LEN(Table65[[#This Row],[Custom Sequence/Bank ID]])&lt;300, Table65[[#This Row],[Custom Sequence/Bank ID]]&lt;&gt;""),"Comment: Sequence is less than 300nt. A spacer sequence will be added to bring the length up to 300nt","")</f>
        <v/>
      </c>
      <c r="BI198" s="1" t="str">
        <f>IF(AND(Table65[[#This Row],[Custom Sequence/Bank ID]]&lt;&gt;"", Table65[[#This Row],[Codon Optimize Capitalized?]]&lt;&gt; "No", Table65[[#This Row],[Codon Optimize Capitalized?]]&lt;&gt; "", Table65[[#This Row],[Codon Optimize Capitalized?]]&lt;&gt; "No Options"),
    IF(MOD(LEN(SUBSTITUTE(SUBSTITUTE(SUBSTITUTE(SUBSTITUTE(SUBSTITUTE(Table65[[#This Row],[Custom Sequence/Bank ID]], "a", ""), "c", ""), "g", ""), "u", ""), "t", "")), 3) = 0,
        "",
        "Error 3: Optimization regions not divisible by 3"),
    "")</f>
        <v/>
      </c>
      <c r="BJ198" s="1" t="str">
        <f>IF(
    Table65[[#This Row],[Vector]]="Banked Construct",
    IF(
        AND(
            LEFT(Table65[[#This Row],[Custom Sequence/Bank ID]], 3)="RTC",
            ISNUMBER(VALUE(MID(Table65[[#This Row],[Custom Sequence/Bank ID]], 4, 7))),
            LEN(Table65[[#This Row],[Custom Sequence/Bank ID]])=10
        ),
        "",
        "Error 4: Incorrect Bank ID"
    ),
    ""
)</f>
        <v/>
      </c>
      <c r="BK198" s="1" t="str">
        <f>IF(
   AND(Table65[[#This Row],[Vector]]&lt;&gt;"Banked Construct", LEN(Table65[[#This Row],[Custom Sequence/Bank ID]])&gt;0),
   IF(
      LEN(
         SUBSTITUTE(
            SUBSTITUTE(
               SUBSTITUTE(
                  SUBSTITUTE(UPPER(Table65[[#This Row],[Custom Sequence/Bank ID]]),"A",""),
               "C",""),
            "T",""),
         "G","")
      )&gt;0,
      "Error 5: Non-ACGT characters present",
      ""
   ),
   ""
)</f>
        <v/>
      </c>
      <c r="BL198" s="4" t="str">
        <f>IF(AND(Table65[[#This Row],[Vector]] &lt;&gt; "Banked Construct",Table65[[#This Row],[Service]]="Custom RNA", LEN(Table65[[#This Row],[Custom Sequence/Bank ID]])&gt;10000),"Error 6: Maximum sequence length is 10,000nt",IF(AND(Table65[[#This Row],[Vector]] &lt;&gt; "Banked Construct",Table65[[#This Row],[Service]]="HT Custom RNA", LEN(Table65[[#This Row],[Custom Sequence/Bank ID]])&gt;5000),"Error 6: Maximum sequence length for HT is 5,000nt", IF(Table65[[#This Row],[Service]]="HT Geneblock Custom RNA", IF(AND(Table65[[#This Row],[Vector]]="RTC coding circRNA", LEN(Table65[[#This Row],[Custom Sequence/Bank ID]])&gt;3793),"Error 6: Maximum sequence length for Coding CircRNA Geneblock is 3,793nt", IF(AND(Table65[[#This Row],[Vector]]="RTC noncoding circRNA", LEN(Table65[[#This Row],[Custom Sequence/Bank ID]])&gt;4493),"Error 6: Maximum sequence length for Noncoding CircRNA Geneblock is 4,493nt", IF(AND(Table65[[#This Row],[Vector]]="RTC Other RNA", LEN(Table65[[#This Row],[Custom Sequence/Bank ID]])&gt;4913),"Error 6: Maximum sequence length for Other RNA Geneblock is 4,913nt",""))),"")))</f>
        <v/>
      </c>
      <c r="BM198" s="4" t="str">
        <f>IF(AND(Table65[[#This Row],[Vector]] &lt;&gt; "Banked Construct", Table65[[#This Row],[Service]]&lt;&gt;"Stock RNA", Table65[[#This Row],[Custom Sequence/Bank ID]]&lt;&gt;""),
    _xlfn.LET(
        _xlpm.Sequence, Table65[[#This Row],[Custom Sequence/Bank ID]],
        _xlpm.OriginalLength, IF(AND(Table65[[#This Row],[Codon Optimize Capitalized?]] &lt;&gt; "No", Table65[[#This Row],[Codon Optimize Capitalized?]] &lt;&gt; ""),
                           LEN(SUBSTITUTE(SUBSTITUTE(SUBSTITUTE(SUBSTITUTE(SUBSTITUTE(_xlpm.Sequence, "A", ""), "C", ""), "G", ""), "T", ""), "U", "")),
                           LEN(_xlpm.Sequence)),
        _xlpm.NoGCLength, IF(AND(Table65[[#This Row],[Codon Optimize Capitalized?]] &lt;&gt; "No", Table65[[#This Row],[Codon Optimize Capitalized?]] &lt;&gt; ""),
                       LEN((SUBSTITUTE(SUBSTITUTE(SUBSTITUTE(SUBSTITUTE(SUBSTITUTE(SUBSTITUTE(SUBSTITUTE(_xlpm.Sequence, "A", ""), "C", ""), "G", ""), "T", ""), "U", ""), "g", ""), "c", ""))),
                       LEN(SUBSTITUTE(SUBSTITUTE(UPPER(_xlpm.Sequence), "G", ""), "C", ""))),
        _xlpm.GCLength, _xlpm.OriginalLength - _xlpm.NoGCLength,
        _xlpm.GCPercentage, IF(_xlpm.OriginalLength &gt; 15, _xlpm.GCLength / _xlpm.OriginalLength, 0.5),
                IF(OR(_xlpm.GCPercentage &gt; 0.65, _xlpm.GCPercentage &lt; 0.25), "Warning 7: Unoptimized region GC is not between 25-65%", "")
    ),
    ""
)</f>
        <v/>
      </c>
      <c r="BN198" s="4" t="str" cm="1">
        <f t="array" ref="BN198">_xlfn.LET(
    _xlpm.ProblemFound, _xlfn.TEXTJOIN(", ", TRUE, IF(OR(Table65[[#This Row],[Codon Optimize Capitalized?]]="No", Table65[[#This Row],[Codon Optimize Capitalized?]]=""), IF((ISNUMBER(SEARCH(Table_Restriction_Enzymes[XbaI], Table65[[#This Row],[Custom Sequence/Bank ID]]))), Table_Restriction_Enzymes[XbaI], ""),IF((ISNUMBER(FIND(LOWER(Table_Restriction_Enzymes[XbaI]), Table65[[#This Row],[Custom Sequence/Bank ID]]))), Table_Restriction_Enzymes[XbaI], ""))),
    IF(_xlpm.ProblemFound="", "", "[" &amp; _xlpm.ProblemFound &amp; "]"))</f>
        <v/>
      </c>
      <c r="BO198" s="4" t="str">
        <f>IF(Table_Sequence_Check[[#This Row],[Restriction Enzyme 1 Check]]&lt;&gt;"", Table_Restriction_Enzymes[[#Headers],[XbaI]],"")</f>
        <v/>
      </c>
      <c r="BP198" s="4" t="str" cm="1">
        <f t="array" ref="BP198">_xlfn.LET(
    _xlpm.ProblemFound, _xlfn.TEXTJOIN(", ", TRUE, IF(OR(Table65[[#This Row],[Codon Optimize Capitalized?]]="No", Table65[[#This Row],[Codon Optimize Capitalized?]]=""), IF((ISNUMBER(SEARCH(Table_Restriction_Enzymes[AscI], Table65[[#This Row],[Custom Sequence/Bank ID]]))), Table_Restriction_Enzymes[AscI], ""),IF((ISNUMBER(FIND(LOWER(Table_Restriction_Enzymes[AscI]), Table65[[#This Row],[Custom Sequence/Bank ID]]))), Table_Restriction_Enzymes[AscI], ""))),
    IF(_xlpm.ProblemFound="", "", "[" &amp; _xlpm.ProblemFound &amp; "]"))</f>
        <v/>
      </c>
      <c r="BQ198" s="4" t="str">
        <f>IF(Table_Sequence_Check[[#This Row],[Restriction Enzyme 2 Check]]&lt;&gt;"", Table_Restriction_Enzymes[[#Headers],[AscI]],"")</f>
        <v/>
      </c>
      <c r="BR198" s="4" t="str">
        <f>IF(AND(Table65[[#This Row],[Vector]] &lt;&gt; "Banked Construct",Table65[[#This Row],[Service]]&lt;&gt;"Stock RNA", Table65[[#This Row],[Service]]&lt;&gt;"HT Geneblock Custom RNA", Table_Sequence_Check[[#This Row],[Restriction Enzyme 1 Check]]&lt;&gt;"", Table_Sequence_Check[[#This Row],[Restriction Enzyme 2 Check]]&lt;&gt; ""),"Error 8: Remove instances of one of the following: " &amp; _xlfn.CONCAT(Table_Sequence_Check[[#This Row],[Restriction Enzyme 1 Check]],Table_Sequence_Check[[#This Row],[Restriction Enzyme 2 Check]]),"")</f>
        <v/>
      </c>
      <c r="BS198" s="4" t="str" cm="1">
        <f t="array" ref="BS198">IF(
   AND(
      Table65[[#This Row],[Service]] &lt;&gt; "",
      OR(
         COUNTIF(Table65[Service], "HT Custom RNA") &gt; 0,
         COUNTIF(Table65[Service], "HT Geneblock Custom RNA") &gt; 0
      ),
      COUNTA(_xlfn.UNIQUE(_xlfn._xlws.FILTER(Table65[Service], Table65[Service] &lt;&gt; ""))) &gt; 1
   ),
   "Error 9: If selecting HT Custom RNA or HT Geneblock Custom RNA, all items must match the selected HT service",
   ""
)</f>
        <v/>
      </c>
      <c r="BT198" s="4" t="str" cm="1">
        <f t="array" ref="BT198">IF(
   AND(
      Table65[[#This Row],[Service]] &lt;&gt; "",
      OR(COUNTIF(Table65[Service], "*HT Custom RNA*") &gt; 0, COUNTIF(Table65[Service], "*HT Geneblock Custom RNA*") &gt; 0),
      OR(
         COUNTA(_xlfn.UNIQUE(_xlfn._xlws.FILTER(Table65[RNA Analytics], (Table65[Service] &lt;&gt; "")))) &gt; 1,
         COUNTA(_xlfn.UNIQUE(_xlfn._xlws.FILTER(Table65[Bank Construct?], (Table65[Service] &lt;&gt; "")))) &gt; 1,
         COUNTA(_xlfn.UNIQUE(_xlfn._xlws.FILTER(Table65[Synthesis Type], (Table65[Service] &lt;&gt; "")))) &gt; 1
      )
   ),
   "Error 10: If submitting HT Custom RNA or HT Geneblock Custom RNA service request, all items must have the same Synthesis Type, Banking, and Analytics",
   ""
)</f>
        <v/>
      </c>
      <c r="BU198" s="4" t="str">
        <f>IF(AND(OR(Table65[[#This Row],[Service]] = "HT Custom RNA",Table65[[#This Row],[Service]] = "HT Geneblock Custom RNA"), Table65[[#This Row],[Vector]]="Banked Construct"),"Error 11: Banked constructs cannot be submitted for HT/Geneblock Custom RNA service. Contact the core if you'd like to resynthesize an entire banked plate","")</f>
        <v/>
      </c>
      <c r="BV198" s="4" t="str">
        <f>IF(AND(Table65[[#This Row],[Service]] &lt;&gt; "", Table65[[#This Row],[Vector]]="Banked Construct", Table65[[#This Row],[Bank Construct?]]="Yes"),"Error 12: Cannot bank constructs that are already banked","")</f>
        <v/>
      </c>
      <c r="BW198" s="4" t="str" cm="1">
        <f t="array" ref="BW198">_xlfn.LET(
    _xlpm.ProblemFound, _xlfn.TEXTJOIN(", ", TRUE, IF(AND(Table65[[#This Row],[Synthesis Type]]="Other RNA", OR(Table65[[#This Row],[Codon Optimize Capitalized?]]="No", Table65[[#This Row],[Codon Optimize Capitalized?]]="")), IF((ISNUMBER(SEARCH(Table_pA_Check[pA Check], Table65[[#This Row],[Custom Sequence/Bank ID]]))), Table_pA_Check[pA Check], ""),IF((ISNUMBER(FIND(LOWER(Table_pA_Check[pA Check]), Table65[[#This Row],[Custom Sequence/Bank ID]]))), Table_pA_Check[pA Check], ""))),
    IF(_xlpm.ProblemFound="", "", "Error 13: Problem sequences found (" &amp; _xlpm.ProblemFound &amp; ")"))</f>
        <v/>
      </c>
      <c r="BX198" s="4" t="str">
        <f>IF(AND(Table65[[#This Row],[Service]] &lt;&gt; "", Table65[[#This Row],[Codon Optimize Capitalized?]]&lt;&gt; "No", Table65[[#This Row],[Codon Optimize Capitalized?]]&lt;&gt; "", Table65[[#This Row],[Codon Optimize Capitalized?]]&lt;&gt; "No Options", EXACT(Table65[[#This Row],[Custom Sequence/Bank ID]],LOWER(Table65[[#This Row],[Custom Sequence/Bank ID]]))),"Error 14: Codon optimization is selected, but sequence is lowercase. Change regions for optimization to uppercase","")</f>
        <v/>
      </c>
      <c r="BY198" s="4" t="str">
        <f>IF(COUNTIF(Table65[Name], Table65[[#This Row],[Name]]) &gt; 1, "Error 15: Duplicate name", "")</f>
        <v/>
      </c>
      <c r="BZ198" s="4" t="str">
        <f>IF(
   Table65[[#This Row],[Service]]&lt;&gt;"",
   IF(
      AND(Table65[[#This Row],[Formulation]]="", Table65[[#This Row],[Number of Aliquots]]&gt;1),
      "Error 16: The RTC can only aliquot formulated circRNA; unformulated circRNA is stable through many freeze-thaw cycles",
      ""
   ),
   ""
)</f>
        <v/>
      </c>
      <c r="CA198" s="4" t="str">
        <f>IF(
   Table65[[#This Row],[Service]]&lt;&gt;"",
   IF(
      Table65[[#This Row],[Number of Aliquots]] &gt; (Table65[[#This Row],[Quantity (mg)]]*20),
      "Error 17: Too many aliquots. Maximum aliquots for Quantity requested = " &amp; (Table65[[#This Row],[Quantity (mg)]]*20),
      ""
   ),
   ""
)</f>
        <v/>
      </c>
      <c r="CB198" s="4" t="str">
        <f>IF(
   AND(Table65[[#This Row],[Service]]&lt;&gt;"", Table65[[#This Row],[Quantity (mg)]]&lt;0.2, Table65[[#This Row],[Formulation]]&lt;&gt;"", Table65[[#This Row],[Formulation]]&lt;&gt;"None"),
   "Error 18: Quantity too low. Minimum is 0.2mg for formulations",
   ""
)</f>
        <v/>
      </c>
      <c r="CC198" s="4" t="str">
        <f>IF(
   AND(Table65[[#This Row],[Service]]&lt;&gt;"", Table65[[#This Row],[Vector]]="No Vector", Table65[[#This Row],[Service]]&lt;&gt;"HT Geneblock Custom RNA"),
   "Error 19: [No Vector] can only be used for Geneblock service",
   ""
)</f>
        <v/>
      </c>
      <c r="CD198" s="4" t="str">
        <f>_xlfn.LET(
    _xlpm.errorList, _xlfn.TEXTJOIN(". ", TRUE, Table_Sequence_Check[[#This Row],[Problem Sequence Check]:[GC Check]],Table_Sequence_Check[[#This Row],[Restriction Enzyme Error]:[Gblock No Vector Check]]),
    IF(AND(Table65[[#This Row],[Service]]&lt;&gt;"", Table65[[#This Row],[Custom Sequence/Bank ID]]&lt;&gt;"SPECIAL",_xlpm.errorList&lt;&gt;""), _xlpm.errorList &amp; ".", "")
)</f>
        <v/>
      </c>
      <c r="CF198" s="3" t="str">
        <f t="shared" si="15"/>
        <v>Required</v>
      </c>
      <c r="CG198" s="1" t="str">
        <f t="shared" si="16"/>
        <v>Optional</v>
      </c>
      <c r="CH198" s="1" t="str">
        <f>IF(Table65[[#This Row],[Service]]&lt;&gt;"",IF((Table65[[#This Row],[Service]]="HT Custom RNA") + (Table65[[#This Row],[Service]]="HT Geneblock Custom RNA"), "Empty","Required"),"Empty")</f>
        <v>Empty</v>
      </c>
      <c r="CI198" s="1" t="str">
        <f>IF(Table65[[#This Row],[Service]] = "Stock RNA", "Required","Empty")</f>
        <v>Empty</v>
      </c>
      <c r="CJ198" s="1" t="str">
        <f>IF(OR(Table65[[#This Row],[Service]] = "Custom RNA", Table65[[#This Row],[Service]] = "HT Custom RNA", Table65[[#This Row],[Service]] = "HT Geneblock Custom RNA", Table65[[#This Row],[Service]] = "Formulation"), "Required", "Empty")</f>
        <v>Empty</v>
      </c>
      <c r="CK198" s="1" t="str">
        <f>IF(OR(Table65[[#This Row],[Service]] = "Custom RNA", Table65[[#This Row],[Service]] = "HT Custom RNA", Table65[[#This Row],[Service]] = "HT Geneblock Custom RNA"), "Required", "Empty")</f>
        <v>Empty</v>
      </c>
      <c r="CL198" s="1" t="str">
        <f>IF(OR(Table65[[#This Row],[Service]] = "Custom RNA", Table65[[#This Row],[Service]] = "HT Custom RNA", Table65[[#This Row],[Service]] = "HT Geneblock Custom RNA"), "Required", "Empty")</f>
        <v>Empty</v>
      </c>
      <c r="CM198" s="1" t="str">
        <f>IF(OR(Table65[[#This Row],[Service]] = "Custom RNA", Table65[[#This Row],[Service]] = "HT Custom RNA", Table65[[#This Row],[Service]] = "HT Geneblock Custom RNA"), "Required", "Empty")</f>
        <v>Empty</v>
      </c>
      <c r="CN198" s="1" t="str">
        <f>IF(AND(Table65[[#This Row],[Vector]]&lt;&gt;"Banked Construct", OR(Table65[[#This Row],[Service]] = "Custom RNA", Table65[[#This Row],[Service]] = "HT Custom RNA",Table65[[#This Row],[Service]] = "HT Geneblock Custom RNA",)), "Optional", "Empty")</f>
        <v>Empty</v>
      </c>
      <c r="CO198" s="1" t="str">
        <f>IF(OR(Table65[[#This Row],[Service]] = "Custom RNA", Table65[[#This Row],[Service]] = "HT Custom RNA"), "Optional", "Empty")</f>
        <v>Empty</v>
      </c>
      <c r="CP198" s="1" t="str">
        <f>IF(OR(Table65[[#This Row],[Service]] = "Custom RNA", Table65[[#This Row],[Service]] = "HT Custom RNA", Table65[[#This Row],[Service]] = "HT Custom Geneblock RNA"), "Optional", "Empty")</f>
        <v>Empty</v>
      </c>
      <c r="CQ198" s="1" t="str">
        <f>IF(Table65[[#This Row],[Service]]&lt;&gt;"",IF(OR(Table65[[#This Row],[Service]]="HT Custom RNA", Table65[[#This Row],[Service]]="HT Geneblock Custom RNA"), "Empty","Optional"),"Empty")</f>
        <v>Empty</v>
      </c>
      <c r="CR198" s="1" t="str">
        <f>IF(AND(Table65[[#This Row],[Formulation]]&lt;&gt;"",Table65[[#This Row],[Formulation]]&lt;&gt;"None",Table65[[#This Row],[Formulation]]&lt;&gt;"No Options"), "Required","Empty")</f>
        <v>Empty</v>
      </c>
      <c r="CS198" s="1" t="str">
        <f>IF(AND(Table65[[#This Row],[Formulation]]&lt;&gt;"",Table65[[#This Row],[Formulation]]&lt;&gt;"None",Table65[[#This Row],[Formulation]]&lt;&gt;"No Options"), "Optional","Empty")</f>
        <v>Empty</v>
      </c>
      <c r="CT198" s="1" t="str">
        <f t="shared" si="17"/>
        <v>Optional</v>
      </c>
      <c r="CU198" s="1" t="str">
        <f t="shared" si="18"/>
        <v>Optional</v>
      </c>
      <c r="CV198" s="2" t="str">
        <f t="shared" si="19"/>
        <v>Optional</v>
      </c>
    </row>
    <row r="199" spans="1:100" x14ac:dyDescent="0.35">
      <c r="A199" s="69">
        <v>195</v>
      </c>
      <c r="B199" s="59"/>
      <c r="C199" s="83"/>
      <c r="D199" s="85"/>
      <c r="E199" s="90"/>
      <c r="F199" s="60"/>
      <c r="G199" s="60"/>
      <c r="H199" s="60"/>
      <c r="I199" s="61"/>
      <c r="J199" s="61"/>
      <c r="K199" s="105"/>
      <c r="L199" s="90"/>
      <c r="M199" s="60"/>
      <c r="N199" s="108"/>
      <c r="O199" s="91"/>
      <c r="P199" s="111"/>
      <c r="Q199" s="93" t="str">
        <f>Table_Sequence_Check[[#This Row],[Final Warnings]]</f>
        <v/>
      </c>
      <c r="R199" s="19"/>
      <c r="S199" s="19"/>
      <c r="T199" s="19"/>
      <c r="BG199" s="3" t="str" cm="1">
        <f t="array" ref="BG199">_xlfn.LET(
    _xlpm.ProblemFound, _xlfn.TEXTJOIN(", ", TRUE, IF(OR(Table65[[#This Row],[Codon Optimize Capitalized?]]="No", Table65[[#This Row],[Codon Optimize Capitalized?]]=""), IF((ISNUMBER(SEARCH(Table_Problem_Sequences[Problem Sequences], Table65[[#This Row],[Custom Sequence/Bank ID]]))), Table_Problem_Sequences[Problem Sequences], ""),IF((ISNUMBER(FIND(LOWER(Table_Problem_Sequences[Problem Sequences]), Table65[[#This Row],[Custom Sequence/Bank ID]]))), Table_Problem_Sequences[Problem Sequences], ""))),
    IF(_xlpm.ProblemFound="", "", "Warning 1: Problem sequences found (" &amp; _xlpm.ProblemFound &amp; ")"))</f>
        <v/>
      </c>
      <c r="BH199" s="3" t="str">
        <f>IF(AND(Table65[[#This Row],[Vector]] &lt;&gt; "Banked Construct",Table65[[#This Row],[Service]]&lt;&gt;"Stock RNA", LEN(Table65[[#This Row],[Custom Sequence/Bank ID]])&lt;300, Table65[[#This Row],[Custom Sequence/Bank ID]]&lt;&gt;""),"Comment: Sequence is less than 300nt. A spacer sequence will be added to bring the length up to 300nt","")</f>
        <v/>
      </c>
      <c r="BI199" s="1" t="str">
        <f>IF(AND(Table65[[#This Row],[Custom Sequence/Bank ID]]&lt;&gt;"", Table65[[#This Row],[Codon Optimize Capitalized?]]&lt;&gt; "No", Table65[[#This Row],[Codon Optimize Capitalized?]]&lt;&gt; "", Table65[[#This Row],[Codon Optimize Capitalized?]]&lt;&gt; "No Options"),
    IF(MOD(LEN(SUBSTITUTE(SUBSTITUTE(SUBSTITUTE(SUBSTITUTE(SUBSTITUTE(Table65[[#This Row],[Custom Sequence/Bank ID]], "a", ""), "c", ""), "g", ""), "u", ""), "t", "")), 3) = 0,
        "",
        "Error 3: Optimization regions not divisible by 3"),
    "")</f>
        <v/>
      </c>
      <c r="BJ199" s="1" t="str">
        <f>IF(
    Table65[[#This Row],[Vector]]="Banked Construct",
    IF(
        AND(
            LEFT(Table65[[#This Row],[Custom Sequence/Bank ID]], 3)="RTC",
            ISNUMBER(VALUE(MID(Table65[[#This Row],[Custom Sequence/Bank ID]], 4, 7))),
            LEN(Table65[[#This Row],[Custom Sequence/Bank ID]])=10
        ),
        "",
        "Error 4: Incorrect Bank ID"
    ),
    ""
)</f>
        <v/>
      </c>
      <c r="BK199" s="1" t="str">
        <f>IF(
   AND(Table65[[#This Row],[Vector]]&lt;&gt;"Banked Construct", LEN(Table65[[#This Row],[Custom Sequence/Bank ID]])&gt;0),
   IF(
      LEN(
         SUBSTITUTE(
            SUBSTITUTE(
               SUBSTITUTE(
                  SUBSTITUTE(UPPER(Table65[[#This Row],[Custom Sequence/Bank ID]]),"A",""),
               "C",""),
            "T",""),
         "G","")
      )&gt;0,
      "Error 5: Non-ACGT characters present",
      ""
   ),
   ""
)</f>
        <v/>
      </c>
      <c r="BL199" s="4" t="str">
        <f>IF(AND(Table65[[#This Row],[Vector]] &lt;&gt; "Banked Construct",Table65[[#This Row],[Service]]="Custom RNA", LEN(Table65[[#This Row],[Custom Sequence/Bank ID]])&gt;10000),"Error 6: Maximum sequence length is 10,000nt",IF(AND(Table65[[#This Row],[Vector]] &lt;&gt; "Banked Construct",Table65[[#This Row],[Service]]="HT Custom RNA", LEN(Table65[[#This Row],[Custom Sequence/Bank ID]])&gt;5000),"Error 6: Maximum sequence length for HT is 5,000nt", IF(Table65[[#This Row],[Service]]="HT Geneblock Custom RNA", IF(AND(Table65[[#This Row],[Vector]]="RTC coding circRNA", LEN(Table65[[#This Row],[Custom Sequence/Bank ID]])&gt;3793),"Error 6: Maximum sequence length for Coding CircRNA Geneblock is 3,793nt", IF(AND(Table65[[#This Row],[Vector]]="RTC noncoding circRNA", LEN(Table65[[#This Row],[Custom Sequence/Bank ID]])&gt;4493),"Error 6: Maximum sequence length for Noncoding CircRNA Geneblock is 4,493nt", IF(AND(Table65[[#This Row],[Vector]]="RTC Other RNA", LEN(Table65[[#This Row],[Custom Sequence/Bank ID]])&gt;4913),"Error 6: Maximum sequence length for Other RNA Geneblock is 4,913nt",""))),"")))</f>
        <v/>
      </c>
      <c r="BM199" s="4" t="str">
        <f>IF(AND(Table65[[#This Row],[Vector]] &lt;&gt; "Banked Construct", Table65[[#This Row],[Service]]&lt;&gt;"Stock RNA", Table65[[#This Row],[Custom Sequence/Bank ID]]&lt;&gt;""),
    _xlfn.LET(
        _xlpm.Sequence, Table65[[#This Row],[Custom Sequence/Bank ID]],
        _xlpm.OriginalLength, IF(AND(Table65[[#This Row],[Codon Optimize Capitalized?]] &lt;&gt; "No", Table65[[#This Row],[Codon Optimize Capitalized?]] &lt;&gt; ""),
                           LEN(SUBSTITUTE(SUBSTITUTE(SUBSTITUTE(SUBSTITUTE(SUBSTITUTE(_xlpm.Sequence, "A", ""), "C", ""), "G", ""), "T", ""), "U", "")),
                           LEN(_xlpm.Sequence)),
        _xlpm.NoGCLength, IF(AND(Table65[[#This Row],[Codon Optimize Capitalized?]] &lt;&gt; "No", Table65[[#This Row],[Codon Optimize Capitalized?]] &lt;&gt; ""),
                       LEN((SUBSTITUTE(SUBSTITUTE(SUBSTITUTE(SUBSTITUTE(SUBSTITUTE(SUBSTITUTE(SUBSTITUTE(_xlpm.Sequence, "A", ""), "C", ""), "G", ""), "T", ""), "U", ""), "g", ""), "c", ""))),
                       LEN(SUBSTITUTE(SUBSTITUTE(UPPER(_xlpm.Sequence), "G", ""), "C", ""))),
        _xlpm.GCLength, _xlpm.OriginalLength - _xlpm.NoGCLength,
        _xlpm.GCPercentage, IF(_xlpm.OriginalLength &gt; 15, _xlpm.GCLength / _xlpm.OriginalLength, 0.5),
                IF(OR(_xlpm.GCPercentage &gt; 0.65, _xlpm.GCPercentage &lt; 0.25), "Warning 7: Unoptimized region GC is not between 25-65%", "")
    ),
    ""
)</f>
        <v/>
      </c>
      <c r="BN199" s="4" t="str" cm="1">
        <f t="array" ref="BN199">_xlfn.LET(
    _xlpm.ProblemFound, _xlfn.TEXTJOIN(", ", TRUE, IF(OR(Table65[[#This Row],[Codon Optimize Capitalized?]]="No", Table65[[#This Row],[Codon Optimize Capitalized?]]=""), IF((ISNUMBER(SEARCH(Table_Restriction_Enzymes[XbaI], Table65[[#This Row],[Custom Sequence/Bank ID]]))), Table_Restriction_Enzymes[XbaI], ""),IF((ISNUMBER(FIND(LOWER(Table_Restriction_Enzymes[XbaI]), Table65[[#This Row],[Custom Sequence/Bank ID]]))), Table_Restriction_Enzymes[XbaI], ""))),
    IF(_xlpm.ProblemFound="", "", "[" &amp; _xlpm.ProblemFound &amp; "]"))</f>
        <v/>
      </c>
      <c r="BO199" s="4" t="str">
        <f>IF(Table_Sequence_Check[[#This Row],[Restriction Enzyme 1 Check]]&lt;&gt;"", Table_Restriction_Enzymes[[#Headers],[XbaI]],"")</f>
        <v/>
      </c>
      <c r="BP199" s="4" t="str" cm="1">
        <f t="array" ref="BP199">_xlfn.LET(
    _xlpm.ProblemFound, _xlfn.TEXTJOIN(", ", TRUE, IF(OR(Table65[[#This Row],[Codon Optimize Capitalized?]]="No", Table65[[#This Row],[Codon Optimize Capitalized?]]=""), IF((ISNUMBER(SEARCH(Table_Restriction_Enzymes[AscI], Table65[[#This Row],[Custom Sequence/Bank ID]]))), Table_Restriction_Enzymes[AscI], ""),IF((ISNUMBER(FIND(LOWER(Table_Restriction_Enzymes[AscI]), Table65[[#This Row],[Custom Sequence/Bank ID]]))), Table_Restriction_Enzymes[AscI], ""))),
    IF(_xlpm.ProblemFound="", "", "[" &amp; _xlpm.ProblemFound &amp; "]"))</f>
        <v/>
      </c>
      <c r="BQ199" s="4" t="str">
        <f>IF(Table_Sequence_Check[[#This Row],[Restriction Enzyme 2 Check]]&lt;&gt;"", Table_Restriction_Enzymes[[#Headers],[AscI]],"")</f>
        <v/>
      </c>
      <c r="BR199" s="4" t="str">
        <f>IF(AND(Table65[[#This Row],[Vector]] &lt;&gt; "Banked Construct",Table65[[#This Row],[Service]]&lt;&gt;"Stock RNA", Table65[[#This Row],[Service]]&lt;&gt;"HT Geneblock Custom RNA", Table_Sequence_Check[[#This Row],[Restriction Enzyme 1 Check]]&lt;&gt;"", Table_Sequence_Check[[#This Row],[Restriction Enzyme 2 Check]]&lt;&gt; ""),"Error 8: Remove instances of one of the following: " &amp; _xlfn.CONCAT(Table_Sequence_Check[[#This Row],[Restriction Enzyme 1 Check]],Table_Sequence_Check[[#This Row],[Restriction Enzyme 2 Check]]),"")</f>
        <v/>
      </c>
      <c r="BS199" s="4" t="str" cm="1">
        <f t="array" ref="BS199">IF(
   AND(
      Table65[[#This Row],[Service]] &lt;&gt; "",
      OR(
         COUNTIF(Table65[Service], "HT Custom RNA") &gt; 0,
         COUNTIF(Table65[Service], "HT Geneblock Custom RNA") &gt; 0
      ),
      COUNTA(_xlfn.UNIQUE(_xlfn._xlws.FILTER(Table65[Service], Table65[Service] &lt;&gt; ""))) &gt; 1
   ),
   "Error 9: If selecting HT Custom RNA or HT Geneblock Custom RNA, all items must match the selected HT service",
   ""
)</f>
        <v/>
      </c>
      <c r="BT199" s="4" t="str" cm="1">
        <f t="array" ref="BT199">IF(
   AND(
      Table65[[#This Row],[Service]] &lt;&gt; "",
      OR(COUNTIF(Table65[Service], "*HT Custom RNA*") &gt; 0, COUNTIF(Table65[Service], "*HT Geneblock Custom RNA*") &gt; 0),
      OR(
         COUNTA(_xlfn.UNIQUE(_xlfn._xlws.FILTER(Table65[RNA Analytics], (Table65[Service] &lt;&gt; "")))) &gt; 1,
         COUNTA(_xlfn.UNIQUE(_xlfn._xlws.FILTER(Table65[Bank Construct?], (Table65[Service] &lt;&gt; "")))) &gt; 1,
         COUNTA(_xlfn.UNIQUE(_xlfn._xlws.FILTER(Table65[Synthesis Type], (Table65[Service] &lt;&gt; "")))) &gt; 1
      )
   ),
   "Error 10: If submitting HT Custom RNA or HT Geneblock Custom RNA service request, all items must have the same Synthesis Type, Banking, and Analytics",
   ""
)</f>
        <v/>
      </c>
      <c r="BU199" s="4" t="str">
        <f>IF(AND(OR(Table65[[#This Row],[Service]] = "HT Custom RNA",Table65[[#This Row],[Service]] = "HT Geneblock Custom RNA"), Table65[[#This Row],[Vector]]="Banked Construct"),"Error 11: Banked constructs cannot be submitted for HT/Geneblock Custom RNA service. Contact the core if you'd like to resynthesize an entire banked plate","")</f>
        <v/>
      </c>
      <c r="BV199" s="4" t="str">
        <f>IF(AND(Table65[[#This Row],[Service]] &lt;&gt; "", Table65[[#This Row],[Vector]]="Banked Construct", Table65[[#This Row],[Bank Construct?]]="Yes"),"Error 12: Cannot bank constructs that are already banked","")</f>
        <v/>
      </c>
      <c r="BW199" s="4" t="str" cm="1">
        <f t="array" ref="BW199">_xlfn.LET(
    _xlpm.ProblemFound, _xlfn.TEXTJOIN(", ", TRUE, IF(AND(Table65[[#This Row],[Synthesis Type]]="Other RNA", OR(Table65[[#This Row],[Codon Optimize Capitalized?]]="No", Table65[[#This Row],[Codon Optimize Capitalized?]]="")), IF((ISNUMBER(SEARCH(Table_pA_Check[pA Check], Table65[[#This Row],[Custom Sequence/Bank ID]]))), Table_pA_Check[pA Check], ""),IF((ISNUMBER(FIND(LOWER(Table_pA_Check[pA Check]), Table65[[#This Row],[Custom Sequence/Bank ID]]))), Table_pA_Check[pA Check], ""))),
    IF(_xlpm.ProblemFound="", "", "Error 13: Problem sequences found (" &amp; _xlpm.ProblemFound &amp; ")"))</f>
        <v/>
      </c>
      <c r="BX199" s="4" t="str">
        <f>IF(AND(Table65[[#This Row],[Service]] &lt;&gt; "", Table65[[#This Row],[Codon Optimize Capitalized?]]&lt;&gt; "No", Table65[[#This Row],[Codon Optimize Capitalized?]]&lt;&gt; "", Table65[[#This Row],[Codon Optimize Capitalized?]]&lt;&gt; "No Options", EXACT(Table65[[#This Row],[Custom Sequence/Bank ID]],LOWER(Table65[[#This Row],[Custom Sequence/Bank ID]]))),"Error 14: Codon optimization is selected, but sequence is lowercase. Change regions for optimization to uppercase","")</f>
        <v/>
      </c>
      <c r="BY199" s="4" t="str">
        <f>IF(COUNTIF(Table65[Name], Table65[[#This Row],[Name]]) &gt; 1, "Error 15: Duplicate name", "")</f>
        <v/>
      </c>
      <c r="BZ199" s="4" t="str">
        <f>IF(
   Table65[[#This Row],[Service]]&lt;&gt;"",
   IF(
      AND(Table65[[#This Row],[Formulation]]="", Table65[[#This Row],[Number of Aliquots]]&gt;1),
      "Error 16: The RTC can only aliquot formulated circRNA; unformulated circRNA is stable through many freeze-thaw cycles",
      ""
   ),
   ""
)</f>
        <v/>
      </c>
      <c r="CA199" s="4" t="str">
        <f>IF(
   Table65[[#This Row],[Service]]&lt;&gt;"",
   IF(
      Table65[[#This Row],[Number of Aliquots]] &gt; (Table65[[#This Row],[Quantity (mg)]]*20),
      "Error 17: Too many aliquots. Maximum aliquots for Quantity requested = " &amp; (Table65[[#This Row],[Quantity (mg)]]*20),
      ""
   ),
   ""
)</f>
        <v/>
      </c>
      <c r="CB199" s="4" t="str">
        <f>IF(
   AND(Table65[[#This Row],[Service]]&lt;&gt;"", Table65[[#This Row],[Quantity (mg)]]&lt;0.2, Table65[[#This Row],[Formulation]]&lt;&gt;"", Table65[[#This Row],[Formulation]]&lt;&gt;"None"),
   "Error 18: Quantity too low. Minimum is 0.2mg for formulations",
   ""
)</f>
        <v/>
      </c>
      <c r="CC199" s="4" t="str">
        <f>IF(
   AND(Table65[[#This Row],[Service]]&lt;&gt;"", Table65[[#This Row],[Vector]]="No Vector", Table65[[#This Row],[Service]]&lt;&gt;"HT Geneblock Custom RNA"),
   "Error 19: [No Vector] can only be used for Geneblock service",
   ""
)</f>
        <v/>
      </c>
      <c r="CD199" s="4" t="str">
        <f>_xlfn.LET(
    _xlpm.errorList, _xlfn.TEXTJOIN(". ", TRUE, Table_Sequence_Check[[#This Row],[Problem Sequence Check]:[GC Check]],Table_Sequence_Check[[#This Row],[Restriction Enzyme Error]:[Gblock No Vector Check]]),
    IF(AND(Table65[[#This Row],[Service]]&lt;&gt;"", Table65[[#This Row],[Custom Sequence/Bank ID]]&lt;&gt;"SPECIAL",_xlpm.errorList&lt;&gt;""), _xlpm.errorList &amp; ".", "")
)</f>
        <v/>
      </c>
      <c r="CF199" s="3" t="str">
        <f t="shared" si="15"/>
        <v>Required</v>
      </c>
      <c r="CG199" s="1" t="str">
        <f t="shared" si="16"/>
        <v>Optional</v>
      </c>
      <c r="CH199" s="1" t="str">
        <f>IF(Table65[[#This Row],[Service]]&lt;&gt;"",IF((Table65[[#This Row],[Service]]="HT Custom RNA") + (Table65[[#This Row],[Service]]="HT Geneblock Custom RNA"), "Empty","Required"),"Empty")</f>
        <v>Empty</v>
      </c>
      <c r="CI199" s="1" t="str">
        <f>IF(Table65[[#This Row],[Service]] = "Stock RNA", "Required","Empty")</f>
        <v>Empty</v>
      </c>
      <c r="CJ199" s="1" t="str">
        <f>IF(OR(Table65[[#This Row],[Service]] = "Custom RNA", Table65[[#This Row],[Service]] = "HT Custom RNA", Table65[[#This Row],[Service]] = "HT Geneblock Custom RNA", Table65[[#This Row],[Service]] = "Formulation"), "Required", "Empty")</f>
        <v>Empty</v>
      </c>
      <c r="CK199" s="1" t="str">
        <f>IF(OR(Table65[[#This Row],[Service]] = "Custom RNA", Table65[[#This Row],[Service]] = "HT Custom RNA", Table65[[#This Row],[Service]] = "HT Geneblock Custom RNA"), "Required", "Empty")</f>
        <v>Empty</v>
      </c>
      <c r="CL199" s="1" t="str">
        <f>IF(OR(Table65[[#This Row],[Service]] = "Custom RNA", Table65[[#This Row],[Service]] = "HT Custom RNA", Table65[[#This Row],[Service]] = "HT Geneblock Custom RNA"), "Required", "Empty")</f>
        <v>Empty</v>
      </c>
      <c r="CM199" s="1" t="str">
        <f>IF(OR(Table65[[#This Row],[Service]] = "Custom RNA", Table65[[#This Row],[Service]] = "HT Custom RNA", Table65[[#This Row],[Service]] = "HT Geneblock Custom RNA"), "Required", "Empty")</f>
        <v>Empty</v>
      </c>
      <c r="CN199" s="1" t="str">
        <f>IF(AND(Table65[[#This Row],[Vector]]&lt;&gt;"Banked Construct", OR(Table65[[#This Row],[Service]] = "Custom RNA", Table65[[#This Row],[Service]] = "HT Custom RNA",Table65[[#This Row],[Service]] = "HT Geneblock Custom RNA",)), "Optional", "Empty")</f>
        <v>Empty</v>
      </c>
      <c r="CO199" s="1" t="str">
        <f>IF(OR(Table65[[#This Row],[Service]] = "Custom RNA", Table65[[#This Row],[Service]] = "HT Custom RNA"), "Optional", "Empty")</f>
        <v>Empty</v>
      </c>
      <c r="CP199" s="1" t="str">
        <f>IF(OR(Table65[[#This Row],[Service]] = "Custom RNA", Table65[[#This Row],[Service]] = "HT Custom RNA", Table65[[#This Row],[Service]] = "HT Custom Geneblock RNA"), "Optional", "Empty")</f>
        <v>Empty</v>
      </c>
      <c r="CQ199" s="1" t="str">
        <f>IF(Table65[[#This Row],[Service]]&lt;&gt;"",IF(OR(Table65[[#This Row],[Service]]="HT Custom RNA", Table65[[#This Row],[Service]]="HT Geneblock Custom RNA"), "Empty","Optional"),"Empty")</f>
        <v>Empty</v>
      </c>
      <c r="CR199" s="1" t="str">
        <f>IF(AND(Table65[[#This Row],[Formulation]]&lt;&gt;"",Table65[[#This Row],[Formulation]]&lt;&gt;"None",Table65[[#This Row],[Formulation]]&lt;&gt;"No Options"), "Required","Empty")</f>
        <v>Empty</v>
      </c>
      <c r="CS199" s="1" t="str">
        <f>IF(AND(Table65[[#This Row],[Formulation]]&lt;&gt;"",Table65[[#This Row],[Formulation]]&lt;&gt;"None",Table65[[#This Row],[Formulation]]&lt;&gt;"No Options"), "Optional","Empty")</f>
        <v>Empty</v>
      </c>
      <c r="CT199" s="1" t="str">
        <f t="shared" si="17"/>
        <v>Optional</v>
      </c>
      <c r="CU199" s="1" t="str">
        <f t="shared" si="18"/>
        <v>Optional</v>
      </c>
      <c r="CV199" s="2" t="str">
        <f t="shared" si="19"/>
        <v>Optional</v>
      </c>
    </row>
    <row r="200" spans="1:100" x14ac:dyDescent="0.35">
      <c r="A200" s="69">
        <v>196</v>
      </c>
      <c r="B200" s="59"/>
      <c r="C200" s="83"/>
      <c r="D200" s="85"/>
      <c r="E200" s="90"/>
      <c r="F200" s="60"/>
      <c r="G200" s="60"/>
      <c r="H200" s="60"/>
      <c r="I200" s="61"/>
      <c r="J200" s="61"/>
      <c r="K200" s="105"/>
      <c r="L200" s="90"/>
      <c r="M200" s="60"/>
      <c r="N200" s="108"/>
      <c r="O200" s="91"/>
      <c r="P200" s="111"/>
      <c r="Q200" s="93" t="str">
        <f>Table_Sequence_Check[[#This Row],[Final Warnings]]</f>
        <v/>
      </c>
      <c r="R200" s="19"/>
      <c r="S200" s="19"/>
      <c r="T200" s="19"/>
      <c r="BG200" s="3" t="str" cm="1">
        <f t="array" ref="BG200">_xlfn.LET(
    _xlpm.ProblemFound, _xlfn.TEXTJOIN(", ", TRUE, IF(OR(Table65[[#This Row],[Codon Optimize Capitalized?]]="No", Table65[[#This Row],[Codon Optimize Capitalized?]]=""), IF((ISNUMBER(SEARCH(Table_Problem_Sequences[Problem Sequences], Table65[[#This Row],[Custom Sequence/Bank ID]]))), Table_Problem_Sequences[Problem Sequences], ""),IF((ISNUMBER(FIND(LOWER(Table_Problem_Sequences[Problem Sequences]), Table65[[#This Row],[Custom Sequence/Bank ID]]))), Table_Problem_Sequences[Problem Sequences], ""))),
    IF(_xlpm.ProblemFound="", "", "Warning 1: Problem sequences found (" &amp; _xlpm.ProblemFound &amp; ")"))</f>
        <v/>
      </c>
      <c r="BH200" s="3" t="str">
        <f>IF(AND(Table65[[#This Row],[Vector]] &lt;&gt; "Banked Construct",Table65[[#This Row],[Service]]&lt;&gt;"Stock RNA", LEN(Table65[[#This Row],[Custom Sequence/Bank ID]])&lt;300, Table65[[#This Row],[Custom Sequence/Bank ID]]&lt;&gt;""),"Comment: Sequence is less than 300nt. A spacer sequence will be added to bring the length up to 300nt","")</f>
        <v/>
      </c>
      <c r="BI200" s="1" t="str">
        <f>IF(AND(Table65[[#This Row],[Custom Sequence/Bank ID]]&lt;&gt;"", Table65[[#This Row],[Codon Optimize Capitalized?]]&lt;&gt; "No", Table65[[#This Row],[Codon Optimize Capitalized?]]&lt;&gt; "", Table65[[#This Row],[Codon Optimize Capitalized?]]&lt;&gt; "No Options"),
    IF(MOD(LEN(SUBSTITUTE(SUBSTITUTE(SUBSTITUTE(SUBSTITUTE(SUBSTITUTE(Table65[[#This Row],[Custom Sequence/Bank ID]], "a", ""), "c", ""), "g", ""), "u", ""), "t", "")), 3) = 0,
        "",
        "Error 3: Optimization regions not divisible by 3"),
    "")</f>
        <v/>
      </c>
      <c r="BJ200" s="1" t="str">
        <f>IF(
    Table65[[#This Row],[Vector]]="Banked Construct",
    IF(
        AND(
            LEFT(Table65[[#This Row],[Custom Sequence/Bank ID]], 3)="RTC",
            ISNUMBER(VALUE(MID(Table65[[#This Row],[Custom Sequence/Bank ID]], 4, 7))),
            LEN(Table65[[#This Row],[Custom Sequence/Bank ID]])=10
        ),
        "",
        "Error 4: Incorrect Bank ID"
    ),
    ""
)</f>
        <v/>
      </c>
      <c r="BK200" s="1" t="str">
        <f>IF(
   AND(Table65[[#This Row],[Vector]]&lt;&gt;"Banked Construct", LEN(Table65[[#This Row],[Custom Sequence/Bank ID]])&gt;0),
   IF(
      LEN(
         SUBSTITUTE(
            SUBSTITUTE(
               SUBSTITUTE(
                  SUBSTITUTE(UPPER(Table65[[#This Row],[Custom Sequence/Bank ID]]),"A",""),
               "C",""),
            "T",""),
         "G","")
      )&gt;0,
      "Error 5: Non-ACGT characters present",
      ""
   ),
   ""
)</f>
        <v/>
      </c>
      <c r="BL200" s="4" t="str">
        <f>IF(AND(Table65[[#This Row],[Vector]] &lt;&gt; "Banked Construct",Table65[[#This Row],[Service]]="Custom RNA", LEN(Table65[[#This Row],[Custom Sequence/Bank ID]])&gt;10000),"Error 6: Maximum sequence length is 10,000nt",IF(AND(Table65[[#This Row],[Vector]] &lt;&gt; "Banked Construct",Table65[[#This Row],[Service]]="HT Custom RNA", LEN(Table65[[#This Row],[Custom Sequence/Bank ID]])&gt;5000),"Error 6: Maximum sequence length for HT is 5,000nt", IF(Table65[[#This Row],[Service]]="HT Geneblock Custom RNA", IF(AND(Table65[[#This Row],[Vector]]="RTC coding circRNA", LEN(Table65[[#This Row],[Custom Sequence/Bank ID]])&gt;3793),"Error 6: Maximum sequence length for Coding CircRNA Geneblock is 3,793nt", IF(AND(Table65[[#This Row],[Vector]]="RTC noncoding circRNA", LEN(Table65[[#This Row],[Custom Sequence/Bank ID]])&gt;4493),"Error 6: Maximum sequence length for Noncoding CircRNA Geneblock is 4,493nt", IF(AND(Table65[[#This Row],[Vector]]="RTC Other RNA", LEN(Table65[[#This Row],[Custom Sequence/Bank ID]])&gt;4913),"Error 6: Maximum sequence length for Other RNA Geneblock is 4,913nt",""))),"")))</f>
        <v/>
      </c>
      <c r="BM200" s="4" t="str">
        <f>IF(AND(Table65[[#This Row],[Vector]] &lt;&gt; "Banked Construct", Table65[[#This Row],[Service]]&lt;&gt;"Stock RNA", Table65[[#This Row],[Custom Sequence/Bank ID]]&lt;&gt;""),
    _xlfn.LET(
        _xlpm.Sequence, Table65[[#This Row],[Custom Sequence/Bank ID]],
        _xlpm.OriginalLength, IF(AND(Table65[[#This Row],[Codon Optimize Capitalized?]] &lt;&gt; "No", Table65[[#This Row],[Codon Optimize Capitalized?]] &lt;&gt; ""),
                           LEN(SUBSTITUTE(SUBSTITUTE(SUBSTITUTE(SUBSTITUTE(SUBSTITUTE(_xlpm.Sequence, "A", ""), "C", ""), "G", ""), "T", ""), "U", "")),
                           LEN(_xlpm.Sequence)),
        _xlpm.NoGCLength, IF(AND(Table65[[#This Row],[Codon Optimize Capitalized?]] &lt;&gt; "No", Table65[[#This Row],[Codon Optimize Capitalized?]] &lt;&gt; ""),
                       LEN((SUBSTITUTE(SUBSTITUTE(SUBSTITUTE(SUBSTITUTE(SUBSTITUTE(SUBSTITUTE(SUBSTITUTE(_xlpm.Sequence, "A", ""), "C", ""), "G", ""), "T", ""), "U", ""), "g", ""), "c", ""))),
                       LEN(SUBSTITUTE(SUBSTITUTE(UPPER(_xlpm.Sequence), "G", ""), "C", ""))),
        _xlpm.GCLength, _xlpm.OriginalLength - _xlpm.NoGCLength,
        _xlpm.GCPercentage, IF(_xlpm.OriginalLength &gt; 15, _xlpm.GCLength / _xlpm.OriginalLength, 0.5),
                IF(OR(_xlpm.GCPercentage &gt; 0.65, _xlpm.GCPercentage &lt; 0.25), "Warning 7: Unoptimized region GC is not between 25-65%", "")
    ),
    ""
)</f>
        <v/>
      </c>
      <c r="BN200" s="4" t="str" cm="1">
        <f t="array" ref="BN200">_xlfn.LET(
    _xlpm.ProblemFound, _xlfn.TEXTJOIN(", ", TRUE, IF(OR(Table65[[#This Row],[Codon Optimize Capitalized?]]="No", Table65[[#This Row],[Codon Optimize Capitalized?]]=""), IF((ISNUMBER(SEARCH(Table_Restriction_Enzymes[XbaI], Table65[[#This Row],[Custom Sequence/Bank ID]]))), Table_Restriction_Enzymes[XbaI], ""),IF((ISNUMBER(FIND(LOWER(Table_Restriction_Enzymes[XbaI]), Table65[[#This Row],[Custom Sequence/Bank ID]]))), Table_Restriction_Enzymes[XbaI], ""))),
    IF(_xlpm.ProblemFound="", "", "[" &amp; _xlpm.ProblemFound &amp; "]"))</f>
        <v/>
      </c>
      <c r="BO200" s="4" t="str">
        <f>IF(Table_Sequence_Check[[#This Row],[Restriction Enzyme 1 Check]]&lt;&gt;"", Table_Restriction_Enzymes[[#Headers],[XbaI]],"")</f>
        <v/>
      </c>
      <c r="BP200" s="4" t="str" cm="1">
        <f t="array" ref="BP200">_xlfn.LET(
    _xlpm.ProblemFound, _xlfn.TEXTJOIN(", ", TRUE, IF(OR(Table65[[#This Row],[Codon Optimize Capitalized?]]="No", Table65[[#This Row],[Codon Optimize Capitalized?]]=""), IF((ISNUMBER(SEARCH(Table_Restriction_Enzymes[AscI], Table65[[#This Row],[Custom Sequence/Bank ID]]))), Table_Restriction_Enzymes[AscI], ""),IF((ISNUMBER(FIND(LOWER(Table_Restriction_Enzymes[AscI]), Table65[[#This Row],[Custom Sequence/Bank ID]]))), Table_Restriction_Enzymes[AscI], ""))),
    IF(_xlpm.ProblemFound="", "", "[" &amp; _xlpm.ProblemFound &amp; "]"))</f>
        <v/>
      </c>
      <c r="BQ200" s="4" t="str">
        <f>IF(Table_Sequence_Check[[#This Row],[Restriction Enzyme 2 Check]]&lt;&gt;"", Table_Restriction_Enzymes[[#Headers],[AscI]],"")</f>
        <v/>
      </c>
      <c r="BR200" s="4" t="str">
        <f>IF(AND(Table65[[#This Row],[Vector]] &lt;&gt; "Banked Construct",Table65[[#This Row],[Service]]&lt;&gt;"Stock RNA", Table65[[#This Row],[Service]]&lt;&gt;"HT Geneblock Custom RNA", Table_Sequence_Check[[#This Row],[Restriction Enzyme 1 Check]]&lt;&gt;"", Table_Sequence_Check[[#This Row],[Restriction Enzyme 2 Check]]&lt;&gt; ""),"Error 8: Remove instances of one of the following: " &amp; _xlfn.CONCAT(Table_Sequence_Check[[#This Row],[Restriction Enzyme 1 Check]],Table_Sequence_Check[[#This Row],[Restriction Enzyme 2 Check]]),"")</f>
        <v/>
      </c>
      <c r="BS200" s="4" t="str" cm="1">
        <f t="array" ref="BS200">IF(
   AND(
      Table65[[#This Row],[Service]] &lt;&gt; "",
      OR(
         COUNTIF(Table65[Service], "HT Custom RNA") &gt; 0,
         COUNTIF(Table65[Service], "HT Geneblock Custom RNA") &gt; 0
      ),
      COUNTA(_xlfn.UNIQUE(_xlfn._xlws.FILTER(Table65[Service], Table65[Service] &lt;&gt; ""))) &gt; 1
   ),
   "Error 9: If selecting HT Custom RNA or HT Geneblock Custom RNA, all items must match the selected HT service",
   ""
)</f>
        <v/>
      </c>
      <c r="BT200" s="4" t="str" cm="1">
        <f t="array" ref="BT200">IF(
   AND(
      Table65[[#This Row],[Service]] &lt;&gt; "",
      OR(COUNTIF(Table65[Service], "*HT Custom RNA*") &gt; 0, COUNTIF(Table65[Service], "*HT Geneblock Custom RNA*") &gt; 0),
      OR(
         COUNTA(_xlfn.UNIQUE(_xlfn._xlws.FILTER(Table65[RNA Analytics], (Table65[Service] &lt;&gt; "")))) &gt; 1,
         COUNTA(_xlfn.UNIQUE(_xlfn._xlws.FILTER(Table65[Bank Construct?], (Table65[Service] &lt;&gt; "")))) &gt; 1,
         COUNTA(_xlfn.UNIQUE(_xlfn._xlws.FILTER(Table65[Synthesis Type], (Table65[Service] &lt;&gt; "")))) &gt; 1
      )
   ),
   "Error 10: If submitting HT Custom RNA or HT Geneblock Custom RNA service request, all items must have the same Synthesis Type, Banking, and Analytics",
   ""
)</f>
        <v/>
      </c>
      <c r="BU200" s="4" t="str">
        <f>IF(AND(OR(Table65[[#This Row],[Service]] = "HT Custom RNA",Table65[[#This Row],[Service]] = "HT Geneblock Custom RNA"), Table65[[#This Row],[Vector]]="Banked Construct"),"Error 11: Banked constructs cannot be submitted for HT/Geneblock Custom RNA service. Contact the core if you'd like to resynthesize an entire banked plate","")</f>
        <v/>
      </c>
      <c r="BV200" s="4" t="str">
        <f>IF(AND(Table65[[#This Row],[Service]] &lt;&gt; "", Table65[[#This Row],[Vector]]="Banked Construct", Table65[[#This Row],[Bank Construct?]]="Yes"),"Error 12: Cannot bank constructs that are already banked","")</f>
        <v/>
      </c>
      <c r="BW200" s="4" t="str" cm="1">
        <f t="array" ref="BW200">_xlfn.LET(
    _xlpm.ProblemFound, _xlfn.TEXTJOIN(", ", TRUE, IF(AND(Table65[[#This Row],[Synthesis Type]]="Other RNA", OR(Table65[[#This Row],[Codon Optimize Capitalized?]]="No", Table65[[#This Row],[Codon Optimize Capitalized?]]="")), IF((ISNUMBER(SEARCH(Table_pA_Check[pA Check], Table65[[#This Row],[Custom Sequence/Bank ID]]))), Table_pA_Check[pA Check], ""),IF((ISNUMBER(FIND(LOWER(Table_pA_Check[pA Check]), Table65[[#This Row],[Custom Sequence/Bank ID]]))), Table_pA_Check[pA Check], ""))),
    IF(_xlpm.ProblemFound="", "", "Error 13: Problem sequences found (" &amp; _xlpm.ProblemFound &amp; ")"))</f>
        <v/>
      </c>
      <c r="BX200" s="4" t="str">
        <f>IF(AND(Table65[[#This Row],[Service]] &lt;&gt; "", Table65[[#This Row],[Codon Optimize Capitalized?]]&lt;&gt; "No", Table65[[#This Row],[Codon Optimize Capitalized?]]&lt;&gt; "", Table65[[#This Row],[Codon Optimize Capitalized?]]&lt;&gt; "No Options", EXACT(Table65[[#This Row],[Custom Sequence/Bank ID]],LOWER(Table65[[#This Row],[Custom Sequence/Bank ID]]))),"Error 14: Codon optimization is selected, but sequence is lowercase. Change regions for optimization to uppercase","")</f>
        <v/>
      </c>
      <c r="BY200" s="4" t="str">
        <f>IF(COUNTIF(Table65[Name], Table65[[#This Row],[Name]]) &gt; 1, "Error 15: Duplicate name", "")</f>
        <v/>
      </c>
      <c r="BZ200" s="4" t="str">
        <f>IF(
   Table65[[#This Row],[Service]]&lt;&gt;"",
   IF(
      AND(Table65[[#This Row],[Formulation]]="", Table65[[#This Row],[Number of Aliquots]]&gt;1),
      "Error 16: The RTC can only aliquot formulated circRNA; unformulated circRNA is stable through many freeze-thaw cycles",
      ""
   ),
   ""
)</f>
        <v/>
      </c>
      <c r="CA200" s="4" t="str">
        <f>IF(
   Table65[[#This Row],[Service]]&lt;&gt;"",
   IF(
      Table65[[#This Row],[Number of Aliquots]] &gt; (Table65[[#This Row],[Quantity (mg)]]*20),
      "Error 17: Too many aliquots. Maximum aliquots for Quantity requested = " &amp; (Table65[[#This Row],[Quantity (mg)]]*20),
      ""
   ),
   ""
)</f>
        <v/>
      </c>
      <c r="CB200" s="4" t="str">
        <f>IF(
   AND(Table65[[#This Row],[Service]]&lt;&gt;"", Table65[[#This Row],[Quantity (mg)]]&lt;0.2, Table65[[#This Row],[Formulation]]&lt;&gt;"", Table65[[#This Row],[Formulation]]&lt;&gt;"None"),
   "Error 18: Quantity too low. Minimum is 0.2mg for formulations",
   ""
)</f>
        <v/>
      </c>
      <c r="CC200" s="4" t="str">
        <f>IF(
   AND(Table65[[#This Row],[Service]]&lt;&gt;"", Table65[[#This Row],[Vector]]="No Vector", Table65[[#This Row],[Service]]&lt;&gt;"HT Geneblock Custom RNA"),
   "Error 19: [No Vector] can only be used for Geneblock service",
   ""
)</f>
        <v/>
      </c>
      <c r="CD200" s="4" t="str">
        <f>_xlfn.LET(
    _xlpm.errorList, _xlfn.TEXTJOIN(". ", TRUE, Table_Sequence_Check[[#This Row],[Problem Sequence Check]:[GC Check]],Table_Sequence_Check[[#This Row],[Restriction Enzyme Error]:[Gblock No Vector Check]]),
    IF(AND(Table65[[#This Row],[Service]]&lt;&gt;"", Table65[[#This Row],[Custom Sequence/Bank ID]]&lt;&gt;"SPECIAL",_xlpm.errorList&lt;&gt;""), _xlpm.errorList &amp; ".", "")
)</f>
        <v/>
      </c>
      <c r="CF200" s="3" t="str">
        <f t="shared" si="15"/>
        <v>Required</v>
      </c>
      <c r="CG200" s="1" t="str">
        <f t="shared" si="16"/>
        <v>Optional</v>
      </c>
      <c r="CH200" s="1" t="str">
        <f>IF(Table65[[#This Row],[Service]]&lt;&gt;"",IF((Table65[[#This Row],[Service]]="HT Custom RNA") + (Table65[[#This Row],[Service]]="HT Geneblock Custom RNA"), "Empty","Required"),"Empty")</f>
        <v>Empty</v>
      </c>
      <c r="CI200" s="1" t="str">
        <f>IF(Table65[[#This Row],[Service]] = "Stock RNA", "Required","Empty")</f>
        <v>Empty</v>
      </c>
      <c r="CJ200" s="1" t="str">
        <f>IF(OR(Table65[[#This Row],[Service]] = "Custom RNA", Table65[[#This Row],[Service]] = "HT Custom RNA", Table65[[#This Row],[Service]] = "HT Geneblock Custom RNA", Table65[[#This Row],[Service]] = "Formulation"), "Required", "Empty")</f>
        <v>Empty</v>
      </c>
      <c r="CK200" s="1" t="str">
        <f>IF(OR(Table65[[#This Row],[Service]] = "Custom RNA", Table65[[#This Row],[Service]] = "HT Custom RNA", Table65[[#This Row],[Service]] = "HT Geneblock Custom RNA"), "Required", "Empty")</f>
        <v>Empty</v>
      </c>
      <c r="CL200" s="1" t="str">
        <f>IF(OR(Table65[[#This Row],[Service]] = "Custom RNA", Table65[[#This Row],[Service]] = "HT Custom RNA", Table65[[#This Row],[Service]] = "HT Geneblock Custom RNA"), "Required", "Empty")</f>
        <v>Empty</v>
      </c>
      <c r="CM200" s="1" t="str">
        <f>IF(OR(Table65[[#This Row],[Service]] = "Custom RNA", Table65[[#This Row],[Service]] = "HT Custom RNA", Table65[[#This Row],[Service]] = "HT Geneblock Custom RNA"), "Required", "Empty")</f>
        <v>Empty</v>
      </c>
      <c r="CN200" s="1" t="str">
        <f>IF(AND(Table65[[#This Row],[Vector]]&lt;&gt;"Banked Construct", OR(Table65[[#This Row],[Service]] = "Custom RNA", Table65[[#This Row],[Service]] = "HT Custom RNA",Table65[[#This Row],[Service]] = "HT Geneblock Custom RNA",)), "Optional", "Empty")</f>
        <v>Empty</v>
      </c>
      <c r="CO200" s="1" t="str">
        <f>IF(OR(Table65[[#This Row],[Service]] = "Custom RNA", Table65[[#This Row],[Service]] = "HT Custom RNA"), "Optional", "Empty")</f>
        <v>Empty</v>
      </c>
      <c r="CP200" s="1" t="str">
        <f>IF(OR(Table65[[#This Row],[Service]] = "Custom RNA", Table65[[#This Row],[Service]] = "HT Custom RNA", Table65[[#This Row],[Service]] = "HT Custom Geneblock RNA"), "Optional", "Empty")</f>
        <v>Empty</v>
      </c>
      <c r="CQ200" s="1" t="str">
        <f>IF(Table65[[#This Row],[Service]]&lt;&gt;"",IF(OR(Table65[[#This Row],[Service]]="HT Custom RNA", Table65[[#This Row],[Service]]="HT Geneblock Custom RNA"), "Empty","Optional"),"Empty")</f>
        <v>Empty</v>
      </c>
      <c r="CR200" s="1" t="str">
        <f>IF(AND(Table65[[#This Row],[Formulation]]&lt;&gt;"",Table65[[#This Row],[Formulation]]&lt;&gt;"None",Table65[[#This Row],[Formulation]]&lt;&gt;"No Options"), "Required","Empty")</f>
        <v>Empty</v>
      </c>
      <c r="CS200" s="1" t="str">
        <f>IF(AND(Table65[[#This Row],[Formulation]]&lt;&gt;"",Table65[[#This Row],[Formulation]]&lt;&gt;"None",Table65[[#This Row],[Formulation]]&lt;&gt;"No Options"), "Optional","Empty")</f>
        <v>Empty</v>
      </c>
      <c r="CT200" s="1" t="str">
        <f t="shared" si="17"/>
        <v>Optional</v>
      </c>
      <c r="CU200" s="1" t="str">
        <f t="shared" si="18"/>
        <v>Optional</v>
      </c>
      <c r="CV200" s="2" t="str">
        <f t="shared" si="19"/>
        <v>Optional</v>
      </c>
    </row>
    <row r="201" spans="1:100" x14ac:dyDescent="0.35">
      <c r="A201" s="69">
        <v>197</v>
      </c>
      <c r="B201" s="59"/>
      <c r="C201" s="83"/>
      <c r="D201" s="85"/>
      <c r="E201" s="90"/>
      <c r="F201" s="60"/>
      <c r="G201" s="60"/>
      <c r="H201" s="60"/>
      <c r="I201" s="61"/>
      <c r="J201" s="61"/>
      <c r="K201" s="105"/>
      <c r="L201" s="90"/>
      <c r="M201" s="60"/>
      <c r="N201" s="108"/>
      <c r="O201" s="91"/>
      <c r="P201" s="111"/>
      <c r="Q201" s="93" t="str">
        <f>Table_Sequence_Check[[#This Row],[Final Warnings]]</f>
        <v/>
      </c>
      <c r="R201" s="19"/>
      <c r="S201" s="19"/>
      <c r="T201" s="19"/>
      <c r="BG201" s="3" t="str" cm="1">
        <f t="array" ref="BG201">_xlfn.LET(
    _xlpm.ProblemFound, _xlfn.TEXTJOIN(", ", TRUE, IF(OR(Table65[[#This Row],[Codon Optimize Capitalized?]]="No", Table65[[#This Row],[Codon Optimize Capitalized?]]=""), IF((ISNUMBER(SEARCH(Table_Problem_Sequences[Problem Sequences], Table65[[#This Row],[Custom Sequence/Bank ID]]))), Table_Problem_Sequences[Problem Sequences], ""),IF((ISNUMBER(FIND(LOWER(Table_Problem_Sequences[Problem Sequences]), Table65[[#This Row],[Custom Sequence/Bank ID]]))), Table_Problem_Sequences[Problem Sequences], ""))),
    IF(_xlpm.ProblemFound="", "", "Warning 1: Problem sequences found (" &amp; _xlpm.ProblemFound &amp; ")"))</f>
        <v/>
      </c>
      <c r="BH201" s="3" t="str">
        <f>IF(AND(Table65[[#This Row],[Vector]] &lt;&gt; "Banked Construct",Table65[[#This Row],[Service]]&lt;&gt;"Stock RNA", LEN(Table65[[#This Row],[Custom Sequence/Bank ID]])&lt;300, Table65[[#This Row],[Custom Sequence/Bank ID]]&lt;&gt;""),"Comment: Sequence is less than 300nt. A spacer sequence will be added to bring the length up to 300nt","")</f>
        <v/>
      </c>
      <c r="BI201" s="1" t="str">
        <f>IF(AND(Table65[[#This Row],[Custom Sequence/Bank ID]]&lt;&gt;"", Table65[[#This Row],[Codon Optimize Capitalized?]]&lt;&gt; "No", Table65[[#This Row],[Codon Optimize Capitalized?]]&lt;&gt; "", Table65[[#This Row],[Codon Optimize Capitalized?]]&lt;&gt; "No Options"),
    IF(MOD(LEN(SUBSTITUTE(SUBSTITUTE(SUBSTITUTE(SUBSTITUTE(SUBSTITUTE(Table65[[#This Row],[Custom Sequence/Bank ID]], "a", ""), "c", ""), "g", ""), "u", ""), "t", "")), 3) = 0,
        "",
        "Error 3: Optimization regions not divisible by 3"),
    "")</f>
        <v/>
      </c>
      <c r="BJ201" s="1" t="str">
        <f>IF(
    Table65[[#This Row],[Vector]]="Banked Construct",
    IF(
        AND(
            LEFT(Table65[[#This Row],[Custom Sequence/Bank ID]], 3)="RTC",
            ISNUMBER(VALUE(MID(Table65[[#This Row],[Custom Sequence/Bank ID]], 4, 7))),
            LEN(Table65[[#This Row],[Custom Sequence/Bank ID]])=10
        ),
        "",
        "Error 4: Incorrect Bank ID"
    ),
    ""
)</f>
        <v/>
      </c>
      <c r="BK201" s="1" t="str">
        <f>IF(
   AND(Table65[[#This Row],[Vector]]&lt;&gt;"Banked Construct", LEN(Table65[[#This Row],[Custom Sequence/Bank ID]])&gt;0),
   IF(
      LEN(
         SUBSTITUTE(
            SUBSTITUTE(
               SUBSTITUTE(
                  SUBSTITUTE(UPPER(Table65[[#This Row],[Custom Sequence/Bank ID]]),"A",""),
               "C",""),
            "T",""),
         "G","")
      )&gt;0,
      "Error 5: Non-ACGT characters present",
      ""
   ),
   ""
)</f>
        <v/>
      </c>
      <c r="BL201" s="4" t="str">
        <f>IF(AND(Table65[[#This Row],[Vector]] &lt;&gt; "Banked Construct",Table65[[#This Row],[Service]]="Custom RNA", LEN(Table65[[#This Row],[Custom Sequence/Bank ID]])&gt;10000),"Error 6: Maximum sequence length is 10,000nt",IF(AND(Table65[[#This Row],[Vector]] &lt;&gt; "Banked Construct",Table65[[#This Row],[Service]]="HT Custom RNA", LEN(Table65[[#This Row],[Custom Sequence/Bank ID]])&gt;5000),"Error 6: Maximum sequence length for HT is 5,000nt", IF(Table65[[#This Row],[Service]]="HT Geneblock Custom RNA", IF(AND(Table65[[#This Row],[Vector]]="RTC coding circRNA", LEN(Table65[[#This Row],[Custom Sequence/Bank ID]])&gt;3793),"Error 6: Maximum sequence length for Coding CircRNA Geneblock is 3,793nt", IF(AND(Table65[[#This Row],[Vector]]="RTC noncoding circRNA", LEN(Table65[[#This Row],[Custom Sequence/Bank ID]])&gt;4493),"Error 6: Maximum sequence length for Noncoding CircRNA Geneblock is 4,493nt", IF(AND(Table65[[#This Row],[Vector]]="RTC Other RNA", LEN(Table65[[#This Row],[Custom Sequence/Bank ID]])&gt;4913),"Error 6: Maximum sequence length for Other RNA Geneblock is 4,913nt",""))),"")))</f>
        <v/>
      </c>
      <c r="BM201" s="4" t="str">
        <f>IF(AND(Table65[[#This Row],[Vector]] &lt;&gt; "Banked Construct", Table65[[#This Row],[Service]]&lt;&gt;"Stock RNA", Table65[[#This Row],[Custom Sequence/Bank ID]]&lt;&gt;""),
    _xlfn.LET(
        _xlpm.Sequence, Table65[[#This Row],[Custom Sequence/Bank ID]],
        _xlpm.OriginalLength, IF(AND(Table65[[#This Row],[Codon Optimize Capitalized?]] &lt;&gt; "No", Table65[[#This Row],[Codon Optimize Capitalized?]] &lt;&gt; ""),
                           LEN(SUBSTITUTE(SUBSTITUTE(SUBSTITUTE(SUBSTITUTE(SUBSTITUTE(_xlpm.Sequence, "A", ""), "C", ""), "G", ""), "T", ""), "U", "")),
                           LEN(_xlpm.Sequence)),
        _xlpm.NoGCLength, IF(AND(Table65[[#This Row],[Codon Optimize Capitalized?]] &lt;&gt; "No", Table65[[#This Row],[Codon Optimize Capitalized?]] &lt;&gt; ""),
                       LEN((SUBSTITUTE(SUBSTITUTE(SUBSTITUTE(SUBSTITUTE(SUBSTITUTE(SUBSTITUTE(SUBSTITUTE(_xlpm.Sequence, "A", ""), "C", ""), "G", ""), "T", ""), "U", ""), "g", ""), "c", ""))),
                       LEN(SUBSTITUTE(SUBSTITUTE(UPPER(_xlpm.Sequence), "G", ""), "C", ""))),
        _xlpm.GCLength, _xlpm.OriginalLength - _xlpm.NoGCLength,
        _xlpm.GCPercentage, IF(_xlpm.OriginalLength &gt; 15, _xlpm.GCLength / _xlpm.OriginalLength, 0.5),
                IF(OR(_xlpm.GCPercentage &gt; 0.65, _xlpm.GCPercentage &lt; 0.25), "Warning 7: Unoptimized region GC is not between 25-65%", "")
    ),
    ""
)</f>
        <v/>
      </c>
      <c r="BN201" s="4" t="str" cm="1">
        <f t="array" ref="BN201">_xlfn.LET(
    _xlpm.ProblemFound, _xlfn.TEXTJOIN(", ", TRUE, IF(OR(Table65[[#This Row],[Codon Optimize Capitalized?]]="No", Table65[[#This Row],[Codon Optimize Capitalized?]]=""), IF((ISNUMBER(SEARCH(Table_Restriction_Enzymes[XbaI], Table65[[#This Row],[Custom Sequence/Bank ID]]))), Table_Restriction_Enzymes[XbaI], ""),IF((ISNUMBER(FIND(LOWER(Table_Restriction_Enzymes[XbaI]), Table65[[#This Row],[Custom Sequence/Bank ID]]))), Table_Restriction_Enzymes[XbaI], ""))),
    IF(_xlpm.ProblemFound="", "", "[" &amp; _xlpm.ProblemFound &amp; "]"))</f>
        <v/>
      </c>
      <c r="BO201" s="4" t="str">
        <f>IF(Table_Sequence_Check[[#This Row],[Restriction Enzyme 1 Check]]&lt;&gt;"", Table_Restriction_Enzymes[[#Headers],[XbaI]],"")</f>
        <v/>
      </c>
      <c r="BP201" s="4" t="str" cm="1">
        <f t="array" ref="BP201">_xlfn.LET(
    _xlpm.ProblemFound, _xlfn.TEXTJOIN(", ", TRUE, IF(OR(Table65[[#This Row],[Codon Optimize Capitalized?]]="No", Table65[[#This Row],[Codon Optimize Capitalized?]]=""), IF((ISNUMBER(SEARCH(Table_Restriction_Enzymes[AscI], Table65[[#This Row],[Custom Sequence/Bank ID]]))), Table_Restriction_Enzymes[AscI], ""),IF((ISNUMBER(FIND(LOWER(Table_Restriction_Enzymes[AscI]), Table65[[#This Row],[Custom Sequence/Bank ID]]))), Table_Restriction_Enzymes[AscI], ""))),
    IF(_xlpm.ProblemFound="", "", "[" &amp; _xlpm.ProblemFound &amp; "]"))</f>
        <v/>
      </c>
      <c r="BQ201" s="4" t="str">
        <f>IF(Table_Sequence_Check[[#This Row],[Restriction Enzyme 2 Check]]&lt;&gt;"", Table_Restriction_Enzymes[[#Headers],[AscI]],"")</f>
        <v/>
      </c>
      <c r="BR201" s="4" t="str">
        <f>IF(AND(Table65[[#This Row],[Vector]] &lt;&gt; "Banked Construct",Table65[[#This Row],[Service]]&lt;&gt;"Stock RNA", Table65[[#This Row],[Service]]&lt;&gt;"HT Geneblock Custom RNA", Table_Sequence_Check[[#This Row],[Restriction Enzyme 1 Check]]&lt;&gt;"", Table_Sequence_Check[[#This Row],[Restriction Enzyme 2 Check]]&lt;&gt; ""),"Error 8: Remove instances of one of the following: " &amp; _xlfn.CONCAT(Table_Sequence_Check[[#This Row],[Restriction Enzyme 1 Check]],Table_Sequence_Check[[#This Row],[Restriction Enzyme 2 Check]]),"")</f>
        <v/>
      </c>
      <c r="BS201" s="4" t="str" cm="1">
        <f t="array" ref="BS201">IF(
   AND(
      Table65[[#This Row],[Service]] &lt;&gt; "",
      OR(
         COUNTIF(Table65[Service], "HT Custom RNA") &gt; 0,
         COUNTIF(Table65[Service], "HT Geneblock Custom RNA") &gt; 0
      ),
      COUNTA(_xlfn.UNIQUE(_xlfn._xlws.FILTER(Table65[Service], Table65[Service] &lt;&gt; ""))) &gt; 1
   ),
   "Error 9: If selecting HT Custom RNA or HT Geneblock Custom RNA, all items must match the selected HT service",
   ""
)</f>
        <v/>
      </c>
      <c r="BT201" s="4" t="str" cm="1">
        <f t="array" ref="BT201">IF(
   AND(
      Table65[[#This Row],[Service]] &lt;&gt; "",
      OR(COUNTIF(Table65[Service], "*HT Custom RNA*") &gt; 0, COUNTIF(Table65[Service], "*HT Geneblock Custom RNA*") &gt; 0),
      OR(
         COUNTA(_xlfn.UNIQUE(_xlfn._xlws.FILTER(Table65[RNA Analytics], (Table65[Service] &lt;&gt; "")))) &gt; 1,
         COUNTA(_xlfn.UNIQUE(_xlfn._xlws.FILTER(Table65[Bank Construct?], (Table65[Service] &lt;&gt; "")))) &gt; 1,
         COUNTA(_xlfn.UNIQUE(_xlfn._xlws.FILTER(Table65[Synthesis Type], (Table65[Service] &lt;&gt; "")))) &gt; 1
      )
   ),
   "Error 10: If submitting HT Custom RNA or HT Geneblock Custom RNA service request, all items must have the same Synthesis Type, Banking, and Analytics",
   ""
)</f>
        <v/>
      </c>
      <c r="BU201" s="4" t="str">
        <f>IF(AND(OR(Table65[[#This Row],[Service]] = "HT Custom RNA",Table65[[#This Row],[Service]] = "HT Geneblock Custom RNA"), Table65[[#This Row],[Vector]]="Banked Construct"),"Error 11: Banked constructs cannot be submitted for HT/Geneblock Custom RNA service. Contact the core if you'd like to resynthesize an entire banked plate","")</f>
        <v/>
      </c>
      <c r="BV201" s="4" t="str">
        <f>IF(AND(Table65[[#This Row],[Service]] &lt;&gt; "", Table65[[#This Row],[Vector]]="Banked Construct", Table65[[#This Row],[Bank Construct?]]="Yes"),"Error 12: Cannot bank constructs that are already banked","")</f>
        <v/>
      </c>
      <c r="BW201" s="4" t="str" cm="1">
        <f t="array" ref="BW201">_xlfn.LET(
    _xlpm.ProblemFound, _xlfn.TEXTJOIN(", ", TRUE, IF(AND(Table65[[#This Row],[Synthesis Type]]="Other RNA", OR(Table65[[#This Row],[Codon Optimize Capitalized?]]="No", Table65[[#This Row],[Codon Optimize Capitalized?]]="")), IF((ISNUMBER(SEARCH(Table_pA_Check[pA Check], Table65[[#This Row],[Custom Sequence/Bank ID]]))), Table_pA_Check[pA Check], ""),IF((ISNUMBER(FIND(LOWER(Table_pA_Check[pA Check]), Table65[[#This Row],[Custom Sequence/Bank ID]]))), Table_pA_Check[pA Check], ""))),
    IF(_xlpm.ProblemFound="", "", "Error 13: Problem sequences found (" &amp; _xlpm.ProblemFound &amp; ")"))</f>
        <v/>
      </c>
      <c r="BX201" s="4" t="str">
        <f>IF(AND(Table65[[#This Row],[Service]] &lt;&gt; "", Table65[[#This Row],[Codon Optimize Capitalized?]]&lt;&gt; "No", Table65[[#This Row],[Codon Optimize Capitalized?]]&lt;&gt; "", Table65[[#This Row],[Codon Optimize Capitalized?]]&lt;&gt; "No Options", EXACT(Table65[[#This Row],[Custom Sequence/Bank ID]],LOWER(Table65[[#This Row],[Custom Sequence/Bank ID]]))),"Error 14: Codon optimization is selected, but sequence is lowercase. Change regions for optimization to uppercase","")</f>
        <v/>
      </c>
      <c r="BY201" s="4" t="str">
        <f>IF(COUNTIF(Table65[Name], Table65[[#This Row],[Name]]) &gt; 1, "Error 15: Duplicate name", "")</f>
        <v/>
      </c>
      <c r="BZ201" s="4" t="str">
        <f>IF(
   Table65[[#This Row],[Service]]&lt;&gt;"",
   IF(
      AND(Table65[[#This Row],[Formulation]]="", Table65[[#This Row],[Number of Aliquots]]&gt;1),
      "Error 16: The RTC can only aliquot formulated circRNA; unformulated circRNA is stable through many freeze-thaw cycles",
      ""
   ),
   ""
)</f>
        <v/>
      </c>
      <c r="CA201" s="4" t="str">
        <f>IF(
   Table65[[#This Row],[Service]]&lt;&gt;"",
   IF(
      Table65[[#This Row],[Number of Aliquots]] &gt; (Table65[[#This Row],[Quantity (mg)]]*20),
      "Error 17: Too many aliquots. Maximum aliquots for Quantity requested = " &amp; (Table65[[#This Row],[Quantity (mg)]]*20),
      ""
   ),
   ""
)</f>
        <v/>
      </c>
      <c r="CB201" s="4" t="str">
        <f>IF(
   AND(Table65[[#This Row],[Service]]&lt;&gt;"", Table65[[#This Row],[Quantity (mg)]]&lt;0.2, Table65[[#This Row],[Formulation]]&lt;&gt;"", Table65[[#This Row],[Formulation]]&lt;&gt;"None"),
   "Error 18: Quantity too low. Minimum is 0.2mg for formulations",
   ""
)</f>
        <v/>
      </c>
      <c r="CC201" s="4" t="str">
        <f>IF(
   AND(Table65[[#This Row],[Service]]&lt;&gt;"", Table65[[#This Row],[Vector]]="No Vector", Table65[[#This Row],[Service]]&lt;&gt;"HT Geneblock Custom RNA"),
   "Error 19: [No Vector] can only be used for Geneblock service",
   ""
)</f>
        <v/>
      </c>
      <c r="CD201" s="4" t="str">
        <f>_xlfn.LET(
    _xlpm.errorList, _xlfn.TEXTJOIN(". ", TRUE, Table_Sequence_Check[[#This Row],[Problem Sequence Check]:[GC Check]],Table_Sequence_Check[[#This Row],[Restriction Enzyme Error]:[Gblock No Vector Check]]),
    IF(AND(Table65[[#This Row],[Service]]&lt;&gt;"", Table65[[#This Row],[Custom Sequence/Bank ID]]&lt;&gt;"SPECIAL",_xlpm.errorList&lt;&gt;""), _xlpm.errorList &amp; ".", "")
)</f>
        <v/>
      </c>
      <c r="CF201" s="3" t="str">
        <f t="shared" si="15"/>
        <v>Required</v>
      </c>
      <c r="CG201" s="1" t="str">
        <f t="shared" si="16"/>
        <v>Optional</v>
      </c>
      <c r="CH201" s="1" t="str">
        <f>IF(Table65[[#This Row],[Service]]&lt;&gt;"",IF((Table65[[#This Row],[Service]]="HT Custom RNA") + (Table65[[#This Row],[Service]]="HT Geneblock Custom RNA"), "Empty","Required"),"Empty")</f>
        <v>Empty</v>
      </c>
      <c r="CI201" s="1" t="str">
        <f>IF(Table65[[#This Row],[Service]] = "Stock RNA", "Required","Empty")</f>
        <v>Empty</v>
      </c>
      <c r="CJ201" s="1" t="str">
        <f>IF(OR(Table65[[#This Row],[Service]] = "Custom RNA", Table65[[#This Row],[Service]] = "HT Custom RNA", Table65[[#This Row],[Service]] = "HT Geneblock Custom RNA", Table65[[#This Row],[Service]] = "Formulation"), "Required", "Empty")</f>
        <v>Empty</v>
      </c>
      <c r="CK201" s="1" t="str">
        <f>IF(OR(Table65[[#This Row],[Service]] = "Custom RNA", Table65[[#This Row],[Service]] = "HT Custom RNA", Table65[[#This Row],[Service]] = "HT Geneblock Custom RNA"), "Required", "Empty")</f>
        <v>Empty</v>
      </c>
      <c r="CL201" s="1" t="str">
        <f>IF(OR(Table65[[#This Row],[Service]] = "Custom RNA", Table65[[#This Row],[Service]] = "HT Custom RNA", Table65[[#This Row],[Service]] = "HT Geneblock Custom RNA"), "Required", "Empty")</f>
        <v>Empty</v>
      </c>
      <c r="CM201" s="1" t="str">
        <f>IF(OR(Table65[[#This Row],[Service]] = "Custom RNA", Table65[[#This Row],[Service]] = "HT Custom RNA", Table65[[#This Row],[Service]] = "HT Geneblock Custom RNA"), "Required", "Empty")</f>
        <v>Empty</v>
      </c>
      <c r="CN201" s="1" t="str">
        <f>IF(AND(Table65[[#This Row],[Vector]]&lt;&gt;"Banked Construct", OR(Table65[[#This Row],[Service]] = "Custom RNA", Table65[[#This Row],[Service]] = "HT Custom RNA",Table65[[#This Row],[Service]] = "HT Geneblock Custom RNA",)), "Optional", "Empty")</f>
        <v>Empty</v>
      </c>
      <c r="CO201" s="1" t="str">
        <f>IF(OR(Table65[[#This Row],[Service]] = "Custom RNA", Table65[[#This Row],[Service]] = "HT Custom RNA"), "Optional", "Empty")</f>
        <v>Empty</v>
      </c>
      <c r="CP201" s="1" t="str">
        <f>IF(OR(Table65[[#This Row],[Service]] = "Custom RNA", Table65[[#This Row],[Service]] = "HT Custom RNA", Table65[[#This Row],[Service]] = "HT Custom Geneblock RNA"), "Optional", "Empty")</f>
        <v>Empty</v>
      </c>
      <c r="CQ201" s="1" t="str">
        <f>IF(Table65[[#This Row],[Service]]&lt;&gt;"",IF(OR(Table65[[#This Row],[Service]]="HT Custom RNA", Table65[[#This Row],[Service]]="HT Geneblock Custom RNA"), "Empty","Optional"),"Empty")</f>
        <v>Empty</v>
      </c>
      <c r="CR201" s="1" t="str">
        <f>IF(AND(Table65[[#This Row],[Formulation]]&lt;&gt;"",Table65[[#This Row],[Formulation]]&lt;&gt;"None",Table65[[#This Row],[Formulation]]&lt;&gt;"No Options"), "Required","Empty")</f>
        <v>Empty</v>
      </c>
      <c r="CS201" s="1" t="str">
        <f>IF(AND(Table65[[#This Row],[Formulation]]&lt;&gt;"",Table65[[#This Row],[Formulation]]&lt;&gt;"None",Table65[[#This Row],[Formulation]]&lt;&gt;"No Options"), "Optional","Empty")</f>
        <v>Empty</v>
      </c>
      <c r="CT201" s="1" t="str">
        <f t="shared" si="17"/>
        <v>Optional</v>
      </c>
      <c r="CU201" s="1" t="str">
        <f t="shared" si="18"/>
        <v>Optional</v>
      </c>
      <c r="CV201" s="2" t="str">
        <f t="shared" si="19"/>
        <v>Optional</v>
      </c>
    </row>
    <row r="202" spans="1:100" x14ac:dyDescent="0.35">
      <c r="A202" s="69">
        <v>198</v>
      </c>
      <c r="B202" s="59"/>
      <c r="C202" s="83"/>
      <c r="D202" s="85"/>
      <c r="E202" s="90"/>
      <c r="F202" s="60"/>
      <c r="G202" s="60"/>
      <c r="H202" s="60"/>
      <c r="I202" s="61"/>
      <c r="J202" s="61"/>
      <c r="K202" s="105"/>
      <c r="L202" s="90"/>
      <c r="M202" s="60"/>
      <c r="N202" s="108"/>
      <c r="O202" s="91"/>
      <c r="P202" s="111"/>
      <c r="Q202" s="93" t="str">
        <f>Table_Sequence_Check[[#This Row],[Final Warnings]]</f>
        <v/>
      </c>
      <c r="R202" s="19"/>
      <c r="S202" s="19"/>
      <c r="T202" s="19"/>
      <c r="BG202" s="3" t="str" cm="1">
        <f t="array" ref="BG202">_xlfn.LET(
    _xlpm.ProblemFound, _xlfn.TEXTJOIN(", ", TRUE, IF(OR(Table65[[#This Row],[Codon Optimize Capitalized?]]="No", Table65[[#This Row],[Codon Optimize Capitalized?]]=""), IF((ISNUMBER(SEARCH(Table_Problem_Sequences[Problem Sequences], Table65[[#This Row],[Custom Sequence/Bank ID]]))), Table_Problem_Sequences[Problem Sequences], ""),IF((ISNUMBER(FIND(LOWER(Table_Problem_Sequences[Problem Sequences]), Table65[[#This Row],[Custom Sequence/Bank ID]]))), Table_Problem_Sequences[Problem Sequences], ""))),
    IF(_xlpm.ProblemFound="", "", "Warning 1: Problem sequences found (" &amp; _xlpm.ProblemFound &amp; ")"))</f>
        <v/>
      </c>
      <c r="BH202" s="3" t="str">
        <f>IF(AND(Table65[[#This Row],[Vector]] &lt;&gt; "Banked Construct",Table65[[#This Row],[Service]]&lt;&gt;"Stock RNA", LEN(Table65[[#This Row],[Custom Sequence/Bank ID]])&lt;300, Table65[[#This Row],[Custom Sequence/Bank ID]]&lt;&gt;""),"Comment: Sequence is less than 300nt. A spacer sequence will be added to bring the length up to 300nt","")</f>
        <v/>
      </c>
      <c r="BI202" s="1" t="str">
        <f>IF(AND(Table65[[#This Row],[Custom Sequence/Bank ID]]&lt;&gt;"", Table65[[#This Row],[Codon Optimize Capitalized?]]&lt;&gt; "No", Table65[[#This Row],[Codon Optimize Capitalized?]]&lt;&gt; "", Table65[[#This Row],[Codon Optimize Capitalized?]]&lt;&gt; "No Options"),
    IF(MOD(LEN(SUBSTITUTE(SUBSTITUTE(SUBSTITUTE(SUBSTITUTE(SUBSTITUTE(Table65[[#This Row],[Custom Sequence/Bank ID]], "a", ""), "c", ""), "g", ""), "u", ""), "t", "")), 3) = 0,
        "",
        "Error 3: Optimization regions not divisible by 3"),
    "")</f>
        <v/>
      </c>
      <c r="BJ202" s="1" t="str">
        <f>IF(
    Table65[[#This Row],[Vector]]="Banked Construct",
    IF(
        AND(
            LEFT(Table65[[#This Row],[Custom Sequence/Bank ID]], 3)="RTC",
            ISNUMBER(VALUE(MID(Table65[[#This Row],[Custom Sequence/Bank ID]], 4, 7))),
            LEN(Table65[[#This Row],[Custom Sequence/Bank ID]])=10
        ),
        "",
        "Error 4: Incorrect Bank ID"
    ),
    ""
)</f>
        <v/>
      </c>
      <c r="BK202" s="1" t="str">
        <f>IF(
   AND(Table65[[#This Row],[Vector]]&lt;&gt;"Banked Construct", LEN(Table65[[#This Row],[Custom Sequence/Bank ID]])&gt;0),
   IF(
      LEN(
         SUBSTITUTE(
            SUBSTITUTE(
               SUBSTITUTE(
                  SUBSTITUTE(UPPER(Table65[[#This Row],[Custom Sequence/Bank ID]]),"A",""),
               "C",""),
            "T",""),
         "G","")
      )&gt;0,
      "Error 5: Non-ACGT characters present",
      ""
   ),
   ""
)</f>
        <v/>
      </c>
      <c r="BL202" s="4" t="str">
        <f>IF(AND(Table65[[#This Row],[Vector]] &lt;&gt; "Banked Construct",Table65[[#This Row],[Service]]="Custom RNA", LEN(Table65[[#This Row],[Custom Sequence/Bank ID]])&gt;10000),"Error 6: Maximum sequence length is 10,000nt",IF(AND(Table65[[#This Row],[Vector]] &lt;&gt; "Banked Construct",Table65[[#This Row],[Service]]="HT Custom RNA", LEN(Table65[[#This Row],[Custom Sequence/Bank ID]])&gt;5000),"Error 6: Maximum sequence length for HT is 5,000nt", IF(Table65[[#This Row],[Service]]="HT Geneblock Custom RNA", IF(AND(Table65[[#This Row],[Vector]]="RTC coding circRNA", LEN(Table65[[#This Row],[Custom Sequence/Bank ID]])&gt;3793),"Error 6: Maximum sequence length for Coding CircRNA Geneblock is 3,793nt", IF(AND(Table65[[#This Row],[Vector]]="RTC noncoding circRNA", LEN(Table65[[#This Row],[Custom Sequence/Bank ID]])&gt;4493),"Error 6: Maximum sequence length for Noncoding CircRNA Geneblock is 4,493nt", IF(AND(Table65[[#This Row],[Vector]]="RTC Other RNA", LEN(Table65[[#This Row],[Custom Sequence/Bank ID]])&gt;4913),"Error 6: Maximum sequence length for Other RNA Geneblock is 4,913nt",""))),"")))</f>
        <v/>
      </c>
      <c r="BM202" s="4" t="str">
        <f>IF(AND(Table65[[#This Row],[Vector]] &lt;&gt; "Banked Construct", Table65[[#This Row],[Service]]&lt;&gt;"Stock RNA", Table65[[#This Row],[Custom Sequence/Bank ID]]&lt;&gt;""),
    _xlfn.LET(
        _xlpm.Sequence, Table65[[#This Row],[Custom Sequence/Bank ID]],
        _xlpm.OriginalLength, IF(AND(Table65[[#This Row],[Codon Optimize Capitalized?]] &lt;&gt; "No", Table65[[#This Row],[Codon Optimize Capitalized?]] &lt;&gt; ""),
                           LEN(SUBSTITUTE(SUBSTITUTE(SUBSTITUTE(SUBSTITUTE(SUBSTITUTE(_xlpm.Sequence, "A", ""), "C", ""), "G", ""), "T", ""), "U", "")),
                           LEN(_xlpm.Sequence)),
        _xlpm.NoGCLength, IF(AND(Table65[[#This Row],[Codon Optimize Capitalized?]] &lt;&gt; "No", Table65[[#This Row],[Codon Optimize Capitalized?]] &lt;&gt; ""),
                       LEN((SUBSTITUTE(SUBSTITUTE(SUBSTITUTE(SUBSTITUTE(SUBSTITUTE(SUBSTITUTE(SUBSTITUTE(_xlpm.Sequence, "A", ""), "C", ""), "G", ""), "T", ""), "U", ""), "g", ""), "c", ""))),
                       LEN(SUBSTITUTE(SUBSTITUTE(UPPER(_xlpm.Sequence), "G", ""), "C", ""))),
        _xlpm.GCLength, _xlpm.OriginalLength - _xlpm.NoGCLength,
        _xlpm.GCPercentage, IF(_xlpm.OriginalLength &gt; 15, _xlpm.GCLength / _xlpm.OriginalLength, 0.5),
                IF(OR(_xlpm.GCPercentage &gt; 0.65, _xlpm.GCPercentage &lt; 0.25), "Warning 7: Unoptimized region GC is not between 25-65%", "")
    ),
    ""
)</f>
        <v/>
      </c>
      <c r="BN202" s="4" t="str" cm="1">
        <f t="array" ref="BN202">_xlfn.LET(
    _xlpm.ProblemFound, _xlfn.TEXTJOIN(", ", TRUE, IF(OR(Table65[[#This Row],[Codon Optimize Capitalized?]]="No", Table65[[#This Row],[Codon Optimize Capitalized?]]=""), IF((ISNUMBER(SEARCH(Table_Restriction_Enzymes[XbaI], Table65[[#This Row],[Custom Sequence/Bank ID]]))), Table_Restriction_Enzymes[XbaI], ""),IF((ISNUMBER(FIND(LOWER(Table_Restriction_Enzymes[XbaI]), Table65[[#This Row],[Custom Sequence/Bank ID]]))), Table_Restriction_Enzymes[XbaI], ""))),
    IF(_xlpm.ProblemFound="", "", "[" &amp; _xlpm.ProblemFound &amp; "]"))</f>
        <v/>
      </c>
      <c r="BO202" s="4" t="str">
        <f>IF(Table_Sequence_Check[[#This Row],[Restriction Enzyme 1 Check]]&lt;&gt;"", Table_Restriction_Enzymes[[#Headers],[XbaI]],"")</f>
        <v/>
      </c>
      <c r="BP202" s="4" t="str" cm="1">
        <f t="array" ref="BP202">_xlfn.LET(
    _xlpm.ProblemFound, _xlfn.TEXTJOIN(", ", TRUE, IF(OR(Table65[[#This Row],[Codon Optimize Capitalized?]]="No", Table65[[#This Row],[Codon Optimize Capitalized?]]=""), IF((ISNUMBER(SEARCH(Table_Restriction_Enzymes[AscI], Table65[[#This Row],[Custom Sequence/Bank ID]]))), Table_Restriction_Enzymes[AscI], ""),IF((ISNUMBER(FIND(LOWER(Table_Restriction_Enzymes[AscI]), Table65[[#This Row],[Custom Sequence/Bank ID]]))), Table_Restriction_Enzymes[AscI], ""))),
    IF(_xlpm.ProblemFound="", "", "[" &amp; _xlpm.ProblemFound &amp; "]"))</f>
        <v/>
      </c>
      <c r="BQ202" s="4" t="str">
        <f>IF(Table_Sequence_Check[[#This Row],[Restriction Enzyme 2 Check]]&lt;&gt;"", Table_Restriction_Enzymes[[#Headers],[AscI]],"")</f>
        <v/>
      </c>
      <c r="BR202" s="4" t="str">
        <f>IF(AND(Table65[[#This Row],[Vector]] &lt;&gt; "Banked Construct",Table65[[#This Row],[Service]]&lt;&gt;"Stock RNA", Table65[[#This Row],[Service]]&lt;&gt;"HT Geneblock Custom RNA", Table_Sequence_Check[[#This Row],[Restriction Enzyme 1 Check]]&lt;&gt;"", Table_Sequence_Check[[#This Row],[Restriction Enzyme 2 Check]]&lt;&gt; ""),"Error 8: Remove instances of one of the following: " &amp; _xlfn.CONCAT(Table_Sequence_Check[[#This Row],[Restriction Enzyme 1 Check]],Table_Sequence_Check[[#This Row],[Restriction Enzyme 2 Check]]),"")</f>
        <v/>
      </c>
      <c r="BS202" s="4" t="str" cm="1">
        <f t="array" ref="BS202">IF(
   AND(
      Table65[[#This Row],[Service]] &lt;&gt; "",
      OR(
         COUNTIF(Table65[Service], "HT Custom RNA") &gt; 0,
         COUNTIF(Table65[Service], "HT Geneblock Custom RNA") &gt; 0
      ),
      COUNTA(_xlfn.UNIQUE(_xlfn._xlws.FILTER(Table65[Service], Table65[Service] &lt;&gt; ""))) &gt; 1
   ),
   "Error 9: If selecting HT Custom RNA or HT Geneblock Custom RNA, all items must match the selected HT service",
   ""
)</f>
        <v/>
      </c>
      <c r="BT202" s="4" t="str" cm="1">
        <f t="array" ref="BT202">IF(
   AND(
      Table65[[#This Row],[Service]] &lt;&gt; "",
      OR(COUNTIF(Table65[Service], "*HT Custom RNA*") &gt; 0, COUNTIF(Table65[Service], "*HT Geneblock Custom RNA*") &gt; 0),
      OR(
         COUNTA(_xlfn.UNIQUE(_xlfn._xlws.FILTER(Table65[RNA Analytics], (Table65[Service] &lt;&gt; "")))) &gt; 1,
         COUNTA(_xlfn.UNIQUE(_xlfn._xlws.FILTER(Table65[Bank Construct?], (Table65[Service] &lt;&gt; "")))) &gt; 1,
         COUNTA(_xlfn.UNIQUE(_xlfn._xlws.FILTER(Table65[Synthesis Type], (Table65[Service] &lt;&gt; "")))) &gt; 1
      )
   ),
   "Error 10: If submitting HT Custom RNA or HT Geneblock Custom RNA service request, all items must have the same Synthesis Type, Banking, and Analytics",
   ""
)</f>
        <v/>
      </c>
      <c r="BU202" s="4" t="str">
        <f>IF(AND(OR(Table65[[#This Row],[Service]] = "HT Custom RNA",Table65[[#This Row],[Service]] = "HT Geneblock Custom RNA"), Table65[[#This Row],[Vector]]="Banked Construct"),"Error 11: Banked constructs cannot be submitted for HT/Geneblock Custom RNA service. Contact the core if you'd like to resynthesize an entire banked plate","")</f>
        <v/>
      </c>
      <c r="BV202" s="4" t="str">
        <f>IF(AND(Table65[[#This Row],[Service]] &lt;&gt; "", Table65[[#This Row],[Vector]]="Banked Construct", Table65[[#This Row],[Bank Construct?]]="Yes"),"Error 12: Cannot bank constructs that are already banked","")</f>
        <v/>
      </c>
      <c r="BW202" s="4" t="str" cm="1">
        <f t="array" ref="BW202">_xlfn.LET(
    _xlpm.ProblemFound, _xlfn.TEXTJOIN(", ", TRUE, IF(AND(Table65[[#This Row],[Synthesis Type]]="Other RNA", OR(Table65[[#This Row],[Codon Optimize Capitalized?]]="No", Table65[[#This Row],[Codon Optimize Capitalized?]]="")), IF((ISNUMBER(SEARCH(Table_pA_Check[pA Check], Table65[[#This Row],[Custom Sequence/Bank ID]]))), Table_pA_Check[pA Check], ""),IF((ISNUMBER(FIND(LOWER(Table_pA_Check[pA Check]), Table65[[#This Row],[Custom Sequence/Bank ID]]))), Table_pA_Check[pA Check], ""))),
    IF(_xlpm.ProblemFound="", "", "Error 13: Problem sequences found (" &amp; _xlpm.ProblemFound &amp; ")"))</f>
        <v/>
      </c>
      <c r="BX202" s="4" t="str">
        <f>IF(AND(Table65[[#This Row],[Service]] &lt;&gt; "", Table65[[#This Row],[Codon Optimize Capitalized?]]&lt;&gt; "No", Table65[[#This Row],[Codon Optimize Capitalized?]]&lt;&gt; "", Table65[[#This Row],[Codon Optimize Capitalized?]]&lt;&gt; "No Options", EXACT(Table65[[#This Row],[Custom Sequence/Bank ID]],LOWER(Table65[[#This Row],[Custom Sequence/Bank ID]]))),"Error 14: Codon optimization is selected, but sequence is lowercase. Change regions for optimization to uppercase","")</f>
        <v/>
      </c>
      <c r="BY202" s="4" t="str">
        <f>IF(COUNTIF(Table65[Name], Table65[[#This Row],[Name]]) &gt; 1, "Error 15: Duplicate name", "")</f>
        <v/>
      </c>
      <c r="BZ202" s="4" t="str">
        <f>IF(
   Table65[[#This Row],[Service]]&lt;&gt;"",
   IF(
      AND(Table65[[#This Row],[Formulation]]="", Table65[[#This Row],[Number of Aliquots]]&gt;1),
      "Error 16: The RTC can only aliquot formulated circRNA; unformulated circRNA is stable through many freeze-thaw cycles",
      ""
   ),
   ""
)</f>
        <v/>
      </c>
      <c r="CA202" s="4" t="str">
        <f>IF(
   Table65[[#This Row],[Service]]&lt;&gt;"",
   IF(
      Table65[[#This Row],[Number of Aliquots]] &gt; (Table65[[#This Row],[Quantity (mg)]]*20),
      "Error 17: Too many aliquots. Maximum aliquots for Quantity requested = " &amp; (Table65[[#This Row],[Quantity (mg)]]*20),
      ""
   ),
   ""
)</f>
        <v/>
      </c>
      <c r="CB202" s="4" t="str">
        <f>IF(
   AND(Table65[[#This Row],[Service]]&lt;&gt;"", Table65[[#This Row],[Quantity (mg)]]&lt;0.2, Table65[[#This Row],[Formulation]]&lt;&gt;"", Table65[[#This Row],[Formulation]]&lt;&gt;"None"),
   "Error 18: Quantity too low. Minimum is 0.2mg for formulations",
   ""
)</f>
        <v/>
      </c>
      <c r="CC202" s="4" t="str">
        <f>IF(
   AND(Table65[[#This Row],[Service]]&lt;&gt;"", Table65[[#This Row],[Vector]]="No Vector", Table65[[#This Row],[Service]]&lt;&gt;"HT Geneblock Custom RNA"),
   "Error 19: [No Vector] can only be used for Geneblock service",
   ""
)</f>
        <v/>
      </c>
      <c r="CD202" s="4" t="str">
        <f>_xlfn.LET(
    _xlpm.errorList, _xlfn.TEXTJOIN(". ", TRUE, Table_Sequence_Check[[#This Row],[Problem Sequence Check]:[GC Check]],Table_Sequence_Check[[#This Row],[Restriction Enzyme Error]:[Gblock No Vector Check]]),
    IF(AND(Table65[[#This Row],[Service]]&lt;&gt;"", Table65[[#This Row],[Custom Sequence/Bank ID]]&lt;&gt;"SPECIAL",_xlpm.errorList&lt;&gt;""), _xlpm.errorList &amp; ".", "")
)</f>
        <v/>
      </c>
      <c r="CF202" s="3" t="str">
        <f t="shared" si="15"/>
        <v>Required</v>
      </c>
      <c r="CG202" s="1" t="str">
        <f t="shared" si="16"/>
        <v>Optional</v>
      </c>
      <c r="CH202" s="1" t="str">
        <f>IF(Table65[[#This Row],[Service]]&lt;&gt;"",IF((Table65[[#This Row],[Service]]="HT Custom RNA") + (Table65[[#This Row],[Service]]="HT Geneblock Custom RNA"), "Empty","Required"),"Empty")</f>
        <v>Empty</v>
      </c>
      <c r="CI202" s="1" t="str">
        <f>IF(Table65[[#This Row],[Service]] = "Stock RNA", "Required","Empty")</f>
        <v>Empty</v>
      </c>
      <c r="CJ202" s="1" t="str">
        <f>IF(OR(Table65[[#This Row],[Service]] = "Custom RNA", Table65[[#This Row],[Service]] = "HT Custom RNA", Table65[[#This Row],[Service]] = "HT Geneblock Custom RNA", Table65[[#This Row],[Service]] = "Formulation"), "Required", "Empty")</f>
        <v>Empty</v>
      </c>
      <c r="CK202" s="1" t="str">
        <f>IF(OR(Table65[[#This Row],[Service]] = "Custom RNA", Table65[[#This Row],[Service]] = "HT Custom RNA", Table65[[#This Row],[Service]] = "HT Geneblock Custom RNA"), "Required", "Empty")</f>
        <v>Empty</v>
      </c>
      <c r="CL202" s="1" t="str">
        <f>IF(OR(Table65[[#This Row],[Service]] = "Custom RNA", Table65[[#This Row],[Service]] = "HT Custom RNA", Table65[[#This Row],[Service]] = "HT Geneblock Custom RNA"), "Required", "Empty")</f>
        <v>Empty</v>
      </c>
      <c r="CM202" s="1" t="str">
        <f>IF(OR(Table65[[#This Row],[Service]] = "Custom RNA", Table65[[#This Row],[Service]] = "HT Custom RNA", Table65[[#This Row],[Service]] = "HT Geneblock Custom RNA"), "Required", "Empty")</f>
        <v>Empty</v>
      </c>
      <c r="CN202" s="1" t="str">
        <f>IF(AND(Table65[[#This Row],[Vector]]&lt;&gt;"Banked Construct", OR(Table65[[#This Row],[Service]] = "Custom RNA", Table65[[#This Row],[Service]] = "HT Custom RNA",Table65[[#This Row],[Service]] = "HT Geneblock Custom RNA",)), "Optional", "Empty")</f>
        <v>Empty</v>
      </c>
      <c r="CO202" s="1" t="str">
        <f>IF(OR(Table65[[#This Row],[Service]] = "Custom RNA", Table65[[#This Row],[Service]] = "HT Custom RNA"), "Optional", "Empty")</f>
        <v>Empty</v>
      </c>
      <c r="CP202" s="1" t="str">
        <f>IF(OR(Table65[[#This Row],[Service]] = "Custom RNA", Table65[[#This Row],[Service]] = "HT Custom RNA", Table65[[#This Row],[Service]] = "HT Custom Geneblock RNA"), "Optional", "Empty")</f>
        <v>Empty</v>
      </c>
      <c r="CQ202" s="1" t="str">
        <f>IF(Table65[[#This Row],[Service]]&lt;&gt;"",IF(OR(Table65[[#This Row],[Service]]="HT Custom RNA", Table65[[#This Row],[Service]]="HT Geneblock Custom RNA"), "Empty","Optional"),"Empty")</f>
        <v>Empty</v>
      </c>
      <c r="CR202" s="1" t="str">
        <f>IF(AND(Table65[[#This Row],[Formulation]]&lt;&gt;"",Table65[[#This Row],[Formulation]]&lt;&gt;"None",Table65[[#This Row],[Formulation]]&lt;&gt;"No Options"), "Required","Empty")</f>
        <v>Empty</v>
      </c>
      <c r="CS202" s="1" t="str">
        <f>IF(AND(Table65[[#This Row],[Formulation]]&lt;&gt;"",Table65[[#This Row],[Formulation]]&lt;&gt;"None",Table65[[#This Row],[Formulation]]&lt;&gt;"No Options"), "Optional","Empty")</f>
        <v>Empty</v>
      </c>
      <c r="CT202" s="1" t="str">
        <f t="shared" si="17"/>
        <v>Optional</v>
      </c>
      <c r="CU202" s="1" t="str">
        <f t="shared" si="18"/>
        <v>Optional</v>
      </c>
      <c r="CV202" s="2" t="str">
        <f t="shared" si="19"/>
        <v>Optional</v>
      </c>
    </row>
    <row r="203" spans="1:100" x14ac:dyDescent="0.35">
      <c r="A203" s="69">
        <v>199</v>
      </c>
      <c r="B203" s="59"/>
      <c r="C203" s="83"/>
      <c r="D203" s="85"/>
      <c r="E203" s="90"/>
      <c r="F203" s="60"/>
      <c r="G203" s="60"/>
      <c r="H203" s="60"/>
      <c r="I203" s="61"/>
      <c r="J203" s="61"/>
      <c r="K203" s="105"/>
      <c r="L203" s="90"/>
      <c r="M203" s="60"/>
      <c r="N203" s="108"/>
      <c r="O203" s="91"/>
      <c r="P203" s="111"/>
      <c r="Q203" s="93" t="str">
        <f>Table_Sequence_Check[[#This Row],[Final Warnings]]</f>
        <v/>
      </c>
      <c r="R203" s="19"/>
      <c r="S203" s="19"/>
      <c r="T203" s="19"/>
      <c r="BG203" s="3" t="str" cm="1">
        <f t="array" ref="BG203">_xlfn.LET(
    _xlpm.ProblemFound, _xlfn.TEXTJOIN(", ", TRUE, IF(OR(Table65[[#This Row],[Codon Optimize Capitalized?]]="No", Table65[[#This Row],[Codon Optimize Capitalized?]]=""), IF((ISNUMBER(SEARCH(Table_Problem_Sequences[Problem Sequences], Table65[[#This Row],[Custom Sequence/Bank ID]]))), Table_Problem_Sequences[Problem Sequences], ""),IF((ISNUMBER(FIND(LOWER(Table_Problem_Sequences[Problem Sequences]), Table65[[#This Row],[Custom Sequence/Bank ID]]))), Table_Problem_Sequences[Problem Sequences], ""))),
    IF(_xlpm.ProblemFound="", "", "Warning 1: Problem sequences found (" &amp; _xlpm.ProblemFound &amp; ")"))</f>
        <v/>
      </c>
      <c r="BH203" s="3" t="str">
        <f>IF(AND(Table65[[#This Row],[Vector]] &lt;&gt; "Banked Construct",Table65[[#This Row],[Service]]&lt;&gt;"Stock RNA", LEN(Table65[[#This Row],[Custom Sequence/Bank ID]])&lt;300, Table65[[#This Row],[Custom Sequence/Bank ID]]&lt;&gt;""),"Comment: Sequence is less than 300nt. A spacer sequence will be added to bring the length up to 300nt","")</f>
        <v/>
      </c>
      <c r="BI203" s="1" t="str">
        <f>IF(AND(Table65[[#This Row],[Custom Sequence/Bank ID]]&lt;&gt;"", Table65[[#This Row],[Codon Optimize Capitalized?]]&lt;&gt; "No", Table65[[#This Row],[Codon Optimize Capitalized?]]&lt;&gt; "", Table65[[#This Row],[Codon Optimize Capitalized?]]&lt;&gt; "No Options"),
    IF(MOD(LEN(SUBSTITUTE(SUBSTITUTE(SUBSTITUTE(SUBSTITUTE(SUBSTITUTE(Table65[[#This Row],[Custom Sequence/Bank ID]], "a", ""), "c", ""), "g", ""), "u", ""), "t", "")), 3) = 0,
        "",
        "Error 3: Optimization regions not divisible by 3"),
    "")</f>
        <v/>
      </c>
      <c r="BJ203" s="1" t="str">
        <f>IF(
    Table65[[#This Row],[Vector]]="Banked Construct",
    IF(
        AND(
            LEFT(Table65[[#This Row],[Custom Sequence/Bank ID]], 3)="RTC",
            ISNUMBER(VALUE(MID(Table65[[#This Row],[Custom Sequence/Bank ID]], 4, 7))),
            LEN(Table65[[#This Row],[Custom Sequence/Bank ID]])=10
        ),
        "",
        "Error 4: Incorrect Bank ID"
    ),
    ""
)</f>
        <v/>
      </c>
      <c r="BK203" s="1" t="str">
        <f>IF(
   AND(Table65[[#This Row],[Vector]]&lt;&gt;"Banked Construct", LEN(Table65[[#This Row],[Custom Sequence/Bank ID]])&gt;0),
   IF(
      LEN(
         SUBSTITUTE(
            SUBSTITUTE(
               SUBSTITUTE(
                  SUBSTITUTE(UPPER(Table65[[#This Row],[Custom Sequence/Bank ID]]),"A",""),
               "C",""),
            "T",""),
         "G","")
      )&gt;0,
      "Error 5: Non-ACGT characters present",
      ""
   ),
   ""
)</f>
        <v/>
      </c>
      <c r="BL203" s="4" t="str">
        <f>IF(AND(Table65[[#This Row],[Vector]] &lt;&gt; "Banked Construct",Table65[[#This Row],[Service]]="Custom RNA", LEN(Table65[[#This Row],[Custom Sequence/Bank ID]])&gt;10000),"Error 6: Maximum sequence length is 10,000nt",IF(AND(Table65[[#This Row],[Vector]] &lt;&gt; "Banked Construct",Table65[[#This Row],[Service]]="HT Custom RNA", LEN(Table65[[#This Row],[Custom Sequence/Bank ID]])&gt;5000),"Error 6: Maximum sequence length for HT is 5,000nt", IF(Table65[[#This Row],[Service]]="HT Geneblock Custom RNA", IF(AND(Table65[[#This Row],[Vector]]="RTC coding circRNA", LEN(Table65[[#This Row],[Custom Sequence/Bank ID]])&gt;3793),"Error 6: Maximum sequence length for Coding CircRNA Geneblock is 3,793nt", IF(AND(Table65[[#This Row],[Vector]]="RTC noncoding circRNA", LEN(Table65[[#This Row],[Custom Sequence/Bank ID]])&gt;4493),"Error 6: Maximum sequence length for Noncoding CircRNA Geneblock is 4,493nt", IF(AND(Table65[[#This Row],[Vector]]="RTC Other RNA", LEN(Table65[[#This Row],[Custom Sequence/Bank ID]])&gt;4913),"Error 6: Maximum sequence length for Other RNA Geneblock is 4,913nt",""))),"")))</f>
        <v/>
      </c>
      <c r="BM203" s="4" t="str">
        <f>IF(AND(Table65[[#This Row],[Vector]] &lt;&gt; "Banked Construct", Table65[[#This Row],[Service]]&lt;&gt;"Stock RNA", Table65[[#This Row],[Custom Sequence/Bank ID]]&lt;&gt;""),
    _xlfn.LET(
        _xlpm.Sequence, Table65[[#This Row],[Custom Sequence/Bank ID]],
        _xlpm.OriginalLength, IF(AND(Table65[[#This Row],[Codon Optimize Capitalized?]] &lt;&gt; "No", Table65[[#This Row],[Codon Optimize Capitalized?]] &lt;&gt; ""),
                           LEN(SUBSTITUTE(SUBSTITUTE(SUBSTITUTE(SUBSTITUTE(SUBSTITUTE(_xlpm.Sequence, "A", ""), "C", ""), "G", ""), "T", ""), "U", "")),
                           LEN(_xlpm.Sequence)),
        _xlpm.NoGCLength, IF(AND(Table65[[#This Row],[Codon Optimize Capitalized?]] &lt;&gt; "No", Table65[[#This Row],[Codon Optimize Capitalized?]] &lt;&gt; ""),
                       LEN((SUBSTITUTE(SUBSTITUTE(SUBSTITUTE(SUBSTITUTE(SUBSTITUTE(SUBSTITUTE(SUBSTITUTE(_xlpm.Sequence, "A", ""), "C", ""), "G", ""), "T", ""), "U", ""), "g", ""), "c", ""))),
                       LEN(SUBSTITUTE(SUBSTITUTE(UPPER(_xlpm.Sequence), "G", ""), "C", ""))),
        _xlpm.GCLength, _xlpm.OriginalLength - _xlpm.NoGCLength,
        _xlpm.GCPercentage, IF(_xlpm.OriginalLength &gt; 15, _xlpm.GCLength / _xlpm.OriginalLength, 0.5),
                IF(OR(_xlpm.GCPercentage &gt; 0.65, _xlpm.GCPercentage &lt; 0.25), "Warning 7: Unoptimized region GC is not between 25-65%", "")
    ),
    ""
)</f>
        <v/>
      </c>
      <c r="BN203" s="4" t="str" cm="1">
        <f t="array" ref="BN203">_xlfn.LET(
    _xlpm.ProblemFound, _xlfn.TEXTJOIN(", ", TRUE, IF(OR(Table65[[#This Row],[Codon Optimize Capitalized?]]="No", Table65[[#This Row],[Codon Optimize Capitalized?]]=""), IF((ISNUMBER(SEARCH(Table_Restriction_Enzymes[XbaI], Table65[[#This Row],[Custom Sequence/Bank ID]]))), Table_Restriction_Enzymes[XbaI], ""),IF((ISNUMBER(FIND(LOWER(Table_Restriction_Enzymes[XbaI]), Table65[[#This Row],[Custom Sequence/Bank ID]]))), Table_Restriction_Enzymes[XbaI], ""))),
    IF(_xlpm.ProblemFound="", "", "[" &amp; _xlpm.ProblemFound &amp; "]"))</f>
        <v/>
      </c>
      <c r="BO203" s="4" t="str">
        <f>IF(Table_Sequence_Check[[#This Row],[Restriction Enzyme 1 Check]]&lt;&gt;"", Table_Restriction_Enzymes[[#Headers],[XbaI]],"")</f>
        <v/>
      </c>
      <c r="BP203" s="4" t="str" cm="1">
        <f t="array" ref="BP203">_xlfn.LET(
    _xlpm.ProblemFound, _xlfn.TEXTJOIN(", ", TRUE, IF(OR(Table65[[#This Row],[Codon Optimize Capitalized?]]="No", Table65[[#This Row],[Codon Optimize Capitalized?]]=""), IF((ISNUMBER(SEARCH(Table_Restriction_Enzymes[AscI], Table65[[#This Row],[Custom Sequence/Bank ID]]))), Table_Restriction_Enzymes[AscI], ""),IF((ISNUMBER(FIND(LOWER(Table_Restriction_Enzymes[AscI]), Table65[[#This Row],[Custom Sequence/Bank ID]]))), Table_Restriction_Enzymes[AscI], ""))),
    IF(_xlpm.ProblemFound="", "", "[" &amp; _xlpm.ProblemFound &amp; "]"))</f>
        <v/>
      </c>
      <c r="BQ203" s="4" t="str">
        <f>IF(Table_Sequence_Check[[#This Row],[Restriction Enzyme 2 Check]]&lt;&gt;"", Table_Restriction_Enzymes[[#Headers],[AscI]],"")</f>
        <v/>
      </c>
      <c r="BR203" s="4" t="str">
        <f>IF(AND(Table65[[#This Row],[Vector]] &lt;&gt; "Banked Construct",Table65[[#This Row],[Service]]&lt;&gt;"Stock RNA", Table65[[#This Row],[Service]]&lt;&gt;"HT Geneblock Custom RNA", Table_Sequence_Check[[#This Row],[Restriction Enzyme 1 Check]]&lt;&gt;"", Table_Sequence_Check[[#This Row],[Restriction Enzyme 2 Check]]&lt;&gt; ""),"Error 8: Remove instances of one of the following: " &amp; _xlfn.CONCAT(Table_Sequence_Check[[#This Row],[Restriction Enzyme 1 Check]],Table_Sequence_Check[[#This Row],[Restriction Enzyme 2 Check]]),"")</f>
        <v/>
      </c>
      <c r="BS203" s="4" t="str" cm="1">
        <f t="array" ref="BS203">IF(
   AND(
      Table65[[#This Row],[Service]] &lt;&gt; "",
      OR(
         COUNTIF(Table65[Service], "HT Custom RNA") &gt; 0,
         COUNTIF(Table65[Service], "HT Geneblock Custom RNA") &gt; 0
      ),
      COUNTA(_xlfn.UNIQUE(_xlfn._xlws.FILTER(Table65[Service], Table65[Service] &lt;&gt; ""))) &gt; 1
   ),
   "Error 9: If selecting HT Custom RNA or HT Geneblock Custom RNA, all items must match the selected HT service",
   ""
)</f>
        <v/>
      </c>
      <c r="BT203" s="4" t="str" cm="1">
        <f t="array" ref="BT203">IF(
   AND(
      Table65[[#This Row],[Service]] &lt;&gt; "",
      OR(COUNTIF(Table65[Service], "*HT Custom RNA*") &gt; 0, COUNTIF(Table65[Service], "*HT Geneblock Custom RNA*") &gt; 0),
      OR(
         COUNTA(_xlfn.UNIQUE(_xlfn._xlws.FILTER(Table65[RNA Analytics], (Table65[Service] &lt;&gt; "")))) &gt; 1,
         COUNTA(_xlfn.UNIQUE(_xlfn._xlws.FILTER(Table65[Bank Construct?], (Table65[Service] &lt;&gt; "")))) &gt; 1,
         COUNTA(_xlfn.UNIQUE(_xlfn._xlws.FILTER(Table65[Synthesis Type], (Table65[Service] &lt;&gt; "")))) &gt; 1
      )
   ),
   "Error 10: If submitting HT Custom RNA or HT Geneblock Custom RNA service request, all items must have the same Synthesis Type, Banking, and Analytics",
   ""
)</f>
        <v/>
      </c>
      <c r="BU203" s="4" t="str">
        <f>IF(AND(OR(Table65[[#This Row],[Service]] = "HT Custom RNA",Table65[[#This Row],[Service]] = "HT Geneblock Custom RNA"), Table65[[#This Row],[Vector]]="Banked Construct"),"Error 11: Banked constructs cannot be submitted for HT/Geneblock Custom RNA service. Contact the core if you'd like to resynthesize an entire banked plate","")</f>
        <v/>
      </c>
      <c r="BV203" s="4" t="str">
        <f>IF(AND(Table65[[#This Row],[Service]] &lt;&gt; "", Table65[[#This Row],[Vector]]="Banked Construct", Table65[[#This Row],[Bank Construct?]]="Yes"),"Error 12: Cannot bank constructs that are already banked","")</f>
        <v/>
      </c>
      <c r="BW203" s="4" t="str" cm="1">
        <f t="array" ref="BW203">_xlfn.LET(
    _xlpm.ProblemFound, _xlfn.TEXTJOIN(", ", TRUE, IF(AND(Table65[[#This Row],[Synthesis Type]]="Other RNA", OR(Table65[[#This Row],[Codon Optimize Capitalized?]]="No", Table65[[#This Row],[Codon Optimize Capitalized?]]="")), IF((ISNUMBER(SEARCH(Table_pA_Check[pA Check], Table65[[#This Row],[Custom Sequence/Bank ID]]))), Table_pA_Check[pA Check], ""),IF((ISNUMBER(FIND(LOWER(Table_pA_Check[pA Check]), Table65[[#This Row],[Custom Sequence/Bank ID]]))), Table_pA_Check[pA Check], ""))),
    IF(_xlpm.ProblemFound="", "", "Error 13: Problem sequences found (" &amp; _xlpm.ProblemFound &amp; ")"))</f>
        <v/>
      </c>
      <c r="BX203" s="4" t="str">
        <f>IF(AND(Table65[[#This Row],[Service]] &lt;&gt; "", Table65[[#This Row],[Codon Optimize Capitalized?]]&lt;&gt; "No", Table65[[#This Row],[Codon Optimize Capitalized?]]&lt;&gt; "", Table65[[#This Row],[Codon Optimize Capitalized?]]&lt;&gt; "No Options", EXACT(Table65[[#This Row],[Custom Sequence/Bank ID]],LOWER(Table65[[#This Row],[Custom Sequence/Bank ID]]))),"Error 14: Codon optimization is selected, but sequence is lowercase. Change regions for optimization to uppercase","")</f>
        <v/>
      </c>
      <c r="BY203" s="4" t="str">
        <f>IF(COUNTIF(Table65[Name], Table65[[#This Row],[Name]]) &gt; 1, "Error 15: Duplicate name", "")</f>
        <v/>
      </c>
      <c r="BZ203" s="4" t="str">
        <f>IF(
   Table65[[#This Row],[Service]]&lt;&gt;"",
   IF(
      AND(Table65[[#This Row],[Formulation]]="", Table65[[#This Row],[Number of Aliquots]]&gt;1),
      "Error 16: The RTC can only aliquot formulated circRNA; unformulated circRNA is stable through many freeze-thaw cycles",
      ""
   ),
   ""
)</f>
        <v/>
      </c>
      <c r="CA203" s="4" t="str">
        <f>IF(
   Table65[[#This Row],[Service]]&lt;&gt;"",
   IF(
      Table65[[#This Row],[Number of Aliquots]] &gt; (Table65[[#This Row],[Quantity (mg)]]*20),
      "Error 17: Too many aliquots. Maximum aliquots for Quantity requested = " &amp; (Table65[[#This Row],[Quantity (mg)]]*20),
      ""
   ),
   ""
)</f>
        <v/>
      </c>
      <c r="CB203" s="4" t="str">
        <f>IF(
   AND(Table65[[#This Row],[Service]]&lt;&gt;"", Table65[[#This Row],[Quantity (mg)]]&lt;0.2, Table65[[#This Row],[Formulation]]&lt;&gt;"", Table65[[#This Row],[Formulation]]&lt;&gt;"None"),
   "Error 18: Quantity too low. Minimum is 0.2mg for formulations",
   ""
)</f>
        <v/>
      </c>
      <c r="CC203" s="4" t="str">
        <f>IF(
   AND(Table65[[#This Row],[Service]]&lt;&gt;"", Table65[[#This Row],[Vector]]="No Vector", Table65[[#This Row],[Service]]&lt;&gt;"HT Geneblock Custom RNA"),
   "Error 19: [No Vector] can only be used for Geneblock service",
   ""
)</f>
        <v/>
      </c>
      <c r="CD203" s="4" t="str">
        <f>_xlfn.LET(
    _xlpm.errorList, _xlfn.TEXTJOIN(". ", TRUE, Table_Sequence_Check[[#This Row],[Problem Sequence Check]:[GC Check]],Table_Sequence_Check[[#This Row],[Restriction Enzyme Error]:[Gblock No Vector Check]]),
    IF(AND(Table65[[#This Row],[Service]]&lt;&gt;"", Table65[[#This Row],[Custom Sequence/Bank ID]]&lt;&gt;"SPECIAL",_xlpm.errorList&lt;&gt;""), _xlpm.errorList &amp; ".", "")
)</f>
        <v/>
      </c>
      <c r="CF203" s="3" t="str">
        <f t="shared" si="15"/>
        <v>Required</v>
      </c>
      <c r="CG203" s="1" t="str">
        <f t="shared" si="16"/>
        <v>Optional</v>
      </c>
      <c r="CH203" s="1" t="str">
        <f>IF(Table65[[#This Row],[Service]]&lt;&gt;"",IF((Table65[[#This Row],[Service]]="HT Custom RNA") + (Table65[[#This Row],[Service]]="HT Geneblock Custom RNA"), "Empty","Required"),"Empty")</f>
        <v>Empty</v>
      </c>
      <c r="CI203" s="1" t="str">
        <f>IF(Table65[[#This Row],[Service]] = "Stock RNA", "Required","Empty")</f>
        <v>Empty</v>
      </c>
      <c r="CJ203" s="1" t="str">
        <f>IF(OR(Table65[[#This Row],[Service]] = "Custom RNA", Table65[[#This Row],[Service]] = "HT Custom RNA", Table65[[#This Row],[Service]] = "HT Geneblock Custom RNA", Table65[[#This Row],[Service]] = "Formulation"), "Required", "Empty")</f>
        <v>Empty</v>
      </c>
      <c r="CK203" s="1" t="str">
        <f>IF(OR(Table65[[#This Row],[Service]] = "Custom RNA", Table65[[#This Row],[Service]] = "HT Custom RNA", Table65[[#This Row],[Service]] = "HT Geneblock Custom RNA"), "Required", "Empty")</f>
        <v>Empty</v>
      </c>
      <c r="CL203" s="1" t="str">
        <f>IF(OR(Table65[[#This Row],[Service]] = "Custom RNA", Table65[[#This Row],[Service]] = "HT Custom RNA", Table65[[#This Row],[Service]] = "HT Geneblock Custom RNA"), "Required", "Empty")</f>
        <v>Empty</v>
      </c>
      <c r="CM203" s="1" t="str">
        <f>IF(OR(Table65[[#This Row],[Service]] = "Custom RNA", Table65[[#This Row],[Service]] = "HT Custom RNA", Table65[[#This Row],[Service]] = "HT Geneblock Custom RNA"), "Required", "Empty")</f>
        <v>Empty</v>
      </c>
      <c r="CN203" s="1" t="str">
        <f>IF(AND(Table65[[#This Row],[Vector]]&lt;&gt;"Banked Construct", OR(Table65[[#This Row],[Service]] = "Custom RNA", Table65[[#This Row],[Service]] = "HT Custom RNA",Table65[[#This Row],[Service]] = "HT Geneblock Custom RNA",)), "Optional", "Empty")</f>
        <v>Empty</v>
      </c>
      <c r="CO203" s="1" t="str">
        <f>IF(OR(Table65[[#This Row],[Service]] = "Custom RNA", Table65[[#This Row],[Service]] = "HT Custom RNA"), "Optional", "Empty")</f>
        <v>Empty</v>
      </c>
      <c r="CP203" s="1" t="str">
        <f>IF(OR(Table65[[#This Row],[Service]] = "Custom RNA", Table65[[#This Row],[Service]] = "HT Custom RNA", Table65[[#This Row],[Service]] = "HT Custom Geneblock RNA"), "Optional", "Empty")</f>
        <v>Empty</v>
      </c>
      <c r="CQ203" s="1" t="str">
        <f>IF(Table65[[#This Row],[Service]]&lt;&gt;"",IF(OR(Table65[[#This Row],[Service]]="HT Custom RNA", Table65[[#This Row],[Service]]="HT Geneblock Custom RNA"), "Empty","Optional"),"Empty")</f>
        <v>Empty</v>
      </c>
      <c r="CR203" s="1" t="str">
        <f>IF(AND(Table65[[#This Row],[Formulation]]&lt;&gt;"",Table65[[#This Row],[Formulation]]&lt;&gt;"None",Table65[[#This Row],[Formulation]]&lt;&gt;"No Options"), "Required","Empty")</f>
        <v>Empty</v>
      </c>
      <c r="CS203" s="1" t="str">
        <f>IF(AND(Table65[[#This Row],[Formulation]]&lt;&gt;"",Table65[[#This Row],[Formulation]]&lt;&gt;"None",Table65[[#This Row],[Formulation]]&lt;&gt;"No Options"), "Optional","Empty")</f>
        <v>Empty</v>
      </c>
      <c r="CT203" s="1" t="str">
        <f t="shared" si="17"/>
        <v>Optional</v>
      </c>
      <c r="CU203" s="1" t="str">
        <f t="shared" si="18"/>
        <v>Optional</v>
      </c>
      <c r="CV203" s="2" t="str">
        <f t="shared" si="19"/>
        <v>Optional</v>
      </c>
    </row>
    <row r="204" spans="1:100" x14ac:dyDescent="0.35">
      <c r="A204" s="69">
        <v>200</v>
      </c>
      <c r="B204" s="59"/>
      <c r="C204" s="83"/>
      <c r="D204" s="85"/>
      <c r="E204" s="90"/>
      <c r="F204" s="60"/>
      <c r="G204" s="60"/>
      <c r="H204" s="60"/>
      <c r="I204" s="61"/>
      <c r="J204" s="61"/>
      <c r="K204" s="105"/>
      <c r="L204" s="90"/>
      <c r="M204" s="60"/>
      <c r="N204" s="108"/>
      <c r="O204" s="91"/>
      <c r="P204" s="111"/>
      <c r="Q204" s="93" t="str">
        <f>Table_Sequence_Check[[#This Row],[Final Warnings]]</f>
        <v/>
      </c>
      <c r="R204" s="19"/>
      <c r="S204" s="19"/>
      <c r="T204" s="19"/>
      <c r="BG204" s="3" t="str" cm="1">
        <f t="array" ref="BG204">_xlfn.LET(
    _xlpm.ProblemFound, _xlfn.TEXTJOIN(", ", TRUE, IF(OR(Table65[[#This Row],[Codon Optimize Capitalized?]]="No", Table65[[#This Row],[Codon Optimize Capitalized?]]=""), IF((ISNUMBER(SEARCH(Table_Problem_Sequences[Problem Sequences], Table65[[#This Row],[Custom Sequence/Bank ID]]))), Table_Problem_Sequences[Problem Sequences], ""),IF((ISNUMBER(FIND(LOWER(Table_Problem_Sequences[Problem Sequences]), Table65[[#This Row],[Custom Sequence/Bank ID]]))), Table_Problem_Sequences[Problem Sequences], ""))),
    IF(_xlpm.ProblemFound="", "", "Warning 1: Problem sequences found (" &amp; _xlpm.ProblemFound &amp; ")"))</f>
        <v/>
      </c>
      <c r="BH204" s="3" t="str">
        <f>IF(AND(Table65[[#This Row],[Vector]] &lt;&gt; "Banked Construct",Table65[[#This Row],[Service]]&lt;&gt;"Stock RNA", LEN(Table65[[#This Row],[Custom Sequence/Bank ID]])&lt;300, Table65[[#This Row],[Custom Sequence/Bank ID]]&lt;&gt;""),"Comment: Sequence is less than 300nt. A spacer sequence will be added to bring the length up to 300nt","")</f>
        <v/>
      </c>
      <c r="BI204" s="1" t="str">
        <f>IF(AND(Table65[[#This Row],[Custom Sequence/Bank ID]]&lt;&gt;"", Table65[[#This Row],[Codon Optimize Capitalized?]]&lt;&gt; "No", Table65[[#This Row],[Codon Optimize Capitalized?]]&lt;&gt; "", Table65[[#This Row],[Codon Optimize Capitalized?]]&lt;&gt; "No Options"),
    IF(MOD(LEN(SUBSTITUTE(SUBSTITUTE(SUBSTITUTE(SUBSTITUTE(SUBSTITUTE(Table65[[#This Row],[Custom Sequence/Bank ID]], "a", ""), "c", ""), "g", ""), "u", ""), "t", "")), 3) = 0,
        "",
        "Error 3: Optimization regions not divisible by 3"),
    "")</f>
        <v/>
      </c>
      <c r="BJ204" s="1" t="str">
        <f>IF(
    Table65[[#This Row],[Vector]]="Banked Construct",
    IF(
        AND(
            LEFT(Table65[[#This Row],[Custom Sequence/Bank ID]], 3)="RTC",
            ISNUMBER(VALUE(MID(Table65[[#This Row],[Custom Sequence/Bank ID]], 4, 7))),
            LEN(Table65[[#This Row],[Custom Sequence/Bank ID]])=10
        ),
        "",
        "Error 4: Incorrect Bank ID"
    ),
    ""
)</f>
        <v/>
      </c>
      <c r="BK204" s="1" t="str">
        <f>IF(
   AND(Table65[[#This Row],[Vector]]&lt;&gt;"Banked Construct", LEN(Table65[[#This Row],[Custom Sequence/Bank ID]])&gt;0),
   IF(
      LEN(
         SUBSTITUTE(
            SUBSTITUTE(
               SUBSTITUTE(
                  SUBSTITUTE(UPPER(Table65[[#This Row],[Custom Sequence/Bank ID]]),"A",""),
               "C",""),
            "T",""),
         "G","")
      )&gt;0,
      "Error 5: Non-ACGT characters present",
      ""
   ),
   ""
)</f>
        <v/>
      </c>
      <c r="BL204" s="4" t="str">
        <f>IF(AND(Table65[[#This Row],[Vector]] &lt;&gt; "Banked Construct",Table65[[#This Row],[Service]]="Custom RNA", LEN(Table65[[#This Row],[Custom Sequence/Bank ID]])&gt;10000),"Error 6: Maximum sequence length is 10,000nt",IF(AND(Table65[[#This Row],[Vector]] &lt;&gt; "Banked Construct",Table65[[#This Row],[Service]]="HT Custom RNA", LEN(Table65[[#This Row],[Custom Sequence/Bank ID]])&gt;5000),"Error 6: Maximum sequence length for HT is 5,000nt", IF(Table65[[#This Row],[Service]]="HT Geneblock Custom RNA", IF(AND(Table65[[#This Row],[Vector]]="RTC coding circRNA", LEN(Table65[[#This Row],[Custom Sequence/Bank ID]])&gt;3793),"Error 6: Maximum sequence length for Coding CircRNA Geneblock is 3,793nt", IF(AND(Table65[[#This Row],[Vector]]="RTC noncoding circRNA", LEN(Table65[[#This Row],[Custom Sequence/Bank ID]])&gt;4493),"Error 6: Maximum sequence length for Noncoding CircRNA Geneblock is 4,493nt", IF(AND(Table65[[#This Row],[Vector]]="RTC Other RNA", LEN(Table65[[#This Row],[Custom Sequence/Bank ID]])&gt;4913),"Error 6: Maximum sequence length for Other RNA Geneblock is 4,913nt",""))),"")))</f>
        <v/>
      </c>
      <c r="BM204" s="4" t="str">
        <f>IF(AND(Table65[[#This Row],[Vector]] &lt;&gt; "Banked Construct", Table65[[#This Row],[Service]]&lt;&gt;"Stock RNA", Table65[[#This Row],[Custom Sequence/Bank ID]]&lt;&gt;""),
    _xlfn.LET(
        _xlpm.Sequence, Table65[[#This Row],[Custom Sequence/Bank ID]],
        _xlpm.OriginalLength, IF(AND(Table65[[#This Row],[Codon Optimize Capitalized?]] &lt;&gt; "No", Table65[[#This Row],[Codon Optimize Capitalized?]] &lt;&gt; ""),
                           LEN(SUBSTITUTE(SUBSTITUTE(SUBSTITUTE(SUBSTITUTE(SUBSTITUTE(_xlpm.Sequence, "A", ""), "C", ""), "G", ""), "T", ""), "U", "")),
                           LEN(_xlpm.Sequence)),
        _xlpm.NoGCLength, IF(AND(Table65[[#This Row],[Codon Optimize Capitalized?]] &lt;&gt; "No", Table65[[#This Row],[Codon Optimize Capitalized?]] &lt;&gt; ""),
                       LEN((SUBSTITUTE(SUBSTITUTE(SUBSTITUTE(SUBSTITUTE(SUBSTITUTE(SUBSTITUTE(SUBSTITUTE(_xlpm.Sequence, "A", ""), "C", ""), "G", ""), "T", ""), "U", ""), "g", ""), "c", ""))),
                       LEN(SUBSTITUTE(SUBSTITUTE(UPPER(_xlpm.Sequence), "G", ""), "C", ""))),
        _xlpm.GCLength, _xlpm.OriginalLength - _xlpm.NoGCLength,
        _xlpm.GCPercentage, IF(_xlpm.OriginalLength &gt; 15, _xlpm.GCLength / _xlpm.OriginalLength, 0.5),
                IF(OR(_xlpm.GCPercentage &gt; 0.65, _xlpm.GCPercentage &lt; 0.25), "Warning 7: Unoptimized region GC is not between 25-65%", "")
    ),
    ""
)</f>
        <v/>
      </c>
      <c r="BN204" s="4" t="str" cm="1">
        <f t="array" ref="BN204">_xlfn.LET(
    _xlpm.ProblemFound, _xlfn.TEXTJOIN(", ", TRUE, IF(OR(Table65[[#This Row],[Codon Optimize Capitalized?]]="No", Table65[[#This Row],[Codon Optimize Capitalized?]]=""), IF((ISNUMBER(SEARCH(Table_Restriction_Enzymes[XbaI], Table65[[#This Row],[Custom Sequence/Bank ID]]))), Table_Restriction_Enzymes[XbaI], ""),IF((ISNUMBER(FIND(LOWER(Table_Restriction_Enzymes[XbaI]), Table65[[#This Row],[Custom Sequence/Bank ID]]))), Table_Restriction_Enzymes[XbaI], ""))),
    IF(_xlpm.ProblemFound="", "", "[" &amp; _xlpm.ProblemFound &amp; "]"))</f>
        <v/>
      </c>
      <c r="BO204" s="4" t="str">
        <f>IF(Table_Sequence_Check[[#This Row],[Restriction Enzyme 1 Check]]&lt;&gt;"", Table_Restriction_Enzymes[[#Headers],[XbaI]],"")</f>
        <v/>
      </c>
      <c r="BP204" s="4" t="str" cm="1">
        <f t="array" ref="BP204">_xlfn.LET(
    _xlpm.ProblemFound, _xlfn.TEXTJOIN(", ", TRUE, IF(OR(Table65[[#This Row],[Codon Optimize Capitalized?]]="No", Table65[[#This Row],[Codon Optimize Capitalized?]]=""), IF((ISNUMBER(SEARCH(Table_Restriction_Enzymes[AscI], Table65[[#This Row],[Custom Sequence/Bank ID]]))), Table_Restriction_Enzymes[AscI], ""),IF((ISNUMBER(FIND(LOWER(Table_Restriction_Enzymes[AscI]), Table65[[#This Row],[Custom Sequence/Bank ID]]))), Table_Restriction_Enzymes[AscI], ""))),
    IF(_xlpm.ProblemFound="", "", "[" &amp; _xlpm.ProblemFound &amp; "]"))</f>
        <v/>
      </c>
      <c r="BQ204" s="4" t="str">
        <f>IF(Table_Sequence_Check[[#This Row],[Restriction Enzyme 2 Check]]&lt;&gt;"", Table_Restriction_Enzymes[[#Headers],[AscI]],"")</f>
        <v/>
      </c>
      <c r="BR204" s="4" t="str">
        <f>IF(AND(Table65[[#This Row],[Vector]] &lt;&gt; "Banked Construct",Table65[[#This Row],[Service]]&lt;&gt;"Stock RNA", Table65[[#This Row],[Service]]&lt;&gt;"HT Geneblock Custom RNA", Table_Sequence_Check[[#This Row],[Restriction Enzyme 1 Check]]&lt;&gt;"", Table_Sequence_Check[[#This Row],[Restriction Enzyme 2 Check]]&lt;&gt; ""),"Error 8: Remove instances of one of the following: " &amp; _xlfn.CONCAT(Table_Sequence_Check[[#This Row],[Restriction Enzyme 1 Check]],Table_Sequence_Check[[#This Row],[Restriction Enzyme 2 Check]]),"")</f>
        <v/>
      </c>
      <c r="BS204" s="4" t="str" cm="1">
        <f t="array" ref="BS204">IF(
   AND(
      Table65[[#This Row],[Service]] &lt;&gt; "",
      OR(
         COUNTIF(Table65[Service], "HT Custom RNA") &gt; 0,
         COUNTIF(Table65[Service], "HT Geneblock Custom RNA") &gt; 0
      ),
      COUNTA(_xlfn.UNIQUE(_xlfn._xlws.FILTER(Table65[Service], Table65[Service] &lt;&gt; ""))) &gt; 1
   ),
   "Error 9: If selecting HT Custom RNA or HT Geneblock Custom RNA, all items must match the selected HT service",
   ""
)</f>
        <v/>
      </c>
      <c r="BT204" s="4" t="str" cm="1">
        <f t="array" ref="BT204">IF(
   AND(
      Table65[[#This Row],[Service]] &lt;&gt; "",
      OR(COUNTIF(Table65[Service], "*HT Custom RNA*") &gt; 0, COUNTIF(Table65[Service], "*HT Geneblock Custom RNA*") &gt; 0),
      OR(
         COUNTA(_xlfn.UNIQUE(_xlfn._xlws.FILTER(Table65[RNA Analytics], (Table65[Service] &lt;&gt; "")))) &gt; 1,
         COUNTA(_xlfn.UNIQUE(_xlfn._xlws.FILTER(Table65[Bank Construct?], (Table65[Service] &lt;&gt; "")))) &gt; 1,
         COUNTA(_xlfn.UNIQUE(_xlfn._xlws.FILTER(Table65[Synthesis Type], (Table65[Service] &lt;&gt; "")))) &gt; 1
      )
   ),
   "Error 10: If submitting HT Custom RNA or HT Geneblock Custom RNA service request, all items must have the same Synthesis Type, Banking, and Analytics",
   ""
)</f>
        <v/>
      </c>
      <c r="BU204" s="4" t="str">
        <f>IF(AND(OR(Table65[[#This Row],[Service]] = "HT Custom RNA",Table65[[#This Row],[Service]] = "HT Geneblock Custom RNA"), Table65[[#This Row],[Vector]]="Banked Construct"),"Error 11: Banked constructs cannot be submitted for HT/Geneblock Custom RNA service. Contact the core if you'd like to resynthesize an entire banked plate","")</f>
        <v/>
      </c>
      <c r="BV204" s="4" t="str">
        <f>IF(AND(Table65[[#This Row],[Service]] &lt;&gt; "", Table65[[#This Row],[Vector]]="Banked Construct", Table65[[#This Row],[Bank Construct?]]="Yes"),"Error 12: Cannot bank constructs that are already banked","")</f>
        <v/>
      </c>
      <c r="BW204" s="4" t="str" cm="1">
        <f t="array" ref="BW204">_xlfn.LET(
    _xlpm.ProblemFound, _xlfn.TEXTJOIN(", ", TRUE, IF(AND(Table65[[#This Row],[Synthesis Type]]="Other RNA", OR(Table65[[#This Row],[Codon Optimize Capitalized?]]="No", Table65[[#This Row],[Codon Optimize Capitalized?]]="")), IF((ISNUMBER(SEARCH(Table_pA_Check[pA Check], Table65[[#This Row],[Custom Sequence/Bank ID]]))), Table_pA_Check[pA Check], ""),IF((ISNUMBER(FIND(LOWER(Table_pA_Check[pA Check]), Table65[[#This Row],[Custom Sequence/Bank ID]]))), Table_pA_Check[pA Check], ""))),
    IF(_xlpm.ProblemFound="", "", "Error 13: Problem sequences found (" &amp; _xlpm.ProblemFound &amp; ")"))</f>
        <v/>
      </c>
      <c r="BX204" s="4" t="str">
        <f>IF(AND(Table65[[#This Row],[Service]] &lt;&gt; "", Table65[[#This Row],[Codon Optimize Capitalized?]]&lt;&gt; "No", Table65[[#This Row],[Codon Optimize Capitalized?]]&lt;&gt; "", Table65[[#This Row],[Codon Optimize Capitalized?]]&lt;&gt; "No Options", EXACT(Table65[[#This Row],[Custom Sequence/Bank ID]],LOWER(Table65[[#This Row],[Custom Sequence/Bank ID]]))),"Error 14: Codon optimization is selected, but sequence is lowercase. Change regions for optimization to uppercase","")</f>
        <v/>
      </c>
      <c r="BY204" s="4" t="str">
        <f>IF(COUNTIF(Table65[Name], Table65[[#This Row],[Name]]) &gt; 1, "Error 15: Duplicate name", "")</f>
        <v/>
      </c>
      <c r="BZ204" s="4" t="str">
        <f>IF(
   Table65[[#This Row],[Service]]&lt;&gt;"",
   IF(
      AND(Table65[[#This Row],[Formulation]]="", Table65[[#This Row],[Number of Aliquots]]&gt;1),
      "Error 16: The RTC can only aliquot formulated circRNA; unformulated circRNA is stable through many freeze-thaw cycles",
      ""
   ),
   ""
)</f>
        <v/>
      </c>
      <c r="CA204" s="4" t="str">
        <f>IF(
   Table65[[#This Row],[Service]]&lt;&gt;"",
   IF(
      Table65[[#This Row],[Number of Aliquots]] &gt; (Table65[[#This Row],[Quantity (mg)]]*20),
      "Error 17: Too many aliquots. Maximum aliquots for Quantity requested = " &amp; (Table65[[#This Row],[Quantity (mg)]]*20),
      ""
   ),
   ""
)</f>
        <v/>
      </c>
      <c r="CB204" s="4" t="str">
        <f>IF(
   AND(Table65[[#This Row],[Service]]&lt;&gt;"", Table65[[#This Row],[Quantity (mg)]]&lt;0.2, Table65[[#This Row],[Formulation]]&lt;&gt;"", Table65[[#This Row],[Formulation]]&lt;&gt;"None"),
   "Error 18: Quantity too low. Minimum is 0.2mg for formulations",
   ""
)</f>
        <v/>
      </c>
      <c r="CC204" s="4" t="str">
        <f>IF(
   AND(Table65[[#This Row],[Service]]&lt;&gt;"", Table65[[#This Row],[Vector]]="No Vector", Table65[[#This Row],[Service]]&lt;&gt;"HT Geneblock Custom RNA"),
   "Error 19: [No Vector] can only be used for Geneblock service",
   ""
)</f>
        <v/>
      </c>
      <c r="CD204" s="4" t="str">
        <f>_xlfn.LET(
    _xlpm.errorList, _xlfn.TEXTJOIN(". ", TRUE, Table_Sequence_Check[[#This Row],[Problem Sequence Check]:[GC Check]],Table_Sequence_Check[[#This Row],[Restriction Enzyme Error]:[Gblock No Vector Check]]),
    IF(AND(Table65[[#This Row],[Service]]&lt;&gt;"", Table65[[#This Row],[Custom Sequence/Bank ID]]&lt;&gt;"SPECIAL",_xlpm.errorList&lt;&gt;""), _xlpm.errorList &amp; ".", "")
)</f>
        <v/>
      </c>
      <c r="CF204" s="3" t="str">
        <f t="shared" si="15"/>
        <v>Required</v>
      </c>
      <c r="CG204" s="1" t="str">
        <f t="shared" si="16"/>
        <v>Optional</v>
      </c>
      <c r="CH204" s="1" t="str">
        <f>IF(Table65[[#This Row],[Service]]&lt;&gt;"",IF((Table65[[#This Row],[Service]]="HT Custom RNA") + (Table65[[#This Row],[Service]]="HT Geneblock Custom RNA"), "Empty","Required"),"Empty")</f>
        <v>Empty</v>
      </c>
      <c r="CI204" s="1" t="str">
        <f>IF(Table65[[#This Row],[Service]] = "Stock RNA", "Required","Empty")</f>
        <v>Empty</v>
      </c>
      <c r="CJ204" s="1" t="str">
        <f>IF(OR(Table65[[#This Row],[Service]] = "Custom RNA", Table65[[#This Row],[Service]] = "HT Custom RNA", Table65[[#This Row],[Service]] = "HT Geneblock Custom RNA", Table65[[#This Row],[Service]] = "Formulation"), "Required", "Empty")</f>
        <v>Empty</v>
      </c>
      <c r="CK204" s="1" t="str">
        <f>IF(OR(Table65[[#This Row],[Service]] = "Custom RNA", Table65[[#This Row],[Service]] = "HT Custom RNA", Table65[[#This Row],[Service]] = "HT Geneblock Custom RNA"), "Required", "Empty")</f>
        <v>Empty</v>
      </c>
      <c r="CL204" s="1" t="str">
        <f>IF(OR(Table65[[#This Row],[Service]] = "Custom RNA", Table65[[#This Row],[Service]] = "HT Custom RNA", Table65[[#This Row],[Service]] = "HT Geneblock Custom RNA"), "Required", "Empty")</f>
        <v>Empty</v>
      </c>
      <c r="CM204" s="1" t="str">
        <f>IF(OR(Table65[[#This Row],[Service]] = "Custom RNA", Table65[[#This Row],[Service]] = "HT Custom RNA", Table65[[#This Row],[Service]] = "HT Geneblock Custom RNA"), "Required", "Empty")</f>
        <v>Empty</v>
      </c>
      <c r="CN204" s="1" t="str">
        <f>IF(AND(Table65[[#This Row],[Vector]]&lt;&gt;"Banked Construct", OR(Table65[[#This Row],[Service]] = "Custom RNA", Table65[[#This Row],[Service]] = "HT Custom RNA",Table65[[#This Row],[Service]] = "HT Geneblock Custom RNA",)), "Optional", "Empty")</f>
        <v>Empty</v>
      </c>
      <c r="CO204" s="1" t="str">
        <f>IF(OR(Table65[[#This Row],[Service]] = "Custom RNA", Table65[[#This Row],[Service]] = "HT Custom RNA"), "Optional", "Empty")</f>
        <v>Empty</v>
      </c>
      <c r="CP204" s="1" t="str">
        <f>IF(OR(Table65[[#This Row],[Service]] = "Custom RNA", Table65[[#This Row],[Service]] = "HT Custom RNA", Table65[[#This Row],[Service]] = "HT Custom Geneblock RNA"), "Optional", "Empty")</f>
        <v>Empty</v>
      </c>
      <c r="CQ204" s="1" t="str">
        <f>IF(Table65[[#This Row],[Service]]&lt;&gt;"",IF(OR(Table65[[#This Row],[Service]]="HT Custom RNA", Table65[[#This Row],[Service]]="HT Geneblock Custom RNA"), "Empty","Optional"),"Empty")</f>
        <v>Empty</v>
      </c>
      <c r="CR204" s="1" t="str">
        <f>IF(AND(Table65[[#This Row],[Formulation]]&lt;&gt;"",Table65[[#This Row],[Formulation]]&lt;&gt;"None",Table65[[#This Row],[Formulation]]&lt;&gt;"No Options"), "Required","Empty")</f>
        <v>Empty</v>
      </c>
      <c r="CS204" s="1" t="str">
        <f>IF(AND(Table65[[#This Row],[Formulation]]&lt;&gt;"",Table65[[#This Row],[Formulation]]&lt;&gt;"None",Table65[[#This Row],[Formulation]]&lt;&gt;"No Options"), "Optional","Empty")</f>
        <v>Empty</v>
      </c>
      <c r="CT204" s="1" t="str">
        <f t="shared" si="17"/>
        <v>Optional</v>
      </c>
      <c r="CU204" s="1" t="str">
        <f t="shared" si="18"/>
        <v>Optional</v>
      </c>
      <c r="CV204" s="2" t="str">
        <f t="shared" si="19"/>
        <v>Optional</v>
      </c>
    </row>
    <row r="205" spans="1:100" x14ac:dyDescent="0.35">
      <c r="A205" s="69">
        <v>201</v>
      </c>
      <c r="B205" s="59"/>
      <c r="C205" s="83"/>
      <c r="D205" s="85"/>
      <c r="E205" s="90"/>
      <c r="F205" s="60"/>
      <c r="G205" s="60"/>
      <c r="H205" s="60"/>
      <c r="I205" s="61"/>
      <c r="J205" s="61"/>
      <c r="K205" s="105"/>
      <c r="L205" s="90"/>
      <c r="M205" s="60"/>
      <c r="N205" s="108"/>
      <c r="O205" s="91"/>
      <c r="P205" s="111"/>
      <c r="Q205" s="93" t="str">
        <f>Table_Sequence_Check[[#This Row],[Final Warnings]]</f>
        <v/>
      </c>
      <c r="R205" s="19"/>
      <c r="S205" s="19"/>
      <c r="T205" s="19"/>
      <c r="BG205" s="3" t="str" cm="1">
        <f t="array" ref="BG205">_xlfn.LET(
    _xlpm.ProblemFound, _xlfn.TEXTJOIN(", ", TRUE, IF(OR(Table65[[#This Row],[Codon Optimize Capitalized?]]="No", Table65[[#This Row],[Codon Optimize Capitalized?]]=""), IF((ISNUMBER(SEARCH(Table_Problem_Sequences[Problem Sequences], Table65[[#This Row],[Custom Sequence/Bank ID]]))), Table_Problem_Sequences[Problem Sequences], ""),IF((ISNUMBER(FIND(LOWER(Table_Problem_Sequences[Problem Sequences]), Table65[[#This Row],[Custom Sequence/Bank ID]]))), Table_Problem_Sequences[Problem Sequences], ""))),
    IF(_xlpm.ProblemFound="", "", "Warning 1: Problem sequences found (" &amp; _xlpm.ProblemFound &amp; ")"))</f>
        <v/>
      </c>
      <c r="BH205" s="3" t="str">
        <f>IF(AND(Table65[[#This Row],[Vector]] &lt;&gt; "Banked Construct",Table65[[#This Row],[Service]]&lt;&gt;"Stock RNA", LEN(Table65[[#This Row],[Custom Sequence/Bank ID]])&lt;300, Table65[[#This Row],[Custom Sequence/Bank ID]]&lt;&gt;""),"Comment: Sequence is less than 300nt. A spacer sequence will be added to bring the length up to 300nt","")</f>
        <v/>
      </c>
      <c r="BI205" s="1" t="str">
        <f>IF(AND(Table65[[#This Row],[Custom Sequence/Bank ID]]&lt;&gt;"", Table65[[#This Row],[Codon Optimize Capitalized?]]&lt;&gt; "No", Table65[[#This Row],[Codon Optimize Capitalized?]]&lt;&gt; "", Table65[[#This Row],[Codon Optimize Capitalized?]]&lt;&gt; "No Options"),
    IF(MOD(LEN(SUBSTITUTE(SUBSTITUTE(SUBSTITUTE(SUBSTITUTE(SUBSTITUTE(Table65[[#This Row],[Custom Sequence/Bank ID]], "a", ""), "c", ""), "g", ""), "u", ""), "t", "")), 3) = 0,
        "",
        "Error 3: Optimization regions not divisible by 3"),
    "")</f>
        <v/>
      </c>
      <c r="BJ205" s="1" t="str">
        <f>IF(
    Table65[[#This Row],[Vector]]="Banked Construct",
    IF(
        AND(
            LEFT(Table65[[#This Row],[Custom Sequence/Bank ID]], 3)="RTC",
            ISNUMBER(VALUE(MID(Table65[[#This Row],[Custom Sequence/Bank ID]], 4, 7))),
            LEN(Table65[[#This Row],[Custom Sequence/Bank ID]])=10
        ),
        "",
        "Error 4: Incorrect Bank ID"
    ),
    ""
)</f>
        <v/>
      </c>
      <c r="BK205" s="1" t="str">
        <f>IF(
   AND(Table65[[#This Row],[Vector]]&lt;&gt;"Banked Construct", LEN(Table65[[#This Row],[Custom Sequence/Bank ID]])&gt;0),
   IF(
      LEN(
         SUBSTITUTE(
            SUBSTITUTE(
               SUBSTITUTE(
                  SUBSTITUTE(UPPER(Table65[[#This Row],[Custom Sequence/Bank ID]]),"A",""),
               "C",""),
            "T",""),
         "G","")
      )&gt;0,
      "Error 5: Non-ACGT characters present",
      ""
   ),
   ""
)</f>
        <v/>
      </c>
      <c r="BL205" s="4" t="str">
        <f>IF(AND(Table65[[#This Row],[Vector]] &lt;&gt; "Banked Construct",Table65[[#This Row],[Service]]="Custom RNA", LEN(Table65[[#This Row],[Custom Sequence/Bank ID]])&gt;10000),"Error 6: Maximum sequence length is 10,000nt",IF(AND(Table65[[#This Row],[Vector]] &lt;&gt; "Banked Construct",Table65[[#This Row],[Service]]="HT Custom RNA", LEN(Table65[[#This Row],[Custom Sequence/Bank ID]])&gt;5000),"Error 6: Maximum sequence length for HT is 5,000nt", IF(Table65[[#This Row],[Service]]="HT Geneblock Custom RNA", IF(AND(Table65[[#This Row],[Vector]]="RTC coding circRNA", LEN(Table65[[#This Row],[Custom Sequence/Bank ID]])&gt;3793),"Error 6: Maximum sequence length for Coding CircRNA Geneblock is 3,793nt", IF(AND(Table65[[#This Row],[Vector]]="RTC noncoding circRNA", LEN(Table65[[#This Row],[Custom Sequence/Bank ID]])&gt;4493),"Error 6: Maximum sequence length for Noncoding CircRNA Geneblock is 4,493nt", IF(AND(Table65[[#This Row],[Vector]]="RTC Other RNA", LEN(Table65[[#This Row],[Custom Sequence/Bank ID]])&gt;4913),"Error 6: Maximum sequence length for Other RNA Geneblock is 4,913nt",""))),"")))</f>
        <v/>
      </c>
      <c r="BM205" s="4" t="str">
        <f>IF(AND(Table65[[#This Row],[Vector]] &lt;&gt; "Banked Construct", Table65[[#This Row],[Service]]&lt;&gt;"Stock RNA", Table65[[#This Row],[Custom Sequence/Bank ID]]&lt;&gt;""),
    _xlfn.LET(
        _xlpm.Sequence, Table65[[#This Row],[Custom Sequence/Bank ID]],
        _xlpm.OriginalLength, IF(AND(Table65[[#This Row],[Codon Optimize Capitalized?]] &lt;&gt; "No", Table65[[#This Row],[Codon Optimize Capitalized?]] &lt;&gt; ""),
                           LEN(SUBSTITUTE(SUBSTITUTE(SUBSTITUTE(SUBSTITUTE(SUBSTITUTE(_xlpm.Sequence, "A", ""), "C", ""), "G", ""), "T", ""), "U", "")),
                           LEN(_xlpm.Sequence)),
        _xlpm.NoGCLength, IF(AND(Table65[[#This Row],[Codon Optimize Capitalized?]] &lt;&gt; "No", Table65[[#This Row],[Codon Optimize Capitalized?]] &lt;&gt; ""),
                       LEN((SUBSTITUTE(SUBSTITUTE(SUBSTITUTE(SUBSTITUTE(SUBSTITUTE(SUBSTITUTE(SUBSTITUTE(_xlpm.Sequence, "A", ""), "C", ""), "G", ""), "T", ""), "U", ""), "g", ""), "c", ""))),
                       LEN(SUBSTITUTE(SUBSTITUTE(UPPER(_xlpm.Sequence), "G", ""), "C", ""))),
        _xlpm.GCLength, _xlpm.OriginalLength - _xlpm.NoGCLength,
        _xlpm.GCPercentage, IF(_xlpm.OriginalLength &gt; 15, _xlpm.GCLength / _xlpm.OriginalLength, 0.5),
                IF(OR(_xlpm.GCPercentage &gt; 0.65, _xlpm.GCPercentage &lt; 0.25), "Warning 7: Unoptimized region GC is not between 25-65%", "")
    ),
    ""
)</f>
        <v/>
      </c>
      <c r="BN205" s="4" t="str" cm="1">
        <f t="array" ref="BN205">_xlfn.LET(
    _xlpm.ProblemFound, _xlfn.TEXTJOIN(", ", TRUE, IF(OR(Table65[[#This Row],[Codon Optimize Capitalized?]]="No", Table65[[#This Row],[Codon Optimize Capitalized?]]=""), IF((ISNUMBER(SEARCH(Table_Restriction_Enzymes[XbaI], Table65[[#This Row],[Custom Sequence/Bank ID]]))), Table_Restriction_Enzymes[XbaI], ""),IF((ISNUMBER(FIND(LOWER(Table_Restriction_Enzymes[XbaI]), Table65[[#This Row],[Custom Sequence/Bank ID]]))), Table_Restriction_Enzymes[XbaI], ""))),
    IF(_xlpm.ProblemFound="", "", "[" &amp; _xlpm.ProblemFound &amp; "]"))</f>
        <v/>
      </c>
      <c r="BO205" s="4" t="str">
        <f>IF(Table_Sequence_Check[[#This Row],[Restriction Enzyme 1 Check]]&lt;&gt;"", Table_Restriction_Enzymes[[#Headers],[XbaI]],"")</f>
        <v/>
      </c>
      <c r="BP205" s="4" t="str" cm="1">
        <f t="array" ref="BP205">_xlfn.LET(
    _xlpm.ProblemFound, _xlfn.TEXTJOIN(", ", TRUE, IF(OR(Table65[[#This Row],[Codon Optimize Capitalized?]]="No", Table65[[#This Row],[Codon Optimize Capitalized?]]=""), IF((ISNUMBER(SEARCH(Table_Restriction_Enzymes[AscI], Table65[[#This Row],[Custom Sequence/Bank ID]]))), Table_Restriction_Enzymes[AscI], ""),IF((ISNUMBER(FIND(LOWER(Table_Restriction_Enzymes[AscI]), Table65[[#This Row],[Custom Sequence/Bank ID]]))), Table_Restriction_Enzymes[AscI], ""))),
    IF(_xlpm.ProblemFound="", "", "[" &amp; _xlpm.ProblemFound &amp; "]"))</f>
        <v/>
      </c>
      <c r="BQ205" s="4" t="str">
        <f>IF(Table_Sequence_Check[[#This Row],[Restriction Enzyme 2 Check]]&lt;&gt;"", Table_Restriction_Enzymes[[#Headers],[AscI]],"")</f>
        <v/>
      </c>
      <c r="BR205" s="4" t="str">
        <f>IF(AND(Table65[[#This Row],[Vector]] &lt;&gt; "Banked Construct",Table65[[#This Row],[Service]]&lt;&gt;"Stock RNA", Table65[[#This Row],[Service]]&lt;&gt;"HT Geneblock Custom RNA", Table_Sequence_Check[[#This Row],[Restriction Enzyme 1 Check]]&lt;&gt;"", Table_Sequence_Check[[#This Row],[Restriction Enzyme 2 Check]]&lt;&gt; ""),"Error 8: Remove instances of one of the following: " &amp; _xlfn.CONCAT(Table_Sequence_Check[[#This Row],[Restriction Enzyme 1 Check]],Table_Sequence_Check[[#This Row],[Restriction Enzyme 2 Check]]),"")</f>
        <v/>
      </c>
      <c r="BS205" s="4" t="str" cm="1">
        <f t="array" ref="BS205">IF(
   AND(
      Table65[[#This Row],[Service]] &lt;&gt; "",
      OR(
         COUNTIF(Table65[Service], "HT Custom RNA") &gt; 0,
         COUNTIF(Table65[Service], "HT Geneblock Custom RNA") &gt; 0
      ),
      COUNTA(_xlfn.UNIQUE(_xlfn._xlws.FILTER(Table65[Service], Table65[Service] &lt;&gt; ""))) &gt; 1
   ),
   "Error 9: If selecting HT Custom RNA or HT Geneblock Custom RNA, all items must match the selected HT service",
   ""
)</f>
        <v/>
      </c>
      <c r="BT205" s="4" t="str" cm="1">
        <f t="array" ref="BT205">IF(
   AND(
      Table65[[#This Row],[Service]] &lt;&gt; "",
      OR(COUNTIF(Table65[Service], "*HT Custom RNA*") &gt; 0, COUNTIF(Table65[Service], "*HT Geneblock Custom RNA*") &gt; 0),
      OR(
         COUNTA(_xlfn.UNIQUE(_xlfn._xlws.FILTER(Table65[RNA Analytics], (Table65[Service] &lt;&gt; "")))) &gt; 1,
         COUNTA(_xlfn.UNIQUE(_xlfn._xlws.FILTER(Table65[Bank Construct?], (Table65[Service] &lt;&gt; "")))) &gt; 1,
         COUNTA(_xlfn.UNIQUE(_xlfn._xlws.FILTER(Table65[Synthesis Type], (Table65[Service] &lt;&gt; "")))) &gt; 1
      )
   ),
   "Error 10: If submitting HT Custom RNA or HT Geneblock Custom RNA service request, all items must have the same Synthesis Type, Banking, and Analytics",
   ""
)</f>
        <v/>
      </c>
      <c r="BU205" s="4" t="str">
        <f>IF(AND(OR(Table65[[#This Row],[Service]] = "HT Custom RNA",Table65[[#This Row],[Service]] = "HT Geneblock Custom RNA"), Table65[[#This Row],[Vector]]="Banked Construct"),"Error 11: Banked constructs cannot be submitted for HT/Geneblock Custom RNA service. Contact the core if you'd like to resynthesize an entire banked plate","")</f>
        <v/>
      </c>
      <c r="BV205" s="4" t="str">
        <f>IF(AND(Table65[[#This Row],[Service]] &lt;&gt; "", Table65[[#This Row],[Vector]]="Banked Construct", Table65[[#This Row],[Bank Construct?]]="Yes"),"Error 12: Cannot bank constructs that are already banked","")</f>
        <v/>
      </c>
      <c r="BW205" s="4" t="str" cm="1">
        <f t="array" ref="BW205">_xlfn.LET(
    _xlpm.ProblemFound, _xlfn.TEXTJOIN(", ", TRUE, IF(AND(Table65[[#This Row],[Synthesis Type]]="Other RNA", OR(Table65[[#This Row],[Codon Optimize Capitalized?]]="No", Table65[[#This Row],[Codon Optimize Capitalized?]]="")), IF((ISNUMBER(SEARCH(Table_pA_Check[pA Check], Table65[[#This Row],[Custom Sequence/Bank ID]]))), Table_pA_Check[pA Check], ""),IF((ISNUMBER(FIND(LOWER(Table_pA_Check[pA Check]), Table65[[#This Row],[Custom Sequence/Bank ID]]))), Table_pA_Check[pA Check], ""))),
    IF(_xlpm.ProblemFound="", "", "Error 13: Problem sequences found (" &amp; _xlpm.ProblemFound &amp; ")"))</f>
        <v/>
      </c>
      <c r="BX205" s="4" t="str">
        <f>IF(AND(Table65[[#This Row],[Service]] &lt;&gt; "", Table65[[#This Row],[Codon Optimize Capitalized?]]&lt;&gt; "No", Table65[[#This Row],[Codon Optimize Capitalized?]]&lt;&gt; "", Table65[[#This Row],[Codon Optimize Capitalized?]]&lt;&gt; "No Options", EXACT(Table65[[#This Row],[Custom Sequence/Bank ID]],LOWER(Table65[[#This Row],[Custom Sequence/Bank ID]]))),"Error 14: Codon optimization is selected, but sequence is lowercase. Change regions for optimization to uppercase","")</f>
        <v/>
      </c>
      <c r="BY205" s="4" t="str">
        <f>IF(COUNTIF(Table65[Name], Table65[[#This Row],[Name]]) &gt; 1, "Error 15: Duplicate name", "")</f>
        <v/>
      </c>
      <c r="BZ205" s="4" t="str">
        <f>IF(
   Table65[[#This Row],[Service]]&lt;&gt;"",
   IF(
      AND(Table65[[#This Row],[Formulation]]="", Table65[[#This Row],[Number of Aliquots]]&gt;1),
      "Error 16: The RTC can only aliquot formulated circRNA; unformulated circRNA is stable through many freeze-thaw cycles",
      ""
   ),
   ""
)</f>
        <v/>
      </c>
      <c r="CA205" s="4" t="str">
        <f>IF(
   Table65[[#This Row],[Service]]&lt;&gt;"",
   IF(
      Table65[[#This Row],[Number of Aliquots]] &gt; (Table65[[#This Row],[Quantity (mg)]]*20),
      "Error 17: Too many aliquots. Maximum aliquots for Quantity requested = " &amp; (Table65[[#This Row],[Quantity (mg)]]*20),
      ""
   ),
   ""
)</f>
        <v/>
      </c>
      <c r="CB205" s="4" t="str">
        <f>IF(
   AND(Table65[[#This Row],[Service]]&lt;&gt;"", Table65[[#This Row],[Quantity (mg)]]&lt;0.2, Table65[[#This Row],[Formulation]]&lt;&gt;"", Table65[[#This Row],[Formulation]]&lt;&gt;"None"),
   "Error 18: Quantity too low. Minimum is 0.2mg for formulations",
   ""
)</f>
        <v/>
      </c>
      <c r="CC205" s="4" t="str">
        <f>IF(
   AND(Table65[[#This Row],[Service]]&lt;&gt;"", Table65[[#This Row],[Vector]]="No Vector", Table65[[#This Row],[Service]]&lt;&gt;"HT Geneblock Custom RNA"),
   "Error 19: [No Vector] can only be used for Geneblock service",
   ""
)</f>
        <v/>
      </c>
      <c r="CD205" s="4" t="str">
        <f>_xlfn.LET(
    _xlpm.errorList, _xlfn.TEXTJOIN(". ", TRUE, Table_Sequence_Check[[#This Row],[Problem Sequence Check]:[GC Check]],Table_Sequence_Check[[#This Row],[Restriction Enzyme Error]:[Gblock No Vector Check]]),
    IF(AND(Table65[[#This Row],[Service]]&lt;&gt;"", Table65[[#This Row],[Custom Sequence/Bank ID]]&lt;&gt;"SPECIAL",_xlpm.errorList&lt;&gt;""), _xlpm.errorList &amp; ".", "")
)</f>
        <v/>
      </c>
      <c r="CF205" s="3" t="str">
        <f t="shared" si="15"/>
        <v>Required</v>
      </c>
      <c r="CG205" s="1" t="str">
        <f t="shared" si="16"/>
        <v>Optional</v>
      </c>
      <c r="CH205" s="1" t="str">
        <f>IF(Table65[[#This Row],[Service]]&lt;&gt;"",IF((Table65[[#This Row],[Service]]="HT Custom RNA") + (Table65[[#This Row],[Service]]="HT Geneblock Custom RNA"), "Empty","Required"),"Empty")</f>
        <v>Empty</v>
      </c>
      <c r="CI205" s="1" t="str">
        <f>IF(Table65[[#This Row],[Service]] = "Stock RNA", "Required","Empty")</f>
        <v>Empty</v>
      </c>
      <c r="CJ205" s="1" t="str">
        <f>IF(OR(Table65[[#This Row],[Service]] = "Custom RNA", Table65[[#This Row],[Service]] = "HT Custom RNA", Table65[[#This Row],[Service]] = "HT Geneblock Custom RNA", Table65[[#This Row],[Service]] = "Formulation"), "Required", "Empty")</f>
        <v>Empty</v>
      </c>
      <c r="CK205" s="1" t="str">
        <f>IF(OR(Table65[[#This Row],[Service]] = "Custom RNA", Table65[[#This Row],[Service]] = "HT Custom RNA", Table65[[#This Row],[Service]] = "HT Geneblock Custom RNA"), "Required", "Empty")</f>
        <v>Empty</v>
      </c>
      <c r="CL205" s="1" t="str">
        <f>IF(OR(Table65[[#This Row],[Service]] = "Custom RNA", Table65[[#This Row],[Service]] = "HT Custom RNA", Table65[[#This Row],[Service]] = "HT Geneblock Custom RNA"), "Required", "Empty")</f>
        <v>Empty</v>
      </c>
      <c r="CM205" s="1" t="str">
        <f>IF(OR(Table65[[#This Row],[Service]] = "Custom RNA", Table65[[#This Row],[Service]] = "HT Custom RNA", Table65[[#This Row],[Service]] = "HT Geneblock Custom RNA"), "Required", "Empty")</f>
        <v>Empty</v>
      </c>
      <c r="CN205" s="1" t="str">
        <f>IF(AND(Table65[[#This Row],[Vector]]&lt;&gt;"Banked Construct", OR(Table65[[#This Row],[Service]] = "Custom RNA", Table65[[#This Row],[Service]] = "HT Custom RNA",Table65[[#This Row],[Service]] = "HT Geneblock Custom RNA",)), "Optional", "Empty")</f>
        <v>Empty</v>
      </c>
      <c r="CO205" s="1" t="str">
        <f>IF(OR(Table65[[#This Row],[Service]] = "Custom RNA", Table65[[#This Row],[Service]] = "HT Custom RNA"), "Optional", "Empty")</f>
        <v>Empty</v>
      </c>
      <c r="CP205" s="1" t="str">
        <f>IF(OR(Table65[[#This Row],[Service]] = "Custom RNA", Table65[[#This Row],[Service]] = "HT Custom RNA", Table65[[#This Row],[Service]] = "HT Custom Geneblock RNA"), "Optional", "Empty")</f>
        <v>Empty</v>
      </c>
      <c r="CQ205" s="1" t="str">
        <f>IF(Table65[[#This Row],[Service]]&lt;&gt;"",IF(OR(Table65[[#This Row],[Service]]="HT Custom RNA", Table65[[#This Row],[Service]]="HT Geneblock Custom RNA"), "Empty","Optional"),"Empty")</f>
        <v>Empty</v>
      </c>
      <c r="CR205" s="1" t="str">
        <f>IF(AND(Table65[[#This Row],[Formulation]]&lt;&gt;"",Table65[[#This Row],[Formulation]]&lt;&gt;"None",Table65[[#This Row],[Formulation]]&lt;&gt;"No Options"), "Required","Empty")</f>
        <v>Empty</v>
      </c>
      <c r="CS205" s="1" t="str">
        <f>IF(AND(Table65[[#This Row],[Formulation]]&lt;&gt;"",Table65[[#This Row],[Formulation]]&lt;&gt;"None",Table65[[#This Row],[Formulation]]&lt;&gt;"No Options"), "Optional","Empty")</f>
        <v>Empty</v>
      </c>
      <c r="CT205" s="1" t="str">
        <f t="shared" si="17"/>
        <v>Optional</v>
      </c>
      <c r="CU205" s="1" t="str">
        <f t="shared" si="18"/>
        <v>Optional</v>
      </c>
      <c r="CV205" s="2" t="str">
        <f t="shared" si="19"/>
        <v>Optional</v>
      </c>
    </row>
    <row r="206" spans="1:100" x14ac:dyDescent="0.35">
      <c r="A206" s="69">
        <v>202</v>
      </c>
      <c r="B206" s="59"/>
      <c r="C206" s="83"/>
      <c r="D206" s="85"/>
      <c r="E206" s="90"/>
      <c r="F206" s="60"/>
      <c r="G206" s="60"/>
      <c r="H206" s="60"/>
      <c r="I206" s="61"/>
      <c r="J206" s="61"/>
      <c r="K206" s="105"/>
      <c r="L206" s="90"/>
      <c r="M206" s="60"/>
      <c r="N206" s="108"/>
      <c r="O206" s="91"/>
      <c r="P206" s="111"/>
      <c r="Q206" s="93" t="str">
        <f>Table_Sequence_Check[[#This Row],[Final Warnings]]</f>
        <v/>
      </c>
      <c r="R206" s="19"/>
      <c r="S206" s="19"/>
      <c r="T206" s="19"/>
      <c r="BG206" s="3" t="str" cm="1">
        <f t="array" ref="BG206">_xlfn.LET(
    _xlpm.ProblemFound, _xlfn.TEXTJOIN(", ", TRUE, IF(OR(Table65[[#This Row],[Codon Optimize Capitalized?]]="No", Table65[[#This Row],[Codon Optimize Capitalized?]]=""), IF((ISNUMBER(SEARCH(Table_Problem_Sequences[Problem Sequences], Table65[[#This Row],[Custom Sequence/Bank ID]]))), Table_Problem_Sequences[Problem Sequences], ""),IF((ISNUMBER(FIND(LOWER(Table_Problem_Sequences[Problem Sequences]), Table65[[#This Row],[Custom Sequence/Bank ID]]))), Table_Problem_Sequences[Problem Sequences], ""))),
    IF(_xlpm.ProblemFound="", "", "Warning 1: Problem sequences found (" &amp; _xlpm.ProblemFound &amp; ")"))</f>
        <v/>
      </c>
      <c r="BH206" s="3" t="str">
        <f>IF(AND(Table65[[#This Row],[Vector]] &lt;&gt; "Banked Construct",Table65[[#This Row],[Service]]&lt;&gt;"Stock RNA", LEN(Table65[[#This Row],[Custom Sequence/Bank ID]])&lt;300, Table65[[#This Row],[Custom Sequence/Bank ID]]&lt;&gt;""),"Comment: Sequence is less than 300nt. A spacer sequence will be added to bring the length up to 300nt","")</f>
        <v/>
      </c>
      <c r="BI206" s="1" t="str">
        <f>IF(AND(Table65[[#This Row],[Custom Sequence/Bank ID]]&lt;&gt;"", Table65[[#This Row],[Codon Optimize Capitalized?]]&lt;&gt; "No", Table65[[#This Row],[Codon Optimize Capitalized?]]&lt;&gt; "", Table65[[#This Row],[Codon Optimize Capitalized?]]&lt;&gt; "No Options"),
    IF(MOD(LEN(SUBSTITUTE(SUBSTITUTE(SUBSTITUTE(SUBSTITUTE(SUBSTITUTE(Table65[[#This Row],[Custom Sequence/Bank ID]], "a", ""), "c", ""), "g", ""), "u", ""), "t", "")), 3) = 0,
        "",
        "Error 3: Optimization regions not divisible by 3"),
    "")</f>
        <v/>
      </c>
      <c r="BJ206" s="1" t="str">
        <f>IF(
    Table65[[#This Row],[Vector]]="Banked Construct",
    IF(
        AND(
            LEFT(Table65[[#This Row],[Custom Sequence/Bank ID]], 3)="RTC",
            ISNUMBER(VALUE(MID(Table65[[#This Row],[Custom Sequence/Bank ID]], 4, 7))),
            LEN(Table65[[#This Row],[Custom Sequence/Bank ID]])=10
        ),
        "",
        "Error 4: Incorrect Bank ID"
    ),
    ""
)</f>
        <v/>
      </c>
      <c r="BK206" s="1" t="str">
        <f>IF(
   AND(Table65[[#This Row],[Vector]]&lt;&gt;"Banked Construct", LEN(Table65[[#This Row],[Custom Sequence/Bank ID]])&gt;0),
   IF(
      LEN(
         SUBSTITUTE(
            SUBSTITUTE(
               SUBSTITUTE(
                  SUBSTITUTE(UPPER(Table65[[#This Row],[Custom Sequence/Bank ID]]),"A",""),
               "C",""),
            "T",""),
         "G","")
      )&gt;0,
      "Error 5: Non-ACGT characters present",
      ""
   ),
   ""
)</f>
        <v/>
      </c>
      <c r="BL206" s="4" t="str">
        <f>IF(AND(Table65[[#This Row],[Vector]] &lt;&gt; "Banked Construct",Table65[[#This Row],[Service]]="Custom RNA", LEN(Table65[[#This Row],[Custom Sequence/Bank ID]])&gt;10000),"Error 6: Maximum sequence length is 10,000nt",IF(AND(Table65[[#This Row],[Vector]] &lt;&gt; "Banked Construct",Table65[[#This Row],[Service]]="HT Custom RNA", LEN(Table65[[#This Row],[Custom Sequence/Bank ID]])&gt;5000),"Error 6: Maximum sequence length for HT is 5,000nt", IF(Table65[[#This Row],[Service]]="HT Geneblock Custom RNA", IF(AND(Table65[[#This Row],[Vector]]="RTC coding circRNA", LEN(Table65[[#This Row],[Custom Sequence/Bank ID]])&gt;3793),"Error 6: Maximum sequence length for Coding CircRNA Geneblock is 3,793nt", IF(AND(Table65[[#This Row],[Vector]]="RTC noncoding circRNA", LEN(Table65[[#This Row],[Custom Sequence/Bank ID]])&gt;4493),"Error 6: Maximum sequence length for Noncoding CircRNA Geneblock is 4,493nt", IF(AND(Table65[[#This Row],[Vector]]="RTC Other RNA", LEN(Table65[[#This Row],[Custom Sequence/Bank ID]])&gt;4913),"Error 6: Maximum sequence length for Other RNA Geneblock is 4,913nt",""))),"")))</f>
        <v/>
      </c>
      <c r="BM206" s="4" t="str">
        <f>IF(AND(Table65[[#This Row],[Vector]] &lt;&gt; "Banked Construct", Table65[[#This Row],[Service]]&lt;&gt;"Stock RNA", Table65[[#This Row],[Custom Sequence/Bank ID]]&lt;&gt;""),
    _xlfn.LET(
        _xlpm.Sequence, Table65[[#This Row],[Custom Sequence/Bank ID]],
        _xlpm.OriginalLength, IF(AND(Table65[[#This Row],[Codon Optimize Capitalized?]] &lt;&gt; "No", Table65[[#This Row],[Codon Optimize Capitalized?]] &lt;&gt; ""),
                           LEN(SUBSTITUTE(SUBSTITUTE(SUBSTITUTE(SUBSTITUTE(SUBSTITUTE(_xlpm.Sequence, "A", ""), "C", ""), "G", ""), "T", ""), "U", "")),
                           LEN(_xlpm.Sequence)),
        _xlpm.NoGCLength, IF(AND(Table65[[#This Row],[Codon Optimize Capitalized?]] &lt;&gt; "No", Table65[[#This Row],[Codon Optimize Capitalized?]] &lt;&gt; ""),
                       LEN((SUBSTITUTE(SUBSTITUTE(SUBSTITUTE(SUBSTITUTE(SUBSTITUTE(SUBSTITUTE(SUBSTITUTE(_xlpm.Sequence, "A", ""), "C", ""), "G", ""), "T", ""), "U", ""), "g", ""), "c", ""))),
                       LEN(SUBSTITUTE(SUBSTITUTE(UPPER(_xlpm.Sequence), "G", ""), "C", ""))),
        _xlpm.GCLength, _xlpm.OriginalLength - _xlpm.NoGCLength,
        _xlpm.GCPercentage, IF(_xlpm.OriginalLength &gt; 15, _xlpm.GCLength / _xlpm.OriginalLength, 0.5),
                IF(OR(_xlpm.GCPercentage &gt; 0.65, _xlpm.GCPercentage &lt; 0.25), "Warning 7: Unoptimized region GC is not between 25-65%", "")
    ),
    ""
)</f>
        <v/>
      </c>
      <c r="BN206" s="4" t="str" cm="1">
        <f t="array" ref="BN206">_xlfn.LET(
    _xlpm.ProblemFound, _xlfn.TEXTJOIN(", ", TRUE, IF(OR(Table65[[#This Row],[Codon Optimize Capitalized?]]="No", Table65[[#This Row],[Codon Optimize Capitalized?]]=""), IF((ISNUMBER(SEARCH(Table_Restriction_Enzymes[XbaI], Table65[[#This Row],[Custom Sequence/Bank ID]]))), Table_Restriction_Enzymes[XbaI], ""),IF((ISNUMBER(FIND(LOWER(Table_Restriction_Enzymes[XbaI]), Table65[[#This Row],[Custom Sequence/Bank ID]]))), Table_Restriction_Enzymes[XbaI], ""))),
    IF(_xlpm.ProblemFound="", "", "[" &amp; _xlpm.ProblemFound &amp; "]"))</f>
        <v/>
      </c>
      <c r="BO206" s="4" t="str">
        <f>IF(Table_Sequence_Check[[#This Row],[Restriction Enzyme 1 Check]]&lt;&gt;"", Table_Restriction_Enzymes[[#Headers],[XbaI]],"")</f>
        <v/>
      </c>
      <c r="BP206" s="4" t="str" cm="1">
        <f t="array" ref="BP206">_xlfn.LET(
    _xlpm.ProblemFound, _xlfn.TEXTJOIN(", ", TRUE, IF(OR(Table65[[#This Row],[Codon Optimize Capitalized?]]="No", Table65[[#This Row],[Codon Optimize Capitalized?]]=""), IF((ISNUMBER(SEARCH(Table_Restriction_Enzymes[AscI], Table65[[#This Row],[Custom Sequence/Bank ID]]))), Table_Restriction_Enzymes[AscI], ""),IF((ISNUMBER(FIND(LOWER(Table_Restriction_Enzymes[AscI]), Table65[[#This Row],[Custom Sequence/Bank ID]]))), Table_Restriction_Enzymes[AscI], ""))),
    IF(_xlpm.ProblemFound="", "", "[" &amp; _xlpm.ProblemFound &amp; "]"))</f>
        <v/>
      </c>
      <c r="BQ206" s="4" t="str">
        <f>IF(Table_Sequence_Check[[#This Row],[Restriction Enzyme 2 Check]]&lt;&gt;"", Table_Restriction_Enzymes[[#Headers],[AscI]],"")</f>
        <v/>
      </c>
      <c r="BR206" s="4" t="str">
        <f>IF(AND(Table65[[#This Row],[Vector]] &lt;&gt; "Banked Construct",Table65[[#This Row],[Service]]&lt;&gt;"Stock RNA", Table65[[#This Row],[Service]]&lt;&gt;"HT Geneblock Custom RNA", Table_Sequence_Check[[#This Row],[Restriction Enzyme 1 Check]]&lt;&gt;"", Table_Sequence_Check[[#This Row],[Restriction Enzyme 2 Check]]&lt;&gt; ""),"Error 8: Remove instances of one of the following: " &amp; _xlfn.CONCAT(Table_Sequence_Check[[#This Row],[Restriction Enzyme 1 Check]],Table_Sequence_Check[[#This Row],[Restriction Enzyme 2 Check]]),"")</f>
        <v/>
      </c>
      <c r="BS206" s="4" t="str" cm="1">
        <f t="array" ref="BS206">IF(
   AND(
      Table65[[#This Row],[Service]] &lt;&gt; "",
      OR(
         COUNTIF(Table65[Service], "HT Custom RNA") &gt; 0,
         COUNTIF(Table65[Service], "HT Geneblock Custom RNA") &gt; 0
      ),
      COUNTA(_xlfn.UNIQUE(_xlfn._xlws.FILTER(Table65[Service], Table65[Service] &lt;&gt; ""))) &gt; 1
   ),
   "Error 9: If selecting HT Custom RNA or HT Geneblock Custom RNA, all items must match the selected HT service",
   ""
)</f>
        <v/>
      </c>
      <c r="BT206" s="4" t="str" cm="1">
        <f t="array" ref="BT206">IF(
   AND(
      Table65[[#This Row],[Service]] &lt;&gt; "",
      OR(COUNTIF(Table65[Service], "*HT Custom RNA*") &gt; 0, COUNTIF(Table65[Service], "*HT Geneblock Custom RNA*") &gt; 0),
      OR(
         COUNTA(_xlfn.UNIQUE(_xlfn._xlws.FILTER(Table65[RNA Analytics], (Table65[Service] &lt;&gt; "")))) &gt; 1,
         COUNTA(_xlfn.UNIQUE(_xlfn._xlws.FILTER(Table65[Bank Construct?], (Table65[Service] &lt;&gt; "")))) &gt; 1,
         COUNTA(_xlfn.UNIQUE(_xlfn._xlws.FILTER(Table65[Synthesis Type], (Table65[Service] &lt;&gt; "")))) &gt; 1
      )
   ),
   "Error 10: If submitting HT Custom RNA or HT Geneblock Custom RNA service request, all items must have the same Synthesis Type, Banking, and Analytics",
   ""
)</f>
        <v/>
      </c>
      <c r="BU206" s="4" t="str">
        <f>IF(AND(OR(Table65[[#This Row],[Service]] = "HT Custom RNA",Table65[[#This Row],[Service]] = "HT Geneblock Custom RNA"), Table65[[#This Row],[Vector]]="Banked Construct"),"Error 11: Banked constructs cannot be submitted for HT/Geneblock Custom RNA service. Contact the core if you'd like to resynthesize an entire banked plate","")</f>
        <v/>
      </c>
      <c r="BV206" s="4" t="str">
        <f>IF(AND(Table65[[#This Row],[Service]] &lt;&gt; "", Table65[[#This Row],[Vector]]="Banked Construct", Table65[[#This Row],[Bank Construct?]]="Yes"),"Error 12: Cannot bank constructs that are already banked","")</f>
        <v/>
      </c>
      <c r="BW206" s="4" t="str" cm="1">
        <f t="array" ref="BW206">_xlfn.LET(
    _xlpm.ProblemFound, _xlfn.TEXTJOIN(", ", TRUE, IF(AND(Table65[[#This Row],[Synthesis Type]]="Other RNA", OR(Table65[[#This Row],[Codon Optimize Capitalized?]]="No", Table65[[#This Row],[Codon Optimize Capitalized?]]="")), IF((ISNUMBER(SEARCH(Table_pA_Check[pA Check], Table65[[#This Row],[Custom Sequence/Bank ID]]))), Table_pA_Check[pA Check], ""),IF((ISNUMBER(FIND(LOWER(Table_pA_Check[pA Check]), Table65[[#This Row],[Custom Sequence/Bank ID]]))), Table_pA_Check[pA Check], ""))),
    IF(_xlpm.ProblemFound="", "", "Error 13: Problem sequences found (" &amp; _xlpm.ProblemFound &amp; ")"))</f>
        <v/>
      </c>
      <c r="BX206" s="4" t="str">
        <f>IF(AND(Table65[[#This Row],[Service]] &lt;&gt; "", Table65[[#This Row],[Codon Optimize Capitalized?]]&lt;&gt; "No", Table65[[#This Row],[Codon Optimize Capitalized?]]&lt;&gt; "", Table65[[#This Row],[Codon Optimize Capitalized?]]&lt;&gt; "No Options", EXACT(Table65[[#This Row],[Custom Sequence/Bank ID]],LOWER(Table65[[#This Row],[Custom Sequence/Bank ID]]))),"Error 14: Codon optimization is selected, but sequence is lowercase. Change regions for optimization to uppercase","")</f>
        <v/>
      </c>
      <c r="BY206" s="4" t="str">
        <f>IF(COUNTIF(Table65[Name], Table65[[#This Row],[Name]]) &gt; 1, "Error 15: Duplicate name", "")</f>
        <v/>
      </c>
      <c r="BZ206" s="4" t="str">
        <f>IF(
   Table65[[#This Row],[Service]]&lt;&gt;"",
   IF(
      AND(Table65[[#This Row],[Formulation]]="", Table65[[#This Row],[Number of Aliquots]]&gt;1),
      "Error 16: The RTC can only aliquot formulated circRNA; unformulated circRNA is stable through many freeze-thaw cycles",
      ""
   ),
   ""
)</f>
        <v/>
      </c>
      <c r="CA206" s="4" t="str">
        <f>IF(
   Table65[[#This Row],[Service]]&lt;&gt;"",
   IF(
      Table65[[#This Row],[Number of Aliquots]] &gt; (Table65[[#This Row],[Quantity (mg)]]*20),
      "Error 17: Too many aliquots. Maximum aliquots for Quantity requested = " &amp; (Table65[[#This Row],[Quantity (mg)]]*20),
      ""
   ),
   ""
)</f>
        <v/>
      </c>
      <c r="CB206" s="4" t="str">
        <f>IF(
   AND(Table65[[#This Row],[Service]]&lt;&gt;"", Table65[[#This Row],[Quantity (mg)]]&lt;0.2, Table65[[#This Row],[Formulation]]&lt;&gt;"", Table65[[#This Row],[Formulation]]&lt;&gt;"None"),
   "Error 18: Quantity too low. Minimum is 0.2mg for formulations",
   ""
)</f>
        <v/>
      </c>
      <c r="CC206" s="4" t="str">
        <f>IF(
   AND(Table65[[#This Row],[Service]]&lt;&gt;"", Table65[[#This Row],[Vector]]="No Vector", Table65[[#This Row],[Service]]&lt;&gt;"HT Geneblock Custom RNA"),
   "Error 19: [No Vector] can only be used for Geneblock service",
   ""
)</f>
        <v/>
      </c>
      <c r="CD206" s="4" t="str">
        <f>_xlfn.LET(
    _xlpm.errorList, _xlfn.TEXTJOIN(". ", TRUE, Table_Sequence_Check[[#This Row],[Problem Sequence Check]:[GC Check]],Table_Sequence_Check[[#This Row],[Restriction Enzyme Error]:[Gblock No Vector Check]]),
    IF(AND(Table65[[#This Row],[Service]]&lt;&gt;"", Table65[[#This Row],[Custom Sequence/Bank ID]]&lt;&gt;"SPECIAL",_xlpm.errorList&lt;&gt;""), _xlpm.errorList &amp; ".", "")
)</f>
        <v/>
      </c>
      <c r="CF206" s="3" t="str">
        <f t="shared" si="15"/>
        <v>Required</v>
      </c>
      <c r="CG206" s="1" t="str">
        <f t="shared" si="16"/>
        <v>Optional</v>
      </c>
      <c r="CH206" s="1" t="str">
        <f>IF(Table65[[#This Row],[Service]]&lt;&gt;"",IF((Table65[[#This Row],[Service]]="HT Custom RNA") + (Table65[[#This Row],[Service]]="HT Geneblock Custom RNA"), "Empty","Required"),"Empty")</f>
        <v>Empty</v>
      </c>
      <c r="CI206" s="1" t="str">
        <f>IF(Table65[[#This Row],[Service]] = "Stock RNA", "Required","Empty")</f>
        <v>Empty</v>
      </c>
      <c r="CJ206" s="1" t="str">
        <f>IF(OR(Table65[[#This Row],[Service]] = "Custom RNA", Table65[[#This Row],[Service]] = "HT Custom RNA", Table65[[#This Row],[Service]] = "HT Geneblock Custom RNA", Table65[[#This Row],[Service]] = "Formulation"), "Required", "Empty")</f>
        <v>Empty</v>
      </c>
      <c r="CK206" s="1" t="str">
        <f>IF(OR(Table65[[#This Row],[Service]] = "Custom RNA", Table65[[#This Row],[Service]] = "HT Custom RNA", Table65[[#This Row],[Service]] = "HT Geneblock Custom RNA"), "Required", "Empty")</f>
        <v>Empty</v>
      </c>
      <c r="CL206" s="1" t="str">
        <f>IF(OR(Table65[[#This Row],[Service]] = "Custom RNA", Table65[[#This Row],[Service]] = "HT Custom RNA", Table65[[#This Row],[Service]] = "HT Geneblock Custom RNA"), "Required", "Empty")</f>
        <v>Empty</v>
      </c>
      <c r="CM206" s="1" t="str">
        <f>IF(OR(Table65[[#This Row],[Service]] = "Custom RNA", Table65[[#This Row],[Service]] = "HT Custom RNA", Table65[[#This Row],[Service]] = "HT Geneblock Custom RNA"), "Required", "Empty")</f>
        <v>Empty</v>
      </c>
      <c r="CN206" s="1" t="str">
        <f>IF(AND(Table65[[#This Row],[Vector]]&lt;&gt;"Banked Construct", OR(Table65[[#This Row],[Service]] = "Custom RNA", Table65[[#This Row],[Service]] = "HT Custom RNA",Table65[[#This Row],[Service]] = "HT Geneblock Custom RNA",)), "Optional", "Empty")</f>
        <v>Empty</v>
      </c>
      <c r="CO206" s="1" t="str">
        <f>IF(OR(Table65[[#This Row],[Service]] = "Custom RNA", Table65[[#This Row],[Service]] = "HT Custom RNA"), "Optional", "Empty")</f>
        <v>Empty</v>
      </c>
      <c r="CP206" s="1" t="str">
        <f>IF(OR(Table65[[#This Row],[Service]] = "Custom RNA", Table65[[#This Row],[Service]] = "HT Custom RNA", Table65[[#This Row],[Service]] = "HT Custom Geneblock RNA"), "Optional", "Empty")</f>
        <v>Empty</v>
      </c>
      <c r="CQ206" s="1" t="str">
        <f>IF(Table65[[#This Row],[Service]]&lt;&gt;"",IF(OR(Table65[[#This Row],[Service]]="HT Custom RNA", Table65[[#This Row],[Service]]="HT Geneblock Custom RNA"), "Empty","Optional"),"Empty")</f>
        <v>Empty</v>
      </c>
      <c r="CR206" s="1" t="str">
        <f>IF(AND(Table65[[#This Row],[Formulation]]&lt;&gt;"",Table65[[#This Row],[Formulation]]&lt;&gt;"None",Table65[[#This Row],[Formulation]]&lt;&gt;"No Options"), "Required","Empty")</f>
        <v>Empty</v>
      </c>
      <c r="CS206" s="1" t="str">
        <f>IF(AND(Table65[[#This Row],[Formulation]]&lt;&gt;"",Table65[[#This Row],[Formulation]]&lt;&gt;"None",Table65[[#This Row],[Formulation]]&lt;&gt;"No Options"), "Optional","Empty")</f>
        <v>Empty</v>
      </c>
      <c r="CT206" s="1" t="str">
        <f t="shared" si="17"/>
        <v>Optional</v>
      </c>
      <c r="CU206" s="1" t="str">
        <f t="shared" si="18"/>
        <v>Optional</v>
      </c>
      <c r="CV206" s="2" t="str">
        <f t="shared" si="19"/>
        <v>Optional</v>
      </c>
    </row>
    <row r="207" spans="1:100" x14ac:dyDescent="0.35">
      <c r="A207" s="69">
        <v>203</v>
      </c>
      <c r="B207" s="59"/>
      <c r="C207" s="83"/>
      <c r="D207" s="85"/>
      <c r="E207" s="90"/>
      <c r="F207" s="60"/>
      <c r="G207" s="60"/>
      <c r="H207" s="60"/>
      <c r="I207" s="61"/>
      <c r="J207" s="61"/>
      <c r="K207" s="105"/>
      <c r="L207" s="90"/>
      <c r="M207" s="60"/>
      <c r="N207" s="108"/>
      <c r="O207" s="91"/>
      <c r="P207" s="111"/>
      <c r="Q207" s="93" t="str">
        <f>Table_Sequence_Check[[#This Row],[Final Warnings]]</f>
        <v/>
      </c>
      <c r="R207" s="19"/>
      <c r="S207" s="19"/>
      <c r="T207" s="19"/>
      <c r="BG207" s="3" t="str" cm="1">
        <f t="array" ref="BG207">_xlfn.LET(
    _xlpm.ProblemFound, _xlfn.TEXTJOIN(", ", TRUE, IF(OR(Table65[[#This Row],[Codon Optimize Capitalized?]]="No", Table65[[#This Row],[Codon Optimize Capitalized?]]=""), IF((ISNUMBER(SEARCH(Table_Problem_Sequences[Problem Sequences], Table65[[#This Row],[Custom Sequence/Bank ID]]))), Table_Problem_Sequences[Problem Sequences], ""),IF((ISNUMBER(FIND(LOWER(Table_Problem_Sequences[Problem Sequences]), Table65[[#This Row],[Custom Sequence/Bank ID]]))), Table_Problem_Sequences[Problem Sequences], ""))),
    IF(_xlpm.ProblemFound="", "", "Warning 1: Problem sequences found (" &amp; _xlpm.ProblemFound &amp; ")"))</f>
        <v/>
      </c>
      <c r="BH207" s="3" t="str">
        <f>IF(AND(Table65[[#This Row],[Vector]] &lt;&gt; "Banked Construct",Table65[[#This Row],[Service]]&lt;&gt;"Stock RNA", LEN(Table65[[#This Row],[Custom Sequence/Bank ID]])&lt;300, Table65[[#This Row],[Custom Sequence/Bank ID]]&lt;&gt;""),"Comment: Sequence is less than 300nt. A spacer sequence will be added to bring the length up to 300nt","")</f>
        <v/>
      </c>
      <c r="BI207" s="1" t="str">
        <f>IF(AND(Table65[[#This Row],[Custom Sequence/Bank ID]]&lt;&gt;"", Table65[[#This Row],[Codon Optimize Capitalized?]]&lt;&gt; "No", Table65[[#This Row],[Codon Optimize Capitalized?]]&lt;&gt; "", Table65[[#This Row],[Codon Optimize Capitalized?]]&lt;&gt; "No Options"),
    IF(MOD(LEN(SUBSTITUTE(SUBSTITUTE(SUBSTITUTE(SUBSTITUTE(SUBSTITUTE(Table65[[#This Row],[Custom Sequence/Bank ID]], "a", ""), "c", ""), "g", ""), "u", ""), "t", "")), 3) = 0,
        "",
        "Error 3: Optimization regions not divisible by 3"),
    "")</f>
        <v/>
      </c>
      <c r="BJ207" s="1" t="str">
        <f>IF(
    Table65[[#This Row],[Vector]]="Banked Construct",
    IF(
        AND(
            LEFT(Table65[[#This Row],[Custom Sequence/Bank ID]], 3)="RTC",
            ISNUMBER(VALUE(MID(Table65[[#This Row],[Custom Sequence/Bank ID]], 4, 7))),
            LEN(Table65[[#This Row],[Custom Sequence/Bank ID]])=10
        ),
        "",
        "Error 4: Incorrect Bank ID"
    ),
    ""
)</f>
        <v/>
      </c>
      <c r="BK207" s="1" t="str">
        <f>IF(
   AND(Table65[[#This Row],[Vector]]&lt;&gt;"Banked Construct", LEN(Table65[[#This Row],[Custom Sequence/Bank ID]])&gt;0),
   IF(
      LEN(
         SUBSTITUTE(
            SUBSTITUTE(
               SUBSTITUTE(
                  SUBSTITUTE(UPPER(Table65[[#This Row],[Custom Sequence/Bank ID]]),"A",""),
               "C",""),
            "T",""),
         "G","")
      )&gt;0,
      "Error 5: Non-ACGT characters present",
      ""
   ),
   ""
)</f>
        <v/>
      </c>
      <c r="BL207" s="4" t="str">
        <f>IF(AND(Table65[[#This Row],[Vector]] &lt;&gt; "Banked Construct",Table65[[#This Row],[Service]]="Custom RNA", LEN(Table65[[#This Row],[Custom Sequence/Bank ID]])&gt;10000),"Error 6: Maximum sequence length is 10,000nt",IF(AND(Table65[[#This Row],[Vector]] &lt;&gt; "Banked Construct",Table65[[#This Row],[Service]]="HT Custom RNA", LEN(Table65[[#This Row],[Custom Sequence/Bank ID]])&gt;5000),"Error 6: Maximum sequence length for HT is 5,000nt", IF(Table65[[#This Row],[Service]]="HT Geneblock Custom RNA", IF(AND(Table65[[#This Row],[Vector]]="RTC coding circRNA", LEN(Table65[[#This Row],[Custom Sequence/Bank ID]])&gt;3793),"Error 6: Maximum sequence length for Coding CircRNA Geneblock is 3,793nt", IF(AND(Table65[[#This Row],[Vector]]="RTC noncoding circRNA", LEN(Table65[[#This Row],[Custom Sequence/Bank ID]])&gt;4493),"Error 6: Maximum sequence length for Noncoding CircRNA Geneblock is 4,493nt", IF(AND(Table65[[#This Row],[Vector]]="RTC Other RNA", LEN(Table65[[#This Row],[Custom Sequence/Bank ID]])&gt;4913),"Error 6: Maximum sequence length for Other RNA Geneblock is 4,913nt",""))),"")))</f>
        <v/>
      </c>
      <c r="BM207" s="4" t="str">
        <f>IF(AND(Table65[[#This Row],[Vector]] &lt;&gt; "Banked Construct", Table65[[#This Row],[Service]]&lt;&gt;"Stock RNA", Table65[[#This Row],[Custom Sequence/Bank ID]]&lt;&gt;""),
    _xlfn.LET(
        _xlpm.Sequence, Table65[[#This Row],[Custom Sequence/Bank ID]],
        _xlpm.OriginalLength, IF(AND(Table65[[#This Row],[Codon Optimize Capitalized?]] &lt;&gt; "No", Table65[[#This Row],[Codon Optimize Capitalized?]] &lt;&gt; ""),
                           LEN(SUBSTITUTE(SUBSTITUTE(SUBSTITUTE(SUBSTITUTE(SUBSTITUTE(_xlpm.Sequence, "A", ""), "C", ""), "G", ""), "T", ""), "U", "")),
                           LEN(_xlpm.Sequence)),
        _xlpm.NoGCLength, IF(AND(Table65[[#This Row],[Codon Optimize Capitalized?]] &lt;&gt; "No", Table65[[#This Row],[Codon Optimize Capitalized?]] &lt;&gt; ""),
                       LEN((SUBSTITUTE(SUBSTITUTE(SUBSTITUTE(SUBSTITUTE(SUBSTITUTE(SUBSTITUTE(SUBSTITUTE(_xlpm.Sequence, "A", ""), "C", ""), "G", ""), "T", ""), "U", ""), "g", ""), "c", ""))),
                       LEN(SUBSTITUTE(SUBSTITUTE(UPPER(_xlpm.Sequence), "G", ""), "C", ""))),
        _xlpm.GCLength, _xlpm.OriginalLength - _xlpm.NoGCLength,
        _xlpm.GCPercentage, IF(_xlpm.OriginalLength &gt; 15, _xlpm.GCLength / _xlpm.OriginalLength, 0.5),
                IF(OR(_xlpm.GCPercentage &gt; 0.65, _xlpm.GCPercentage &lt; 0.25), "Warning 7: Unoptimized region GC is not between 25-65%", "")
    ),
    ""
)</f>
        <v/>
      </c>
      <c r="BN207" s="4" t="str" cm="1">
        <f t="array" ref="BN207">_xlfn.LET(
    _xlpm.ProblemFound, _xlfn.TEXTJOIN(", ", TRUE, IF(OR(Table65[[#This Row],[Codon Optimize Capitalized?]]="No", Table65[[#This Row],[Codon Optimize Capitalized?]]=""), IF((ISNUMBER(SEARCH(Table_Restriction_Enzymes[XbaI], Table65[[#This Row],[Custom Sequence/Bank ID]]))), Table_Restriction_Enzymes[XbaI], ""),IF((ISNUMBER(FIND(LOWER(Table_Restriction_Enzymes[XbaI]), Table65[[#This Row],[Custom Sequence/Bank ID]]))), Table_Restriction_Enzymes[XbaI], ""))),
    IF(_xlpm.ProblemFound="", "", "[" &amp; _xlpm.ProblemFound &amp; "]"))</f>
        <v/>
      </c>
      <c r="BO207" s="4" t="str">
        <f>IF(Table_Sequence_Check[[#This Row],[Restriction Enzyme 1 Check]]&lt;&gt;"", Table_Restriction_Enzymes[[#Headers],[XbaI]],"")</f>
        <v/>
      </c>
      <c r="BP207" s="4" t="str" cm="1">
        <f t="array" ref="BP207">_xlfn.LET(
    _xlpm.ProblemFound, _xlfn.TEXTJOIN(", ", TRUE, IF(OR(Table65[[#This Row],[Codon Optimize Capitalized?]]="No", Table65[[#This Row],[Codon Optimize Capitalized?]]=""), IF((ISNUMBER(SEARCH(Table_Restriction_Enzymes[AscI], Table65[[#This Row],[Custom Sequence/Bank ID]]))), Table_Restriction_Enzymes[AscI], ""),IF((ISNUMBER(FIND(LOWER(Table_Restriction_Enzymes[AscI]), Table65[[#This Row],[Custom Sequence/Bank ID]]))), Table_Restriction_Enzymes[AscI], ""))),
    IF(_xlpm.ProblemFound="", "", "[" &amp; _xlpm.ProblemFound &amp; "]"))</f>
        <v/>
      </c>
      <c r="BQ207" s="4" t="str">
        <f>IF(Table_Sequence_Check[[#This Row],[Restriction Enzyme 2 Check]]&lt;&gt;"", Table_Restriction_Enzymes[[#Headers],[AscI]],"")</f>
        <v/>
      </c>
      <c r="BR207" s="4" t="str">
        <f>IF(AND(Table65[[#This Row],[Vector]] &lt;&gt; "Banked Construct",Table65[[#This Row],[Service]]&lt;&gt;"Stock RNA", Table65[[#This Row],[Service]]&lt;&gt;"HT Geneblock Custom RNA", Table_Sequence_Check[[#This Row],[Restriction Enzyme 1 Check]]&lt;&gt;"", Table_Sequence_Check[[#This Row],[Restriction Enzyme 2 Check]]&lt;&gt; ""),"Error 8: Remove instances of one of the following: " &amp; _xlfn.CONCAT(Table_Sequence_Check[[#This Row],[Restriction Enzyme 1 Check]],Table_Sequence_Check[[#This Row],[Restriction Enzyme 2 Check]]),"")</f>
        <v/>
      </c>
      <c r="BS207" s="4" t="str" cm="1">
        <f t="array" ref="BS207">IF(
   AND(
      Table65[[#This Row],[Service]] &lt;&gt; "",
      OR(
         COUNTIF(Table65[Service], "HT Custom RNA") &gt; 0,
         COUNTIF(Table65[Service], "HT Geneblock Custom RNA") &gt; 0
      ),
      COUNTA(_xlfn.UNIQUE(_xlfn._xlws.FILTER(Table65[Service], Table65[Service] &lt;&gt; ""))) &gt; 1
   ),
   "Error 9: If selecting HT Custom RNA or HT Geneblock Custom RNA, all items must match the selected HT service",
   ""
)</f>
        <v/>
      </c>
      <c r="BT207" s="4" t="str" cm="1">
        <f t="array" ref="BT207">IF(
   AND(
      Table65[[#This Row],[Service]] &lt;&gt; "",
      OR(COUNTIF(Table65[Service], "*HT Custom RNA*") &gt; 0, COUNTIF(Table65[Service], "*HT Geneblock Custom RNA*") &gt; 0),
      OR(
         COUNTA(_xlfn.UNIQUE(_xlfn._xlws.FILTER(Table65[RNA Analytics], (Table65[Service] &lt;&gt; "")))) &gt; 1,
         COUNTA(_xlfn.UNIQUE(_xlfn._xlws.FILTER(Table65[Bank Construct?], (Table65[Service] &lt;&gt; "")))) &gt; 1,
         COUNTA(_xlfn.UNIQUE(_xlfn._xlws.FILTER(Table65[Synthesis Type], (Table65[Service] &lt;&gt; "")))) &gt; 1
      )
   ),
   "Error 10: If submitting HT Custom RNA or HT Geneblock Custom RNA service request, all items must have the same Synthesis Type, Banking, and Analytics",
   ""
)</f>
        <v/>
      </c>
      <c r="BU207" s="4" t="str">
        <f>IF(AND(OR(Table65[[#This Row],[Service]] = "HT Custom RNA",Table65[[#This Row],[Service]] = "HT Geneblock Custom RNA"), Table65[[#This Row],[Vector]]="Banked Construct"),"Error 11: Banked constructs cannot be submitted for HT/Geneblock Custom RNA service. Contact the core if you'd like to resynthesize an entire banked plate","")</f>
        <v/>
      </c>
      <c r="BV207" s="4" t="str">
        <f>IF(AND(Table65[[#This Row],[Service]] &lt;&gt; "", Table65[[#This Row],[Vector]]="Banked Construct", Table65[[#This Row],[Bank Construct?]]="Yes"),"Error 12: Cannot bank constructs that are already banked","")</f>
        <v/>
      </c>
      <c r="BW207" s="4" t="str" cm="1">
        <f t="array" ref="BW207">_xlfn.LET(
    _xlpm.ProblemFound, _xlfn.TEXTJOIN(", ", TRUE, IF(AND(Table65[[#This Row],[Synthesis Type]]="Other RNA", OR(Table65[[#This Row],[Codon Optimize Capitalized?]]="No", Table65[[#This Row],[Codon Optimize Capitalized?]]="")), IF((ISNUMBER(SEARCH(Table_pA_Check[pA Check], Table65[[#This Row],[Custom Sequence/Bank ID]]))), Table_pA_Check[pA Check], ""),IF((ISNUMBER(FIND(LOWER(Table_pA_Check[pA Check]), Table65[[#This Row],[Custom Sequence/Bank ID]]))), Table_pA_Check[pA Check], ""))),
    IF(_xlpm.ProblemFound="", "", "Error 13: Problem sequences found (" &amp; _xlpm.ProblemFound &amp; ")"))</f>
        <v/>
      </c>
      <c r="BX207" s="4" t="str">
        <f>IF(AND(Table65[[#This Row],[Service]] &lt;&gt; "", Table65[[#This Row],[Codon Optimize Capitalized?]]&lt;&gt; "No", Table65[[#This Row],[Codon Optimize Capitalized?]]&lt;&gt; "", Table65[[#This Row],[Codon Optimize Capitalized?]]&lt;&gt; "No Options", EXACT(Table65[[#This Row],[Custom Sequence/Bank ID]],LOWER(Table65[[#This Row],[Custom Sequence/Bank ID]]))),"Error 14: Codon optimization is selected, but sequence is lowercase. Change regions for optimization to uppercase","")</f>
        <v/>
      </c>
      <c r="BY207" s="4" t="str">
        <f>IF(COUNTIF(Table65[Name], Table65[[#This Row],[Name]]) &gt; 1, "Error 15: Duplicate name", "")</f>
        <v/>
      </c>
      <c r="BZ207" s="4" t="str">
        <f>IF(
   Table65[[#This Row],[Service]]&lt;&gt;"",
   IF(
      AND(Table65[[#This Row],[Formulation]]="", Table65[[#This Row],[Number of Aliquots]]&gt;1),
      "Error 16: The RTC can only aliquot formulated circRNA; unformulated circRNA is stable through many freeze-thaw cycles",
      ""
   ),
   ""
)</f>
        <v/>
      </c>
      <c r="CA207" s="4" t="str">
        <f>IF(
   Table65[[#This Row],[Service]]&lt;&gt;"",
   IF(
      Table65[[#This Row],[Number of Aliquots]] &gt; (Table65[[#This Row],[Quantity (mg)]]*20),
      "Error 17: Too many aliquots. Maximum aliquots for Quantity requested = " &amp; (Table65[[#This Row],[Quantity (mg)]]*20),
      ""
   ),
   ""
)</f>
        <v/>
      </c>
      <c r="CB207" s="4" t="str">
        <f>IF(
   AND(Table65[[#This Row],[Service]]&lt;&gt;"", Table65[[#This Row],[Quantity (mg)]]&lt;0.2, Table65[[#This Row],[Formulation]]&lt;&gt;"", Table65[[#This Row],[Formulation]]&lt;&gt;"None"),
   "Error 18: Quantity too low. Minimum is 0.2mg for formulations",
   ""
)</f>
        <v/>
      </c>
      <c r="CC207" s="4" t="str">
        <f>IF(
   AND(Table65[[#This Row],[Service]]&lt;&gt;"", Table65[[#This Row],[Vector]]="No Vector", Table65[[#This Row],[Service]]&lt;&gt;"HT Geneblock Custom RNA"),
   "Error 19: [No Vector] can only be used for Geneblock service",
   ""
)</f>
        <v/>
      </c>
      <c r="CD207" s="4" t="str">
        <f>_xlfn.LET(
    _xlpm.errorList, _xlfn.TEXTJOIN(". ", TRUE, Table_Sequence_Check[[#This Row],[Problem Sequence Check]:[GC Check]],Table_Sequence_Check[[#This Row],[Restriction Enzyme Error]:[Gblock No Vector Check]]),
    IF(AND(Table65[[#This Row],[Service]]&lt;&gt;"", Table65[[#This Row],[Custom Sequence/Bank ID]]&lt;&gt;"SPECIAL",_xlpm.errorList&lt;&gt;""), _xlpm.errorList &amp; ".", "")
)</f>
        <v/>
      </c>
      <c r="CF207" s="3" t="str">
        <f t="shared" si="15"/>
        <v>Required</v>
      </c>
      <c r="CG207" s="1" t="str">
        <f t="shared" si="16"/>
        <v>Optional</v>
      </c>
      <c r="CH207" s="1" t="str">
        <f>IF(Table65[[#This Row],[Service]]&lt;&gt;"",IF((Table65[[#This Row],[Service]]="HT Custom RNA") + (Table65[[#This Row],[Service]]="HT Geneblock Custom RNA"), "Empty","Required"),"Empty")</f>
        <v>Empty</v>
      </c>
      <c r="CI207" s="1" t="str">
        <f>IF(Table65[[#This Row],[Service]] = "Stock RNA", "Required","Empty")</f>
        <v>Empty</v>
      </c>
      <c r="CJ207" s="1" t="str">
        <f>IF(OR(Table65[[#This Row],[Service]] = "Custom RNA", Table65[[#This Row],[Service]] = "HT Custom RNA", Table65[[#This Row],[Service]] = "HT Geneblock Custom RNA", Table65[[#This Row],[Service]] = "Formulation"), "Required", "Empty")</f>
        <v>Empty</v>
      </c>
      <c r="CK207" s="1" t="str">
        <f>IF(OR(Table65[[#This Row],[Service]] = "Custom RNA", Table65[[#This Row],[Service]] = "HT Custom RNA", Table65[[#This Row],[Service]] = "HT Geneblock Custom RNA"), "Required", "Empty")</f>
        <v>Empty</v>
      </c>
      <c r="CL207" s="1" t="str">
        <f>IF(OR(Table65[[#This Row],[Service]] = "Custom RNA", Table65[[#This Row],[Service]] = "HT Custom RNA", Table65[[#This Row],[Service]] = "HT Geneblock Custom RNA"), "Required", "Empty")</f>
        <v>Empty</v>
      </c>
      <c r="CM207" s="1" t="str">
        <f>IF(OR(Table65[[#This Row],[Service]] = "Custom RNA", Table65[[#This Row],[Service]] = "HT Custom RNA", Table65[[#This Row],[Service]] = "HT Geneblock Custom RNA"), "Required", "Empty")</f>
        <v>Empty</v>
      </c>
      <c r="CN207" s="1" t="str">
        <f>IF(AND(Table65[[#This Row],[Vector]]&lt;&gt;"Banked Construct", OR(Table65[[#This Row],[Service]] = "Custom RNA", Table65[[#This Row],[Service]] = "HT Custom RNA",Table65[[#This Row],[Service]] = "HT Geneblock Custom RNA",)), "Optional", "Empty")</f>
        <v>Empty</v>
      </c>
      <c r="CO207" s="1" t="str">
        <f>IF(OR(Table65[[#This Row],[Service]] = "Custom RNA", Table65[[#This Row],[Service]] = "HT Custom RNA"), "Optional", "Empty")</f>
        <v>Empty</v>
      </c>
      <c r="CP207" s="1" t="str">
        <f>IF(OR(Table65[[#This Row],[Service]] = "Custom RNA", Table65[[#This Row],[Service]] = "HT Custom RNA", Table65[[#This Row],[Service]] = "HT Custom Geneblock RNA"), "Optional", "Empty")</f>
        <v>Empty</v>
      </c>
      <c r="CQ207" s="1" t="str">
        <f>IF(Table65[[#This Row],[Service]]&lt;&gt;"",IF(OR(Table65[[#This Row],[Service]]="HT Custom RNA", Table65[[#This Row],[Service]]="HT Geneblock Custom RNA"), "Empty","Optional"),"Empty")</f>
        <v>Empty</v>
      </c>
      <c r="CR207" s="1" t="str">
        <f>IF(AND(Table65[[#This Row],[Formulation]]&lt;&gt;"",Table65[[#This Row],[Formulation]]&lt;&gt;"None",Table65[[#This Row],[Formulation]]&lt;&gt;"No Options"), "Required","Empty")</f>
        <v>Empty</v>
      </c>
      <c r="CS207" s="1" t="str">
        <f>IF(AND(Table65[[#This Row],[Formulation]]&lt;&gt;"",Table65[[#This Row],[Formulation]]&lt;&gt;"None",Table65[[#This Row],[Formulation]]&lt;&gt;"No Options"), "Optional","Empty")</f>
        <v>Empty</v>
      </c>
      <c r="CT207" s="1" t="str">
        <f t="shared" si="17"/>
        <v>Optional</v>
      </c>
      <c r="CU207" s="1" t="str">
        <f t="shared" si="18"/>
        <v>Optional</v>
      </c>
      <c r="CV207" s="2" t="str">
        <f t="shared" si="19"/>
        <v>Optional</v>
      </c>
    </row>
    <row r="208" spans="1:100" x14ac:dyDescent="0.35">
      <c r="A208" s="69">
        <v>204</v>
      </c>
      <c r="B208" s="59"/>
      <c r="C208" s="83"/>
      <c r="D208" s="85"/>
      <c r="E208" s="90"/>
      <c r="F208" s="60"/>
      <c r="G208" s="60"/>
      <c r="H208" s="60"/>
      <c r="I208" s="61"/>
      <c r="J208" s="61"/>
      <c r="K208" s="105"/>
      <c r="L208" s="90"/>
      <c r="M208" s="60"/>
      <c r="N208" s="108"/>
      <c r="O208" s="91"/>
      <c r="P208" s="111"/>
      <c r="Q208" s="93" t="str">
        <f>Table_Sequence_Check[[#This Row],[Final Warnings]]</f>
        <v/>
      </c>
      <c r="R208" s="19"/>
      <c r="S208" s="19"/>
      <c r="T208" s="19"/>
      <c r="BG208" s="3" t="str" cm="1">
        <f t="array" ref="BG208">_xlfn.LET(
    _xlpm.ProblemFound, _xlfn.TEXTJOIN(", ", TRUE, IF(OR(Table65[[#This Row],[Codon Optimize Capitalized?]]="No", Table65[[#This Row],[Codon Optimize Capitalized?]]=""), IF((ISNUMBER(SEARCH(Table_Problem_Sequences[Problem Sequences], Table65[[#This Row],[Custom Sequence/Bank ID]]))), Table_Problem_Sequences[Problem Sequences], ""),IF((ISNUMBER(FIND(LOWER(Table_Problem_Sequences[Problem Sequences]), Table65[[#This Row],[Custom Sequence/Bank ID]]))), Table_Problem_Sequences[Problem Sequences], ""))),
    IF(_xlpm.ProblemFound="", "", "Warning 1: Problem sequences found (" &amp; _xlpm.ProblemFound &amp; ")"))</f>
        <v/>
      </c>
      <c r="BH208" s="3" t="str">
        <f>IF(AND(Table65[[#This Row],[Vector]] &lt;&gt; "Banked Construct",Table65[[#This Row],[Service]]&lt;&gt;"Stock RNA", LEN(Table65[[#This Row],[Custom Sequence/Bank ID]])&lt;300, Table65[[#This Row],[Custom Sequence/Bank ID]]&lt;&gt;""),"Comment: Sequence is less than 300nt. A spacer sequence will be added to bring the length up to 300nt","")</f>
        <v/>
      </c>
      <c r="BI208" s="1" t="str">
        <f>IF(AND(Table65[[#This Row],[Custom Sequence/Bank ID]]&lt;&gt;"", Table65[[#This Row],[Codon Optimize Capitalized?]]&lt;&gt; "No", Table65[[#This Row],[Codon Optimize Capitalized?]]&lt;&gt; "", Table65[[#This Row],[Codon Optimize Capitalized?]]&lt;&gt; "No Options"),
    IF(MOD(LEN(SUBSTITUTE(SUBSTITUTE(SUBSTITUTE(SUBSTITUTE(SUBSTITUTE(Table65[[#This Row],[Custom Sequence/Bank ID]], "a", ""), "c", ""), "g", ""), "u", ""), "t", "")), 3) = 0,
        "",
        "Error 3: Optimization regions not divisible by 3"),
    "")</f>
        <v/>
      </c>
      <c r="BJ208" s="1" t="str">
        <f>IF(
    Table65[[#This Row],[Vector]]="Banked Construct",
    IF(
        AND(
            LEFT(Table65[[#This Row],[Custom Sequence/Bank ID]], 3)="RTC",
            ISNUMBER(VALUE(MID(Table65[[#This Row],[Custom Sequence/Bank ID]], 4, 7))),
            LEN(Table65[[#This Row],[Custom Sequence/Bank ID]])=10
        ),
        "",
        "Error 4: Incorrect Bank ID"
    ),
    ""
)</f>
        <v/>
      </c>
      <c r="BK208" s="1" t="str">
        <f>IF(
   AND(Table65[[#This Row],[Vector]]&lt;&gt;"Banked Construct", LEN(Table65[[#This Row],[Custom Sequence/Bank ID]])&gt;0),
   IF(
      LEN(
         SUBSTITUTE(
            SUBSTITUTE(
               SUBSTITUTE(
                  SUBSTITUTE(UPPER(Table65[[#This Row],[Custom Sequence/Bank ID]]),"A",""),
               "C",""),
            "T",""),
         "G","")
      )&gt;0,
      "Error 5: Non-ACGT characters present",
      ""
   ),
   ""
)</f>
        <v/>
      </c>
      <c r="BL208" s="4" t="str">
        <f>IF(AND(Table65[[#This Row],[Vector]] &lt;&gt; "Banked Construct",Table65[[#This Row],[Service]]="Custom RNA", LEN(Table65[[#This Row],[Custom Sequence/Bank ID]])&gt;10000),"Error 6: Maximum sequence length is 10,000nt",IF(AND(Table65[[#This Row],[Vector]] &lt;&gt; "Banked Construct",Table65[[#This Row],[Service]]="HT Custom RNA", LEN(Table65[[#This Row],[Custom Sequence/Bank ID]])&gt;5000),"Error 6: Maximum sequence length for HT is 5,000nt", IF(Table65[[#This Row],[Service]]="HT Geneblock Custom RNA", IF(AND(Table65[[#This Row],[Vector]]="RTC coding circRNA", LEN(Table65[[#This Row],[Custom Sequence/Bank ID]])&gt;3793),"Error 6: Maximum sequence length for Coding CircRNA Geneblock is 3,793nt", IF(AND(Table65[[#This Row],[Vector]]="RTC noncoding circRNA", LEN(Table65[[#This Row],[Custom Sequence/Bank ID]])&gt;4493),"Error 6: Maximum sequence length for Noncoding CircRNA Geneblock is 4,493nt", IF(AND(Table65[[#This Row],[Vector]]="RTC Other RNA", LEN(Table65[[#This Row],[Custom Sequence/Bank ID]])&gt;4913),"Error 6: Maximum sequence length for Other RNA Geneblock is 4,913nt",""))),"")))</f>
        <v/>
      </c>
      <c r="BM208" s="4" t="str">
        <f>IF(AND(Table65[[#This Row],[Vector]] &lt;&gt; "Banked Construct", Table65[[#This Row],[Service]]&lt;&gt;"Stock RNA", Table65[[#This Row],[Custom Sequence/Bank ID]]&lt;&gt;""),
    _xlfn.LET(
        _xlpm.Sequence, Table65[[#This Row],[Custom Sequence/Bank ID]],
        _xlpm.OriginalLength, IF(AND(Table65[[#This Row],[Codon Optimize Capitalized?]] &lt;&gt; "No", Table65[[#This Row],[Codon Optimize Capitalized?]] &lt;&gt; ""),
                           LEN(SUBSTITUTE(SUBSTITUTE(SUBSTITUTE(SUBSTITUTE(SUBSTITUTE(_xlpm.Sequence, "A", ""), "C", ""), "G", ""), "T", ""), "U", "")),
                           LEN(_xlpm.Sequence)),
        _xlpm.NoGCLength, IF(AND(Table65[[#This Row],[Codon Optimize Capitalized?]] &lt;&gt; "No", Table65[[#This Row],[Codon Optimize Capitalized?]] &lt;&gt; ""),
                       LEN((SUBSTITUTE(SUBSTITUTE(SUBSTITUTE(SUBSTITUTE(SUBSTITUTE(SUBSTITUTE(SUBSTITUTE(_xlpm.Sequence, "A", ""), "C", ""), "G", ""), "T", ""), "U", ""), "g", ""), "c", ""))),
                       LEN(SUBSTITUTE(SUBSTITUTE(UPPER(_xlpm.Sequence), "G", ""), "C", ""))),
        _xlpm.GCLength, _xlpm.OriginalLength - _xlpm.NoGCLength,
        _xlpm.GCPercentage, IF(_xlpm.OriginalLength &gt; 15, _xlpm.GCLength / _xlpm.OriginalLength, 0.5),
                IF(OR(_xlpm.GCPercentage &gt; 0.65, _xlpm.GCPercentage &lt; 0.25), "Warning 7: Unoptimized region GC is not between 25-65%", "")
    ),
    ""
)</f>
        <v/>
      </c>
      <c r="BN208" s="4" t="str" cm="1">
        <f t="array" ref="BN208">_xlfn.LET(
    _xlpm.ProblemFound, _xlfn.TEXTJOIN(", ", TRUE, IF(OR(Table65[[#This Row],[Codon Optimize Capitalized?]]="No", Table65[[#This Row],[Codon Optimize Capitalized?]]=""), IF((ISNUMBER(SEARCH(Table_Restriction_Enzymes[XbaI], Table65[[#This Row],[Custom Sequence/Bank ID]]))), Table_Restriction_Enzymes[XbaI], ""),IF((ISNUMBER(FIND(LOWER(Table_Restriction_Enzymes[XbaI]), Table65[[#This Row],[Custom Sequence/Bank ID]]))), Table_Restriction_Enzymes[XbaI], ""))),
    IF(_xlpm.ProblemFound="", "", "[" &amp; _xlpm.ProblemFound &amp; "]"))</f>
        <v/>
      </c>
      <c r="BO208" s="4" t="str">
        <f>IF(Table_Sequence_Check[[#This Row],[Restriction Enzyme 1 Check]]&lt;&gt;"", Table_Restriction_Enzymes[[#Headers],[XbaI]],"")</f>
        <v/>
      </c>
      <c r="BP208" s="4" t="str" cm="1">
        <f t="array" ref="BP208">_xlfn.LET(
    _xlpm.ProblemFound, _xlfn.TEXTJOIN(", ", TRUE, IF(OR(Table65[[#This Row],[Codon Optimize Capitalized?]]="No", Table65[[#This Row],[Codon Optimize Capitalized?]]=""), IF((ISNUMBER(SEARCH(Table_Restriction_Enzymes[AscI], Table65[[#This Row],[Custom Sequence/Bank ID]]))), Table_Restriction_Enzymes[AscI], ""),IF((ISNUMBER(FIND(LOWER(Table_Restriction_Enzymes[AscI]), Table65[[#This Row],[Custom Sequence/Bank ID]]))), Table_Restriction_Enzymes[AscI], ""))),
    IF(_xlpm.ProblemFound="", "", "[" &amp; _xlpm.ProblemFound &amp; "]"))</f>
        <v/>
      </c>
      <c r="BQ208" s="4" t="str">
        <f>IF(Table_Sequence_Check[[#This Row],[Restriction Enzyme 2 Check]]&lt;&gt;"", Table_Restriction_Enzymes[[#Headers],[AscI]],"")</f>
        <v/>
      </c>
      <c r="BR208" s="4" t="str">
        <f>IF(AND(Table65[[#This Row],[Vector]] &lt;&gt; "Banked Construct",Table65[[#This Row],[Service]]&lt;&gt;"Stock RNA", Table65[[#This Row],[Service]]&lt;&gt;"HT Geneblock Custom RNA", Table_Sequence_Check[[#This Row],[Restriction Enzyme 1 Check]]&lt;&gt;"", Table_Sequence_Check[[#This Row],[Restriction Enzyme 2 Check]]&lt;&gt; ""),"Error 8: Remove instances of one of the following: " &amp; _xlfn.CONCAT(Table_Sequence_Check[[#This Row],[Restriction Enzyme 1 Check]],Table_Sequence_Check[[#This Row],[Restriction Enzyme 2 Check]]),"")</f>
        <v/>
      </c>
      <c r="BS208" s="4" t="str" cm="1">
        <f t="array" ref="BS208">IF(
   AND(
      Table65[[#This Row],[Service]] &lt;&gt; "",
      OR(
         COUNTIF(Table65[Service], "HT Custom RNA") &gt; 0,
         COUNTIF(Table65[Service], "HT Geneblock Custom RNA") &gt; 0
      ),
      COUNTA(_xlfn.UNIQUE(_xlfn._xlws.FILTER(Table65[Service], Table65[Service] &lt;&gt; ""))) &gt; 1
   ),
   "Error 9: If selecting HT Custom RNA or HT Geneblock Custom RNA, all items must match the selected HT service",
   ""
)</f>
        <v/>
      </c>
      <c r="BT208" s="4" t="str" cm="1">
        <f t="array" ref="BT208">IF(
   AND(
      Table65[[#This Row],[Service]] &lt;&gt; "",
      OR(COUNTIF(Table65[Service], "*HT Custom RNA*") &gt; 0, COUNTIF(Table65[Service], "*HT Geneblock Custom RNA*") &gt; 0),
      OR(
         COUNTA(_xlfn.UNIQUE(_xlfn._xlws.FILTER(Table65[RNA Analytics], (Table65[Service] &lt;&gt; "")))) &gt; 1,
         COUNTA(_xlfn.UNIQUE(_xlfn._xlws.FILTER(Table65[Bank Construct?], (Table65[Service] &lt;&gt; "")))) &gt; 1,
         COUNTA(_xlfn.UNIQUE(_xlfn._xlws.FILTER(Table65[Synthesis Type], (Table65[Service] &lt;&gt; "")))) &gt; 1
      )
   ),
   "Error 10: If submitting HT Custom RNA or HT Geneblock Custom RNA service request, all items must have the same Synthesis Type, Banking, and Analytics",
   ""
)</f>
        <v/>
      </c>
      <c r="BU208" s="4" t="str">
        <f>IF(AND(OR(Table65[[#This Row],[Service]] = "HT Custom RNA",Table65[[#This Row],[Service]] = "HT Geneblock Custom RNA"), Table65[[#This Row],[Vector]]="Banked Construct"),"Error 11: Banked constructs cannot be submitted for HT/Geneblock Custom RNA service. Contact the core if you'd like to resynthesize an entire banked plate","")</f>
        <v/>
      </c>
      <c r="BV208" s="4" t="str">
        <f>IF(AND(Table65[[#This Row],[Service]] &lt;&gt; "", Table65[[#This Row],[Vector]]="Banked Construct", Table65[[#This Row],[Bank Construct?]]="Yes"),"Error 12: Cannot bank constructs that are already banked","")</f>
        <v/>
      </c>
      <c r="BW208" s="4" t="str" cm="1">
        <f t="array" ref="BW208">_xlfn.LET(
    _xlpm.ProblemFound, _xlfn.TEXTJOIN(", ", TRUE, IF(AND(Table65[[#This Row],[Synthesis Type]]="Other RNA", OR(Table65[[#This Row],[Codon Optimize Capitalized?]]="No", Table65[[#This Row],[Codon Optimize Capitalized?]]="")), IF((ISNUMBER(SEARCH(Table_pA_Check[pA Check], Table65[[#This Row],[Custom Sequence/Bank ID]]))), Table_pA_Check[pA Check], ""),IF((ISNUMBER(FIND(LOWER(Table_pA_Check[pA Check]), Table65[[#This Row],[Custom Sequence/Bank ID]]))), Table_pA_Check[pA Check], ""))),
    IF(_xlpm.ProblemFound="", "", "Error 13: Problem sequences found (" &amp; _xlpm.ProblemFound &amp; ")"))</f>
        <v/>
      </c>
      <c r="BX208" s="4" t="str">
        <f>IF(AND(Table65[[#This Row],[Service]] &lt;&gt; "", Table65[[#This Row],[Codon Optimize Capitalized?]]&lt;&gt; "No", Table65[[#This Row],[Codon Optimize Capitalized?]]&lt;&gt; "", Table65[[#This Row],[Codon Optimize Capitalized?]]&lt;&gt; "No Options", EXACT(Table65[[#This Row],[Custom Sequence/Bank ID]],LOWER(Table65[[#This Row],[Custom Sequence/Bank ID]]))),"Error 14: Codon optimization is selected, but sequence is lowercase. Change regions for optimization to uppercase","")</f>
        <v/>
      </c>
      <c r="BY208" s="4" t="str">
        <f>IF(COUNTIF(Table65[Name], Table65[[#This Row],[Name]]) &gt; 1, "Error 15: Duplicate name", "")</f>
        <v/>
      </c>
      <c r="BZ208" s="4" t="str">
        <f>IF(
   Table65[[#This Row],[Service]]&lt;&gt;"",
   IF(
      AND(Table65[[#This Row],[Formulation]]="", Table65[[#This Row],[Number of Aliquots]]&gt;1),
      "Error 16: The RTC can only aliquot formulated circRNA; unformulated circRNA is stable through many freeze-thaw cycles",
      ""
   ),
   ""
)</f>
        <v/>
      </c>
      <c r="CA208" s="4" t="str">
        <f>IF(
   Table65[[#This Row],[Service]]&lt;&gt;"",
   IF(
      Table65[[#This Row],[Number of Aliquots]] &gt; (Table65[[#This Row],[Quantity (mg)]]*20),
      "Error 17: Too many aliquots. Maximum aliquots for Quantity requested = " &amp; (Table65[[#This Row],[Quantity (mg)]]*20),
      ""
   ),
   ""
)</f>
        <v/>
      </c>
      <c r="CB208" s="4" t="str">
        <f>IF(
   AND(Table65[[#This Row],[Service]]&lt;&gt;"", Table65[[#This Row],[Quantity (mg)]]&lt;0.2, Table65[[#This Row],[Formulation]]&lt;&gt;"", Table65[[#This Row],[Formulation]]&lt;&gt;"None"),
   "Error 18: Quantity too low. Minimum is 0.2mg for formulations",
   ""
)</f>
        <v/>
      </c>
      <c r="CC208" s="4" t="str">
        <f>IF(
   AND(Table65[[#This Row],[Service]]&lt;&gt;"", Table65[[#This Row],[Vector]]="No Vector", Table65[[#This Row],[Service]]&lt;&gt;"HT Geneblock Custom RNA"),
   "Error 19: [No Vector] can only be used for Geneblock service",
   ""
)</f>
        <v/>
      </c>
      <c r="CD208" s="4" t="str">
        <f>_xlfn.LET(
    _xlpm.errorList, _xlfn.TEXTJOIN(". ", TRUE, Table_Sequence_Check[[#This Row],[Problem Sequence Check]:[GC Check]],Table_Sequence_Check[[#This Row],[Restriction Enzyme Error]:[Gblock No Vector Check]]),
    IF(AND(Table65[[#This Row],[Service]]&lt;&gt;"", Table65[[#This Row],[Custom Sequence/Bank ID]]&lt;&gt;"SPECIAL",_xlpm.errorList&lt;&gt;""), _xlpm.errorList &amp; ".", "")
)</f>
        <v/>
      </c>
      <c r="CF208" s="3" t="str">
        <f t="shared" si="15"/>
        <v>Required</v>
      </c>
      <c r="CG208" s="1" t="str">
        <f t="shared" si="16"/>
        <v>Optional</v>
      </c>
      <c r="CH208" s="1" t="str">
        <f>IF(Table65[[#This Row],[Service]]&lt;&gt;"",IF((Table65[[#This Row],[Service]]="HT Custom RNA") + (Table65[[#This Row],[Service]]="HT Geneblock Custom RNA"), "Empty","Required"),"Empty")</f>
        <v>Empty</v>
      </c>
      <c r="CI208" s="1" t="str">
        <f>IF(Table65[[#This Row],[Service]] = "Stock RNA", "Required","Empty")</f>
        <v>Empty</v>
      </c>
      <c r="CJ208" s="1" t="str">
        <f>IF(OR(Table65[[#This Row],[Service]] = "Custom RNA", Table65[[#This Row],[Service]] = "HT Custom RNA", Table65[[#This Row],[Service]] = "HT Geneblock Custom RNA", Table65[[#This Row],[Service]] = "Formulation"), "Required", "Empty")</f>
        <v>Empty</v>
      </c>
      <c r="CK208" s="1" t="str">
        <f>IF(OR(Table65[[#This Row],[Service]] = "Custom RNA", Table65[[#This Row],[Service]] = "HT Custom RNA", Table65[[#This Row],[Service]] = "HT Geneblock Custom RNA"), "Required", "Empty")</f>
        <v>Empty</v>
      </c>
      <c r="CL208" s="1" t="str">
        <f>IF(OR(Table65[[#This Row],[Service]] = "Custom RNA", Table65[[#This Row],[Service]] = "HT Custom RNA", Table65[[#This Row],[Service]] = "HT Geneblock Custom RNA"), "Required", "Empty")</f>
        <v>Empty</v>
      </c>
      <c r="CM208" s="1" t="str">
        <f>IF(OR(Table65[[#This Row],[Service]] = "Custom RNA", Table65[[#This Row],[Service]] = "HT Custom RNA", Table65[[#This Row],[Service]] = "HT Geneblock Custom RNA"), "Required", "Empty")</f>
        <v>Empty</v>
      </c>
      <c r="CN208" s="1" t="str">
        <f>IF(AND(Table65[[#This Row],[Vector]]&lt;&gt;"Banked Construct", OR(Table65[[#This Row],[Service]] = "Custom RNA", Table65[[#This Row],[Service]] = "HT Custom RNA",Table65[[#This Row],[Service]] = "HT Geneblock Custom RNA",)), "Optional", "Empty")</f>
        <v>Empty</v>
      </c>
      <c r="CO208" s="1" t="str">
        <f>IF(OR(Table65[[#This Row],[Service]] = "Custom RNA", Table65[[#This Row],[Service]] = "HT Custom RNA"), "Optional", "Empty")</f>
        <v>Empty</v>
      </c>
      <c r="CP208" s="1" t="str">
        <f>IF(OR(Table65[[#This Row],[Service]] = "Custom RNA", Table65[[#This Row],[Service]] = "HT Custom RNA", Table65[[#This Row],[Service]] = "HT Custom Geneblock RNA"), "Optional", "Empty")</f>
        <v>Empty</v>
      </c>
      <c r="CQ208" s="1" t="str">
        <f>IF(Table65[[#This Row],[Service]]&lt;&gt;"",IF(OR(Table65[[#This Row],[Service]]="HT Custom RNA", Table65[[#This Row],[Service]]="HT Geneblock Custom RNA"), "Empty","Optional"),"Empty")</f>
        <v>Empty</v>
      </c>
      <c r="CR208" s="1" t="str">
        <f>IF(AND(Table65[[#This Row],[Formulation]]&lt;&gt;"",Table65[[#This Row],[Formulation]]&lt;&gt;"None",Table65[[#This Row],[Formulation]]&lt;&gt;"No Options"), "Required","Empty")</f>
        <v>Empty</v>
      </c>
      <c r="CS208" s="1" t="str">
        <f>IF(AND(Table65[[#This Row],[Formulation]]&lt;&gt;"",Table65[[#This Row],[Formulation]]&lt;&gt;"None",Table65[[#This Row],[Formulation]]&lt;&gt;"No Options"), "Optional","Empty")</f>
        <v>Empty</v>
      </c>
      <c r="CT208" s="1" t="str">
        <f t="shared" si="17"/>
        <v>Optional</v>
      </c>
      <c r="CU208" s="1" t="str">
        <f t="shared" si="18"/>
        <v>Optional</v>
      </c>
      <c r="CV208" s="2" t="str">
        <f t="shared" si="19"/>
        <v>Optional</v>
      </c>
    </row>
    <row r="209" spans="1:100" x14ac:dyDescent="0.35">
      <c r="A209" s="69">
        <v>205</v>
      </c>
      <c r="B209" s="59"/>
      <c r="C209" s="83"/>
      <c r="D209" s="85"/>
      <c r="E209" s="90"/>
      <c r="F209" s="60"/>
      <c r="G209" s="60"/>
      <c r="H209" s="60"/>
      <c r="I209" s="61"/>
      <c r="J209" s="61"/>
      <c r="K209" s="105"/>
      <c r="L209" s="90"/>
      <c r="M209" s="60"/>
      <c r="N209" s="108"/>
      <c r="O209" s="91"/>
      <c r="P209" s="111"/>
      <c r="Q209" s="93" t="str">
        <f>Table_Sequence_Check[[#This Row],[Final Warnings]]</f>
        <v/>
      </c>
      <c r="R209" s="19"/>
      <c r="S209" s="19"/>
      <c r="T209" s="19"/>
      <c r="BG209" s="3" t="str" cm="1">
        <f t="array" ref="BG209">_xlfn.LET(
    _xlpm.ProblemFound, _xlfn.TEXTJOIN(", ", TRUE, IF(OR(Table65[[#This Row],[Codon Optimize Capitalized?]]="No", Table65[[#This Row],[Codon Optimize Capitalized?]]=""), IF((ISNUMBER(SEARCH(Table_Problem_Sequences[Problem Sequences], Table65[[#This Row],[Custom Sequence/Bank ID]]))), Table_Problem_Sequences[Problem Sequences], ""),IF((ISNUMBER(FIND(LOWER(Table_Problem_Sequences[Problem Sequences]), Table65[[#This Row],[Custom Sequence/Bank ID]]))), Table_Problem_Sequences[Problem Sequences], ""))),
    IF(_xlpm.ProblemFound="", "", "Warning 1: Problem sequences found (" &amp; _xlpm.ProblemFound &amp; ")"))</f>
        <v/>
      </c>
      <c r="BH209" s="3" t="str">
        <f>IF(AND(Table65[[#This Row],[Vector]] &lt;&gt; "Banked Construct",Table65[[#This Row],[Service]]&lt;&gt;"Stock RNA", LEN(Table65[[#This Row],[Custom Sequence/Bank ID]])&lt;300, Table65[[#This Row],[Custom Sequence/Bank ID]]&lt;&gt;""),"Comment: Sequence is less than 300nt. A spacer sequence will be added to bring the length up to 300nt","")</f>
        <v/>
      </c>
      <c r="BI209" s="1" t="str">
        <f>IF(AND(Table65[[#This Row],[Custom Sequence/Bank ID]]&lt;&gt;"", Table65[[#This Row],[Codon Optimize Capitalized?]]&lt;&gt; "No", Table65[[#This Row],[Codon Optimize Capitalized?]]&lt;&gt; "", Table65[[#This Row],[Codon Optimize Capitalized?]]&lt;&gt; "No Options"),
    IF(MOD(LEN(SUBSTITUTE(SUBSTITUTE(SUBSTITUTE(SUBSTITUTE(SUBSTITUTE(Table65[[#This Row],[Custom Sequence/Bank ID]], "a", ""), "c", ""), "g", ""), "u", ""), "t", "")), 3) = 0,
        "",
        "Error 3: Optimization regions not divisible by 3"),
    "")</f>
        <v/>
      </c>
      <c r="BJ209" s="1" t="str">
        <f>IF(
    Table65[[#This Row],[Vector]]="Banked Construct",
    IF(
        AND(
            LEFT(Table65[[#This Row],[Custom Sequence/Bank ID]], 3)="RTC",
            ISNUMBER(VALUE(MID(Table65[[#This Row],[Custom Sequence/Bank ID]], 4, 7))),
            LEN(Table65[[#This Row],[Custom Sequence/Bank ID]])=10
        ),
        "",
        "Error 4: Incorrect Bank ID"
    ),
    ""
)</f>
        <v/>
      </c>
      <c r="BK209" s="1" t="str">
        <f>IF(
   AND(Table65[[#This Row],[Vector]]&lt;&gt;"Banked Construct", LEN(Table65[[#This Row],[Custom Sequence/Bank ID]])&gt;0),
   IF(
      LEN(
         SUBSTITUTE(
            SUBSTITUTE(
               SUBSTITUTE(
                  SUBSTITUTE(UPPER(Table65[[#This Row],[Custom Sequence/Bank ID]]),"A",""),
               "C",""),
            "T",""),
         "G","")
      )&gt;0,
      "Error 5: Non-ACGT characters present",
      ""
   ),
   ""
)</f>
        <v/>
      </c>
      <c r="BL209" s="4" t="str">
        <f>IF(AND(Table65[[#This Row],[Vector]] &lt;&gt; "Banked Construct",Table65[[#This Row],[Service]]="Custom RNA", LEN(Table65[[#This Row],[Custom Sequence/Bank ID]])&gt;10000),"Error 6: Maximum sequence length is 10,000nt",IF(AND(Table65[[#This Row],[Vector]] &lt;&gt; "Banked Construct",Table65[[#This Row],[Service]]="HT Custom RNA", LEN(Table65[[#This Row],[Custom Sequence/Bank ID]])&gt;5000),"Error 6: Maximum sequence length for HT is 5,000nt", IF(Table65[[#This Row],[Service]]="HT Geneblock Custom RNA", IF(AND(Table65[[#This Row],[Vector]]="RTC coding circRNA", LEN(Table65[[#This Row],[Custom Sequence/Bank ID]])&gt;3793),"Error 6: Maximum sequence length for Coding CircRNA Geneblock is 3,793nt", IF(AND(Table65[[#This Row],[Vector]]="RTC noncoding circRNA", LEN(Table65[[#This Row],[Custom Sequence/Bank ID]])&gt;4493),"Error 6: Maximum sequence length for Noncoding CircRNA Geneblock is 4,493nt", IF(AND(Table65[[#This Row],[Vector]]="RTC Other RNA", LEN(Table65[[#This Row],[Custom Sequence/Bank ID]])&gt;4913),"Error 6: Maximum sequence length for Other RNA Geneblock is 4,913nt",""))),"")))</f>
        <v/>
      </c>
      <c r="BM209" s="4" t="str">
        <f>IF(AND(Table65[[#This Row],[Vector]] &lt;&gt; "Banked Construct", Table65[[#This Row],[Service]]&lt;&gt;"Stock RNA", Table65[[#This Row],[Custom Sequence/Bank ID]]&lt;&gt;""),
    _xlfn.LET(
        _xlpm.Sequence, Table65[[#This Row],[Custom Sequence/Bank ID]],
        _xlpm.OriginalLength, IF(AND(Table65[[#This Row],[Codon Optimize Capitalized?]] &lt;&gt; "No", Table65[[#This Row],[Codon Optimize Capitalized?]] &lt;&gt; ""),
                           LEN(SUBSTITUTE(SUBSTITUTE(SUBSTITUTE(SUBSTITUTE(SUBSTITUTE(_xlpm.Sequence, "A", ""), "C", ""), "G", ""), "T", ""), "U", "")),
                           LEN(_xlpm.Sequence)),
        _xlpm.NoGCLength, IF(AND(Table65[[#This Row],[Codon Optimize Capitalized?]] &lt;&gt; "No", Table65[[#This Row],[Codon Optimize Capitalized?]] &lt;&gt; ""),
                       LEN((SUBSTITUTE(SUBSTITUTE(SUBSTITUTE(SUBSTITUTE(SUBSTITUTE(SUBSTITUTE(SUBSTITUTE(_xlpm.Sequence, "A", ""), "C", ""), "G", ""), "T", ""), "U", ""), "g", ""), "c", ""))),
                       LEN(SUBSTITUTE(SUBSTITUTE(UPPER(_xlpm.Sequence), "G", ""), "C", ""))),
        _xlpm.GCLength, _xlpm.OriginalLength - _xlpm.NoGCLength,
        _xlpm.GCPercentage, IF(_xlpm.OriginalLength &gt; 15, _xlpm.GCLength / _xlpm.OriginalLength, 0.5),
                IF(OR(_xlpm.GCPercentage &gt; 0.65, _xlpm.GCPercentage &lt; 0.25), "Warning 7: Unoptimized region GC is not between 25-65%", "")
    ),
    ""
)</f>
        <v/>
      </c>
      <c r="BN209" s="4" t="str" cm="1">
        <f t="array" ref="BN209">_xlfn.LET(
    _xlpm.ProblemFound, _xlfn.TEXTJOIN(", ", TRUE, IF(OR(Table65[[#This Row],[Codon Optimize Capitalized?]]="No", Table65[[#This Row],[Codon Optimize Capitalized?]]=""), IF((ISNUMBER(SEARCH(Table_Restriction_Enzymes[XbaI], Table65[[#This Row],[Custom Sequence/Bank ID]]))), Table_Restriction_Enzymes[XbaI], ""),IF((ISNUMBER(FIND(LOWER(Table_Restriction_Enzymes[XbaI]), Table65[[#This Row],[Custom Sequence/Bank ID]]))), Table_Restriction_Enzymes[XbaI], ""))),
    IF(_xlpm.ProblemFound="", "", "[" &amp; _xlpm.ProblemFound &amp; "]"))</f>
        <v/>
      </c>
      <c r="BO209" s="4" t="str">
        <f>IF(Table_Sequence_Check[[#This Row],[Restriction Enzyme 1 Check]]&lt;&gt;"", Table_Restriction_Enzymes[[#Headers],[XbaI]],"")</f>
        <v/>
      </c>
      <c r="BP209" s="4" t="str" cm="1">
        <f t="array" ref="BP209">_xlfn.LET(
    _xlpm.ProblemFound, _xlfn.TEXTJOIN(", ", TRUE, IF(OR(Table65[[#This Row],[Codon Optimize Capitalized?]]="No", Table65[[#This Row],[Codon Optimize Capitalized?]]=""), IF((ISNUMBER(SEARCH(Table_Restriction_Enzymes[AscI], Table65[[#This Row],[Custom Sequence/Bank ID]]))), Table_Restriction_Enzymes[AscI], ""),IF((ISNUMBER(FIND(LOWER(Table_Restriction_Enzymes[AscI]), Table65[[#This Row],[Custom Sequence/Bank ID]]))), Table_Restriction_Enzymes[AscI], ""))),
    IF(_xlpm.ProblemFound="", "", "[" &amp; _xlpm.ProblemFound &amp; "]"))</f>
        <v/>
      </c>
      <c r="BQ209" s="4" t="str">
        <f>IF(Table_Sequence_Check[[#This Row],[Restriction Enzyme 2 Check]]&lt;&gt;"", Table_Restriction_Enzymes[[#Headers],[AscI]],"")</f>
        <v/>
      </c>
      <c r="BR209" s="4" t="str">
        <f>IF(AND(Table65[[#This Row],[Vector]] &lt;&gt; "Banked Construct",Table65[[#This Row],[Service]]&lt;&gt;"Stock RNA", Table65[[#This Row],[Service]]&lt;&gt;"HT Geneblock Custom RNA", Table_Sequence_Check[[#This Row],[Restriction Enzyme 1 Check]]&lt;&gt;"", Table_Sequence_Check[[#This Row],[Restriction Enzyme 2 Check]]&lt;&gt; ""),"Error 8: Remove instances of one of the following: " &amp; _xlfn.CONCAT(Table_Sequence_Check[[#This Row],[Restriction Enzyme 1 Check]],Table_Sequence_Check[[#This Row],[Restriction Enzyme 2 Check]]),"")</f>
        <v/>
      </c>
      <c r="BS209" s="4" t="str" cm="1">
        <f t="array" ref="BS209">IF(
   AND(
      Table65[[#This Row],[Service]] &lt;&gt; "",
      OR(
         COUNTIF(Table65[Service], "HT Custom RNA") &gt; 0,
         COUNTIF(Table65[Service], "HT Geneblock Custom RNA") &gt; 0
      ),
      COUNTA(_xlfn.UNIQUE(_xlfn._xlws.FILTER(Table65[Service], Table65[Service] &lt;&gt; ""))) &gt; 1
   ),
   "Error 9: If selecting HT Custom RNA or HT Geneblock Custom RNA, all items must match the selected HT service",
   ""
)</f>
        <v/>
      </c>
      <c r="BT209" s="4" t="str" cm="1">
        <f t="array" ref="BT209">IF(
   AND(
      Table65[[#This Row],[Service]] &lt;&gt; "",
      OR(COUNTIF(Table65[Service], "*HT Custom RNA*") &gt; 0, COUNTIF(Table65[Service], "*HT Geneblock Custom RNA*") &gt; 0),
      OR(
         COUNTA(_xlfn.UNIQUE(_xlfn._xlws.FILTER(Table65[RNA Analytics], (Table65[Service] &lt;&gt; "")))) &gt; 1,
         COUNTA(_xlfn.UNIQUE(_xlfn._xlws.FILTER(Table65[Bank Construct?], (Table65[Service] &lt;&gt; "")))) &gt; 1,
         COUNTA(_xlfn.UNIQUE(_xlfn._xlws.FILTER(Table65[Synthesis Type], (Table65[Service] &lt;&gt; "")))) &gt; 1
      )
   ),
   "Error 10: If submitting HT Custom RNA or HT Geneblock Custom RNA service request, all items must have the same Synthesis Type, Banking, and Analytics",
   ""
)</f>
        <v/>
      </c>
      <c r="BU209" s="4" t="str">
        <f>IF(AND(OR(Table65[[#This Row],[Service]] = "HT Custom RNA",Table65[[#This Row],[Service]] = "HT Geneblock Custom RNA"), Table65[[#This Row],[Vector]]="Banked Construct"),"Error 11: Banked constructs cannot be submitted for HT/Geneblock Custom RNA service. Contact the core if you'd like to resynthesize an entire banked plate","")</f>
        <v/>
      </c>
      <c r="BV209" s="4" t="str">
        <f>IF(AND(Table65[[#This Row],[Service]] &lt;&gt; "", Table65[[#This Row],[Vector]]="Banked Construct", Table65[[#This Row],[Bank Construct?]]="Yes"),"Error 12: Cannot bank constructs that are already banked","")</f>
        <v/>
      </c>
      <c r="BW209" s="4" t="str" cm="1">
        <f t="array" ref="BW209">_xlfn.LET(
    _xlpm.ProblemFound, _xlfn.TEXTJOIN(", ", TRUE, IF(AND(Table65[[#This Row],[Synthesis Type]]="Other RNA", OR(Table65[[#This Row],[Codon Optimize Capitalized?]]="No", Table65[[#This Row],[Codon Optimize Capitalized?]]="")), IF((ISNUMBER(SEARCH(Table_pA_Check[pA Check], Table65[[#This Row],[Custom Sequence/Bank ID]]))), Table_pA_Check[pA Check], ""),IF((ISNUMBER(FIND(LOWER(Table_pA_Check[pA Check]), Table65[[#This Row],[Custom Sequence/Bank ID]]))), Table_pA_Check[pA Check], ""))),
    IF(_xlpm.ProblemFound="", "", "Error 13: Problem sequences found (" &amp; _xlpm.ProblemFound &amp; ")"))</f>
        <v/>
      </c>
      <c r="BX209" s="4" t="str">
        <f>IF(AND(Table65[[#This Row],[Service]] &lt;&gt; "", Table65[[#This Row],[Codon Optimize Capitalized?]]&lt;&gt; "No", Table65[[#This Row],[Codon Optimize Capitalized?]]&lt;&gt; "", Table65[[#This Row],[Codon Optimize Capitalized?]]&lt;&gt; "No Options", EXACT(Table65[[#This Row],[Custom Sequence/Bank ID]],LOWER(Table65[[#This Row],[Custom Sequence/Bank ID]]))),"Error 14: Codon optimization is selected, but sequence is lowercase. Change regions for optimization to uppercase","")</f>
        <v/>
      </c>
      <c r="BY209" s="4" t="str">
        <f>IF(COUNTIF(Table65[Name], Table65[[#This Row],[Name]]) &gt; 1, "Error 15: Duplicate name", "")</f>
        <v/>
      </c>
      <c r="BZ209" s="4" t="str">
        <f>IF(
   Table65[[#This Row],[Service]]&lt;&gt;"",
   IF(
      AND(Table65[[#This Row],[Formulation]]="", Table65[[#This Row],[Number of Aliquots]]&gt;1),
      "Error 16: The RTC can only aliquot formulated circRNA; unformulated circRNA is stable through many freeze-thaw cycles",
      ""
   ),
   ""
)</f>
        <v/>
      </c>
      <c r="CA209" s="4" t="str">
        <f>IF(
   Table65[[#This Row],[Service]]&lt;&gt;"",
   IF(
      Table65[[#This Row],[Number of Aliquots]] &gt; (Table65[[#This Row],[Quantity (mg)]]*20),
      "Error 17: Too many aliquots. Maximum aliquots for Quantity requested = " &amp; (Table65[[#This Row],[Quantity (mg)]]*20),
      ""
   ),
   ""
)</f>
        <v/>
      </c>
      <c r="CB209" s="4" t="str">
        <f>IF(
   AND(Table65[[#This Row],[Service]]&lt;&gt;"", Table65[[#This Row],[Quantity (mg)]]&lt;0.2, Table65[[#This Row],[Formulation]]&lt;&gt;"", Table65[[#This Row],[Formulation]]&lt;&gt;"None"),
   "Error 18: Quantity too low. Minimum is 0.2mg for formulations",
   ""
)</f>
        <v/>
      </c>
      <c r="CC209" s="4" t="str">
        <f>IF(
   AND(Table65[[#This Row],[Service]]&lt;&gt;"", Table65[[#This Row],[Vector]]="No Vector", Table65[[#This Row],[Service]]&lt;&gt;"HT Geneblock Custom RNA"),
   "Error 19: [No Vector] can only be used for Geneblock service",
   ""
)</f>
        <v/>
      </c>
      <c r="CD209" s="4" t="str">
        <f>_xlfn.LET(
    _xlpm.errorList, _xlfn.TEXTJOIN(". ", TRUE, Table_Sequence_Check[[#This Row],[Problem Sequence Check]:[GC Check]],Table_Sequence_Check[[#This Row],[Restriction Enzyme Error]:[Gblock No Vector Check]]),
    IF(AND(Table65[[#This Row],[Service]]&lt;&gt;"", Table65[[#This Row],[Custom Sequence/Bank ID]]&lt;&gt;"SPECIAL",_xlpm.errorList&lt;&gt;""), _xlpm.errorList &amp; ".", "")
)</f>
        <v/>
      </c>
      <c r="CF209" s="3" t="str">
        <f t="shared" si="15"/>
        <v>Required</v>
      </c>
      <c r="CG209" s="1" t="str">
        <f t="shared" si="16"/>
        <v>Optional</v>
      </c>
      <c r="CH209" s="1" t="str">
        <f>IF(Table65[[#This Row],[Service]]&lt;&gt;"",IF((Table65[[#This Row],[Service]]="HT Custom RNA") + (Table65[[#This Row],[Service]]="HT Geneblock Custom RNA"), "Empty","Required"),"Empty")</f>
        <v>Empty</v>
      </c>
      <c r="CI209" s="1" t="str">
        <f>IF(Table65[[#This Row],[Service]] = "Stock RNA", "Required","Empty")</f>
        <v>Empty</v>
      </c>
      <c r="CJ209" s="1" t="str">
        <f>IF(OR(Table65[[#This Row],[Service]] = "Custom RNA", Table65[[#This Row],[Service]] = "HT Custom RNA", Table65[[#This Row],[Service]] = "HT Geneblock Custom RNA", Table65[[#This Row],[Service]] = "Formulation"), "Required", "Empty")</f>
        <v>Empty</v>
      </c>
      <c r="CK209" s="1" t="str">
        <f>IF(OR(Table65[[#This Row],[Service]] = "Custom RNA", Table65[[#This Row],[Service]] = "HT Custom RNA", Table65[[#This Row],[Service]] = "HT Geneblock Custom RNA"), "Required", "Empty")</f>
        <v>Empty</v>
      </c>
      <c r="CL209" s="1" t="str">
        <f>IF(OR(Table65[[#This Row],[Service]] = "Custom RNA", Table65[[#This Row],[Service]] = "HT Custom RNA", Table65[[#This Row],[Service]] = "HT Geneblock Custom RNA"), "Required", "Empty")</f>
        <v>Empty</v>
      </c>
      <c r="CM209" s="1" t="str">
        <f>IF(OR(Table65[[#This Row],[Service]] = "Custom RNA", Table65[[#This Row],[Service]] = "HT Custom RNA", Table65[[#This Row],[Service]] = "HT Geneblock Custom RNA"), "Required", "Empty")</f>
        <v>Empty</v>
      </c>
      <c r="CN209" s="1" t="str">
        <f>IF(AND(Table65[[#This Row],[Vector]]&lt;&gt;"Banked Construct", OR(Table65[[#This Row],[Service]] = "Custom RNA", Table65[[#This Row],[Service]] = "HT Custom RNA",Table65[[#This Row],[Service]] = "HT Geneblock Custom RNA",)), "Optional", "Empty")</f>
        <v>Empty</v>
      </c>
      <c r="CO209" s="1" t="str">
        <f>IF(OR(Table65[[#This Row],[Service]] = "Custom RNA", Table65[[#This Row],[Service]] = "HT Custom RNA"), "Optional", "Empty")</f>
        <v>Empty</v>
      </c>
      <c r="CP209" s="1" t="str">
        <f>IF(OR(Table65[[#This Row],[Service]] = "Custom RNA", Table65[[#This Row],[Service]] = "HT Custom RNA", Table65[[#This Row],[Service]] = "HT Custom Geneblock RNA"), "Optional", "Empty")</f>
        <v>Empty</v>
      </c>
      <c r="CQ209" s="1" t="str">
        <f>IF(Table65[[#This Row],[Service]]&lt;&gt;"",IF(OR(Table65[[#This Row],[Service]]="HT Custom RNA", Table65[[#This Row],[Service]]="HT Geneblock Custom RNA"), "Empty","Optional"),"Empty")</f>
        <v>Empty</v>
      </c>
      <c r="CR209" s="1" t="str">
        <f>IF(AND(Table65[[#This Row],[Formulation]]&lt;&gt;"",Table65[[#This Row],[Formulation]]&lt;&gt;"None",Table65[[#This Row],[Formulation]]&lt;&gt;"No Options"), "Required","Empty")</f>
        <v>Empty</v>
      </c>
      <c r="CS209" s="1" t="str">
        <f>IF(AND(Table65[[#This Row],[Formulation]]&lt;&gt;"",Table65[[#This Row],[Formulation]]&lt;&gt;"None",Table65[[#This Row],[Formulation]]&lt;&gt;"No Options"), "Optional","Empty")</f>
        <v>Empty</v>
      </c>
      <c r="CT209" s="1" t="str">
        <f t="shared" si="17"/>
        <v>Optional</v>
      </c>
      <c r="CU209" s="1" t="str">
        <f t="shared" si="18"/>
        <v>Optional</v>
      </c>
      <c r="CV209" s="2" t="str">
        <f t="shared" si="19"/>
        <v>Optional</v>
      </c>
    </row>
    <row r="210" spans="1:100" x14ac:dyDescent="0.35">
      <c r="A210" s="69">
        <v>206</v>
      </c>
      <c r="B210" s="59"/>
      <c r="C210" s="83"/>
      <c r="D210" s="85"/>
      <c r="E210" s="90"/>
      <c r="F210" s="60"/>
      <c r="G210" s="60"/>
      <c r="H210" s="60"/>
      <c r="I210" s="61"/>
      <c r="J210" s="61"/>
      <c r="K210" s="105"/>
      <c r="L210" s="90"/>
      <c r="M210" s="60"/>
      <c r="N210" s="108"/>
      <c r="O210" s="91"/>
      <c r="P210" s="111"/>
      <c r="Q210" s="93" t="str">
        <f>Table_Sequence_Check[[#This Row],[Final Warnings]]</f>
        <v/>
      </c>
      <c r="R210" s="19"/>
      <c r="S210" s="19"/>
      <c r="T210" s="19"/>
      <c r="BG210" s="3" t="str" cm="1">
        <f t="array" ref="BG210">_xlfn.LET(
    _xlpm.ProblemFound, _xlfn.TEXTJOIN(", ", TRUE, IF(OR(Table65[[#This Row],[Codon Optimize Capitalized?]]="No", Table65[[#This Row],[Codon Optimize Capitalized?]]=""), IF((ISNUMBER(SEARCH(Table_Problem_Sequences[Problem Sequences], Table65[[#This Row],[Custom Sequence/Bank ID]]))), Table_Problem_Sequences[Problem Sequences], ""),IF((ISNUMBER(FIND(LOWER(Table_Problem_Sequences[Problem Sequences]), Table65[[#This Row],[Custom Sequence/Bank ID]]))), Table_Problem_Sequences[Problem Sequences], ""))),
    IF(_xlpm.ProblemFound="", "", "Warning 1: Problem sequences found (" &amp; _xlpm.ProblemFound &amp; ")"))</f>
        <v/>
      </c>
      <c r="BH210" s="3" t="str">
        <f>IF(AND(Table65[[#This Row],[Vector]] &lt;&gt; "Banked Construct",Table65[[#This Row],[Service]]&lt;&gt;"Stock RNA", LEN(Table65[[#This Row],[Custom Sequence/Bank ID]])&lt;300, Table65[[#This Row],[Custom Sequence/Bank ID]]&lt;&gt;""),"Comment: Sequence is less than 300nt. A spacer sequence will be added to bring the length up to 300nt","")</f>
        <v/>
      </c>
      <c r="BI210" s="1" t="str">
        <f>IF(AND(Table65[[#This Row],[Custom Sequence/Bank ID]]&lt;&gt;"", Table65[[#This Row],[Codon Optimize Capitalized?]]&lt;&gt; "No", Table65[[#This Row],[Codon Optimize Capitalized?]]&lt;&gt; "", Table65[[#This Row],[Codon Optimize Capitalized?]]&lt;&gt; "No Options"),
    IF(MOD(LEN(SUBSTITUTE(SUBSTITUTE(SUBSTITUTE(SUBSTITUTE(SUBSTITUTE(Table65[[#This Row],[Custom Sequence/Bank ID]], "a", ""), "c", ""), "g", ""), "u", ""), "t", "")), 3) = 0,
        "",
        "Error 3: Optimization regions not divisible by 3"),
    "")</f>
        <v/>
      </c>
      <c r="BJ210" s="1" t="str">
        <f>IF(
    Table65[[#This Row],[Vector]]="Banked Construct",
    IF(
        AND(
            LEFT(Table65[[#This Row],[Custom Sequence/Bank ID]], 3)="RTC",
            ISNUMBER(VALUE(MID(Table65[[#This Row],[Custom Sequence/Bank ID]], 4, 7))),
            LEN(Table65[[#This Row],[Custom Sequence/Bank ID]])=10
        ),
        "",
        "Error 4: Incorrect Bank ID"
    ),
    ""
)</f>
        <v/>
      </c>
      <c r="BK210" s="1" t="str">
        <f>IF(
   AND(Table65[[#This Row],[Vector]]&lt;&gt;"Banked Construct", LEN(Table65[[#This Row],[Custom Sequence/Bank ID]])&gt;0),
   IF(
      LEN(
         SUBSTITUTE(
            SUBSTITUTE(
               SUBSTITUTE(
                  SUBSTITUTE(UPPER(Table65[[#This Row],[Custom Sequence/Bank ID]]),"A",""),
               "C",""),
            "T",""),
         "G","")
      )&gt;0,
      "Error 5: Non-ACGT characters present",
      ""
   ),
   ""
)</f>
        <v/>
      </c>
      <c r="BL210" s="4" t="str">
        <f>IF(AND(Table65[[#This Row],[Vector]] &lt;&gt; "Banked Construct",Table65[[#This Row],[Service]]="Custom RNA", LEN(Table65[[#This Row],[Custom Sequence/Bank ID]])&gt;10000),"Error 6: Maximum sequence length is 10,000nt",IF(AND(Table65[[#This Row],[Vector]] &lt;&gt; "Banked Construct",Table65[[#This Row],[Service]]="HT Custom RNA", LEN(Table65[[#This Row],[Custom Sequence/Bank ID]])&gt;5000),"Error 6: Maximum sequence length for HT is 5,000nt", IF(Table65[[#This Row],[Service]]="HT Geneblock Custom RNA", IF(AND(Table65[[#This Row],[Vector]]="RTC coding circRNA", LEN(Table65[[#This Row],[Custom Sequence/Bank ID]])&gt;3793),"Error 6: Maximum sequence length for Coding CircRNA Geneblock is 3,793nt", IF(AND(Table65[[#This Row],[Vector]]="RTC noncoding circRNA", LEN(Table65[[#This Row],[Custom Sequence/Bank ID]])&gt;4493),"Error 6: Maximum sequence length for Noncoding CircRNA Geneblock is 4,493nt", IF(AND(Table65[[#This Row],[Vector]]="RTC Other RNA", LEN(Table65[[#This Row],[Custom Sequence/Bank ID]])&gt;4913),"Error 6: Maximum sequence length for Other RNA Geneblock is 4,913nt",""))),"")))</f>
        <v/>
      </c>
      <c r="BM210" s="4" t="str">
        <f>IF(AND(Table65[[#This Row],[Vector]] &lt;&gt; "Banked Construct", Table65[[#This Row],[Service]]&lt;&gt;"Stock RNA", Table65[[#This Row],[Custom Sequence/Bank ID]]&lt;&gt;""),
    _xlfn.LET(
        _xlpm.Sequence, Table65[[#This Row],[Custom Sequence/Bank ID]],
        _xlpm.OriginalLength, IF(AND(Table65[[#This Row],[Codon Optimize Capitalized?]] &lt;&gt; "No", Table65[[#This Row],[Codon Optimize Capitalized?]] &lt;&gt; ""),
                           LEN(SUBSTITUTE(SUBSTITUTE(SUBSTITUTE(SUBSTITUTE(SUBSTITUTE(_xlpm.Sequence, "A", ""), "C", ""), "G", ""), "T", ""), "U", "")),
                           LEN(_xlpm.Sequence)),
        _xlpm.NoGCLength, IF(AND(Table65[[#This Row],[Codon Optimize Capitalized?]] &lt;&gt; "No", Table65[[#This Row],[Codon Optimize Capitalized?]] &lt;&gt; ""),
                       LEN((SUBSTITUTE(SUBSTITUTE(SUBSTITUTE(SUBSTITUTE(SUBSTITUTE(SUBSTITUTE(SUBSTITUTE(_xlpm.Sequence, "A", ""), "C", ""), "G", ""), "T", ""), "U", ""), "g", ""), "c", ""))),
                       LEN(SUBSTITUTE(SUBSTITUTE(UPPER(_xlpm.Sequence), "G", ""), "C", ""))),
        _xlpm.GCLength, _xlpm.OriginalLength - _xlpm.NoGCLength,
        _xlpm.GCPercentage, IF(_xlpm.OriginalLength &gt; 15, _xlpm.GCLength / _xlpm.OriginalLength, 0.5),
                IF(OR(_xlpm.GCPercentage &gt; 0.65, _xlpm.GCPercentage &lt; 0.25), "Warning 7: Unoptimized region GC is not between 25-65%", "")
    ),
    ""
)</f>
        <v/>
      </c>
      <c r="BN210" s="4" t="str" cm="1">
        <f t="array" ref="BN210">_xlfn.LET(
    _xlpm.ProblemFound, _xlfn.TEXTJOIN(", ", TRUE, IF(OR(Table65[[#This Row],[Codon Optimize Capitalized?]]="No", Table65[[#This Row],[Codon Optimize Capitalized?]]=""), IF((ISNUMBER(SEARCH(Table_Restriction_Enzymes[XbaI], Table65[[#This Row],[Custom Sequence/Bank ID]]))), Table_Restriction_Enzymes[XbaI], ""),IF((ISNUMBER(FIND(LOWER(Table_Restriction_Enzymes[XbaI]), Table65[[#This Row],[Custom Sequence/Bank ID]]))), Table_Restriction_Enzymes[XbaI], ""))),
    IF(_xlpm.ProblemFound="", "", "[" &amp; _xlpm.ProblemFound &amp; "]"))</f>
        <v/>
      </c>
      <c r="BO210" s="4" t="str">
        <f>IF(Table_Sequence_Check[[#This Row],[Restriction Enzyme 1 Check]]&lt;&gt;"", Table_Restriction_Enzymes[[#Headers],[XbaI]],"")</f>
        <v/>
      </c>
      <c r="BP210" s="4" t="str" cm="1">
        <f t="array" ref="BP210">_xlfn.LET(
    _xlpm.ProblemFound, _xlfn.TEXTJOIN(", ", TRUE, IF(OR(Table65[[#This Row],[Codon Optimize Capitalized?]]="No", Table65[[#This Row],[Codon Optimize Capitalized?]]=""), IF((ISNUMBER(SEARCH(Table_Restriction_Enzymes[AscI], Table65[[#This Row],[Custom Sequence/Bank ID]]))), Table_Restriction_Enzymes[AscI], ""),IF((ISNUMBER(FIND(LOWER(Table_Restriction_Enzymes[AscI]), Table65[[#This Row],[Custom Sequence/Bank ID]]))), Table_Restriction_Enzymes[AscI], ""))),
    IF(_xlpm.ProblemFound="", "", "[" &amp; _xlpm.ProblemFound &amp; "]"))</f>
        <v/>
      </c>
      <c r="BQ210" s="4" t="str">
        <f>IF(Table_Sequence_Check[[#This Row],[Restriction Enzyme 2 Check]]&lt;&gt;"", Table_Restriction_Enzymes[[#Headers],[AscI]],"")</f>
        <v/>
      </c>
      <c r="BR210" s="4" t="str">
        <f>IF(AND(Table65[[#This Row],[Vector]] &lt;&gt; "Banked Construct",Table65[[#This Row],[Service]]&lt;&gt;"Stock RNA", Table65[[#This Row],[Service]]&lt;&gt;"HT Geneblock Custom RNA", Table_Sequence_Check[[#This Row],[Restriction Enzyme 1 Check]]&lt;&gt;"", Table_Sequence_Check[[#This Row],[Restriction Enzyme 2 Check]]&lt;&gt; ""),"Error 8: Remove instances of one of the following: " &amp; _xlfn.CONCAT(Table_Sequence_Check[[#This Row],[Restriction Enzyme 1 Check]],Table_Sequence_Check[[#This Row],[Restriction Enzyme 2 Check]]),"")</f>
        <v/>
      </c>
      <c r="BS210" s="4" t="str" cm="1">
        <f t="array" ref="BS210">IF(
   AND(
      Table65[[#This Row],[Service]] &lt;&gt; "",
      OR(
         COUNTIF(Table65[Service], "HT Custom RNA") &gt; 0,
         COUNTIF(Table65[Service], "HT Geneblock Custom RNA") &gt; 0
      ),
      COUNTA(_xlfn.UNIQUE(_xlfn._xlws.FILTER(Table65[Service], Table65[Service] &lt;&gt; ""))) &gt; 1
   ),
   "Error 9: If selecting HT Custom RNA or HT Geneblock Custom RNA, all items must match the selected HT service",
   ""
)</f>
        <v/>
      </c>
      <c r="BT210" s="4" t="str" cm="1">
        <f t="array" ref="BT210">IF(
   AND(
      Table65[[#This Row],[Service]] &lt;&gt; "",
      OR(COUNTIF(Table65[Service], "*HT Custom RNA*") &gt; 0, COUNTIF(Table65[Service], "*HT Geneblock Custom RNA*") &gt; 0),
      OR(
         COUNTA(_xlfn.UNIQUE(_xlfn._xlws.FILTER(Table65[RNA Analytics], (Table65[Service] &lt;&gt; "")))) &gt; 1,
         COUNTA(_xlfn.UNIQUE(_xlfn._xlws.FILTER(Table65[Bank Construct?], (Table65[Service] &lt;&gt; "")))) &gt; 1,
         COUNTA(_xlfn.UNIQUE(_xlfn._xlws.FILTER(Table65[Synthesis Type], (Table65[Service] &lt;&gt; "")))) &gt; 1
      )
   ),
   "Error 10: If submitting HT Custom RNA or HT Geneblock Custom RNA service request, all items must have the same Synthesis Type, Banking, and Analytics",
   ""
)</f>
        <v/>
      </c>
      <c r="BU210" s="4" t="str">
        <f>IF(AND(OR(Table65[[#This Row],[Service]] = "HT Custom RNA",Table65[[#This Row],[Service]] = "HT Geneblock Custom RNA"), Table65[[#This Row],[Vector]]="Banked Construct"),"Error 11: Banked constructs cannot be submitted for HT/Geneblock Custom RNA service. Contact the core if you'd like to resynthesize an entire banked plate","")</f>
        <v/>
      </c>
      <c r="BV210" s="4" t="str">
        <f>IF(AND(Table65[[#This Row],[Service]] &lt;&gt; "", Table65[[#This Row],[Vector]]="Banked Construct", Table65[[#This Row],[Bank Construct?]]="Yes"),"Error 12: Cannot bank constructs that are already banked","")</f>
        <v/>
      </c>
      <c r="BW210" s="4" t="str" cm="1">
        <f t="array" ref="BW210">_xlfn.LET(
    _xlpm.ProblemFound, _xlfn.TEXTJOIN(", ", TRUE, IF(AND(Table65[[#This Row],[Synthesis Type]]="Other RNA", OR(Table65[[#This Row],[Codon Optimize Capitalized?]]="No", Table65[[#This Row],[Codon Optimize Capitalized?]]="")), IF((ISNUMBER(SEARCH(Table_pA_Check[pA Check], Table65[[#This Row],[Custom Sequence/Bank ID]]))), Table_pA_Check[pA Check], ""),IF((ISNUMBER(FIND(LOWER(Table_pA_Check[pA Check]), Table65[[#This Row],[Custom Sequence/Bank ID]]))), Table_pA_Check[pA Check], ""))),
    IF(_xlpm.ProblemFound="", "", "Error 13: Problem sequences found (" &amp; _xlpm.ProblemFound &amp; ")"))</f>
        <v/>
      </c>
      <c r="BX210" s="4" t="str">
        <f>IF(AND(Table65[[#This Row],[Service]] &lt;&gt; "", Table65[[#This Row],[Codon Optimize Capitalized?]]&lt;&gt; "No", Table65[[#This Row],[Codon Optimize Capitalized?]]&lt;&gt; "", Table65[[#This Row],[Codon Optimize Capitalized?]]&lt;&gt; "No Options", EXACT(Table65[[#This Row],[Custom Sequence/Bank ID]],LOWER(Table65[[#This Row],[Custom Sequence/Bank ID]]))),"Error 14: Codon optimization is selected, but sequence is lowercase. Change regions for optimization to uppercase","")</f>
        <v/>
      </c>
      <c r="BY210" s="4" t="str">
        <f>IF(COUNTIF(Table65[Name], Table65[[#This Row],[Name]]) &gt; 1, "Error 15: Duplicate name", "")</f>
        <v/>
      </c>
      <c r="BZ210" s="4" t="str">
        <f>IF(
   Table65[[#This Row],[Service]]&lt;&gt;"",
   IF(
      AND(Table65[[#This Row],[Formulation]]="", Table65[[#This Row],[Number of Aliquots]]&gt;1),
      "Error 16: The RTC can only aliquot formulated circRNA; unformulated circRNA is stable through many freeze-thaw cycles",
      ""
   ),
   ""
)</f>
        <v/>
      </c>
      <c r="CA210" s="4" t="str">
        <f>IF(
   Table65[[#This Row],[Service]]&lt;&gt;"",
   IF(
      Table65[[#This Row],[Number of Aliquots]] &gt; (Table65[[#This Row],[Quantity (mg)]]*20),
      "Error 17: Too many aliquots. Maximum aliquots for Quantity requested = " &amp; (Table65[[#This Row],[Quantity (mg)]]*20),
      ""
   ),
   ""
)</f>
        <v/>
      </c>
      <c r="CB210" s="4" t="str">
        <f>IF(
   AND(Table65[[#This Row],[Service]]&lt;&gt;"", Table65[[#This Row],[Quantity (mg)]]&lt;0.2, Table65[[#This Row],[Formulation]]&lt;&gt;"", Table65[[#This Row],[Formulation]]&lt;&gt;"None"),
   "Error 18: Quantity too low. Minimum is 0.2mg for formulations",
   ""
)</f>
        <v/>
      </c>
      <c r="CC210" s="4" t="str">
        <f>IF(
   AND(Table65[[#This Row],[Service]]&lt;&gt;"", Table65[[#This Row],[Vector]]="No Vector", Table65[[#This Row],[Service]]&lt;&gt;"HT Geneblock Custom RNA"),
   "Error 19: [No Vector] can only be used for Geneblock service",
   ""
)</f>
        <v/>
      </c>
      <c r="CD210" s="4" t="str">
        <f>_xlfn.LET(
    _xlpm.errorList, _xlfn.TEXTJOIN(". ", TRUE, Table_Sequence_Check[[#This Row],[Problem Sequence Check]:[GC Check]],Table_Sequence_Check[[#This Row],[Restriction Enzyme Error]:[Gblock No Vector Check]]),
    IF(AND(Table65[[#This Row],[Service]]&lt;&gt;"", Table65[[#This Row],[Custom Sequence/Bank ID]]&lt;&gt;"SPECIAL",_xlpm.errorList&lt;&gt;""), _xlpm.errorList &amp; ".", "")
)</f>
        <v/>
      </c>
      <c r="CF210" s="3" t="str">
        <f t="shared" si="15"/>
        <v>Required</v>
      </c>
      <c r="CG210" s="1" t="str">
        <f t="shared" si="16"/>
        <v>Optional</v>
      </c>
      <c r="CH210" s="1" t="str">
        <f>IF(Table65[[#This Row],[Service]]&lt;&gt;"",IF((Table65[[#This Row],[Service]]="HT Custom RNA") + (Table65[[#This Row],[Service]]="HT Geneblock Custom RNA"), "Empty","Required"),"Empty")</f>
        <v>Empty</v>
      </c>
      <c r="CI210" s="1" t="str">
        <f>IF(Table65[[#This Row],[Service]] = "Stock RNA", "Required","Empty")</f>
        <v>Empty</v>
      </c>
      <c r="CJ210" s="1" t="str">
        <f>IF(OR(Table65[[#This Row],[Service]] = "Custom RNA", Table65[[#This Row],[Service]] = "HT Custom RNA", Table65[[#This Row],[Service]] = "HT Geneblock Custom RNA", Table65[[#This Row],[Service]] = "Formulation"), "Required", "Empty")</f>
        <v>Empty</v>
      </c>
      <c r="CK210" s="1" t="str">
        <f>IF(OR(Table65[[#This Row],[Service]] = "Custom RNA", Table65[[#This Row],[Service]] = "HT Custom RNA", Table65[[#This Row],[Service]] = "HT Geneblock Custom RNA"), "Required", "Empty")</f>
        <v>Empty</v>
      </c>
      <c r="CL210" s="1" t="str">
        <f>IF(OR(Table65[[#This Row],[Service]] = "Custom RNA", Table65[[#This Row],[Service]] = "HT Custom RNA", Table65[[#This Row],[Service]] = "HT Geneblock Custom RNA"), "Required", "Empty")</f>
        <v>Empty</v>
      </c>
      <c r="CM210" s="1" t="str">
        <f>IF(OR(Table65[[#This Row],[Service]] = "Custom RNA", Table65[[#This Row],[Service]] = "HT Custom RNA", Table65[[#This Row],[Service]] = "HT Geneblock Custom RNA"), "Required", "Empty")</f>
        <v>Empty</v>
      </c>
      <c r="CN210" s="1" t="str">
        <f>IF(AND(Table65[[#This Row],[Vector]]&lt;&gt;"Banked Construct", OR(Table65[[#This Row],[Service]] = "Custom RNA", Table65[[#This Row],[Service]] = "HT Custom RNA",Table65[[#This Row],[Service]] = "HT Geneblock Custom RNA",)), "Optional", "Empty")</f>
        <v>Empty</v>
      </c>
      <c r="CO210" s="1" t="str">
        <f>IF(OR(Table65[[#This Row],[Service]] = "Custom RNA", Table65[[#This Row],[Service]] = "HT Custom RNA"), "Optional", "Empty")</f>
        <v>Empty</v>
      </c>
      <c r="CP210" s="1" t="str">
        <f>IF(OR(Table65[[#This Row],[Service]] = "Custom RNA", Table65[[#This Row],[Service]] = "HT Custom RNA", Table65[[#This Row],[Service]] = "HT Custom Geneblock RNA"), "Optional", "Empty")</f>
        <v>Empty</v>
      </c>
      <c r="CQ210" s="1" t="str">
        <f>IF(Table65[[#This Row],[Service]]&lt;&gt;"",IF(OR(Table65[[#This Row],[Service]]="HT Custom RNA", Table65[[#This Row],[Service]]="HT Geneblock Custom RNA"), "Empty","Optional"),"Empty")</f>
        <v>Empty</v>
      </c>
      <c r="CR210" s="1" t="str">
        <f>IF(AND(Table65[[#This Row],[Formulation]]&lt;&gt;"",Table65[[#This Row],[Formulation]]&lt;&gt;"None",Table65[[#This Row],[Formulation]]&lt;&gt;"No Options"), "Required","Empty")</f>
        <v>Empty</v>
      </c>
      <c r="CS210" s="1" t="str">
        <f>IF(AND(Table65[[#This Row],[Formulation]]&lt;&gt;"",Table65[[#This Row],[Formulation]]&lt;&gt;"None",Table65[[#This Row],[Formulation]]&lt;&gt;"No Options"), "Optional","Empty")</f>
        <v>Empty</v>
      </c>
      <c r="CT210" s="1" t="str">
        <f t="shared" si="17"/>
        <v>Optional</v>
      </c>
      <c r="CU210" s="1" t="str">
        <f t="shared" si="18"/>
        <v>Optional</v>
      </c>
      <c r="CV210" s="2" t="str">
        <f t="shared" si="19"/>
        <v>Optional</v>
      </c>
    </row>
    <row r="211" spans="1:100" x14ac:dyDescent="0.35">
      <c r="A211" s="69">
        <v>207</v>
      </c>
      <c r="B211" s="59"/>
      <c r="C211" s="83"/>
      <c r="D211" s="85"/>
      <c r="E211" s="90"/>
      <c r="F211" s="60"/>
      <c r="G211" s="60"/>
      <c r="H211" s="60"/>
      <c r="I211" s="61"/>
      <c r="J211" s="61"/>
      <c r="K211" s="105"/>
      <c r="L211" s="90"/>
      <c r="M211" s="60"/>
      <c r="N211" s="108"/>
      <c r="O211" s="91"/>
      <c r="P211" s="111"/>
      <c r="Q211" s="93" t="str">
        <f>Table_Sequence_Check[[#This Row],[Final Warnings]]</f>
        <v/>
      </c>
      <c r="R211" s="19"/>
      <c r="S211" s="19"/>
      <c r="T211" s="19"/>
      <c r="BG211" s="3" t="str" cm="1">
        <f t="array" ref="BG211">_xlfn.LET(
    _xlpm.ProblemFound, _xlfn.TEXTJOIN(", ", TRUE, IF(OR(Table65[[#This Row],[Codon Optimize Capitalized?]]="No", Table65[[#This Row],[Codon Optimize Capitalized?]]=""), IF((ISNUMBER(SEARCH(Table_Problem_Sequences[Problem Sequences], Table65[[#This Row],[Custom Sequence/Bank ID]]))), Table_Problem_Sequences[Problem Sequences], ""),IF((ISNUMBER(FIND(LOWER(Table_Problem_Sequences[Problem Sequences]), Table65[[#This Row],[Custom Sequence/Bank ID]]))), Table_Problem_Sequences[Problem Sequences], ""))),
    IF(_xlpm.ProblemFound="", "", "Warning 1: Problem sequences found (" &amp; _xlpm.ProblemFound &amp; ")"))</f>
        <v/>
      </c>
      <c r="BH211" s="3" t="str">
        <f>IF(AND(Table65[[#This Row],[Vector]] &lt;&gt; "Banked Construct",Table65[[#This Row],[Service]]&lt;&gt;"Stock RNA", LEN(Table65[[#This Row],[Custom Sequence/Bank ID]])&lt;300, Table65[[#This Row],[Custom Sequence/Bank ID]]&lt;&gt;""),"Comment: Sequence is less than 300nt. A spacer sequence will be added to bring the length up to 300nt","")</f>
        <v/>
      </c>
      <c r="BI211" s="1" t="str">
        <f>IF(AND(Table65[[#This Row],[Custom Sequence/Bank ID]]&lt;&gt;"", Table65[[#This Row],[Codon Optimize Capitalized?]]&lt;&gt; "No", Table65[[#This Row],[Codon Optimize Capitalized?]]&lt;&gt; "", Table65[[#This Row],[Codon Optimize Capitalized?]]&lt;&gt; "No Options"),
    IF(MOD(LEN(SUBSTITUTE(SUBSTITUTE(SUBSTITUTE(SUBSTITUTE(SUBSTITUTE(Table65[[#This Row],[Custom Sequence/Bank ID]], "a", ""), "c", ""), "g", ""), "u", ""), "t", "")), 3) = 0,
        "",
        "Error 3: Optimization regions not divisible by 3"),
    "")</f>
        <v/>
      </c>
      <c r="BJ211" s="1" t="str">
        <f>IF(
    Table65[[#This Row],[Vector]]="Banked Construct",
    IF(
        AND(
            LEFT(Table65[[#This Row],[Custom Sequence/Bank ID]], 3)="RTC",
            ISNUMBER(VALUE(MID(Table65[[#This Row],[Custom Sequence/Bank ID]], 4, 7))),
            LEN(Table65[[#This Row],[Custom Sequence/Bank ID]])=10
        ),
        "",
        "Error 4: Incorrect Bank ID"
    ),
    ""
)</f>
        <v/>
      </c>
      <c r="BK211" s="1" t="str">
        <f>IF(
   AND(Table65[[#This Row],[Vector]]&lt;&gt;"Banked Construct", LEN(Table65[[#This Row],[Custom Sequence/Bank ID]])&gt;0),
   IF(
      LEN(
         SUBSTITUTE(
            SUBSTITUTE(
               SUBSTITUTE(
                  SUBSTITUTE(UPPER(Table65[[#This Row],[Custom Sequence/Bank ID]]),"A",""),
               "C",""),
            "T",""),
         "G","")
      )&gt;0,
      "Error 5: Non-ACGT characters present",
      ""
   ),
   ""
)</f>
        <v/>
      </c>
      <c r="BL211" s="4" t="str">
        <f>IF(AND(Table65[[#This Row],[Vector]] &lt;&gt; "Banked Construct",Table65[[#This Row],[Service]]="Custom RNA", LEN(Table65[[#This Row],[Custom Sequence/Bank ID]])&gt;10000),"Error 6: Maximum sequence length is 10,000nt",IF(AND(Table65[[#This Row],[Vector]] &lt;&gt; "Banked Construct",Table65[[#This Row],[Service]]="HT Custom RNA", LEN(Table65[[#This Row],[Custom Sequence/Bank ID]])&gt;5000),"Error 6: Maximum sequence length for HT is 5,000nt", IF(Table65[[#This Row],[Service]]="HT Geneblock Custom RNA", IF(AND(Table65[[#This Row],[Vector]]="RTC coding circRNA", LEN(Table65[[#This Row],[Custom Sequence/Bank ID]])&gt;3793),"Error 6: Maximum sequence length for Coding CircRNA Geneblock is 3,793nt", IF(AND(Table65[[#This Row],[Vector]]="RTC noncoding circRNA", LEN(Table65[[#This Row],[Custom Sequence/Bank ID]])&gt;4493),"Error 6: Maximum sequence length for Noncoding CircRNA Geneblock is 4,493nt", IF(AND(Table65[[#This Row],[Vector]]="RTC Other RNA", LEN(Table65[[#This Row],[Custom Sequence/Bank ID]])&gt;4913),"Error 6: Maximum sequence length for Other RNA Geneblock is 4,913nt",""))),"")))</f>
        <v/>
      </c>
      <c r="BM211" s="4" t="str">
        <f>IF(AND(Table65[[#This Row],[Vector]] &lt;&gt; "Banked Construct", Table65[[#This Row],[Service]]&lt;&gt;"Stock RNA", Table65[[#This Row],[Custom Sequence/Bank ID]]&lt;&gt;""),
    _xlfn.LET(
        _xlpm.Sequence, Table65[[#This Row],[Custom Sequence/Bank ID]],
        _xlpm.OriginalLength, IF(AND(Table65[[#This Row],[Codon Optimize Capitalized?]] &lt;&gt; "No", Table65[[#This Row],[Codon Optimize Capitalized?]] &lt;&gt; ""),
                           LEN(SUBSTITUTE(SUBSTITUTE(SUBSTITUTE(SUBSTITUTE(SUBSTITUTE(_xlpm.Sequence, "A", ""), "C", ""), "G", ""), "T", ""), "U", "")),
                           LEN(_xlpm.Sequence)),
        _xlpm.NoGCLength, IF(AND(Table65[[#This Row],[Codon Optimize Capitalized?]] &lt;&gt; "No", Table65[[#This Row],[Codon Optimize Capitalized?]] &lt;&gt; ""),
                       LEN((SUBSTITUTE(SUBSTITUTE(SUBSTITUTE(SUBSTITUTE(SUBSTITUTE(SUBSTITUTE(SUBSTITUTE(_xlpm.Sequence, "A", ""), "C", ""), "G", ""), "T", ""), "U", ""), "g", ""), "c", ""))),
                       LEN(SUBSTITUTE(SUBSTITUTE(UPPER(_xlpm.Sequence), "G", ""), "C", ""))),
        _xlpm.GCLength, _xlpm.OriginalLength - _xlpm.NoGCLength,
        _xlpm.GCPercentage, IF(_xlpm.OriginalLength &gt; 15, _xlpm.GCLength / _xlpm.OriginalLength, 0.5),
                IF(OR(_xlpm.GCPercentage &gt; 0.65, _xlpm.GCPercentage &lt; 0.25), "Warning 7: Unoptimized region GC is not between 25-65%", "")
    ),
    ""
)</f>
        <v/>
      </c>
      <c r="BN211" s="4" t="str" cm="1">
        <f t="array" ref="BN211">_xlfn.LET(
    _xlpm.ProblemFound, _xlfn.TEXTJOIN(", ", TRUE, IF(OR(Table65[[#This Row],[Codon Optimize Capitalized?]]="No", Table65[[#This Row],[Codon Optimize Capitalized?]]=""), IF((ISNUMBER(SEARCH(Table_Restriction_Enzymes[XbaI], Table65[[#This Row],[Custom Sequence/Bank ID]]))), Table_Restriction_Enzymes[XbaI], ""),IF((ISNUMBER(FIND(LOWER(Table_Restriction_Enzymes[XbaI]), Table65[[#This Row],[Custom Sequence/Bank ID]]))), Table_Restriction_Enzymes[XbaI], ""))),
    IF(_xlpm.ProblemFound="", "", "[" &amp; _xlpm.ProblemFound &amp; "]"))</f>
        <v/>
      </c>
      <c r="BO211" s="4" t="str">
        <f>IF(Table_Sequence_Check[[#This Row],[Restriction Enzyme 1 Check]]&lt;&gt;"", Table_Restriction_Enzymes[[#Headers],[XbaI]],"")</f>
        <v/>
      </c>
      <c r="BP211" s="4" t="str" cm="1">
        <f t="array" ref="BP211">_xlfn.LET(
    _xlpm.ProblemFound, _xlfn.TEXTJOIN(", ", TRUE, IF(OR(Table65[[#This Row],[Codon Optimize Capitalized?]]="No", Table65[[#This Row],[Codon Optimize Capitalized?]]=""), IF((ISNUMBER(SEARCH(Table_Restriction_Enzymes[AscI], Table65[[#This Row],[Custom Sequence/Bank ID]]))), Table_Restriction_Enzymes[AscI], ""),IF((ISNUMBER(FIND(LOWER(Table_Restriction_Enzymes[AscI]), Table65[[#This Row],[Custom Sequence/Bank ID]]))), Table_Restriction_Enzymes[AscI], ""))),
    IF(_xlpm.ProblemFound="", "", "[" &amp; _xlpm.ProblemFound &amp; "]"))</f>
        <v/>
      </c>
      <c r="BQ211" s="4" t="str">
        <f>IF(Table_Sequence_Check[[#This Row],[Restriction Enzyme 2 Check]]&lt;&gt;"", Table_Restriction_Enzymes[[#Headers],[AscI]],"")</f>
        <v/>
      </c>
      <c r="BR211" s="4" t="str">
        <f>IF(AND(Table65[[#This Row],[Vector]] &lt;&gt; "Banked Construct",Table65[[#This Row],[Service]]&lt;&gt;"Stock RNA", Table65[[#This Row],[Service]]&lt;&gt;"HT Geneblock Custom RNA", Table_Sequence_Check[[#This Row],[Restriction Enzyme 1 Check]]&lt;&gt;"", Table_Sequence_Check[[#This Row],[Restriction Enzyme 2 Check]]&lt;&gt; ""),"Error 8: Remove instances of one of the following: " &amp; _xlfn.CONCAT(Table_Sequence_Check[[#This Row],[Restriction Enzyme 1 Check]],Table_Sequence_Check[[#This Row],[Restriction Enzyme 2 Check]]),"")</f>
        <v/>
      </c>
      <c r="BS211" s="4" t="str" cm="1">
        <f t="array" ref="BS211">IF(
   AND(
      Table65[[#This Row],[Service]] &lt;&gt; "",
      OR(
         COUNTIF(Table65[Service], "HT Custom RNA") &gt; 0,
         COUNTIF(Table65[Service], "HT Geneblock Custom RNA") &gt; 0
      ),
      COUNTA(_xlfn.UNIQUE(_xlfn._xlws.FILTER(Table65[Service], Table65[Service] &lt;&gt; ""))) &gt; 1
   ),
   "Error 9: If selecting HT Custom RNA or HT Geneblock Custom RNA, all items must match the selected HT service",
   ""
)</f>
        <v/>
      </c>
      <c r="BT211" s="4" t="str" cm="1">
        <f t="array" ref="BT211">IF(
   AND(
      Table65[[#This Row],[Service]] &lt;&gt; "",
      OR(COUNTIF(Table65[Service], "*HT Custom RNA*") &gt; 0, COUNTIF(Table65[Service], "*HT Geneblock Custom RNA*") &gt; 0),
      OR(
         COUNTA(_xlfn.UNIQUE(_xlfn._xlws.FILTER(Table65[RNA Analytics], (Table65[Service] &lt;&gt; "")))) &gt; 1,
         COUNTA(_xlfn.UNIQUE(_xlfn._xlws.FILTER(Table65[Bank Construct?], (Table65[Service] &lt;&gt; "")))) &gt; 1,
         COUNTA(_xlfn.UNIQUE(_xlfn._xlws.FILTER(Table65[Synthesis Type], (Table65[Service] &lt;&gt; "")))) &gt; 1
      )
   ),
   "Error 10: If submitting HT Custom RNA or HT Geneblock Custom RNA service request, all items must have the same Synthesis Type, Banking, and Analytics",
   ""
)</f>
        <v/>
      </c>
      <c r="BU211" s="4" t="str">
        <f>IF(AND(OR(Table65[[#This Row],[Service]] = "HT Custom RNA",Table65[[#This Row],[Service]] = "HT Geneblock Custom RNA"), Table65[[#This Row],[Vector]]="Banked Construct"),"Error 11: Banked constructs cannot be submitted for HT/Geneblock Custom RNA service. Contact the core if you'd like to resynthesize an entire banked plate","")</f>
        <v/>
      </c>
      <c r="BV211" s="4" t="str">
        <f>IF(AND(Table65[[#This Row],[Service]] &lt;&gt; "", Table65[[#This Row],[Vector]]="Banked Construct", Table65[[#This Row],[Bank Construct?]]="Yes"),"Error 12: Cannot bank constructs that are already banked","")</f>
        <v/>
      </c>
      <c r="BW211" s="4" t="str" cm="1">
        <f t="array" ref="BW211">_xlfn.LET(
    _xlpm.ProblemFound, _xlfn.TEXTJOIN(", ", TRUE, IF(AND(Table65[[#This Row],[Synthesis Type]]="Other RNA", OR(Table65[[#This Row],[Codon Optimize Capitalized?]]="No", Table65[[#This Row],[Codon Optimize Capitalized?]]="")), IF((ISNUMBER(SEARCH(Table_pA_Check[pA Check], Table65[[#This Row],[Custom Sequence/Bank ID]]))), Table_pA_Check[pA Check], ""),IF((ISNUMBER(FIND(LOWER(Table_pA_Check[pA Check]), Table65[[#This Row],[Custom Sequence/Bank ID]]))), Table_pA_Check[pA Check], ""))),
    IF(_xlpm.ProblemFound="", "", "Error 13: Problem sequences found (" &amp; _xlpm.ProblemFound &amp; ")"))</f>
        <v/>
      </c>
      <c r="BX211" s="4" t="str">
        <f>IF(AND(Table65[[#This Row],[Service]] &lt;&gt; "", Table65[[#This Row],[Codon Optimize Capitalized?]]&lt;&gt; "No", Table65[[#This Row],[Codon Optimize Capitalized?]]&lt;&gt; "", Table65[[#This Row],[Codon Optimize Capitalized?]]&lt;&gt; "No Options", EXACT(Table65[[#This Row],[Custom Sequence/Bank ID]],LOWER(Table65[[#This Row],[Custom Sequence/Bank ID]]))),"Error 14: Codon optimization is selected, but sequence is lowercase. Change regions for optimization to uppercase","")</f>
        <v/>
      </c>
      <c r="BY211" s="4" t="str">
        <f>IF(COUNTIF(Table65[Name], Table65[[#This Row],[Name]]) &gt; 1, "Error 15: Duplicate name", "")</f>
        <v/>
      </c>
      <c r="BZ211" s="4" t="str">
        <f>IF(
   Table65[[#This Row],[Service]]&lt;&gt;"",
   IF(
      AND(Table65[[#This Row],[Formulation]]="", Table65[[#This Row],[Number of Aliquots]]&gt;1),
      "Error 16: The RTC can only aliquot formulated circRNA; unformulated circRNA is stable through many freeze-thaw cycles",
      ""
   ),
   ""
)</f>
        <v/>
      </c>
      <c r="CA211" s="4" t="str">
        <f>IF(
   Table65[[#This Row],[Service]]&lt;&gt;"",
   IF(
      Table65[[#This Row],[Number of Aliquots]] &gt; (Table65[[#This Row],[Quantity (mg)]]*20),
      "Error 17: Too many aliquots. Maximum aliquots for Quantity requested = " &amp; (Table65[[#This Row],[Quantity (mg)]]*20),
      ""
   ),
   ""
)</f>
        <v/>
      </c>
      <c r="CB211" s="4" t="str">
        <f>IF(
   AND(Table65[[#This Row],[Service]]&lt;&gt;"", Table65[[#This Row],[Quantity (mg)]]&lt;0.2, Table65[[#This Row],[Formulation]]&lt;&gt;"", Table65[[#This Row],[Formulation]]&lt;&gt;"None"),
   "Error 18: Quantity too low. Minimum is 0.2mg for formulations",
   ""
)</f>
        <v/>
      </c>
      <c r="CC211" s="4" t="str">
        <f>IF(
   AND(Table65[[#This Row],[Service]]&lt;&gt;"", Table65[[#This Row],[Vector]]="No Vector", Table65[[#This Row],[Service]]&lt;&gt;"HT Geneblock Custom RNA"),
   "Error 19: [No Vector] can only be used for Geneblock service",
   ""
)</f>
        <v/>
      </c>
      <c r="CD211" s="4" t="str">
        <f>_xlfn.LET(
    _xlpm.errorList, _xlfn.TEXTJOIN(". ", TRUE, Table_Sequence_Check[[#This Row],[Problem Sequence Check]:[GC Check]],Table_Sequence_Check[[#This Row],[Restriction Enzyme Error]:[Gblock No Vector Check]]),
    IF(AND(Table65[[#This Row],[Service]]&lt;&gt;"", Table65[[#This Row],[Custom Sequence/Bank ID]]&lt;&gt;"SPECIAL",_xlpm.errorList&lt;&gt;""), _xlpm.errorList &amp; ".", "")
)</f>
        <v/>
      </c>
      <c r="CF211" s="3" t="str">
        <f t="shared" si="15"/>
        <v>Required</v>
      </c>
      <c r="CG211" s="1" t="str">
        <f t="shared" si="16"/>
        <v>Optional</v>
      </c>
      <c r="CH211" s="1" t="str">
        <f>IF(Table65[[#This Row],[Service]]&lt;&gt;"",IF((Table65[[#This Row],[Service]]="HT Custom RNA") + (Table65[[#This Row],[Service]]="HT Geneblock Custom RNA"), "Empty","Required"),"Empty")</f>
        <v>Empty</v>
      </c>
      <c r="CI211" s="1" t="str">
        <f>IF(Table65[[#This Row],[Service]] = "Stock RNA", "Required","Empty")</f>
        <v>Empty</v>
      </c>
      <c r="CJ211" s="1" t="str">
        <f>IF(OR(Table65[[#This Row],[Service]] = "Custom RNA", Table65[[#This Row],[Service]] = "HT Custom RNA", Table65[[#This Row],[Service]] = "HT Geneblock Custom RNA", Table65[[#This Row],[Service]] = "Formulation"), "Required", "Empty")</f>
        <v>Empty</v>
      </c>
      <c r="CK211" s="1" t="str">
        <f>IF(OR(Table65[[#This Row],[Service]] = "Custom RNA", Table65[[#This Row],[Service]] = "HT Custom RNA", Table65[[#This Row],[Service]] = "HT Geneblock Custom RNA"), "Required", "Empty")</f>
        <v>Empty</v>
      </c>
      <c r="CL211" s="1" t="str">
        <f>IF(OR(Table65[[#This Row],[Service]] = "Custom RNA", Table65[[#This Row],[Service]] = "HT Custom RNA", Table65[[#This Row],[Service]] = "HT Geneblock Custom RNA"), "Required", "Empty")</f>
        <v>Empty</v>
      </c>
      <c r="CM211" s="1" t="str">
        <f>IF(OR(Table65[[#This Row],[Service]] = "Custom RNA", Table65[[#This Row],[Service]] = "HT Custom RNA", Table65[[#This Row],[Service]] = "HT Geneblock Custom RNA"), "Required", "Empty")</f>
        <v>Empty</v>
      </c>
      <c r="CN211" s="1" t="str">
        <f>IF(AND(Table65[[#This Row],[Vector]]&lt;&gt;"Banked Construct", OR(Table65[[#This Row],[Service]] = "Custom RNA", Table65[[#This Row],[Service]] = "HT Custom RNA",Table65[[#This Row],[Service]] = "HT Geneblock Custom RNA",)), "Optional", "Empty")</f>
        <v>Empty</v>
      </c>
      <c r="CO211" s="1" t="str">
        <f>IF(OR(Table65[[#This Row],[Service]] = "Custom RNA", Table65[[#This Row],[Service]] = "HT Custom RNA"), "Optional", "Empty")</f>
        <v>Empty</v>
      </c>
      <c r="CP211" s="1" t="str">
        <f>IF(OR(Table65[[#This Row],[Service]] = "Custom RNA", Table65[[#This Row],[Service]] = "HT Custom RNA", Table65[[#This Row],[Service]] = "HT Custom Geneblock RNA"), "Optional", "Empty")</f>
        <v>Empty</v>
      </c>
      <c r="CQ211" s="1" t="str">
        <f>IF(Table65[[#This Row],[Service]]&lt;&gt;"",IF(OR(Table65[[#This Row],[Service]]="HT Custom RNA", Table65[[#This Row],[Service]]="HT Geneblock Custom RNA"), "Empty","Optional"),"Empty")</f>
        <v>Empty</v>
      </c>
      <c r="CR211" s="1" t="str">
        <f>IF(AND(Table65[[#This Row],[Formulation]]&lt;&gt;"",Table65[[#This Row],[Formulation]]&lt;&gt;"None",Table65[[#This Row],[Formulation]]&lt;&gt;"No Options"), "Required","Empty")</f>
        <v>Empty</v>
      </c>
      <c r="CS211" s="1" t="str">
        <f>IF(AND(Table65[[#This Row],[Formulation]]&lt;&gt;"",Table65[[#This Row],[Formulation]]&lt;&gt;"None",Table65[[#This Row],[Formulation]]&lt;&gt;"No Options"), "Optional","Empty")</f>
        <v>Empty</v>
      </c>
      <c r="CT211" s="1" t="str">
        <f t="shared" si="17"/>
        <v>Optional</v>
      </c>
      <c r="CU211" s="1" t="str">
        <f t="shared" si="18"/>
        <v>Optional</v>
      </c>
      <c r="CV211" s="2" t="str">
        <f t="shared" si="19"/>
        <v>Optional</v>
      </c>
    </row>
    <row r="212" spans="1:100" x14ac:dyDescent="0.35">
      <c r="A212" s="69">
        <v>208</v>
      </c>
      <c r="B212" s="59"/>
      <c r="C212" s="83"/>
      <c r="D212" s="85"/>
      <c r="E212" s="90"/>
      <c r="F212" s="60"/>
      <c r="G212" s="60"/>
      <c r="H212" s="60"/>
      <c r="I212" s="61"/>
      <c r="J212" s="61"/>
      <c r="K212" s="105"/>
      <c r="L212" s="90"/>
      <c r="M212" s="60"/>
      <c r="N212" s="108"/>
      <c r="O212" s="91"/>
      <c r="P212" s="111"/>
      <c r="Q212" s="93" t="str">
        <f>Table_Sequence_Check[[#This Row],[Final Warnings]]</f>
        <v/>
      </c>
      <c r="R212" s="19"/>
      <c r="S212" s="19"/>
      <c r="T212" s="19"/>
      <c r="BG212" s="3" t="str" cm="1">
        <f t="array" ref="BG212">_xlfn.LET(
    _xlpm.ProblemFound, _xlfn.TEXTJOIN(", ", TRUE, IF(OR(Table65[[#This Row],[Codon Optimize Capitalized?]]="No", Table65[[#This Row],[Codon Optimize Capitalized?]]=""), IF((ISNUMBER(SEARCH(Table_Problem_Sequences[Problem Sequences], Table65[[#This Row],[Custom Sequence/Bank ID]]))), Table_Problem_Sequences[Problem Sequences], ""),IF((ISNUMBER(FIND(LOWER(Table_Problem_Sequences[Problem Sequences]), Table65[[#This Row],[Custom Sequence/Bank ID]]))), Table_Problem_Sequences[Problem Sequences], ""))),
    IF(_xlpm.ProblemFound="", "", "Warning 1: Problem sequences found (" &amp; _xlpm.ProblemFound &amp; ")"))</f>
        <v/>
      </c>
      <c r="BH212" s="3" t="str">
        <f>IF(AND(Table65[[#This Row],[Vector]] &lt;&gt; "Banked Construct",Table65[[#This Row],[Service]]&lt;&gt;"Stock RNA", LEN(Table65[[#This Row],[Custom Sequence/Bank ID]])&lt;300, Table65[[#This Row],[Custom Sequence/Bank ID]]&lt;&gt;""),"Comment: Sequence is less than 300nt. A spacer sequence will be added to bring the length up to 300nt","")</f>
        <v/>
      </c>
      <c r="BI212" s="1" t="str">
        <f>IF(AND(Table65[[#This Row],[Custom Sequence/Bank ID]]&lt;&gt;"", Table65[[#This Row],[Codon Optimize Capitalized?]]&lt;&gt; "No", Table65[[#This Row],[Codon Optimize Capitalized?]]&lt;&gt; "", Table65[[#This Row],[Codon Optimize Capitalized?]]&lt;&gt; "No Options"),
    IF(MOD(LEN(SUBSTITUTE(SUBSTITUTE(SUBSTITUTE(SUBSTITUTE(SUBSTITUTE(Table65[[#This Row],[Custom Sequence/Bank ID]], "a", ""), "c", ""), "g", ""), "u", ""), "t", "")), 3) = 0,
        "",
        "Error 3: Optimization regions not divisible by 3"),
    "")</f>
        <v/>
      </c>
      <c r="BJ212" s="1" t="str">
        <f>IF(
    Table65[[#This Row],[Vector]]="Banked Construct",
    IF(
        AND(
            LEFT(Table65[[#This Row],[Custom Sequence/Bank ID]], 3)="RTC",
            ISNUMBER(VALUE(MID(Table65[[#This Row],[Custom Sequence/Bank ID]], 4, 7))),
            LEN(Table65[[#This Row],[Custom Sequence/Bank ID]])=10
        ),
        "",
        "Error 4: Incorrect Bank ID"
    ),
    ""
)</f>
        <v/>
      </c>
      <c r="BK212" s="1" t="str">
        <f>IF(
   AND(Table65[[#This Row],[Vector]]&lt;&gt;"Banked Construct", LEN(Table65[[#This Row],[Custom Sequence/Bank ID]])&gt;0),
   IF(
      LEN(
         SUBSTITUTE(
            SUBSTITUTE(
               SUBSTITUTE(
                  SUBSTITUTE(UPPER(Table65[[#This Row],[Custom Sequence/Bank ID]]),"A",""),
               "C",""),
            "T",""),
         "G","")
      )&gt;0,
      "Error 5: Non-ACGT characters present",
      ""
   ),
   ""
)</f>
        <v/>
      </c>
      <c r="BL212" s="4" t="str">
        <f>IF(AND(Table65[[#This Row],[Vector]] &lt;&gt; "Banked Construct",Table65[[#This Row],[Service]]="Custom RNA", LEN(Table65[[#This Row],[Custom Sequence/Bank ID]])&gt;10000),"Error 6: Maximum sequence length is 10,000nt",IF(AND(Table65[[#This Row],[Vector]] &lt;&gt; "Banked Construct",Table65[[#This Row],[Service]]="HT Custom RNA", LEN(Table65[[#This Row],[Custom Sequence/Bank ID]])&gt;5000),"Error 6: Maximum sequence length for HT is 5,000nt", IF(Table65[[#This Row],[Service]]="HT Geneblock Custom RNA", IF(AND(Table65[[#This Row],[Vector]]="RTC coding circRNA", LEN(Table65[[#This Row],[Custom Sequence/Bank ID]])&gt;3793),"Error 6: Maximum sequence length for Coding CircRNA Geneblock is 3,793nt", IF(AND(Table65[[#This Row],[Vector]]="RTC noncoding circRNA", LEN(Table65[[#This Row],[Custom Sequence/Bank ID]])&gt;4493),"Error 6: Maximum sequence length for Noncoding CircRNA Geneblock is 4,493nt", IF(AND(Table65[[#This Row],[Vector]]="RTC Other RNA", LEN(Table65[[#This Row],[Custom Sequence/Bank ID]])&gt;4913),"Error 6: Maximum sequence length for Other RNA Geneblock is 4,913nt",""))),"")))</f>
        <v/>
      </c>
      <c r="BM212" s="4" t="str">
        <f>IF(AND(Table65[[#This Row],[Vector]] &lt;&gt; "Banked Construct", Table65[[#This Row],[Service]]&lt;&gt;"Stock RNA", Table65[[#This Row],[Custom Sequence/Bank ID]]&lt;&gt;""),
    _xlfn.LET(
        _xlpm.Sequence, Table65[[#This Row],[Custom Sequence/Bank ID]],
        _xlpm.OriginalLength, IF(AND(Table65[[#This Row],[Codon Optimize Capitalized?]] &lt;&gt; "No", Table65[[#This Row],[Codon Optimize Capitalized?]] &lt;&gt; ""),
                           LEN(SUBSTITUTE(SUBSTITUTE(SUBSTITUTE(SUBSTITUTE(SUBSTITUTE(_xlpm.Sequence, "A", ""), "C", ""), "G", ""), "T", ""), "U", "")),
                           LEN(_xlpm.Sequence)),
        _xlpm.NoGCLength, IF(AND(Table65[[#This Row],[Codon Optimize Capitalized?]] &lt;&gt; "No", Table65[[#This Row],[Codon Optimize Capitalized?]] &lt;&gt; ""),
                       LEN((SUBSTITUTE(SUBSTITUTE(SUBSTITUTE(SUBSTITUTE(SUBSTITUTE(SUBSTITUTE(SUBSTITUTE(_xlpm.Sequence, "A", ""), "C", ""), "G", ""), "T", ""), "U", ""), "g", ""), "c", ""))),
                       LEN(SUBSTITUTE(SUBSTITUTE(UPPER(_xlpm.Sequence), "G", ""), "C", ""))),
        _xlpm.GCLength, _xlpm.OriginalLength - _xlpm.NoGCLength,
        _xlpm.GCPercentage, IF(_xlpm.OriginalLength &gt; 15, _xlpm.GCLength / _xlpm.OriginalLength, 0.5),
                IF(OR(_xlpm.GCPercentage &gt; 0.65, _xlpm.GCPercentage &lt; 0.25), "Warning 7: Unoptimized region GC is not between 25-65%", "")
    ),
    ""
)</f>
        <v/>
      </c>
      <c r="BN212" s="4" t="str" cm="1">
        <f t="array" ref="BN212">_xlfn.LET(
    _xlpm.ProblemFound, _xlfn.TEXTJOIN(", ", TRUE, IF(OR(Table65[[#This Row],[Codon Optimize Capitalized?]]="No", Table65[[#This Row],[Codon Optimize Capitalized?]]=""), IF((ISNUMBER(SEARCH(Table_Restriction_Enzymes[XbaI], Table65[[#This Row],[Custom Sequence/Bank ID]]))), Table_Restriction_Enzymes[XbaI], ""),IF((ISNUMBER(FIND(LOWER(Table_Restriction_Enzymes[XbaI]), Table65[[#This Row],[Custom Sequence/Bank ID]]))), Table_Restriction_Enzymes[XbaI], ""))),
    IF(_xlpm.ProblemFound="", "", "[" &amp; _xlpm.ProblemFound &amp; "]"))</f>
        <v/>
      </c>
      <c r="BO212" s="4" t="str">
        <f>IF(Table_Sequence_Check[[#This Row],[Restriction Enzyme 1 Check]]&lt;&gt;"", Table_Restriction_Enzymes[[#Headers],[XbaI]],"")</f>
        <v/>
      </c>
      <c r="BP212" s="4" t="str" cm="1">
        <f t="array" ref="BP212">_xlfn.LET(
    _xlpm.ProblemFound, _xlfn.TEXTJOIN(", ", TRUE, IF(OR(Table65[[#This Row],[Codon Optimize Capitalized?]]="No", Table65[[#This Row],[Codon Optimize Capitalized?]]=""), IF((ISNUMBER(SEARCH(Table_Restriction_Enzymes[AscI], Table65[[#This Row],[Custom Sequence/Bank ID]]))), Table_Restriction_Enzymes[AscI], ""),IF((ISNUMBER(FIND(LOWER(Table_Restriction_Enzymes[AscI]), Table65[[#This Row],[Custom Sequence/Bank ID]]))), Table_Restriction_Enzymes[AscI], ""))),
    IF(_xlpm.ProblemFound="", "", "[" &amp; _xlpm.ProblemFound &amp; "]"))</f>
        <v/>
      </c>
      <c r="BQ212" s="4" t="str">
        <f>IF(Table_Sequence_Check[[#This Row],[Restriction Enzyme 2 Check]]&lt;&gt;"", Table_Restriction_Enzymes[[#Headers],[AscI]],"")</f>
        <v/>
      </c>
      <c r="BR212" s="4" t="str">
        <f>IF(AND(Table65[[#This Row],[Vector]] &lt;&gt; "Banked Construct",Table65[[#This Row],[Service]]&lt;&gt;"Stock RNA", Table65[[#This Row],[Service]]&lt;&gt;"HT Geneblock Custom RNA", Table_Sequence_Check[[#This Row],[Restriction Enzyme 1 Check]]&lt;&gt;"", Table_Sequence_Check[[#This Row],[Restriction Enzyme 2 Check]]&lt;&gt; ""),"Error 8: Remove instances of one of the following: " &amp; _xlfn.CONCAT(Table_Sequence_Check[[#This Row],[Restriction Enzyme 1 Check]],Table_Sequence_Check[[#This Row],[Restriction Enzyme 2 Check]]),"")</f>
        <v/>
      </c>
      <c r="BS212" s="4" t="str" cm="1">
        <f t="array" ref="BS212">IF(
   AND(
      Table65[[#This Row],[Service]] &lt;&gt; "",
      OR(
         COUNTIF(Table65[Service], "HT Custom RNA") &gt; 0,
         COUNTIF(Table65[Service], "HT Geneblock Custom RNA") &gt; 0
      ),
      COUNTA(_xlfn.UNIQUE(_xlfn._xlws.FILTER(Table65[Service], Table65[Service] &lt;&gt; ""))) &gt; 1
   ),
   "Error 9: If selecting HT Custom RNA or HT Geneblock Custom RNA, all items must match the selected HT service",
   ""
)</f>
        <v/>
      </c>
      <c r="BT212" s="4" t="str" cm="1">
        <f t="array" ref="BT212">IF(
   AND(
      Table65[[#This Row],[Service]] &lt;&gt; "",
      OR(COUNTIF(Table65[Service], "*HT Custom RNA*") &gt; 0, COUNTIF(Table65[Service], "*HT Geneblock Custom RNA*") &gt; 0),
      OR(
         COUNTA(_xlfn.UNIQUE(_xlfn._xlws.FILTER(Table65[RNA Analytics], (Table65[Service] &lt;&gt; "")))) &gt; 1,
         COUNTA(_xlfn.UNIQUE(_xlfn._xlws.FILTER(Table65[Bank Construct?], (Table65[Service] &lt;&gt; "")))) &gt; 1,
         COUNTA(_xlfn.UNIQUE(_xlfn._xlws.FILTER(Table65[Synthesis Type], (Table65[Service] &lt;&gt; "")))) &gt; 1
      )
   ),
   "Error 10: If submitting HT Custom RNA or HT Geneblock Custom RNA service request, all items must have the same Synthesis Type, Banking, and Analytics",
   ""
)</f>
        <v/>
      </c>
      <c r="BU212" s="4" t="str">
        <f>IF(AND(OR(Table65[[#This Row],[Service]] = "HT Custom RNA",Table65[[#This Row],[Service]] = "HT Geneblock Custom RNA"), Table65[[#This Row],[Vector]]="Banked Construct"),"Error 11: Banked constructs cannot be submitted for HT/Geneblock Custom RNA service. Contact the core if you'd like to resynthesize an entire banked plate","")</f>
        <v/>
      </c>
      <c r="BV212" s="4" t="str">
        <f>IF(AND(Table65[[#This Row],[Service]] &lt;&gt; "", Table65[[#This Row],[Vector]]="Banked Construct", Table65[[#This Row],[Bank Construct?]]="Yes"),"Error 12: Cannot bank constructs that are already banked","")</f>
        <v/>
      </c>
      <c r="BW212" s="4" t="str" cm="1">
        <f t="array" ref="BW212">_xlfn.LET(
    _xlpm.ProblemFound, _xlfn.TEXTJOIN(", ", TRUE, IF(AND(Table65[[#This Row],[Synthesis Type]]="Other RNA", OR(Table65[[#This Row],[Codon Optimize Capitalized?]]="No", Table65[[#This Row],[Codon Optimize Capitalized?]]="")), IF((ISNUMBER(SEARCH(Table_pA_Check[pA Check], Table65[[#This Row],[Custom Sequence/Bank ID]]))), Table_pA_Check[pA Check], ""),IF((ISNUMBER(FIND(LOWER(Table_pA_Check[pA Check]), Table65[[#This Row],[Custom Sequence/Bank ID]]))), Table_pA_Check[pA Check], ""))),
    IF(_xlpm.ProblemFound="", "", "Error 13: Problem sequences found (" &amp; _xlpm.ProblemFound &amp; ")"))</f>
        <v/>
      </c>
      <c r="BX212" s="4" t="str">
        <f>IF(AND(Table65[[#This Row],[Service]] &lt;&gt; "", Table65[[#This Row],[Codon Optimize Capitalized?]]&lt;&gt; "No", Table65[[#This Row],[Codon Optimize Capitalized?]]&lt;&gt; "", Table65[[#This Row],[Codon Optimize Capitalized?]]&lt;&gt; "No Options", EXACT(Table65[[#This Row],[Custom Sequence/Bank ID]],LOWER(Table65[[#This Row],[Custom Sequence/Bank ID]]))),"Error 14: Codon optimization is selected, but sequence is lowercase. Change regions for optimization to uppercase","")</f>
        <v/>
      </c>
      <c r="BY212" s="4" t="str">
        <f>IF(COUNTIF(Table65[Name], Table65[[#This Row],[Name]]) &gt; 1, "Error 15: Duplicate name", "")</f>
        <v/>
      </c>
      <c r="BZ212" s="4" t="str">
        <f>IF(
   Table65[[#This Row],[Service]]&lt;&gt;"",
   IF(
      AND(Table65[[#This Row],[Formulation]]="", Table65[[#This Row],[Number of Aliquots]]&gt;1),
      "Error 16: The RTC can only aliquot formulated circRNA; unformulated circRNA is stable through many freeze-thaw cycles",
      ""
   ),
   ""
)</f>
        <v/>
      </c>
      <c r="CA212" s="4" t="str">
        <f>IF(
   Table65[[#This Row],[Service]]&lt;&gt;"",
   IF(
      Table65[[#This Row],[Number of Aliquots]] &gt; (Table65[[#This Row],[Quantity (mg)]]*20),
      "Error 17: Too many aliquots. Maximum aliquots for Quantity requested = " &amp; (Table65[[#This Row],[Quantity (mg)]]*20),
      ""
   ),
   ""
)</f>
        <v/>
      </c>
      <c r="CB212" s="4" t="str">
        <f>IF(
   AND(Table65[[#This Row],[Service]]&lt;&gt;"", Table65[[#This Row],[Quantity (mg)]]&lt;0.2, Table65[[#This Row],[Formulation]]&lt;&gt;"", Table65[[#This Row],[Formulation]]&lt;&gt;"None"),
   "Error 18: Quantity too low. Minimum is 0.2mg for formulations",
   ""
)</f>
        <v/>
      </c>
      <c r="CC212" s="4" t="str">
        <f>IF(
   AND(Table65[[#This Row],[Service]]&lt;&gt;"", Table65[[#This Row],[Vector]]="No Vector", Table65[[#This Row],[Service]]&lt;&gt;"HT Geneblock Custom RNA"),
   "Error 19: [No Vector] can only be used for Geneblock service",
   ""
)</f>
        <v/>
      </c>
      <c r="CD212" s="4" t="str">
        <f>_xlfn.LET(
    _xlpm.errorList, _xlfn.TEXTJOIN(". ", TRUE, Table_Sequence_Check[[#This Row],[Problem Sequence Check]:[GC Check]],Table_Sequence_Check[[#This Row],[Restriction Enzyme Error]:[Gblock No Vector Check]]),
    IF(AND(Table65[[#This Row],[Service]]&lt;&gt;"", Table65[[#This Row],[Custom Sequence/Bank ID]]&lt;&gt;"SPECIAL",_xlpm.errorList&lt;&gt;""), _xlpm.errorList &amp; ".", "")
)</f>
        <v/>
      </c>
      <c r="CF212" s="3" t="str">
        <f t="shared" si="15"/>
        <v>Required</v>
      </c>
      <c r="CG212" s="1" t="str">
        <f t="shared" si="16"/>
        <v>Optional</v>
      </c>
      <c r="CH212" s="1" t="str">
        <f>IF(Table65[[#This Row],[Service]]&lt;&gt;"",IF((Table65[[#This Row],[Service]]="HT Custom RNA") + (Table65[[#This Row],[Service]]="HT Geneblock Custom RNA"), "Empty","Required"),"Empty")</f>
        <v>Empty</v>
      </c>
      <c r="CI212" s="1" t="str">
        <f>IF(Table65[[#This Row],[Service]] = "Stock RNA", "Required","Empty")</f>
        <v>Empty</v>
      </c>
      <c r="CJ212" s="1" t="str">
        <f>IF(OR(Table65[[#This Row],[Service]] = "Custom RNA", Table65[[#This Row],[Service]] = "HT Custom RNA", Table65[[#This Row],[Service]] = "HT Geneblock Custom RNA", Table65[[#This Row],[Service]] = "Formulation"), "Required", "Empty")</f>
        <v>Empty</v>
      </c>
      <c r="CK212" s="1" t="str">
        <f>IF(OR(Table65[[#This Row],[Service]] = "Custom RNA", Table65[[#This Row],[Service]] = "HT Custom RNA", Table65[[#This Row],[Service]] = "HT Geneblock Custom RNA"), "Required", "Empty")</f>
        <v>Empty</v>
      </c>
      <c r="CL212" s="1" t="str">
        <f>IF(OR(Table65[[#This Row],[Service]] = "Custom RNA", Table65[[#This Row],[Service]] = "HT Custom RNA", Table65[[#This Row],[Service]] = "HT Geneblock Custom RNA"), "Required", "Empty")</f>
        <v>Empty</v>
      </c>
      <c r="CM212" s="1" t="str">
        <f>IF(OR(Table65[[#This Row],[Service]] = "Custom RNA", Table65[[#This Row],[Service]] = "HT Custom RNA", Table65[[#This Row],[Service]] = "HT Geneblock Custom RNA"), "Required", "Empty")</f>
        <v>Empty</v>
      </c>
      <c r="CN212" s="1" t="str">
        <f>IF(AND(Table65[[#This Row],[Vector]]&lt;&gt;"Banked Construct", OR(Table65[[#This Row],[Service]] = "Custom RNA", Table65[[#This Row],[Service]] = "HT Custom RNA",Table65[[#This Row],[Service]] = "HT Geneblock Custom RNA",)), "Optional", "Empty")</f>
        <v>Empty</v>
      </c>
      <c r="CO212" s="1" t="str">
        <f>IF(OR(Table65[[#This Row],[Service]] = "Custom RNA", Table65[[#This Row],[Service]] = "HT Custom RNA"), "Optional", "Empty")</f>
        <v>Empty</v>
      </c>
      <c r="CP212" s="1" t="str">
        <f>IF(OR(Table65[[#This Row],[Service]] = "Custom RNA", Table65[[#This Row],[Service]] = "HT Custom RNA", Table65[[#This Row],[Service]] = "HT Custom Geneblock RNA"), "Optional", "Empty")</f>
        <v>Empty</v>
      </c>
      <c r="CQ212" s="1" t="str">
        <f>IF(Table65[[#This Row],[Service]]&lt;&gt;"",IF(OR(Table65[[#This Row],[Service]]="HT Custom RNA", Table65[[#This Row],[Service]]="HT Geneblock Custom RNA"), "Empty","Optional"),"Empty")</f>
        <v>Empty</v>
      </c>
      <c r="CR212" s="1" t="str">
        <f>IF(AND(Table65[[#This Row],[Formulation]]&lt;&gt;"",Table65[[#This Row],[Formulation]]&lt;&gt;"None",Table65[[#This Row],[Formulation]]&lt;&gt;"No Options"), "Required","Empty")</f>
        <v>Empty</v>
      </c>
      <c r="CS212" s="1" t="str">
        <f>IF(AND(Table65[[#This Row],[Formulation]]&lt;&gt;"",Table65[[#This Row],[Formulation]]&lt;&gt;"None",Table65[[#This Row],[Formulation]]&lt;&gt;"No Options"), "Optional","Empty")</f>
        <v>Empty</v>
      </c>
      <c r="CT212" s="1" t="str">
        <f t="shared" si="17"/>
        <v>Optional</v>
      </c>
      <c r="CU212" s="1" t="str">
        <f t="shared" si="18"/>
        <v>Optional</v>
      </c>
      <c r="CV212" s="2" t="str">
        <f t="shared" si="19"/>
        <v>Optional</v>
      </c>
    </row>
    <row r="213" spans="1:100" x14ac:dyDescent="0.35">
      <c r="A213" s="69">
        <v>209</v>
      </c>
      <c r="B213" s="59"/>
      <c r="C213" s="83"/>
      <c r="D213" s="85"/>
      <c r="E213" s="90"/>
      <c r="F213" s="60"/>
      <c r="G213" s="60"/>
      <c r="H213" s="60"/>
      <c r="I213" s="61"/>
      <c r="J213" s="61"/>
      <c r="K213" s="105"/>
      <c r="L213" s="90"/>
      <c r="M213" s="60"/>
      <c r="N213" s="108"/>
      <c r="O213" s="91"/>
      <c r="P213" s="111"/>
      <c r="Q213" s="93" t="str">
        <f>Table_Sequence_Check[[#This Row],[Final Warnings]]</f>
        <v/>
      </c>
      <c r="R213" s="19"/>
      <c r="S213" s="19"/>
      <c r="T213" s="19"/>
      <c r="BG213" s="3" t="str" cm="1">
        <f t="array" ref="BG213">_xlfn.LET(
    _xlpm.ProblemFound, _xlfn.TEXTJOIN(", ", TRUE, IF(OR(Table65[[#This Row],[Codon Optimize Capitalized?]]="No", Table65[[#This Row],[Codon Optimize Capitalized?]]=""), IF((ISNUMBER(SEARCH(Table_Problem_Sequences[Problem Sequences], Table65[[#This Row],[Custom Sequence/Bank ID]]))), Table_Problem_Sequences[Problem Sequences], ""),IF((ISNUMBER(FIND(LOWER(Table_Problem_Sequences[Problem Sequences]), Table65[[#This Row],[Custom Sequence/Bank ID]]))), Table_Problem_Sequences[Problem Sequences], ""))),
    IF(_xlpm.ProblemFound="", "", "Warning 1: Problem sequences found (" &amp; _xlpm.ProblemFound &amp; ")"))</f>
        <v/>
      </c>
      <c r="BH213" s="3" t="str">
        <f>IF(AND(Table65[[#This Row],[Vector]] &lt;&gt; "Banked Construct",Table65[[#This Row],[Service]]&lt;&gt;"Stock RNA", LEN(Table65[[#This Row],[Custom Sequence/Bank ID]])&lt;300, Table65[[#This Row],[Custom Sequence/Bank ID]]&lt;&gt;""),"Comment: Sequence is less than 300nt. A spacer sequence will be added to bring the length up to 300nt","")</f>
        <v/>
      </c>
      <c r="BI213" s="1" t="str">
        <f>IF(AND(Table65[[#This Row],[Custom Sequence/Bank ID]]&lt;&gt;"", Table65[[#This Row],[Codon Optimize Capitalized?]]&lt;&gt; "No", Table65[[#This Row],[Codon Optimize Capitalized?]]&lt;&gt; "", Table65[[#This Row],[Codon Optimize Capitalized?]]&lt;&gt; "No Options"),
    IF(MOD(LEN(SUBSTITUTE(SUBSTITUTE(SUBSTITUTE(SUBSTITUTE(SUBSTITUTE(Table65[[#This Row],[Custom Sequence/Bank ID]], "a", ""), "c", ""), "g", ""), "u", ""), "t", "")), 3) = 0,
        "",
        "Error 3: Optimization regions not divisible by 3"),
    "")</f>
        <v/>
      </c>
      <c r="BJ213" s="1" t="str">
        <f>IF(
    Table65[[#This Row],[Vector]]="Banked Construct",
    IF(
        AND(
            LEFT(Table65[[#This Row],[Custom Sequence/Bank ID]], 3)="RTC",
            ISNUMBER(VALUE(MID(Table65[[#This Row],[Custom Sequence/Bank ID]], 4, 7))),
            LEN(Table65[[#This Row],[Custom Sequence/Bank ID]])=10
        ),
        "",
        "Error 4: Incorrect Bank ID"
    ),
    ""
)</f>
        <v/>
      </c>
      <c r="BK213" s="1" t="str">
        <f>IF(
   AND(Table65[[#This Row],[Vector]]&lt;&gt;"Banked Construct", LEN(Table65[[#This Row],[Custom Sequence/Bank ID]])&gt;0),
   IF(
      LEN(
         SUBSTITUTE(
            SUBSTITUTE(
               SUBSTITUTE(
                  SUBSTITUTE(UPPER(Table65[[#This Row],[Custom Sequence/Bank ID]]),"A",""),
               "C",""),
            "T",""),
         "G","")
      )&gt;0,
      "Error 5: Non-ACGT characters present",
      ""
   ),
   ""
)</f>
        <v/>
      </c>
      <c r="BL213" s="4" t="str">
        <f>IF(AND(Table65[[#This Row],[Vector]] &lt;&gt; "Banked Construct",Table65[[#This Row],[Service]]="Custom RNA", LEN(Table65[[#This Row],[Custom Sequence/Bank ID]])&gt;10000),"Error 6: Maximum sequence length is 10,000nt",IF(AND(Table65[[#This Row],[Vector]] &lt;&gt; "Banked Construct",Table65[[#This Row],[Service]]="HT Custom RNA", LEN(Table65[[#This Row],[Custom Sequence/Bank ID]])&gt;5000),"Error 6: Maximum sequence length for HT is 5,000nt", IF(Table65[[#This Row],[Service]]="HT Geneblock Custom RNA", IF(AND(Table65[[#This Row],[Vector]]="RTC coding circRNA", LEN(Table65[[#This Row],[Custom Sequence/Bank ID]])&gt;3793),"Error 6: Maximum sequence length for Coding CircRNA Geneblock is 3,793nt", IF(AND(Table65[[#This Row],[Vector]]="RTC noncoding circRNA", LEN(Table65[[#This Row],[Custom Sequence/Bank ID]])&gt;4493),"Error 6: Maximum sequence length for Noncoding CircRNA Geneblock is 4,493nt", IF(AND(Table65[[#This Row],[Vector]]="RTC Other RNA", LEN(Table65[[#This Row],[Custom Sequence/Bank ID]])&gt;4913),"Error 6: Maximum sequence length for Other RNA Geneblock is 4,913nt",""))),"")))</f>
        <v/>
      </c>
      <c r="BM213" s="4" t="str">
        <f>IF(AND(Table65[[#This Row],[Vector]] &lt;&gt; "Banked Construct", Table65[[#This Row],[Service]]&lt;&gt;"Stock RNA", Table65[[#This Row],[Custom Sequence/Bank ID]]&lt;&gt;""),
    _xlfn.LET(
        _xlpm.Sequence, Table65[[#This Row],[Custom Sequence/Bank ID]],
        _xlpm.OriginalLength, IF(AND(Table65[[#This Row],[Codon Optimize Capitalized?]] &lt;&gt; "No", Table65[[#This Row],[Codon Optimize Capitalized?]] &lt;&gt; ""),
                           LEN(SUBSTITUTE(SUBSTITUTE(SUBSTITUTE(SUBSTITUTE(SUBSTITUTE(_xlpm.Sequence, "A", ""), "C", ""), "G", ""), "T", ""), "U", "")),
                           LEN(_xlpm.Sequence)),
        _xlpm.NoGCLength, IF(AND(Table65[[#This Row],[Codon Optimize Capitalized?]] &lt;&gt; "No", Table65[[#This Row],[Codon Optimize Capitalized?]] &lt;&gt; ""),
                       LEN((SUBSTITUTE(SUBSTITUTE(SUBSTITUTE(SUBSTITUTE(SUBSTITUTE(SUBSTITUTE(SUBSTITUTE(_xlpm.Sequence, "A", ""), "C", ""), "G", ""), "T", ""), "U", ""), "g", ""), "c", ""))),
                       LEN(SUBSTITUTE(SUBSTITUTE(UPPER(_xlpm.Sequence), "G", ""), "C", ""))),
        _xlpm.GCLength, _xlpm.OriginalLength - _xlpm.NoGCLength,
        _xlpm.GCPercentage, IF(_xlpm.OriginalLength &gt; 15, _xlpm.GCLength / _xlpm.OriginalLength, 0.5),
                IF(OR(_xlpm.GCPercentage &gt; 0.65, _xlpm.GCPercentage &lt; 0.25), "Warning 7: Unoptimized region GC is not between 25-65%", "")
    ),
    ""
)</f>
        <v/>
      </c>
      <c r="BN213" s="4" t="str" cm="1">
        <f t="array" ref="BN213">_xlfn.LET(
    _xlpm.ProblemFound, _xlfn.TEXTJOIN(", ", TRUE, IF(OR(Table65[[#This Row],[Codon Optimize Capitalized?]]="No", Table65[[#This Row],[Codon Optimize Capitalized?]]=""), IF((ISNUMBER(SEARCH(Table_Restriction_Enzymes[XbaI], Table65[[#This Row],[Custom Sequence/Bank ID]]))), Table_Restriction_Enzymes[XbaI], ""),IF((ISNUMBER(FIND(LOWER(Table_Restriction_Enzymes[XbaI]), Table65[[#This Row],[Custom Sequence/Bank ID]]))), Table_Restriction_Enzymes[XbaI], ""))),
    IF(_xlpm.ProblemFound="", "", "[" &amp; _xlpm.ProblemFound &amp; "]"))</f>
        <v/>
      </c>
      <c r="BO213" s="4" t="str">
        <f>IF(Table_Sequence_Check[[#This Row],[Restriction Enzyme 1 Check]]&lt;&gt;"", Table_Restriction_Enzymes[[#Headers],[XbaI]],"")</f>
        <v/>
      </c>
      <c r="BP213" s="4" t="str" cm="1">
        <f t="array" ref="BP213">_xlfn.LET(
    _xlpm.ProblemFound, _xlfn.TEXTJOIN(", ", TRUE, IF(OR(Table65[[#This Row],[Codon Optimize Capitalized?]]="No", Table65[[#This Row],[Codon Optimize Capitalized?]]=""), IF((ISNUMBER(SEARCH(Table_Restriction_Enzymes[AscI], Table65[[#This Row],[Custom Sequence/Bank ID]]))), Table_Restriction_Enzymes[AscI], ""),IF((ISNUMBER(FIND(LOWER(Table_Restriction_Enzymes[AscI]), Table65[[#This Row],[Custom Sequence/Bank ID]]))), Table_Restriction_Enzymes[AscI], ""))),
    IF(_xlpm.ProblemFound="", "", "[" &amp; _xlpm.ProblemFound &amp; "]"))</f>
        <v/>
      </c>
      <c r="BQ213" s="4" t="str">
        <f>IF(Table_Sequence_Check[[#This Row],[Restriction Enzyme 2 Check]]&lt;&gt;"", Table_Restriction_Enzymes[[#Headers],[AscI]],"")</f>
        <v/>
      </c>
      <c r="BR213" s="4" t="str">
        <f>IF(AND(Table65[[#This Row],[Vector]] &lt;&gt; "Banked Construct",Table65[[#This Row],[Service]]&lt;&gt;"Stock RNA", Table65[[#This Row],[Service]]&lt;&gt;"HT Geneblock Custom RNA", Table_Sequence_Check[[#This Row],[Restriction Enzyme 1 Check]]&lt;&gt;"", Table_Sequence_Check[[#This Row],[Restriction Enzyme 2 Check]]&lt;&gt; ""),"Error 8: Remove instances of one of the following: " &amp; _xlfn.CONCAT(Table_Sequence_Check[[#This Row],[Restriction Enzyme 1 Check]],Table_Sequence_Check[[#This Row],[Restriction Enzyme 2 Check]]),"")</f>
        <v/>
      </c>
      <c r="BS213" s="4" t="str" cm="1">
        <f t="array" ref="BS213">IF(
   AND(
      Table65[[#This Row],[Service]] &lt;&gt; "",
      OR(
         COUNTIF(Table65[Service], "HT Custom RNA") &gt; 0,
         COUNTIF(Table65[Service], "HT Geneblock Custom RNA") &gt; 0
      ),
      COUNTA(_xlfn.UNIQUE(_xlfn._xlws.FILTER(Table65[Service], Table65[Service] &lt;&gt; ""))) &gt; 1
   ),
   "Error 9: If selecting HT Custom RNA or HT Geneblock Custom RNA, all items must match the selected HT service",
   ""
)</f>
        <v/>
      </c>
      <c r="BT213" s="4" t="str" cm="1">
        <f t="array" ref="BT213">IF(
   AND(
      Table65[[#This Row],[Service]] &lt;&gt; "",
      OR(COUNTIF(Table65[Service], "*HT Custom RNA*") &gt; 0, COUNTIF(Table65[Service], "*HT Geneblock Custom RNA*") &gt; 0),
      OR(
         COUNTA(_xlfn.UNIQUE(_xlfn._xlws.FILTER(Table65[RNA Analytics], (Table65[Service] &lt;&gt; "")))) &gt; 1,
         COUNTA(_xlfn.UNIQUE(_xlfn._xlws.FILTER(Table65[Bank Construct?], (Table65[Service] &lt;&gt; "")))) &gt; 1,
         COUNTA(_xlfn.UNIQUE(_xlfn._xlws.FILTER(Table65[Synthesis Type], (Table65[Service] &lt;&gt; "")))) &gt; 1
      )
   ),
   "Error 10: If submitting HT Custom RNA or HT Geneblock Custom RNA service request, all items must have the same Synthesis Type, Banking, and Analytics",
   ""
)</f>
        <v/>
      </c>
      <c r="BU213" s="4" t="str">
        <f>IF(AND(OR(Table65[[#This Row],[Service]] = "HT Custom RNA",Table65[[#This Row],[Service]] = "HT Geneblock Custom RNA"), Table65[[#This Row],[Vector]]="Banked Construct"),"Error 11: Banked constructs cannot be submitted for HT/Geneblock Custom RNA service. Contact the core if you'd like to resynthesize an entire banked plate","")</f>
        <v/>
      </c>
      <c r="BV213" s="4" t="str">
        <f>IF(AND(Table65[[#This Row],[Service]] &lt;&gt; "", Table65[[#This Row],[Vector]]="Banked Construct", Table65[[#This Row],[Bank Construct?]]="Yes"),"Error 12: Cannot bank constructs that are already banked","")</f>
        <v/>
      </c>
      <c r="BW213" s="4" t="str" cm="1">
        <f t="array" ref="BW213">_xlfn.LET(
    _xlpm.ProblemFound, _xlfn.TEXTJOIN(", ", TRUE, IF(AND(Table65[[#This Row],[Synthesis Type]]="Other RNA", OR(Table65[[#This Row],[Codon Optimize Capitalized?]]="No", Table65[[#This Row],[Codon Optimize Capitalized?]]="")), IF((ISNUMBER(SEARCH(Table_pA_Check[pA Check], Table65[[#This Row],[Custom Sequence/Bank ID]]))), Table_pA_Check[pA Check], ""),IF((ISNUMBER(FIND(LOWER(Table_pA_Check[pA Check]), Table65[[#This Row],[Custom Sequence/Bank ID]]))), Table_pA_Check[pA Check], ""))),
    IF(_xlpm.ProblemFound="", "", "Error 13: Problem sequences found (" &amp; _xlpm.ProblemFound &amp; ")"))</f>
        <v/>
      </c>
      <c r="BX213" s="4" t="str">
        <f>IF(AND(Table65[[#This Row],[Service]] &lt;&gt; "", Table65[[#This Row],[Codon Optimize Capitalized?]]&lt;&gt; "No", Table65[[#This Row],[Codon Optimize Capitalized?]]&lt;&gt; "", Table65[[#This Row],[Codon Optimize Capitalized?]]&lt;&gt; "No Options", EXACT(Table65[[#This Row],[Custom Sequence/Bank ID]],LOWER(Table65[[#This Row],[Custom Sequence/Bank ID]]))),"Error 14: Codon optimization is selected, but sequence is lowercase. Change regions for optimization to uppercase","")</f>
        <v/>
      </c>
      <c r="BY213" s="4" t="str">
        <f>IF(COUNTIF(Table65[Name], Table65[[#This Row],[Name]]) &gt; 1, "Error 15: Duplicate name", "")</f>
        <v/>
      </c>
      <c r="BZ213" s="4" t="str">
        <f>IF(
   Table65[[#This Row],[Service]]&lt;&gt;"",
   IF(
      AND(Table65[[#This Row],[Formulation]]="", Table65[[#This Row],[Number of Aliquots]]&gt;1),
      "Error 16: The RTC can only aliquot formulated circRNA; unformulated circRNA is stable through many freeze-thaw cycles",
      ""
   ),
   ""
)</f>
        <v/>
      </c>
      <c r="CA213" s="4" t="str">
        <f>IF(
   Table65[[#This Row],[Service]]&lt;&gt;"",
   IF(
      Table65[[#This Row],[Number of Aliquots]] &gt; (Table65[[#This Row],[Quantity (mg)]]*20),
      "Error 17: Too many aliquots. Maximum aliquots for Quantity requested = " &amp; (Table65[[#This Row],[Quantity (mg)]]*20),
      ""
   ),
   ""
)</f>
        <v/>
      </c>
      <c r="CB213" s="4" t="str">
        <f>IF(
   AND(Table65[[#This Row],[Service]]&lt;&gt;"", Table65[[#This Row],[Quantity (mg)]]&lt;0.2, Table65[[#This Row],[Formulation]]&lt;&gt;"", Table65[[#This Row],[Formulation]]&lt;&gt;"None"),
   "Error 18: Quantity too low. Minimum is 0.2mg for formulations",
   ""
)</f>
        <v/>
      </c>
      <c r="CC213" s="4" t="str">
        <f>IF(
   AND(Table65[[#This Row],[Service]]&lt;&gt;"", Table65[[#This Row],[Vector]]="No Vector", Table65[[#This Row],[Service]]&lt;&gt;"HT Geneblock Custom RNA"),
   "Error 19: [No Vector] can only be used for Geneblock service",
   ""
)</f>
        <v/>
      </c>
      <c r="CD213" s="4" t="str">
        <f>_xlfn.LET(
    _xlpm.errorList, _xlfn.TEXTJOIN(". ", TRUE, Table_Sequence_Check[[#This Row],[Problem Sequence Check]:[GC Check]],Table_Sequence_Check[[#This Row],[Restriction Enzyme Error]:[Gblock No Vector Check]]),
    IF(AND(Table65[[#This Row],[Service]]&lt;&gt;"", Table65[[#This Row],[Custom Sequence/Bank ID]]&lt;&gt;"SPECIAL",_xlpm.errorList&lt;&gt;""), _xlpm.errorList &amp; ".", "")
)</f>
        <v/>
      </c>
      <c r="CF213" s="3" t="str">
        <f t="shared" si="15"/>
        <v>Required</v>
      </c>
      <c r="CG213" s="1" t="str">
        <f t="shared" si="16"/>
        <v>Optional</v>
      </c>
      <c r="CH213" s="1" t="str">
        <f>IF(Table65[[#This Row],[Service]]&lt;&gt;"",IF((Table65[[#This Row],[Service]]="HT Custom RNA") + (Table65[[#This Row],[Service]]="HT Geneblock Custom RNA"), "Empty","Required"),"Empty")</f>
        <v>Empty</v>
      </c>
      <c r="CI213" s="1" t="str">
        <f>IF(Table65[[#This Row],[Service]] = "Stock RNA", "Required","Empty")</f>
        <v>Empty</v>
      </c>
      <c r="CJ213" s="1" t="str">
        <f>IF(OR(Table65[[#This Row],[Service]] = "Custom RNA", Table65[[#This Row],[Service]] = "HT Custom RNA", Table65[[#This Row],[Service]] = "HT Geneblock Custom RNA", Table65[[#This Row],[Service]] = "Formulation"), "Required", "Empty")</f>
        <v>Empty</v>
      </c>
      <c r="CK213" s="1" t="str">
        <f>IF(OR(Table65[[#This Row],[Service]] = "Custom RNA", Table65[[#This Row],[Service]] = "HT Custom RNA", Table65[[#This Row],[Service]] = "HT Geneblock Custom RNA"), "Required", "Empty")</f>
        <v>Empty</v>
      </c>
      <c r="CL213" s="1" t="str">
        <f>IF(OR(Table65[[#This Row],[Service]] = "Custom RNA", Table65[[#This Row],[Service]] = "HT Custom RNA", Table65[[#This Row],[Service]] = "HT Geneblock Custom RNA"), "Required", "Empty")</f>
        <v>Empty</v>
      </c>
      <c r="CM213" s="1" t="str">
        <f>IF(OR(Table65[[#This Row],[Service]] = "Custom RNA", Table65[[#This Row],[Service]] = "HT Custom RNA", Table65[[#This Row],[Service]] = "HT Geneblock Custom RNA"), "Required", "Empty")</f>
        <v>Empty</v>
      </c>
      <c r="CN213" s="1" t="str">
        <f>IF(AND(Table65[[#This Row],[Vector]]&lt;&gt;"Banked Construct", OR(Table65[[#This Row],[Service]] = "Custom RNA", Table65[[#This Row],[Service]] = "HT Custom RNA",Table65[[#This Row],[Service]] = "HT Geneblock Custom RNA",)), "Optional", "Empty")</f>
        <v>Empty</v>
      </c>
      <c r="CO213" s="1" t="str">
        <f>IF(OR(Table65[[#This Row],[Service]] = "Custom RNA", Table65[[#This Row],[Service]] = "HT Custom RNA"), "Optional", "Empty")</f>
        <v>Empty</v>
      </c>
      <c r="CP213" s="1" t="str">
        <f>IF(OR(Table65[[#This Row],[Service]] = "Custom RNA", Table65[[#This Row],[Service]] = "HT Custom RNA", Table65[[#This Row],[Service]] = "HT Custom Geneblock RNA"), "Optional", "Empty")</f>
        <v>Empty</v>
      </c>
      <c r="CQ213" s="1" t="str">
        <f>IF(Table65[[#This Row],[Service]]&lt;&gt;"",IF(OR(Table65[[#This Row],[Service]]="HT Custom RNA", Table65[[#This Row],[Service]]="HT Geneblock Custom RNA"), "Empty","Optional"),"Empty")</f>
        <v>Empty</v>
      </c>
      <c r="CR213" s="1" t="str">
        <f>IF(AND(Table65[[#This Row],[Formulation]]&lt;&gt;"",Table65[[#This Row],[Formulation]]&lt;&gt;"None",Table65[[#This Row],[Formulation]]&lt;&gt;"No Options"), "Required","Empty")</f>
        <v>Empty</v>
      </c>
      <c r="CS213" s="1" t="str">
        <f>IF(AND(Table65[[#This Row],[Formulation]]&lt;&gt;"",Table65[[#This Row],[Formulation]]&lt;&gt;"None",Table65[[#This Row],[Formulation]]&lt;&gt;"No Options"), "Optional","Empty")</f>
        <v>Empty</v>
      </c>
      <c r="CT213" s="1" t="str">
        <f t="shared" si="17"/>
        <v>Optional</v>
      </c>
      <c r="CU213" s="1" t="str">
        <f t="shared" si="18"/>
        <v>Optional</v>
      </c>
      <c r="CV213" s="2" t="str">
        <f t="shared" si="19"/>
        <v>Optional</v>
      </c>
    </row>
    <row r="214" spans="1:100" x14ac:dyDescent="0.35">
      <c r="A214" s="69">
        <v>210</v>
      </c>
      <c r="B214" s="59"/>
      <c r="C214" s="83"/>
      <c r="D214" s="85"/>
      <c r="E214" s="90"/>
      <c r="F214" s="60"/>
      <c r="G214" s="60"/>
      <c r="H214" s="60"/>
      <c r="I214" s="61"/>
      <c r="J214" s="61"/>
      <c r="K214" s="105"/>
      <c r="L214" s="90"/>
      <c r="M214" s="60"/>
      <c r="N214" s="108"/>
      <c r="O214" s="91"/>
      <c r="P214" s="111"/>
      <c r="Q214" s="93" t="str">
        <f>Table_Sequence_Check[[#This Row],[Final Warnings]]</f>
        <v/>
      </c>
      <c r="R214" s="19"/>
      <c r="S214" s="19"/>
      <c r="T214" s="19"/>
      <c r="BG214" s="3" t="str" cm="1">
        <f t="array" ref="BG214">_xlfn.LET(
    _xlpm.ProblemFound, _xlfn.TEXTJOIN(", ", TRUE, IF(OR(Table65[[#This Row],[Codon Optimize Capitalized?]]="No", Table65[[#This Row],[Codon Optimize Capitalized?]]=""), IF((ISNUMBER(SEARCH(Table_Problem_Sequences[Problem Sequences], Table65[[#This Row],[Custom Sequence/Bank ID]]))), Table_Problem_Sequences[Problem Sequences], ""),IF((ISNUMBER(FIND(LOWER(Table_Problem_Sequences[Problem Sequences]), Table65[[#This Row],[Custom Sequence/Bank ID]]))), Table_Problem_Sequences[Problem Sequences], ""))),
    IF(_xlpm.ProblemFound="", "", "Warning 1: Problem sequences found (" &amp; _xlpm.ProblemFound &amp; ")"))</f>
        <v/>
      </c>
      <c r="BH214" s="3" t="str">
        <f>IF(AND(Table65[[#This Row],[Vector]] &lt;&gt; "Banked Construct",Table65[[#This Row],[Service]]&lt;&gt;"Stock RNA", LEN(Table65[[#This Row],[Custom Sequence/Bank ID]])&lt;300, Table65[[#This Row],[Custom Sequence/Bank ID]]&lt;&gt;""),"Comment: Sequence is less than 300nt. A spacer sequence will be added to bring the length up to 300nt","")</f>
        <v/>
      </c>
      <c r="BI214" s="1" t="str">
        <f>IF(AND(Table65[[#This Row],[Custom Sequence/Bank ID]]&lt;&gt;"", Table65[[#This Row],[Codon Optimize Capitalized?]]&lt;&gt; "No", Table65[[#This Row],[Codon Optimize Capitalized?]]&lt;&gt; "", Table65[[#This Row],[Codon Optimize Capitalized?]]&lt;&gt; "No Options"),
    IF(MOD(LEN(SUBSTITUTE(SUBSTITUTE(SUBSTITUTE(SUBSTITUTE(SUBSTITUTE(Table65[[#This Row],[Custom Sequence/Bank ID]], "a", ""), "c", ""), "g", ""), "u", ""), "t", "")), 3) = 0,
        "",
        "Error 3: Optimization regions not divisible by 3"),
    "")</f>
        <v/>
      </c>
      <c r="BJ214" s="1" t="str">
        <f>IF(
    Table65[[#This Row],[Vector]]="Banked Construct",
    IF(
        AND(
            LEFT(Table65[[#This Row],[Custom Sequence/Bank ID]], 3)="RTC",
            ISNUMBER(VALUE(MID(Table65[[#This Row],[Custom Sequence/Bank ID]], 4, 7))),
            LEN(Table65[[#This Row],[Custom Sequence/Bank ID]])=10
        ),
        "",
        "Error 4: Incorrect Bank ID"
    ),
    ""
)</f>
        <v/>
      </c>
      <c r="BK214" s="1" t="str">
        <f>IF(
   AND(Table65[[#This Row],[Vector]]&lt;&gt;"Banked Construct", LEN(Table65[[#This Row],[Custom Sequence/Bank ID]])&gt;0),
   IF(
      LEN(
         SUBSTITUTE(
            SUBSTITUTE(
               SUBSTITUTE(
                  SUBSTITUTE(UPPER(Table65[[#This Row],[Custom Sequence/Bank ID]]),"A",""),
               "C",""),
            "T",""),
         "G","")
      )&gt;0,
      "Error 5: Non-ACGT characters present",
      ""
   ),
   ""
)</f>
        <v/>
      </c>
      <c r="BL214" s="4" t="str">
        <f>IF(AND(Table65[[#This Row],[Vector]] &lt;&gt; "Banked Construct",Table65[[#This Row],[Service]]="Custom RNA", LEN(Table65[[#This Row],[Custom Sequence/Bank ID]])&gt;10000),"Error 6: Maximum sequence length is 10,000nt",IF(AND(Table65[[#This Row],[Vector]] &lt;&gt; "Banked Construct",Table65[[#This Row],[Service]]="HT Custom RNA", LEN(Table65[[#This Row],[Custom Sequence/Bank ID]])&gt;5000),"Error 6: Maximum sequence length for HT is 5,000nt", IF(Table65[[#This Row],[Service]]="HT Geneblock Custom RNA", IF(AND(Table65[[#This Row],[Vector]]="RTC coding circRNA", LEN(Table65[[#This Row],[Custom Sequence/Bank ID]])&gt;3793),"Error 6: Maximum sequence length for Coding CircRNA Geneblock is 3,793nt", IF(AND(Table65[[#This Row],[Vector]]="RTC noncoding circRNA", LEN(Table65[[#This Row],[Custom Sequence/Bank ID]])&gt;4493),"Error 6: Maximum sequence length for Noncoding CircRNA Geneblock is 4,493nt", IF(AND(Table65[[#This Row],[Vector]]="RTC Other RNA", LEN(Table65[[#This Row],[Custom Sequence/Bank ID]])&gt;4913),"Error 6: Maximum sequence length for Other RNA Geneblock is 4,913nt",""))),"")))</f>
        <v/>
      </c>
      <c r="BM214" s="4" t="str">
        <f>IF(AND(Table65[[#This Row],[Vector]] &lt;&gt; "Banked Construct", Table65[[#This Row],[Service]]&lt;&gt;"Stock RNA", Table65[[#This Row],[Custom Sequence/Bank ID]]&lt;&gt;""),
    _xlfn.LET(
        _xlpm.Sequence, Table65[[#This Row],[Custom Sequence/Bank ID]],
        _xlpm.OriginalLength, IF(AND(Table65[[#This Row],[Codon Optimize Capitalized?]] &lt;&gt; "No", Table65[[#This Row],[Codon Optimize Capitalized?]] &lt;&gt; ""),
                           LEN(SUBSTITUTE(SUBSTITUTE(SUBSTITUTE(SUBSTITUTE(SUBSTITUTE(_xlpm.Sequence, "A", ""), "C", ""), "G", ""), "T", ""), "U", "")),
                           LEN(_xlpm.Sequence)),
        _xlpm.NoGCLength, IF(AND(Table65[[#This Row],[Codon Optimize Capitalized?]] &lt;&gt; "No", Table65[[#This Row],[Codon Optimize Capitalized?]] &lt;&gt; ""),
                       LEN((SUBSTITUTE(SUBSTITUTE(SUBSTITUTE(SUBSTITUTE(SUBSTITUTE(SUBSTITUTE(SUBSTITUTE(_xlpm.Sequence, "A", ""), "C", ""), "G", ""), "T", ""), "U", ""), "g", ""), "c", ""))),
                       LEN(SUBSTITUTE(SUBSTITUTE(UPPER(_xlpm.Sequence), "G", ""), "C", ""))),
        _xlpm.GCLength, _xlpm.OriginalLength - _xlpm.NoGCLength,
        _xlpm.GCPercentage, IF(_xlpm.OriginalLength &gt; 15, _xlpm.GCLength / _xlpm.OriginalLength, 0.5),
                IF(OR(_xlpm.GCPercentage &gt; 0.65, _xlpm.GCPercentage &lt; 0.25), "Warning 7: Unoptimized region GC is not between 25-65%", "")
    ),
    ""
)</f>
        <v/>
      </c>
      <c r="BN214" s="4" t="str" cm="1">
        <f t="array" ref="BN214">_xlfn.LET(
    _xlpm.ProblemFound, _xlfn.TEXTJOIN(", ", TRUE, IF(OR(Table65[[#This Row],[Codon Optimize Capitalized?]]="No", Table65[[#This Row],[Codon Optimize Capitalized?]]=""), IF((ISNUMBER(SEARCH(Table_Restriction_Enzymes[XbaI], Table65[[#This Row],[Custom Sequence/Bank ID]]))), Table_Restriction_Enzymes[XbaI], ""),IF((ISNUMBER(FIND(LOWER(Table_Restriction_Enzymes[XbaI]), Table65[[#This Row],[Custom Sequence/Bank ID]]))), Table_Restriction_Enzymes[XbaI], ""))),
    IF(_xlpm.ProblemFound="", "", "[" &amp; _xlpm.ProblemFound &amp; "]"))</f>
        <v/>
      </c>
      <c r="BO214" s="4" t="str">
        <f>IF(Table_Sequence_Check[[#This Row],[Restriction Enzyme 1 Check]]&lt;&gt;"", Table_Restriction_Enzymes[[#Headers],[XbaI]],"")</f>
        <v/>
      </c>
      <c r="BP214" s="4" t="str" cm="1">
        <f t="array" ref="BP214">_xlfn.LET(
    _xlpm.ProblemFound, _xlfn.TEXTJOIN(", ", TRUE, IF(OR(Table65[[#This Row],[Codon Optimize Capitalized?]]="No", Table65[[#This Row],[Codon Optimize Capitalized?]]=""), IF((ISNUMBER(SEARCH(Table_Restriction_Enzymes[AscI], Table65[[#This Row],[Custom Sequence/Bank ID]]))), Table_Restriction_Enzymes[AscI], ""),IF((ISNUMBER(FIND(LOWER(Table_Restriction_Enzymes[AscI]), Table65[[#This Row],[Custom Sequence/Bank ID]]))), Table_Restriction_Enzymes[AscI], ""))),
    IF(_xlpm.ProblemFound="", "", "[" &amp; _xlpm.ProblemFound &amp; "]"))</f>
        <v/>
      </c>
      <c r="BQ214" s="4" t="str">
        <f>IF(Table_Sequence_Check[[#This Row],[Restriction Enzyme 2 Check]]&lt;&gt;"", Table_Restriction_Enzymes[[#Headers],[AscI]],"")</f>
        <v/>
      </c>
      <c r="BR214" s="4" t="str">
        <f>IF(AND(Table65[[#This Row],[Vector]] &lt;&gt; "Banked Construct",Table65[[#This Row],[Service]]&lt;&gt;"Stock RNA", Table65[[#This Row],[Service]]&lt;&gt;"HT Geneblock Custom RNA", Table_Sequence_Check[[#This Row],[Restriction Enzyme 1 Check]]&lt;&gt;"", Table_Sequence_Check[[#This Row],[Restriction Enzyme 2 Check]]&lt;&gt; ""),"Error 8: Remove instances of one of the following: " &amp; _xlfn.CONCAT(Table_Sequence_Check[[#This Row],[Restriction Enzyme 1 Check]],Table_Sequence_Check[[#This Row],[Restriction Enzyme 2 Check]]),"")</f>
        <v/>
      </c>
      <c r="BS214" s="4" t="str" cm="1">
        <f t="array" ref="BS214">IF(
   AND(
      Table65[[#This Row],[Service]] &lt;&gt; "",
      OR(
         COUNTIF(Table65[Service], "HT Custom RNA") &gt; 0,
         COUNTIF(Table65[Service], "HT Geneblock Custom RNA") &gt; 0
      ),
      COUNTA(_xlfn.UNIQUE(_xlfn._xlws.FILTER(Table65[Service], Table65[Service] &lt;&gt; ""))) &gt; 1
   ),
   "Error 9: If selecting HT Custom RNA or HT Geneblock Custom RNA, all items must match the selected HT service",
   ""
)</f>
        <v/>
      </c>
      <c r="BT214" s="4" t="str" cm="1">
        <f t="array" ref="BT214">IF(
   AND(
      Table65[[#This Row],[Service]] &lt;&gt; "",
      OR(COUNTIF(Table65[Service], "*HT Custom RNA*") &gt; 0, COUNTIF(Table65[Service], "*HT Geneblock Custom RNA*") &gt; 0),
      OR(
         COUNTA(_xlfn.UNIQUE(_xlfn._xlws.FILTER(Table65[RNA Analytics], (Table65[Service] &lt;&gt; "")))) &gt; 1,
         COUNTA(_xlfn.UNIQUE(_xlfn._xlws.FILTER(Table65[Bank Construct?], (Table65[Service] &lt;&gt; "")))) &gt; 1,
         COUNTA(_xlfn.UNIQUE(_xlfn._xlws.FILTER(Table65[Synthesis Type], (Table65[Service] &lt;&gt; "")))) &gt; 1
      )
   ),
   "Error 10: If submitting HT Custom RNA or HT Geneblock Custom RNA service request, all items must have the same Synthesis Type, Banking, and Analytics",
   ""
)</f>
        <v/>
      </c>
      <c r="BU214" s="4" t="str">
        <f>IF(AND(OR(Table65[[#This Row],[Service]] = "HT Custom RNA",Table65[[#This Row],[Service]] = "HT Geneblock Custom RNA"), Table65[[#This Row],[Vector]]="Banked Construct"),"Error 11: Banked constructs cannot be submitted for HT/Geneblock Custom RNA service. Contact the core if you'd like to resynthesize an entire banked plate","")</f>
        <v/>
      </c>
      <c r="BV214" s="4" t="str">
        <f>IF(AND(Table65[[#This Row],[Service]] &lt;&gt; "", Table65[[#This Row],[Vector]]="Banked Construct", Table65[[#This Row],[Bank Construct?]]="Yes"),"Error 12: Cannot bank constructs that are already banked","")</f>
        <v/>
      </c>
      <c r="BW214" s="4" t="str" cm="1">
        <f t="array" ref="BW214">_xlfn.LET(
    _xlpm.ProblemFound, _xlfn.TEXTJOIN(", ", TRUE, IF(AND(Table65[[#This Row],[Synthesis Type]]="Other RNA", OR(Table65[[#This Row],[Codon Optimize Capitalized?]]="No", Table65[[#This Row],[Codon Optimize Capitalized?]]="")), IF((ISNUMBER(SEARCH(Table_pA_Check[pA Check], Table65[[#This Row],[Custom Sequence/Bank ID]]))), Table_pA_Check[pA Check], ""),IF((ISNUMBER(FIND(LOWER(Table_pA_Check[pA Check]), Table65[[#This Row],[Custom Sequence/Bank ID]]))), Table_pA_Check[pA Check], ""))),
    IF(_xlpm.ProblemFound="", "", "Error 13: Problem sequences found (" &amp; _xlpm.ProblemFound &amp; ")"))</f>
        <v/>
      </c>
      <c r="BX214" s="4" t="str">
        <f>IF(AND(Table65[[#This Row],[Service]] &lt;&gt; "", Table65[[#This Row],[Codon Optimize Capitalized?]]&lt;&gt; "No", Table65[[#This Row],[Codon Optimize Capitalized?]]&lt;&gt; "", Table65[[#This Row],[Codon Optimize Capitalized?]]&lt;&gt; "No Options", EXACT(Table65[[#This Row],[Custom Sequence/Bank ID]],LOWER(Table65[[#This Row],[Custom Sequence/Bank ID]]))),"Error 14: Codon optimization is selected, but sequence is lowercase. Change regions for optimization to uppercase","")</f>
        <v/>
      </c>
      <c r="BY214" s="4" t="str">
        <f>IF(COUNTIF(Table65[Name], Table65[[#This Row],[Name]]) &gt; 1, "Error 15: Duplicate name", "")</f>
        <v/>
      </c>
      <c r="BZ214" s="4" t="str">
        <f>IF(
   Table65[[#This Row],[Service]]&lt;&gt;"",
   IF(
      AND(Table65[[#This Row],[Formulation]]="", Table65[[#This Row],[Number of Aliquots]]&gt;1),
      "Error 16: The RTC can only aliquot formulated circRNA; unformulated circRNA is stable through many freeze-thaw cycles",
      ""
   ),
   ""
)</f>
        <v/>
      </c>
      <c r="CA214" s="4" t="str">
        <f>IF(
   Table65[[#This Row],[Service]]&lt;&gt;"",
   IF(
      Table65[[#This Row],[Number of Aliquots]] &gt; (Table65[[#This Row],[Quantity (mg)]]*20),
      "Error 17: Too many aliquots. Maximum aliquots for Quantity requested = " &amp; (Table65[[#This Row],[Quantity (mg)]]*20),
      ""
   ),
   ""
)</f>
        <v/>
      </c>
      <c r="CB214" s="4" t="str">
        <f>IF(
   AND(Table65[[#This Row],[Service]]&lt;&gt;"", Table65[[#This Row],[Quantity (mg)]]&lt;0.2, Table65[[#This Row],[Formulation]]&lt;&gt;"", Table65[[#This Row],[Formulation]]&lt;&gt;"None"),
   "Error 18: Quantity too low. Minimum is 0.2mg for formulations",
   ""
)</f>
        <v/>
      </c>
      <c r="CC214" s="4" t="str">
        <f>IF(
   AND(Table65[[#This Row],[Service]]&lt;&gt;"", Table65[[#This Row],[Vector]]="No Vector", Table65[[#This Row],[Service]]&lt;&gt;"HT Geneblock Custom RNA"),
   "Error 19: [No Vector] can only be used for Geneblock service",
   ""
)</f>
        <v/>
      </c>
      <c r="CD214" s="4" t="str">
        <f>_xlfn.LET(
    _xlpm.errorList, _xlfn.TEXTJOIN(". ", TRUE, Table_Sequence_Check[[#This Row],[Problem Sequence Check]:[GC Check]],Table_Sequence_Check[[#This Row],[Restriction Enzyme Error]:[Gblock No Vector Check]]),
    IF(AND(Table65[[#This Row],[Service]]&lt;&gt;"", Table65[[#This Row],[Custom Sequence/Bank ID]]&lt;&gt;"SPECIAL",_xlpm.errorList&lt;&gt;""), _xlpm.errorList &amp; ".", "")
)</f>
        <v/>
      </c>
      <c r="CF214" s="3" t="str">
        <f t="shared" si="15"/>
        <v>Required</v>
      </c>
      <c r="CG214" s="1" t="str">
        <f t="shared" si="16"/>
        <v>Optional</v>
      </c>
      <c r="CH214" s="1" t="str">
        <f>IF(Table65[[#This Row],[Service]]&lt;&gt;"",IF((Table65[[#This Row],[Service]]="HT Custom RNA") + (Table65[[#This Row],[Service]]="HT Geneblock Custom RNA"), "Empty","Required"),"Empty")</f>
        <v>Empty</v>
      </c>
      <c r="CI214" s="1" t="str">
        <f>IF(Table65[[#This Row],[Service]] = "Stock RNA", "Required","Empty")</f>
        <v>Empty</v>
      </c>
      <c r="CJ214" s="1" t="str">
        <f>IF(OR(Table65[[#This Row],[Service]] = "Custom RNA", Table65[[#This Row],[Service]] = "HT Custom RNA", Table65[[#This Row],[Service]] = "HT Geneblock Custom RNA", Table65[[#This Row],[Service]] = "Formulation"), "Required", "Empty")</f>
        <v>Empty</v>
      </c>
      <c r="CK214" s="1" t="str">
        <f>IF(OR(Table65[[#This Row],[Service]] = "Custom RNA", Table65[[#This Row],[Service]] = "HT Custom RNA", Table65[[#This Row],[Service]] = "HT Geneblock Custom RNA"), "Required", "Empty")</f>
        <v>Empty</v>
      </c>
      <c r="CL214" s="1" t="str">
        <f>IF(OR(Table65[[#This Row],[Service]] = "Custom RNA", Table65[[#This Row],[Service]] = "HT Custom RNA", Table65[[#This Row],[Service]] = "HT Geneblock Custom RNA"), "Required", "Empty")</f>
        <v>Empty</v>
      </c>
      <c r="CM214" s="1" t="str">
        <f>IF(OR(Table65[[#This Row],[Service]] = "Custom RNA", Table65[[#This Row],[Service]] = "HT Custom RNA", Table65[[#This Row],[Service]] = "HT Geneblock Custom RNA"), "Required", "Empty")</f>
        <v>Empty</v>
      </c>
      <c r="CN214" s="1" t="str">
        <f>IF(AND(Table65[[#This Row],[Vector]]&lt;&gt;"Banked Construct", OR(Table65[[#This Row],[Service]] = "Custom RNA", Table65[[#This Row],[Service]] = "HT Custom RNA",Table65[[#This Row],[Service]] = "HT Geneblock Custom RNA",)), "Optional", "Empty")</f>
        <v>Empty</v>
      </c>
      <c r="CO214" s="1" t="str">
        <f>IF(OR(Table65[[#This Row],[Service]] = "Custom RNA", Table65[[#This Row],[Service]] = "HT Custom RNA"), "Optional", "Empty")</f>
        <v>Empty</v>
      </c>
      <c r="CP214" s="1" t="str">
        <f>IF(OR(Table65[[#This Row],[Service]] = "Custom RNA", Table65[[#This Row],[Service]] = "HT Custom RNA", Table65[[#This Row],[Service]] = "HT Custom Geneblock RNA"), "Optional", "Empty")</f>
        <v>Empty</v>
      </c>
      <c r="CQ214" s="1" t="str">
        <f>IF(Table65[[#This Row],[Service]]&lt;&gt;"",IF(OR(Table65[[#This Row],[Service]]="HT Custom RNA", Table65[[#This Row],[Service]]="HT Geneblock Custom RNA"), "Empty","Optional"),"Empty")</f>
        <v>Empty</v>
      </c>
      <c r="CR214" s="1" t="str">
        <f>IF(AND(Table65[[#This Row],[Formulation]]&lt;&gt;"",Table65[[#This Row],[Formulation]]&lt;&gt;"None",Table65[[#This Row],[Formulation]]&lt;&gt;"No Options"), "Required","Empty")</f>
        <v>Empty</v>
      </c>
      <c r="CS214" s="1" t="str">
        <f>IF(AND(Table65[[#This Row],[Formulation]]&lt;&gt;"",Table65[[#This Row],[Formulation]]&lt;&gt;"None",Table65[[#This Row],[Formulation]]&lt;&gt;"No Options"), "Optional","Empty")</f>
        <v>Empty</v>
      </c>
      <c r="CT214" s="1" t="str">
        <f t="shared" si="17"/>
        <v>Optional</v>
      </c>
      <c r="CU214" s="1" t="str">
        <f t="shared" si="18"/>
        <v>Optional</v>
      </c>
      <c r="CV214" s="2" t="str">
        <f t="shared" si="19"/>
        <v>Optional</v>
      </c>
    </row>
    <row r="215" spans="1:100" x14ac:dyDescent="0.35">
      <c r="A215" s="69">
        <v>211</v>
      </c>
      <c r="B215" s="59"/>
      <c r="C215" s="83"/>
      <c r="D215" s="85"/>
      <c r="E215" s="90"/>
      <c r="F215" s="60"/>
      <c r="G215" s="60"/>
      <c r="H215" s="60"/>
      <c r="I215" s="61"/>
      <c r="J215" s="61"/>
      <c r="K215" s="105"/>
      <c r="L215" s="90"/>
      <c r="M215" s="60"/>
      <c r="N215" s="108"/>
      <c r="O215" s="91"/>
      <c r="P215" s="111"/>
      <c r="Q215" s="93" t="str">
        <f>Table_Sequence_Check[[#This Row],[Final Warnings]]</f>
        <v/>
      </c>
      <c r="R215" s="19"/>
      <c r="S215" s="19"/>
      <c r="T215" s="19"/>
      <c r="BG215" s="3" t="str" cm="1">
        <f t="array" ref="BG215">_xlfn.LET(
    _xlpm.ProblemFound, _xlfn.TEXTJOIN(", ", TRUE, IF(OR(Table65[[#This Row],[Codon Optimize Capitalized?]]="No", Table65[[#This Row],[Codon Optimize Capitalized?]]=""), IF((ISNUMBER(SEARCH(Table_Problem_Sequences[Problem Sequences], Table65[[#This Row],[Custom Sequence/Bank ID]]))), Table_Problem_Sequences[Problem Sequences], ""),IF((ISNUMBER(FIND(LOWER(Table_Problem_Sequences[Problem Sequences]), Table65[[#This Row],[Custom Sequence/Bank ID]]))), Table_Problem_Sequences[Problem Sequences], ""))),
    IF(_xlpm.ProblemFound="", "", "Warning 1: Problem sequences found (" &amp; _xlpm.ProblemFound &amp; ")"))</f>
        <v/>
      </c>
      <c r="BH215" s="3" t="str">
        <f>IF(AND(Table65[[#This Row],[Vector]] &lt;&gt; "Banked Construct",Table65[[#This Row],[Service]]&lt;&gt;"Stock RNA", LEN(Table65[[#This Row],[Custom Sequence/Bank ID]])&lt;300, Table65[[#This Row],[Custom Sequence/Bank ID]]&lt;&gt;""),"Comment: Sequence is less than 300nt. A spacer sequence will be added to bring the length up to 300nt","")</f>
        <v/>
      </c>
      <c r="BI215" s="1" t="str">
        <f>IF(AND(Table65[[#This Row],[Custom Sequence/Bank ID]]&lt;&gt;"", Table65[[#This Row],[Codon Optimize Capitalized?]]&lt;&gt; "No", Table65[[#This Row],[Codon Optimize Capitalized?]]&lt;&gt; "", Table65[[#This Row],[Codon Optimize Capitalized?]]&lt;&gt; "No Options"),
    IF(MOD(LEN(SUBSTITUTE(SUBSTITUTE(SUBSTITUTE(SUBSTITUTE(SUBSTITUTE(Table65[[#This Row],[Custom Sequence/Bank ID]], "a", ""), "c", ""), "g", ""), "u", ""), "t", "")), 3) = 0,
        "",
        "Error 3: Optimization regions not divisible by 3"),
    "")</f>
        <v/>
      </c>
      <c r="BJ215" s="1" t="str">
        <f>IF(
    Table65[[#This Row],[Vector]]="Banked Construct",
    IF(
        AND(
            LEFT(Table65[[#This Row],[Custom Sequence/Bank ID]], 3)="RTC",
            ISNUMBER(VALUE(MID(Table65[[#This Row],[Custom Sequence/Bank ID]], 4, 7))),
            LEN(Table65[[#This Row],[Custom Sequence/Bank ID]])=10
        ),
        "",
        "Error 4: Incorrect Bank ID"
    ),
    ""
)</f>
        <v/>
      </c>
      <c r="BK215" s="1" t="str">
        <f>IF(
   AND(Table65[[#This Row],[Vector]]&lt;&gt;"Banked Construct", LEN(Table65[[#This Row],[Custom Sequence/Bank ID]])&gt;0),
   IF(
      LEN(
         SUBSTITUTE(
            SUBSTITUTE(
               SUBSTITUTE(
                  SUBSTITUTE(UPPER(Table65[[#This Row],[Custom Sequence/Bank ID]]),"A",""),
               "C",""),
            "T",""),
         "G","")
      )&gt;0,
      "Error 5: Non-ACGT characters present",
      ""
   ),
   ""
)</f>
        <v/>
      </c>
      <c r="BL215" s="4" t="str">
        <f>IF(AND(Table65[[#This Row],[Vector]] &lt;&gt; "Banked Construct",Table65[[#This Row],[Service]]="Custom RNA", LEN(Table65[[#This Row],[Custom Sequence/Bank ID]])&gt;10000),"Error 6: Maximum sequence length is 10,000nt",IF(AND(Table65[[#This Row],[Vector]] &lt;&gt; "Banked Construct",Table65[[#This Row],[Service]]="HT Custom RNA", LEN(Table65[[#This Row],[Custom Sequence/Bank ID]])&gt;5000),"Error 6: Maximum sequence length for HT is 5,000nt", IF(Table65[[#This Row],[Service]]="HT Geneblock Custom RNA", IF(AND(Table65[[#This Row],[Vector]]="RTC coding circRNA", LEN(Table65[[#This Row],[Custom Sequence/Bank ID]])&gt;3793),"Error 6: Maximum sequence length for Coding CircRNA Geneblock is 3,793nt", IF(AND(Table65[[#This Row],[Vector]]="RTC noncoding circRNA", LEN(Table65[[#This Row],[Custom Sequence/Bank ID]])&gt;4493),"Error 6: Maximum sequence length for Noncoding CircRNA Geneblock is 4,493nt", IF(AND(Table65[[#This Row],[Vector]]="RTC Other RNA", LEN(Table65[[#This Row],[Custom Sequence/Bank ID]])&gt;4913),"Error 6: Maximum sequence length for Other RNA Geneblock is 4,913nt",""))),"")))</f>
        <v/>
      </c>
      <c r="BM215" s="4" t="str">
        <f>IF(AND(Table65[[#This Row],[Vector]] &lt;&gt; "Banked Construct", Table65[[#This Row],[Service]]&lt;&gt;"Stock RNA", Table65[[#This Row],[Custom Sequence/Bank ID]]&lt;&gt;""),
    _xlfn.LET(
        _xlpm.Sequence, Table65[[#This Row],[Custom Sequence/Bank ID]],
        _xlpm.OriginalLength, IF(AND(Table65[[#This Row],[Codon Optimize Capitalized?]] &lt;&gt; "No", Table65[[#This Row],[Codon Optimize Capitalized?]] &lt;&gt; ""),
                           LEN(SUBSTITUTE(SUBSTITUTE(SUBSTITUTE(SUBSTITUTE(SUBSTITUTE(_xlpm.Sequence, "A", ""), "C", ""), "G", ""), "T", ""), "U", "")),
                           LEN(_xlpm.Sequence)),
        _xlpm.NoGCLength, IF(AND(Table65[[#This Row],[Codon Optimize Capitalized?]] &lt;&gt; "No", Table65[[#This Row],[Codon Optimize Capitalized?]] &lt;&gt; ""),
                       LEN((SUBSTITUTE(SUBSTITUTE(SUBSTITUTE(SUBSTITUTE(SUBSTITUTE(SUBSTITUTE(SUBSTITUTE(_xlpm.Sequence, "A", ""), "C", ""), "G", ""), "T", ""), "U", ""), "g", ""), "c", ""))),
                       LEN(SUBSTITUTE(SUBSTITUTE(UPPER(_xlpm.Sequence), "G", ""), "C", ""))),
        _xlpm.GCLength, _xlpm.OriginalLength - _xlpm.NoGCLength,
        _xlpm.GCPercentage, IF(_xlpm.OriginalLength &gt; 15, _xlpm.GCLength / _xlpm.OriginalLength, 0.5),
                IF(OR(_xlpm.GCPercentage &gt; 0.65, _xlpm.GCPercentage &lt; 0.25), "Warning 7: Unoptimized region GC is not between 25-65%", "")
    ),
    ""
)</f>
        <v/>
      </c>
      <c r="BN215" s="4" t="str" cm="1">
        <f t="array" ref="BN215">_xlfn.LET(
    _xlpm.ProblemFound, _xlfn.TEXTJOIN(", ", TRUE, IF(OR(Table65[[#This Row],[Codon Optimize Capitalized?]]="No", Table65[[#This Row],[Codon Optimize Capitalized?]]=""), IF((ISNUMBER(SEARCH(Table_Restriction_Enzymes[XbaI], Table65[[#This Row],[Custom Sequence/Bank ID]]))), Table_Restriction_Enzymes[XbaI], ""),IF((ISNUMBER(FIND(LOWER(Table_Restriction_Enzymes[XbaI]), Table65[[#This Row],[Custom Sequence/Bank ID]]))), Table_Restriction_Enzymes[XbaI], ""))),
    IF(_xlpm.ProblemFound="", "", "[" &amp; _xlpm.ProblemFound &amp; "]"))</f>
        <v/>
      </c>
      <c r="BO215" s="4" t="str">
        <f>IF(Table_Sequence_Check[[#This Row],[Restriction Enzyme 1 Check]]&lt;&gt;"", Table_Restriction_Enzymes[[#Headers],[XbaI]],"")</f>
        <v/>
      </c>
      <c r="BP215" s="4" t="str" cm="1">
        <f t="array" ref="BP215">_xlfn.LET(
    _xlpm.ProblemFound, _xlfn.TEXTJOIN(", ", TRUE, IF(OR(Table65[[#This Row],[Codon Optimize Capitalized?]]="No", Table65[[#This Row],[Codon Optimize Capitalized?]]=""), IF((ISNUMBER(SEARCH(Table_Restriction_Enzymes[AscI], Table65[[#This Row],[Custom Sequence/Bank ID]]))), Table_Restriction_Enzymes[AscI], ""),IF((ISNUMBER(FIND(LOWER(Table_Restriction_Enzymes[AscI]), Table65[[#This Row],[Custom Sequence/Bank ID]]))), Table_Restriction_Enzymes[AscI], ""))),
    IF(_xlpm.ProblemFound="", "", "[" &amp; _xlpm.ProblemFound &amp; "]"))</f>
        <v/>
      </c>
      <c r="BQ215" s="4" t="str">
        <f>IF(Table_Sequence_Check[[#This Row],[Restriction Enzyme 2 Check]]&lt;&gt;"", Table_Restriction_Enzymes[[#Headers],[AscI]],"")</f>
        <v/>
      </c>
      <c r="BR215" s="4" t="str">
        <f>IF(AND(Table65[[#This Row],[Vector]] &lt;&gt; "Banked Construct",Table65[[#This Row],[Service]]&lt;&gt;"Stock RNA", Table65[[#This Row],[Service]]&lt;&gt;"HT Geneblock Custom RNA", Table_Sequence_Check[[#This Row],[Restriction Enzyme 1 Check]]&lt;&gt;"", Table_Sequence_Check[[#This Row],[Restriction Enzyme 2 Check]]&lt;&gt; ""),"Error 8: Remove instances of one of the following: " &amp; _xlfn.CONCAT(Table_Sequence_Check[[#This Row],[Restriction Enzyme 1 Check]],Table_Sequence_Check[[#This Row],[Restriction Enzyme 2 Check]]),"")</f>
        <v/>
      </c>
      <c r="BS215" s="4" t="str" cm="1">
        <f t="array" ref="BS215">IF(
   AND(
      Table65[[#This Row],[Service]] &lt;&gt; "",
      OR(
         COUNTIF(Table65[Service], "HT Custom RNA") &gt; 0,
         COUNTIF(Table65[Service], "HT Geneblock Custom RNA") &gt; 0
      ),
      COUNTA(_xlfn.UNIQUE(_xlfn._xlws.FILTER(Table65[Service], Table65[Service] &lt;&gt; ""))) &gt; 1
   ),
   "Error 9: If selecting HT Custom RNA or HT Geneblock Custom RNA, all items must match the selected HT service",
   ""
)</f>
        <v/>
      </c>
      <c r="BT215" s="4" t="str" cm="1">
        <f t="array" ref="BT215">IF(
   AND(
      Table65[[#This Row],[Service]] &lt;&gt; "",
      OR(COUNTIF(Table65[Service], "*HT Custom RNA*") &gt; 0, COUNTIF(Table65[Service], "*HT Geneblock Custom RNA*") &gt; 0),
      OR(
         COUNTA(_xlfn.UNIQUE(_xlfn._xlws.FILTER(Table65[RNA Analytics], (Table65[Service] &lt;&gt; "")))) &gt; 1,
         COUNTA(_xlfn.UNIQUE(_xlfn._xlws.FILTER(Table65[Bank Construct?], (Table65[Service] &lt;&gt; "")))) &gt; 1,
         COUNTA(_xlfn.UNIQUE(_xlfn._xlws.FILTER(Table65[Synthesis Type], (Table65[Service] &lt;&gt; "")))) &gt; 1
      )
   ),
   "Error 10: If submitting HT Custom RNA or HT Geneblock Custom RNA service request, all items must have the same Synthesis Type, Banking, and Analytics",
   ""
)</f>
        <v/>
      </c>
      <c r="BU215" s="4" t="str">
        <f>IF(AND(OR(Table65[[#This Row],[Service]] = "HT Custom RNA",Table65[[#This Row],[Service]] = "HT Geneblock Custom RNA"), Table65[[#This Row],[Vector]]="Banked Construct"),"Error 11: Banked constructs cannot be submitted for HT/Geneblock Custom RNA service. Contact the core if you'd like to resynthesize an entire banked plate","")</f>
        <v/>
      </c>
      <c r="BV215" s="4" t="str">
        <f>IF(AND(Table65[[#This Row],[Service]] &lt;&gt; "", Table65[[#This Row],[Vector]]="Banked Construct", Table65[[#This Row],[Bank Construct?]]="Yes"),"Error 12: Cannot bank constructs that are already banked","")</f>
        <v/>
      </c>
      <c r="BW215" s="4" t="str" cm="1">
        <f t="array" ref="BW215">_xlfn.LET(
    _xlpm.ProblemFound, _xlfn.TEXTJOIN(", ", TRUE, IF(AND(Table65[[#This Row],[Synthesis Type]]="Other RNA", OR(Table65[[#This Row],[Codon Optimize Capitalized?]]="No", Table65[[#This Row],[Codon Optimize Capitalized?]]="")), IF((ISNUMBER(SEARCH(Table_pA_Check[pA Check], Table65[[#This Row],[Custom Sequence/Bank ID]]))), Table_pA_Check[pA Check], ""),IF((ISNUMBER(FIND(LOWER(Table_pA_Check[pA Check]), Table65[[#This Row],[Custom Sequence/Bank ID]]))), Table_pA_Check[pA Check], ""))),
    IF(_xlpm.ProblemFound="", "", "Error 13: Problem sequences found (" &amp; _xlpm.ProblemFound &amp; ")"))</f>
        <v/>
      </c>
      <c r="BX215" s="4" t="str">
        <f>IF(AND(Table65[[#This Row],[Service]] &lt;&gt; "", Table65[[#This Row],[Codon Optimize Capitalized?]]&lt;&gt; "No", Table65[[#This Row],[Codon Optimize Capitalized?]]&lt;&gt; "", Table65[[#This Row],[Codon Optimize Capitalized?]]&lt;&gt; "No Options", EXACT(Table65[[#This Row],[Custom Sequence/Bank ID]],LOWER(Table65[[#This Row],[Custom Sequence/Bank ID]]))),"Error 14: Codon optimization is selected, but sequence is lowercase. Change regions for optimization to uppercase","")</f>
        <v/>
      </c>
      <c r="BY215" s="4" t="str">
        <f>IF(COUNTIF(Table65[Name], Table65[[#This Row],[Name]]) &gt; 1, "Error 15: Duplicate name", "")</f>
        <v/>
      </c>
      <c r="BZ215" s="4" t="str">
        <f>IF(
   Table65[[#This Row],[Service]]&lt;&gt;"",
   IF(
      AND(Table65[[#This Row],[Formulation]]="", Table65[[#This Row],[Number of Aliquots]]&gt;1),
      "Error 16: The RTC can only aliquot formulated circRNA; unformulated circRNA is stable through many freeze-thaw cycles",
      ""
   ),
   ""
)</f>
        <v/>
      </c>
      <c r="CA215" s="4" t="str">
        <f>IF(
   Table65[[#This Row],[Service]]&lt;&gt;"",
   IF(
      Table65[[#This Row],[Number of Aliquots]] &gt; (Table65[[#This Row],[Quantity (mg)]]*20),
      "Error 17: Too many aliquots. Maximum aliquots for Quantity requested = " &amp; (Table65[[#This Row],[Quantity (mg)]]*20),
      ""
   ),
   ""
)</f>
        <v/>
      </c>
      <c r="CB215" s="4" t="str">
        <f>IF(
   AND(Table65[[#This Row],[Service]]&lt;&gt;"", Table65[[#This Row],[Quantity (mg)]]&lt;0.2, Table65[[#This Row],[Formulation]]&lt;&gt;"", Table65[[#This Row],[Formulation]]&lt;&gt;"None"),
   "Error 18: Quantity too low. Minimum is 0.2mg for formulations",
   ""
)</f>
        <v/>
      </c>
      <c r="CC215" s="4" t="str">
        <f>IF(
   AND(Table65[[#This Row],[Service]]&lt;&gt;"", Table65[[#This Row],[Vector]]="No Vector", Table65[[#This Row],[Service]]&lt;&gt;"HT Geneblock Custom RNA"),
   "Error 19: [No Vector] can only be used for Geneblock service",
   ""
)</f>
        <v/>
      </c>
      <c r="CD215" s="4" t="str">
        <f>_xlfn.LET(
    _xlpm.errorList, _xlfn.TEXTJOIN(". ", TRUE, Table_Sequence_Check[[#This Row],[Problem Sequence Check]:[GC Check]],Table_Sequence_Check[[#This Row],[Restriction Enzyme Error]:[Gblock No Vector Check]]),
    IF(AND(Table65[[#This Row],[Service]]&lt;&gt;"", Table65[[#This Row],[Custom Sequence/Bank ID]]&lt;&gt;"SPECIAL",_xlpm.errorList&lt;&gt;""), _xlpm.errorList &amp; ".", "")
)</f>
        <v/>
      </c>
      <c r="CF215" s="3" t="str">
        <f t="shared" si="15"/>
        <v>Required</v>
      </c>
      <c r="CG215" s="1" t="str">
        <f t="shared" si="16"/>
        <v>Optional</v>
      </c>
      <c r="CH215" s="1" t="str">
        <f>IF(Table65[[#This Row],[Service]]&lt;&gt;"",IF((Table65[[#This Row],[Service]]="HT Custom RNA") + (Table65[[#This Row],[Service]]="HT Geneblock Custom RNA"), "Empty","Required"),"Empty")</f>
        <v>Empty</v>
      </c>
      <c r="CI215" s="1" t="str">
        <f>IF(Table65[[#This Row],[Service]] = "Stock RNA", "Required","Empty")</f>
        <v>Empty</v>
      </c>
      <c r="CJ215" s="1" t="str">
        <f>IF(OR(Table65[[#This Row],[Service]] = "Custom RNA", Table65[[#This Row],[Service]] = "HT Custom RNA", Table65[[#This Row],[Service]] = "HT Geneblock Custom RNA", Table65[[#This Row],[Service]] = "Formulation"), "Required", "Empty")</f>
        <v>Empty</v>
      </c>
      <c r="CK215" s="1" t="str">
        <f>IF(OR(Table65[[#This Row],[Service]] = "Custom RNA", Table65[[#This Row],[Service]] = "HT Custom RNA", Table65[[#This Row],[Service]] = "HT Geneblock Custom RNA"), "Required", "Empty")</f>
        <v>Empty</v>
      </c>
      <c r="CL215" s="1" t="str">
        <f>IF(OR(Table65[[#This Row],[Service]] = "Custom RNA", Table65[[#This Row],[Service]] = "HT Custom RNA", Table65[[#This Row],[Service]] = "HT Geneblock Custom RNA"), "Required", "Empty")</f>
        <v>Empty</v>
      </c>
      <c r="CM215" s="1" t="str">
        <f>IF(OR(Table65[[#This Row],[Service]] = "Custom RNA", Table65[[#This Row],[Service]] = "HT Custom RNA", Table65[[#This Row],[Service]] = "HT Geneblock Custom RNA"), "Required", "Empty")</f>
        <v>Empty</v>
      </c>
      <c r="CN215" s="1" t="str">
        <f>IF(AND(Table65[[#This Row],[Vector]]&lt;&gt;"Banked Construct", OR(Table65[[#This Row],[Service]] = "Custom RNA", Table65[[#This Row],[Service]] = "HT Custom RNA",Table65[[#This Row],[Service]] = "HT Geneblock Custom RNA",)), "Optional", "Empty")</f>
        <v>Empty</v>
      </c>
      <c r="CO215" s="1" t="str">
        <f>IF(OR(Table65[[#This Row],[Service]] = "Custom RNA", Table65[[#This Row],[Service]] = "HT Custom RNA"), "Optional", "Empty")</f>
        <v>Empty</v>
      </c>
      <c r="CP215" s="1" t="str">
        <f>IF(OR(Table65[[#This Row],[Service]] = "Custom RNA", Table65[[#This Row],[Service]] = "HT Custom RNA", Table65[[#This Row],[Service]] = "HT Custom Geneblock RNA"), "Optional", "Empty")</f>
        <v>Empty</v>
      </c>
      <c r="CQ215" s="1" t="str">
        <f>IF(Table65[[#This Row],[Service]]&lt;&gt;"",IF(OR(Table65[[#This Row],[Service]]="HT Custom RNA", Table65[[#This Row],[Service]]="HT Geneblock Custom RNA"), "Empty","Optional"),"Empty")</f>
        <v>Empty</v>
      </c>
      <c r="CR215" s="1" t="str">
        <f>IF(AND(Table65[[#This Row],[Formulation]]&lt;&gt;"",Table65[[#This Row],[Formulation]]&lt;&gt;"None",Table65[[#This Row],[Formulation]]&lt;&gt;"No Options"), "Required","Empty")</f>
        <v>Empty</v>
      </c>
      <c r="CS215" s="1" t="str">
        <f>IF(AND(Table65[[#This Row],[Formulation]]&lt;&gt;"",Table65[[#This Row],[Formulation]]&lt;&gt;"None",Table65[[#This Row],[Formulation]]&lt;&gt;"No Options"), "Optional","Empty")</f>
        <v>Empty</v>
      </c>
      <c r="CT215" s="1" t="str">
        <f t="shared" si="17"/>
        <v>Optional</v>
      </c>
      <c r="CU215" s="1" t="str">
        <f t="shared" si="18"/>
        <v>Optional</v>
      </c>
      <c r="CV215" s="2" t="str">
        <f t="shared" si="19"/>
        <v>Optional</v>
      </c>
    </row>
    <row r="216" spans="1:100" x14ac:dyDescent="0.35">
      <c r="A216" s="69">
        <v>212</v>
      </c>
      <c r="B216" s="59"/>
      <c r="C216" s="83"/>
      <c r="D216" s="85"/>
      <c r="E216" s="90"/>
      <c r="F216" s="60"/>
      <c r="G216" s="60"/>
      <c r="H216" s="60"/>
      <c r="I216" s="61"/>
      <c r="J216" s="61"/>
      <c r="K216" s="105"/>
      <c r="L216" s="90"/>
      <c r="M216" s="60"/>
      <c r="N216" s="108"/>
      <c r="O216" s="91"/>
      <c r="P216" s="111"/>
      <c r="Q216" s="93" t="str">
        <f>Table_Sequence_Check[[#This Row],[Final Warnings]]</f>
        <v/>
      </c>
      <c r="R216" s="19"/>
      <c r="S216" s="19"/>
      <c r="T216" s="19"/>
      <c r="BG216" s="3" t="str" cm="1">
        <f t="array" ref="BG216">_xlfn.LET(
    _xlpm.ProblemFound, _xlfn.TEXTJOIN(", ", TRUE, IF(OR(Table65[[#This Row],[Codon Optimize Capitalized?]]="No", Table65[[#This Row],[Codon Optimize Capitalized?]]=""), IF((ISNUMBER(SEARCH(Table_Problem_Sequences[Problem Sequences], Table65[[#This Row],[Custom Sequence/Bank ID]]))), Table_Problem_Sequences[Problem Sequences], ""),IF((ISNUMBER(FIND(LOWER(Table_Problem_Sequences[Problem Sequences]), Table65[[#This Row],[Custom Sequence/Bank ID]]))), Table_Problem_Sequences[Problem Sequences], ""))),
    IF(_xlpm.ProblemFound="", "", "Warning 1: Problem sequences found (" &amp; _xlpm.ProblemFound &amp; ")"))</f>
        <v/>
      </c>
      <c r="BH216" s="3" t="str">
        <f>IF(AND(Table65[[#This Row],[Vector]] &lt;&gt; "Banked Construct",Table65[[#This Row],[Service]]&lt;&gt;"Stock RNA", LEN(Table65[[#This Row],[Custom Sequence/Bank ID]])&lt;300, Table65[[#This Row],[Custom Sequence/Bank ID]]&lt;&gt;""),"Comment: Sequence is less than 300nt. A spacer sequence will be added to bring the length up to 300nt","")</f>
        <v/>
      </c>
      <c r="BI216" s="1" t="str">
        <f>IF(AND(Table65[[#This Row],[Custom Sequence/Bank ID]]&lt;&gt;"", Table65[[#This Row],[Codon Optimize Capitalized?]]&lt;&gt; "No", Table65[[#This Row],[Codon Optimize Capitalized?]]&lt;&gt; "", Table65[[#This Row],[Codon Optimize Capitalized?]]&lt;&gt; "No Options"),
    IF(MOD(LEN(SUBSTITUTE(SUBSTITUTE(SUBSTITUTE(SUBSTITUTE(SUBSTITUTE(Table65[[#This Row],[Custom Sequence/Bank ID]], "a", ""), "c", ""), "g", ""), "u", ""), "t", "")), 3) = 0,
        "",
        "Error 3: Optimization regions not divisible by 3"),
    "")</f>
        <v/>
      </c>
      <c r="BJ216" s="1" t="str">
        <f>IF(
    Table65[[#This Row],[Vector]]="Banked Construct",
    IF(
        AND(
            LEFT(Table65[[#This Row],[Custom Sequence/Bank ID]], 3)="RTC",
            ISNUMBER(VALUE(MID(Table65[[#This Row],[Custom Sequence/Bank ID]], 4, 7))),
            LEN(Table65[[#This Row],[Custom Sequence/Bank ID]])=10
        ),
        "",
        "Error 4: Incorrect Bank ID"
    ),
    ""
)</f>
        <v/>
      </c>
      <c r="BK216" s="1" t="str">
        <f>IF(
   AND(Table65[[#This Row],[Vector]]&lt;&gt;"Banked Construct", LEN(Table65[[#This Row],[Custom Sequence/Bank ID]])&gt;0),
   IF(
      LEN(
         SUBSTITUTE(
            SUBSTITUTE(
               SUBSTITUTE(
                  SUBSTITUTE(UPPER(Table65[[#This Row],[Custom Sequence/Bank ID]]),"A",""),
               "C",""),
            "T",""),
         "G","")
      )&gt;0,
      "Error 5: Non-ACGT characters present",
      ""
   ),
   ""
)</f>
        <v/>
      </c>
      <c r="BL216" s="4" t="str">
        <f>IF(AND(Table65[[#This Row],[Vector]] &lt;&gt; "Banked Construct",Table65[[#This Row],[Service]]="Custom RNA", LEN(Table65[[#This Row],[Custom Sequence/Bank ID]])&gt;10000),"Error 6: Maximum sequence length is 10,000nt",IF(AND(Table65[[#This Row],[Vector]] &lt;&gt; "Banked Construct",Table65[[#This Row],[Service]]="HT Custom RNA", LEN(Table65[[#This Row],[Custom Sequence/Bank ID]])&gt;5000),"Error 6: Maximum sequence length for HT is 5,000nt", IF(Table65[[#This Row],[Service]]="HT Geneblock Custom RNA", IF(AND(Table65[[#This Row],[Vector]]="RTC coding circRNA", LEN(Table65[[#This Row],[Custom Sequence/Bank ID]])&gt;3793),"Error 6: Maximum sequence length for Coding CircRNA Geneblock is 3,793nt", IF(AND(Table65[[#This Row],[Vector]]="RTC noncoding circRNA", LEN(Table65[[#This Row],[Custom Sequence/Bank ID]])&gt;4493),"Error 6: Maximum sequence length for Noncoding CircRNA Geneblock is 4,493nt", IF(AND(Table65[[#This Row],[Vector]]="RTC Other RNA", LEN(Table65[[#This Row],[Custom Sequence/Bank ID]])&gt;4913),"Error 6: Maximum sequence length for Other RNA Geneblock is 4,913nt",""))),"")))</f>
        <v/>
      </c>
      <c r="BM216" s="4" t="str">
        <f>IF(AND(Table65[[#This Row],[Vector]] &lt;&gt; "Banked Construct", Table65[[#This Row],[Service]]&lt;&gt;"Stock RNA", Table65[[#This Row],[Custom Sequence/Bank ID]]&lt;&gt;""),
    _xlfn.LET(
        _xlpm.Sequence, Table65[[#This Row],[Custom Sequence/Bank ID]],
        _xlpm.OriginalLength, IF(AND(Table65[[#This Row],[Codon Optimize Capitalized?]] &lt;&gt; "No", Table65[[#This Row],[Codon Optimize Capitalized?]] &lt;&gt; ""),
                           LEN(SUBSTITUTE(SUBSTITUTE(SUBSTITUTE(SUBSTITUTE(SUBSTITUTE(_xlpm.Sequence, "A", ""), "C", ""), "G", ""), "T", ""), "U", "")),
                           LEN(_xlpm.Sequence)),
        _xlpm.NoGCLength, IF(AND(Table65[[#This Row],[Codon Optimize Capitalized?]] &lt;&gt; "No", Table65[[#This Row],[Codon Optimize Capitalized?]] &lt;&gt; ""),
                       LEN((SUBSTITUTE(SUBSTITUTE(SUBSTITUTE(SUBSTITUTE(SUBSTITUTE(SUBSTITUTE(SUBSTITUTE(_xlpm.Sequence, "A", ""), "C", ""), "G", ""), "T", ""), "U", ""), "g", ""), "c", ""))),
                       LEN(SUBSTITUTE(SUBSTITUTE(UPPER(_xlpm.Sequence), "G", ""), "C", ""))),
        _xlpm.GCLength, _xlpm.OriginalLength - _xlpm.NoGCLength,
        _xlpm.GCPercentage, IF(_xlpm.OriginalLength &gt; 15, _xlpm.GCLength / _xlpm.OriginalLength, 0.5),
                IF(OR(_xlpm.GCPercentage &gt; 0.65, _xlpm.GCPercentage &lt; 0.25), "Warning 7: Unoptimized region GC is not between 25-65%", "")
    ),
    ""
)</f>
        <v/>
      </c>
      <c r="BN216" s="4" t="str" cm="1">
        <f t="array" ref="BN216">_xlfn.LET(
    _xlpm.ProblemFound, _xlfn.TEXTJOIN(", ", TRUE, IF(OR(Table65[[#This Row],[Codon Optimize Capitalized?]]="No", Table65[[#This Row],[Codon Optimize Capitalized?]]=""), IF((ISNUMBER(SEARCH(Table_Restriction_Enzymes[XbaI], Table65[[#This Row],[Custom Sequence/Bank ID]]))), Table_Restriction_Enzymes[XbaI], ""),IF((ISNUMBER(FIND(LOWER(Table_Restriction_Enzymes[XbaI]), Table65[[#This Row],[Custom Sequence/Bank ID]]))), Table_Restriction_Enzymes[XbaI], ""))),
    IF(_xlpm.ProblemFound="", "", "[" &amp; _xlpm.ProblemFound &amp; "]"))</f>
        <v/>
      </c>
      <c r="BO216" s="4" t="str">
        <f>IF(Table_Sequence_Check[[#This Row],[Restriction Enzyme 1 Check]]&lt;&gt;"", Table_Restriction_Enzymes[[#Headers],[XbaI]],"")</f>
        <v/>
      </c>
      <c r="BP216" s="4" t="str" cm="1">
        <f t="array" ref="BP216">_xlfn.LET(
    _xlpm.ProblemFound, _xlfn.TEXTJOIN(", ", TRUE, IF(OR(Table65[[#This Row],[Codon Optimize Capitalized?]]="No", Table65[[#This Row],[Codon Optimize Capitalized?]]=""), IF((ISNUMBER(SEARCH(Table_Restriction_Enzymes[AscI], Table65[[#This Row],[Custom Sequence/Bank ID]]))), Table_Restriction_Enzymes[AscI], ""),IF((ISNUMBER(FIND(LOWER(Table_Restriction_Enzymes[AscI]), Table65[[#This Row],[Custom Sequence/Bank ID]]))), Table_Restriction_Enzymes[AscI], ""))),
    IF(_xlpm.ProblemFound="", "", "[" &amp; _xlpm.ProblemFound &amp; "]"))</f>
        <v/>
      </c>
      <c r="BQ216" s="4" t="str">
        <f>IF(Table_Sequence_Check[[#This Row],[Restriction Enzyme 2 Check]]&lt;&gt;"", Table_Restriction_Enzymes[[#Headers],[AscI]],"")</f>
        <v/>
      </c>
      <c r="BR216" s="4" t="str">
        <f>IF(AND(Table65[[#This Row],[Vector]] &lt;&gt; "Banked Construct",Table65[[#This Row],[Service]]&lt;&gt;"Stock RNA", Table65[[#This Row],[Service]]&lt;&gt;"HT Geneblock Custom RNA", Table_Sequence_Check[[#This Row],[Restriction Enzyme 1 Check]]&lt;&gt;"", Table_Sequence_Check[[#This Row],[Restriction Enzyme 2 Check]]&lt;&gt; ""),"Error 8: Remove instances of one of the following: " &amp; _xlfn.CONCAT(Table_Sequence_Check[[#This Row],[Restriction Enzyme 1 Check]],Table_Sequence_Check[[#This Row],[Restriction Enzyme 2 Check]]),"")</f>
        <v/>
      </c>
      <c r="BS216" s="4" t="str" cm="1">
        <f t="array" ref="BS216">IF(
   AND(
      Table65[[#This Row],[Service]] &lt;&gt; "",
      OR(
         COUNTIF(Table65[Service], "HT Custom RNA") &gt; 0,
         COUNTIF(Table65[Service], "HT Geneblock Custom RNA") &gt; 0
      ),
      COUNTA(_xlfn.UNIQUE(_xlfn._xlws.FILTER(Table65[Service], Table65[Service] &lt;&gt; ""))) &gt; 1
   ),
   "Error 9: If selecting HT Custom RNA or HT Geneblock Custom RNA, all items must match the selected HT service",
   ""
)</f>
        <v/>
      </c>
      <c r="BT216" s="4" t="str" cm="1">
        <f t="array" ref="BT216">IF(
   AND(
      Table65[[#This Row],[Service]] &lt;&gt; "",
      OR(COUNTIF(Table65[Service], "*HT Custom RNA*") &gt; 0, COUNTIF(Table65[Service], "*HT Geneblock Custom RNA*") &gt; 0),
      OR(
         COUNTA(_xlfn.UNIQUE(_xlfn._xlws.FILTER(Table65[RNA Analytics], (Table65[Service] &lt;&gt; "")))) &gt; 1,
         COUNTA(_xlfn.UNIQUE(_xlfn._xlws.FILTER(Table65[Bank Construct?], (Table65[Service] &lt;&gt; "")))) &gt; 1,
         COUNTA(_xlfn.UNIQUE(_xlfn._xlws.FILTER(Table65[Synthesis Type], (Table65[Service] &lt;&gt; "")))) &gt; 1
      )
   ),
   "Error 10: If submitting HT Custom RNA or HT Geneblock Custom RNA service request, all items must have the same Synthesis Type, Banking, and Analytics",
   ""
)</f>
        <v/>
      </c>
      <c r="BU216" s="4" t="str">
        <f>IF(AND(OR(Table65[[#This Row],[Service]] = "HT Custom RNA",Table65[[#This Row],[Service]] = "HT Geneblock Custom RNA"), Table65[[#This Row],[Vector]]="Banked Construct"),"Error 11: Banked constructs cannot be submitted for HT/Geneblock Custom RNA service. Contact the core if you'd like to resynthesize an entire banked plate","")</f>
        <v/>
      </c>
      <c r="BV216" s="4" t="str">
        <f>IF(AND(Table65[[#This Row],[Service]] &lt;&gt; "", Table65[[#This Row],[Vector]]="Banked Construct", Table65[[#This Row],[Bank Construct?]]="Yes"),"Error 12: Cannot bank constructs that are already banked","")</f>
        <v/>
      </c>
      <c r="BW216" s="4" t="str" cm="1">
        <f t="array" ref="BW216">_xlfn.LET(
    _xlpm.ProblemFound, _xlfn.TEXTJOIN(", ", TRUE, IF(AND(Table65[[#This Row],[Synthesis Type]]="Other RNA", OR(Table65[[#This Row],[Codon Optimize Capitalized?]]="No", Table65[[#This Row],[Codon Optimize Capitalized?]]="")), IF((ISNUMBER(SEARCH(Table_pA_Check[pA Check], Table65[[#This Row],[Custom Sequence/Bank ID]]))), Table_pA_Check[pA Check], ""),IF((ISNUMBER(FIND(LOWER(Table_pA_Check[pA Check]), Table65[[#This Row],[Custom Sequence/Bank ID]]))), Table_pA_Check[pA Check], ""))),
    IF(_xlpm.ProblemFound="", "", "Error 13: Problem sequences found (" &amp; _xlpm.ProblemFound &amp; ")"))</f>
        <v/>
      </c>
      <c r="BX216" s="4" t="str">
        <f>IF(AND(Table65[[#This Row],[Service]] &lt;&gt; "", Table65[[#This Row],[Codon Optimize Capitalized?]]&lt;&gt; "No", Table65[[#This Row],[Codon Optimize Capitalized?]]&lt;&gt; "", Table65[[#This Row],[Codon Optimize Capitalized?]]&lt;&gt; "No Options", EXACT(Table65[[#This Row],[Custom Sequence/Bank ID]],LOWER(Table65[[#This Row],[Custom Sequence/Bank ID]]))),"Error 14: Codon optimization is selected, but sequence is lowercase. Change regions for optimization to uppercase","")</f>
        <v/>
      </c>
      <c r="BY216" s="4" t="str">
        <f>IF(COUNTIF(Table65[Name], Table65[[#This Row],[Name]]) &gt; 1, "Error 15: Duplicate name", "")</f>
        <v/>
      </c>
      <c r="BZ216" s="4" t="str">
        <f>IF(
   Table65[[#This Row],[Service]]&lt;&gt;"",
   IF(
      AND(Table65[[#This Row],[Formulation]]="", Table65[[#This Row],[Number of Aliquots]]&gt;1),
      "Error 16: The RTC can only aliquot formulated circRNA; unformulated circRNA is stable through many freeze-thaw cycles",
      ""
   ),
   ""
)</f>
        <v/>
      </c>
      <c r="CA216" s="4" t="str">
        <f>IF(
   Table65[[#This Row],[Service]]&lt;&gt;"",
   IF(
      Table65[[#This Row],[Number of Aliquots]] &gt; (Table65[[#This Row],[Quantity (mg)]]*20),
      "Error 17: Too many aliquots. Maximum aliquots for Quantity requested = " &amp; (Table65[[#This Row],[Quantity (mg)]]*20),
      ""
   ),
   ""
)</f>
        <v/>
      </c>
      <c r="CB216" s="4" t="str">
        <f>IF(
   AND(Table65[[#This Row],[Service]]&lt;&gt;"", Table65[[#This Row],[Quantity (mg)]]&lt;0.2, Table65[[#This Row],[Formulation]]&lt;&gt;"", Table65[[#This Row],[Formulation]]&lt;&gt;"None"),
   "Error 18: Quantity too low. Minimum is 0.2mg for formulations",
   ""
)</f>
        <v/>
      </c>
      <c r="CC216" s="4" t="str">
        <f>IF(
   AND(Table65[[#This Row],[Service]]&lt;&gt;"", Table65[[#This Row],[Vector]]="No Vector", Table65[[#This Row],[Service]]&lt;&gt;"HT Geneblock Custom RNA"),
   "Error 19: [No Vector] can only be used for Geneblock service",
   ""
)</f>
        <v/>
      </c>
      <c r="CD216" s="4" t="str">
        <f>_xlfn.LET(
    _xlpm.errorList, _xlfn.TEXTJOIN(". ", TRUE, Table_Sequence_Check[[#This Row],[Problem Sequence Check]:[GC Check]],Table_Sequence_Check[[#This Row],[Restriction Enzyme Error]:[Gblock No Vector Check]]),
    IF(AND(Table65[[#This Row],[Service]]&lt;&gt;"", Table65[[#This Row],[Custom Sequence/Bank ID]]&lt;&gt;"SPECIAL",_xlpm.errorList&lt;&gt;""), _xlpm.errorList &amp; ".", "")
)</f>
        <v/>
      </c>
      <c r="CF216" s="3" t="str">
        <f t="shared" si="15"/>
        <v>Required</v>
      </c>
      <c r="CG216" s="1" t="str">
        <f t="shared" si="16"/>
        <v>Optional</v>
      </c>
      <c r="CH216" s="1" t="str">
        <f>IF(Table65[[#This Row],[Service]]&lt;&gt;"",IF((Table65[[#This Row],[Service]]="HT Custom RNA") + (Table65[[#This Row],[Service]]="HT Geneblock Custom RNA"), "Empty","Required"),"Empty")</f>
        <v>Empty</v>
      </c>
      <c r="CI216" s="1" t="str">
        <f>IF(Table65[[#This Row],[Service]] = "Stock RNA", "Required","Empty")</f>
        <v>Empty</v>
      </c>
      <c r="CJ216" s="1" t="str">
        <f>IF(OR(Table65[[#This Row],[Service]] = "Custom RNA", Table65[[#This Row],[Service]] = "HT Custom RNA", Table65[[#This Row],[Service]] = "HT Geneblock Custom RNA", Table65[[#This Row],[Service]] = "Formulation"), "Required", "Empty")</f>
        <v>Empty</v>
      </c>
      <c r="CK216" s="1" t="str">
        <f>IF(OR(Table65[[#This Row],[Service]] = "Custom RNA", Table65[[#This Row],[Service]] = "HT Custom RNA", Table65[[#This Row],[Service]] = "HT Geneblock Custom RNA"), "Required", "Empty")</f>
        <v>Empty</v>
      </c>
      <c r="CL216" s="1" t="str">
        <f>IF(OR(Table65[[#This Row],[Service]] = "Custom RNA", Table65[[#This Row],[Service]] = "HT Custom RNA", Table65[[#This Row],[Service]] = "HT Geneblock Custom RNA"), "Required", "Empty")</f>
        <v>Empty</v>
      </c>
      <c r="CM216" s="1" t="str">
        <f>IF(OR(Table65[[#This Row],[Service]] = "Custom RNA", Table65[[#This Row],[Service]] = "HT Custom RNA", Table65[[#This Row],[Service]] = "HT Geneblock Custom RNA"), "Required", "Empty")</f>
        <v>Empty</v>
      </c>
      <c r="CN216" s="1" t="str">
        <f>IF(AND(Table65[[#This Row],[Vector]]&lt;&gt;"Banked Construct", OR(Table65[[#This Row],[Service]] = "Custom RNA", Table65[[#This Row],[Service]] = "HT Custom RNA",Table65[[#This Row],[Service]] = "HT Geneblock Custom RNA",)), "Optional", "Empty")</f>
        <v>Empty</v>
      </c>
      <c r="CO216" s="1" t="str">
        <f>IF(OR(Table65[[#This Row],[Service]] = "Custom RNA", Table65[[#This Row],[Service]] = "HT Custom RNA"), "Optional", "Empty")</f>
        <v>Empty</v>
      </c>
      <c r="CP216" s="1" t="str">
        <f>IF(OR(Table65[[#This Row],[Service]] = "Custom RNA", Table65[[#This Row],[Service]] = "HT Custom RNA", Table65[[#This Row],[Service]] = "HT Custom Geneblock RNA"), "Optional", "Empty")</f>
        <v>Empty</v>
      </c>
      <c r="CQ216" s="1" t="str">
        <f>IF(Table65[[#This Row],[Service]]&lt;&gt;"",IF(OR(Table65[[#This Row],[Service]]="HT Custom RNA", Table65[[#This Row],[Service]]="HT Geneblock Custom RNA"), "Empty","Optional"),"Empty")</f>
        <v>Empty</v>
      </c>
      <c r="CR216" s="1" t="str">
        <f>IF(AND(Table65[[#This Row],[Formulation]]&lt;&gt;"",Table65[[#This Row],[Formulation]]&lt;&gt;"None",Table65[[#This Row],[Formulation]]&lt;&gt;"No Options"), "Required","Empty")</f>
        <v>Empty</v>
      </c>
      <c r="CS216" s="1" t="str">
        <f>IF(AND(Table65[[#This Row],[Formulation]]&lt;&gt;"",Table65[[#This Row],[Formulation]]&lt;&gt;"None",Table65[[#This Row],[Formulation]]&lt;&gt;"No Options"), "Optional","Empty")</f>
        <v>Empty</v>
      </c>
      <c r="CT216" s="1" t="str">
        <f t="shared" si="17"/>
        <v>Optional</v>
      </c>
      <c r="CU216" s="1" t="str">
        <f t="shared" si="18"/>
        <v>Optional</v>
      </c>
      <c r="CV216" s="2" t="str">
        <f t="shared" si="19"/>
        <v>Optional</v>
      </c>
    </row>
    <row r="217" spans="1:100" x14ac:dyDescent="0.35">
      <c r="A217" s="69">
        <v>213</v>
      </c>
      <c r="B217" s="59"/>
      <c r="C217" s="83"/>
      <c r="D217" s="85"/>
      <c r="E217" s="90"/>
      <c r="F217" s="60"/>
      <c r="G217" s="60"/>
      <c r="H217" s="60"/>
      <c r="I217" s="61"/>
      <c r="J217" s="61"/>
      <c r="K217" s="105"/>
      <c r="L217" s="90"/>
      <c r="M217" s="60"/>
      <c r="N217" s="108"/>
      <c r="O217" s="91"/>
      <c r="P217" s="111"/>
      <c r="Q217" s="93" t="str">
        <f>Table_Sequence_Check[[#This Row],[Final Warnings]]</f>
        <v/>
      </c>
      <c r="R217" s="19"/>
      <c r="S217" s="19"/>
      <c r="T217" s="19"/>
      <c r="BG217" s="3" t="str" cm="1">
        <f t="array" ref="BG217">_xlfn.LET(
    _xlpm.ProblemFound, _xlfn.TEXTJOIN(", ", TRUE, IF(OR(Table65[[#This Row],[Codon Optimize Capitalized?]]="No", Table65[[#This Row],[Codon Optimize Capitalized?]]=""), IF((ISNUMBER(SEARCH(Table_Problem_Sequences[Problem Sequences], Table65[[#This Row],[Custom Sequence/Bank ID]]))), Table_Problem_Sequences[Problem Sequences], ""),IF((ISNUMBER(FIND(LOWER(Table_Problem_Sequences[Problem Sequences]), Table65[[#This Row],[Custom Sequence/Bank ID]]))), Table_Problem_Sequences[Problem Sequences], ""))),
    IF(_xlpm.ProblemFound="", "", "Warning 1: Problem sequences found (" &amp; _xlpm.ProblemFound &amp; ")"))</f>
        <v/>
      </c>
      <c r="BH217" s="3" t="str">
        <f>IF(AND(Table65[[#This Row],[Vector]] &lt;&gt; "Banked Construct",Table65[[#This Row],[Service]]&lt;&gt;"Stock RNA", LEN(Table65[[#This Row],[Custom Sequence/Bank ID]])&lt;300, Table65[[#This Row],[Custom Sequence/Bank ID]]&lt;&gt;""),"Comment: Sequence is less than 300nt. A spacer sequence will be added to bring the length up to 300nt","")</f>
        <v/>
      </c>
      <c r="BI217" s="1" t="str">
        <f>IF(AND(Table65[[#This Row],[Custom Sequence/Bank ID]]&lt;&gt;"", Table65[[#This Row],[Codon Optimize Capitalized?]]&lt;&gt; "No", Table65[[#This Row],[Codon Optimize Capitalized?]]&lt;&gt; "", Table65[[#This Row],[Codon Optimize Capitalized?]]&lt;&gt; "No Options"),
    IF(MOD(LEN(SUBSTITUTE(SUBSTITUTE(SUBSTITUTE(SUBSTITUTE(SUBSTITUTE(Table65[[#This Row],[Custom Sequence/Bank ID]], "a", ""), "c", ""), "g", ""), "u", ""), "t", "")), 3) = 0,
        "",
        "Error 3: Optimization regions not divisible by 3"),
    "")</f>
        <v/>
      </c>
      <c r="BJ217" s="1" t="str">
        <f>IF(
    Table65[[#This Row],[Vector]]="Banked Construct",
    IF(
        AND(
            LEFT(Table65[[#This Row],[Custom Sequence/Bank ID]], 3)="RTC",
            ISNUMBER(VALUE(MID(Table65[[#This Row],[Custom Sequence/Bank ID]], 4, 7))),
            LEN(Table65[[#This Row],[Custom Sequence/Bank ID]])=10
        ),
        "",
        "Error 4: Incorrect Bank ID"
    ),
    ""
)</f>
        <v/>
      </c>
      <c r="BK217" s="1" t="str">
        <f>IF(
   AND(Table65[[#This Row],[Vector]]&lt;&gt;"Banked Construct", LEN(Table65[[#This Row],[Custom Sequence/Bank ID]])&gt;0),
   IF(
      LEN(
         SUBSTITUTE(
            SUBSTITUTE(
               SUBSTITUTE(
                  SUBSTITUTE(UPPER(Table65[[#This Row],[Custom Sequence/Bank ID]]),"A",""),
               "C",""),
            "T",""),
         "G","")
      )&gt;0,
      "Error 5: Non-ACGT characters present",
      ""
   ),
   ""
)</f>
        <v/>
      </c>
      <c r="BL217" s="4" t="str">
        <f>IF(AND(Table65[[#This Row],[Vector]] &lt;&gt; "Banked Construct",Table65[[#This Row],[Service]]="Custom RNA", LEN(Table65[[#This Row],[Custom Sequence/Bank ID]])&gt;10000),"Error 6: Maximum sequence length is 10,000nt",IF(AND(Table65[[#This Row],[Vector]] &lt;&gt; "Banked Construct",Table65[[#This Row],[Service]]="HT Custom RNA", LEN(Table65[[#This Row],[Custom Sequence/Bank ID]])&gt;5000),"Error 6: Maximum sequence length for HT is 5,000nt", IF(Table65[[#This Row],[Service]]="HT Geneblock Custom RNA", IF(AND(Table65[[#This Row],[Vector]]="RTC coding circRNA", LEN(Table65[[#This Row],[Custom Sequence/Bank ID]])&gt;3793),"Error 6: Maximum sequence length for Coding CircRNA Geneblock is 3,793nt", IF(AND(Table65[[#This Row],[Vector]]="RTC noncoding circRNA", LEN(Table65[[#This Row],[Custom Sequence/Bank ID]])&gt;4493),"Error 6: Maximum sequence length for Noncoding CircRNA Geneblock is 4,493nt", IF(AND(Table65[[#This Row],[Vector]]="RTC Other RNA", LEN(Table65[[#This Row],[Custom Sequence/Bank ID]])&gt;4913),"Error 6: Maximum sequence length for Other RNA Geneblock is 4,913nt",""))),"")))</f>
        <v/>
      </c>
      <c r="BM217" s="4" t="str">
        <f>IF(AND(Table65[[#This Row],[Vector]] &lt;&gt; "Banked Construct", Table65[[#This Row],[Service]]&lt;&gt;"Stock RNA", Table65[[#This Row],[Custom Sequence/Bank ID]]&lt;&gt;""),
    _xlfn.LET(
        _xlpm.Sequence, Table65[[#This Row],[Custom Sequence/Bank ID]],
        _xlpm.OriginalLength, IF(AND(Table65[[#This Row],[Codon Optimize Capitalized?]] &lt;&gt; "No", Table65[[#This Row],[Codon Optimize Capitalized?]] &lt;&gt; ""),
                           LEN(SUBSTITUTE(SUBSTITUTE(SUBSTITUTE(SUBSTITUTE(SUBSTITUTE(_xlpm.Sequence, "A", ""), "C", ""), "G", ""), "T", ""), "U", "")),
                           LEN(_xlpm.Sequence)),
        _xlpm.NoGCLength, IF(AND(Table65[[#This Row],[Codon Optimize Capitalized?]] &lt;&gt; "No", Table65[[#This Row],[Codon Optimize Capitalized?]] &lt;&gt; ""),
                       LEN((SUBSTITUTE(SUBSTITUTE(SUBSTITUTE(SUBSTITUTE(SUBSTITUTE(SUBSTITUTE(SUBSTITUTE(_xlpm.Sequence, "A", ""), "C", ""), "G", ""), "T", ""), "U", ""), "g", ""), "c", ""))),
                       LEN(SUBSTITUTE(SUBSTITUTE(UPPER(_xlpm.Sequence), "G", ""), "C", ""))),
        _xlpm.GCLength, _xlpm.OriginalLength - _xlpm.NoGCLength,
        _xlpm.GCPercentage, IF(_xlpm.OriginalLength &gt; 15, _xlpm.GCLength / _xlpm.OriginalLength, 0.5),
                IF(OR(_xlpm.GCPercentage &gt; 0.65, _xlpm.GCPercentage &lt; 0.25), "Warning 7: Unoptimized region GC is not between 25-65%", "")
    ),
    ""
)</f>
        <v/>
      </c>
      <c r="BN217" s="4" t="str" cm="1">
        <f t="array" ref="BN217">_xlfn.LET(
    _xlpm.ProblemFound, _xlfn.TEXTJOIN(", ", TRUE, IF(OR(Table65[[#This Row],[Codon Optimize Capitalized?]]="No", Table65[[#This Row],[Codon Optimize Capitalized?]]=""), IF((ISNUMBER(SEARCH(Table_Restriction_Enzymes[XbaI], Table65[[#This Row],[Custom Sequence/Bank ID]]))), Table_Restriction_Enzymes[XbaI], ""),IF((ISNUMBER(FIND(LOWER(Table_Restriction_Enzymes[XbaI]), Table65[[#This Row],[Custom Sequence/Bank ID]]))), Table_Restriction_Enzymes[XbaI], ""))),
    IF(_xlpm.ProblemFound="", "", "[" &amp; _xlpm.ProblemFound &amp; "]"))</f>
        <v/>
      </c>
      <c r="BO217" s="4" t="str">
        <f>IF(Table_Sequence_Check[[#This Row],[Restriction Enzyme 1 Check]]&lt;&gt;"", Table_Restriction_Enzymes[[#Headers],[XbaI]],"")</f>
        <v/>
      </c>
      <c r="BP217" s="4" t="str" cm="1">
        <f t="array" ref="BP217">_xlfn.LET(
    _xlpm.ProblemFound, _xlfn.TEXTJOIN(", ", TRUE, IF(OR(Table65[[#This Row],[Codon Optimize Capitalized?]]="No", Table65[[#This Row],[Codon Optimize Capitalized?]]=""), IF((ISNUMBER(SEARCH(Table_Restriction_Enzymes[AscI], Table65[[#This Row],[Custom Sequence/Bank ID]]))), Table_Restriction_Enzymes[AscI], ""),IF((ISNUMBER(FIND(LOWER(Table_Restriction_Enzymes[AscI]), Table65[[#This Row],[Custom Sequence/Bank ID]]))), Table_Restriction_Enzymes[AscI], ""))),
    IF(_xlpm.ProblemFound="", "", "[" &amp; _xlpm.ProblemFound &amp; "]"))</f>
        <v/>
      </c>
      <c r="BQ217" s="4" t="str">
        <f>IF(Table_Sequence_Check[[#This Row],[Restriction Enzyme 2 Check]]&lt;&gt;"", Table_Restriction_Enzymes[[#Headers],[AscI]],"")</f>
        <v/>
      </c>
      <c r="BR217" s="4" t="str">
        <f>IF(AND(Table65[[#This Row],[Vector]] &lt;&gt; "Banked Construct",Table65[[#This Row],[Service]]&lt;&gt;"Stock RNA", Table65[[#This Row],[Service]]&lt;&gt;"HT Geneblock Custom RNA", Table_Sequence_Check[[#This Row],[Restriction Enzyme 1 Check]]&lt;&gt;"", Table_Sequence_Check[[#This Row],[Restriction Enzyme 2 Check]]&lt;&gt; ""),"Error 8: Remove instances of one of the following: " &amp; _xlfn.CONCAT(Table_Sequence_Check[[#This Row],[Restriction Enzyme 1 Check]],Table_Sequence_Check[[#This Row],[Restriction Enzyme 2 Check]]),"")</f>
        <v/>
      </c>
      <c r="BS217" s="4" t="str" cm="1">
        <f t="array" ref="BS217">IF(
   AND(
      Table65[[#This Row],[Service]] &lt;&gt; "",
      OR(
         COUNTIF(Table65[Service], "HT Custom RNA") &gt; 0,
         COUNTIF(Table65[Service], "HT Geneblock Custom RNA") &gt; 0
      ),
      COUNTA(_xlfn.UNIQUE(_xlfn._xlws.FILTER(Table65[Service], Table65[Service] &lt;&gt; ""))) &gt; 1
   ),
   "Error 9: If selecting HT Custom RNA or HT Geneblock Custom RNA, all items must match the selected HT service",
   ""
)</f>
        <v/>
      </c>
      <c r="BT217" s="4" t="str" cm="1">
        <f t="array" ref="BT217">IF(
   AND(
      Table65[[#This Row],[Service]] &lt;&gt; "",
      OR(COUNTIF(Table65[Service], "*HT Custom RNA*") &gt; 0, COUNTIF(Table65[Service], "*HT Geneblock Custom RNA*") &gt; 0),
      OR(
         COUNTA(_xlfn.UNIQUE(_xlfn._xlws.FILTER(Table65[RNA Analytics], (Table65[Service] &lt;&gt; "")))) &gt; 1,
         COUNTA(_xlfn.UNIQUE(_xlfn._xlws.FILTER(Table65[Bank Construct?], (Table65[Service] &lt;&gt; "")))) &gt; 1,
         COUNTA(_xlfn.UNIQUE(_xlfn._xlws.FILTER(Table65[Synthesis Type], (Table65[Service] &lt;&gt; "")))) &gt; 1
      )
   ),
   "Error 10: If submitting HT Custom RNA or HT Geneblock Custom RNA service request, all items must have the same Synthesis Type, Banking, and Analytics",
   ""
)</f>
        <v/>
      </c>
      <c r="BU217" s="4" t="str">
        <f>IF(AND(OR(Table65[[#This Row],[Service]] = "HT Custom RNA",Table65[[#This Row],[Service]] = "HT Geneblock Custom RNA"), Table65[[#This Row],[Vector]]="Banked Construct"),"Error 11: Banked constructs cannot be submitted for HT/Geneblock Custom RNA service. Contact the core if you'd like to resynthesize an entire banked plate","")</f>
        <v/>
      </c>
      <c r="BV217" s="4" t="str">
        <f>IF(AND(Table65[[#This Row],[Service]] &lt;&gt; "", Table65[[#This Row],[Vector]]="Banked Construct", Table65[[#This Row],[Bank Construct?]]="Yes"),"Error 12: Cannot bank constructs that are already banked","")</f>
        <v/>
      </c>
      <c r="BW217" s="4" t="str" cm="1">
        <f t="array" ref="BW217">_xlfn.LET(
    _xlpm.ProblemFound, _xlfn.TEXTJOIN(", ", TRUE, IF(AND(Table65[[#This Row],[Synthesis Type]]="Other RNA", OR(Table65[[#This Row],[Codon Optimize Capitalized?]]="No", Table65[[#This Row],[Codon Optimize Capitalized?]]="")), IF((ISNUMBER(SEARCH(Table_pA_Check[pA Check], Table65[[#This Row],[Custom Sequence/Bank ID]]))), Table_pA_Check[pA Check], ""),IF((ISNUMBER(FIND(LOWER(Table_pA_Check[pA Check]), Table65[[#This Row],[Custom Sequence/Bank ID]]))), Table_pA_Check[pA Check], ""))),
    IF(_xlpm.ProblemFound="", "", "Error 13: Problem sequences found (" &amp; _xlpm.ProblemFound &amp; ")"))</f>
        <v/>
      </c>
      <c r="BX217" s="4" t="str">
        <f>IF(AND(Table65[[#This Row],[Service]] &lt;&gt; "", Table65[[#This Row],[Codon Optimize Capitalized?]]&lt;&gt; "No", Table65[[#This Row],[Codon Optimize Capitalized?]]&lt;&gt; "", Table65[[#This Row],[Codon Optimize Capitalized?]]&lt;&gt; "No Options", EXACT(Table65[[#This Row],[Custom Sequence/Bank ID]],LOWER(Table65[[#This Row],[Custom Sequence/Bank ID]]))),"Error 14: Codon optimization is selected, but sequence is lowercase. Change regions for optimization to uppercase","")</f>
        <v/>
      </c>
      <c r="BY217" s="4" t="str">
        <f>IF(COUNTIF(Table65[Name], Table65[[#This Row],[Name]]) &gt; 1, "Error 15: Duplicate name", "")</f>
        <v/>
      </c>
      <c r="BZ217" s="4" t="str">
        <f>IF(
   Table65[[#This Row],[Service]]&lt;&gt;"",
   IF(
      AND(Table65[[#This Row],[Formulation]]="", Table65[[#This Row],[Number of Aliquots]]&gt;1),
      "Error 16: The RTC can only aliquot formulated circRNA; unformulated circRNA is stable through many freeze-thaw cycles",
      ""
   ),
   ""
)</f>
        <v/>
      </c>
      <c r="CA217" s="4" t="str">
        <f>IF(
   Table65[[#This Row],[Service]]&lt;&gt;"",
   IF(
      Table65[[#This Row],[Number of Aliquots]] &gt; (Table65[[#This Row],[Quantity (mg)]]*20),
      "Error 17: Too many aliquots. Maximum aliquots for Quantity requested = " &amp; (Table65[[#This Row],[Quantity (mg)]]*20),
      ""
   ),
   ""
)</f>
        <v/>
      </c>
      <c r="CB217" s="4" t="str">
        <f>IF(
   AND(Table65[[#This Row],[Service]]&lt;&gt;"", Table65[[#This Row],[Quantity (mg)]]&lt;0.2, Table65[[#This Row],[Formulation]]&lt;&gt;"", Table65[[#This Row],[Formulation]]&lt;&gt;"None"),
   "Error 18: Quantity too low. Minimum is 0.2mg for formulations",
   ""
)</f>
        <v/>
      </c>
      <c r="CC217" s="4" t="str">
        <f>IF(
   AND(Table65[[#This Row],[Service]]&lt;&gt;"", Table65[[#This Row],[Vector]]="No Vector", Table65[[#This Row],[Service]]&lt;&gt;"HT Geneblock Custom RNA"),
   "Error 19: [No Vector] can only be used for Geneblock service",
   ""
)</f>
        <v/>
      </c>
      <c r="CD217" s="4" t="str">
        <f>_xlfn.LET(
    _xlpm.errorList, _xlfn.TEXTJOIN(". ", TRUE, Table_Sequence_Check[[#This Row],[Problem Sequence Check]:[GC Check]],Table_Sequence_Check[[#This Row],[Restriction Enzyme Error]:[Gblock No Vector Check]]),
    IF(AND(Table65[[#This Row],[Service]]&lt;&gt;"", Table65[[#This Row],[Custom Sequence/Bank ID]]&lt;&gt;"SPECIAL",_xlpm.errorList&lt;&gt;""), _xlpm.errorList &amp; ".", "")
)</f>
        <v/>
      </c>
      <c r="CF217" s="3" t="str">
        <f t="shared" si="15"/>
        <v>Required</v>
      </c>
      <c r="CG217" s="1" t="str">
        <f t="shared" si="16"/>
        <v>Optional</v>
      </c>
      <c r="CH217" s="1" t="str">
        <f>IF(Table65[[#This Row],[Service]]&lt;&gt;"",IF((Table65[[#This Row],[Service]]="HT Custom RNA") + (Table65[[#This Row],[Service]]="HT Geneblock Custom RNA"), "Empty","Required"),"Empty")</f>
        <v>Empty</v>
      </c>
      <c r="CI217" s="1" t="str">
        <f>IF(Table65[[#This Row],[Service]] = "Stock RNA", "Required","Empty")</f>
        <v>Empty</v>
      </c>
      <c r="CJ217" s="1" t="str">
        <f>IF(OR(Table65[[#This Row],[Service]] = "Custom RNA", Table65[[#This Row],[Service]] = "HT Custom RNA", Table65[[#This Row],[Service]] = "HT Geneblock Custom RNA", Table65[[#This Row],[Service]] = "Formulation"), "Required", "Empty")</f>
        <v>Empty</v>
      </c>
      <c r="CK217" s="1" t="str">
        <f>IF(OR(Table65[[#This Row],[Service]] = "Custom RNA", Table65[[#This Row],[Service]] = "HT Custom RNA", Table65[[#This Row],[Service]] = "HT Geneblock Custom RNA"), "Required", "Empty")</f>
        <v>Empty</v>
      </c>
      <c r="CL217" s="1" t="str">
        <f>IF(OR(Table65[[#This Row],[Service]] = "Custom RNA", Table65[[#This Row],[Service]] = "HT Custom RNA", Table65[[#This Row],[Service]] = "HT Geneblock Custom RNA"), "Required", "Empty")</f>
        <v>Empty</v>
      </c>
      <c r="CM217" s="1" t="str">
        <f>IF(OR(Table65[[#This Row],[Service]] = "Custom RNA", Table65[[#This Row],[Service]] = "HT Custom RNA", Table65[[#This Row],[Service]] = "HT Geneblock Custom RNA"), "Required", "Empty")</f>
        <v>Empty</v>
      </c>
      <c r="CN217" s="1" t="str">
        <f>IF(AND(Table65[[#This Row],[Vector]]&lt;&gt;"Banked Construct", OR(Table65[[#This Row],[Service]] = "Custom RNA", Table65[[#This Row],[Service]] = "HT Custom RNA",Table65[[#This Row],[Service]] = "HT Geneblock Custom RNA",)), "Optional", "Empty")</f>
        <v>Empty</v>
      </c>
      <c r="CO217" s="1" t="str">
        <f>IF(OR(Table65[[#This Row],[Service]] = "Custom RNA", Table65[[#This Row],[Service]] = "HT Custom RNA"), "Optional", "Empty")</f>
        <v>Empty</v>
      </c>
      <c r="CP217" s="1" t="str">
        <f>IF(OR(Table65[[#This Row],[Service]] = "Custom RNA", Table65[[#This Row],[Service]] = "HT Custom RNA", Table65[[#This Row],[Service]] = "HT Custom Geneblock RNA"), "Optional", "Empty")</f>
        <v>Empty</v>
      </c>
      <c r="CQ217" s="1" t="str">
        <f>IF(Table65[[#This Row],[Service]]&lt;&gt;"",IF(OR(Table65[[#This Row],[Service]]="HT Custom RNA", Table65[[#This Row],[Service]]="HT Geneblock Custom RNA"), "Empty","Optional"),"Empty")</f>
        <v>Empty</v>
      </c>
      <c r="CR217" s="1" t="str">
        <f>IF(AND(Table65[[#This Row],[Formulation]]&lt;&gt;"",Table65[[#This Row],[Formulation]]&lt;&gt;"None",Table65[[#This Row],[Formulation]]&lt;&gt;"No Options"), "Required","Empty")</f>
        <v>Empty</v>
      </c>
      <c r="CS217" s="1" t="str">
        <f>IF(AND(Table65[[#This Row],[Formulation]]&lt;&gt;"",Table65[[#This Row],[Formulation]]&lt;&gt;"None",Table65[[#This Row],[Formulation]]&lt;&gt;"No Options"), "Optional","Empty")</f>
        <v>Empty</v>
      </c>
      <c r="CT217" s="1" t="str">
        <f t="shared" si="17"/>
        <v>Optional</v>
      </c>
      <c r="CU217" s="1" t="str">
        <f t="shared" si="18"/>
        <v>Optional</v>
      </c>
      <c r="CV217" s="2" t="str">
        <f t="shared" si="19"/>
        <v>Optional</v>
      </c>
    </row>
    <row r="218" spans="1:100" x14ac:dyDescent="0.35">
      <c r="A218" s="69">
        <v>214</v>
      </c>
      <c r="B218" s="59"/>
      <c r="C218" s="83"/>
      <c r="D218" s="85"/>
      <c r="E218" s="90"/>
      <c r="F218" s="60"/>
      <c r="G218" s="60"/>
      <c r="H218" s="60"/>
      <c r="I218" s="61"/>
      <c r="J218" s="61"/>
      <c r="K218" s="105"/>
      <c r="L218" s="90"/>
      <c r="M218" s="60"/>
      <c r="N218" s="108"/>
      <c r="O218" s="91"/>
      <c r="P218" s="111"/>
      <c r="Q218" s="93" t="str">
        <f>Table_Sequence_Check[[#This Row],[Final Warnings]]</f>
        <v/>
      </c>
      <c r="R218" s="19"/>
      <c r="S218" s="19"/>
      <c r="T218" s="19"/>
      <c r="BG218" s="3" t="str" cm="1">
        <f t="array" ref="BG218">_xlfn.LET(
    _xlpm.ProblemFound, _xlfn.TEXTJOIN(", ", TRUE, IF(OR(Table65[[#This Row],[Codon Optimize Capitalized?]]="No", Table65[[#This Row],[Codon Optimize Capitalized?]]=""), IF((ISNUMBER(SEARCH(Table_Problem_Sequences[Problem Sequences], Table65[[#This Row],[Custom Sequence/Bank ID]]))), Table_Problem_Sequences[Problem Sequences], ""),IF((ISNUMBER(FIND(LOWER(Table_Problem_Sequences[Problem Sequences]), Table65[[#This Row],[Custom Sequence/Bank ID]]))), Table_Problem_Sequences[Problem Sequences], ""))),
    IF(_xlpm.ProblemFound="", "", "Warning 1: Problem sequences found (" &amp; _xlpm.ProblemFound &amp; ")"))</f>
        <v/>
      </c>
      <c r="BH218" s="3" t="str">
        <f>IF(AND(Table65[[#This Row],[Vector]] &lt;&gt; "Banked Construct",Table65[[#This Row],[Service]]&lt;&gt;"Stock RNA", LEN(Table65[[#This Row],[Custom Sequence/Bank ID]])&lt;300, Table65[[#This Row],[Custom Sequence/Bank ID]]&lt;&gt;""),"Comment: Sequence is less than 300nt. A spacer sequence will be added to bring the length up to 300nt","")</f>
        <v/>
      </c>
      <c r="BI218" s="1" t="str">
        <f>IF(AND(Table65[[#This Row],[Custom Sequence/Bank ID]]&lt;&gt;"", Table65[[#This Row],[Codon Optimize Capitalized?]]&lt;&gt; "No", Table65[[#This Row],[Codon Optimize Capitalized?]]&lt;&gt; "", Table65[[#This Row],[Codon Optimize Capitalized?]]&lt;&gt; "No Options"),
    IF(MOD(LEN(SUBSTITUTE(SUBSTITUTE(SUBSTITUTE(SUBSTITUTE(SUBSTITUTE(Table65[[#This Row],[Custom Sequence/Bank ID]], "a", ""), "c", ""), "g", ""), "u", ""), "t", "")), 3) = 0,
        "",
        "Error 3: Optimization regions not divisible by 3"),
    "")</f>
        <v/>
      </c>
      <c r="BJ218" s="1" t="str">
        <f>IF(
    Table65[[#This Row],[Vector]]="Banked Construct",
    IF(
        AND(
            LEFT(Table65[[#This Row],[Custom Sequence/Bank ID]], 3)="RTC",
            ISNUMBER(VALUE(MID(Table65[[#This Row],[Custom Sequence/Bank ID]], 4, 7))),
            LEN(Table65[[#This Row],[Custom Sequence/Bank ID]])=10
        ),
        "",
        "Error 4: Incorrect Bank ID"
    ),
    ""
)</f>
        <v/>
      </c>
      <c r="BK218" s="1" t="str">
        <f>IF(
   AND(Table65[[#This Row],[Vector]]&lt;&gt;"Banked Construct", LEN(Table65[[#This Row],[Custom Sequence/Bank ID]])&gt;0),
   IF(
      LEN(
         SUBSTITUTE(
            SUBSTITUTE(
               SUBSTITUTE(
                  SUBSTITUTE(UPPER(Table65[[#This Row],[Custom Sequence/Bank ID]]),"A",""),
               "C",""),
            "T",""),
         "G","")
      )&gt;0,
      "Error 5: Non-ACGT characters present",
      ""
   ),
   ""
)</f>
        <v/>
      </c>
      <c r="BL218" s="4" t="str">
        <f>IF(AND(Table65[[#This Row],[Vector]] &lt;&gt; "Banked Construct",Table65[[#This Row],[Service]]="Custom RNA", LEN(Table65[[#This Row],[Custom Sequence/Bank ID]])&gt;10000),"Error 6: Maximum sequence length is 10,000nt",IF(AND(Table65[[#This Row],[Vector]] &lt;&gt; "Banked Construct",Table65[[#This Row],[Service]]="HT Custom RNA", LEN(Table65[[#This Row],[Custom Sequence/Bank ID]])&gt;5000),"Error 6: Maximum sequence length for HT is 5,000nt", IF(Table65[[#This Row],[Service]]="HT Geneblock Custom RNA", IF(AND(Table65[[#This Row],[Vector]]="RTC coding circRNA", LEN(Table65[[#This Row],[Custom Sequence/Bank ID]])&gt;3793),"Error 6: Maximum sequence length for Coding CircRNA Geneblock is 3,793nt", IF(AND(Table65[[#This Row],[Vector]]="RTC noncoding circRNA", LEN(Table65[[#This Row],[Custom Sequence/Bank ID]])&gt;4493),"Error 6: Maximum sequence length for Noncoding CircRNA Geneblock is 4,493nt", IF(AND(Table65[[#This Row],[Vector]]="RTC Other RNA", LEN(Table65[[#This Row],[Custom Sequence/Bank ID]])&gt;4913),"Error 6: Maximum sequence length for Other RNA Geneblock is 4,913nt",""))),"")))</f>
        <v/>
      </c>
      <c r="BM218" s="4" t="str">
        <f>IF(AND(Table65[[#This Row],[Vector]] &lt;&gt; "Banked Construct", Table65[[#This Row],[Service]]&lt;&gt;"Stock RNA", Table65[[#This Row],[Custom Sequence/Bank ID]]&lt;&gt;""),
    _xlfn.LET(
        _xlpm.Sequence, Table65[[#This Row],[Custom Sequence/Bank ID]],
        _xlpm.OriginalLength, IF(AND(Table65[[#This Row],[Codon Optimize Capitalized?]] &lt;&gt; "No", Table65[[#This Row],[Codon Optimize Capitalized?]] &lt;&gt; ""),
                           LEN(SUBSTITUTE(SUBSTITUTE(SUBSTITUTE(SUBSTITUTE(SUBSTITUTE(_xlpm.Sequence, "A", ""), "C", ""), "G", ""), "T", ""), "U", "")),
                           LEN(_xlpm.Sequence)),
        _xlpm.NoGCLength, IF(AND(Table65[[#This Row],[Codon Optimize Capitalized?]] &lt;&gt; "No", Table65[[#This Row],[Codon Optimize Capitalized?]] &lt;&gt; ""),
                       LEN((SUBSTITUTE(SUBSTITUTE(SUBSTITUTE(SUBSTITUTE(SUBSTITUTE(SUBSTITUTE(SUBSTITUTE(_xlpm.Sequence, "A", ""), "C", ""), "G", ""), "T", ""), "U", ""), "g", ""), "c", ""))),
                       LEN(SUBSTITUTE(SUBSTITUTE(UPPER(_xlpm.Sequence), "G", ""), "C", ""))),
        _xlpm.GCLength, _xlpm.OriginalLength - _xlpm.NoGCLength,
        _xlpm.GCPercentage, IF(_xlpm.OriginalLength &gt; 15, _xlpm.GCLength / _xlpm.OriginalLength, 0.5),
                IF(OR(_xlpm.GCPercentage &gt; 0.65, _xlpm.GCPercentage &lt; 0.25), "Warning 7: Unoptimized region GC is not between 25-65%", "")
    ),
    ""
)</f>
        <v/>
      </c>
      <c r="BN218" s="4" t="str" cm="1">
        <f t="array" ref="BN218">_xlfn.LET(
    _xlpm.ProblemFound, _xlfn.TEXTJOIN(", ", TRUE, IF(OR(Table65[[#This Row],[Codon Optimize Capitalized?]]="No", Table65[[#This Row],[Codon Optimize Capitalized?]]=""), IF((ISNUMBER(SEARCH(Table_Restriction_Enzymes[XbaI], Table65[[#This Row],[Custom Sequence/Bank ID]]))), Table_Restriction_Enzymes[XbaI], ""),IF((ISNUMBER(FIND(LOWER(Table_Restriction_Enzymes[XbaI]), Table65[[#This Row],[Custom Sequence/Bank ID]]))), Table_Restriction_Enzymes[XbaI], ""))),
    IF(_xlpm.ProblemFound="", "", "[" &amp; _xlpm.ProblemFound &amp; "]"))</f>
        <v/>
      </c>
      <c r="BO218" s="4" t="str">
        <f>IF(Table_Sequence_Check[[#This Row],[Restriction Enzyme 1 Check]]&lt;&gt;"", Table_Restriction_Enzymes[[#Headers],[XbaI]],"")</f>
        <v/>
      </c>
      <c r="BP218" s="4" t="str" cm="1">
        <f t="array" ref="BP218">_xlfn.LET(
    _xlpm.ProblemFound, _xlfn.TEXTJOIN(", ", TRUE, IF(OR(Table65[[#This Row],[Codon Optimize Capitalized?]]="No", Table65[[#This Row],[Codon Optimize Capitalized?]]=""), IF((ISNUMBER(SEARCH(Table_Restriction_Enzymes[AscI], Table65[[#This Row],[Custom Sequence/Bank ID]]))), Table_Restriction_Enzymes[AscI], ""),IF((ISNUMBER(FIND(LOWER(Table_Restriction_Enzymes[AscI]), Table65[[#This Row],[Custom Sequence/Bank ID]]))), Table_Restriction_Enzymes[AscI], ""))),
    IF(_xlpm.ProblemFound="", "", "[" &amp; _xlpm.ProblemFound &amp; "]"))</f>
        <v/>
      </c>
      <c r="BQ218" s="4" t="str">
        <f>IF(Table_Sequence_Check[[#This Row],[Restriction Enzyme 2 Check]]&lt;&gt;"", Table_Restriction_Enzymes[[#Headers],[AscI]],"")</f>
        <v/>
      </c>
      <c r="BR218" s="4" t="str">
        <f>IF(AND(Table65[[#This Row],[Vector]] &lt;&gt; "Banked Construct",Table65[[#This Row],[Service]]&lt;&gt;"Stock RNA", Table65[[#This Row],[Service]]&lt;&gt;"HT Geneblock Custom RNA", Table_Sequence_Check[[#This Row],[Restriction Enzyme 1 Check]]&lt;&gt;"", Table_Sequence_Check[[#This Row],[Restriction Enzyme 2 Check]]&lt;&gt; ""),"Error 8: Remove instances of one of the following: " &amp; _xlfn.CONCAT(Table_Sequence_Check[[#This Row],[Restriction Enzyme 1 Check]],Table_Sequence_Check[[#This Row],[Restriction Enzyme 2 Check]]),"")</f>
        <v/>
      </c>
      <c r="BS218" s="4" t="str" cm="1">
        <f t="array" ref="BS218">IF(
   AND(
      Table65[[#This Row],[Service]] &lt;&gt; "",
      OR(
         COUNTIF(Table65[Service], "HT Custom RNA") &gt; 0,
         COUNTIF(Table65[Service], "HT Geneblock Custom RNA") &gt; 0
      ),
      COUNTA(_xlfn.UNIQUE(_xlfn._xlws.FILTER(Table65[Service], Table65[Service] &lt;&gt; ""))) &gt; 1
   ),
   "Error 9: If selecting HT Custom RNA or HT Geneblock Custom RNA, all items must match the selected HT service",
   ""
)</f>
        <v/>
      </c>
      <c r="BT218" s="4" t="str" cm="1">
        <f t="array" ref="BT218">IF(
   AND(
      Table65[[#This Row],[Service]] &lt;&gt; "",
      OR(COUNTIF(Table65[Service], "*HT Custom RNA*") &gt; 0, COUNTIF(Table65[Service], "*HT Geneblock Custom RNA*") &gt; 0),
      OR(
         COUNTA(_xlfn.UNIQUE(_xlfn._xlws.FILTER(Table65[RNA Analytics], (Table65[Service] &lt;&gt; "")))) &gt; 1,
         COUNTA(_xlfn.UNIQUE(_xlfn._xlws.FILTER(Table65[Bank Construct?], (Table65[Service] &lt;&gt; "")))) &gt; 1,
         COUNTA(_xlfn.UNIQUE(_xlfn._xlws.FILTER(Table65[Synthesis Type], (Table65[Service] &lt;&gt; "")))) &gt; 1
      )
   ),
   "Error 10: If submitting HT Custom RNA or HT Geneblock Custom RNA service request, all items must have the same Synthesis Type, Banking, and Analytics",
   ""
)</f>
        <v/>
      </c>
      <c r="BU218" s="4" t="str">
        <f>IF(AND(OR(Table65[[#This Row],[Service]] = "HT Custom RNA",Table65[[#This Row],[Service]] = "HT Geneblock Custom RNA"), Table65[[#This Row],[Vector]]="Banked Construct"),"Error 11: Banked constructs cannot be submitted for HT/Geneblock Custom RNA service. Contact the core if you'd like to resynthesize an entire banked plate","")</f>
        <v/>
      </c>
      <c r="BV218" s="4" t="str">
        <f>IF(AND(Table65[[#This Row],[Service]] &lt;&gt; "", Table65[[#This Row],[Vector]]="Banked Construct", Table65[[#This Row],[Bank Construct?]]="Yes"),"Error 12: Cannot bank constructs that are already banked","")</f>
        <v/>
      </c>
      <c r="BW218" s="4" t="str" cm="1">
        <f t="array" ref="BW218">_xlfn.LET(
    _xlpm.ProblemFound, _xlfn.TEXTJOIN(", ", TRUE, IF(AND(Table65[[#This Row],[Synthesis Type]]="Other RNA", OR(Table65[[#This Row],[Codon Optimize Capitalized?]]="No", Table65[[#This Row],[Codon Optimize Capitalized?]]="")), IF((ISNUMBER(SEARCH(Table_pA_Check[pA Check], Table65[[#This Row],[Custom Sequence/Bank ID]]))), Table_pA_Check[pA Check], ""),IF((ISNUMBER(FIND(LOWER(Table_pA_Check[pA Check]), Table65[[#This Row],[Custom Sequence/Bank ID]]))), Table_pA_Check[pA Check], ""))),
    IF(_xlpm.ProblemFound="", "", "Error 13: Problem sequences found (" &amp; _xlpm.ProblemFound &amp; ")"))</f>
        <v/>
      </c>
      <c r="BX218" s="4" t="str">
        <f>IF(AND(Table65[[#This Row],[Service]] &lt;&gt; "", Table65[[#This Row],[Codon Optimize Capitalized?]]&lt;&gt; "No", Table65[[#This Row],[Codon Optimize Capitalized?]]&lt;&gt; "", Table65[[#This Row],[Codon Optimize Capitalized?]]&lt;&gt; "No Options", EXACT(Table65[[#This Row],[Custom Sequence/Bank ID]],LOWER(Table65[[#This Row],[Custom Sequence/Bank ID]]))),"Error 14: Codon optimization is selected, but sequence is lowercase. Change regions for optimization to uppercase","")</f>
        <v/>
      </c>
      <c r="BY218" s="4" t="str">
        <f>IF(COUNTIF(Table65[Name], Table65[[#This Row],[Name]]) &gt; 1, "Error 15: Duplicate name", "")</f>
        <v/>
      </c>
      <c r="BZ218" s="4" t="str">
        <f>IF(
   Table65[[#This Row],[Service]]&lt;&gt;"",
   IF(
      AND(Table65[[#This Row],[Formulation]]="", Table65[[#This Row],[Number of Aliquots]]&gt;1),
      "Error 16: The RTC can only aliquot formulated circRNA; unformulated circRNA is stable through many freeze-thaw cycles",
      ""
   ),
   ""
)</f>
        <v/>
      </c>
      <c r="CA218" s="4" t="str">
        <f>IF(
   Table65[[#This Row],[Service]]&lt;&gt;"",
   IF(
      Table65[[#This Row],[Number of Aliquots]] &gt; (Table65[[#This Row],[Quantity (mg)]]*20),
      "Error 17: Too many aliquots. Maximum aliquots for Quantity requested = " &amp; (Table65[[#This Row],[Quantity (mg)]]*20),
      ""
   ),
   ""
)</f>
        <v/>
      </c>
      <c r="CB218" s="4" t="str">
        <f>IF(
   AND(Table65[[#This Row],[Service]]&lt;&gt;"", Table65[[#This Row],[Quantity (mg)]]&lt;0.2, Table65[[#This Row],[Formulation]]&lt;&gt;"", Table65[[#This Row],[Formulation]]&lt;&gt;"None"),
   "Error 18: Quantity too low. Minimum is 0.2mg for formulations",
   ""
)</f>
        <v/>
      </c>
      <c r="CC218" s="4" t="str">
        <f>IF(
   AND(Table65[[#This Row],[Service]]&lt;&gt;"", Table65[[#This Row],[Vector]]="No Vector", Table65[[#This Row],[Service]]&lt;&gt;"HT Geneblock Custom RNA"),
   "Error 19: [No Vector] can only be used for Geneblock service",
   ""
)</f>
        <v/>
      </c>
      <c r="CD218" s="4" t="str">
        <f>_xlfn.LET(
    _xlpm.errorList, _xlfn.TEXTJOIN(". ", TRUE, Table_Sequence_Check[[#This Row],[Problem Sequence Check]:[GC Check]],Table_Sequence_Check[[#This Row],[Restriction Enzyme Error]:[Gblock No Vector Check]]),
    IF(AND(Table65[[#This Row],[Service]]&lt;&gt;"", Table65[[#This Row],[Custom Sequence/Bank ID]]&lt;&gt;"SPECIAL",_xlpm.errorList&lt;&gt;""), _xlpm.errorList &amp; ".", "")
)</f>
        <v/>
      </c>
      <c r="CF218" s="3" t="str">
        <f t="shared" si="15"/>
        <v>Required</v>
      </c>
      <c r="CG218" s="1" t="str">
        <f t="shared" si="16"/>
        <v>Optional</v>
      </c>
      <c r="CH218" s="1" t="str">
        <f>IF(Table65[[#This Row],[Service]]&lt;&gt;"",IF((Table65[[#This Row],[Service]]="HT Custom RNA") + (Table65[[#This Row],[Service]]="HT Geneblock Custom RNA"), "Empty","Required"),"Empty")</f>
        <v>Empty</v>
      </c>
      <c r="CI218" s="1" t="str">
        <f>IF(Table65[[#This Row],[Service]] = "Stock RNA", "Required","Empty")</f>
        <v>Empty</v>
      </c>
      <c r="CJ218" s="1" t="str">
        <f>IF(OR(Table65[[#This Row],[Service]] = "Custom RNA", Table65[[#This Row],[Service]] = "HT Custom RNA", Table65[[#This Row],[Service]] = "HT Geneblock Custom RNA", Table65[[#This Row],[Service]] = "Formulation"), "Required", "Empty")</f>
        <v>Empty</v>
      </c>
      <c r="CK218" s="1" t="str">
        <f>IF(OR(Table65[[#This Row],[Service]] = "Custom RNA", Table65[[#This Row],[Service]] = "HT Custom RNA", Table65[[#This Row],[Service]] = "HT Geneblock Custom RNA"), "Required", "Empty")</f>
        <v>Empty</v>
      </c>
      <c r="CL218" s="1" t="str">
        <f>IF(OR(Table65[[#This Row],[Service]] = "Custom RNA", Table65[[#This Row],[Service]] = "HT Custom RNA", Table65[[#This Row],[Service]] = "HT Geneblock Custom RNA"), "Required", "Empty")</f>
        <v>Empty</v>
      </c>
      <c r="CM218" s="1" t="str">
        <f>IF(OR(Table65[[#This Row],[Service]] = "Custom RNA", Table65[[#This Row],[Service]] = "HT Custom RNA", Table65[[#This Row],[Service]] = "HT Geneblock Custom RNA"), "Required", "Empty")</f>
        <v>Empty</v>
      </c>
      <c r="CN218" s="1" t="str">
        <f>IF(AND(Table65[[#This Row],[Vector]]&lt;&gt;"Banked Construct", OR(Table65[[#This Row],[Service]] = "Custom RNA", Table65[[#This Row],[Service]] = "HT Custom RNA",Table65[[#This Row],[Service]] = "HT Geneblock Custom RNA",)), "Optional", "Empty")</f>
        <v>Empty</v>
      </c>
      <c r="CO218" s="1" t="str">
        <f>IF(OR(Table65[[#This Row],[Service]] = "Custom RNA", Table65[[#This Row],[Service]] = "HT Custom RNA"), "Optional", "Empty")</f>
        <v>Empty</v>
      </c>
      <c r="CP218" s="1" t="str">
        <f>IF(OR(Table65[[#This Row],[Service]] = "Custom RNA", Table65[[#This Row],[Service]] = "HT Custom RNA", Table65[[#This Row],[Service]] = "HT Custom Geneblock RNA"), "Optional", "Empty")</f>
        <v>Empty</v>
      </c>
      <c r="CQ218" s="1" t="str">
        <f>IF(Table65[[#This Row],[Service]]&lt;&gt;"",IF(OR(Table65[[#This Row],[Service]]="HT Custom RNA", Table65[[#This Row],[Service]]="HT Geneblock Custom RNA"), "Empty","Optional"),"Empty")</f>
        <v>Empty</v>
      </c>
      <c r="CR218" s="1" t="str">
        <f>IF(AND(Table65[[#This Row],[Formulation]]&lt;&gt;"",Table65[[#This Row],[Formulation]]&lt;&gt;"None",Table65[[#This Row],[Formulation]]&lt;&gt;"No Options"), "Required","Empty")</f>
        <v>Empty</v>
      </c>
      <c r="CS218" s="1" t="str">
        <f>IF(AND(Table65[[#This Row],[Formulation]]&lt;&gt;"",Table65[[#This Row],[Formulation]]&lt;&gt;"None",Table65[[#This Row],[Formulation]]&lt;&gt;"No Options"), "Optional","Empty")</f>
        <v>Empty</v>
      </c>
      <c r="CT218" s="1" t="str">
        <f t="shared" si="17"/>
        <v>Optional</v>
      </c>
      <c r="CU218" s="1" t="str">
        <f t="shared" si="18"/>
        <v>Optional</v>
      </c>
      <c r="CV218" s="2" t="str">
        <f t="shared" si="19"/>
        <v>Optional</v>
      </c>
    </row>
    <row r="219" spans="1:100" x14ac:dyDescent="0.35">
      <c r="A219" s="69">
        <v>215</v>
      </c>
      <c r="B219" s="59"/>
      <c r="C219" s="83"/>
      <c r="D219" s="85"/>
      <c r="E219" s="90"/>
      <c r="F219" s="60"/>
      <c r="G219" s="60"/>
      <c r="H219" s="60"/>
      <c r="I219" s="61"/>
      <c r="J219" s="61"/>
      <c r="K219" s="105"/>
      <c r="L219" s="90"/>
      <c r="M219" s="60"/>
      <c r="N219" s="108"/>
      <c r="O219" s="91"/>
      <c r="P219" s="111"/>
      <c r="Q219" s="93" t="str">
        <f>Table_Sequence_Check[[#This Row],[Final Warnings]]</f>
        <v/>
      </c>
      <c r="R219" s="19"/>
      <c r="S219" s="19"/>
      <c r="T219" s="19"/>
      <c r="BG219" s="3" t="str" cm="1">
        <f t="array" ref="BG219">_xlfn.LET(
    _xlpm.ProblemFound, _xlfn.TEXTJOIN(", ", TRUE, IF(OR(Table65[[#This Row],[Codon Optimize Capitalized?]]="No", Table65[[#This Row],[Codon Optimize Capitalized?]]=""), IF((ISNUMBER(SEARCH(Table_Problem_Sequences[Problem Sequences], Table65[[#This Row],[Custom Sequence/Bank ID]]))), Table_Problem_Sequences[Problem Sequences], ""),IF((ISNUMBER(FIND(LOWER(Table_Problem_Sequences[Problem Sequences]), Table65[[#This Row],[Custom Sequence/Bank ID]]))), Table_Problem_Sequences[Problem Sequences], ""))),
    IF(_xlpm.ProblemFound="", "", "Warning 1: Problem sequences found (" &amp; _xlpm.ProblemFound &amp; ")"))</f>
        <v/>
      </c>
      <c r="BH219" s="3" t="str">
        <f>IF(AND(Table65[[#This Row],[Vector]] &lt;&gt; "Banked Construct",Table65[[#This Row],[Service]]&lt;&gt;"Stock RNA", LEN(Table65[[#This Row],[Custom Sequence/Bank ID]])&lt;300, Table65[[#This Row],[Custom Sequence/Bank ID]]&lt;&gt;""),"Comment: Sequence is less than 300nt. A spacer sequence will be added to bring the length up to 300nt","")</f>
        <v/>
      </c>
      <c r="BI219" s="1" t="str">
        <f>IF(AND(Table65[[#This Row],[Custom Sequence/Bank ID]]&lt;&gt;"", Table65[[#This Row],[Codon Optimize Capitalized?]]&lt;&gt; "No", Table65[[#This Row],[Codon Optimize Capitalized?]]&lt;&gt; "", Table65[[#This Row],[Codon Optimize Capitalized?]]&lt;&gt; "No Options"),
    IF(MOD(LEN(SUBSTITUTE(SUBSTITUTE(SUBSTITUTE(SUBSTITUTE(SUBSTITUTE(Table65[[#This Row],[Custom Sequence/Bank ID]], "a", ""), "c", ""), "g", ""), "u", ""), "t", "")), 3) = 0,
        "",
        "Error 3: Optimization regions not divisible by 3"),
    "")</f>
        <v/>
      </c>
      <c r="BJ219" s="1" t="str">
        <f>IF(
    Table65[[#This Row],[Vector]]="Banked Construct",
    IF(
        AND(
            LEFT(Table65[[#This Row],[Custom Sequence/Bank ID]], 3)="RTC",
            ISNUMBER(VALUE(MID(Table65[[#This Row],[Custom Sequence/Bank ID]], 4, 7))),
            LEN(Table65[[#This Row],[Custom Sequence/Bank ID]])=10
        ),
        "",
        "Error 4: Incorrect Bank ID"
    ),
    ""
)</f>
        <v/>
      </c>
      <c r="BK219" s="1" t="str">
        <f>IF(
   AND(Table65[[#This Row],[Vector]]&lt;&gt;"Banked Construct", LEN(Table65[[#This Row],[Custom Sequence/Bank ID]])&gt;0),
   IF(
      LEN(
         SUBSTITUTE(
            SUBSTITUTE(
               SUBSTITUTE(
                  SUBSTITUTE(UPPER(Table65[[#This Row],[Custom Sequence/Bank ID]]),"A",""),
               "C",""),
            "T",""),
         "G","")
      )&gt;0,
      "Error 5: Non-ACGT characters present",
      ""
   ),
   ""
)</f>
        <v/>
      </c>
      <c r="BL219" s="4" t="str">
        <f>IF(AND(Table65[[#This Row],[Vector]] &lt;&gt; "Banked Construct",Table65[[#This Row],[Service]]="Custom RNA", LEN(Table65[[#This Row],[Custom Sequence/Bank ID]])&gt;10000),"Error 6: Maximum sequence length is 10,000nt",IF(AND(Table65[[#This Row],[Vector]] &lt;&gt; "Banked Construct",Table65[[#This Row],[Service]]="HT Custom RNA", LEN(Table65[[#This Row],[Custom Sequence/Bank ID]])&gt;5000),"Error 6: Maximum sequence length for HT is 5,000nt", IF(Table65[[#This Row],[Service]]="HT Geneblock Custom RNA", IF(AND(Table65[[#This Row],[Vector]]="RTC coding circRNA", LEN(Table65[[#This Row],[Custom Sequence/Bank ID]])&gt;3793),"Error 6: Maximum sequence length for Coding CircRNA Geneblock is 3,793nt", IF(AND(Table65[[#This Row],[Vector]]="RTC noncoding circRNA", LEN(Table65[[#This Row],[Custom Sequence/Bank ID]])&gt;4493),"Error 6: Maximum sequence length for Noncoding CircRNA Geneblock is 4,493nt", IF(AND(Table65[[#This Row],[Vector]]="RTC Other RNA", LEN(Table65[[#This Row],[Custom Sequence/Bank ID]])&gt;4913),"Error 6: Maximum sequence length for Other RNA Geneblock is 4,913nt",""))),"")))</f>
        <v/>
      </c>
      <c r="BM219" s="4" t="str">
        <f>IF(AND(Table65[[#This Row],[Vector]] &lt;&gt; "Banked Construct", Table65[[#This Row],[Service]]&lt;&gt;"Stock RNA", Table65[[#This Row],[Custom Sequence/Bank ID]]&lt;&gt;""),
    _xlfn.LET(
        _xlpm.Sequence, Table65[[#This Row],[Custom Sequence/Bank ID]],
        _xlpm.OriginalLength, IF(AND(Table65[[#This Row],[Codon Optimize Capitalized?]] &lt;&gt; "No", Table65[[#This Row],[Codon Optimize Capitalized?]] &lt;&gt; ""),
                           LEN(SUBSTITUTE(SUBSTITUTE(SUBSTITUTE(SUBSTITUTE(SUBSTITUTE(_xlpm.Sequence, "A", ""), "C", ""), "G", ""), "T", ""), "U", "")),
                           LEN(_xlpm.Sequence)),
        _xlpm.NoGCLength, IF(AND(Table65[[#This Row],[Codon Optimize Capitalized?]] &lt;&gt; "No", Table65[[#This Row],[Codon Optimize Capitalized?]] &lt;&gt; ""),
                       LEN((SUBSTITUTE(SUBSTITUTE(SUBSTITUTE(SUBSTITUTE(SUBSTITUTE(SUBSTITUTE(SUBSTITUTE(_xlpm.Sequence, "A", ""), "C", ""), "G", ""), "T", ""), "U", ""), "g", ""), "c", ""))),
                       LEN(SUBSTITUTE(SUBSTITUTE(UPPER(_xlpm.Sequence), "G", ""), "C", ""))),
        _xlpm.GCLength, _xlpm.OriginalLength - _xlpm.NoGCLength,
        _xlpm.GCPercentage, IF(_xlpm.OriginalLength &gt; 15, _xlpm.GCLength / _xlpm.OriginalLength, 0.5),
                IF(OR(_xlpm.GCPercentage &gt; 0.65, _xlpm.GCPercentage &lt; 0.25), "Warning 7: Unoptimized region GC is not between 25-65%", "")
    ),
    ""
)</f>
        <v/>
      </c>
      <c r="BN219" s="4" t="str" cm="1">
        <f t="array" ref="BN219">_xlfn.LET(
    _xlpm.ProblemFound, _xlfn.TEXTJOIN(", ", TRUE, IF(OR(Table65[[#This Row],[Codon Optimize Capitalized?]]="No", Table65[[#This Row],[Codon Optimize Capitalized?]]=""), IF((ISNUMBER(SEARCH(Table_Restriction_Enzymes[XbaI], Table65[[#This Row],[Custom Sequence/Bank ID]]))), Table_Restriction_Enzymes[XbaI], ""),IF((ISNUMBER(FIND(LOWER(Table_Restriction_Enzymes[XbaI]), Table65[[#This Row],[Custom Sequence/Bank ID]]))), Table_Restriction_Enzymes[XbaI], ""))),
    IF(_xlpm.ProblemFound="", "", "[" &amp; _xlpm.ProblemFound &amp; "]"))</f>
        <v/>
      </c>
      <c r="BO219" s="4" t="str">
        <f>IF(Table_Sequence_Check[[#This Row],[Restriction Enzyme 1 Check]]&lt;&gt;"", Table_Restriction_Enzymes[[#Headers],[XbaI]],"")</f>
        <v/>
      </c>
      <c r="BP219" s="4" t="str" cm="1">
        <f t="array" ref="BP219">_xlfn.LET(
    _xlpm.ProblemFound, _xlfn.TEXTJOIN(", ", TRUE, IF(OR(Table65[[#This Row],[Codon Optimize Capitalized?]]="No", Table65[[#This Row],[Codon Optimize Capitalized?]]=""), IF((ISNUMBER(SEARCH(Table_Restriction_Enzymes[AscI], Table65[[#This Row],[Custom Sequence/Bank ID]]))), Table_Restriction_Enzymes[AscI], ""),IF((ISNUMBER(FIND(LOWER(Table_Restriction_Enzymes[AscI]), Table65[[#This Row],[Custom Sequence/Bank ID]]))), Table_Restriction_Enzymes[AscI], ""))),
    IF(_xlpm.ProblemFound="", "", "[" &amp; _xlpm.ProblemFound &amp; "]"))</f>
        <v/>
      </c>
      <c r="BQ219" s="4" t="str">
        <f>IF(Table_Sequence_Check[[#This Row],[Restriction Enzyme 2 Check]]&lt;&gt;"", Table_Restriction_Enzymes[[#Headers],[AscI]],"")</f>
        <v/>
      </c>
      <c r="BR219" s="4" t="str">
        <f>IF(AND(Table65[[#This Row],[Vector]] &lt;&gt; "Banked Construct",Table65[[#This Row],[Service]]&lt;&gt;"Stock RNA", Table65[[#This Row],[Service]]&lt;&gt;"HT Geneblock Custom RNA", Table_Sequence_Check[[#This Row],[Restriction Enzyme 1 Check]]&lt;&gt;"", Table_Sequence_Check[[#This Row],[Restriction Enzyme 2 Check]]&lt;&gt; ""),"Error 8: Remove instances of one of the following: " &amp; _xlfn.CONCAT(Table_Sequence_Check[[#This Row],[Restriction Enzyme 1 Check]],Table_Sequence_Check[[#This Row],[Restriction Enzyme 2 Check]]),"")</f>
        <v/>
      </c>
      <c r="BS219" s="4" t="str" cm="1">
        <f t="array" ref="BS219">IF(
   AND(
      Table65[[#This Row],[Service]] &lt;&gt; "",
      OR(
         COUNTIF(Table65[Service], "HT Custom RNA") &gt; 0,
         COUNTIF(Table65[Service], "HT Geneblock Custom RNA") &gt; 0
      ),
      COUNTA(_xlfn.UNIQUE(_xlfn._xlws.FILTER(Table65[Service], Table65[Service] &lt;&gt; ""))) &gt; 1
   ),
   "Error 9: If selecting HT Custom RNA or HT Geneblock Custom RNA, all items must match the selected HT service",
   ""
)</f>
        <v/>
      </c>
      <c r="BT219" s="4" t="str" cm="1">
        <f t="array" ref="BT219">IF(
   AND(
      Table65[[#This Row],[Service]] &lt;&gt; "",
      OR(COUNTIF(Table65[Service], "*HT Custom RNA*") &gt; 0, COUNTIF(Table65[Service], "*HT Geneblock Custom RNA*") &gt; 0),
      OR(
         COUNTA(_xlfn.UNIQUE(_xlfn._xlws.FILTER(Table65[RNA Analytics], (Table65[Service] &lt;&gt; "")))) &gt; 1,
         COUNTA(_xlfn.UNIQUE(_xlfn._xlws.FILTER(Table65[Bank Construct?], (Table65[Service] &lt;&gt; "")))) &gt; 1,
         COUNTA(_xlfn.UNIQUE(_xlfn._xlws.FILTER(Table65[Synthesis Type], (Table65[Service] &lt;&gt; "")))) &gt; 1
      )
   ),
   "Error 10: If submitting HT Custom RNA or HT Geneblock Custom RNA service request, all items must have the same Synthesis Type, Banking, and Analytics",
   ""
)</f>
        <v/>
      </c>
      <c r="BU219" s="4" t="str">
        <f>IF(AND(OR(Table65[[#This Row],[Service]] = "HT Custom RNA",Table65[[#This Row],[Service]] = "HT Geneblock Custom RNA"), Table65[[#This Row],[Vector]]="Banked Construct"),"Error 11: Banked constructs cannot be submitted for HT/Geneblock Custom RNA service. Contact the core if you'd like to resynthesize an entire banked plate","")</f>
        <v/>
      </c>
      <c r="BV219" s="4" t="str">
        <f>IF(AND(Table65[[#This Row],[Service]] &lt;&gt; "", Table65[[#This Row],[Vector]]="Banked Construct", Table65[[#This Row],[Bank Construct?]]="Yes"),"Error 12: Cannot bank constructs that are already banked","")</f>
        <v/>
      </c>
      <c r="BW219" s="4" t="str" cm="1">
        <f t="array" ref="BW219">_xlfn.LET(
    _xlpm.ProblemFound, _xlfn.TEXTJOIN(", ", TRUE, IF(AND(Table65[[#This Row],[Synthesis Type]]="Other RNA", OR(Table65[[#This Row],[Codon Optimize Capitalized?]]="No", Table65[[#This Row],[Codon Optimize Capitalized?]]="")), IF((ISNUMBER(SEARCH(Table_pA_Check[pA Check], Table65[[#This Row],[Custom Sequence/Bank ID]]))), Table_pA_Check[pA Check], ""),IF((ISNUMBER(FIND(LOWER(Table_pA_Check[pA Check]), Table65[[#This Row],[Custom Sequence/Bank ID]]))), Table_pA_Check[pA Check], ""))),
    IF(_xlpm.ProblemFound="", "", "Error 13: Problem sequences found (" &amp; _xlpm.ProblemFound &amp; ")"))</f>
        <v/>
      </c>
      <c r="BX219" s="4" t="str">
        <f>IF(AND(Table65[[#This Row],[Service]] &lt;&gt; "", Table65[[#This Row],[Codon Optimize Capitalized?]]&lt;&gt; "No", Table65[[#This Row],[Codon Optimize Capitalized?]]&lt;&gt; "", Table65[[#This Row],[Codon Optimize Capitalized?]]&lt;&gt; "No Options", EXACT(Table65[[#This Row],[Custom Sequence/Bank ID]],LOWER(Table65[[#This Row],[Custom Sequence/Bank ID]]))),"Error 14: Codon optimization is selected, but sequence is lowercase. Change regions for optimization to uppercase","")</f>
        <v/>
      </c>
      <c r="BY219" s="4" t="str">
        <f>IF(COUNTIF(Table65[Name], Table65[[#This Row],[Name]]) &gt; 1, "Error 15: Duplicate name", "")</f>
        <v/>
      </c>
      <c r="BZ219" s="4" t="str">
        <f>IF(
   Table65[[#This Row],[Service]]&lt;&gt;"",
   IF(
      AND(Table65[[#This Row],[Formulation]]="", Table65[[#This Row],[Number of Aliquots]]&gt;1),
      "Error 16: The RTC can only aliquot formulated circRNA; unformulated circRNA is stable through many freeze-thaw cycles",
      ""
   ),
   ""
)</f>
        <v/>
      </c>
      <c r="CA219" s="4" t="str">
        <f>IF(
   Table65[[#This Row],[Service]]&lt;&gt;"",
   IF(
      Table65[[#This Row],[Number of Aliquots]] &gt; (Table65[[#This Row],[Quantity (mg)]]*20),
      "Error 17: Too many aliquots. Maximum aliquots for Quantity requested = " &amp; (Table65[[#This Row],[Quantity (mg)]]*20),
      ""
   ),
   ""
)</f>
        <v/>
      </c>
      <c r="CB219" s="4" t="str">
        <f>IF(
   AND(Table65[[#This Row],[Service]]&lt;&gt;"", Table65[[#This Row],[Quantity (mg)]]&lt;0.2, Table65[[#This Row],[Formulation]]&lt;&gt;"", Table65[[#This Row],[Formulation]]&lt;&gt;"None"),
   "Error 18: Quantity too low. Minimum is 0.2mg for formulations",
   ""
)</f>
        <v/>
      </c>
      <c r="CC219" s="4" t="str">
        <f>IF(
   AND(Table65[[#This Row],[Service]]&lt;&gt;"", Table65[[#This Row],[Vector]]="No Vector", Table65[[#This Row],[Service]]&lt;&gt;"HT Geneblock Custom RNA"),
   "Error 19: [No Vector] can only be used for Geneblock service",
   ""
)</f>
        <v/>
      </c>
      <c r="CD219" s="4" t="str">
        <f>_xlfn.LET(
    _xlpm.errorList, _xlfn.TEXTJOIN(". ", TRUE, Table_Sequence_Check[[#This Row],[Problem Sequence Check]:[GC Check]],Table_Sequence_Check[[#This Row],[Restriction Enzyme Error]:[Gblock No Vector Check]]),
    IF(AND(Table65[[#This Row],[Service]]&lt;&gt;"", Table65[[#This Row],[Custom Sequence/Bank ID]]&lt;&gt;"SPECIAL",_xlpm.errorList&lt;&gt;""), _xlpm.errorList &amp; ".", "")
)</f>
        <v/>
      </c>
      <c r="CF219" s="3" t="str">
        <f t="shared" si="15"/>
        <v>Required</v>
      </c>
      <c r="CG219" s="1" t="str">
        <f t="shared" si="16"/>
        <v>Optional</v>
      </c>
      <c r="CH219" s="1" t="str">
        <f>IF(Table65[[#This Row],[Service]]&lt;&gt;"",IF((Table65[[#This Row],[Service]]="HT Custom RNA") + (Table65[[#This Row],[Service]]="HT Geneblock Custom RNA"), "Empty","Required"),"Empty")</f>
        <v>Empty</v>
      </c>
      <c r="CI219" s="1" t="str">
        <f>IF(Table65[[#This Row],[Service]] = "Stock RNA", "Required","Empty")</f>
        <v>Empty</v>
      </c>
      <c r="CJ219" s="1" t="str">
        <f>IF(OR(Table65[[#This Row],[Service]] = "Custom RNA", Table65[[#This Row],[Service]] = "HT Custom RNA", Table65[[#This Row],[Service]] = "HT Geneblock Custom RNA", Table65[[#This Row],[Service]] = "Formulation"), "Required", "Empty")</f>
        <v>Empty</v>
      </c>
      <c r="CK219" s="1" t="str">
        <f>IF(OR(Table65[[#This Row],[Service]] = "Custom RNA", Table65[[#This Row],[Service]] = "HT Custom RNA", Table65[[#This Row],[Service]] = "HT Geneblock Custom RNA"), "Required", "Empty")</f>
        <v>Empty</v>
      </c>
      <c r="CL219" s="1" t="str">
        <f>IF(OR(Table65[[#This Row],[Service]] = "Custom RNA", Table65[[#This Row],[Service]] = "HT Custom RNA", Table65[[#This Row],[Service]] = "HT Geneblock Custom RNA"), "Required", "Empty")</f>
        <v>Empty</v>
      </c>
      <c r="CM219" s="1" t="str">
        <f>IF(OR(Table65[[#This Row],[Service]] = "Custom RNA", Table65[[#This Row],[Service]] = "HT Custom RNA", Table65[[#This Row],[Service]] = "HT Geneblock Custom RNA"), "Required", "Empty")</f>
        <v>Empty</v>
      </c>
      <c r="CN219" s="1" t="str">
        <f>IF(AND(Table65[[#This Row],[Vector]]&lt;&gt;"Banked Construct", OR(Table65[[#This Row],[Service]] = "Custom RNA", Table65[[#This Row],[Service]] = "HT Custom RNA",Table65[[#This Row],[Service]] = "HT Geneblock Custom RNA",)), "Optional", "Empty")</f>
        <v>Empty</v>
      </c>
      <c r="CO219" s="1" t="str">
        <f>IF(OR(Table65[[#This Row],[Service]] = "Custom RNA", Table65[[#This Row],[Service]] = "HT Custom RNA"), "Optional", "Empty")</f>
        <v>Empty</v>
      </c>
      <c r="CP219" s="1" t="str">
        <f>IF(OR(Table65[[#This Row],[Service]] = "Custom RNA", Table65[[#This Row],[Service]] = "HT Custom RNA", Table65[[#This Row],[Service]] = "HT Custom Geneblock RNA"), "Optional", "Empty")</f>
        <v>Empty</v>
      </c>
      <c r="CQ219" s="1" t="str">
        <f>IF(Table65[[#This Row],[Service]]&lt;&gt;"",IF(OR(Table65[[#This Row],[Service]]="HT Custom RNA", Table65[[#This Row],[Service]]="HT Geneblock Custom RNA"), "Empty","Optional"),"Empty")</f>
        <v>Empty</v>
      </c>
      <c r="CR219" s="1" t="str">
        <f>IF(AND(Table65[[#This Row],[Formulation]]&lt;&gt;"",Table65[[#This Row],[Formulation]]&lt;&gt;"None",Table65[[#This Row],[Formulation]]&lt;&gt;"No Options"), "Required","Empty")</f>
        <v>Empty</v>
      </c>
      <c r="CS219" s="1" t="str">
        <f>IF(AND(Table65[[#This Row],[Formulation]]&lt;&gt;"",Table65[[#This Row],[Formulation]]&lt;&gt;"None",Table65[[#This Row],[Formulation]]&lt;&gt;"No Options"), "Optional","Empty")</f>
        <v>Empty</v>
      </c>
      <c r="CT219" s="1" t="str">
        <f t="shared" si="17"/>
        <v>Optional</v>
      </c>
      <c r="CU219" s="1" t="str">
        <f t="shared" si="18"/>
        <v>Optional</v>
      </c>
      <c r="CV219" s="2" t="str">
        <f t="shared" si="19"/>
        <v>Optional</v>
      </c>
    </row>
    <row r="220" spans="1:100" x14ac:dyDescent="0.35">
      <c r="A220" s="69">
        <v>216</v>
      </c>
      <c r="B220" s="59"/>
      <c r="C220" s="83"/>
      <c r="D220" s="85"/>
      <c r="E220" s="90"/>
      <c r="F220" s="60"/>
      <c r="G220" s="60"/>
      <c r="H220" s="60"/>
      <c r="I220" s="61"/>
      <c r="J220" s="61"/>
      <c r="K220" s="105"/>
      <c r="L220" s="90"/>
      <c r="M220" s="60"/>
      <c r="N220" s="108"/>
      <c r="O220" s="91"/>
      <c r="P220" s="111"/>
      <c r="Q220" s="93" t="str">
        <f>Table_Sequence_Check[[#This Row],[Final Warnings]]</f>
        <v/>
      </c>
      <c r="R220" s="19"/>
      <c r="S220" s="19"/>
      <c r="T220" s="19"/>
      <c r="BG220" s="3" t="str" cm="1">
        <f t="array" ref="BG220">_xlfn.LET(
    _xlpm.ProblemFound, _xlfn.TEXTJOIN(", ", TRUE, IF(OR(Table65[[#This Row],[Codon Optimize Capitalized?]]="No", Table65[[#This Row],[Codon Optimize Capitalized?]]=""), IF((ISNUMBER(SEARCH(Table_Problem_Sequences[Problem Sequences], Table65[[#This Row],[Custom Sequence/Bank ID]]))), Table_Problem_Sequences[Problem Sequences], ""),IF((ISNUMBER(FIND(LOWER(Table_Problem_Sequences[Problem Sequences]), Table65[[#This Row],[Custom Sequence/Bank ID]]))), Table_Problem_Sequences[Problem Sequences], ""))),
    IF(_xlpm.ProblemFound="", "", "Warning 1: Problem sequences found (" &amp; _xlpm.ProblemFound &amp; ")"))</f>
        <v/>
      </c>
      <c r="BH220" s="3" t="str">
        <f>IF(AND(Table65[[#This Row],[Vector]] &lt;&gt; "Banked Construct",Table65[[#This Row],[Service]]&lt;&gt;"Stock RNA", LEN(Table65[[#This Row],[Custom Sequence/Bank ID]])&lt;300, Table65[[#This Row],[Custom Sequence/Bank ID]]&lt;&gt;""),"Comment: Sequence is less than 300nt. A spacer sequence will be added to bring the length up to 300nt","")</f>
        <v/>
      </c>
      <c r="BI220" s="1" t="str">
        <f>IF(AND(Table65[[#This Row],[Custom Sequence/Bank ID]]&lt;&gt;"", Table65[[#This Row],[Codon Optimize Capitalized?]]&lt;&gt; "No", Table65[[#This Row],[Codon Optimize Capitalized?]]&lt;&gt; "", Table65[[#This Row],[Codon Optimize Capitalized?]]&lt;&gt; "No Options"),
    IF(MOD(LEN(SUBSTITUTE(SUBSTITUTE(SUBSTITUTE(SUBSTITUTE(SUBSTITUTE(Table65[[#This Row],[Custom Sequence/Bank ID]], "a", ""), "c", ""), "g", ""), "u", ""), "t", "")), 3) = 0,
        "",
        "Error 3: Optimization regions not divisible by 3"),
    "")</f>
        <v/>
      </c>
      <c r="BJ220" s="1" t="str">
        <f>IF(
    Table65[[#This Row],[Vector]]="Banked Construct",
    IF(
        AND(
            LEFT(Table65[[#This Row],[Custom Sequence/Bank ID]], 3)="RTC",
            ISNUMBER(VALUE(MID(Table65[[#This Row],[Custom Sequence/Bank ID]], 4, 7))),
            LEN(Table65[[#This Row],[Custom Sequence/Bank ID]])=10
        ),
        "",
        "Error 4: Incorrect Bank ID"
    ),
    ""
)</f>
        <v/>
      </c>
      <c r="BK220" s="1" t="str">
        <f>IF(
   AND(Table65[[#This Row],[Vector]]&lt;&gt;"Banked Construct", LEN(Table65[[#This Row],[Custom Sequence/Bank ID]])&gt;0),
   IF(
      LEN(
         SUBSTITUTE(
            SUBSTITUTE(
               SUBSTITUTE(
                  SUBSTITUTE(UPPER(Table65[[#This Row],[Custom Sequence/Bank ID]]),"A",""),
               "C",""),
            "T",""),
         "G","")
      )&gt;0,
      "Error 5: Non-ACGT characters present",
      ""
   ),
   ""
)</f>
        <v/>
      </c>
      <c r="BL220" s="4" t="str">
        <f>IF(AND(Table65[[#This Row],[Vector]] &lt;&gt; "Banked Construct",Table65[[#This Row],[Service]]="Custom RNA", LEN(Table65[[#This Row],[Custom Sequence/Bank ID]])&gt;10000),"Error 6: Maximum sequence length is 10,000nt",IF(AND(Table65[[#This Row],[Vector]] &lt;&gt; "Banked Construct",Table65[[#This Row],[Service]]="HT Custom RNA", LEN(Table65[[#This Row],[Custom Sequence/Bank ID]])&gt;5000),"Error 6: Maximum sequence length for HT is 5,000nt", IF(Table65[[#This Row],[Service]]="HT Geneblock Custom RNA", IF(AND(Table65[[#This Row],[Vector]]="RTC coding circRNA", LEN(Table65[[#This Row],[Custom Sequence/Bank ID]])&gt;3793),"Error 6: Maximum sequence length for Coding CircRNA Geneblock is 3,793nt", IF(AND(Table65[[#This Row],[Vector]]="RTC noncoding circRNA", LEN(Table65[[#This Row],[Custom Sequence/Bank ID]])&gt;4493),"Error 6: Maximum sequence length for Noncoding CircRNA Geneblock is 4,493nt", IF(AND(Table65[[#This Row],[Vector]]="RTC Other RNA", LEN(Table65[[#This Row],[Custom Sequence/Bank ID]])&gt;4913),"Error 6: Maximum sequence length for Other RNA Geneblock is 4,913nt",""))),"")))</f>
        <v/>
      </c>
      <c r="BM220" s="4" t="str">
        <f>IF(AND(Table65[[#This Row],[Vector]] &lt;&gt; "Banked Construct", Table65[[#This Row],[Service]]&lt;&gt;"Stock RNA", Table65[[#This Row],[Custom Sequence/Bank ID]]&lt;&gt;""),
    _xlfn.LET(
        _xlpm.Sequence, Table65[[#This Row],[Custom Sequence/Bank ID]],
        _xlpm.OriginalLength, IF(AND(Table65[[#This Row],[Codon Optimize Capitalized?]] &lt;&gt; "No", Table65[[#This Row],[Codon Optimize Capitalized?]] &lt;&gt; ""),
                           LEN(SUBSTITUTE(SUBSTITUTE(SUBSTITUTE(SUBSTITUTE(SUBSTITUTE(_xlpm.Sequence, "A", ""), "C", ""), "G", ""), "T", ""), "U", "")),
                           LEN(_xlpm.Sequence)),
        _xlpm.NoGCLength, IF(AND(Table65[[#This Row],[Codon Optimize Capitalized?]] &lt;&gt; "No", Table65[[#This Row],[Codon Optimize Capitalized?]] &lt;&gt; ""),
                       LEN((SUBSTITUTE(SUBSTITUTE(SUBSTITUTE(SUBSTITUTE(SUBSTITUTE(SUBSTITUTE(SUBSTITUTE(_xlpm.Sequence, "A", ""), "C", ""), "G", ""), "T", ""), "U", ""), "g", ""), "c", ""))),
                       LEN(SUBSTITUTE(SUBSTITUTE(UPPER(_xlpm.Sequence), "G", ""), "C", ""))),
        _xlpm.GCLength, _xlpm.OriginalLength - _xlpm.NoGCLength,
        _xlpm.GCPercentage, IF(_xlpm.OriginalLength &gt; 15, _xlpm.GCLength / _xlpm.OriginalLength, 0.5),
                IF(OR(_xlpm.GCPercentage &gt; 0.65, _xlpm.GCPercentage &lt; 0.25), "Warning 7: Unoptimized region GC is not between 25-65%", "")
    ),
    ""
)</f>
        <v/>
      </c>
      <c r="BN220" s="4" t="str" cm="1">
        <f t="array" ref="BN220">_xlfn.LET(
    _xlpm.ProblemFound, _xlfn.TEXTJOIN(", ", TRUE, IF(OR(Table65[[#This Row],[Codon Optimize Capitalized?]]="No", Table65[[#This Row],[Codon Optimize Capitalized?]]=""), IF((ISNUMBER(SEARCH(Table_Restriction_Enzymes[XbaI], Table65[[#This Row],[Custom Sequence/Bank ID]]))), Table_Restriction_Enzymes[XbaI], ""),IF((ISNUMBER(FIND(LOWER(Table_Restriction_Enzymes[XbaI]), Table65[[#This Row],[Custom Sequence/Bank ID]]))), Table_Restriction_Enzymes[XbaI], ""))),
    IF(_xlpm.ProblemFound="", "", "[" &amp; _xlpm.ProblemFound &amp; "]"))</f>
        <v/>
      </c>
      <c r="BO220" s="4" t="str">
        <f>IF(Table_Sequence_Check[[#This Row],[Restriction Enzyme 1 Check]]&lt;&gt;"", Table_Restriction_Enzymes[[#Headers],[XbaI]],"")</f>
        <v/>
      </c>
      <c r="BP220" s="4" t="str" cm="1">
        <f t="array" ref="BP220">_xlfn.LET(
    _xlpm.ProblemFound, _xlfn.TEXTJOIN(", ", TRUE, IF(OR(Table65[[#This Row],[Codon Optimize Capitalized?]]="No", Table65[[#This Row],[Codon Optimize Capitalized?]]=""), IF((ISNUMBER(SEARCH(Table_Restriction_Enzymes[AscI], Table65[[#This Row],[Custom Sequence/Bank ID]]))), Table_Restriction_Enzymes[AscI], ""),IF((ISNUMBER(FIND(LOWER(Table_Restriction_Enzymes[AscI]), Table65[[#This Row],[Custom Sequence/Bank ID]]))), Table_Restriction_Enzymes[AscI], ""))),
    IF(_xlpm.ProblemFound="", "", "[" &amp; _xlpm.ProblemFound &amp; "]"))</f>
        <v/>
      </c>
      <c r="BQ220" s="4" t="str">
        <f>IF(Table_Sequence_Check[[#This Row],[Restriction Enzyme 2 Check]]&lt;&gt;"", Table_Restriction_Enzymes[[#Headers],[AscI]],"")</f>
        <v/>
      </c>
      <c r="BR220" s="4" t="str">
        <f>IF(AND(Table65[[#This Row],[Vector]] &lt;&gt; "Banked Construct",Table65[[#This Row],[Service]]&lt;&gt;"Stock RNA", Table65[[#This Row],[Service]]&lt;&gt;"HT Geneblock Custom RNA", Table_Sequence_Check[[#This Row],[Restriction Enzyme 1 Check]]&lt;&gt;"", Table_Sequence_Check[[#This Row],[Restriction Enzyme 2 Check]]&lt;&gt; ""),"Error 8: Remove instances of one of the following: " &amp; _xlfn.CONCAT(Table_Sequence_Check[[#This Row],[Restriction Enzyme 1 Check]],Table_Sequence_Check[[#This Row],[Restriction Enzyme 2 Check]]),"")</f>
        <v/>
      </c>
      <c r="BS220" s="4" t="str" cm="1">
        <f t="array" ref="BS220">IF(
   AND(
      Table65[[#This Row],[Service]] &lt;&gt; "",
      OR(
         COUNTIF(Table65[Service], "HT Custom RNA") &gt; 0,
         COUNTIF(Table65[Service], "HT Geneblock Custom RNA") &gt; 0
      ),
      COUNTA(_xlfn.UNIQUE(_xlfn._xlws.FILTER(Table65[Service], Table65[Service] &lt;&gt; ""))) &gt; 1
   ),
   "Error 9: If selecting HT Custom RNA or HT Geneblock Custom RNA, all items must match the selected HT service",
   ""
)</f>
        <v/>
      </c>
      <c r="BT220" s="4" t="str" cm="1">
        <f t="array" ref="BT220">IF(
   AND(
      Table65[[#This Row],[Service]] &lt;&gt; "",
      OR(COUNTIF(Table65[Service], "*HT Custom RNA*") &gt; 0, COUNTIF(Table65[Service], "*HT Geneblock Custom RNA*") &gt; 0),
      OR(
         COUNTA(_xlfn.UNIQUE(_xlfn._xlws.FILTER(Table65[RNA Analytics], (Table65[Service] &lt;&gt; "")))) &gt; 1,
         COUNTA(_xlfn.UNIQUE(_xlfn._xlws.FILTER(Table65[Bank Construct?], (Table65[Service] &lt;&gt; "")))) &gt; 1,
         COUNTA(_xlfn.UNIQUE(_xlfn._xlws.FILTER(Table65[Synthesis Type], (Table65[Service] &lt;&gt; "")))) &gt; 1
      )
   ),
   "Error 10: If submitting HT Custom RNA or HT Geneblock Custom RNA service request, all items must have the same Synthesis Type, Banking, and Analytics",
   ""
)</f>
        <v/>
      </c>
      <c r="BU220" s="4" t="str">
        <f>IF(AND(OR(Table65[[#This Row],[Service]] = "HT Custom RNA",Table65[[#This Row],[Service]] = "HT Geneblock Custom RNA"), Table65[[#This Row],[Vector]]="Banked Construct"),"Error 11: Banked constructs cannot be submitted for HT/Geneblock Custom RNA service. Contact the core if you'd like to resynthesize an entire banked plate","")</f>
        <v/>
      </c>
      <c r="BV220" s="4" t="str">
        <f>IF(AND(Table65[[#This Row],[Service]] &lt;&gt; "", Table65[[#This Row],[Vector]]="Banked Construct", Table65[[#This Row],[Bank Construct?]]="Yes"),"Error 12: Cannot bank constructs that are already banked","")</f>
        <v/>
      </c>
      <c r="BW220" s="4" t="str" cm="1">
        <f t="array" ref="BW220">_xlfn.LET(
    _xlpm.ProblemFound, _xlfn.TEXTJOIN(", ", TRUE, IF(AND(Table65[[#This Row],[Synthesis Type]]="Other RNA", OR(Table65[[#This Row],[Codon Optimize Capitalized?]]="No", Table65[[#This Row],[Codon Optimize Capitalized?]]="")), IF((ISNUMBER(SEARCH(Table_pA_Check[pA Check], Table65[[#This Row],[Custom Sequence/Bank ID]]))), Table_pA_Check[pA Check], ""),IF((ISNUMBER(FIND(LOWER(Table_pA_Check[pA Check]), Table65[[#This Row],[Custom Sequence/Bank ID]]))), Table_pA_Check[pA Check], ""))),
    IF(_xlpm.ProblemFound="", "", "Error 13: Problem sequences found (" &amp; _xlpm.ProblemFound &amp; ")"))</f>
        <v/>
      </c>
      <c r="BX220" s="4" t="str">
        <f>IF(AND(Table65[[#This Row],[Service]] &lt;&gt; "", Table65[[#This Row],[Codon Optimize Capitalized?]]&lt;&gt; "No", Table65[[#This Row],[Codon Optimize Capitalized?]]&lt;&gt; "", Table65[[#This Row],[Codon Optimize Capitalized?]]&lt;&gt; "No Options", EXACT(Table65[[#This Row],[Custom Sequence/Bank ID]],LOWER(Table65[[#This Row],[Custom Sequence/Bank ID]]))),"Error 14: Codon optimization is selected, but sequence is lowercase. Change regions for optimization to uppercase","")</f>
        <v/>
      </c>
      <c r="BY220" s="4" t="str">
        <f>IF(COUNTIF(Table65[Name], Table65[[#This Row],[Name]]) &gt; 1, "Error 15: Duplicate name", "")</f>
        <v/>
      </c>
      <c r="BZ220" s="4" t="str">
        <f>IF(
   Table65[[#This Row],[Service]]&lt;&gt;"",
   IF(
      AND(Table65[[#This Row],[Formulation]]="", Table65[[#This Row],[Number of Aliquots]]&gt;1),
      "Error 16: The RTC can only aliquot formulated circRNA; unformulated circRNA is stable through many freeze-thaw cycles",
      ""
   ),
   ""
)</f>
        <v/>
      </c>
      <c r="CA220" s="4" t="str">
        <f>IF(
   Table65[[#This Row],[Service]]&lt;&gt;"",
   IF(
      Table65[[#This Row],[Number of Aliquots]] &gt; (Table65[[#This Row],[Quantity (mg)]]*20),
      "Error 17: Too many aliquots. Maximum aliquots for Quantity requested = " &amp; (Table65[[#This Row],[Quantity (mg)]]*20),
      ""
   ),
   ""
)</f>
        <v/>
      </c>
      <c r="CB220" s="4" t="str">
        <f>IF(
   AND(Table65[[#This Row],[Service]]&lt;&gt;"", Table65[[#This Row],[Quantity (mg)]]&lt;0.2, Table65[[#This Row],[Formulation]]&lt;&gt;"", Table65[[#This Row],[Formulation]]&lt;&gt;"None"),
   "Error 18: Quantity too low. Minimum is 0.2mg for formulations",
   ""
)</f>
        <v/>
      </c>
      <c r="CC220" s="4" t="str">
        <f>IF(
   AND(Table65[[#This Row],[Service]]&lt;&gt;"", Table65[[#This Row],[Vector]]="No Vector", Table65[[#This Row],[Service]]&lt;&gt;"HT Geneblock Custom RNA"),
   "Error 19: [No Vector] can only be used for Geneblock service",
   ""
)</f>
        <v/>
      </c>
      <c r="CD220" s="4" t="str">
        <f>_xlfn.LET(
    _xlpm.errorList, _xlfn.TEXTJOIN(". ", TRUE, Table_Sequence_Check[[#This Row],[Problem Sequence Check]:[GC Check]],Table_Sequence_Check[[#This Row],[Restriction Enzyme Error]:[Gblock No Vector Check]]),
    IF(AND(Table65[[#This Row],[Service]]&lt;&gt;"", Table65[[#This Row],[Custom Sequence/Bank ID]]&lt;&gt;"SPECIAL",_xlpm.errorList&lt;&gt;""), _xlpm.errorList &amp; ".", "")
)</f>
        <v/>
      </c>
      <c r="CF220" s="3" t="str">
        <f t="shared" si="15"/>
        <v>Required</v>
      </c>
      <c r="CG220" s="1" t="str">
        <f t="shared" si="16"/>
        <v>Optional</v>
      </c>
      <c r="CH220" s="1" t="str">
        <f>IF(Table65[[#This Row],[Service]]&lt;&gt;"",IF((Table65[[#This Row],[Service]]="HT Custom RNA") + (Table65[[#This Row],[Service]]="HT Geneblock Custom RNA"), "Empty","Required"),"Empty")</f>
        <v>Empty</v>
      </c>
      <c r="CI220" s="1" t="str">
        <f>IF(Table65[[#This Row],[Service]] = "Stock RNA", "Required","Empty")</f>
        <v>Empty</v>
      </c>
      <c r="CJ220" s="1" t="str">
        <f>IF(OR(Table65[[#This Row],[Service]] = "Custom RNA", Table65[[#This Row],[Service]] = "HT Custom RNA", Table65[[#This Row],[Service]] = "HT Geneblock Custom RNA", Table65[[#This Row],[Service]] = "Formulation"), "Required", "Empty")</f>
        <v>Empty</v>
      </c>
      <c r="CK220" s="1" t="str">
        <f>IF(OR(Table65[[#This Row],[Service]] = "Custom RNA", Table65[[#This Row],[Service]] = "HT Custom RNA", Table65[[#This Row],[Service]] = "HT Geneblock Custom RNA"), "Required", "Empty")</f>
        <v>Empty</v>
      </c>
      <c r="CL220" s="1" t="str">
        <f>IF(OR(Table65[[#This Row],[Service]] = "Custom RNA", Table65[[#This Row],[Service]] = "HT Custom RNA", Table65[[#This Row],[Service]] = "HT Geneblock Custom RNA"), "Required", "Empty")</f>
        <v>Empty</v>
      </c>
      <c r="CM220" s="1" t="str">
        <f>IF(OR(Table65[[#This Row],[Service]] = "Custom RNA", Table65[[#This Row],[Service]] = "HT Custom RNA", Table65[[#This Row],[Service]] = "HT Geneblock Custom RNA"), "Required", "Empty")</f>
        <v>Empty</v>
      </c>
      <c r="CN220" s="1" t="str">
        <f>IF(AND(Table65[[#This Row],[Vector]]&lt;&gt;"Banked Construct", OR(Table65[[#This Row],[Service]] = "Custom RNA", Table65[[#This Row],[Service]] = "HT Custom RNA",Table65[[#This Row],[Service]] = "HT Geneblock Custom RNA",)), "Optional", "Empty")</f>
        <v>Empty</v>
      </c>
      <c r="CO220" s="1" t="str">
        <f>IF(OR(Table65[[#This Row],[Service]] = "Custom RNA", Table65[[#This Row],[Service]] = "HT Custom RNA"), "Optional", "Empty")</f>
        <v>Empty</v>
      </c>
      <c r="CP220" s="1" t="str">
        <f>IF(OR(Table65[[#This Row],[Service]] = "Custom RNA", Table65[[#This Row],[Service]] = "HT Custom RNA", Table65[[#This Row],[Service]] = "HT Custom Geneblock RNA"), "Optional", "Empty")</f>
        <v>Empty</v>
      </c>
      <c r="CQ220" s="1" t="str">
        <f>IF(Table65[[#This Row],[Service]]&lt;&gt;"",IF(OR(Table65[[#This Row],[Service]]="HT Custom RNA", Table65[[#This Row],[Service]]="HT Geneblock Custom RNA"), "Empty","Optional"),"Empty")</f>
        <v>Empty</v>
      </c>
      <c r="CR220" s="1" t="str">
        <f>IF(AND(Table65[[#This Row],[Formulation]]&lt;&gt;"",Table65[[#This Row],[Formulation]]&lt;&gt;"None",Table65[[#This Row],[Formulation]]&lt;&gt;"No Options"), "Required","Empty")</f>
        <v>Empty</v>
      </c>
      <c r="CS220" s="1" t="str">
        <f>IF(AND(Table65[[#This Row],[Formulation]]&lt;&gt;"",Table65[[#This Row],[Formulation]]&lt;&gt;"None",Table65[[#This Row],[Formulation]]&lt;&gt;"No Options"), "Optional","Empty")</f>
        <v>Empty</v>
      </c>
      <c r="CT220" s="1" t="str">
        <f t="shared" si="17"/>
        <v>Optional</v>
      </c>
      <c r="CU220" s="1" t="str">
        <f t="shared" si="18"/>
        <v>Optional</v>
      </c>
      <c r="CV220" s="2" t="str">
        <f t="shared" si="19"/>
        <v>Optional</v>
      </c>
    </row>
    <row r="221" spans="1:100" x14ac:dyDescent="0.35">
      <c r="A221" s="69">
        <v>217</v>
      </c>
      <c r="B221" s="59"/>
      <c r="C221" s="83"/>
      <c r="D221" s="85"/>
      <c r="E221" s="90"/>
      <c r="F221" s="60"/>
      <c r="G221" s="60"/>
      <c r="H221" s="60"/>
      <c r="I221" s="61"/>
      <c r="J221" s="61"/>
      <c r="K221" s="105"/>
      <c r="L221" s="90"/>
      <c r="M221" s="60"/>
      <c r="N221" s="108"/>
      <c r="O221" s="91"/>
      <c r="P221" s="111"/>
      <c r="Q221" s="93" t="str">
        <f>Table_Sequence_Check[[#This Row],[Final Warnings]]</f>
        <v/>
      </c>
      <c r="R221" s="19"/>
      <c r="S221" s="19"/>
      <c r="T221" s="19"/>
      <c r="BG221" s="3" t="str" cm="1">
        <f t="array" ref="BG221">_xlfn.LET(
    _xlpm.ProblemFound, _xlfn.TEXTJOIN(", ", TRUE, IF(OR(Table65[[#This Row],[Codon Optimize Capitalized?]]="No", Table65[[#This Row],[Codon Optimize Capitalized?]]=""), IF((ISNUMBER(SEARCH(Table_Problem_Sequences[Problem Sequences], Table65[[#This Row],[Custom Sequence/Bank ID]]))), Table_Problem_Sequences[Problem Sequences], ""),IF((ISNUMBER(FIND(LOWER(Table_Problem_Sequences[Problem Sequences]), Table65[[#This Row],[Custom Sequence/Bank ID]]))), Table_Problem_Sequences[Problem Sequences], ""))),
    IF(_xlpm.ProblemFound="", "", "Warning 1: Problem sequences found (" &amp; _xlpm.ProblemFound &amp; ")"))</f>
        <v/>
      </c>
      <c r="BH221" s="3" t="str">
        <f>IF(AND(Table65[[#This Row],[Vector]] &lt;&gt; "Banked Construct",Table65[[#This Row],[Service]]&lt;&gt;"Stock RNA", LEN(Table65[[#This Row],[Custom Sequence/Bank ID]])&lt;300, Table65[[#This Row],[Custom Sequence/Bank ID]]&lt;&gt;""),"Comment: Sequence is less than 300nt. A spacer sequence will be added to bring the length up to 300nt","")</f>
        <v/>
      </c>
      <c r="BI221" s="1" t="str">
        <f>IF(AND(Table65[[#This Row],[Custom Sequence/Bank ID]]&lt;&gt;"", Table65[[#This Row],[Codon Optimize Capitalized?]]&lt;&gt; "No", Table65[[#This Row],[Codon Optimize Capitalized?]]&lt;&gt; "", Table65[[#This Row],[Codon Optimize Capitalized?]]&lt;&gt; "No Options"),
    IF(MOD(LEN(SUBSTITUTE(SUBSTITUTE(SUBSTITUTE(SUBSTITUTE(SUBSTITUTE(Table65[[#This Row],[Custom Sequence/Bank ID]], "a", ""), "c", ""), "g", ""), "u", ""), "t", "")), 3) = 0,
        "",
        "Error 3: Optimization regions not divisible by 3"),
    "")</f>
        <v/>
      </c>
      <c r="BJ221" s="1" t="str">
        <f>IF(
    Table65[[#This Row],[Vector]]="Banked Construct",
    IF(
        AND(
            LEFT(Table65[[#This Row],[Custom Sequence/Bank ID]], 3)="RTC",
            ISNUMBER(VALUE(MID(Table65[[#This Row],[Custom Sequence/Bank ID]], 4, 7))),
            LEN(Table65[[#This Row],[Custom Sequence/Bank ID]])=10
        ),
        "",
        "Error 4: Incorrect Bank ID"
    ),
    ""
)</f>
        <v/>
      </c>
      <c r="BK221" s="1" t="str">
        <f>IF(
   AND(Table65[[#This Row],[Vector]]&lt;&gt;"Banked Construct", LEN(Table65[[#This Row],[Custom Sequence/Bank ID]])&gt;0),
   IF(
      LEN(
         SUBSTITUTE(
            SUBSTITUTE(
               SUBSTITUTE(
                  SUBSTITUTE(UPPER(Table65[[#This Row],[Custom Sequence/Bank ID]]),"A",""),
               "C",""),
            "T",""),
         "G","")
      )&gt;0,
      "Error 5: Non-ACGT characters present",
      ""
   ),
   ""
)</f>
        <v/>
      </c>
      <c r="BL221" s="4" t="str">
        <f>IF(AND(Table65[[#This Row],[Vector]] &lt;&gt; "Banked Construct",Table65[[#This Row],[Service]]="Custom RNA", LEN(Table65[[#This Row],[Custom Sequence/Bank ID]])&gt;10000),"Error 6: Maximum sequence length is 10,000nt",IF(AND(Table65[[#This Row],[Vector]] &lt;&gt; "Banked Construct",Table65[[#This Row],[Service]]="HT Custom RNA", LEN(Table65[[#This Row],[Custom Sequence/Bank ID]])&gt;5000),"Error 6: Maximum sequence length for HT is 5,000nt", IF(Table65[[#This Row],[Service]]="HT Geneblock Custom RNA", IF(AND(Table65[[#This Row],[Vector]]="RTC coding circRNA", LEN(Table65[[#This Row],[Custom Sequence/Bank ID]])&gt;3793),"Error 6: Maximum sequence length for Coding CircRNA Geneblock is 3,793nt", IF(AND(Table65[[#This Row],[Vector]]="RTC noncoding circRNA", LEN(Table65[[#This Row],[Custom Sequence/Bank ID]])&gt;4493),"Error 6: Maximum sequence length for Noncoding CircRNA Geneblock is 4,493nt", IF(AND(Table65[[#This Row],[Vector]]="RTC Other RNA", LEN(Table65[[#This Row],[Custom Sequence/Bank ID]])&gt;4913),"Error 6: Maximum sequence length for Other RNA Geneblock is 4,913nt",""))),"")))</f>
        <v/>
      </c>
      <c r="BM221" s="4" t="str">
        <f>IF(AND(Table65[[#This Row],[Vector]] &lt;&gt; "Banked Construct", Table65[[#This Row],[Service]]&lt;&gt;"Stock RNA", Table65[[#This Row],[Custom Sequence/Bank ID]]&lt;&gt;""),
    _xlfn.LET(
        _xlpm.Sequence, Table65[[#This Row],[Custom Sequence/Bank ID]],
        _xlpm.OriginalLength, IF(AND(Table65[[#This Row],[Codon Optimize Capitalized?]] &lt;&gt; "No", Table65[[#This Row],[Codon Optimize Capitalized?]] &lt;&gt; ""),
                           LEN(SUBSTITUTE(SUBSTITUTE(SUBSTITUTE(SUBSTITUTE(SUBSTITUTE(_xlpm.Sequence, "A", ""), "C", ""), "G", ""), "T", ""), "U", "")),
                           LEN(_xlpm.Sequence)),
        _xlpm.NoGCLength, IF(AND(Table65[[#This Row],[Codon Optimize Capitalized?]] &lt;&gt; "No", Table65[[#This Row],[Codon Optimize Capitalized?]] &lt;&gt; ""),
                       LEN((SUBSTITUTE(SUBSTITUTE(SUBSTITUTE(SUBSTITUTE(SUBSTITUTE(SUBSTITUTE(SUBSTITUTE(_xlpm.Sequence, "A", ""), "C", ""), "G", ""), "T", ""), "U", ""), "g", ""), "c", ""))),
                       LEN(SUBSTITUTE(SUBSTITUTE(UPPER(_xlpm.Sequence), "G", ""), "C", ""))),
        _xlpm.GCLength, _xlpm.OriginalLength - _xlpm.NoGCLength,
        _xlpm.GCPercentage, IF(_xlpm.OriginalLength &gt; 15, _xlpm.GCLength / _xlpm.OriginalLength, 0.5),
                IF(OR(_xlpm.GCPercentage &gt; 0.65, _xlpm.GCPercentage &lt; 0.25), "Warning 7: Unoptimized region GC is not between 25-65%", "")
    ),
    ""
)</f>
        <v/>
      </c>
      <c r="BN221" s="4" t="str" cm="1">
        <f t="array" ref="BN221">_xlfn.LET(
    _xlpm.ProblemFound, _xlfn.TEXTJOIN(", ", TRUE, IF(OR(Table65[[#This Row],[Codon Optimize Capitalized?]]="No", Table65[[#This Row],[Codon Optimize Capitalized?]]=""), IF((ISNUMBER(SEARCH(Table_Restriction_Enzymes[XbaI], Table65[[#This Row],[Custom Sequence/Bank ID]]))), Table_Restriction_Enzymes[XbaI], ""),IF((ISNUMBER(FIND(LOWER(Table_Restriction_Enzymes[XbaI]), Table65[[#This Row],[Custom Sequence/Bank ID]]))), Table_Restriction_Enzymes[XbaI], ""))),
    IF(_xlpm.ProblemFound="", "", "[" &amp; _xlpm.ProblemFound &amp; "]"))</f>
        <v/>
      </c>
      <c r="BO221" s="4" t="str">
        <f>IF(Table_Sequence_Check[[#This Row],[Restriction Enzyme 1 Check]]&lt;&gt;"", Table_Restriction_Enzymes[[#Headers],[XbaI]],"")</f>
        <v/>
      </c>
      <c r="BP221" s="4" t="str" cm="1">
        <f t="array" ref="BP221">_xlfn.LET(
    _xlpm.ProblemFound, _xlfn.TEXTJOIN(", ", TRUE, IF(OR(Table65[[#This Row],[Codon Optimize Capitalized?]]="No", Table65[[#This Row],[Codon Optimize Capitalized?]]=""), IF((ISNUMBER(SEARCH(Table_Restriction_Enzymes[AscI], Table65[[#This Row],[Custom Sequence/Bank ID]]))), Table_Restriction_Enzymes[AscI], ""),IF((ISNUMBER(FIND(LOWER(Table_Restriction_Enzymes[AscI]), Table65[[#This Row],[Custom Sequence/Bank ID]]))), Table_Restriction_Enzymes[AscI], ""))),
    IF(_xlpm.ProblemFound="", "", "[" &amp; _xlpm.ProblemFound &amp; "]"))</f>
        <v/>
      </c>
      <c r="BQ221" s="4" t="str">
        <f>IF(Table_Sequence_Check[[#This Row],[Restriction Enzyme 2 Check]]&lt;&gt;"", Table_Restriction_Enzymes[[#Headers],[AscI]],"")</f>
        <v/>
      </c>
      <c r="BR221" s="4" t="str">
        <f>IF(AND(Table65[[#This Row],[Vector]] &lt;&gt; "Banked Construct",Table65[[#This Row],[Service]]&lt;&gt;"Stock RNA", Table65[[#This Row],[Service]]&lt;&gt;"HT Geneblock Custom RNA", Table_Sequence_Check[[#This Row],[Restriction Enzyme 1 Check]]&lt;&gt;"", Table_Sequence_Check[[#This Row],[Restriction Enzyme 2 Check]]&lt;&gt; ""),"Error 8: Remove instances of one of the following: " &amp; _xlfn.CONCAT(Table_Sequence_Check[[#This Row],[Restriction Enzyme 1 Check]],Table_Sequence_Check[[#This Row],[Restriction Enzyme 2 Check]]),"")</f>
        <v/>
      </c>
      <c r="BS221" s="4" t="str" cm="1">
        <f t="array" ref="BS221">IF(
   AND(
      Table65[[#This Row],[Service]] &lt;&gt; "",
      OR(
         COUNTIF(Table65[Service], "HT Custom RNA") &gt; 0,
         COUNTIF(Table65[Service], "HT Geneblock Custom RNA") &gt; 0
      ),
      COUNTA(_xlfn.UNIQUE(_xlfn._xlws.FILTER(Table65[Service], Table65[Service] &lt;&gt; ""))) &gt; 1
   ),
   "Error 9: If selecting HT Custom RNA or HT Geneblock Custom RNA, all items must match the selected HT service",
   ""
)</f>
        <v/>
      </c>
      <c r="BT221" s="4" t="str" cm="1">
        <f t="array" ref="BT221">IF(
   AND(
      Table65[[#This Row],[Service]] &lt;&gt; "",
      OR(COUNTIF(Table65[Service], "*HT Custom RNA*") &gt; 0, COUNTIF(Table65[Service], "*HT Geneblock Custom RNA*") &gt; 0),
      OR(
         COUNTA(_xlfn.UNIQUE(_xlfn._xlws.FILTER(Table65[RNA Analytics], (Table65[Service] &lt;&gt; "")))) &gt; 1,
         COUNTA(_xlfn.UNIQUE(_xlfn._xlws.FILTER(Table65[Bank Construct?], (Table65[Service] &lt;&gt; "")))) &gt; 1,
         COUNTA(_xlfn.UNIQUE(_xlfn._xlws.FILTER(Table65[Synthesis Type], (Table65[Service] &lt;&gt; "")))) &gt; 1
      )
   ),
   "Error 10: If submitting HT Custom RNA or HT Geneblock Custom RNA service request, all items must have the same Synthesis Type, Banking, and Analytics",
   ""
)</f>
        <v/>
      </c>
      <c r="BU221" s="4" t="str">
        <f>IF(AND(OR(Table65[[#This Row],[Service]] = "HT Custom RNA",Table65[[#This Row],[Service]] = "HT Geneblock Custom RNA"), Table65[[#This Row],[Vector]]="Banked Construct"),"Error 11: Banked constructs cannot be submitted for HT/Geneblock Custom RNA service. Contact the core if you'd like to resynthesize an entire banked plate","")</f>
        <v/>
      </c>
      <c r="BV221" s="4" t="str">
        <f>IF(AND(Table65[[#This Row],[Service]] &lt;&gt; "", Table65[[#This Row],[Vector]]="Banked Construct", Table65[[#This Row],[Bank Construct?]]="Yes"),"Error 12: Cannot bank constructs that are already banked","")</f>
        <v/>
      </c>
      <c r="BW221" s="4" t="str" cm="1">
        <f t="array" ref="BW221">_xlfn.LET(
    _xlpm.ProblemFound, _xlfn.TEXTJOIN(", ", TRUE, IF(AND(Table65[[#This Row],[Synthesis Type]]="Other RNA", OR(Table65[[#This Row],[Codon Optimize Capitalized?]]="No", Table65[[#This Row],[Codon Optimize Capitalized?]]="")), IF((ISNUMBER(SEARCH(Table_pA_Check[pA Check], Table65[[#This Row],[Custom Sequence/Bank ID]]))), Table_pA_Check[pA Check], ""),IF((ISNUMBER(FIND(LOWER(Table_pA_Check[pA Check]), Table65[[#This Row],[Custom Sequence/Bank ID]]))), Table_pA_Check[pA Check], ""))),
    IF(_xlpm.ProblemFound="", "", "Error 13: Problem sequences found (" &amp; _xlpm.ProblemFound &amp; ")"))</f>
        <v/>
      </c>
      <c r="BX221" s="4" t="str">
        <f>IF(AND(Table65[[#This Row],[Service]] &lt;&gt; "", Table65[[#This Row],[Codon Optimize Capitalized?]]&lt;&gt; "No", Table65[[#This Row],[Codon Optimize Capitalized?]]&lt;&gt; "", Table65[[#This Row],[Codon Optimize Capitalized?]]&lt;&gt; "No Options", EXACT(Table65[[#This Row],[Custom Sequence/Bank ID]],LOWER(Table65[[#This Row],[Custom Sequence/Bank ID]]))),"Error 14: Codon optimization is selected, but sequence is lowercase. Change regions for optimization to uppercase","")</f>
        <v/>
      </c>
      <c r="BY221" s="4" t="str">
        <f>IF(COUNTIF(Table65[Name], Table65[[#This Row],[Name]]) &gt; 1, "Error 15: Duplicate name", "")</f>
        <v/>
      </c>
      <c r="BZ221" s="4" t="str">
        <f>IF(
   Table65[[#This Row],[Service]]&lt;&gt;"",
   IF(
      AND(Table65[[#This Row],[Formulation]]="", Table65[[#This Row],[Number of Aliquots]]&gt;1),
      "Error 16: The RTC can only aliquot formulated circRNA; unformulated circRNA is stable through many freeze-thaw cycles",
      ""
   ),
   ""
)</f>
        <v/>
      </c>
      <c r="CA221" s="4" t="str">
        <f>IF(
   Table65[[#This Row],[Service]]&lt;&gt;"",
   IF(
      Table65[[#This Row],[Number of Aliquots]] &gt; (Table65[[#This Row],[Quantity (mg)]]*20),
      "Error 17: Too many aliquots. Maximum aliquots for Quantity requested = " &amp; (Table65[[#This Row],[Quantity (mg)]]*20),
      ""
   ),
   ""
)</f>
        <v/>
      </c>
      <c r="CB221" s="4" t="str">
        <f>IF(
   AND(Table65[[#This Row],[Service]]&lt;&gt;"", Table65[[#This Row],[Quantity (mg)]]&lt;0.2, Table65[[#This Row],[Formulation]]&lt;&gt;"", Table65[[#This Row],[Formulation]]&lt;&gt;"None"),
   "Error 18: Quantity too low. Minimum is 0.2mg for formulations",
   ""
)</f>
        <v/>
      </c>
      <c r="CC221" s="4" t="str">
        <f>IF(
   AND(Table65[[#This Row],[Service]]&lt;&gt;"", Table65[[#This Row],[Vector]]="No Vector", Table65[[#This Row],[Service]]&lt;&gt;"HT Geneblock Custom RNA"),
   "Error 19: [No Vector] can only be used for Geneblock service",
   ""
)</f>
        <v/>
      </c>
      <c r="CD221" s="4" t="str">
        <f>_xlfn.LET(
    _xlpm.errorList, _xlfn.TEXTJOIN(". ", TRUE, Table_Sequence_Check[[#This Row],[Problem Sequence Check]:[GC Check]],Table_Sequence_Check[[#This Row],[Restriction Enzyme Error]:[Gblock No Vector Check]]),
    IF(AND(Table65[[#This Row],[Service]]&lt;&gt;"", Table65[[#This Row],[Custom Sequence/Bank ID]]&lt;&gt;"SPECIAL",_xlpm.errorList&lt;&gt;""), _xlpm.errorList &amp; ".", "")
)</f>
        <v/>
      </c>
      <c r="CF221" s="3" t="str">
        <f t="shared" si="15"/>
        <v>Required</v>
      </c>
      <c r="CG221" s="1" t="str">
        <f t="shared" si="16"/>
        <v>Optional</v>
      </c>
      <c r="CH221" s="1" t="str">
        <f>IF(Table65[[#This Row],[Service]]&lt;&gt;"",IF((Table65[[#This Row],[Service]]="HT Custom RNA") + (Table65[[#This Row],[Service]]="HT Geneblock Custom RNA"), "Empty","Required"),"Empty")</f>
        <v>Empty</v>
      </c>
      <c r="CI221" s="1" t="str">
        <f>IF(Table65[[#This Row],[Service]] = "Stock RNA", "Required","Empty")</f>
        <v>Empty</v>
      </c>
      <c r="CJ221" s="1" t="str">
        <f>IF(OR(Table65[[#This Row],[Service]] = "Custom RNA", Table65[[#This Row],[Service]] = "HT Custom RNA", Table65[[#This Row],[Service]] = "HT Geneblock Custom RNA", Table65[[#This Row],[Service]] = "Formulation"), "Required", "Empty")</f>
        <v>Empty</v>
      </c>
      <c r="CK221" s="1" t="str">
        <f>IF(OR(Table65[[#This Row],[Service]] = "Custom RNA", Table65[[#This Row],[Service]] = "HT Custom RNA", Table65[[#This Row],[Service]] = "HT Geneblock Custom RNA"), "Required", "Empty")</f>
        <v>Empty</v>
      </c>
      <c r="CL221" s="1" t="str">
        <f>IF(OR(Table65[[#This Row],[Service]] = "Custom RNA", Table65[[#This Row],[Service]] = "HT Custom RNA", Table65[[#This Row],[Service]] = "HT Geneblock Custom RNA"), "Required", "Empty")</f>
        <v>Empty</v>
      </c>
      <c r="CM221" s="1" t="str">
        <f>IF(OR(Table65[[#This Row],[Service]] = "Custom RNA", Table65[[#This Row],[Service]] = "HT Custom RNA", Table65[[#This Row],[Service]] = "HT Geneblock Custom RNA"), "Required", "Empty")</f>
        <v>Empty</v>
      </c>
      <c r="CN221" s="1" t="str">
        <f>IF(AND(Table65[[#This Row],[Vector]]&lt;&gt;"Banked Construct", OR(Table65[[#This Row],[Service]] = "Custom RNA", Table65[[#This Row],[Service]] = "HT Custom RNA",Table65[[#This Row],[Service]] = "HT Geneblock Custom RNA",)), "Optional", "Empty")</f>
        <v>Empty</v>
      </c>
      <c r="CO221" s="1" t="str">
        <f>IF(OR(Table65[[#This Row],[Service]] = "Custom RNA", Table65[[#This Row],[Service]] = "HT Custom RNA"), "Optional", "Empty")</f>
        <v>Empty</v>
      </c>
      <c r="CP221" s="1" t="str">
        <f>IF(OR(Table65[[#This Row],[Service]] = "Custom RNA", Table65[[#This Row],[Service]] = "HT Custom RNA", Table65[[#This Row],[Service]] = "HT Custom Geneblock RNA"), "Optional", "Empty")</f>
        <v>Empty</v>
      </c>
      <c r="CQ221" s="1" t="str">
        <f>IF(Table65[[#This Row],[Service]]&lt;&gt;"",IF(OR(Table65[[#This Row],[Service]]="HT Custom RNA", Table65[[#This Row],[Service]]="HT Geneblock Custom RNA"), "Empty","Optional"),"Empty")</f>
        <v>Empty</v>
      </c>
      <c r="CR221" s="1" t="str">
        <f>IF(AND(Table65[[#This Row],[Formulation]]&lt;&gt;"",Table65[[#This Row],[Formulation]]&lt;&gt;"None",Table65[[#This Row],[Formulation]]&lt;&gt;"No Options"), "Required","Empty")</f>
        <v>Empty</v>
      </c>
      <c r="CS221" s="1" t="str">
        <f>IF(AND(Table65[[#This Row],[Formulation]]&lt;&gt;"",Table65[[#This Row],[Formulation]]&lt;&gt;"None",Table65[[#This Row],[Formulation]]&lt;&gt;"No Options"), "Optional","Empty")</f>
        <v>Empty</v>
      </c>
      <c r="CT221" s="1" t="str">
        <f t="shared" si="17"/>
        <v>Optional</v>
      </c>
      <c r="CU221" s="1" t="str">
        <f t="shared" si="18"/>
        <v>Optional</v>
      </c>
      <c r="CV221" s="2" t="str">
        <f t="shared" si="19"/>
        <v>Optional</v>
      </c>
    </row>
    <row r="222" spans="1:100" x14ac:dyDescent="0.35">
      <c r="A222" s="69">
        <v>218</v>
      </c>
      <c r="B222" s="59"/>
      <c r="C222" s="83"/>
      <c r="D222" s="85"/>
      <c r="E222" s="90"/>
      <c r="F222" s="60"/>
      <c r="G222" s="60"/>
      <c r="H222" s="60"/>
      <c r="I222" s="61"/>
      <c r="J222" s="61"/>
      <c r="K222" s="105"/>
      <c r="L222" s="90"/>
      <c r="M222" s="60"/>
      <c r="N222" s="108"/>
      <c r="O222" s="91"/>
      <c r="P222" s="111"/>
      <c r="Q222" s="93" t="str">
        <f>Table_Sequence_Check[[#This Row],[Final Warnings]]</f>
        <v/>
      </c>
      <c r="R222" s="19"/>
      <c r="S222" s="19"/>
      <c r="T222" s="19"/>
      <c r="BG222" s="3" t="str" cm="1">
        <f t="array" ref="BG222">_xlfn.LET(
    _xlpm.ProblemFound, _xlfn.TEXTJOIN(", ", TRUE, IF(OR(Table65[[#This Row],[Codon Optimize Capitalized?]]="No", Table65[[#This Row],[Codon Optimize Capitalized?]]=""), IF((ISNUMBER(SEARCH(Table_Problem_Sequences[Problem Sequences], Table65[[#This Row],[Custom Sequence/Bank ID]]))), Table_Problem_Sequences[Problem Sequences], ""),IF((ISNUMBER(FIND(LOWER(Table_Problem_Sequences[Problem Sequences]), Table65[[#This Row],[Custom Sequence/Bank ID]]))), Table_Problem_Sequences[Problem Sequences], ""))),
    IF(_xlpm.ProblemFound="", "", "Warning 1: Problem sequences found (" &amp; _xlpm.ProblemFound &amp; ")"))</f>
        <v/>
      </c>
      <c r="BH222" s="3" t="str">
        <f>IF(AND(Table65[[#This Row],[Vector]] &lt;&gt; "Banked Construct",Table65[[#This Row],[Service]]&lt;&gt;"Stock RNA", LEN(Table65[[#This Row],[Custom Sequence/Bank ID]])&lt;300, Table65[[#This Row],[Custom Sequence/Bank ID]]&lt;&gt;""),"Comment: Sequence is less than 300nt. A spacer sequence will be added to bring the length up to 300nt","")</f>
        <v/>
      </c>
      <c r="BI222" s="1" t="str">
        <f>IF(AND(Table65[[#This Row],[Custom Sequence/Bank ID]]&lt;&gt;"", Table65[[#This Row],[Codon Optimize Capitalized?]]&lt;&gt; "No", Table65[[#This Row],[Codon Optimize Capitalized?]]&lt;&gt; "", Table65[[#This Row],[Codon Optimize Capitalized?]]&lt;&gt; "No Options"),
    IF(MOD(LEN(SUBSTITUTE(SUBSTITUTE(SUBSTITUTE(SUBSTITUTE(SUBSTITUTE(Table65[[#This Row],[Custom Sequence/Bank ID]], "a", ""), "c", ""), "g", ""), "u", ""), "t", "")), 3) = 0,
        "",
        "Error 3: Optimization regions not divisible by 3"),
    "")</f>
        <v/>
      </c>
      <c r="BJ222" s="1" t="str">
        <f>IF(
    Table65[[#This Row],[Vector]]="Banked Construct",
    IF(
        AND(
            LEFT(Table65[[#This Row],[Custom Sequence/Bank ID]], 3)="RTC",
            ISNUMBER(VALUE(MID(Table65[[#This Row],[Custom Sequence/Bank ID]], 4, 7))),
            LEN(Table65[[#This Row],[Custom Sequence/Bank ID]])=10
        ),
        "",
        "Error 4: Incorrect Bank ID"
    ),
    ""
)</f>
        <v/>
      </c>
      <c r="BK222" s="1" t="str">
        <f>IF(
   AND(Table65[[#This Row],[Vector]]&lt;&gt;"Banked Construct", LEN(Table65[[#This Row],[Custom Sequence/Bank ID]])&gt;0),
   IF(
      LEN(
         SUBSTITUTE(
            SUBSTITUTE(
               SUBSTITUTE(
                  SUBSTITUTE(UPPER(Table65[[#This Row],[Custom Sequence/Bank ID]]),"A",""),
               "C",""),
            "T",""),
         "G","")
      )&gt;0,
      "Error 5: Non-ACGT characters present",
      ""
   ),
   ""
)</f>
        <v/>
      </c>
      <c r="BL222" s="4" t="str">
        <f>IF(AND(Table65[[#This Row],[Vector]] &lt;&gt; "Banked Construct",Table65[[#This Row],[Service]]="Custom RNA", LEN(Table65[[#This Row],[Custom Sequence/Bank ID]])&gt;10000),"Error 6: Maximum sequence length is 10,000nt",IF(AND(Table65[[#This Row],[Vector]] &lt;&gt; "Banked Construct",Table65[[#This Row],[Service]]="HT Custom RNA", LEN(Table65[[#This Row],[Custom Sequence/Bank ID]])&gt;5000),"Error 6: Maximum sequence length for HT is 5,000nt", IF(Table65[[#This Row],[Service]]="HT Geneblock Custom RNA", IF(AND(Table65[[#This Row],[Vector]]="RTC coding circRNA", LEN(Table65[[#This Row],[Custom Sequence/Bank ID]])&gt;3793),"Error 6: Maximum sequence length for Coding CircRNA Geneblock is 3,793nt", IF(AND(Table65[[#This Row],[Vector]]="RTC noncoding circRNA", LEN(Table65[[#This Row],[Custom Sequence/Bank ID]])&gt;4493),"Error 6: Maximum sequence length for Noncoding CircRNA Geneblock is 4,493nt", IF(AND(Table65[[#This Row],[Vector]]="RTC Other RNA", LEN(Table65[[#This Row],[Custom Sequence/Bank ID]])&gt;4913),"Error 6: Maximum sequence length for Other RNA Geneblock is 4,913nt",""))),"")))</f>
        <v/>
      </c>
      <c r="BM222" s="4" t="str">
        <f>IF(AND(Table65[[#This Row],[Vector]] &lt;&gt; "Banked Construct", Table65[[#This Row],[Service]]&lt;&gt;"Stock RNA", Table65[[#This Row],[Custom Sequence/Bank ID]]&lt;&gt;""),
    _xlfn.LET(
        _xlpm.Sequence, Table65[[#This Row],[Custom Sequence/Bank ID]],
        _xlpm.OriginalLength, IF(AND(Table65[[#This Row],[Codon Optimize Capitalized?]] &lt;&gt; "No", Table65[[#This Row],[Codon Optimize Capitalized?]] &lt;&gt; ""),
                           LEN(SUBSTITUTE(SUBSTITUTE(SUBSTITUTE(SUBSTITUTE(SUBSTITUTE(_xlpm.Sequence, "A", ""), "C", ""), "G", ""), "T", ""), "U", "")),
                           LEN(_xlpm.Sequence)),
        _xlpm.NoGCLength, IF(AND(Table65[[#This Row],[Codon Optimize Capitalized?]] &lt;&gt; "No", Table65[[#This Row],[Codon Optimize Capitalized?]] &lt;&gt; ""),
                       LEN((SUBSTITUTE(SUBSTITUTE(SUBSTITUTE(SUBSTITUTE(SUBSTITUTE(SUBSTITUTE(SUBSTITUTE(_xlpm.Sequence, "A", ""), "C", ""), "G", ""), "T", ""), "U", ""), "g", ""), "c", ""))),
                       LEN(SUBSTITUTE(SUBSTITUTE(UPPER(_xlpm.Sequence), "G", ""), "C", ""))),
        _xlpm.GCLength, _xlpm.OriginalLength - _xlpm.NoGCLength,
        _xlpm.GCPercentage, IF(_xlpm.OriginalLength &gt; 15, _xlpm.GCLength / _xlpm.OriginalLength, 0.5),
                IF(OR(_xlpm.GCPercentage &gt; 0.65, _xlpm.GCPercentage &lt; 0.25), "Warning 7: Unoptimized region GC is not between 25-65%", "")
    ),
    ""
)</f>
        <v/>
      </c>
      <c r="BN222" s="4" t="str" cm="1">
        <f t="array" ref="BN222">_xlfn.LET(
    _xlpm.ProblemFound, _xlfn.TEXTJOIN(", ", TRUE, IF(OR(Table65[[#This Row],[Codon Optimize Capitalized?]]="No", Table65[[#This Row],[Codon Optimize Capitalized?]]=""), IF((ISNUMBER(SEARCH(Table_Restriction_Enzymes[XbaI], Table65[[#This Row],[Custom Sequence/Bank ID]]))), Table_Restriction_Enzymes[XbaI], ""),IF((ISNUMBER(FIND(LOWER(Table_Restriction_Enzymes[XbaI]), Table65[[#This Row],[Custom Sequence/Bank ID]]))), Table_Restriction_Enzymes[XbaI], ""))),
    IF(_xlpm.ProblemFound="", "", "[" &amp; _xlpm.ProblemFound &amp; "]"))</f>
        <v/>
      </c>
      <c r="BO222" s="4" t="str">
        <f>IF(Table_Sequence_Check[[#This Row],[Restriction Enzyme 1 Check]]&lt;&gt;"", Table_Restriction_Enzymes[[#Headers],[XbaI]],"")</f>
        <v/>
      </c>
      <c r="BP222" s="4" t="str" cm="1">
        <f t="array" ref="BP222">_xlfn.LET(
    _xlpm.ProblemFound, _xlfn.TEXTJOIN(", ", TRUE, IF(OR(Table65[[#This Row],[Codon Optimize Capitalized?]]="No", Table65[[#This Row],[Codon Optimize Capitalized?]]=""), IF((ISNUMBER(SEARCH(Table_Restriction_Enzymes[AscI], Table65[[#This Row],[Custom Sequence/Bank ID]]))), Table_Restriction_Enzymes[AscI], ""),IF((ISNUMBER(FIND(LOWER(Table_Restriction_Enzymes[AscI]), Table65[[#This Row],[Custom Sequence/Bank ID]]))), Table_Restriction_Enzymes[AscI], ""))),
    IF(_xlpm.ProblemFound="", "", "[" &amp; _xlpm.ProblemFound &amp; "]"))</f>
        <v/>
      </c>
      <c r="BQ222" s="4" t="str">
        <f>IF(Table_Sequence_Check[[#This Row],[Restriction Enzyme 2 Check]]&lt;&gt;"", Table_Restriction_Enzymes[[#Headers],[AscI]],"")</f>
        <v/>
      </c>
      <c r="BR222" s="4" t="str">
        <f>IF(AND(Table65[[#This Row],[Vector]] &lt;&gt; "Banked Construct",Table65[[#This Row],[Service]]&lt;&gt;"Stock RNA", Table65[[#This Row],[Service]]&lt;&gt;"HT Geneblock Custom RNA", Table_Sequence_Check[[#This Row],[Restriction Enzyme 1 Check]]&lt;&gt;"", Table_Sequence_Check[[#This Row],[Restriction Enzyme 2 Check]]&lt;&gt; ""),"Error 8: Remove instances of one of the following: " &amp; _xlfn.CONCAT(Table_Sequence_Check[[#This Row],[Restriction Enzyme 1 Check]],Table_Sequence_Check[[#This Row],[Restriction Enzyme 2 Check]]),"")</f>
        <v/>
      </c>
      <c r="BS222" s="4" t="str" cm="1">
        <f t="array" ref="BS222">IF(
   AND(
      Table65[[#This Row],[Service]] &lt;&gt; "",
      OR(
         COUNTIF(Table65[Service], "HT Custom RNA") &gt; 0,
         COUNTIF(Table65[Service], "HT Geneblock Custom RNA") &gt; 0
      ),
      COUNTA(_xlfn.UNIQUE(_xlfn._xlws.FILTER(Table65[Service], Table65[Service] &lt;&gt; ""))) &gt; 1
   ),
   "Error 9: If selecting HT Custom RNA or HT Geneblock Custom RNA, all items must match the selected HT service",
   ""
)</f>
        <v/>
      </c>
      <c r="BT222" s="4" t="str" cm="1">
        <f t="array" ref="BT222">IF(
   AND(
      Table65[[#This Row],[Service]] &lt;&gt; "",
      OR(COUNTIF(Table65[Service], "*HT Custom RNA*") &gt; 0, COUNTIF(Table65[Service], "*HT Geneblock Custom RNA*") &gt; 0),
      OR(
         COUNTA(_xlfn.UNIQUE(_xlfn._xlws.FILTER(Table65[RNA Analytics], (Table65[Service] &lt;&gt; "")))) &gt; 1,
         COUNTA(_xlfn.UNIQUE(_xlfn._xlws.FILTER(Table65[Bank Construct?], (Table65[Service] &lt;&gt; "")))) &gt; 1,
         COUNTA(_xlfn.UNIQUE(_xlfn._xlws.FILTER(Table65[Synthesis Type], (Table65[Service] &lt;&gt; "")))) &gt; 1
      )
   ),
   "Error 10: If submitting HT Custom RNA or HT Geneblock Custom RNA service request, all items must have the same Synthesis Type, Banking, and Analytics",
   ""
)</f>
        <v/>
      </c>
      <c r="BU222" s="4" t="str">
        <f>IF(AND(OR(Table65[[#This Row],[Service]] = "HT Custom RNA",Table65[[#This Row],[Service]] = "HT Geneblock Custom RNA"), Table65[[#This Row],[Vector]]="Banked Construct"),"Error 11: Banked constructs cannot be submitted for HT/Geneblock Custom RNA service. Contact the core if you'd like to resynthesize an entire banked plate","")</f>
        <v/>
      </c>
      <c r="BV222" s="4" t="str">
        <f>IF(AND(Table65[[#This Row],[Service]] &lt;&gt; "", Table65[[#This Row],[Vector]]="Banked Construct", Table65[[#This Row],[Bank Construct?]]="Yes"),"Error 12: Cannot bank constructs that are already banked","")</f>
        <v/>
      </c>
      <c r="BW222" s="4" t="str" cm="1">
        <f t="array" ref="BW222">_xlfn.LET(
    _xlpm.ProblemFound, _xlfn.TEXTJOIN(", ", TRUE, IF(AND(Table65[[#This Row],[Synthesis Type]]="Other RNA", OR(Table65[[#This Row],[Codon Optimize Capitalized?]]="No", Table65[[#This Row],[Codon Optimize Capitalized?]]="")), IF((ISNUMBER(SEARCH(Table_pA_Check[pA Check], Table65[[#This Row],[Custom Sequence/Bank ID]]))), Table_pA_Check[pA Check], ""),IF((ISNUMBER(FIND(LOWER(Table_pA_Check[pA Check]), Table65[[#This Row],[Custom Sequence/Bank ID]]))), Table_pA_Check[pA Check], ""))),
    IF(_xlpm.ProblemFound="", "", "Error 13: Problem sequences found (" &amp; _xlpm.ProblemFound &amp; ")"))</f>
        <v/>
      </c>
      <c r="BX222" s="4" t="str">
        <f>IF(AND(Table65[[#This Row],[Service]] &lt;&gt; "", Table65[[#This Row],[Codon Optimize Capitalized?]]&lt;&gt; "No", Table65[[#This Row],[Codon Optimize Capitalized?]]&lt;&gt; "", Table65[[#This Row],[Codon Optimize Capitalized?]]&lt;&gt; "No Options", EXACT(Table65[[#This Row],[Custom Sequence/Bank ID]],LOWER(Table65[[#This Row],[Custom Sequence/Bank ID]]))),"Error 14: Codon optimization is selected, but sequence is lowercase. Change regions for optimization to uppercase","")</f>
        <v/>
      </c>
      <c r="BY222" s="4" t="str">
        <f>IF(COUNTIF(Table65[Name], Table65[[#This Row],[Name]]) &gt; 1, "Error 15: Duplicate name", "")</f>
        <v/>
      </c>
      <c r="BZ222" s="4" t="str">
        <f>IF(
   Table65[[#This Row],[Service]]&lt;&gt;"",
   IF(
      AND(Table65[[#This Row],[Formulation]]="", Table65[[#This Row],[Number of Aliquots]]&gt;1),
      "Error 16: The RTC can only aliquot formulated circRNA; unformulated circRNA is stable through many freeze-thaw cycles",
      ""
   ),
   ""
)</f>
        <v/>
      </c>
      <c r="CA222" s="4" t="str">
        <f>IF(
   Table65[[#This Row],[Service]]&lt;&gt;"",
   IF(
      Table65[[#This Row],[Number of Aliquots]] &gt; (Table65[[#This Row],[Quantity (mg)]]*20),
      "Error 17: Too many aliquots. Maximum aliquots for Quantity requested = " &amp; (Table65[[#This Row],[Quantity (mg)]]*20),
      ""
   ),
   ""
)</f>
        <v/>
      </c>
      <c r="CB222" s="4" t="str">
        <f>IF(
   AND(Table65[[#This Row],[Service]]&lt;&gt;"", Table65[[#This Row],[Quantity (mg)]]&lt;0.2, Table65[[#This Row],[Formulation]]&lt;&gt;"", Table65[[#This Row],[Formulation]]&lt;&gt;"None"),
   "Error 18: Quantity too low. Minimum is 0.2mg for formulations",
   ""
)</f>
        <v/>
      </c>
      <c r="CC222" s="4" t="str">
        <f>IF(
   AND(Table65[[#This Row],[Service]]&lt;&gt;"", Table65[[#This Row],[Vector]]="No Vector", Table65[[#This Row],[Service]]&lt;&gt;"HT Geneblock Custom RNA"),
   "Error 19: [No Vector] can only be used for Geneblock service",
   ""
)</f>
        <v/>
      </c>
      <c r="CD222" s="4" t="str">
        <f>_xlfn.LET(
    _xlpm.errorList, _xlfn.TEXTJOIN(". ", TRUE, Table_Sequence_Check[[#This Row],[Problem Sequence Check]:[GC Check]],Table_Sequence_Check[[#This Row],[Restriction Enzyme Error]:[Gblock No Vector Check]]),
    IF(AND(Table65[[#This Row],[Service]]&lt;&gt;"", Table65[[#This Row],[Custom Sequence/Bank ID]]&lt;&gt;"SPECIAL",_xlpm.errorList&lt;&gt;""), _xlpm.errorList &amp; ".", "")
)</f>
        <v/>
      </c>
      <c r="CF222" s="3" t="str">
        <f t="shared" si="15"/>
        <v>Required</v>
      </c>
      <c r="CG222" s="1" t="str">
        <f t="shared" si="16"/>
        <v>Optional</v>
      </c>
      <c r="CH222" s="1" t="str">
        <f>IF(Table65[[#This Row],[Service]]&lt;&gt;"",IF((Table65[[#This Row],[Service]]="HT Custom RNA") + (Table65[[#This Row],[Service]]="HT Geneblock Custom RNA"), "Empty","Required"),"Empty")</f>
        <v>Empty</v>
      </c>
      <c r="CI222" s="1" t="str">
        <f>IF(Table65[[#This Row],[Service]] = "Stock RNA", "Required","Empty")</f>
        <v>Empty</v>
      </c>
      <c r="CJ222" s="1" t="str">
        <f>IF(OR(Table65[[#This Row],[Service]] = "Custom RNA", Table65[[#This Row],[Service]] = "HT Custom RNA", Table65[[#This Row],[Service]] = "HT Geneblock Custom RNA", Table65[[#This Row],[Service]] = "Formulation"), "Required", "Empty")</f>
        <v>Empty</v>
      </c>
      <c r="CK222" s="1" t="str">
        <f>IF(OR(Table65[[#This Row],[Service]] = "Custom RNA", Table65[[#This Row],[Service]] = "HT Custom RNA", Table65[[#This Row],[Service]] = "HT Geneblock Custom RNA"), "Required", "Empty")</f>
        <v>Empty</v>
      </c>
      <c r="CL222" s="1" t="str">
        <f>IF(OR(Table65[[#This Row],[Service]] = "Custom RNA", Table65[[#This Row],[Service]] = "HT Custom RNA", Table65[[#This Row],[Service]] = "HT Geneblock Custom RNA"), "Required", "Empty")</f>
        <v>Empty</v>
      </c>
      <c r="CM222" s="1" t="str">
        <f>IF(OR(Table65[[#This Row],[Service]] = "Custom RNA", Table65[[#This Row],[Service]] = "HT Custom RNA", Table65[[#This Row],[Service]] = "HT Geneblock Custom RNA"), "Required", "Empty")</f>
        <v>Empty</v>
      </c>
      <c r="CN222" s="1" t="str">
        <f>IF(AND(Table65[[#This Row],[Vector]]&lt;&gt;"Banked Construct", OR(Table65[[#This Row],[Service]] = "Custom RNA", Table65[[#This Row],[Service]] = "HT Custom RNA",Table65[[#This Row],[Service]] = "HT Geneblock Custom RNA",)), "Optional", "Empty")</f>
        <v>Empty</v>
      </c>
      <c r="CO222" s="1" t="str">
        <f>IF(OR(Table65[[#This Row],[Service]] = "Custom RNA", Table65[[#This Row],[Service]] = "HT Custom RNA"), "Optional", "Empty")</f>
        <v>Empty</v>
      </c>
      <c r="CP222" s="1" t="str">
        <f>IF(OR(Table65[[#This Row],[Service]] = "Custom RNA", Table65[[#This Row],[Service]] = "HT Custom RNA", Table65[[#This Row],[Service]] = "HT Custom Geneblock RNA"), "Optional", "Empty")</f>
        <v>Empty</v>
      </c>
      <c r="CQ222" s="1" t="str">
        <f>IF(Table65[[#This Row],[Service]]&lt;&gt;"",IF(OR(Table65[[#This Row],[Service]]="HT Custom RNA", Table65[[#This Row],[Service]]="HT Geneblock Custom RNA"), "Empty","Optional"),"Empty")</f>
        <v>Empty</v>
      </c>
      <c r="CR222" s="1" t="str">
        <f>IF(AND(Table65[[#This Row],[Formulation]]&lt;&gt;"",Table65[[#This Row],[Formulation]]&lt;&gt;"None",Table65[[#This Row],[Formulation]]&lt;&gt;"No Options"), "Required","Empty")</f>
        <v>Empty</v>
      </c>
      <c r="CS222" s="1" t="str">
        <f>IF(AND(Table65[[#This Row],[Formulation]]&lt;&gt;"",Table65[[#This Row],[Formulation]]&lt;&gt;"None",Table65[[#This Row],[Formulation]]&lt;&gt;"No Options"), "Optional","Empty")</f>
        <v>Empty</v>
      </c>
      <c r="CT222" s="1" t="str">
        <f t="shared" si="17"/>
        <v>Optional</v>
      </c>
      <c r="CU222" s="1" t="str">
        <f t="shared" si="18"/>
        <v>Optional</v>
      </c>
      <c r="CV222" s="2" t="str">
        <f t="shared" si="19"/>
        <v>Optional</v>
      </c>
    </row>
    <row r="223" spans="1:100" x14ac:dyDescent="0.35">
      <c r="A223" s="69">
        <v>219</v>
      </c>
      <c r="B223" s="59"/>
      <c r="C223" s="83"/>
      <c r="D223" s="85"/>
      <c r="E223" s="90"/>
      <c r="F223" s="60"/>
      <c r="G223" s="60"/>
      <c r="H223" s="60"/>
      <c r="I223" s="61"/>
      <c r="J223" s="61"/>
      <c r="K223" s="105"/>
      <c r="L223" s="90"/>
      <c r="M223" s="60"/>
      <c r="N223" s="108"/>
      <c r="O223" s="91"/>
      <c r="P223" s="111"/>
      <c r="Q223" s="93" t="str">
        <f>Table_Sequence_Check[[#This Row],[Final Warnings]]</f>
        <v/>
      </c>
      <c r="R223" s="19"/>
      <c r="S223" s="19"/>
      <c r="T223" s="19"/>
      <c r="BG223" s="3" t="str" cm="1">
        <f t="array" ref="BG223">_xlfn.LET(
    _xlpm.ProblemFound, _xlfn.TEXTJOIN(", ", TRUE, IF(OR(Table65[[#This Row],[Codon Optimize Capitalized?]]="No", Table65[[#This Row],[Codon Optimize Capitalized?]]=""), IF((ISNUMBER(SEARCH(Table_Problem_Sequences[Problem Sequences], Table65[[#This Row],[Custom Sequence/Bank ID]]))), Table_Problem_Sequences[Problem Sequences], ""),IF((ISNUMBER(FIND(LOWER(Table_Problem_Sequences[Problem Sequences]), Table65[[#This Row],[Custom Sequence/Bank ID]]))), Table_Problem_Sequences[Problem Sequences], ""))),
    IF(_xlpm.ProblemFound="", "", "Warning 1: Problem sequences found (" &amp; _xlpm.ProblemFound &amp; ")"))</f>
        <v/>
      </c>
      <c r="BH223" s="3" t="str">
        <f>IF(AND(Table65[[#This Row],[Vector]] &lt;&gt; "Banked Construct",Table65[[#This Row],[Service]]&lt;&gt;"Stock RNA", LEN(Table65[[#This Row],[Custom Sequence/Bank ID]])&lt;300, Table65[[#This Row],[Custom Sequence/Bank ID]]&lt;&gt;""),"Comment: Sequence is less than 300nt. A spacer sequence will be added to bring the length up to 300nt","")</f>
        <v/>
      </c>
      <c r="BI223" s="1" t="str">
        <f>IF(AND(Table65[[#This Row],[Custom Sequence/Bank ID]]&lt;&gt;"", Table65[[#This Row],[Codon Optimize Capitalized?]]&lt;&gt; "No", Table65[[#This Row],[Codon Optimize Capitalized?]]&lt;&gt; "", Table65[[#This Row],[Codon Optimize Capitalized?]]&lt;&gt; "No Options"),
    IF(MOD(LEN(SUBSTITUTE(SUBSTITUTE(SUBSTITUTE(SUBSTITUTE(SUBSTITUTE(Table65[[#This Row],[Custom Sequence/Bank ID]], "a", ""), "c", ""), "g", ""), "u", ""), "t", "")), 3) = 0,
        "",
        "Error 3: Optimization regions not divisible by 3"),
    "")</f>
        <v/>
      </c>
      <c r="BJ223" s="1" t="str">
        <f>IF(
    Table65[[#This Row],[Vector]]="Banked Construct",
    IF(
        AND(
            LEFT(Table65[[#This Row],[Custom Sequence/Bank ID]], 3)="RTC",
            ISNUMBER(VALUE(MID(Table65[[#This Row],[Custom Sequence/Bank ID]], 4, 7))),
            LEN(Table65[[#This Row],[Custom Sequence/Bank ID]])=10
        ),
        "",
        "Error 4: Incorrect Bank ID"
    ),
    ""
)</f>
        <v/>
      </c>
      <c r="BK223" s="1" t="str">
        <f>IF(
   AND(Table65[[#This Row],[Vector]]&lt;&gt;"Banked Construct", LEN(Table65[[#This Row],[Custom Sequence/Bank ID]])&gt;0),
   IF(
      LEN(
         SUBSTITUTE(
            SUBSTITUTE(
               SUBSTITUTE(
                  SUBSTITUTE(UPPER(Table65[[#This Row],[Custom Sequence/Bank ID]]),"A",""),
               "C",""),
            "T",""),
         "G","")
      )&gt;0,
      "Error 5: Non-ACGT characters present",
      ""
   ),
   ""
)</f>
        <v/>
      </c>
      <c r="BL223" s="4" t="str">
        <f>IF(AND(Table65[[#This Row],[Vector]] &lt;&gt; "Banked Construct",Table65[[#This Row],[Service]]="Custom RNA", LEN(Table65[[#This Row],[Custom Sequence/Bank ID]])&gt;10000),"Error 6: Maximum sequence length is 10,000nt",IF(AND(Table65[[#This Row],[Vector]] &lt;&gt; "Banked Construct",Table65[[#This Row],[Service]]="HT Custom RNA", LEN(Table65[[#This Row],[Custom Sequence/Bank ID]])&gt;5000),"Error 6: Maximum sequence length for HT is 5,000nt", IF(Table65[[#This Row],[Service]]="HT Geneblock Custom RNA", IF(AND(Table65[[#This Row],[Vector]]="RTC coding circRNA", LEN(Table65[[#This Row],[Custom Sequence/Bank ID]])&gt;3793),"Error 6: Maximum sequence length for Coding CircRNA Geneblock is 3,793nt", IF(AND(Table65[[#This Row],[Vector]]="RTC noncoding circRNA", LEN(Table65[[#This Row],[Custom Sequence/Bank ID]])&gt;4493),"Error 6: Maximum sequence length for Noncoding CircRNA Geneblock is 4,493nt", IF(AND(Table65[[#This Row],[Vector]]="RTC Other RNA", LEN(Table65[[#This Row],[Custom Sequence/Bank ID]])&gt;4913),"Error 6: Maximum sequence length for Other RNA Geneblock is 4,913nt",""))),"")))</f>
        <v/>
      </c>
      <c r="BM223" s="4" t="str">
        <f>IF(AND(Table65[[#This Row],[Vector]] &lt;&gt; "Banked Construct", Table65[[#This Row],[Service]]&lt;&gt;"Stock RNA", Table65[[#This Row],[Custom Sequence/Bank ID]]&lt;&gt;""),
    _xlfn.LET(
        _xlpm.Sequence, Table65[[#This Row],[Custom Sequence/Bank ID]],
        _xlpm.OriginalLength, IF(AND(Table65[[#This Row],[Codon Optimize Capitalized?]] &lt;&gt; "No", Table65[[#This Row],[Codon Optimize Capitalized?]] &lt;&gt; ""),
                           LEN(SUBSTITUTE(SUBSTITUTE(SUBSTITUTE(SUBSTITUTE(SUBSTITUTE(_xlpm.Sequence, "A", ""), "C", ""), "G", ""), "T", ""), "U", "")),
                           LEN(_xlpm.Sequence)),
        _xlpm.NoGCLength, IF(AND(Table65[[#This Row],[Codon Optimize Capitalized?]] &lt;&gt; "No", Table65[[#This Row],[Codon Optimize Capitalized?]] &lt;&gt; ""),
                       LEN((SUBSTITUTE(SUBSTITUTE(SUBSTITUTE(SUBSTITUTE(SUBSTITUTE(SUBSTITUTE(SUBSTITUTE(_xlpm.Sequence, "A", ""), "C", ""), "G", ""), "T", ""), "U", ""), "g", ""), "c", ""))),
                       LEN(SUBSTITUTE(SUBSTITUTE(UPPER(_xlpm.Sequence), "G", ""), "C", ""))),
        _xlpm.GCLength, _xlpm.OriginalLength - _xlpm.NoGCLength,
        _xlpm.GCPercentage, IF(_xlpm.OriginalLength &gt; 15, _xlpm.GCLength / _xlpm.OriginalLength, 0.5),
                IF(OR(_xlpm.GCPercentage &gt; 0.65, _xlpm.GCPercentage &lt; 0.25), "Warning 7: Unoptimized region GC is not between 25-65%", "")
    ),
    ""
)</f>
        <v/>
      </c>
      <c r="BN223" s="4" t="str" cm="1">
        <f t="array" ref="BN223">_xlfn.LET(
    _xlpm.ProblemFound, _xlfn.TEXTJOIN(", ", TRUE, IF(OR(Table65[[#This Row],[Codon Optimize Capitalized?]]="No", Table65[[#This Row],[Codon Optimize Capitalized?]]=""), IF((ISNUMBER(SEARCH(Table_Restriction_Enzymes[XbaI], Table65[[#This Row],[Custom Sequence/Bank ID]]))), Table_Restriction_Enzymes[XbaI], ""),IF((ISNUMBER(FIND(LOWER(Table_Restriction_Enzymes[XbaI]), Table65[[#This Row],[Custom Sequence/Bank ID]]))), Table_Restriction_Enzymes[XbaI], ""))),
    IF(_xlpm.ProblemFound="", "", "[" &amp; _xlpm.ProblemFound &amp; "]"))</f>
        <v/>
      </c>
      <c r="BO223" s="4" t="str">
        <f>IF(Table_Sequence_Check[[#This Row],[Restriction Enzyme 1 Check]]&lt;&gt;"", Table_Restriction_Enzymes[[#Headers],[XbaI]],"")</f>
        <v/>
      </c>
      <c r="BP223" s="4" t="str" cm="1">
        <f t="array" ref="BP223">_xlfn.LET(
    _xlpm.ProblemFound, _xlfn.TEXTJOIN(", ", TRUE, IF(OR(Table65[[#This Row],[Codon Optimize Capitalized?]]="No", Table65[[#This Row],[Codon Optimize Capitalized?]]=""), IF((ISNUMBER(SEARCH(Table_Restriction_Enzymes[AscI], Table65[[#This Row],[Custom Sequence/Bank ID]]))), Table_Restriction_Enzymes[AscI], ""),IF((ISNUMBER(FIND(LOWER(Table_Restriction_Enzymes[AscI]), Table65[[#This Row],[Custom Sequence/Bank ID]]))), Table_Restriction_Enzymes[AscI], ""))),
    IF(_xlpm.ProblemFound="", "", "[" &amp; _xlpm.ProblemFound &amp; "]"))</f>
        <v/>
      </c>
      <c r="BQ223" s="4" t="str">
        <f>IF(Table_Sequence_Check[[#This Row],[Restriction Enzyme 2 Check]]&lt;&gt;"", Table_Restriction_Enzymes[[#Headers],[AscI]],"")</f>
        <v/>
      </c>
      <c r="BR223" s="4" t="str">
        <f>IF(AND(Table65[[#This Row],[Vector]] &lt;&gt; "Banked Construct",Table65[[#This Row],[Service]]&lt;&gt;"Stock RNA", Table65[[#This Row],[Service]]&lt;&gt;"HT Geneblock Custom RNA", Table_Sequence_Check[[#This Row],[Restriction Enzyme 1 Check]]&lt;&gt;"", Table_Sequence_Check[[#This Row],[Restriction Enzyme 2 Check]]&lt;&gt; ""),"Error 8: Remove instances of one of the following: " &amp; _xlfn.CONCAT(Table_Sequence_Check[[#This Row],[Restriction Enzyme 1 Check]],Table_Sequence_Check[[#This Row],[Restriction Enzyme 2 Check]]),"")</f>
        <v/>
      </c>
      <c r="BS223" s="4" t="str" cm="1">
        <f t="array" ref="BS223">IF(
   AND(
      Table65[[#This Row],[Service]] &lt;&gt; "",
      OR(
         COUNTIF(Table65[Service], "HT Custom RNA") &gt; 0,
         COUNTIF(Table65[Service], "HT Geneblock Custom RNA") &gt; 0
      ),
      COUNTA(_xlfn.UNIQUE(_xlfn._xlws.FILTER(Table65[Service], Table65[Service] &lt;&gt; ""))) &gt; 1
   ),
   "Error 9: If selecting HT Custom RNA or HT Geneblock Custom RNA, all items must match the selected HT service",
   ""
)</f>
        <v/>
      </c>
      <c r="BT223" s="4" t="str" cm="1">
        <f t="array" ref="BT223">IF(
   AND(
      Table65[[#This Row],[Service]] &lt;&gt; "",
      OR(COUNTIF(Table65[Service], "*HT Custom RNA*") &gt; 0, COUNTIF(Table65[Service], "*HT Geneblock Custom RNA*") &gt; 0),
      OR(
         COUNTA(_xlfn.UNIQUE(_xlfn._xlws.FILTER(Table65[RNA Analytics], (Table65[Service] &lt;&gt; "")))) &gt; 1,
         COUNTA(_xlfn.UNIQUE(_xlfn._xlws.FILTER(Table65[Bank Construct?], (Table65[Service] &lt;&gt; "")))) &gt; 1,
         COUNTA(_xlfn.UNIQUE(_xlfn._xlws.FILTER(Table65[Synthesis Type], (Table65[Service] &lt;&gt; "")))) &gt; 1
      )
   ),
   "Error 10: If submitting HT Custom RNA or HT Geneblock Custom RNA service request, all items must have the same Synthesis Type, Banking, and Analytics",
   ""
)</f>
        <v/>
      </c>
      <c r="BU223" s="4" t="str">
        <f>IF(AND(OR(Table65[[#This Row],[Service]] = "HT Custom RNA",Table65[[#This Row],[Service]] = "HT Geneblock Custom RNA"), Table65[[#This Row],[Vector]]="Banked Construct"),"Error 11: Banked constructs cannot be submitted for HT/Geneblock Custom RNA service. Contact the core if you'd like to resynthesize an entire banked plate","")</f>
        <v/>
      </c>
      <c r="BV223" s="4" t="str">
        <f>IF(AND(Table65[[#This Row],[Service]] &lt;&gt; "", Table65[[#This Row],[Vector]]="Banked Construct", Table65[[#This Row],[Bank Construct?]]="Yes"),"Error 12: Cannot bank constructs that are already banked","")</f>
        <v/>
      </c>
      <c r="BW223" s="4" t="str" cm="1">
        <f t="array" ref="BW223">_xlfn.LET(
    _xlpm.ProblemFound, _xlfn.TEXTJOIN(", ", TRUE, IF(AND(Table65[[#This Row],[Synthesis Type]]="Other RNA", OR(Table65[[#This Row],[Codon Optimize Capitalized?]]="No", Table65[[#This Row],[Codon Optimize Capitalized?]]="")), IF((ISNUMBER(SEARCH(Table_pA_Check[pA Check], Table65[[#This Row],[Custom Sequence/Bank ID]]))), Table_pA_Check[pA Check], ""),IF((ISNUMBER(FIND(LOWER(Table_pA_Check[pA Check]), Table65[[#This Row],[Custom Sequence/Bank ID]]))), Table_pA_Check[pA Check], ""))),
    IF(_xlpm.ProblemFound="", "", "Error 13: Problem sequences found (" &amp; _xlpm.ProblemFound &amp; ")"))</f>
        <v/>
      </c>
      <c r="BX223" s="4" t="str">
        <f>IF(AND(Table65[[#This Row],[Service]] &lt;&gt; "", Table65[[#This Row],[Codon Optimize Capitalized?]]&lt;&gt; "No", Table65[[#This Row],[Codon Optimize Capitalized?]]&lt;&gt; "", Table65[[#This Row],[Codon Optimize Capitalized?]]&lt;&gt; "No Options", EXACT(Table65[[#This Row],[Custom Sequence/Bank ID]],LOWER(Table65[[#This Row],[Custom Sequence/Bank ID]]))),"Error 14: Codon optimization is selected, but sequence is lowercase. Change regions for optimization to uppercase","")</f>
        <v/>
      </c>
      <c r="BY223" s="4" t="str">
        <f>IF(COUNTIF(Table65[Name], Table65[[#This Row],[Name]]) &gt; 1, "Error 15: Duplicate name", "")</f>
        <v/>
      </c>
      <c r="BZ223" s="4" t="str">
        <f>IF(
   Table65[[#This Row],[Service]]&lt;&gt;"",
   IF(
      AND(Table65[[#This Row],[Formulation]]="", Table65[[#This Row],[Number of Aliquots]]&gt;1),
      "Error 16: The RTC can only aliquot formulated circRNA; unformulated circRNA is stable through many freeze-thaw cycles",
      ""
   ),
   ""
)</f>
        <v/>
      </c>
      <c r="CA223" s="4" t="str">
        <f>IF(
   Table65[[#This Row],[Service]]&lt;&gt;"",
   IF(
      Table65[[#This Row],[Number of Aliquots]] &gt; (Table65[[#This Row],[Quantity (mg)]]*20),
      "Error 17: Too many aliquots. Maximum aliquots for Quantity requested = " &amp; (Table65[[#This Row],[Quantity (mg)]]*20),
      ""
   ),
   ""
)</f>
        <v/>
      </c>
      <c r="CB223" s="4" t="str">
        <f>IF(
   AND(Table65[[#This Row],[Service]]&lt;&gt;"", Table65[[#This Row],[Quantity (mg)]]&lt;0.2, Table65[[#This Row],[Formulation]]&lt;&gt;"", Table65[[#This Row],[Formulation]]&lt;&gt;"None"),
   "Error 18: Quantity too low. Minimum is 0.2mg for formulations",
   ""
)</f>
        <v/>
      </c>
      <c r="CC223" s="4" t="str">
        <f>IF(
   AND(Table65[[#This Row],[Service]]&lt;&gt;"", Table65[[#This Row],[Vector]]="No Vector", Table65[[#This Row],[Service]]&lt;&gt;"HT Geneblock Custom RNA"),
   "Error 19: [No Vector] can only be used for Geneblock service",
   ""
)</f>
        <v/>
      </c>
      <c r="CD223" s="4" t="str">
        <f>_xlfn.LET(
    _xlpm.errorList, _xlfn.TEXTJOIN(". ", TRUE, Table_Sequence_Check[[#This Row],[Problem Sequence Check]:[GC Check]],Table_Sequence_Check[[#This Row],[Restriction Enzyme Error]:[Gblock No Vector Check]]),
    IF(AND(Table65[[#This Row],[Service]]&lt;&gt;"", Table65[[#This Row],[Custom Sequence/Bank ID]]&lt;&gt;"SPECIAL",_xlpm.errorList&lt;&gt;""), _xlpm.errorList &amp; ".", "")
)</f>
        <v/>
      </c>
      <c r="CF223" s="3" t="str">
        <f t="shared" si="15"/>
        <v>Required</v>
      </c>
      <c r="CG223" s="1" t="str">
        <f t="shared" si="16"/>
        <v>Optional</v>
      </c>
      <c r="CH223" s="1" t="str">
        <f>IF(Table65[[#This Row],[Service]]&lt;&gt;"",IF((Table65[[#This Row],[Service]]="HT Custom RNA") + (Table65[[#This Row],[Service]]="HT Geneblock Custom RNA"), "Empty","Required"),"Empty")</f>
        <v>Empty</v>
      </c>
      <c r="CI223" s="1" t="str">
        <f>IF(Table65[[#This Row],[Service]] = "Stock RNA", "Required","Empty")</f>
        <v>Empty</v>
      </c>
      <c r="CJ223" s="1" t="str">
        <f>IF(OR(Table65[[#This Row],[Service]] = "Custom RNA", Table65[[#This Row],[Service]] = "HT Custom RNA", Table65[[#This Row],[Service]] = "HT Geneblock Custom RNA", Table65[[#This Row],[Service]] = "Formulation"), "Required", "Empty")</f>
        <v>Empty</v>
      </c>
      <c r="CK223" s="1" t="str">
        <f>IF(OR(Table65[[#This Row],[Service]] = "Custom RNA", Table65[[#This Row],[Service]] = "HT Custom RNA", Table65[[#This Row],[Service]] = "HT Geneblock Custom RNA"), "Required", "Empty")</f>
        <v>Empty</v>
      </c>
      <c r="CL223" s="1" t="str">
        <f>IF(OR(Table65[[#This Row],[Service]] = "Custom RNA", Table65[[#This Row],[Service]] = "HT Custom RNA", Table65[[#This Row],[Service]] = "HT Geneblock Custom RNA"), "Required", "Empty")</f>
        <v>Empty</v>
      </c>
      <c r="CM223" s="1" t="str">
        <f>IF(OR(Table65[[#This Row],[Service]] = "Custom RNA", Table65[[#This Row],[Service]] = "HT Custom RNA", Table65[[#This Row],[Service]] = "HT Geneblock Custom RNA"), "Required", "Empty")</f>
        <v>Empty</v>
      </c>
      <c r="CN223" s="1" t="str">
        <f>IF(AND(Table65[[#This Row],[Vector]]&lt;&gt;"Banked Construct", OR(Table65[[#This Row],[Service]] = "Custom RNA", Table65[[#This Row],[Service]] = "HT Custom RNA",Table65[[#This Row],[Service]] = "HT Geneblock Custom RNA",)), "Optional", "Empty")</f>
        <v>Empty</v>
      </c>
      <c r="CO223" s="1" t="str">
        <f>IF(OR(Table65[[#This Row],[Service]] = "Custom RNA", Table65[[#This Row],[Service]] = "HT Custom RNA"), "Optional", "Empty")</f>
        <v>Empty</v>
      </c>
      <c r="CP223" s="1" t="str">
        <f>IF(OR(Table65[[#This Row],[Service]] = "Custom RNA", Table65[[#This Row],[Service]] = "HT Custom RNA", Table65[[#This Row],[Service]] = "HT Custom Geneblock RNA"), "Optional", "Empty")</f>
        <v>Empty</v>
      </c>
      <c r="CQ223" s="1" t="str">
        <f>IF(Table65[[#This Row],[Service]]&lt;&gt;"",IF(OR(Table65[[#This Row],[Service]]="HT Custom RNA", Table65[[#This Row],[Service]]="HT Geneblock Custom RNA"), "Empty","Optional"),"Empty")</f>
        <v>Empty</v>
      </c>
      <c r="CR223" s="1" t="str">
        <f>IF(AND(Table65[[#This Row],[Formulation]]&lt;&gt;"",Table65[[#This Row],[Formulation]]&lt;&gt;"None",Table65[[#This Row],[Formulation]]&lt;&gt;"No Options"), "Required","Empty")</f>
        <v>Empty</v>
      </c>
      <c r="CS223" s="1" t="str">
        <f>IF(AND(Table65[[#This Row],[Formulation]]&lt;&gt;"",Table65[[#This Row],[Formulation]]&lt;&gt;"None",Table65[[#This Row],[Formulation]]&lt;&gt;"No Options"), "Optional","Empty")</f>
        <v>Empty</v>
      </c>
      <c r="CT223" s="1" t="str">
        <f t="shared" si="17"/>
        <v>Optional</v>
      </c>
      <c r="CU223" s="1" t="str">
        <f t="shared" si="18"/>
        <v>Optional</v>
      </c>
      <c r="CV223" s="2" t="str">
        <f t="shared" si="19"/>
        <v>Optional</v>
      </c>
    </row>
    <row r="224" spans="1:100" x14ac:dyDescent="0.35">
      <c r="A224" s="69">
        <v>220</v>
      </c>
      <c r="B224" s="59"/>
      <c r="C224" s="83"/>
      <c r="D224" s="85"/>
      <c r="E224" s="90"/>
      <c r="F224" s="60"/>
      <c r="G224" s="60"/>
      <c r="H224" s="60"/>
      <c r="I224" s="61"/>
      <c r="J224" s="61"/>
      <c r="K224" s="105"/>
      <c r="L224" s="90"/>
      <c r="M224" s="60"/>
      <c r="N224" s="108"/>
      <c r="O224" s="91"/>
      <c r="P224" s="111"/>
      <c r="Q224" s="93" t="str">
        <f>Table_Sequence_Check[[#This Row],[Final Warnings]]</f>
        <v/>
      </c>
      <c r="R224" s="19"/>
      <c r="S224" s="19"/>
      <c r="T224" s="19"/>
      <c r="BG224" s="3" t="str" cm="1">
        <f t="array" ref="BG224">_xlfn.LET(
    _xlpm.ProblemFound, _xlfn.TEXTJOIN(", ", TRUE, IF(OR(Table65[[#This Row],[Codon Optimize Capitalized?]]="No", Table65[[#This Row],[Codon Optimize Capitalized?]]=""), IF((ISNUMBER(SEARCH(Table_Problem_Sequences[Problem Sequences], Table65[[#This Row],[Custom Sequence/Bank ID]]))), Table_Problem_Sequences[Problem Sequences], ""),IF((ISNUMBER(FIND(LOWER(Table_Problem_Sequences[Problem Sequences]), Table65[[#This Row],[Custom Sequence/Bank ID]]))), Table_Problem_Sequences[Problem Sequences], ""))),
    IF(_xlpm.ProblemFound="", "", "Warning 1: Problem sequences found (" &amp; _xlpm.ProblemFound &amp; ")"))</f>
        <v/>
      </c>
      <c r="BH224" s="3" t="str">
        <f>IF(AND(Table65[[#This Row],[Vector]] &lt;&gt; "Banked Construct",Table65[[#This Row],[Service]]&lt;&gt;"Stock RNA", LEN(Table65[[#This Row],[Custom Sequence/Bank ID]])&lt;300, Table65[[#This Row],[Custom Sequence/Bank ID]]&lt;&gt;""),"Comment: Sequence is less than 300nt. A spacer sequence will be added to bring the length up to 300nt","")</f>
        <v/>
      </c>
      <c r="BI224" s="1" t="str">
        <f>IF(AND(Table65[[#This Row],[Custom Sequence/Bank ID]]&lt;&gt;"", Table65[[#This Row],[Codon Optimize Capitalized?]]&lt;&gt; "No", Table65[[#This Row],[Codon Optimize Capitalized?]]&lt;&gt; "", Table65[[#This Row],[Codon Optimize Capitalized?]]&lt;&gt; "No Options"),
    IF(MOD(LEN(SUBSTITUTE(SUBSTITUTE(SUBSTITUTE(SUBSTITUTE(SUBSTITUTE(Table65[[#This Row],[Custom Sequence/Bank ID]], "a", ""), "c", ""), "g", ""), "u", ""), "t", "")), 3) = 0,
        "",
        "Error 3: Optimization regions not divisible by 3"),
    "")</f>
        <v/>
      </c>
      <c r="BJ224" s="1" t="str">
        <f>IF(
    Table65[[#This Row],[Vector]]="Banked Construct",
    IF(
        AND(
            LEFT(Table65[[#This Row],[Custom Sequence/Bank ID]], 3)="RTC",
            ISNUMBER(VALUE(MID(Table65[[#This Row],[Custom Sequence/Bank ID]], 4, 7))),
            LEN(Table65[[#This Row],[Custom Sequence/Bank ID]])=10
        ),
        "",
        "Error 4: Incorrect Bank ID"
    ),
    ""
)</f>
        <v/>
      </c>
      <c r="BK224" s="1" t="str">
        <f>IF(
   AND(Table65[[#This Row],[Vector]]&lt;&gt;"Banked Construct", LEN(Table65[[#This Row],[Custom Sequence/Bank ID]])&gt;0),
   IF(
      LEN(
         SUBSTITUTE(
            SUBSTITUTE(
               SUBSTITUTE(
                  SUBSTITUTE(UPPER(Table65[[#This Row],[Custom Sequence/Bank ID]]),"A",""),
               "C",""),
            "T",""),
         "G","")
      )&gt;0,
      "Error 5: Non-ACGT characters present",
      ""
   ),
   ""
)</f>
        <v/>
      </c>
      <c r="BL224" s="4" t="str">
        <f>IF(AND(Table65[[#This Row],[Vector]] &lt;&gt; "Banked Construct",Table65[[#This Row],[Service]]="Custom RNA", LEN(Table65[[#This Row],[Custom Sequence/Bank ID]])&gt;10000),"Error 6: Maximum sequence length is 10,000nt",IF(AND(Table65[[#This Row],[Vector]] &lt;&gt; "Banked Construct",Table65[[#This Row],[Service]]="HT Custom RNA", LEN(Table65[[#This Row],[Custom Sequence/Bank ID]])&gt;5000),"Error 6: Maximum sequence length for HT is 5,000nt", IF(Table65[[#This Row],[Service]]="HT Geneblock Custom RNA", IF(AND(Table65[[#This Row],[Vector]]="RTC coding circRNA", LEN(Table65[[#This Row],[Custom Sequence/Bank ID]])&gt;3793),"Error 6: Maximum sequence length for Coding CircRNA Geneblock is 3,793nt", IF(AND(Table65[[#This Row],[Vector]]="RTC noncoding circRNA", LEN(Table65[[#This Row],[Custom Sequence/Bank ID]])&gt;4493),"Error 6: Maximum sequence length for Noncoding CircRNA Geneblock is 4,493nt", IF(AND(Table65[[#This Row],[Vector]]="RTC Other RNA", LEN(Table65[[#This Row],[Custom Sequence/Bank ID]])&gt;4913),"Error 6: Maximum sequence length for Other RNA Geneblock is 4,913nt",""))),"")))</f>
        <v/>
      </c>
      <c r="BM224" s="4" t="str">
        <f>IF(AND(Table65[[#This Row],[Vector]] &lt;&gt; "Banked Construct", Table65[[#This Row],[Service]]&lt;&gt;"Stock RNA", Table65[[#This Row],[Custom Sequence/Bank ID]]&lt;&gt;""),
    _xlfn.LET(
        _xlpm.Sequence, Table65[[#This Row],[Custom Sequence/Bank ID]],
        _xlpm.OriginalLength, IF(AND(Table65[[#This Row],[Codon Optimize Capitalized?]] &lt;&gt; "No", Table65[[#This Row],[Codon Optimize Capitalized?]] &lt;&gt; ""),
                           LEN(SUBSTITUTE(SUBSTITUTE(SUBSTITUTE(SUBSTITUTE(SUBSTITUTE(_xlpm.Sequence, "A", ""), "C", ""), "G", ""), "T", ""), "U", "")),
                           LEN(_xlpm.Sequence)),
        _xlpm.NoGCLength, IF(AND(Table65[[#This Row],[Codon Optimize Capitalized?]] &lt;&gt; "No", Table65[[#This Row],[Codon Optimize Capitalized?]] &lt;&gt; ""),
                       LEN((SUBSTITUTE(SUBSTITUTE(SUBSTITUTE(SUBSTITUTE(SUBSTITUTE(SUBSTITUTE(SUBSTITUTE(_xlpm.Sequence, "A", ""), "C", ""), "G", ""), "T", ""), "U", ""), "g", ""), "c", ""))),
                       LEN(SUBSTITUTE(SUBSTITUTE(UPPER(_xlpm.Sequence), "G", ""), "C", ""))),
        _xlpm.GCLength, _xlpm.OriginalLength - _xlpm.NoGCLength,
        _xlpm.GCPercentage, IF(_xlpm.OriginalLength &gt; 15, _xlpm.GCLength / _xlpm.OriginalLength, 0.5),
                IF(OR(_xlpm.GCPercentage &gt; 0.65, _xlpm.GCPercentage &lt; 0.25), "Warning 7: Unoptimized region GC is not between 25-65%", "")
    ),
    ""
)</f>
        <v/>
      </c>
      <c r="BN224" s="4" t="str" cm="1">
        <f t="array" ref="BN224">_xlfn.LET(
    _xlpm.ProblemFound, _xlfn.TEXTJOIN(", ", TRUE, IF(OR(Table65[[#This Row],[Codon Optimize Capitalized?]]="No", Table65[[#This Row],[Codon Optimize Capitalized?]]=""), IF((ISNUMBER(SEARCH(Table_Restriction_Enzymes[XbaI], Table65[[#This Row],[Custom Sequence/Bank ID]]))), Table_Restriction_Enzymes[XbaI], ""),IF((ISNUMBER(FIND(LOWER(Table_Restriction_Enzymes[XbaI]), Table65[[#This Row],[Custom Sequence/Bank ID]]))), Table_Restriction_Enzymes[XbaI], ""))),
    IF(_xlpm.ProblemFound="", "", "[" &amp; _xlpm.ProblemFound &amp; "]"))</f>
        <v/>
      </c>
      <c r="BO224" s="4" t="str">
        <f>IF(Table_Sequence_Check[[#This Row],[Restriction Enzyme 1 Check]]&lt;&gt;"", Table_Restriction_Enzymes[[#Headers],[XbaI]],"")</f>
        <v/>
      </c>
      <c r="BP224" s="4" t="str" cm="1">
        <f t="array" ref="BP224">_xlfn.LET(
    _xlpm.ProblemFound, _xlfn.TEXTJOIN(", ", TRUE, IF(OR(Table65[[#This Row],[Codon Optimize Capitalized?]]="No", Table65[[#This Row],[Codon Optimize Capitalized?]]=""), IF((ISNUMBER(SEARCH(Table_Restriction_Enzymes[AscI], Table65[[#This Row],[Custom Sequence/Bank ID]]))), Table_Restriction_Enzymes[AscI], ""),IF((ISNUMBER(FIND(LOWER(Table_Restriction_Enzymes[AscI]), Table65[[#This Row],[Custom Sequence/Bank ID]]))), Table_Restriction_Enzymes[AscI], ""))),
    IF(_xlpm.ProblemFound="", "", "[" &amp; _xlpm.ProblemFound &amp; "]"))</f>
        <v/>
      </c>
      <c r="BQ224" s="4" t="str">
        <f>IF(Table_Sequence_Check[[#This Row],[Restriction Enzyme 2 Check]]&lt;&gt;"", Table_Restriction_Enzymes[[#Headers],[AscI]],"")</f>
        <v/>
      </c>
      <c r="BR224" s="4" t="str">
        <f>IF(AND(Table65[[#This Row],[Vector]] &lt;&gt; "Banked Construct",Table65[[#This Row],[Service]]&lt;&gt;"Stock RNA", Table65[[#This Row],[Service]]&lt;&gt;"HT Geneblock Custom RNA", Table_Sequence_Check[[#This Row],[Restriction Enzyme 1 Check]]&lt;&gt;"", Table_Sequence_Check[[#This Row],[Restriction Enzyme 2 Check]]&lt;&gt; ""),"Error 8: Remove instances of one of the following: " &amp; _xlfn.CONCAT(Table_Sequence_Check[[#This Row],[Restriction Enzyme 1 Check]],Table_Sequence_Check[[#This Row],[Restriction Enzyme 2 Check]]),"")</f>
        <v/>
      </c>
      <c r="BS224" s="4" t="str" cm="1">
        <f t="array" ref="BS224">IF(
   AND(
      Table65[[#This Row],[Service]] &lt;&gt; "",
      OR(
         COUNTIF(Table65[Service], "HT Custom RNA") &gt; 0,
         COUNTIF(Table65[Service], "HT Geneblock Custom RNA") &gt; 0
      ),
      COUNTA(_xlfn.UNIQUE(_xlfn._xlws.FILTER(Table65[Service], Table65[Service] &lt;&gt; ""))) &gt; 1
   ),
   "Error 9: If selecting HT Custom RNA or HT Geneblock Custom RNA, all items must match the selected HT service",
   ""
)</f>
        <v/>
      </c>
      <c r="BT224" s="4" t="str" cm="1">
        <f t="array" ref="BT224">IF(
   AND(
      Table65[[#This Row],[Service]] &lt;&gt; "",
      OR(COUNTIF(Table65[Service], "*HT Custom RNA*") &gt; 0, COUNTIF(Table65[Service], "*HT Geneblock Custom RNA*") &gt; 0),
      OR(
         COUNTA(_xlfn.UNIQUE(_xlfn._xlws.FILTER(Table65[RNA Analytics], (Table65[Service] &lt;&gt; "")))) &gt; 1,
         COUNTA(_xlfn.UNIQUE(_xlfn._xlws.FILTER(Table65[Bank Construct?], (Table65[Service] &lt;&gt; "")))) &gt; 1,
         COUNTA(_xlfn.UNIQUE(_xlfn._xlws.FILTER(Table65[Synthesis Type], (Table65[Service] &lt;&gt; "")))) &gt; 1
      )
   ),
   "Error 10: If submitting HT Custom RNA or HT Geneblock Custom RNA service request, all items must have the same Synthesis Type, Banking, and Analytics",
   ""
)</f>
        <v/>
      </c>
      <c r="BU224" s="4" t="str">
        <f>IF(AND(OR(Table65[[#This Row],[Service]] = "HT Custom RNA",Table65[[#This Row],[Service]] = "HT Geneblock Custom RNA"), Table65[[#This Row],[Vector]]="Banked Construct"),"Error 11: Banked constructs cannot be submitted for HT/Geneblock Custom RNA service. Contact the core if you'd like to resynthesize an entire banked plate","")</f>
        <v/>
      </c>
      <c r="BV224" s="4" t="str">
        <f>IF(AND(Table65[[#This Row],[Service]] &lt;&gt; "", Table65[[#This Row],[Vector]]="Banked Construct", Table65[[#This Row],[Bank Construct?]]="Yes"),"Error 12: Cannot bank constructs that are already banked","")</f>
        <v/>
      </c>
      <c r="BW224" s="4" t="str" cm="1">
        <f t="array" ref="BW224">_xlfn.LET(
    _xlpm.ProblemFound, _xlfn.TEXTJOIN(", ", TRUE, IF(AND(Table65[[#This Row],[Synthesis Type]]="Other RNA", OR(Table65[[#This Row],[Codon Optimize Capitalized?]]="No", Table65[[#This Row],[Codon Optimize Capitalized?]]="")), IF((ISNUMBER(SEARCH(Table_pA_Check[pA Check], Table65[[#This Row],[Custom Sequence/Bank ID]]))), Table_pA_Check[pA Check], ""),IF((ISNUMBER(FIND(LOWER(Table_pA_Check[pA Check]), Table65[[#This Row],[Custom Sequence/Bank ID]]))), Table_pA_Check[pA Check], ""))),
    IF(_xlpm.ProblemFound="", "", "Error 13: Problem sequences found (" &amp; _xlpm.ProblemFound &amp; ")"))</f>
        <v/>
      </c>
      <c r="BX224" s="4" t="str">
        <f>IF(AND(Table65[[#This Row],[Service]] &lt;&gt; "", Table65[[#This Row],[Codon Optimize Capitalized?]]&lt;&gt; "No", Table65[[#This Row],[Codon Optimize Capitalized?]]&lt;&gt; "", Table65[[#This Row],[Codon Optimize Capitalized?]]&lt;&gt; "No Options", EXACT(Table65[[#This Row],[Custom Sequence/Bank ID]],LOWER(Table65[[#This Row],[Custom Sequence/Bank ID]]))),"Error 14: Codon optimization is selected, but sequence is lowercase. Change regions for optimization to uppercase","")</f>
        <v/>
      </c>
      <c r="BY224" s="4" t="str">
        <f>IF(COUNTIF(Table65[Name], Table65[[#This Row],[Name]]) &gt; 1, "Error 15: Duplicate name", "")</f>
        <v/>
      </c>
      <c r="BZ224" s="4" t="str">
        <f>IF(
   Table65[[#This Row],[Service]]&lt;&gt;"",
   IF(
      AND(Table65[[#This Row],[Formulation]]="", Table65[[#This Row],[Number of Aliquots]]&gt;1),
      "Error 16: The RTC can only aliquot formulated circRNA; unformulated circRNA is stable through many freeze-thaw cycles",
      ""
   ),
   ""
)</f>
        <v/>
      </c>
      <c r="CA224" s="4" t="str">
        <f>IF(
   Table65[[#This Row],[Service]]&lt;&gt;"",
   IF(
      Table65[[#This Row],[Number of Aliquots]] &gt; (Table65[[#This Row],[Quantity (mg)]]*20),
      "Error 17: Too many aliquots. Maximum aliquots for Quantity requested = " &amp; (Table65[[#This Row],[Quantity (mg)]]*20),
      ""
   ),
   ""
)</f>
        <v/>
      </c>
      <c r="CB224" s="4" t="str">
        <f>IF(
   AND(Table65[[#This Row],[Service]]&lt;&gt;"", Table65[[#This Row],[Quantity (mg)]]&lt;0.2, Table65[[#This Row],[Formulation]]&lt;&gt;"", Table65[[#This Row],[Formulation]]&lt;&gt;"None"),
   "Error 18: Quantity too low. Minimum is 0.2mg for formulations",
   ""
)</f>
        <v/>
      </c>
      <c r="CC224" s="4" t="str">
        <f>IF(
   AND(Table65[[#This Row],[Service]]&lt;&gt;"", Table65[[#This Row],[Vector]]="No Vector", Table65[[#This Row],[Service]]&lt;&gt;"HT Geneblock Custom RNA"),
   "Error 19: [No Vector] can only be used for Geneblock service",
   ""
)</f>
        <v/>
      </c>
      <c r="CD224" s="4" t="str">
        <f>_xlfn.LET(
    _xlpm.errorList, _xlfn.TEXTJOIN(". ", TRUE, Table_Sequence_Check[[#This Row],[Problem Sequence Check]:[GC Check]],Table_Sequence_Check[[#This Row],[Restriction Enzyme Error]:[Gblock No Vector Check]]),
    IF(AND(Table65[[#This Row],[Service]]&lt;&gt;"", Table65[[#This Row],[Custom Sequence/Bank ID]]&lt;&gt;"SPECIAL",_xlpm.errorList&lt;&gt;""), _xlpm.errorList &amp; ".", "")
)</f>
        <v/>
      </c>
      <c r="CF224" s="3" t="str">
        <f t="shared" si="15"/>
        <v>Required</v>
      </c>
      <c r="CG224" s="1" t="str">
        <f t="shared" si="16"/>
        <v>Optional</v>
      </c>
      <c r="CH224" s="1" t="str">
        <f>IF(Table65[[#This Row],[Service]]&lt;&gt;"",IF((Table65[[#This Row],[Service]]="HT Custom RNA") + (Table65[[#This Row],[Service]]="HT Geneblock Custom RNA"), "Empty","Required"),"Empty")</f>
        <v>Empty</v>
      </c>
      <c r="CI224" s="1" t="str">
        <f>IF(Table65[[#This Row],[Service]] = "Stock RNA", "Required","Empty")</f>
        <v>Empty</v>
      </c>
      <c r="CJ224" s="1" t="str">
        <f>IF(OR(Table65[[#This Row],[Service]] = "Custom RNA", Table65[[#This Row],[Service]] = "HT Custom RNA", Table65[[#This Row],[Service]] = "HT Geneblock Custom RNA", Table65[[#This Row],[Service]] = "Formulation"), "Required", "Empty")</f>
        <v>Empty</v>
      </c>
      <c r="CK224" s="1" t="str">
        <f>IF(OR(Table65[[#This Row],[Service]] = "Custom RNA", Table65[[#This Row],[Service]] = "HT Custom RNA", Table65[[#This Row],[Service]] = "HT Geneblock Custom RNA"), "Required", "Empty")</f>
        <v>Empty</v>
      </c>
      <c r="CL224" s="1" t="str">
        <f>IF(OR(Table65[[#This Row],[Service]] = "Custom RNA", Table65[[#This Row],[Service]] = "HT Custom RNA", Table65[[#This Row],[Service]] = "HT Geneblock Custom RNA"), "Required", "Empty")</f>
        <v>Empty</v>
      </c>
      <c r="CM224" s="1" t="str">
        <f>IF(OR(Table65[[#This Row],[Service]] = "Custom RNA", Table65[[#This Row],[Service]] = "HT Custom RNA", Table65[[#This Row],[Service]] = "HT Geneblock Custom RNA"), "Required", "Empty")</f>
        <v>Empty</v>
      </c>
      <c r="CN224" s="1" t="str">
        <f>IF(AND(Table65[[#This Row],[Vector]]&lt;&gt;"Banked Construct", OR(Table65[[#This Row],[Service]] = "Custom RNA", Table65[[#This Row],[Service]] = "HT Custom RNA",Table65[[#This Row],[Service]] = "HT Geneblock Custom RNA",)), "Optional", "Empty")</f>
        <v>Empty</v>
      </c>
      <c r="CO224" s="1" t="str">
        <f>IF(OR(Table65[[#This Row],[Service]] = "Custom RNA", Table65[[#This Row],[Service]] = "HT Custom RNA"), "Optional", "Empty")</f>
        <v>Empty</v>
      </c>
      <c r="CP224" s="1" t="str">
        <f>IF(OR(Table65[[#This Row],[Service]] = "Custom RNA", Table65[[#This Row],[Service]] = "HT Custom RNA", Table65[[#This Row],[Service]] = "HT Custom Geneblock RNA"), "Optional", "Empty")</f>
        <v>Empty</v>
      </c>
      <c r="CQ224" s="1" t="str">
        <f>IF(Table65[[#This Row],[Service]]&lt;&gt;"",IF(OR(Table65[[#This Row],[Service]]="HT Custom RNA", Table65[[#This Row],[Service]]="HT Geneblock Custom RNA"), "Empty","Optional"),"Empty")</f>
        <v>Empty</v>
      </c>
      <c r="CR224" s="1" t="str">
        <f>IF(AND(Table65[[#This Row],[Formulation]]&lt;&gt;"",Table65[[#This Row],[Formulation]]&lt;&gt;"None",Table65[[#This Row],[Formulation]]&lt;&gt;"No Options"), "Required","Empty")</f>
        <v>Empty</v>
      </c>
      <c r="CS224" s="1" t="str">
        <f>IF(AND(Table65[[#This Row],[Formulation]]&lt;&gt;"",Table65[[#This Row],[Formulation]]&lt;&gt;"None",Table65[[#This Row],[Formulation]]&lt;&gt;"No Options"), "Optional","Empty")</f>
        <v>Empty</v>
      </c>
      <c r="CT224" s="1" t="str">
        <f t="shared" si="17"/>
        <v>Optional</v>
      </c>
      <c r="CU224" s="1" t="str">
        <f t="shared" si="18"/>
        <v>Optional</v>
      </c>
      <c r="CV224" s="2" t="str">
        <f t="shared" si="19"/>
        <v>Optional</v>
      </c>
    </row>
    <row r="225" spans="1:100" x14ac:dyDescent="0.35">
      <c r="A225" s="69">
        <v>221</v>
      </c>
      <c r="B225" s="59"/>
      <c r="C225" s="83"/>
      <c r="D225" s="85"/>
      <c r="E225" s="90"/>
      <c r="F225" s="60"/>
      <c r="G225" s="60"/>
      <c r="H225" s="60"/>
      <c r="I225" s="61"/>
      <c r="J225" s="61"/>
      <c r="K225" s="105"/>
      <c r="L225" s="90"/>
      <c r="M225" s="60"/>
      <c r="N225" s="108"/>
      <c r="O225" s="91"/>
      <c r="P225" s="111"/>
      <c r="Q225" s="93" t="str">
        <f>Table_Sequence_Check[[#This Row],[Final Warnings]]</f>
        <v/>
      </c>
      <c r="R225" s="19"/>
      <c r="S225" s="19"/>
      <c r="T225" s="19"/>
      <c r="BG225" s="3" t="str" cm="1">
        <f t="array" ref="BG225">_xlfn.LET(
    _xlpm.ProblemFound, _xlfn.TEXTJOIN(", ", TRUE, IF(OR(Table65[[#This Row],[Codon Optimize Capitalized?]]="No", Table65[[#This Row],[Codon Optimize Capitalized?]]=""), IF((ISNUMBER(SEARCH(Table_Problem_Sequences[Problem Sequences], Table65[[#This Row],[Custom Sequence/Bank ID]]))), Table_Problem_Sequences[Problem Sequences], ""),IF((ISNUMBER(FIND(LOWER(Table_Problem_Sequences[Problem Sequences]), Table65[[#This Row],[Custom Sequence/Bank ID]]))), Table_Problem_Sequences[Problem Sequences], ""))),
    IF(_xlpm.ProblemFound="", "", "Warning 1: Problem sequences found (" &amp; _xlpm.ProblemFound &amp; ")"))</f>
        <v/>
      </c>
      <c r="BH225" s="3" t="str">
        <f>IF(AND(Table65[[#This Row],[Vector]] &lt;&gt; "Banked Construct",Table65[[#This Row],[Service]]&lt;&gt;"Stock RNA", LEN(Table65[[#This Row],[Custom Sequence/Bank ID]])&lt;300, Table65[[#This Row],[Custom Sequence/Bank ID]]&lt;&gt;""),"Comment: Sequence is less than 300nt. A spacer sequence will be added to bring the length up to 300nt","")</f>
        <v/>
      </c>
      <c r="BI225" s="1" t="str">
        <f>IF(AND(Table65[[#This Row],[Custom Sequence/Bank ID]]&lt;&gt;"", Table65[[#This Row],[Codon Optimize Capitalized?]]&lt;&gt; "No", Table65[[#This Row],[Codon Optimize Capitalized?]]&lt;&gt; "", Table65[[#This Row],[Codon Optimize Capitalized?]]&lt;&gt; "No Options"),
    IF(MOD(LEN(SUBSTITUTE(SUBSTITUTE(SUBSTITUTE(SUBSTITUTE(SUBSTITUTE(Table65[[#This Row],[Custom Sequence/Bank ID]], "a", ""), "c", ""), "g", ""), "u", ""), "t", "")), 3) = 0,
        "",
        "Error 3: Optimization regions not divisible by 3"),
    "")</f>
        <v/>
      </c>
      <c r="BJ225" s="1" t="str">
        <f>IF(
    Table65[[#This Row],[Vector]]="Banked Construct",
    IF(
        AND(
            LEFT(Table65[[#This Row],[Custom Sequence/Bank ID]], 3)="RTC",
            ISNUMBER(VALUE(MID(Table65[[#This Row],[Custom Sequence/Bank ID]], 4, 7))),
            LEN(Table65[[#This Row],[Custom Sequence/Bank ID]])=10
        ),
        "",
        "Error 4: Incorrect Bank ID"
    ),
    ""
)</f>
        <v/>
      </c>
      <c r="BK225" s="1" t="str">
        <f>IF(
   AND(Table65[[#This Row],[Vector]]&lt;&gt;"Banked Construct", LEN(Table65[[#This Row],[Custom Sequence/Bank ID]])&gt;0),
   IF(
      LEN(
         SUBSTITUTE(
            SUBSTITUTE(
               SUBSTITUTE(
                  SUBSTITUTE(UPPER(Table65[[#This Row],[Custom Sequence/Bank ID]]),"A",""),
               "C",""),
            "T",""),
         "G","")
      )&gt;0,
      "Error 5: Non-ACGT characters present",
      ""
   ),
   ""
)</f>
        <v/>
      </c>
      <c r="BL225" s="4" t="str">
        <f>IF(AND(Table65[[#This Row],[Vector]] &lt;&gt; "Banked Construct",Table65[[#This Row],[Service]]="Custom RNA", LEN(Table65[[#This Row],[Custom Sequence/Bank ID]])&gt;10000),"Error 6: Maximum sequence length is 10,000nt",IF(AND(Table65[[#This Row],[Vector]] &lt;&gt; "Banked Construct",Table65[[#This Row],[Service]]="HT Custom RNA", LEN(Table65[[#This Row],[Custom Sequence/Bank ID]])&gt;5000),"Error 6: Maximum sequence length for HT is 5,000nt", IF(Table65[[#This Row],[Service]]="HT Geneblock Custom RNA", IF(AND(Table65[[#This Row],[Vector]]="RTC coding circRNA", LEN(Table65[[#This Row],[Custom Sequence/Bank ID]])&gt;3793),"Error 6: Maximum sequence length for Coding CircRNA Geneblock is 3,793nt", IF(AND(Table65[[#This Row],[Vector]]="RTC noncoding circRNA", LEN(Table65[[#This Row],[Custom Sequence/Bank ID]])&gt;4493),"Error 6: Maximum sequence length for Noncoding CircRNA Geneblock is 4,493nt", IF(AND(Table65[[#This Row],[Vector]]="RTC Other RNA", LEN(Table65[[#This Row],[Custom Sequence/Bank ID]])&gt;4913),"Error 6: Maximum sequence length for Other RNA Geneblock is 4,913nt",""))),"")))</f>
        <v/>
      </c>
      <c r="BM225" s="4" t="str">
        <f>IF(AND(Table65[[#This Row],[Vector]] &lt;&gt; "Banked Construct", Table65[[#This Row],[Service]]&lt;&gt;"Stock RNA", Table65[[#This Row],[Custom Sequence/Bank ID]]&lt;&gt;""),
    _xlfn.LET(
        _xlpm.Sequence, Table65[[#This Row],[Custom Sequence/Bank ID]],
        _xlpm.OriginalLength, IF(AND(Table65[[#This Row],[Codon Optimize Capitalized?]] &lt;&gt; "No", Table65[[#This Row],[Codon Optimize Capitalized?]] &lt;&gt; ""),
                           LEN(SUBSTITUTE(SUBSTITUTE(SUBSTITUTE(SUBSTITUTE(SUBSTITUTE(_xlpm.Sequence, "A", ""), "C", ""), "G", ""), "T", ""), "U", "")),
                           LEN(_xlpm.Sequence)),
        _xlpm.NoGCLength, IF(AND(Table65[[#This Row],[Codon Optimize Capitalized?]] &lt;&gt; "No", Table65[[#This Row],[Codon Optimize Capitalized?]] &lt;&gt; ""),
                       LEN((SUBSTITUTE(SUBSTITUTE(SUBSTITUTE(SUBSTITUTE(SUBSTITUTE(SUBSTITUTE(SUBSTITUTE(_xlpm.Sequence, "A", ""), "C", ""), "G", ""), "T", ""), "U", ""), "g", ""), "c", ""))),
                       LEN(SUBSTITUTE(SUBSTITUTE(UPPER(_xlpm.Sequence), "G", ""), "C", ""))),
        _xlpm.GCLength, _xlpm.OriginalLength - _xlpm.NoGCLength,
        _xlpm.GCPercentage, IF(_xlpm.OriginalLength &gt; 15, _xlpm.GCLength / _xlpm.OriginalLength, 0.5),
                IF(OR(_xlpm.GCPercentage &gt; 0.65, _xlpm.GCPercentage &lt; 0.25), "Warning 7: Unoptimized region GC is not between 25-65%", "")
    ),
    ""
)</f>
        <v/>
      </c>
      <c r="BN225" s="4" t="str" cm="1">
        <f t="array" ref="BN225">_xlfn.LET(
    _xlpm.ProblemFound, _xlfn.TEXTJOIN(", ", TRUE, IF(OR(Table65[[#This Row],[Codon Optimize Capitalized?]]="No", Table65[[#This Row],[Codon Optimize Capitalized?]]=""), IF((ISNUMBER(SEARCH(Table_Restriction_Enzymes[XbaI], Table65[[#This Row],[Custom Sequence/Bank ID]]))), Table_Restriction_Enzymes[XbaI], ""),IF((ISNUMBER(FIND(LOWER(Table_Restriction_Enzymes[XbaI]), Table65[[#This Row],[Custom Sequence/Bank ID]]))), Table_Restriction_Enzymes[XbaI], ""))),
    IF(_xlpm.ProblemFound="", "", "[" &amp; _xlpm.ProblemFound &amp; "]"))</f>
        <v/>
      </c>
      <c r="BO225" s="4" t="str">
        <f>IF(Table_Sequence_Check[[#This Row],[Restriction Enzyme 1 Check]]&lt;&gt;"", Table_Restriction_Enzymes[[#Headers],[XbaI]],"")</f>
        <v/>
      </c>
      <c r="BP225" s="4" t="str" cm="1">
        <f t="array" ref="BP225">_xlfn.LET(
    _xlpm.ProblemFound, _xlfn.TEXTJOIN(", ", TRUE, IF(OR(Table65[[#This Row],[Codon Optimize Capitalized?]]="No", Table65[[#This Row],[Codon Optimize Capitalized?]]=""), IF((ISNUMBER(SEARCH(Table_Restriction_Enzymes[AscI], Table65[[#This Row],[Custom Sequence/Bank ID]]))), Table_Restriction_Enzymes[AscI], ""),IF((ISNUMBER(FIND(LOWER(Table_Restriction_Enzymes[AscI]), Table65[[#This Row],[Custom Sequence/Bank ID]]))), Table_Restriction_Enzymes[AscI], ""))),
    IF(_xlpm.ProblemFound="", "", "[" &amp; _xlpm.ProblemFound &amp; "]"))</f>
        <v/>
      </c>
      <c r="BQ225" s="4" t="str">
        <f>IF(Table_Sequence_Check[[#This Row],[Restriction Enzyme 2 Check]]&lt;&gt;"", Table_Restriction_Enzymes[[#Headers],[AscI]],"")</f>
        <v/>
      </c>
      <c r="BR225" s="4" t="str">
        <f>IF(AND(Table65[[#This Row],[Vector]] &lt;&gt; "Banked Construct",Table65[[#This Row],[Service]]&lt;&gt;"Stock RNA", Table65[[#This Row],[Service]]&lt;&gt;"HT Geneblock Custom RNA", Table_Sequence_Check[[#This Row],[Restriction Enzyme 1 Check]]&lt;&gt;"", Table_Sequence_Check[[#This Row],[Restriction Enzyme 2 Check]]&lt;&gt; ""),"Error 8: Remove instances of one of the following: " &amp; _xlfn.CONCAT(Table_Sequence_Check[[#This Row],[Restriction Enzyme 1 Check]],Table_Sequence_Check[[#This Row],[Restriction Enzyme 2 Check]]),"")</f>
        <v/>
      </c>
      <c r="BS225" s="4" t="str" cm="1">
        <f t="array" ref="BS225">IF(
   AND(
      Table65[[#This Row],[Service]] &lt;&gt; "",
      OR(
         COUNTIF(Table65[Service], "HT Custom RNA") &gt; 0,
         COUNTIF(Table65[Service], "HT Geneblock Custom RNA") &gt; 0
      ),
      COUNTA(_xlfn.UNIQUE(_xlfn._xlws.FILTER(Table65[Service], Table65[Service] &lt;&gt; ""))) &gt; 1
   ),
   "Error 9: If selecting HT Custom RNA or HT Geneblock Custom RNA, all items must match the selected HT service",
   ""
)</f>
        <v/>
      </c>
      <c r="BT225" s="4" t="str" cm="1">
        <f t="array" ref="BT225">IF(
   AND(
      Table65[[#This Row],[Service]] &lt;&gt; "",
      OR(COUNTIF(Table65[Service], "*HT Custom RNA*") &gt; 0, COUNTIF(Table65[Service], "*HT Geneblock Custom RNA*") &gt; 0),
      OR(
         COUNTA(_xlfn.UNIQUE(_xlfn._xlws.FILTER(Table65[RNA Analytics], (Table65[Service] &lt;&gt; "")))) &gt; 1,
         COUNTA(_xlfn.UNIQUE(_xlfn._xlws.FILTER(Table65[Bank Construct?], (Table65[Service] &lt;&gt; "")))) &gt; 1,
         COUNTA(_xlfn.UNIQUE(_xlfn._xlws.FILTER(Table65[Synthesis Type], (Table65[Service] &lt;&gt; "")))) &gt; 1
      )
   ),
   "Error 10: If submitting HT Custom RNA or HT Geneblock Custom RNA service request, all items must have the same Synthesis Type, Banking, and Analytics",
   ""
)</f>
        <v/>
      </c>
      <c r="BU225" s="4" t="str">
        <f>IF(AND(OR(Table65[[#This Row],[Service]] = "HT Custom RNA",Table65[[#This Row],[Service]] = "HT Geneblock Custom RNA"), Table65[[#This Row],[Vector]]="Banked Construct"),"Error 11: Banked constructs cannot be submitted for HT/Geneblock Custom RNA service. Contact the core if you'd like to resynthesize an entire banked plate","")</f>
        <v/>
      </c>
      <c r="BV225" s="4" t="str">
        <f>IF(AND(Table65[[#This Row],[Service]] &lt;&gt; "", Table65[[#This Row],[Vector]]="Banked Construct", Table65[[#This Row],[Bank Construct?]]="Yes"),"Error 12: Cannot bank constructs that are already banked","")</f>
        <v/>
      </c>
      <c r="BW225" s="4" t="str" cm="1">
        <f t="array" ref="BW225">_xlfn.LET(
    _xlpm.ProblemFound, _xlfn.TEXTJOIN(", ", TRUE, IF(AND(Table65[[#This Row],[Synthesis Type]]="Other RNA", OR(Table65[[#This Row],[Codon Optimize Capitalized?]]="No", Table65[[#This Row],[Codon Optimize Capitalized?]]="")), IF((ISNUMBER(SEARCH(Table_pA_Check[pA Check], Table65[[#This Row],[Custom Sequence/Bank ID]]))), Table_pA_Check[pA Check], ""),IF((ISNUMBER(FIND(LOWER(Table_pA_Check[pA Check]), Table65[[#This Row],[Custom Sequence/Bank ID]]))), Table_pA_Check[pA Check], ""))),
    IF(_xlpm.ProblemFound="", "", "Error 13: Problem sequences found (" &amp; _xlpm.ProblemFound &amp; ")"))</f>
        <v/>
      </c>
      <c r="BX225" s="4" t="str">
        <f>IF(AND(Table65[[#This Row],[Service]] &lt;&gt; "", Table65[[#This Row],[Codon Optimize Capitalized?]]&lt;&gt; "No", Table65[[#This Row],[Codon Optimize Capitalized?]]&lt;&gt; "", Table65[[#This Row],[Codon Optimize Capitalized?]]&lt;&gt; "No Options", EXACT(Table65[[#This Row],[Custom Sequence/Bank ID]],LOWER(Table65[[#This Row],[Custom Sequence/Bank ID]]))),"Error 14: Codon optimization is selected, but sequence is lowercase. Change regions for optimization to uppercase","")</f>
        <v/>
      </c>
      <c r="BY225" s="4" t="str">
        <f>IF(COUNTIF(Table65[Name], Table65[[#This Row],[Name]]) &gt; 1, "Error 15: Duplicate name", "")</f>
        <v/>
      </c>
      <c r="BZ225" s="4" t="str">
        <f>IF(
   Table65[[#This Row],[Service]]&lt;&gt;"",
   IF(
      AND(Table65[[#This Row],[Formulation]]="", Table65[[#This Row],[Number of Aliquots]]&gt;1),
      "Error 16: The RTC can only aliquot formulated circRNA; unformulated circRNA is stable through many freeze-thaw cycles",
      ""
   ),
   ""
)</f>
        <v/>
      </c>
      <c r="CA225" s="4" t="str">
        <f>IF(
   Table65[[#This Row],[Service]]&lt;&gt;"",
   IF(
      Table65[[#This Row],[Number of Aliquots]] &gt; (Table65[[#This Row],[Quantity (mg)]]*20),
      "Error 17: Too many aliquots. Maximum aliquots for Quantity requested = " &amp; (Table65[[#This Row],[Quantity (mg)]]*20),
      ""
   ),
   ""
)</f>
        <v/>
      </c>
      <c r="CB225" s="4" t="str">
        <f>IF(
   AND(Table65[[#This Row],[Service]]&lt;&gt;"", Table65[[#This Row],[Quantity (mg)]]&lt;0.2, Table65[[#This Row],[Formulation]]&lt;&gt;"", Table65[[#This Row],[Formulation]]&lt;&gt;"None"),
   "Error 18: Quantity too low. Minimum is 0.2mg for formulations",
   ""
)</f>
        <v/>
      </c>
      <c r="CC225" s="4" t="str">
        <f>IF(
   AND(Table65[[#This Row],[Service]]&lt;&gt;"", Table65[[#This Row],[Vector]]="No Vector", Table65[[#This Row],[Service]]&lt;&gt;"HT Geneblock Custom RNA"),
   "Error 19: [No Vector] can only be used for Geneblock service",
   ""
)</f>
        <v/>
      </c>
      <c r="CD225" s="4" t="str">
        <f>_xlfn.LET(
    _xlpm.errorList, _xlfn.TEXTJOIN(". ", TRUE, Table_Sequence_Check[[#This Row],[Problem Sequence Check]:[GC Check]],Table_Sequence_Check[[#This Row],[Restriction Enzyme Error]:[Gblock No Vector Check]]),
    IF(AND(Table65[[#This Row],[Service]]&lt;&gt;"", Table65[[#This Row],[Custom Sequence/Bank ID]]&lt;&gt;"SPECIAL",_xlpm.errorList&lt;&gt;""), _xlpm.errorList &amp; ".", "")
)</f>
        <v/>
      </c>
      <c r="CF225" s="3" t="str">
        <f t="shared" si="15"/>
        <v>Required</v>
      </c>
      <c r="CG225" s="1" t="str">
        <f t="shared" si="16"/>
        <v>Optional</v>
      </c>
      <c r="CH225" s="1" t="str">
        <f>IF(Table65[[#This Row],[Service]]&lt;&gt;"",IF((Table65[[#This Row],[Service]]="HT Custom RNA") + (Table65[[#This Row],[Service]]="HT Geneblock Custom RNA"), "Empty","Required"),"Empty")</f>
        <v>Empty</v>
      </c>
      <c r="CI225" s="1" t="str">
        <f>IF(Table65[[#This Row],[Service]] = "Stock RNA", "Required","Empty")</f>
        <v>Empty</v>
      </c>
      <c r="CJ225" s="1" t="str">
        <f>IF(OR(Table65[[#This Row],[Service]] = "Custom RNA", Table65[[#This Row],[Service]] = "HT Custom RNA", Table65[[#This Row],[Service]] = "HT Geneblock Custom RNA", Table65[[#This Row],[Service]] = "Formulation"), "Required", "Empty")</f>
        <v>Empty</v>
      </c>
      <c r="CK225" s="1" t="str">
        <f>IF(OR(Table65[[#This Row],[Service]] = "Custom RNA", Table65[[#This Row],[Service]] = "HT Custom RNA", Table65[[#This Row],[Service]] = "HT Geneblock Custom RNA"), "Required", "Empty")</f>
        <v>Empty</v>
      </c>
      <c r="CL225" s="1" t="str">
        <f>IF(OR(Table65[[#This Row],[Service]] = "Custom RNA", Table65[[#This Row],[Service]] = "HT Custom RNA", Table65[[#This Row],[Service]] = "HT Geneblock Custom RNA"), "Required", "Empty")</f>
        <v>Empty</v>
      </c>
      <c r="CM225" s="1" t="str">
        <f>IF(OR(Table65[[#This Row],[Service]] = "Custom RNA", Table65[[#This Row],[Service]] = "HT Custom RNA", Table65[[#This Row],[Service]] = "HT Geneblock Custom RNA"), "Required", "Empty")</f>
        <v>Empty</v>
      </c>
      <c r="CN225" s="1" t="str">
        <f>IF(AND(Table65[[#This Row],[Vector]]&lt;&gt;"Banked Construct", OR(Table65[[#This Row],[Service]] = "Custom RNA", Table65[[#This Row],[Service]] = "HT Custom RNA",Table65[[#This Row],[Service]] = "HT Geneblock Custom RNA",)), "Optional", "Empty")</f>
        <v>Empty</v>
      </c>
      <c r="CO225" s="1" t="str">
        <f>IF(OR(Table65[[#This Row],[Service]] = "Custom RNA", Table65[[#This Row],[Service]] = "HT Custom RNA"), "Optional", "Empty")</f>
        <v>Empty</v>
      </c>
      <c r="CP225" s="1" t="str">
        <f>IF(OR(Table65[[#This Row],[Service]] = "Custom RNA", Table65[[#This Row],[Service]] = "HT Custom RNA", Table65[[#This Row],[Service]] = "HT Custom Geneblock RNA"), "Optional", "Empty")</f>
        <v>Empty</v>
      </c>
      <c r="CQ225" s="1" t="str">
        <f>IF(Table65[[#This Row],[Service]]&lt;&gt;"",IF(OR(Table65[[#This Row],[Service]]="HT Custom RNA", Table65[[#This Row],[Service]]="HT Geneblock Custom RNA"), "Empty","Optional"),"Empty")</f>
        <v>Empty</v>
      </c>
      <c r="CR225" s="1" t="str">
        <f>IF(AND(Table65[[#This Row],[Formulation]]&lt;&gt;"",Table65[[#This Row],[Formulation]]&lt;&gt;"None",Table65[[#This Row],[Formulation]]&lt;&gt;"No Options"), "Required","Empty")</f>
        <v>Empty</v>
      </c>
      <c r="CS225" s="1" t="str">
        <f>IF(AND(Table65[[#This Row],[Formulation]]&lt;&gt;"",Table65[[#This Row],[Formulation]]&lt;&gt;"None",Table65[[#This Row],[Formulation]]&lt;&gt;"No Options"), "Optional","Empty")</f>
        <v>Empty</v>
      </c>
      <c r="CT225" s="1" t="str">
        <f t="shared" si="17"/>
        <v>Optional</v>
      </c>
      <c r="CU225" s="1" t="str">
        <f t="shared" si="18"/>
        <v>Optional</v>
      </c>
      <c r="CV225" s="2" t="str">
        <f t="shared" si="19"/>
        <v>Optional</v>
      </c>
    </row>
    <row r="226" spans="1:100" x14ac:dyDescent="0.35">
      <c r="A226" s="69">
        <v>222</v>
      </c>
      <c r="B226" s="59"/>
      <c r="C226" s="83"/>
      <c r="D226" s="85"/>
      <c r="E226" s="90"/>
      <c r="F226" s="60"/>
      <c r="G226" s="60"/>
      <c r="H226" s="60"/>
      <c r="I226" s="61"/>
      <c r="J226" s="61"/>
      <c r="K226" s="105"/>
      <c r="L226" s="90"/>
      <c r="M226" s="60"/>
      <c r="N226" s="108"/>
      <c r="O226" s="91"/>
      <c r="P226" s="111"/>
      <c r="Q226" s="93" t="str">
        <f>Table_Sequence_Check[[#This Row],[Final Warnings]]</f>
        <v/>
      </c>
      <c r="R226" s="19"/>
      <c r="S226" s="19"/>
      <c r="T226" s="19"/>
      <c r="BG226" s="3" t="str" cm="1">
        <f t="array" ref="BG226">_xlfn.LET(
    _xlpm.ProblemFound, _xlfn.TEXTJOIN(", ", TRUE, IF(OR(Table65[[#This Row],[Codon Optimize Capitalized?]]="No", Table65[[#This Row],[Codon Optimize Capitalized?]]=""), IF((ISNUMBER(SEARCH(Table_Problem_Sequences[Problem Sequences], Table65[[#This Row],[Custom Sequence/Bank ID]]))), Table_Problem_Sequences[Problem Sequences], ""),IF((ISNUMBER(FIND(LOWER(Table_Problem_Sequences[Problem Sequences]), Table65[[#This Row],[Custom Sequence/Bank ID]]))), Table_Problem_Sequences[Problem Sequences], ""))),
    IF(_xlpm.ProblemFound="", "", "Warning 1: Problem sequences found (" &amp; _xlpm.ProblemFound &amp; ")"))</f>
        <v/>
      </c>
      <c r="BH226" s="3" t="str">
        <f>IF(AND(Table65[[#This Row],[Vector]] &lt;&gt; "Banked Construct",Table65[[#This Row],[Service]]&lt;&gt;"Stock RNA", LEN(Table65[[#This Row],[Custom Sequence/Bank ID]])&lt;300, Table65[[#This Row],[Custom Sequence/Bank ID]]&lt;&gt;""),"Comment: Sequence is less than 300nt. A spacer sequence will be added to bring the length up to 300nt","")</f>
        <v/>
      </c>
      <c r="BI226" s="1" t="str">
        <f>IF(AND(Table65[[#This Row],[Custom Sequence/Bank ID]]&lt;&gt;"", Table65[[#This Row],[Codon Optimize Capitalized?]]&lt;&gt; "No", Table65[[#This Row],[Codon Optimize Capitalized?]]&lt;&gt; "", Table65[[#This Row],[Codon Optimize Capitalized?]]&lt;&gt; "No Options"),
    IF(MOD(LEN(SUBSTITUTE(SUBSTITUTE(SUBSTITUTE(SUBSTITUTE(SUBSTITUTE(Table65[[#This Row],[Custom Sequence/Bank ID]], "a", ""), "c", ""), "g", ""), "u", ""), "t", "")), 3) = 0,
        "",
        "Error 3: Optimization regions not divisible by 3"),
    "")</f>
        <v/>
      </c>
      <c r="BJ226" s="1" t="str">
        <f>IF(
    Table65[[#This Row],[Vector]]="Banked Construct",
    IF(
        AND(
            LEFT(Table65[[#This Row],[Custom Sequence/Bank ID]], 3)="RTC",
            ISNUMBER(VALUE(MID(Table65[[#This Row],[Custom Sequence/Bank ID]], 4, 7))),
            LEN(Table65[[#This Row],[Custom Sequence/Bank ID]])=10
        ),
        "",
        "Error 4: Incorrect Bank ID"
    ),
    ""
)</f>
        <v/>
      </c>
      <c r="BK226" s="1" t="str">
        <f>IF(
   AND(Table65[[#This Row],[Vector]]&lt;&gt;"Banked Construct", LEN(Table65[[#This Row],[Custom Sequence/Bank ID]])&gt;0),
   IF(
      LEN(
         SUBSTITUTE(
            SUBSTITUTE(
               SUBSTITUTE(
                  SUBSTITUTE(UPPER(Table65[[#This Row],[Custom Sequence/Bank ID]]),"A",""),
               "C",""),
            "T",""),
         "G","")
      )&gt;0,
      "Error 5: Non-ACGT characters present",
      ""
   ),
   ""
)</f>
        <v/>
      </c>
      <c r="BL226" s="4" t="str">
        <f>IF(AND(Table65[[#This Row],[Vector]] &lt;&gt; "Banked Construct",Table65[[#This Row],[Service]]="Custom RNA", LEN(Table65[[#This Row],[Custom Sequence/Bank ID]])&gt;10000),"Error 6: Maximum sequence length is 10,000nt",IF(AND(Table65[[#This Row],[Vector]] &lt;&gt; "Banked Construct",Table65[[#This Row],[Service]]="HT Custom RNA", LEN(Table65[[#This Row],[Custom Sequence/Bank ID]])&gt;5000),"Error 6: Maximum sequence length for HT is 5,000nt", IF(Table65[[#This Row],[Service]]="HT Geneblock Custom RNA", IF(AND(Table65[[#This Row],[Vector]]="RTC coding circRNA", LEN(Table65[[#This Row],[Custom Sequence/Bank ID]])&gt;3793),"Error 6: Maximum sequence length for Coding CircRNA Geneblock is 3,793nt", IF(AND(Table65[[#This Row],[Vector]]="RTC noncoding circRNA", LEN(Table65[[#This Row],[Custom Sequence/Bank ID]])&gt;4493),"Error 6: Maximum sequence length for Noncoding CircRNA Geneblock is 4,493nt", IF(AND(Table65[[#This Row],[Vector]]="RTC Other RNA", LEN(Table65[[#This Row],[Custom Sequence/Bank ID]])&gt;4913),"Error 6: Maximum sequence length for Other RNA Geneblock is 4,913nt",""))),"")))</f>
        <v/>
      </c>
      <c r="BM226" s="4" t="str">
        <f>IF(AND(Table65[[#This Row],[Vector]] &lt;&gt; "Banked Construct", Table65[[#This Row],[Service]]&lt;&gt;"Stock RNA", Table65[[#This Row],[Custom Sequence/Bank ID]]&lt;&gt;""),
    _xlfn.LET(
        _xlpm.Sequence, Table65[[#This Row],[Custom Sequence/Bank ID]],
        _xlpm.OriginalLength, IF(AND(Table65[[#This Row],[Codon Optimize Capitalized?]] &lt;&gt; "No", Table65[[#This Row],[Codon Optimize Capitalized?]] &lt;&gt; ""),
                           LEN(SUBSTITUTE(SUBSTITUTE(SUBSTITUTE(SUBSTITUTE(SUBSTITUTE(_xlpm.Sequence, "A", ""), "C", ""), "G", ""), "T", ""), "U", "")),
                           LEN(_xlpm.Sequence)),
        _xlpm.NoGCLength, IF(AND(Table65[[#This Row],[Codon Optimize Capitalized?]] &lt;&gt; "No", Table65[[#This Row],[Codon Optimize Capitalized?]] &lt;&gt; ""),
                       LEN((SUBSTITUTE(SUBSTITUTE(SUBSTITUTE(SUBSTITUTE(SUBSTITUTE(SUBSTITUTE(SUBSTITUTE(_xlpm.Sequence, "A", ""), "C", ""), "G", ""), "T", ""), "U", ""), "g", ""), "c", ""))),
                       LEN(SUBSTITUTE(SUBSTITUTE(UPPER(_xlpm.Sequence), "G", ""), "C", ""))),
        _xlpm.GCLength, _xlpm.OriginalLength - _xlpm.NoGCLength,
        _xlpm.GCPercentage, IF(_xlpm.OriginalLength &gt; 15, _xlpm.GCLength / _xlpm.OriginalLength, 0.5),
                IF(OR(_xlpm.GCPercentage &gt; 0.65, _xlpm.GCPercentage &lt; 0.25), "Warning 7: Unoptimized region GC is not between 25-65%", "")
    ),
    ""
)</f>
        <v/>
      </c>
      <c r="BN226" s="4" t="str" cm="1">
        <f t="array" ref="BN226">_xlfn.LET(
    _xlpm.ProblemFound, _xlfn.TEXTJOIN(", ", TRUE, IF(OR(Table65[[#This Row],[Codon Optimize Capitalized?]]="No", Table65[[#This Row],[Codon Optimize Capitalized?]]=""), IF((ISNUMBER(SEARCH(Table_Restriction_Enzymes[XbaI], Table65[[#This Row],[Custom Sequence/Bank ID]]))), Table_Restriction_Enzymes[XbaI], ""),IF((ISNUMBER(FIND(LOWER(Table_Restriction_Enzymes[XbaI]), Table65[[#This Row],[Custom Sequence/Bank ID]]))), Table_Restriction_Enzymes[XbaI], ""))),
    IF(_xlpm.ProblemFound="", "", "[" &amp; _xlpm.ProblemFound &amp; "]"))</f>
        <v/>
      </c>
      <c r="BO226" s="4" t="str">
        <f>IF(Table_Sequence_Check[[#This Row],[Restriction Enzyme 1 Check]]&lt;&gt;"", Table_Restriction_Enzymes[[#Headers],[XbaI]],"")</f>
        <v/>
      </c>
      <c r="BP226" s="4" t="str" cm="1">
        <f t="array" ref="BP226">_xlfn.LET(
    _xlpm.ProblemFound, _xlfn.TEXTJOIN(", ", TRUE, IF(OR(Table65[[#This Row],[Codon Optimize Capitalized?]]="No", Table65[[#This Row],[Codon Optimize Capitalized?]]=""), IF((ISNUMBER(SEARCH(Table_Restriction_Enzymes[AscI], Table65[[#This Row],[Custom Sequence/Bank ID]]))), Table_Restriction_Enzymes[AscI], ""),IF((ISNUMBER(FIND(LOWER(Table_Restriction_Enzymes[AscI]), Table65[[#This Row],[Custom Sequence/Bank ID]]))), Table_Restriction_Enzymes[AscI], ""))),
    IF(_xlpm.ProblemFound="", "", "[" &amp; _xlpm.ProblemFound &amp; "]"))</f>
        <v/>
      </c>
      <c r="BQ226" s="4" t="str">
        <f>IF(Table_Sequence_Check[[#This Row],[Restriction Enzyme 2 Check]]&lt;&gt;"", Table_Restriction_Enzymes[[#Headers],[AscI]],"")</f>
        <v/>
      </c>
      <c r="BR226" s="4" t="str">
        <f>IF(AND(Table65[[#This Row],[Vector]] &lt;&gt; "Banked Construct",Table65[[#This Row],[Service]]&lt;&gt;"Stock RNA", Table65[[#This Row],[Service]]&lt;&gt;"HT Geneblock Custom RNA", Table_Sequence_Check[[#This Row],[Restriction Enzyme 1 Check]]&lt;&gt;"", Table_Sequence_Check[[#This Row],[Restriction Enzyme 2 Check]]&lt;&gt; ""),"Error 8: Remove instances of one of the following: " &amp; _xlfn.CONCAT(Table_Sequence_Check[[#This Row],[Restriction Enzyme 1 Check]],Table_Sequence_Check[[#This Row],[Restriction Enzyme 2 Check]]),"")</f>
        <v/>
      </c>
      <c r="BS226" s="4" t="str" cm="1">
        <f t="array" ref="BS226">IF(
   AND(
      Table65[[#This Row],[Service]] &lt;&gt; "",
      OR(
         COUNTIF(Table65[Service], "HT Custom RNA") &gt; 0,
         COUNTIF(Table65[Service], "HT Geneblock Custom RNA") &gt; 0
      ),
      COUNTA(_xlfn.UNIQUE(_xlfn._xlws.FILTER(Table65[Service], Table65[Service] &lt;&gt; ""))) &gt; 1
   ),
   "Error 9: If selecting HT Custom RNA or HT Geneblock Custom RNA, all items must match the selected HT service",
   ""
)</f>
        <v/>
      </c>
      <c r="BT226" s="4" t="str" cm="1">
        <f t="array" ref="BT226">IF(
   AND(
      Table65[[#This Row],[Service]] &lt;&gt; "",
      OR(COUNTIF(Table65[Service], "*HT Custom RNA*") &gt; 0, COUNTIF(Table65[Service], "*HT Geneblock Custom RNA*") &gt; 0),
      OR(
         COUNTA(_xlfn.UNIQUE(_xlfn._xlws.FILTER(Table65[RNA Analytics], (Table65[Service] &lt;&gt; "")))) &gt; 1,
         COUNTA(_xlfn.UNIQUE(_xlfn._xlws.FILTER(Table65[Bank Construct?], (Table65[Service] &lt;&gt; "")))) &gt; 1,
         COUNTA(_xlfn.UNIQUE(_xlfn._xlws.FILTER(Table65[Synthesis Type], (Table65[Service] &lt;&gt; "")))) &gt; 1
      )
   ),
   "Error 10: If submitting HT Custom RNA or HT Geneblock Custom RNA service request, all items must have the same Synthesis Type, Banking, and Analytics",
   ""
)</f>
        <v/>
      </c>
      <c r="BU226" s="4" t="str">
        <f>IF(AND(OR(Table65[[#This Row],[Service]] = "HT Custom RNA",Table65[[#This Row],[Service]] = "HT Geneblock Custom RNA"), Table65[[#This Row],[Vector]]="Banked Construct"),"Error 11: Banked constructs cannot be submitted for HT/Geneblock Custom RNA service. Contact the core if you'd like to resynthesize an entire banked plate","")</f>
        <v/>
      </c>
      <c r="BV226" s="4" t="str">
        <f>IF(AND(Table65[[#This Row],[Service]] &lt;&gt; "", Table65[[#This Row],[Vector]]="Banked Construct", Table65[[#This Row],[Bank Construct?]]="Yes"),"Error 12: Cannot bank constructs that are already banked","")</f>
        <v/>
      </c>
      <c r="BW226" s="4" t="str" cm="1">
        <f t="array" ref="BW226">_xlfn.LET(
    _xlpm.ProblemFound, _xlfn.TEXTJOIN(", ", TRUE, IF(AND(Table65[[#This Row],[Synthesis Type]]="Other RNA", OR(Table65[[#This Row],[Codon Optimize Capitalized?]]="No", Table65[[#This Row],[Codon Optimize Capitalized?]]="")), IF((ISNUMBER(SEARCH(Table_pA_Check[pA Check], Table65[[#This Row],[Custom Sequence/Bank ID]]))), Table_pA_Check[pA Check], ""),IF((ISNUMBER(FIND(LOWER(Table_pA_Check[pA Check]), Table65[[#This Row],[Custom Sequence/Bank ID]]))), Table_pA_Check[pA Check], ""))),
    IF(_xlpm.ProblemFound="", "", "Error 13: Problem sequences found (" &amp; _xlpm.ProblemFound &amp; ")"))</f>
        <v/>
      </c>
      <c r="BX226" s="4" t="str">
        <f>IF(AND(Table65[[#This Row],[Service]] &lt;&gt; "", Table65[[#This Row],[Codon Optimize Capitalized?]]&lt;&gt; "No", Table65[[#This Row],[Codon Optimize Capitalized?]]&lt;&gt; "", Table65[[#This Row],[Codon Optimize Capitalized?]]&lt;&gt; "No Options", EXACT(Table65[[#This Row],[Custom Sequence/Bank ID]],LOWER(Table65[[#This Row],[Custom Sequence/Bank ID]]))),"Error 14: Codon optimization is selected, but sequence is lowercase. Change regions for optimization to uppercase","")</f>
        <v/>
      </c>
      <c r="BY226" s="4" t="str">
        <f>IF(COUNTIF(Table65[Name], Table65[[#This Row],[Name]]) &gt; 1, "Error 15: Duplicate name", "")</f>
        <v/>
      </c>
      <c r="BZ226" s="4" t="str">
        <f>IF(
   Table65[[#This Row],[Service]]&lt;&gt;"",
   IF(
      AND(Table65[[#This Row],[Formulation]]="", Table65[[#This Row],[Number of Aliquots]]&gt;1),
      "Error 16: The RTC can only aliquot formulated circRNA; unformulated circRNA is stable through many freeze-thaw cycles",
      ""
   ),
   ""
)</f>
        <v/>
      </c>
      <c r="CA226" s="4" t="str">
        <f>IF(
   Table65[[#This Row],[Service]]&lt;&gt;"",
   IF(
      Table65[[#This Row],[Number of Aliquots]] &gt; (Table65[[#This Row],[Quantity (mg)]]*20),
      "Error 17: Too many aliquots. Maximum aliquots for Quantity requested = " &amp; (Table65[[#This Row],[Quantity (mg)]]*20),
      ""
   ),
   ""
)</f>
        <v/>
      </c>
      <c r="CB226" s="4" t="str">
        <f>IF(
   AND(Table65[[#This Row],[Service]]&lt;&gt;"", Table65[[#This Row],[Quantity (mg)]]&lt;0.2, Table65[[#This Row],[Formulation]]&lt;&gt;"", Table65[[#This Row],[Formulation]]&lt;&gt;"None"),
   "Error 18: Quantity too low. Minimum is 0.2mg for formulations",
   ""
)</f>
        <v/>
      </c>
      <c r="CC226" s="4" t="str">
        <f>IF(
   AND(Table65[[#This Row],[Service]]&lt;&gt;"", Table65[[#This Row],[Vector]]="No Vector", Table65[[#This Row],[Service]]&lt;&gt;"HT Geneblock Custom RNA"),
   "Error 19: [No Vector] can only be used for Geneblock service",
   ""
)</f>
        <v/>
      </c>
      <c r="CD226" s="4" t="str">
        <f>_xlfn.LET(
    _xlpm.errorList, _xlfn.TEXTJOIN(". ", TRUE, Table_Sequence_Check[[#This Row],[Problem Sequence Check]:[GC Check]],Table_Sequence_Check[[#This Row],[Restriction Enzyme Error]:[Gblock No Vector Check]]),
    IF(AND(Table65[[#This Row],[Service]]&lt;&gt;"", Table65[[#This Row],[Custom Sequence/Bank ID]]&lt;&gt;"SPECIAL",_xlpm.errorList&lt;&gt;""), _xlpm.errorList &amp; ".", "")
)</f>
        <v/>
      </c>
      <c r="CF226" s="3" t="str">
        <f t="shared" si="15"/>
        <v>Required</v>
      </c>
      <c r="CG226" s="1" t="str">
        <f t="shared" si="16"/>
        <v>Optional</v>
      </c>
      <c r="CH226" s="1" t="str">
        <f>IF(Table65[[#This Row],[Service]]&lt;&gt;"",IF((Table65[[#This Row],[Service]]="HT Custom RNA") + (Table65[[#This Row],[Service]]="HT Geneblock Custom RNA"), "Empty","Required"),"Empty")</f>
        <v>Empty</v>
      </c>
      <c r="CI226" s="1" t="str">
        <f>IF(Table65[[#This Row],[Service]] = "Stock RNA", "Required","Empty")</f>
        <v>Empty</v>
      </c>
      <c r="CJ226" s="1" t="str">
        <f>IF(OR(Table65[[#This Row],[Service]] = "Custom RNA", Table65[[#This Row],[Service]] = "HT Custom RNA", Table65[[#This Row],[Service]] = "HT Geneblock Custom RNA", Table65[[#This Row],[Service]] = "Formulation"), "Required", "Empty")</f>
        <v>Empty</v>
      </c>
      <c r="CK226" s="1" t="str">
        <f>IF(OR(Table65[[#This Row],[Service]] = "Custom RNA", Table65[[#This Row],[Service]] = "HT Custom RNA", Table65[[#This Row],[Service]] = "HT Geneblock Custom RNA"), "Required", "Empty")</f>
        <v>Empty</v>
      </c>
      <c r="CL226" s="1" t="str">
        <f>IF(OR(Table65[[#This Row],[Service]] = "Custom RNA", Table65[[#This Row],[Service]] = "HT Custom RNA", Table65[[#This Row],[Service]] = "HT Geneblock Custom RNA"), "Required", "Empty")</f>
        <v>Empty</v>
      </c>
      <c r="CM226" s="1" t="str">
        <f>IF(OR(Table65[[#This Row],[Service]] = "Custom RNA", Table65[[#This Row],[Service]] = "HT Custom RNA", Table65[[#This Row],[Service]] = "HT Geneblock Custom RNA"), "Required", "Empty")</f>
        <v>Empty</v>
      </c>
      <c r="CN226" s="1" t="str">
        <f>IF(AND(Table65[[#This Row],[Vector]]&lt;&gt;"Banked Construct", OR(Table65[[#This Row],[Service]] = "Custom RNA", Table65[[#This Row],[Service]] = "HT Custom RNA",Table65[[#This Row],[Service]] = "HT Geneblock Custom RNA",)), "Optional", "Empty")</f>
        <v>Empty</v>
      </c>
      <c r="CO226" s="1" t="str">
        <f>IF(OR(Table65[[#This Row],[Service]] = "Custom RNA", Table65[[#This Row],[Service]] = "HT Custom RNA"), "Optional", "Empty")</f>
        <v>Empty</v>
      </c>
      <c r="CP226" s="1" t="str">
        <f>IF(OR(Table65[[#This Row],[Service]] = "Custom RNA", Table65[[#This Row],[Service]] = "HT Custom RNA", Table65[[#This Row],[Service]] = "HT Custom Geneblock RNA"), "Optional", "Empty")</f>
        <v>Empty</v>
      </c>
      <c r="CQ226" s="1" t="str">
        <f>IF(Table65[[#This Row],[Service]]&lt;&gt;"",IF(OR(Table65[[#This Row],[Service]]="HT Custom RNA", Table65[[#This Row],[Service]]="HT Geneblock Custom RNA"), "Empty","Optional"),"Empty")</f>
        <v>Empty</v>
      </c>
      <c r="CR226" s="1" t="str">
        <f>IF(AND(Table65[[#This Row],[Formulation]]&lt;&gt;"",Table65[[#This Row],[Formulation]]&lt;&gt;"None",Table65[[#This Row],[Formulation]]&lt;&gt;"No Options"), "Required","Empty")</f>
        <v>Empty</v>
      </c>
      <c r="CS226" s="1" t="str">
        <f>IF(AND(Table65[[#This Row],[Formulation]]&lt;&gt;"",Table65[[#This Row],[Formulation]]&lt;&gt;"None",Table65[[#This Row],[Formulation]]&lt;&gt;"No Options"), "Optional","Empty")</f>
        <v>Empty</v>
      </c>
      <c r="CT226" s="1" t="str">
        <f t="shared" si="17"/>
        <v>Optional</v>
      </c>
      <c r="CU226" s="1" t="str">
        <f t="shared" si="18"/>
        <v>Optional</v>
      </c>
      <c r="CV226" s="2" t="str">
        <f t="shared" si="19"/>
        <v>Optional</v>
      </c>
    </row>
    <row r="227" spans="1:100" x14ac:dyDescent="0.35">
      <c r="A227" s="69">
        <v>223</v>
      </c>
      <c r="B227" s="59"/>
      <c r="C227" s="83"/>
      <c r="D227" s="85"/>
      <c r="E227" s="90"/>
      <c r="F227" s="60"/>
      <c r="G227" s="60"/>
      <c r="H227" s="60"/>
      <c r="I227" s="61"/>
      <c r="J227" s="61"/>
      <c r="K227" s="105"/>
      <c r="L227" s="90"/>
      <c r="M227" s="60"/>
      <c r="N227" s="108"/>
      <c r="O227" s="91"/>
      <c r="P227" s="111"/>
      <c r="Q227" s="93" t="str">
        <f>Table_Sequence_Check[[#This Row],[Final Warnings]]</f>
        <v/>
      </c>
      <c r="R227" s="19"/>
      <c r="S227" s="19"/>
      <c r="T227" s="19"/>
      <c r="BG227" s="3" t="str" cm="1">
        <f t="array" ref="BG227">_xlfn.LET(
    _xlpm.ProblemFound, _xlfn.TEXTJOIN(", ", TRUE, IF(OR(Table65[[#This Row],[Codon Optimize Capitalized?]]="No", Table65[[#This Row],[Codon Optimize Capitalized?]]=""), IF((ISNUMBER(SEARCH(Table_Problem_Sequences[Problem Sequences], Table65[[#This Row],[Custom Sequence/Bank ID]]))), Table_Problem_Sequences[Problem Sequences], ""),IF((ISNUMBER(FIND(LOWER(Table_Problem_Sequences[Problem Sequences]), Table65[[#This Row],[Custom Sequence/Bank ID]]))), Table_Problem_Sequences[Problem Sequences], ""))),
    IF(_xlpm.ProblemFound="", "", "Warning 1: Problem sequences found (" &amp; _xlpm.ProblemFound &amp; ")"))</f>
        <v/>
      </c>
      <c r="BH227" s="3" t="str">
        <f>IF(AND(Table65[[#This Row],[Vector]] &lt;&gt; "Banked Construct",Table65[[#This Row],[Service]]&lt;&gt;"Stock RNA", LEN(Table65[[#This Row],[Custom Sequence/Bank ID]])&lt;300, Table65[[#This Row],[Custom Sequence/Bank ID]]&lt;&gt;""),"Comment: Sequence is less than 300nt. A spacer sequence will be added to bring the length up to 300nt","")</f>
        <v/>
      </c>
      <c r="BI227" s="1" t="str">
        <f>IF(AND(Table65[[#This Row],[Custom Sequence/Bank ID]]&lt;&gt;"", Table65[[#This Row],[Codon Optimize Capitalized?]]&lt;&gt; "No", Table65[[#This Row],[Codon Optimize Capitalized?]]&lt;&gt; "", Table65[[#This Row],[Codon Optimize Capitalized?]]&lt;&gt; "No Options"),
    IF(MOD(LEN(SUBSTITUTE(SUBSTITUTE(SUBSTITUTE(SUBSTITUTE(SUBSTITUTE(Table65[[#This Row],[Custom Sequence/Bank ID]], "a", ""), "c", ""), "g", ""), "u", ""), "t", "")), 3) = 0,
        "",
        "Error 3: Optimization regions not divisible by 3"),
    "")</f>
        <v/>
      </c>
      <c r="BJ227" s="1" t="str">
        <f>IF(
    Table65[[#This Row],[Vector]]="Banked Construct",
    IF(
        AND(
            LEFT(Table65[[#This Row],[Custom Sequence/Bank ID]], 3)="RTC",
            ISNUMBER(VALUE(MID(Table65[[#This Row],[Custom Sequence/Bank ID]], 4, 7))),
            LEN(Table65[[#This Row],[Custom Sequence/Bank ID]])=10
        ),
        "",
        "Error 4: Incorrect Bank ID"
    ),
    ""
)</f>
        <v/>
      </c>
      <c r="BK227" s="1" t="str">
        <f>IF(
   AND(Table65[[#This Row],[Vector]]&lt;&gt;"Banked Construct", LEN(Table65[[#This Row],[Custom Sequence/Bank ID]])&gt;0),
   IF(
      LEN(
         SUBSTITUTE(
            SUBSTITUTE(
               SUBSTITUTE(
                  SUBSTITUTE(UPPER(Table65[[#This Row],[Custom Sequence/Bank ID]]),"A",""),
               "C",""),
            "T",""),
         "G","")
      )&gt;0,
      "Error 5: Non-ACGT characters present",
      ""
   ),
   ""
)</f>
        <v/>
      </c>
      <c r="BL227" s="4" t="str">
        <f>IF(AND(Table65[[#This Row],[Vector]] &lt;&gt; "Banked Construct",Table65[[#This Row],[Service]]="Custom RNA", LEN(Table65[[#This Row],[Custom Sequence/Bank ID]])&gt;10000),"Error 6: Maximum sequence length is 10,000nt",IF(AND(Table65[[#This Row],[Vector]] &lt;&gt; "Banked Construct",Table65[[#This Row],[Service]]="HT Custom RNA", LEN(Table65[[#This Row],[Custom Sequence/Bank ID]])&gt;5000),"Error 6: Maximum sequence length for HT is 5,000nt", IF(Table65[[#This Row],[Service]]="HT Geneblock Custom RNA", IF(AND(Table65[[#This Row],[Vector]]="RTC coding circRNA", LEN(Table65[[#This Row],[Custom Sequence/Bank ID]])&gt;3793),"Error 6: Maximum sequence length for Coding CircRNA Geneblock is 3,793nt", IF(AND(Table65[[#This Row],[Vector]]="RTC noncoding circRNA", LEN(Table65[[#This Row],[Custom Sequence/Bank ID]])&gt;4493),"Error 6: Maximum sequence length for Noncoding CircRNA Geneblock is 4,493nt", IF(AND(Table65[[#This Row],[Vector]]="RTC Other RNA", LEN(Table65[[#This Row],[Custom Sequence/Bank ID]])&gt;4913),"Error 6: Maximum sequence length for Other RNA Geneblock is 4,913nt",""))),"")))</f>
        <v/>
      </c>
      <c r="BM227" s="4" t="str">
        <f>IF(AND(Table65[[#This Row],[Vector]] &lt;&gt; "Banked Construct", Table65[[#This Row],[Service]]&lt;&gt;"Stock RNA", Table65[[#This Row],[Custom Sequence/Bank ID]]&lt;&gt;""),
    _xlfn.LET(
        _xlpm.Sequence, Table65[[#This Row],[Custom Sequence/Bank ID]],
        _xlpm.OriginalLength, IF(AND(Table65[[#This Row],[Codon Optimize Capitalized?]] &lt;&gt; "No", Table65[[#This Row],[Codon Optimize Capitalized?]] &lt;&gt; ""),
                           LEN(SUBSTITUTE(SUBSTITUTE(SUBSTITUTE(SUBSTITUTE(SUBSTITUTE(_xlpm.Sequence, "A", ""), "C", ""), "G", ""), "T", ""), "U", "")),
                           LEN(_xlpm.Sequence)),
        _xlpm.NoGCLength, IF(AND(Table65[[#This Row],[Codon Optimize Capitalized?]] &lt;&gt; "No", Table65[[#This Row],[Codon Optimize Capitalized?]] &lt;&gt; ""),
                       LEN((SUBSTITUTE(SUBSTITUTE(SUBSTITUTE(SUBSTITUTE(SUBSTITUTE(SUBSTITUTE(SUBSTITUTE(_xlpm.Sequence, "A", ""), "C", ""), "G", ""), "T", ""), "U", ""), "g", ""), "c", ""))),
                       LEN(SUBSTITUTE(SUBSTITUTE(UPPER(_xlpm.Sequence), "G", ""), "C", ""))),
        _xlpm.GCLength, _xlpm.OriginalLength - _xlpm.NoGCLength,
        _xlpm.GCPercentage, IF(_xlpm.OriginalLength &gt; 15, _xlpm.GCLength / _xlpm.OriginalLength, 0.5),
                IF(OR(_xlpm.GCPercentage &gt; 0.65, _xlpm.GCPercentage &lt; 0.25), "Warning 7: Unoptimized region GC is not between 25-65%", "")
    ),
    ""
)</f>
        <v/>
      </c>
      <c r="BN227" s="4" t="str" cm="1">
        <f t="array" ref="BN227">_xlfn.LET(
    _xlpm.ProblemFound, _xlfn.TEXTJOIN(", ", TRUE, IF(OR(Table65[[#This Row],[Codon Optimize Capitalized?]]="No", Table65[[#This Row],[Codon Optimize Capitalized?]]=""), IF((ISNUMBER(SEARCH(Table_Restriction_Enzymes[XbaI], Table65[[#This Row],[Custom Sequence/Bank ID]]))), Table_Restriction_Enzymes[XbaI], ""),IF((ISNUMBER(FIND(LOWER(Table_Restriction_Enzymes[XbaI]), Table65[[#This Row],[Custom Sequence/Bank ID]]))), Table_Restriction_Enzymes[XbaI], ""))),
    IF(_xlpm.ProblemFound="", "", "[" &amp; _xlpm.ProblemFound &amp; "]"))</f>
        <v/>
      </c>
      <c r="BO227" s="4" t="str">
        <f>IF(Table_Sequence_Check[[#This Row],[Restriction Enzyme 1 Check]]&lt;&gt;"", Table_Restriction_Enzymes[[#Headers],[XbaI]],"")</f>
        <v/>
      </c>
      <c r="BP227" s="4" t="str" cm="1">
        <f t="array" ref="BP227">_xlfn.LET(
    _xlpm.ProblemFound, _xlfn.TEXTJOIN(", ", TRUE, IF(OR(Table65[[#This Row],[Codon Optimize Capitalized?]]="No", Table65[[#This Row],[Codon Optimize Capitalized?]]=""), IF((ISNUMBER(SEARCH(Table_Restriction_Enzymes[AscI], Table65[[#This Row],[Custom Sequence/Bank ID]]))), Table_Restriction_Enzymes[AscI], ""),IF((ISNUMBER(FIND(LOWER(Table_Restriction_Enzymes[AscI]), Table65[[#This Row],[Custom Sequence/Bank ID]]))), Table_Restriction_Enzymes[AscI], ""))),
    IF(_xlpm.ProblemFound="", "", "[" &amp; _xlpm.ProblemFound &amp; "]"))</f>
        <v/>
      </c>
      <c r="BQ227" s="4" t="str">
        <f>IF(Table_Sequence_Check[[#This Row],[Restriction Enzyme 2 Check]]&lt;&gt;"", Table_Restriction_Enzymes[[#Headers],[AscI]],"")</f>
        <v/>
      </c>
      <c r="BR227" s="4" t="str">
        <f>IF(AND(Table65[[#This Row],[Vector]] &lt;&gt; "Banked Construct",Table65[[#This Row],[Service]]&lt;&gt;"Stock RNA", Table65[[#This Row],[Service]]&lt;&gt;"HT Geneblock Custom RNA", Table_Sequence_Check[[#This Row],[Restriction Enzyme 1 Check]]&lt;&gt;"", Table_Sequence_Check[[#This Row],[Restriction Enzyme 2 Check]]&lt;&gt; ""),"Error 8: Remove instances of one of the following: " &amp; _xlfn.CONCAT(Table_Sequence_Check[[#This Row],[Restriction Enzyme 1 Check]],Table_Sequence_Check[[#This Row],[Restriction Enzyme 2 Check]]),"")</f>
        <v/>
      </c>
      <c r="BS227" s="4" t="str" cm="1">
        <f t="array" ref="BS227">IF(
   AND(
      Table65[[#This Row],[Service]] &lt;&gt; "",
      OR(
         COUNTIF(Table65[Service], "HT Custom RNA") &gt; 0,
         COUNTIF(Table65[Service], "HT Geneblock Custom RNA") &gt; 0
      ),
      COUNTA(_xlfn.UNIQUE(_xlfn._xlws.FILTER(Table65[Service], Table65[Service] &lt;&gt; ""))) &gt; 1
   ),
   "Error 9: If selecting HT Custom RNA or HT Geneblock Custom RNA, all items must match the selected HT service",
   ""
)</f>
        <v/>
      </c>
      <c r="BT227" s="4" t="str" cm="1">
        <f t="array" ref="BT227">IF(
   AND(
      Table65[[#This Row],[Service]] &lt;&gt; "",
      OR(COUNTIF(Table65[Service], "*HT Custom RNA*") &gt; 0, COUNTIF(Table65[Service], "*HT Geneblock Custom RNA*") &gt; 0),
      OR(
         COUNTA(_xlfn.UNIQUE(_xlfn._xlws.FILTER(Table65[RNA Analytics], (Table65[Service] &lt;&gt; "")))) &gt; 1,
         COUNTA(_xlfn.UNIQUE(_xlfn._xlws.FILTER(Table65[Bank Construct?], (Table65[Service] &lt;&gt; "")))) &gt; 1,
         COUNTA(_xlfn.UNIQUE(_xlfn._xlws.FILTER(Table65[Synthesis Type], (Table65[Service] &lt;&gt; "")))) &gt; 1
      )
   ),
   "Error 10: If submitting HT Custom RNA or HT Geneblock Custom RNA service request, all items must have the same Synthesis Type, Banking, and Analytics",
   ""
)</f>
        <v/>
      </c>
      <c r="BU227" s="4" t="str">
        <f>IF(AND(OR(Table65[[#This Row],[Service]] = "HT Custom RNA",Table65[[#This Row],[Service]] = "HT Geneblock Custom RNA"), Table65[[#This Row],[Vector]]="Banked Construct"),"Error 11: Banked constructs cannot be submitted for HT/Geneblock Custom RNA service. Contact the core if you'd like to resynthesize an entire banked plate","")</f>
        <v/>
      </c>
      <c r="BV227" s="4" t="str">
        <f>IF(AND(Table65[[#This Row],[Service]] &lt;&gt; "", Table65[[#This Row],[Vector]]="Banked Construct", Table65[[#This Row],[Bank Construct?]]="Yes"),"Error 12: Cannot bank constructs that are already banked","")</f>
        <v/>
      </c>
      <c r="BW227" s="4" t="str" cm="1">
        <f t="array" ref="BW227">_xlfn.LET(
    _xlpm.ProblemFound, _xlfn.TEXTJOIN(", ", TRUE, IF(AND(Table65[[#This Row],[Synthesis Type]]="Other RNA", OR(Table65[[#This Row],[Codon Optimize Capitalized?]]="No", Table65[[#This Row],[Codon Optimize Capitalized?]]="")), IF((ISNUMBER(SEARCH(Table_pA_Check[pA Check], Table65[[#This Row],[Custom Sequence/Bank ID]]))), Table_pA_Check[pA Check], ""),IF((ISNUMBER(FIND(LOWER(Table_pA_Check[pA Check]), Table65[[#This Row],[Custom Sequence/Bank ID]]))), Table_pA_Check[pA Check], ""))),
    IF(_xlpm.ProblemFound="", "", "Error 13: Problem sequences found (" &amp; _xlpm.ProblemFound &amp; ")"))</f>
        <v/>
      </c>
      <c r="BX227" s="4" t="str">
        <f>IF(AND(Table65[[#This Row],[Service]] &lt;&gt; "", Table65[[#This Row],[Codon Optimize Capitalized?]]&lt;&gt; "No", Table65[[#This Row],[Codon Optimize Capitalized?]]&lt;&gt; "", Table65[[#This Row],[Codon Optimize Capitalized?]]&lt;&gt; "No Options", EXACT(Table65[[#This Row],[Custom Sequence/Bank ID]],LOWER(Table65[[#This Row],[Custom Sequence/Bank ID]]))),"Error 14: Codon optimization is selected, but sequence is lowercase. Change regions for optimization to uppercase","")</f>
        <v/>
      </c>
      <c r="BY227" s="4" t="str">
        <f>IF(COUNTIF(Table65[Name], Table65[[#This Row],[Name]]) &gt; 1, "Error 15: Duplicate name", "")</f>
        <v/>
      </c>
      <c r="BZ227" s="4" t="str">
        <f>IF(
   Table65[[#This Row],[Service]]&lt;&gt;"",
   IF(
      AND(Table65[[#This Row],[Formulation]]="", Table65[[#This Row],[Number of Aliquots]]&gt;1),
      "Error 16: The RTC can only aliquot formulated circRNA; unformulated circRNA is stable through many freeze-thaw cycles",
      ""
   ),
   ""
)</f>
        <v/>
      </c>
      <c r="CA227" s="4" t="str">
        <f>IF(
   Table65[[#This Row],[Service]]&lt;&gt;"",
   IF(
      Table65[[#This Row],[Number of Aliquots]] &gt; (Table65[[#This Row],[Quantity (mg)]]*20),
      "Error 17: Too many aliquots. Maximum aliquots for Quantity requested = " &amp; (Table65[[#This Row],[Quantity (mg)]]*20),
      ""
   ),
   ""
)</f>
        <v/>
      </c>
      <c r="CB227" s="4" t="str">
        <f>IF(
   AND(Table65[[#This Row],[Service]]&lt;&gt;"", Table65[[#This Row],[Quantity (mg)]]&lt;0.2, Table65[[#This Row],[Formulation]]&lt;&gt;"", Table65[[#This Row],[Formulation]]&lt;&gt;"None"),
   "Error 18: Quantity too low. Minimum is 0.2mg for formulations",
   ""
)</f>
        <v/>
      </c>
      <c r="CC227" s="4" t="str">
        <f>IF(
   AND(Table65[[#This Row],[Service]]&lt;&gt;"", Table65[[#This Row],[Vector]]="No Vector", Table65[[#This Row],[Service]]&lt;&gt;"HT Geneblock Custom RNA"),
   "Error 19: [No Vector] can only be used for Geneblock service",
   ""
)</f>
        <v/>
      </c>
      <c r="CD227" s="4" t="str">
        <f>_xlfn.LET(
    _xlpm.errorList, _xlfn.TEXTJOIN(". ", TRUE, Table_Sequence_Check[[#This Row],[Problem Sequence Check]:[GC Check]],Table_Sequence_Check[[#This Row],[Restriction Enzyme Error]:[Gblock No Vector Check]]),
    IF(AND(Table65[[#This Row],[Service]]&lt;&gt;"", Table65[[#This Row],[Custom Sequence/Bank ID]]&lt;&gt;"SPECIAL",_xlpm.errorList&lt;&gt;""), _xlpm.errorList &amp; ".", "")
)</f>
        <v/>
      </c>
      <c r="CF227" s="3" t="str">
        <f t="shared" si="15"/>
        <v>Required</v>
      </c>
      <c r="CG227" s="1" t="str">
        <f t="shared" si="16"/>
        <v>Optional</v>
      </c>
      <c r="CH227" s="1" t="str">
        <f>IF(Table65[[#This Row],[Service]]&lt;&gt;"",IF((Table65[[#This Row],[Service]]="HT Custom RNA") + (Table65[[#This Row],[Service]]="HT Geneblock Custom RNA"), "Empty","Required"),"Empty")</f>
        <v>Empty</v>
      </c>
      <c r="CI227" s="1" t="str">
        <f>IF(Table65[[#This Row],[Service]] = "Stock RNA", "Required","Empty")</f>
        <v>Empty</v>
      </c>
      <c r="CJ227" s="1" t="str">
        <f>IF(OR(Table65[[#This Row],[Service]] = "Custom RNA", Table65[[#This Row],[Service]] = "HT Custom RNA", Table65[[#This Row],[Service]] = "HT Geneblock Custom RNA", Table65[[#This Row],[Service]] = "Formulation"), "Required", "Empty")</f>
        <v>Empty</v>
      </c>
      <c r="CK227" s="1" t="str">
        <f>IF(OR(Table65[[#This Row],[Service]] = "Custom RNA", Table65[[#This Row],[Service]] = "HT Custom RNA", Table65[[#This Row],[Service]] = "HT Geneblock Custom RNA"), "Required", "Empty")</f>
        <v>Empty</v>
      </c>
      <c r="CL227" s="1" t="str">
        <f>IF(OR(Table65[[#This Row],[Service]] = "Custom RNA", Table65[[#This Row],[Service]] = "HT Custom RNA", Table65[[#This Row],[Service]] = "HT Geneblock Custom RNA"), "Required", "Empty")</f>
        <v>Empty</v>
      </c>
      <c r="CM227" s="1" t="str">
        <f>IF(OR(Table65[[#This Row],[Service]] = "Custom RNA", Table65[[#This Row],[Service]] = "HT Custom RNA", Table65[[#This Row],[Service]] = "HT Geneblock Custom RNA"), "Required", "Empty")</f>
        <v>Empty</v>
      </c>
      <c r="CN227" s="1" t="str">
        <f>IF(AND(Table65[[#This Row],[Vector]]&lt;&gt;"Banked Construct", OR(Table65[[#This Row],[Service]] = "Custom RNA", Table65[[#This Row],[Service]] = "HT Custom RNA",Table65[[#This Row],[Service]] = "HT Geneblock Custom RNA",)), "Optional", "Empty")</f>
        <v>Empty</v>
      </c>
      <c r="CO227" s="1" t="str">
        <f>IF(OR(Table65[[#This Row],[Service]] = "Custom RNA", Table65[[#This Row],[Service]] = "HT Custom RNA"), "Optional", "Empty")</f>
        <v>Empty</v>
      </c>
      <c r="CP227" s="1" t="str">
        <f>IF(OR(Table65[[#This Row],[Service]] = "Custom RNA", Table65[[#This Row],[Service]] = "HT Custom RNA", Table65[[#This Row],[Service]] = "HT Custom Geneblock RNA"), "Optional", "Empty")</f>
        <v>Empty</v>
      </c>
      <c r="CQ227" s="1" t="str">
        <f>IF(Table65[[#This Row],[Service]]&lt;&gt;"",IF(OR(Table65[[#This Row],[Service]]="HT Custom RNA", Table65[[#This Row],[Service]]="HT Geneblock Custom RNA"), "Empty","Optional"),"Empty")</f>
        <v>Empty</v>
      </c>
      <c r="CR227" s="1" t="str">
        <f>IF(AND(Table65[[#This Row],[Formulation]]&lt;&gt;"",Table65[[#This Row],[Formulation]]&lt;&gt;"None",Table65[[#This Row],[Formulation]]&lt;&gt;"No Options"), "Required","Empty")</f>
        <v>Empty</v>
      </c>
      <c r="CS227" s="1" t="str">
        <f>IF(AND(Table65[[#This Row],[Formulation]]&lt;&gt;"",Table65[[#This Row],[Formulation]]&lt;&gt;"None",Table65[[#This Row],[Formulation]]&lt;&gt;"No Options"), "Optional","Empty")</f>
        <v>Empty</v>
      </c>
      <c r="CT227" s="1" t="str">
        <f t="shared" si="17"/>
        <v>Optional</v>
      </c>
      <c r="CU227" s="1" t="str">
        <f t="shared" si="18"/>
        <v>Optional</v>
      </c>
      <c r="CV227" s="2" t="str">
        <f t="shared" si="19"/>
        <v>Optional</v>
      </c>
    </row>
    <row r="228" spans="1:100" x14ac:dyDescent="0.35">
      <c r="A228" s="69">
        <v>224</v>
      </c>
      <c r="B228" s="59"/>
      <c r="C228" s="83"/>
      <c r="D228" s="85"/>
      <c r="E228" s="90"/>
      <c r="F228" s="60"/>
      <c r="G228" s="60"/>
      <c r="H228" s="60"/>
      <c r="I228" s="61"/>
      <c r="J228" s="61"/>
      <c r="K228" s="105"/>
      <c r="L228" s="90"/>
      <c r="M228" s="60"/>
      <c r="N228" s="108"/>
      <c r="O228" s="91"/>
      <c r="P228" s="111"/>
      <c r="Q228" s="93" t="str">
        <f>Table_Sequence_Check[[#This Row],[Final Warnings]]</f>
        <v/>
      </c>
      <c r="R228" s="19"/>
      <c r="S228" s="19"/>
      <c r="T228" s="19"/>
      <c r="BG228" s="3" t="str" cm="1">
        <f t="array" ref="BG228">_xlfn.LET(
    _xlpm.ProblemFound, _xlfn.TEXTJOIN(", ", TRUE, IF(OR(Table65[[#This Row],[Codon Optimize Capitalized?]]="No", Table65[[#This Row],[Codon Optimize Capitalized?]]=""), IF((ISNUMBER(SEARCH(Table_Problem_Sequences[Problem Sequences], Table65[[#This Row],[Custom Sequence/Bank ID]]))), Table_Problem_Sequences[Problem Sequences], ""),IF((ISNUMBER(FIND(LOWER(Table_Problem_Sequences[Problem Sequences]), Table65[[#This Row],[Custom Sequence/Bank ID]]))), Table_Problem_Sequences[Problem Sequences], ""))),
    IF(_xlpm.ProblemFound="", "", "Warning 1: Problem sequences found (" &amp; _xlpm.ProblemFound &amp; ")"))</f>
        <v/>
      </c>
      <c r="BH228" s="3" t="str">
        <f>IF(AND(Table65[[#This Row],[Vector]] &lt;&gt; "Banked Construct",Table65[[#This Row],[Service]]&lt;&gt;"Stock RNA", LEN(Table65[[#This Row],[Custom Sequence/Bank ID]])&lt;300, Table65[[#This Row],[Custom Sequence/Bank ID]]&lt;&gt;""),"Comment: Sequence is less than 300nt. A spacer sequence will be added to bring the length up to 300nt","")</f>
        <v/>
      </c>
      <c r="BI228" s="1" t="str">
        <f>IF(AND(Table65[[#This Row],[Custom Sequence/Bank ID]]&lt;&gt;"", Table65[[#This Row],[Codon Optimize Capitalized?]]&lt;&gt; "No", Table65[[#This Row],[Codon Optimize Capitalized?]]&lt;&gt; "", Table65[[#This Row],[Codon Optimize Capitalized?]]&lt;&gt; "No Options"),
    IF(MOD(LEN(SUBSTITUTE(SUBSTITUTE(SUBSTITUTE(SUBSTITUTE(SUBSTITUTE(Table65[[#This Row],[Custom Sequence/Bank ID]], "a", ""), "c", ""), "g", ""), "u", ""), "t", "")), 3) = 0,
        "",
        "Error 3: Optimization regions not divisible by 3"),
    "")</f>
        <v/>
      </c>
      <c r="BJ228" s="1" t="str">
        <f>IF(
    Table65[[#This Row],[Vector]]="Banked Construct",
    IF(
        AND(
            LEFT(Table65[[#This Row],[Custom Sequence/Bank ID]], 3)="RTC",
            ISNUMBER(VALUE(MID(Table65[[#This Row],[Custom Sequence/Bank ID]], 4, 7))),
            LEN(Table65[[#This Row],[Custom Sequence/Bank ID]])=10
        ),
        "",
        "Error 4: Incorrect Bank ID"
    ),
    ""
)</f>
        <v/>
      </c>
      <c r="BK228" s="1" t="str">
        <f>IF(
   AND(Table65[[#This Row],[Vector]]&lt;&gt;"Banked Construct", LEN(Table65[[#This Row],[Custom Sequence/Bank ID]])&gt;0),
   IF(
      LEN(
         SUBSTITUTE(
            SUBSTITUTE(
               SUBSTITUTE(
                  SUBSTITUTE(UPPER(Table65[[#This Row],[Custom Sequence/Bank ID]]),"A",""),
               "C",""),
            "T",""),
         "G","")
      )&gt;0,
      "Error 5: Non-ACGT characters present",
      ""
   ),
   ""
)</f>
        <v/>
      </c>
      <c r="BL228" s="4" t="str">
        <f>IF(AND(Table65[[#This Row],[Vector]] &lt;&gt; "Banked Construct",Table65[[#This Row],[Service]]="Custom RNA", LEN(Table65[[#This Row],[Custom Sequence/Bank ID]])&gt;10000),"Error 6: Maximum sequence length is 10,000nt",IF(AND(Table65[[#This Row],[Vector]] &lt;&gt; "Banked Construct",Table65[[#This Row],[Service]]="HT Custom RNA", LEN(Table65[[#This Row],[Custom Sequence/Bank ID]])&gt;5000),"Error 6: Maximum sequence length for HT is 5,000nt", IF(Table65[[#This Row],[Service]]="HT Geneblock Custom RNA", IF(AND(Table65[[#This Row],[Vector]]="RTC coding circRNA", LEN(Table65[[#This Row],[Custom Sequence/Bank ID]])&gt;3793),"Error 6: Maximum sequence length for Coding CircRNA Geneblock is 3,793nt", IF(AND(Table65[[#This Row],[Vector]]="RTC noncoding circRNA", LEN(Table65[[#This Row],[Custom Sequence/Bank ID]])&gt;4493),"Error 6: Maximum sequence length for Noncoding CircRNA Geneblock is 4,493nt", IF(AND(Table65[[#This Row],[Vector]]="RTC Other RNA", LEN(Table65[[#This Row],[Custom Sequence/Bank ID]])&gt;4913),"Error 6: Maximum sequence length for Other RNA Geneblock is 4,913nt",""))),"")))</f>
        <v/>
      </c>
      <c r="BM228" s="4" t="str">
        <f>IF(AND(Table65[[#This Row],[Vector]] &lt;&gt; "Banked Construct", Table65[[#This Row],[Service]]&lt;&gt;"Stock RNA", Table65[[#This Row],[Custom Sequence/Bank ID]]&lt;&gt;""),
    _xlfn.LET(
        _xlpm.Sequence, Table65[[#This Row],[Custom Sequence/Bank ID]],
        _xlpm.OriginalLength, IF(AND(Table65[[#This Row],[Codon Optimize Capitalized?]] &lt;&gt; "No", Table65[[#This Row],[Codon Optimize Capitalized?]] &lt;&gt; ""),
                           LEN(SUBSTITUTE(SUBSTITUTE(SUBSTITUTE(SUBSTITUTE(SUBSTITUTE(_xlpm.Sequence, "A", ""), "C", ""), "G", ""), "T", ""), "U", "")),
                           LEN(_xlpm.Sequence)),
        _xlpm.NoGCLength, IF(AND(Table65[[#This Row],[Codon Optimize Capitalized?]] &lt;&gt; "No", Table65[[#This Row],[Codon Optimize Capitalized?]] &lt;&gt; ""),
                       LEN((SUBSTITUTE(SUBSTITUTE(SUBSTITUTE(SUBSTITUTE(SUBSTITUTE(SUBSTITUTE(SUBSTITUTE(_xlpm.Sequence, "A", ""), "C", ""), "G", ""), "T", ""), "U", ""), "g", ""), "c", ""))),
                       LEN(SUBSTITUTE(SUBSTITUTE(UPPER(_xlpm.Sequence), "G", ""), "C", ""))),
        _xlpm.GCLength, _xlpm.OriginalLength - _xlpm.NoGCLength,
        _xlpm.GCPercentage, IF(_xlpm.OriginalLength &gt; 15, _xlpm.GCLength / _xlpm.OriginalLength, 0.5),
                IF(OR(_xlpm.GCPercentage &gt; 0.65, _xlpm.GCPercentage &lt; 0.25), "Warning 7: Unoptimized region GC is not between 25-65%", "")
    ),
    ""
)</f>
        <v/>
      </c>
      <c r="BN228" s="4" t="str" cm="1">
        <f t="array" ref="BN228">_xlfn.LET(
    _xlpm.ProblemFound, _xlfn.TEXTJOIN(", ", TRUE, IF(OR(Table65[[#This Row],[Codon Optimize Capitalized?]]="No", Table65[[#This Row],[Codon Optimize Capitalized?]]=""), IF((ISNUMBER(SEARCH(Table_Restriction_Enzymes[XbaI], Table65[[#This Row],[Custom Sequence/Bank ID]]))), Table_Restriction_Enzymes[XbaI], ""),IF((ISNUMBER(FIND(LOWER(Table_Restriction_Enzymes[XbaI]), Table65[[#This Row],[Custom Sequence/Bank ID]]))), Table_Restriction_Enzymes[XbaI], ""))),
    IF(_xlpm.ProblemFound="", "", "[" &amp; _xlpm.ProblemFound &amp; "]"))</f>
        <v/>
      </c>
      <c r="BO228" s="4" t="str">
        <f>IF(Table_Sequence_Check[[#This Row],[Restriction Enzyme 1 Check]]&lt;&gt;"", Table_Restriction_Enzymes[[#Headers],[XbaI]],"")</f>
        <v/>
      </c>
      <c r="BP228" s="4" t="str" cm="1">
        <f t="array" ref="BP228">_xlfn.LET(
    _xlpm.ProblemFound, _xlfn.TEXTJOIN(", ", TRUE, IF(OR(Table65[[#This Row],[Codon Optimize Capitalized?]]="No", Table65[[#This Row],[Codon Optimize Capitalized?]]=""), IF((ISNUMBER(SEARCH(Table_Restriction_Enzymes[AscI], Table65[[#This Row],[Custom Sequence/Bank ID]]))), Table_Restriction_Enzymes[AscI], ""),IF((ISNUMBER(FIND(LOWER(Table_Restriction_Enzymes[AscI]), Table65[[#This Row],[Custom Sequence/Bank ID]]))), Table_Restriction_Enzymes[AscI], ""))),
    IF(_xlpm.ProblemFound="", "", "[" &amp; _xlpm.ProblemFound &amp; "]"))</f>
        <v/>
      </c>
      <c r="BQ228" s="4" t="str">
        <f>IF(Table_Sequence_Check[[#This Row],[Restriction Enzyme 2 Check]]&lt;&gt;"", Table_Restriction_Enzymes[[#Headers],[AscI]],"")</f>
        <v/>
      </c>
      <c r="BR228" s="4" t="str">
        <f>IF(AND(Table65[[#This Row],[Vector]] &lt;&gt; "Banked Construct",Table65[[#This Row],[Service]]&lt;&gt;"Stock RNA", Table65[[#This Row],[Service]]&lt;&gt;"HT Geneblock Custom RNA", Table_Sequence_Check[[#This Row],[Restriction Enzyme 1 Check]]&lt;&gt;"", Table_Sequence_Check[[#This Row],[Restriction Enzyme 2 Check]]&lt;&gt; ""),"Error 8: Remove instances of one of the following: " &amp; _xlfn.CONCAT(Table_Sequence_Check[[#This Row],[Restriction Enzyme 1 Check]],Table_Sequence_Check[[#This Row],[Restriction Enzyme 2 Check]]),"")</f>
        <v/>
      </c>
      <c r="BS228" s="4" t="str" cm="1">
        <f t="array" ref="BS228">IF(
   AND(
      Table65[[#This Row],[Service]] &lt;&gt; "",
      OR(
         COUNTIF(Table65[Service], "HT Custom RNA") &gt; 0,
         COUNTIF(Table65[Service], "HT Geneblock Custom RNA") &gt; 0
      ),
      COUNTA(_xlfn.UNIQUE(_xlfn._xlws.FILTER(Table65[Service], Table65[Service] &lt;&gt; ""))) &gt; 1
   ),
   "Error 9: If selecting HT Custom RNA or HT Geneblock Custom RNA, all items must match the selected HT service",
   ""
)</f>
        <v/>
      </c>
      <c r="BT228" s="4" t="str" cm="1">
        <f t="array" ref="BT228">IF(
   AND(
      Table65[[#This Row],[Service]] &lt;&gt; "",
      OR(COUNTIF(Table65[Service], "*HT Custom RNA*") &gt; 0, COUNTIF(Table65[Service], "*HT Geneblock Custom RNA*") &gt; 0),
      OR(
         COUNTA(_xlfn.UNIQUE(_xlfn._xlws.FILTER(Table65[RNA Analytics], (Table65[Service] &lt;&gt; "")))) &gt; 1,
         COUNTA(_xlfn.UNIQUE(_xlfn._xlws.FILTER(Table65[Bank Construct?], (Table65[Service] &lt;&gt; "")))) &gt; 1,
         COUNTA(_xlfn.UNIQUE(_xlfn._xlws.FILTER(Table65[Synthesis Type], (Table65[Service] &lt;&gt; "")))) &gt; 1
      )
   ),
   "Error 10: If submitting HT Custom RNA or HT Geneblock Custom RNA service request, all items must have the same Synthesis Type, Banking, and Analytics",
   ""
)</f>
        <v/>
      </c>
      <c r="BU228" s="4" t="str">
        <f>IF(AND(OR(Table65[[#This Row],[Service]] = "HT Custom RNA",Table65[[#This Row],[Service]] = "HT Geneblock Custom RNA"), Table65[[#This Row],[Vector]]="Banked Construct"),"Error 11: Banked constructs cannot be submitted for HT/Geneblock Custom RNA service. Contact the core if you'd like to resynthesize an entire banked plate","")</f>
        <v/>
      </c>
      <c r="BV228" s="4" t="str">
        <f>IF(AND(Table65[[#This Row],[Service]] &lt;&gt; "", Table65[[#This Row],[Vector]]="Banked Construct", Table65[[#This Row],[Bank Construct?]]="Yes"),"Error 12: Cannot bank constructs that are already banked","")</f>
        <v/>
      </c>
      <c r="BW228" s="4" t="str" cm="1">
        <f t="array" ref="BW228">_xlfn.LET(
    _xlpm.ProblemFound, _xlfn.TEXTJOIN(", ", TRUE, IF(AND(Table65[[#This Row],[Synthesis Type]]="Other RNA", OR(Table65[[#This Row],[Codon Optimize Capitalized?]]="No", Table65[[#This Row],[Codon Optimize Capitalized?]]="")), IF((ISNUMBER(SEARCH(Table_pA_Check[pA Check], Table65[[#This Row],[Custom Sequence/Bank ID]]))), Table_pA_Check[pA Check], ""),IF((ISNUMBER(FIND(LOWER(Table_pA_Check[pA Check]), Table65[[#This Row],[Custom Sequence/Bank ID]]))), Table_pA_Check[pA Check], ""))),
    IF(_xlpm.ProblemFound="", "", "Error 13: Problem sequences found (" &amp; _xlpm.ProblemFound &amp; ")"))</f>
        <v/>
      </c>
      <c r="BX228" s="4" t="str">
        <f>IF(AND(Table65[[#This Row],[Service]] &lt;&gt; "", Table65[[#This Row],[Codon Optimize Capitalized?]]&lt;&gt; "No", Table65[[#This Row],[Codon Optimize Capitalized?]]&lt;&gt; "", Table65[[#This Row],[Codon Optimize Capitalized?]]&lt;&gt; "No Options", EXACT(Table65[[#This Row],[Custom Sequence/Bank ID]],LOWER(Table65[[#This Row],[Custom Sequence/Bank ID]]))),"Error 14: Codon optimization is selected, but sequence is lowercase. Change regions for optimization to uppercase","")</f>
        <v/>
      </c>
      <c r="BY228" s="4" t="str">
        <f>IF(COUNTIF(Table65[Name], Table65[[#This Row],[Name]]) &gt; 1, "Error 15: Duplicate name", "")</f>
        <v/>
      </c>
      <c r="BZ228" s="4" t="str">
        <f>IF(
   Table65[[#This Row],[Service]]&lt;&gt;"",
   IF(
      AND(Table65[[#This Row],[Formulation]]="", Table65[[#This Row],[Number of Aliquots]]&gt;1),
      "Error 16: The RTC can only aliquot formulated circRNA; unformulated circRNA is stable through many freeze-thaw cycles",
      ""
   ),
   ""
)</f>
        <v/>
      </c>
      <c r="CA228" s="4" t="str">
        <f>IF(
   Table65[[#This Row],[Service]]&lt;&gt;"",
   IF(
      Table65[[#This Row],[Number of Aliquots]] &gt; (Table65[[#This Row],[Quantity (mg)]]*20),
      "Error 17: Too many aliquots. Maximum aliquots for Quantity requested = " &amp; (Table65[[#This Row],[Quantity (mg)]]*20),
      ""
   ),
   ""
)</f>
        <v/>
      </c>
      <c r="CB228" s="4" t="str">
        <f>IF(
   AND(Table65[[#This Row],[Service]]&lt;&gt;"", Table65[[#This Row],[Quantity (mg)]]&lt;0.2, Table65[[#This Row],[Formulation]]&lt;&gt;"", Table65[[#This Row],[Formulation]]&lt;&gt;"None"),
   "Error 18: Quantity too low. Minimum is 0.2mg for formulations",
   ""
)</f>
        <v/>
      </c>
      <c r="CC228" s="4" t="str">
        <f>IF(
   AND(Table65[[#This Row],[Service]]&lt;&gt;"", Table65[[#This Row],[Vector]]="No Vector", Table65[[#This Row],[Service]]&lt;&gt;"HT Geneblock Custom RNA"),
   "Error 19: [No Vector] can only be used for Geneblock service",
   ""
)</f>
        <v/>
      </c>
      <c r="CD228" s="4" t="str">
        <f>_xlfn.LET(
    _xlpm.errorList, _xlfn.TEXTJOIN(". ", TRUE, Table_Sequence_Check[[#This Row],[Problem Sequence Check]:[GC Check]],Table_Sequence_Check[[#This Row],[Restriction Enzyme Error]:[Gblock No Vector Check]]),
    IF(AND(Table65[[#This Row],[Service]]&lt;&gt;"", Table65[[#This Row],[Custom Sequence/Bank ID]]&lt;&gt;"SPECIAL",_xlpm.errorList&lt;&gt;""), _xlpm.errorList &amp; ".", "")
)</f>
        <v/>
      </c>
      <c r="CF228" s="3" t="str">
        <f t="shared" si="15"/>
        <v>Required</v>
      </c>
      <c r="CG228" s="1" t="str">
        <f t="shared" si="16"/>
        <v>Optional</v>
      </c>
      <c r="CH228" s="1" t="str">
        <f>IF(Table65[[#This Row],[Service]]&lt;&gt;"",IF((Table65[[#This Row],[Service]]="HT Custom RNA") + (Table65[[#This Row],[Service]]="HT Geneblock Custom RNA"), "Empty","Required"),"Empty")</f>
        <v>Empty</v>
      </c>
      <c r="CI228" s="1" t="str">
        <f>IF(Table65[[#This Row],[Service]] = "Stock RNA", "Required","Empty")</f>
        <v>Empty</v>
      </c>
      <c r="CJ228" s="1" t="str">
        <f>IF(OR(Table65[[#This Row],[Service]] = "Custom RNA", Table65[[#This Row],[Service]] = "HT Custom RNA", Table65[[#This Row],[Service]] = "HT Geneblock Custom RNA", Table65[[#This Row],[Service]] = "Formulation"), "Required", "Empty")</f>
        <v>Empty</v>
      </c>
      <c r="CK228" s="1" t="str">
        <f>IF(OR(Table65[[#This Row],[Service]] = "Custom RNA", Table65[[#This Row],[Service]] = "HT Custom RNA", Table65[[#This Row],[Service]] = "HT Geneblock Custom RNA"), "Required", "Empty")</f>
        <v>Empty</v>
      </c>
      <c r="CL228" s="1" t="str">
        <f>IF(OR(Table65[[#This Row],[Service]] = "Custom RNA", Table65[[#This Row],[Service]] = "HT Custom RNA", Table65[[#This Row],[Service]] = "HT Geneblock Custom RNA"), "Required", "Empty")</f>
        <v>Empty</v>
      </c>
      <c r="CM228" s="1" t="str">
        <f>IF(OR(Table65[[#This Row],[Service]] = "Custom RNA", Table65[[#This Row],[Service]] = "HT Custom RNA", Table65[[#This Row],[Service]] = "HT Geneblock Custom RNA"), "Required", "Empty")</f>
        <v>Empty</v>
      </c>
      <c r="CN228" s="1" t="str">
        <f>IF(AND(Table65[[#This Row],[Vector]]&lt;&gt;"Banked Construct", OR(Table65[[#This Row],[Service]] = "Custom RNA", Table65[[#This Row],[Service]] = "HT Custom RNA",Table65[[#This Row],[Service]] = "HT Geneblock Custom RNA",)), "Optional", "Empty")</f>
        <v>Empty</v>
      </c>
      <c r="CO228" s="1" t="str">
        <f>IF(OR(Table65[[#This Row],[Service]] = "Custom RNA", Table65[[#This Row],[Service]] = "HT Custom RNA"), "Optional", "Empty")</f>
        <v>Empty</v>
      </c>
      <c r="CP228" s="1" t="str">
        <f>IF(OR(Table65[[#This Row],[Service]] = "Custom RNA", Table65[[#This Row],[Service]] = "HT Custom RNA", Table65[[#This Row],[Service]] = "HT Custom Geneblock RNA"), "Optional", "Empty")</f>
        <v>Empty</v>
      </c>
      <c r="CQ228" s="1" t="str">
        <f>IF(Table65[[#This Row],[Service]]&lt;&gt;"",IF(OR(Table65[[#This Row],[Service]]="HT Custom RNA", Table65[[#This Row],[Service]]="HT Geneblock Custom RNA"), "Empty","Optional"),"Empty")</f>
        <v>Empty</v>
      </c>
      <c r="CR228" s="1" t="str">
        <f>IF(AND(Table65[[#This Row],[Formulation]]&lt;&gt;"",Table65[[#This Row],[Formulation]]&lt;&gt;"None",Table65[[#This Row],[Formulation]]&lt;&gt;"No Options"), "Required","Empty")</f>
        <v>Empty</v>
      </c>
      <c r="CS228" s="1" t="str">
        <f>IF(AND(Table65[[#This Row],[Formulation]]&lt;&gt;"",Table65[[#This Row],[Formulation]]&lt;&gt;"None",Table65[[#This Row],[Formulation]]&lt;&gt;"No Options"), "Optional","Empty")</f>
        <v>Empty</v>
      </c>
      <c r="CT228" s="1" t="str">
        <f t="shared" si="17"/>
        <v>Optional</v>
      </c>
      <c r="CU228" s="1" t="str">
        <f t="shared" si="18"/>
        <v>Optional</v>
      </c>
      <c r="CV228" s="2" t="str">
        <f t="shared" si="19"/>
        <v>Optional</v>
      </c>
    </row>
    <row r="229" spans="1:100" x14ac:dyDescent="0.35">
      <c r="A229" s="69">
        <v>225</v>
      </c>
      <c r="B229" s="59"/>
      <c r="C229" s="83"/>
      <c r="D229" s="85"/>
      <c r="E229" s="90"/>
      <c r="F229" s="60"/>
      <c r="G229" s="60"/>
      <c r="H229" s="60"/>
      <c r="I229" s="61"/>
      <c r="J229" s="61"/>
      <c r="K229" s="105"/>
      <c r="L229" s="90"/>
      <c r="M229" s="60"/>
      <c r="N229" s="108"/>
      <c r="O229" s="91"/>
      <c r="P229" s="111"/>
      <c r="Q229" s="93" t="str">
        <f>Table_Sequence_Check[[#This Row],[Final Warnings]]</f>
        <v/>
      </c>
      <c r="R229" s="19"/>
      <c r="S229" s="19"/>
      <c r="T229" s="19"/>
      <c r="BG229" s="3" t="str" cm="1">
        <f t="array" ref="BG229">_xlfn.LET(
    _xlpm.ProblemFound, _xlfn.TEXTJOIN(", ", TRUE, IF(OR(Table65[[#This Row],[Codon Optimize Capitalized?]]="No", Table65[[#This Row],[Codon Optimize Capitalized?]]=""), IF((ISNUMBER(SEARCH(Table_Problem_Sequences[Problem Sequences], Table65[[#This Row],[Custom Sequence/Bank ID]]))), Table_Problem_Sequences[Problem Sequences], ""),IF((ISNUMBER(FIND(LOWER(Table_Problem_Sequences[Problem Sequences]), Table65[[#This Row],[Custom Sequence/Bank ID]]))), Table_Problem_Sequences[Problem Sequences], ""))),
    IF(_xlpm.ProblemFound="", "", "Warning 1: Problem sequences found (" &amp; _xlpm.ProblemFound &amp; ")"))</f>
        <v/>
      </c>
      <c r="BH229" s="3" t="str">
        <f>IF(AND(Table65[[#This Row],[Vector]] &lt;&gt; "Banked Construct",Table65[[#This Row],[Service]]&lt;&gt;"Stock RNA", LEN(Table65[[#This Row],[Custom Sequence/Bank ID]])&lt;300, Table65[[#This Row],[Custom Sequence/Bank ID]]&lt;&gt;""),"Comment: Sequence is less than 300nt. A spacer sequence will be added to bring the length up to 300nt","")</f>
        <v/>
      </c>
      <c r="BI229" s="1" t="str">
        <f>IF(AND(Table65[[#This Row],[Custom Sequence/Bank ID]]&lt;&gt;"", Table65[[#This Row],[Codon Optimize Capitalized?]]&lt;&gt; "No", Table65[[#This Row],[Codon Optimize Capitalized?]]&lt;&gt; "", Table65[[#This Row],[Codon Optimize Capitalized?]]&lt;&gt; "No Options"),
    IF(MOD(LEN(SUBSTITUTE(SUBSTITUTE(SUBSTITUTE(SUBSTITUTE(SUBSTITUTE(Table65[[#This Row],[Custom Sequence/Bank ID]], "a", ""), "c", ""), "g", ""), "u", ""), "t", "")), 3) = 0,
        "",
        "Error 3: Optimization regions not divisible by 3"),
    "")</f>
        <v/>
      </c>
      <c r="BJ229" s="1" t="str">
        <f>IF(
    Table65[[#This Row],[Vector]]="Banked Construct",
    IF(
        AND(
            LEFT(Table65[[#This Row],[Custom Sequence/Bank ID]], 3)="RTC",
            ISNUMBER(VALUE(MID(Table65[[#This Row],[Custom Sequence/Bank ID]], 4, 7))),
            LEN(Table65[[#This Row],[Custom Sequence/Bank ID]])=10
        ),
        "",
        "Error 4: Incorrect Bank ID"
    ),
    ""
)</f>
        <v/>
      </c>
      <c r="BK229" s="1" t="str">
        <f>IF(
   AND(Table65[[#This Row],[Vector]]&lt;&gt;"Banked Construct", LEN(Table65[[#This Row],[Custom Sequence/Bank ID]])&gt;0),
   IF(
      LEN(
         SUBSTITUTE(
            SUBSTITUTE(
               SUBSTITUTE(
                  SUBSTITUTE(UPPER(Table65[[#This Row],[Custom Sequence/Bank ID]]),"A",""),
               "C",""),
            "T",""),
         "G","")
      )&gt;0,
      "Error 5: Non-ACGT characters present",
      ""
   ),
   ""
)</f>
        <v/>
      </c>
      <c r="BL229" s="4" t="str">
        <f>IF(AND(Table65[[#This Row],[Vector]] &lt;&gt; "Banked Construct",Table65[[#This Row],[Service]]="Custom RNA", LEN(Table65[[#This Row],[Custom Sequence/Bank ID]])&gt;10000),"Error 6: Maximum sequence length is 10,000nt",IF(AND(Table65[[#This Row],[Vector]] &lt;&gt; "Banked Construct",Table65[[#This Row],[Service]]="HT Custom RNA", LEN(Table65[[#This Row],[Custom Sequence/Bank ID]])&gt;5000),"Error 6: Maximum sequence length for HT is 5,000nt", IF(Table65[[#This Row],[Service]]="HT Geneblock Custom RNA", IF(AND(Table65[[#This Row],[Vector]]="RTC coding circRNA", LEN(Table65[[#This Row],[Custom Sequence/Bank ID]])&gt;3793),"Error 6: Maximum sequence length for Coding CircRNA Geneblock is 3,793nt", IF(AND(Table65[[#This Row],[Vector]]="RTC noncoding circRNA", LEN(Table65[[#This Row],[Custom Sequence/Bank ID]])&gt;4493),"Error 6: Maximum sequence length for Noncoding CircRNA Geneblock is 4,493nt", IF(AND(Table65[[#This Row],[Vector]]="RTC Other RNA", LEN(Table65[[#This Row],[Custom Sequence/Bank ID]])&gt;4913),"Error 6: Maximum sequence length for Other RNA Geneblock is 4,913nt",""))),"")))</f>
        <v/>
      </c>
      <c r="BM229" s="4" t="str">
        <f>IF(AND(Table65[[#This Row],[Vector]] &lt;&gt; "Banked Construct", Table65[[#This Row],[Service]]&lt;&gt;"Stock RNA", Table65[[#This Row],[Custom Sequence/Bank ID]]&lt;&gt;""),
    _xlfn.LET(
        _xlpm.Sequence, Table65[[#This Row],[Custom Sequence/Bank ID]],
        _xlpm.OriginalLength, IF(AND(Table65[[#This Row],[Codon Optimize Capitalized?]] &lt;&gt; "No", Table65[[#This Row],[Codon Optimize Capitalized?]] &lt;&gt; ""),
                           LEN(SUBSTITUTE(SUBSTITUTE(SUBSTITUTE(SUBSTITUTE(SUBSTITUTE(_xlpm.Sequence, "A", ""), "C", ""), "G", ""), "T", ""), "U", "")),
                           LEN(_xlpm.Sequence)),
        _xlpm.NoGCLength, IF(AND(Table65[[#This Row],[Codon Optimize Capitalized?]] &lt;&gt; "No", Table65[[#This Row],[Codon Optimize Capitalized?]] &lt;&gt; ""),
                       LEN((SUBSTITUTE(SUBSTITUTE(SUBSTITUTE(SUBSTITUTE(SUBSTITUTE(SUBSTITUTE(SUBSTITUTE(_xlpm.Sequence, "A", ""), "C", ""), "G", ""), "T", ""), "U", ""), "g", ""), "c", ""))),
                       LEN(SUBSTITUTE(SUBSTITUTE(UPPER(_xlpm.Sequence), "G", ""), "C", ""))),
        _xlpm.GCLength, _xlpm.OriginalLength - _xlpm.NoGCLength,
        _xlpm.GCPercentage, IF(_xlpm.OriginalLength &gt; 15, _xlpm.GCLength / _xlpm.OriginalLength, 0.5),
                IF(OR(_xlpm.GCPercentage &gt; 0.65, _xlpm.GCPercentage &lt; 0.25), "Warning 7: Unoptimized region GC is not between 25-65%", "")
    ),
    ""
)</f>
        <v/>
      </c>
      <c r="BN229" s="4" t="str" cm="1">
        <f t="array" ref="BN229">_xlfn.LET(
    _xlpm.ProblemFound, _xlfn.TEXTJOIN(", ", TRUE, IF(OR(Table65[[#This Row],[Codon Optimize Capitalized?]]="No", Table65[[#This Row],[Codon Optimize Capitalized?]]=""), IF((ISNUMBER(SEARCH(Table_Restriction_Enzymes[XbaI], Table65[[#This Row],[Custom Sequence/Bank ID]]))), Table_Restriction_Enzymes[XbaI], ""),IF((ISNUMBER(FIND(LOWER(Table_Restriction_Enzymes[XbaI]), Table65[[#This Row],[Custom Sequence/Bank ID]]))), Table_Restriction_Enzymes[XbaI], ""))),
    IF(_xlpm.ProblemFound="", "", "[" &amp; _xlpm.ProblemFound &amp; "]"))</f>
        <v/>
      </c>
      <c r="BO229" s="4" t="str">
        <f>IF(Table_Sequence_Check[[#This Row],[Restriction Enzyme 1 Check]]&lt;&gt;"", Table_Restriction_Enzymes[[#Headers],[XbaI]],"")</f>
        <v/>
      </c>
      <c r="BP229" s="4" t="str" cm="1">
        <f t="array" ref="BP229">_xlfn.LET(
    _xlpm.ProblemFound, _xlfn.TEXTJOIN(", ", TRUE, IF(OR(Table65[[#This Row],[Codon Optimize Capitalized?]]="No", Table65[[#This Row],[Codon Optimize Capitalized?]]=""), IF((ISNUMBER(SEARCH(Table_Restriction_Enzymes[AscI], Table65[[#This Row],[Custom Sequence/Bank ID]]))), Table_Restriction_Enzymes[AscI], ""),IF((ISNUMBER(FIND(LOWER(Table_Restriction_Enzymes[AscI]), Table65[[#This Row],[Custom Sequence/Bank ID]]))), Table_Restriction_Enzymes[AscI], ""))),
    IF(_xlpm.ProblemFound="", "", "[" &amp; _xlpm.ProblemFound &amp; "]"))</f>
        <v/>
      </c>
      <c r="BQ229" s="4" t="str">
        <f>IF(Table_Sequence_Check[[#This Row],[Restriction Enzyme 2 Check]]&lt;&gt;"", Table_Restriction_Enzymes[[#Headers],[AscI]],"")</f>
        <v/>
      </c>
      <c r="BR229" s="4" t="str">
        <f>IF(AND(Table65[[#This Row],[Vector]] &lt;&gt; "Banked Construct",Table65[[#This Row],[Service]]&lt;&gt;"Stock RNA", Table65[[#This Row],[Service]]&lt;&gt;"HT Geneblock Custom RNA", Table_Sequence_Check[[#This Row],[Restriction Enzyme 1 Check]]&lt;&gt;"", Table_Sequence_Check[[#This Row],[Restriction Enzyme 2 Check]]&lt;&gt; ""),"Error 8: Remove instances of one of the following: " &amp; _xlfn.CONCAT(Table_Sequence_Check[[#This Row],[Restriction Enzyme 1 Check]],Table_Sequence_Check[[#This Row],[Restriction Enzyme 2 Check]]),"")</f>
        <v/>
      </c>
      <c r="BS229" s="4" t="str" cm="1">
        <f t="array" ref="BS229">IF(
   AND(
      Table65[[#This Row],[Service]] &lt;&gt; "",
      OR(
         COUNTIF(Table65[Service], "HT Custom RNA") &gt; 0,
         COUNTIF(Table65[Service], "HT Geneblock Custom RNA") &gt; 0
      ),
      COUNTA(_xlfn.UNIQUE(_xlfn._xlws.FILTER(Table65[Service], Table65[Service] &lt;&gt; ""))) &gt; 1
   ),
   "Error 9: If selecting HT Custom RNA or HT Geneblock Custom RNA, all items must match the selected HT service",
   ""
)</f>
        <v/>
      </c>
      <c r="BT229" s="4" t="str" cm="1">
        <f t="array" ref="BT229">IF(
   AND(
      Table65[[#This Row],[Service]] &lt;&gt; "",
      OR(COUNTIF(Table65[Service], "*HT Custom RNA*") &gt; 0, COUNTIF(Table65[Service], "*HT Geneblock Custom RNA*") &gt; 0),
      OR(
         COUNTA(_xlfn.UNIQUE(_xlfn._xlws.FILTER(Table65[RNA Analytics], (Table65[Service] &lt;&gt; "")))) &gt; 1,
         COUNTA(_xlfn.UNIQUE(_xlfn._xlws.FILTER(Table65[Bank Construct?], (Table65[Service] &lt;&gt; "")))) &gt; 1,
         COUNTA(_xlfn.UNIQUE(_xlfn._xlws.FILTER(Table65[Synthesis Type], (Table65[Service] &lt;&gt; "")))) &gt; 1
      )
   ),
   "Error 10: If submitting HT Custom RNA or HT Geneblock Custom RNA service request, all items must have the same Synthesis Type, Banking, and Analytics",
   ""
)</f>
        <v/>
      </c>
      <c r="BU229" s="4" t="str">
        <f>IF(AND(OR(Table65[[#This Row],[Service]] = "HT Custom RNA",Table65[[#This Row],[Service]] = "HT Geneblock Custom RNA"), Table65[[#This Row],[Vector]]="Banked Construct"),"Error 11: Banked constructs cannot be submitted for HT/Geneblock Custom RNA service. Contact the core if you'd like to resynthesize an entire banked plate","")</f>
        <v/>
      </c>
      <c r="BV229" s="4" t="str">
        <f>IF(AND(Table65[[#This Row],[Service]] &lt;&gt; "", Table65[[#This Row],[Vector]]="Banked Construct", Table65[[#This Row],[Bank Construct?]]="Yes"),"Error 12: Cannot bank constructs that are already banked","")</f>
        <v/>
      </c>
      <c r="BW229" s="4" t="str" cm="1">
        <f t="array" ref="BW229">_xlfn.LET(
    _xlpm.ProblemFound, _xlfn.TEXTJOIN(", ", TRUE, IF(AND(Table65[[#This Row],[Synthesis Type]]="Other RNA", OR(Table65[[#This Row],[Codon Optimize Capitalized?]]="No", Table65[[#This Row],[Codon Optimize Capitalized?]]="")), IF((ISNUMBER(SEARCH(Table_pA_Check[pA Check], Table65[[#This Row],[Custom Sequence/Bank ID]]))), Table_pA_Check[pA Check], ""),IF((ISNUMBER(FIND(LOWER(Table_pA_Check[pA Check]), Table65[[#This Row],[Custom Sequence/Bank ID]]))), Table_pA_Check[pA Check], ""))),
    IF(_xlpm.ProblemFound="", "", "Error 13: Problem sequences found (" &amp; _xlpm.ProblemFound &amp; ")"))</f>
        <v/>
      </c>
      <c r="BX229" s="4" t="str">
        <f>IF(AND(Table65[[#This Row],[Service]] &lt;&gt; "", Table65[[#This Row],[Codon Optimize Capitalized?]]&lt;&gt; "No", Table65[[#This Row],[Codon Optimize Capitalized?]]&lt;&gt; "", Table65[[#This Row],[Codon Optimize Capitalized?]]&lt;&gt; "No Options", EXACT(Table65[[#This Row],[Custom Sequence/Bank ID]],LOWER(Table65[[#This Row],[Custom Sequence/Bank ID]]))),"Error 14: Codon optimization is selected, but sequence is lowercase. Change regions for optimization to uppercase","")</f>
        <v/>
      </c>
      <c r="BY229" s="4" t="str">
        <f>IF(COUNTIF(Table65[Name], Table65[[#This Row],[Name]]) &gt; 1, "Error 15: Duplicate name", "")</f>
        <v/>
      </c>
      <c r="BZ229" s="4" t="str">
        <f>IF(
   Table65[[#This Row],[Service]]&lt;&gt;"",
   IF(
      AND(Table65[[#This Row],[Formulation]]="", Table65[[#This Row],[Number of Aliquots]]&gt;1),
      "Error 16: The RTC can only aliquot formulated circRNA; unformulated circRNA is stable through many freeze-thaw cycles",
      ""
   ),
   ""
)</f>
        <v/>
      </c>
      <c r="CA229" s="4" t="str">
        <f>IF(
   Table65[[#This Row],[Service]]&lt;&gt;"",
   IF(
      Table65[[#This Row],[Number of Aliquots]] &gt; (Table65[[#This Row],[Quantity (mg)]]*20),
      "Error 17: Too many aliquots. Maximum aliquots for Quantity requested = " &amp; (Table65[[#This Row],[Quantity (mg)]]*20),
      ""
   ),
   ""
)</f>
        <v/>
      </c>
      <c r="CB229" s="4" t="str">
        <f>IF(
   AND(Table65[[#This Row],[Service]]&lt;&gt;"", Table65[[#This Row],[Quantity (mg)]]&lt;0.2, Table65[[#This Row],[Formulation]]&lt;&gt;"", Table65[[#This Row],[Formulation]]&lt;&gt;"None"),
   "Error 18: Quantity too low. Minimum is 0.2mg for formulations",
   ""
)</f>
        <v/>
      </c>
      <c r="CC229" s="4" t="str">
        <f>IF(
   AND(Table65[[#This Row],[Service]]&lt;&gt;"", Table65[[#This Row],[Vector]]="No Vector", Table65[[#This Row],[Service]]&lt;&gt;"HT Geneblock Custom RNA"),
   "Error 19: [No Vector] can only be used for Geneblock service",
   ""
)</f>
        <v/>
      </c>
      <c r="CD229" s="4" t="str">
        <f>_xlfn.LET(
    _xlpm.errorList, _xlfn.TEXTJOIN(". ", TRUE, Table_Sequence_Check[[#This Row],[Problem Sequence Check]:[GC Check]],Table_Sequence_Check[[#This Row],[Restriction Enzyme Error]:[Gblock No Vector Check]]),
    IF(AND(Table65[[#This Row],[Service]]&lt;&gt;"", Table65[[#This Row],[Custom Sequence/Bank ID]]&lt;&gt;"SPECIAL",_xlpm.errorList&lt;&gt;""), _xlpm.errorList &amp; ".", "")
)</f>
        <v/>
      </c>
      <c r="CF229" s="3" t="str">
        <f t="shared" si="15"/>
        <v>Required</v>
      </c>
      <c r="CG229" s="1" t="str">
        <f t="shared" si="16"/>
        <v>Optional</v>
      </c>
      <c r="CH229" s="1" t="str">
        <f>IF(Table65[[#This Row],[Service]]&lt;&gt;"",IF((Table65[[#This Row],[Service]]="HT Custom RNA") + (Table65[[#This Row],[Service]]="HT Geneblock Custom RNA"), "Empty","Required"),"Empty")</f>
        <v>Empty</v>
      </c>
      <c r="CI229" s="1" t="str">
        <f>IF(Table65[[#This Row],[Service]] = "Stock RNA", "Required","Empty")</f>
        <v>Empty</v>
      </c>
      <c r="CJ229" s="1" t="str">
        <f>IF(OR(Table65[[#This Row],[Service]] = "Custom RNA", Table65[[#This Row],[Service]] = "HT Custom RNA", Table65[[#This Row],[Service]] = "HT Geneblock Custom RNA", Table65[[#This Row],[Service]] = "Formulation"), "Required", "Empty")</f>
        <v>Empty</v>
      </c>
      <c r="CK229" s="1" t="str">
        <f>IF(OR(Table65[[#This Row],[Service]] = "Custom RNA", Table65[[#This Row],[Service]] = "HT Custom RNA", Table65[[#This Row],[Service]] = "HT Geneblock Custom RNA"), "Required", "Empty")</f>
        <v>Empty</v>
      </c>
      <c r="CL229" s="1" t="str">
        <f>IF(OR(Table65[[#This Row],[Service]] = "Custom RNA", Table65[[#This Row],[Service]] = "HT Custom RNA", Table65[[#This Row],[Service]] = "HT Geneblock Custom RNA"), "Required", "Empty")</f>
        <v>Empty</v>
      </c>
      <c r="CM229" s="1" t="str">
        <f>IF(OR(Table65[[#This Row],[Service]] = "Custom RNA", Table65[[#This Row],[Service]] = "HT Custom RNA", Table65[[#This Row],[Service]] = "HT Geneblock Custom RNA"), "Required", "Empty")</f>
        <v>Empty</v>
      </c>
      <c r="CN229" s="1" t="str">
        <f>IF(AND(Table65[[#This Row],[Vector]]&lt;&gt;"Banked Construct", OR(Table65[[#This Row],[Service]] = "Custom RNA", Table65[[#This Row],[Service]] = "HT Custom RNA",Table65[[#This Row],[Service]] = "HT Geneblock Custom RNA",)), "Optional", "Empty")</f>
        <v>Empty</v>
      </c>
      <c r="CO229" s="1" t="str">
        <f>IF(OR(Table65[[#This Row],[Service]] = "Custom RNA", Table65[[#This Row],[Service]] = "HT Custom RNA"), "Optional", "Empty")</f>
        <v>Empty</v>
      </c>
      <c r="CP229" s="1" t="str">
        <f>IF(OR(Table65[[#This Row],[Service]] = "Custom RNA", Table65[[#This Row],[Service]] = "HT Custom RNA", Table65[[#This Row],[Service]] = "HT Custom Geneblock RNA"), "Optional", "Empty")</f>
        <v>Empty</v>
      </c>
      <c r="CQ229" s="1" t="str">
        <f>IF(Table65[[#This Row],[Service]]&lt;&gt;"",IF(OR(Table65[[#This Row],[Service]]="HT Custom RNA", Table65[[#This Row],[Service]]="HT Geneblock Custom RNA"), "Empty","Optional"),"Empty")</f>
        <v>Empty</v>
      </c>
      <c r="CR229" s="1" t="str">
        <f>IF(AND(Table65[[#This Row],[Formulation]]&lt;&gt;"",Table65[[#This Row],[Formulation]]&lt;&gt;"None",Table65[[#This Row],[Formulation]]&lt;&gt;"No Options"), "Required","Empty")</f>
        <v>Empty</v>
      </c>
      <c r="CS229" s="1" t="str">
        <f>IF(AND(Table65[[#This Row],[Formulation]]&lt;&gt;"",Table65[[#This Row],[Formulation]]&lt;&gt;"None",Table65[[#This Row],[Formulation]]&lt;&gt;"No Options"), "Optional","Empty")</f>
        <v>Empty</v>
      </c>
      <c r="CT229" s="1" t="str">
        <f t="shared" si="17"/>
        <v>Optional</v>
      </c>
      <c r="CU229" s="1" t="str">
        <f t="shared" si="18"/>
        <v>Optional</v>
      </c>
      <c r="CV229" s="2" t="str">
        <f t="shared" si="19"/>
        <v>Optional</v>
      </c>
    </row>
    <row r="230" spans="1:100" x14ac:dyDescent="0.35">
      <c r="A230" s="69">
        <v>226</v>
      </c>
      <c r="B230" s="59"/>
      <c r="C230" s="83"/>
      <c r="D230" s="85"/>
      <c r="E230" s="90"/>
      <c r="F230" s="60"/>
      <c r="G230" s="60"/>
      <c r="H230" s="60"/>
      <c r="I230" s="61"/>
      <c r="J230" s="61"/>
      <c r="K230" s="105"/>
      <c r="L230" s="90"/>
      <c r="M230" s="60"/>
      <c r="N230" s="108"/>
      <c r="O230" s="91"/>
      <c r="P230" s="111"/>
      <c r="Q230" s="93" t="str">
        <f>Table_Sequence_Check[[#This Row],[Final Warnings]]</f>
        <v/>
      </c>
      <c r="R230" s="19"/>
      <c r="S230" s="19"/>
      <c r="T230" s="19"/>
      <c r="BG230" s="3" t="str" cm="1">
        <f t="array" ref="BG230">_xlfn.LET(
    _xlpm.ProblemFound, _xlfn.TEXTJOIN(", ", TRUE, IF(OR(Table65[[#This Row],[Codon Optimize Capitalized?]]="No", Table65[[#This Row],[Codon Optimize Capitalized?]]=""), IF((ISNUMBER(SEARCH(Table_Problem_Sequences[Problem Sequences], Table65[[#This Row],[Custom Sequence/Bank ID]]))), Table_Problem_Sequences[Problem Sequences], ""),IF((ISNUMBER(FIND(LOWER(Table_Problem_Sequences[Problem Sequences]), Table65[[#This Row],[Custom Sequence/Bank ID]]))), Table_Problem_Sequences[Problem Sequences], ""))),
    IF(_xlpm.ProblemFound="", "", "Warning 1: Problem sequences found (" &amp; _xlpm.ProblemFound &amp; ")"))</f>
        <v/>
      </c>
      <c r="BH230" s="3" t="str">
        <f>IF(AND(Table65[[#This Row],[Vector]] &lt;&gt; "Banked Construct",Table65[[#This Row],[Service]]&lt;&gt;"Stock RNA", LEN(Table65[[#This Row],[Custom Sequence/Bank ID]])&lt;300, Table65[[#This Row],[Custom Sequence/Bank ID]]&lt;&gt;""),"Comment: Sequence is less than 300nt. A spacer sequence will be added to bring the length up to 300nt","")</f>
        <v/>
      </c>
      <c r="BI230" s="1" t="str">
        <f>IF(AND(Table65[[#This Row],[Custom Sequence/Bank ID]]&lt;&gt;"", Table65[[#This Row],[Codon Optimize Capitalized?]]&lt;&gt; "No", Table65[[#This Row],[Codon Optimize Capitalized?]]&lt;&gt; "", Table65[[#This Row],[Codon Optimize Capitalized?]]&lt;&gt; "No Options"),
    IF(MOD(LEN(SUBSTITUTE(SUBSTITUTE(SUBSTITUTE(SUBSTITUTE(SUBSTITUTE(Table65[[#This Row],[Custom Sequence/Bank ID]], "a", ""), "c", ""), "g", ""), "u", ""), "t", "")), 3) = 0,
        "",
        "Error 3: Optimization regions not divisible by 3"),
    "")</f>
        <v/>
      </c>
      <c r="BJ230" s="1" t="str">
        <f>IF(
    Table65[[#This Row],[Vector]]="Banked Construct",
    IF(
        AND(
            LEFT(Table65[[#This Row],[Custom Sequence/Bank ID]], 3)="RTC",
            ISNUMBER(VALUE(MID(Table65[[#This Row],[Custom Sequence/Bank ID]], 4, 7))),
            LEN(Table65[[#This Row],[Custom Sequence/Bank ID]])=10
        ),
        "",
        "Error 4: Incorrect Bank ID"
    ),
    ""
)</f>
        <v/>
      </c>
      <c r="BK230" s="1" t="str">
        <f>IF(
   AND(Table65[[#This Row],[Vector]]&lt;&gt;"Banked Construct", LEN(Table65[[#This Row],[Custom Sequence/Bank ID]])&gt;0),
   IF(
      LEN(
         SUBSTITUTE(
            SUBSTITUTE(
               SUBSTITUTE(
                  SUBSTITUTE(UPPER(Table65[[#This Row],[Custom Sequence/Bank ID]]),"A",""),
               "C",""),
            "T",""),
         "G","")
      )&gt;0,
      "Error 5: Non-ACGT characters present",
      ""
   ),
   ""
)</f>
        <v/>
      </c>
      <c r="BL230" s="4" t="str">
        <f>IF(AND(Table65[[#This Row],[Vector]] &lt;&gt; "Banked Construct",Table65[[#This Row],[Service]]="Custom RNA", LEN(Table65[[#This Row],[Custom Sequence/Bank ID]])&gt;10000),"Error 6: Maximum sequence length is 10,000nt",IF(AND(Table65[[#This Row],[Vector]] &lt;&gt; "Banked Construct",Table65[[#This Row],[Service]]="HT Custom RNA", LEN(Table65[[#This Row],[Custom Sequence/Bank ID]])&gt;5000),"Error 6: Maximum sequence length for HT is 5,000nt", IF(Table65[[#This Row],[Service]]="HT Geneblock Custom RNA", IF(AND(Table65[[#This Row],[Vector]]="RTC coding circRNA", LEN(Table65[[#This Row],[Custom Sequence/Bank ID]])&gt;3793),"Error 6: Maximum sequence length for Coding CircRNA Geneblock is 3,793nt", IF(AND(Table65[[#This Row],[Vector]]="RTC noncoding circRNA", LEN(Table65[[#This Row],[Custom Sequence/Bank ID]])&gt;4493),"Error 6: Maximum sequence length for Noncoding CircRNA Geneblock is 4,493nt", IF(AND(Table65[[#This Row],[Vector]]="RTC Other RNA", LEN(Table65[[#This Row],[Custom Sequence/Bank ID]])&gt;4913),"Error 6: Maximum sequence length for Other RNA Geneblock is 4,913nt",""))),"")))</f>
        <v/>
      </c>
      <c r="BM230" s="4" t="str">
        <f>IF(AND(Table65[[#This Row],[Vector]] &lt;&gt; "Banked Construct", Table65[[#This Row],[Service]]&lt;&gt;"Stock RNA", Table65[[#This Row],[Custom Sequence/Bank ID]]&lt;&gt;""),
    _xlfn.LET(
        _xlpm.Sequence, Table65[[#This Row],[Custom Sequence/Bank ID]],
        _xlpm.OriginalLength, IF(AND(Table65[[#This Row],[Codon Optimize Capitalized?]] &lt;&gt; "No", Table65[[#This Row],[Codon Optimize Capitalized?]] &lt;&gt; ""),
                           LEN(SUBSTITUTE(SUBSTITUTE(SUBSTITUTE(SUBSTITUTE(SUBSTITUTE(_xlpm.Sequence, "A", ""), "C", ""), "G", ""), "T", ""), "U", "")),
                           LEN(_xlpm.Sequence)),
        _xlpm.NoGCLength, IF(AND(Table65[[#This Row],[Codon Optimize Capitalized?]] &lt;&gt; "No", Table65[[#This Row],[Codon Optimize Capitalized?]] &lt;&gt; ""),
                       LEN((SUBSTITUTE(SUBSTITUTE(SUBSTITUTE(SUBSTITUTE(SUBSTITUTE(SUBSTITUTE(SUBSTITUTE(_xlpm.Sequence, "A", ""), "C", ""), "G", ""), "T", ""), "U", ""), "g", ""), "c", ""))),
                       LEN(SUBSTITUTE(SUBSTITUTE(UPPER(_xlpm.Sequence), "G", ""), "C", ""))),
        _xlpm.GCLength, _xlpm.OriginalLength - _xlpm.NoGCLength,
        _xlpm.GCPercentage, IF(_xlpm.OriginalLength &gt; 15, _xlpm.GCLength / _xlpm.OriginalLength, 0.5),
                IF(OR(_xlpm.GCPercentage &gt; 0.65, _xlpm.GCPercentage &lt; 0.25), "Warning 7: Unoptimized region GC is not between 25-65%", "")
    ),
    ""
)</f>
        <v/>
      </c>
      <c r="BN230" s="4" t="str" cm="1">
        <f t="array" ref="BN230">_xlfn.LET(
    _xlpm.ProblemFound, _xlfn.TEXTJOIN(", ", TRUE, IF(OR(Table65[[#This Row],[Codon Optimize Capitalized?]]="No", Table65[[#This Row],[Codon Optimize Capitalized?]]=""), IF((ISNUMBER(SEARCH(Table_Restriction_Enzymes[XbaI], Table65[[#This Row],[Custom Sequence/Bank ID]]))), Table_Restriction_Enzymes[XbaI], ""),IF((ISNUMBER(FIND(LOWER(Table_Restriction_Enzymes[XbaI]), Table65[[#This Row],[Custom Sequence/Bank ID]]))), Table_Restriction_Enzymes[XbaI], ""))),
    IF(_xlpm.ProblemFound="", "", "[" &amp; _xlpm.ProblemFound &amp; "]"))</f>
        <v/>
      </c>
      <c r="BO230" s="4" t="str">
        <f>IF(Table_Sequence_Check[[#This Row],[Restriction Enzyme 1 Check]]&lt;&gt;"", Table_Restriction_Enzymes[[#Headers],[XbaI]],"")</f>
        <v/>
      </c>
      <c r="BP230" s="4" t="str" cm="1">
        <f t="array" ref="BP230">_xlfn.LET(
    _xlpm.ProblemFound, _xlfn.TEXTJOIN(", ", TRUE, IF(OR(Table65[[#This Row],[Codon Optimize Capitalized?]]="No", Table65[[#This Row],[Codon Optimize Capitalized?]]=""), IF((ISNUMBER(SEARCH(Table_Restriction_Enzymes[AscI], Table65[[#This Row],[Custom Sequence/Bank ID]]))), Table_Restriction_Enzymes[AscI], ""),IF((ISNUMBER(FIND(LOWER(Table_Restriction_Enzymes[AscI]), Table65[[#This Row],[Custom Sequence/Bank ID]]))), Table_Restriction_Enzymes[AscI], ""))),
    IF(_xlpm.ProblemFound="", "", "[" &amp; _xlpm.ProblemFound &amp; "]"))</f>
        <v/>
      </c>
      <c r="BQ230" s="4" t="str">
        <f>IF(Table_Sequence_Check[[#This Row],[Restriction Enzyme 2 Check]]&lt;&gt;"", Table_Restriction_Enzymes[[#Headers],[AscI]],"")</f>
        <v/>
      </c>
      <c r="BR230" s="4" t="str">
        <f>IF(AND(Table65[[#This Row],[Vector]] &lt;&gt; "Banked Construct",Table65[[#This Row],[Service]]&lt;&gt;"Stock RNA", Table65[[#This Row],[Service]]&lt;&gt;"HT Geneblock Custom RNA", Table_Sequence_Check[[#This Row],[Restriction Enzyme 1 Check]]&lt;&gt;"", Table_Sequence_Check[[#This Row],[Restriction Enzyme 2 Check]]&lt;&gt; ""),"Error 8: Remove instances of one of the following: " &amp; _xlfn.CONCAT(Table_Sequence_Check[[#This Row],[Restriction Enzyme 1 Check]],Table_Sequence_Check[[#This Row],[Restriction Enzyme 2 Check]]),"")</f>
        <v/>
      </c>
      <c r="BS230" s="4" t="str" cm="1">
        <f t="array" ref="BS230">IF(
   AND(
      Table65[[#This Row],[Service]] &lt;&gt; "",
      OR(
         COUNTIF(Table65[Service], "HT Custom RNA") &gt; 0,
         COUNTIF(Table65[Service], "HT Geneblock Custom RNA") &gt; 0
      ),
      COUNTA(_xlfn.UNIQUE(_xlfn._xlws.FILTER(Table65[Service], Table65[Service] &lt;&gt; ""))) &gt; 1
   ),
   "Error 9: If selecting HT Custom RNA or HT Geneblock Custom RNA, all items must match the selected HT service",
   ""
)</f>
        <v/>
      </c>
      <c r="BT230" s="4" t="str" cm="1">
        <f t="array" ref="BT230">IF(
   AND(
      Table65[[#This Row],[Service]] &lt;&gt; "",
      OR(COUNTIF(Table65[Service], "*HT Custom RNA*") &gt; 0, COUNTIF(Table65[Service], "*HT Geneblock Custom RNA*") &gt; 0),
      OR(
         COUNTA(_xlfn.UNIQUE(_xlfn._xlws.FILTER(Table65[RNA Analytics], (Table65[Service] &lt;&gt; "")))) &gt; 1,
         COUNTA(_xlfn.UNIQUE(_xlfn._xlws.FILTER(Table65[Bank Construct?], (Table65[Service] &lt;&gt; "")))) &gt; 1,
         COUNTA(_xlfn.UNIQUE(_xlfn._xlws.FILTER(Table65[Synthesis Type], (Table65[Service] &lt;&gt; "")))) &gt; 1
      )
   ),
   "Error 10: If submitting HT Custom RNA or HT Geneblock Custom RNA service request, all items must have the same Synthesis Type, Banking, and Analytics",
   ""
)</f>
        <v/>
      </c>
      <c r="BU230" s="4" t="str">
        <f>IF(AND(OR(Table65[[#This Row],[Service]] = "HT Custom RNA",Table65[[#This Row],[Service]] = "HT Geneblock Custom RNA"), Table65[[#This Row],[Vector]]="Banked Construct"),"Error 11: Banked constructs cannot be submitted for HT/Geneblock Custom RNA service. Contact the core if you'd like to resynthesize an entire banked plate","")</f>
        <v/>
      </c>
      <c r="BV230" s="4" t="str">
        <f>IF(AND(Table65[[#This Row],[Service]] &lt;&gt; "", Table65[[#This Row],[Vector]]="Banked Construct", Table65[[#This Row],[Bank Construct?]]="Yes"),"Error 12: Cannot bank constructs that are already banked","")</f>
        <v/>
      </c>
      <c r="BW230" s="4" t="str" cm="1">
        <f t="array" ref="BW230">_xlfn.LET(
    _xlpm.ProblemFound, _xlfn.TEXTJOIN(", ", TRUE, IF(AND(Table65[[#This Row],[Synthesis Type]]="Other RNA", OR(Table65[[#This Row],[Codon Optimize Capitalized?]]="No", Table65[[#This Row],[Codon Optimize Capitalized?]]="")), IF((ISNUMBER(SEARCH(Table_pA_Check[pA Check], Table65[[#This Row],[Custom Sequence/Bank ID]]))), Table_pA_Check[pA Check], ""),IF((ISNUMBER(FIND(LOWER(Table_pA_Check[pA Check]), Table65[[#This Row],[Custom Sequence/Bank ID]]))), Table_pA_Check[pA Check], ""))),
    IF(_xlpm.ProblemFound="", "", "Error 13: Problem sequences found (" &amp; _xlpm.ProblemFound &amp; ")"))</f>
        <v/>
      </c>
      <c r="BX230" s="4" t="str">
        <f>IF(AND(Table65[[#This Row],[Service]] &lt;&gt; "", Table65[[#This Row],[Codon Optimize Capitalized?]]&lt;&gt; "No", Table65[[#This Row],[Codon Optimize Capitalized?]]&lt;&gt; "", Table65[[#This Row],[Codon Optimize Capitalized?]]&lt;&gt; "No Options", EXACT(Table65[[#This Row],[Custom Sequence/Bank ID]],LOWER(Table65[[#This Row],[Custom Sequence/Bank ID]]))),"Error 14: Codon optimization is selected, but sequence is lowercase. Change regions for optimization to uppercase","")</f>
        <v/>
      </c>
      <c r="BY230" s="4" t="str">
        <f>IF(COUNTIF(Table65[Name], Table65[[#This Row],[Name]]) &gt; 1, "Error 15: Duplicate name", "")</f>
        <v/>
      </c>
      <c r="BZ230" s="4" t="str">
        <f>IF(
   Table65[[#This Row],[Service]]&lt;&gt;"",
   IF(
      AND(Table65[[#This Row],[Formulation]]="", Table65[[#This Row],[Number of Aliquots]]&gt;1),
      "Error 16: The RTC can only aliquot formulated circRNA; unformulated circRNA is stable through many freeze-thaw cycles",
      ""
   ),
   ""
)</f>
        <v/>
      </c>
      <c r="CA230" s="4" t="str">
        <f>IF(
   Table65[[#This Row],[Service]]&lt;&gt;"",
   IF(
      Table65[[#This Row],[Number of Aliquots]] &gt; (Table65[[#This Row],[Quantity (mg)]]*20),
      "Error 17: Too many aliquots. Maximum aliquots for Quantity requested = " &amp; (Table65[[#This Row],[Quantity (mg)]]*20),
      ""
   ),
   ""
)</f>
        <v/>
      </c>
      <c r="CB230" s="4" t="str">
        <f>IF(
   AND(Table65[[#This Row],[Service]]&lt;&gt;"", Table65[[#This Row],[Quantity (mg)]]&lt;0.2, Table65[[#This Row],[Formulation]]&lt;&gt;"", Table65[[#This Row],[Formulation]]&lt;&gt;"None"),
   "Error 18: Quantity too low. Minimum is 0.2mg for formulations",
   ""
)</f>
        <v/>
      </c>
      <c r="CC230" s="4" t="str">
        <f>IF(
   AND(Table65[[#This Row],[Service]]&lt;&gt;"", Table65[[#This Row],[Vector]]="No Vector", Table65[[#This Row],[Service]]&lt;&gt;"HT Geneblock Custom RNA"),
   "Error 19: [No Vector] can only be used for Geneblock service",
   ""
)</f>
        <v/>
      </c>
      <c r="CD230" s="4" t="str">
        <f>_xlfn.LET(
    _xlpm.errorList, _xlfn.TEXTJOIN(". ", TRUE, Table_Sequence_Check[[#This Row],[Problem Sequence Check]:[GC Check]],Table_Sequence_Check[[#This Row],[Restriction Enzyme Error]:[Gblock No Vector Check]]),
    IF(AND(Table65[[#This Row],[Service]]&lt;&gt;"", Table65[[#This Row],[Custom Sequence/Bank ID]]&lt;&gt;"SPECIAL",_xlpm.errorList&lt;&gt;""), _xlpm.errorList &amp; ".", "")
)</f>
        <v/>
      </c>
      <c r="CF230" s="3" t="str">
        <f t="shared" si="15"/>
        <v>Required</v>
      </c>
      <c r="CG230" s="1" t="str">
        <f t="shared" si="16"/>
        <v>Optional</v>
      </c>
      <c r="CH230" s="1" t="str">
        <f>IF(Table65[[#This Row],[Service]]&lt;&gt;"",IF((Table65[[#This Row],[Service]]="HT Custom RNA") + (Table65[[#This Row],[Service]]="HT Geneblock Custom RNA"), "Empty","Required"),"Empty")</f>
        <v>Empty</v>
      </c>
      <c r="CI230" s="1" t="str">
        <f>IF(Table65[[#This Row],[Service]] = "Stock RNA", "Required","Empty")</f>
        <v>Empty</v>
      </c>
      <c r="CJ230" s="1" t="str">
        <f>IF(OR(Table65[[#This Row],[Service]] = "Custom RNA", Table65[[#This Row],[Service]] = "HT Custom RNA", Table65[[#This Row],[Service]] = "HT Geneblock Custom RNA", Table65[[#This Row],[Service]] = "Formulation"), "Required", "Empty")</f>
        <v>Empty</v>
      </c>
      <c r="CK230" s="1" t="str">
        <f>IF(OR(Table65[[#This Row],[Service]] = "Custom RNA", Table65[[#This Row],[Service]] = "HT Custom RNA", Table65[[#This Row],[Service]] = "HT Geneblock Custom RNA"), "Required", "Empty")</f>
        <v>Empty</v>
      </c>
      <c r="CL230" s="1" t="str">
        <f>IF(OR(Table65[[#This Row],[Service]] = "Custom RNA", Table65[[#This Row],[Service]] = "HT Custom RNA", Table65[[#This Row],[Service]] = "HT Geneblock Custom RNA"), "Required", "Empty")</f>
        <v>Empty</v>
      </c>
      <c r="CM230" s="1" t="str">
        <f>IF(OR(Table65[[#This Row],[Service]] = "Custom RNA", Table65[[#This Row],[Service]] = "HT Custom RNA", Table65[[#This Row],[Service]] = "HT Geneblock Custom RNA"), "Required", "Empty")</f>
        <v>Empty</v>
      </c>
      <c r="CN230" s="1" t="str">
        <f>IF(AND(Table65[[#This Row],[Vector]]&lt;&gt;"Banked Construct", OR(Table65[[#This Row],[Service]] = "Custom RNA", Table65[[#This Row],[Service]] = "HT Custom RNA",Table65[[#This Row],[Service]] = "HT Geneblock Custom RNA",)), "Optional", "Empty")</f>
        <v>Empty</v>
      </c>
      <c r="CO230" s="1" t="str">
        <f>IF(OR(Table65[[#This Row],[Service]] = "Custom RNA", Table65[[#This Row],[Service]] = "HT Custom RNA"), "Optional", "Empty")</f>
        <v>Empty</v>
      </c>
      <c r="CP230" s="1" t="str">
        <f>IF(OR(Table65[[#This Row],[Service]] = "Custom RNA", Table65[[#This Row],[Service]] = "HT Custom RNA", Table65[[#This Row],[Service]] = "HT Custom Geneblock RNA"), "Optional", "Empty")</f>
        <v>Empty</v>
      </c>
      <c r="CQ230" s="1" t="str">
        <f>IF(Table65[[#This Row],[Service]]&lt;&gt;"",IF(OR(Table65[[#This Row],[Service]]="HT Custom RNA", Table65[[#This Row],[Service]]="HT Geneblock Custom RNA"), "Empty","Optional"),"Empty")</f>
        <v>Empty</v>
      </c>
      <c r="CR230" s="1" t="str">
        <f>IF(AND(Table65[[#This Row],[Formulation]]&lt;&gt;"",Table65[[#This Row],[Formulation]]&lt;&gt;"None",Table65[[#This Row],[Formulation]]&lt;&gt;"No Options"), "Required","Empty")</f>
        <v>Empty</v>
      </c>
      <c r="CS230" s="1" t="str">
        <f>IF(AND(Table65[[#This Row],[Formulation]]&lt;&gt;"",Table65[[#This Row],[Formulation]]&lt;&gt;"None",Table65[[#This Row],[Formulation]]&lt;&gt;"No Options"), "Optional","Empty")</f>
        <v>Empty</v>
      </c>
      <c r="CT230" s="1" t="str">
        <f t="shared" si="17"/>
        <v>Optional</v>
      </c>
      <c r="CU230" s="1" t="str">
        <f t="shared" si="18"/>
        <v>Optional</v>
      </c>
      <c r="CV230" s="2" t="str">
        <f t="shared" si="19"/>
        <v>Optional</v>
      </c>
    </row>
    <row r="231" spans="1:100" x14ac:dyDescent="0.35">
      <c r="A231" s="69">
        <v>227</v>
      </c>
      <c r="B231" s="59"/>
      <c r="C231" s="83"/>
      <c r="D231" s="85"/>
      <c r="E231" s="90"/>
      <c r="F231" s="60"/>
      <c r="G231" s="60"/>
      <c r="H231" s="60"/>
      <c r="I231" s="61"/>
      <c r="J231" s="61"/>
      <c r="K231" s="105"/>
      <c r="L231" s="90"/>
      <c r="M231" s="60"/>
      <c r="N231" s="108"/>
      <c r="O231" s="91"/>
      <c r="P231" s="111"/>
      <c r="Q231" s="93" t="str">
        <f>Table_Sequence_Check[[#This Row],[Final Warnings]]</f>
        <v/>
      </c>
      <c r="R231" s="19"/>
      <c r="S231" s="19"/>
      <c r="T231" s="19"/>
      <c r="BG231" s="3" t="str" cm="1">
        <f t="array" ref="BG231">_xlfn.LET(
    _xlpm.ProblemFound, _xlfn.TEXTJOIN(", ", TRUE, IF(OR(Table65[[#This Row],[Codon Optimize Capitalized?]]="No", Table65[[#This Row],[Codon Optimize Capitalized?]]=""), IF((ISNUMBER(SEARCH(Table_Problem_Sequences[Problem Sequences], Table65[[#This Row],[Custom Sequence/Bank ID]]))), Table_Problem_Sequences[Problem Sequences], ""),IF((ISNUMBER(FIND(LOWER(Table_Problem_Sequences[Problem Sequences]), Table65[[#This Row],[Custom Sequence/Bank ID]]))), Table_Problem_Sequences[Problem Sequences], ""))),
    IF(_xlpm.ProblemFound="", "", "Warning 1: Problem sequences found (" &amp; _xlpm.ProblemFound &amp; ")"))</f>
        <v/>
      </c>
      <c r="BH231" s="3" t="str">
        <f>IF(AND(Table65[[#This Row],[Vector]] &lt;&gt; "Banked Construct",Table65[[#This Row],[Service]]&lt;&gt;"Stock RNA", LEN(Table65[[#This Row],[Custom Sequence/Bank ID]])&lt;300, Table65[[#This Row],[Custom Sequence/Bank ID]]&lt;&gt;""),"Comment: Sequence is less than 300nt. A spacer sequence will be added to bring the length up to 300nt","")</f>
        <v/>
      </c>
      <c r="BI231" s="1" t="str">
        <f>IF(AND(Table65[[#This Row],[Custom Sequence/Bank ID]]&lt;&gt;"", Table65[[#This Row],[Codon Optimize Capitalized?]]&lt;&gt; "No", Table65[[#This Row],[Codon Optimize Capitalized?]]&lt;&gt; "", Table65[[#This Row],[Codon Optimize Capitalized?]]&lt;&gt; "No Options"),
    IF(MOD(LEN(SUBSTITUTE(SUBSTITUTE(SUBSTITUTE(SUBSTITUTE(SUBSTITUTE(Table65[[#This Row],[Custom Sequence/Bank ID]], "a", ""), "c", ""), "g", ""), "u", ""), "t", "")), 3) = 0,
        "",
        "Error 3: Optimization regions not divisible by 3"),
    "")</f>
        <v/>
      </c>
      <c r="BJ231" s="1" t="str">
        <f>IF(
    Table65[[#This Row],[Vector]]="Banked Construct",
    IF(
        AND(
            LEFT(Table65[[#This Row],[Custom Sequence/Bank ID]], 3)="RTC",
            ISNUMBER(VALUE(MID(Table65[[#This Row],[Custom Sequence/Bank ID]], 4, 7))),
            LEN(Table65[[#This Row],[Custom Sequence/Bank ID]])=10
        ),
        "",
        "Error 4: Incorrect Bank ID"
    ),
    ""
)</f>
        <v/>
      </c>
      <c r="BK231" s="1" t="str">
        <f>IF(
   AND(Table65[[#This Row],[Vector]]&lt;&gt;"Banked Construct", LEN(Table65[[#This Row],[Custom Sequence/Bank ID]])&gt;0),
   IF(
      LEN(
         SUBSTITUTE(
            SUBSTITUTE(
               SUBSTITUTE(
                  SUBSTITUTE(UPPER(Table65[[#This Row],[Custom Sequence/Bank ID]]),"A",""),
               "C",""),
            "T",""),
         "G","")
      )&gt;0,
      "Error 5: Non-ACGT characters present",
      ""
   ),
   ""
)</f>
        <v/>
      </c>
      <c r="BL231" s="4" t="str">
        <f>IF(AND(Table65[[#This Row],[Vector]] &lt;&gt; "Banked Construct",Table65[[#This Row],[Service]]="Custom RNA", LEN(Table65[[#This Row],[Custom Sequence/Bank ID]])&gt;10000),"Error 6: Maximum sequence length is 10,000nt",IF(AND(Table65[[#This Row],[Vector]] &lt;&gt; "Banked Construct",Table65[[#This Row],[Service]]="HT Custom RNA", LEN(Table65[[#This Row],[Custom Sequence/Bank ID]])&gt;5000),"Error 6: Maximum sequence length for HT is 5,000nt", IF(Table65[[#This Row],[Service]]="HT Geneblock Custom RNA", IF(AND(Table65[[#This Row],[Vector]]="RTC coding circRNA", LEN(Table65[[#This Row],[Custom Sequence/Bank ID]])&gt;3793),"Error 6: Maximum sequence length for Coding CircRNA Geneblock is 3,793nt", IF(AND(Table65[[#This Row],[Vector]]="RTC noncoding circRNA", LEN(Table65[[#This Row],[Custom Sequence/Bank ID]])&gt;4493),"Error 6: Maximum sequence length for Noncoding CircRNA Geneblock is 4,493nt", IF(AND(Table65[[#This Row],[Vector]]="RTC Other RNA", LEN(Table65[[#This Row],[Custom Sequence/Bank ID]])&gt;4913),"Error 6: Maximum sequence length for Other RNA Geneblock is 4,913nt",""))),"")))</f>
        <v/>
      </c>
      <c r="BM231" s="4" t="str">
        <f>IF(AND(Table65[[#This Row],[Vector]] &lt;&gt; "Banked Construct", Table65[[#This Row],[Service]]&lt;&gt;"Stock RNA", Table65[[#This Row],[Custom Sequence/Bank ID]]&lt;&gt;""),
    _xlfn.LET(
        _xlpm.Sequence, Table65[[#This Row],[Custom Sequence/Bank ID]],
        _xlpm.OriginalLength, IF(AND(Table65[[#This Row],[Codon Optimize Capitalized?]] &lt;&gt; "No", Table65[[#This Row],[Codon Optimize Capitalized?]] &lt;&gt; ""),
                           LEN(SUBSTITUTE(SUBSTITUTE(SUBSTITUTE(SUBSTITUTE(SUBSTITUTE(_xlpm.Sequence, "A", ""), "C", ""), "G", ""), "T", ""), "U", "")),
                           LEN(_xlpm.Sequence)),
        _xlpm.NoGCLength, IF(AND(Table65[[#This Row],[Codon Optimize Capitalized?]] &lt;&gt; "No", Table65[[#This Row],[Codon Optimize Capitalized?]] &lt;&gt; ""),
                       LEN((SUBSTITUTE(SUBSTITUTE(SUBSTITUTE(SUBSTITUTE(SUBSTITUTE(SUBSTITUTE(SUBSTITUTE(_xlpm.Sequence, "A", ""), "C", ""), "G", ""), "T", ""), "U", ""), "g", ""), "c", ""))),
                       LEN(SUBSTITUTE(SUBSTITUTE(UPPER(_xlpm.Sequence), "G", ""), "C", ""))),
        _xlpm.GCLength, _xlpm.OriginalLength - _xlpm.NoGCLength,
        _xlpm.GCPercentage, IF(_xlpm.OriginalLength &gt; 15, _xlpm.GCLength / _xlpm.OriginalLength, 0.5),
                IF(OR(_xlpm.GCPercentage &gt; 0.65, _xlpm.GCPercentage &lt; 0.25), "Warning 7: Unoptimized region GC is not between 25-65%", "")
    ),
    ""
)</f>
        <v/>
      </c>
      <c r="BN231" s="4" t="str" cm="1">
        <f t="array" ref="BN231">_xlfn.LET(
    _xlpm.ProblemFound, _xlfn.TEXTJOIN(", ", TRUE, IF(OR(Table65[[#This Row],[Codon Optimize Capitalized?]]="No", Table65[[#This Row],[Codon Optimize Capitalized?]]=""), IF((ISNUMBER(SEARCH(Table_Restriction_Enzymes[XbaI], Table65[[#This Row],[Custom Sequence/Bank ID]]))), Table_Restriction_Enzymes[XbaI], ""),IF((ISNUMBER(FIND(LOWER(Table_Restriction_Enzymes[XbaI]), Table65[[#This Row],[Custom Sequence/Bank ID]]))), Table_Restriction_Enzymes[XbaI], ""))),
    IF(_xlpm.ProblemFound="", "", "[" &amp; _xlpm.ProblemFound &amp; "]"))</f>
        <v/>
      </c>
      <c r="BO231" s="4" t="str">
        <f>IF(Table_Sequence_Check[[#This Row],[Restriction Enzyme 1 Check]]&lt;&gt;"", Table_Restriction_Enzymes[[#Headers],[XbaI]],"")</f>
        <v/>
      </c>
      <c r="BP231" s="4" t="str" cm="1">
        <f t="array" ref="BP231">_xlfn.LET(
    _xlpm.ProblemFound, _xlfn.TEXTJOIN(", ", TRUE, IF(OR(Table65[[#This Row],[Codon Optimize Capitalized?]]="No", Table65[[#This Row],[Codon Optimize Capitalized?]]=""), IF((ISNUMBER(SEARCH(Table_Restriction_Enzymes[AscI], Table65[[#This Row],[Custom Sequence/Bank ID]]))), Table_Restriction_Enzymes[AscI], ""),IF((ISNUMBER(FIND(LOWER(Table_Restriction_Enzymes[AscI]), Table65[[#This Row],[Custom Sequence/Bank ID]]))), Table_Restriction_Enzymes[AscI], ""))),
    IF(_xlpm.ProblemFound="", "", "[" &amp; _xlpm.ProblemFound &amp; "]"))</f>
        <v/>
      </c>
      <c r="BQ231" s="4" t="str">
        <f>IF(Table_Sequence_Check[[#This Row],[Restriction Enzyme 2 Check]]&lt;&gt;"", Table_Restriction_Enzymes[[#Headers],[AscI]],"")</f>
        <v/>
      </c>
      <c r="BR231" s="4" t="str">
        <f>IF(AND(Table65[[#This Row],[Vector]] &lt;&gt; "Banked Construct",Table65[[#This Row],[Service]]&lt;&gt;"Stock RNA", Table65[[#This Row],[Service]]&lt;&gt;"HT Geneblock Custom RNA", Table_Sequence_Check[[#This Row],[Restriction Enzyme 1 Check]]&lt;&gt;"", Table_Sequence_Check[[#This Row],[Restriction Enzyme 2 Check]]&lt;&gt; ""),"Error 8: Remove instances of one of the following: " &amp; _xlfn.CONCAT(Table_Sequence_Check[[#This Row],[Restriction Enzyme 1 Check]],Table_Sequence_Check[[#This Row],[Restriction Enzyme 2 Check]]),"")</f>
        <v/>
      </c>
      <c r="BS231" s="4" t="str" cm="1">
        <f t="array" ref="BS231">IF(
   AND(
      Table65[[#This Row],[Service]] &lt;&gt; "",
      OR(
         COUNTIF(Table65[Service], "HT Custom RNA") &gt; 0,
         COUNTIF(Table65[Service], "HT Geneblock Custom RNA") &gt; 0
      ),
      COUNTA(_xlfn.UNIQUE(_xlfn._xlws.FILTER(Table65[Service], Table65[Service] &lt;&gt; ""))) &gt; 1
   ),
   "Error 9: If selecting HT Custom RNA or HT Geneblock Custom RNA, all items must match the selected HT service",
   ""
)</f>
        <v/>
      </c>
      <c r="BT231" s="4" t="str" cm="1">
        <f t="array" ref="BT231">IF(
   AND(
      Table65[[#This Row],[Service]] &lt;&gt; "",
      OR(COUNTIF(Table65[Service], "*HT Custom RNA*") &gt; 0, COUNTIF(Table65[Service], "*HT Geneblock Custom RNA*") &gt; 0),
      OR(
         COUNTA(_xlfn.UNIQUE(_xlfn._xlws.FILTER(Table65[RNA Analytics], (Table65[Service] &lt;&gt; "")))) &gt; 1,
         COUNTA(_xlfn.UNIQUE(_xlfn._xlws.FILTER(Table65[Bank Construct?], (Table65[Service] &lt;&gt; "")))) &gt; 1,
         COUNTA(_xlfn.UNIQUE(_xlfn._xlws.FILTER(Table65[Synthesis Type], (Table65[Service] &lt;&gt; "")))) &gt; 1
      )
   ),
   "Error 10: If submitting HT Custom RNA or HT Geneblock Custom RNA service request, all items must have the same Synthesis Type, Banking, and Analytics",
   ""
)</f>
        <v/>
      </c>
      <c r="BU231" s="4" t="str">
        <f>IF(AND(OR(Table65[[#This Row],[Service]] = "HT Custom RNA",Table65[[#This Row],[Service]] = "HT Geneblock Custom RNA"), Table65[[#This Row],[Vector]]="Banked Construct"),"Error 11: Banked constructs cannot be submitted for HT/Geneblock Custom RNA service. Contact the core if you'd like to resynthesize an entire banked plate","")</f>
        <v/>
      </c>
      <c r="BV231" s="4" t="str">
        <f>IF(AND(Table65[[#This Row],[Service]] &lt;&gt; "", Table65[[#This Row],[Vector]]="Banked Construct", Table65[[#This Row],[Bank Construct?]]="Yes"),"Error 12: Cannot bank constructs that are already banked","")</f>
        <v/>
      </c>
      <c r="BW231" s="4" t="str" cm="1">
        <f t="array" ref="BW231">_xlfn.LET(
    _xlpm.ProblemFound, _xlfn.TEXTJOIN(", ", TRUE, IF(AND(Table65[[#This Row],[Synthesis Type]]="Other RNA", OR(Table65[[#This Row],[Codon Optimize Capitalized?]]="No", Table65[[#This Row],[Codon Optimize Capitalized?]]="")), IF((ISNUMBER(SEARCH(Table_pA_Check[pA Check], Table65[[#This Row],[Custom Sequence/Bank ID]]))), Table_pA_Check[pA Check], ""),IF((ISNUMBER(FIND(LOWER(Table_pA_Check[pA Check]), Table65[[#This Row],[Custom Sequence/Bank ID]]))), Table_pA_Check[pA Check], ""))),
    IF(_xlpm.ProblemFound="", "", "Error 13: Problem sequences found (" &amp; _xlpm.ProblemFound &amp; ")"))</f>
        <v/>
      </c>
      <c r="BX231" s="4" t="str">
        <f>IF(AND(Table65[[#This Row],[Service]] &lt;&gt; "", Table65[[#This Row],[Codon Optimize Capitalized?]]&lt;&gt; "No", Table65[[#This Row],[Codon Optimize Capitalized?]]&lt;&gt; "", Table65[[#This Row],[Codon Optimize Capitalized?]]&lt;&gt; "No Options", EXACT(Table65[[#This Row],[Custom Sequence/Bank ID]],LOWER(Table65[[#This Row],[Custom Sequence/Bank ID]]))),"Error 14: Codon optimization is selected, but sequence is lowercase. Change regions for optimization to uppercase","")</f>
        <v/>
      </c>
      <c r="BY231" s="4" t="str">
        <f>IF(COUNTIF(Table65[Name], Table65[[#This Row],[Name]]) &gt; 1, "Error 15: Duplicate name", "")</f>
        <v/>
      </c>
      <c r="BZ231" s="4" t="str">
        <f>IF(
   Table65[[#This Row],[Service]]&lt;&gt;"",
   IF(
      AND(Table65[[#This Row],[Formulation]]="", Table65[[#This Row],[Number of Aliquots]]&gt;1),
      "Error 16: The RTC can only aliquot formulated circRNA; unformulated circRNA is stable through many freeze-thaw cycles",
      ""
   ),
   ""
)</f>
        <v/>
      </c>
      <c r="CA231" s="4" t="str">
        <f>IF(
   Table65[[#This Row],[Service]]&lt;&gt;"",
   IF(
      Table65[[#This Row],[Number of Aliquots]] &gt; (Table65[[#This Row],[Quantity (mg)]]*20),
      "Error 17: Too many aliquots. Maximum aliquots for Quantity requested = " &amp; (Table65[[#This Row],[Quantity (mg)]]*20),
      ""
   ),
   ""
)</f>
        <v/>
      </c>
      <c r="CB231" s="4" t="str">
        <f>IF(
   AND(Table65[[#This Row],[Service]]&lt;&gt;"", Table65[[#This Row],[Quantity (mg)]]&lt;0.2, Table65[[#This Row],[Formulation]]&lt;&gt;"", Table65[[#This Row],[Formulation]]&lt;&gt;"None"),
   "Error 18: Quantity too low. Minimum is 0.2mg for formulations",
   ""
)</f>
        <v/>
      </c>
      <c r="CC231" s="4" t="str">
        <f>IF(
   AND(Table65[[#This Row],[Service]]&lt;&gt;"", Table65[[#This Row],[Vector]]="No Vector", Table65[[#This Row],[Service]]&lt;&gt;"HT Geneblock Custom RNA"),
   "Error 19: [No Vector] can only be used for Geneblock service",
   ""
)</f>
        <v/>
      </c>
      <c r="CD231" s="4" t="str">
        <f>_xlfn.LET(
    _xlpm.errorList, _xlfn.TEXTJOIN(". ", TRUE, Table_Sequence_Check[[#This Row],[Problem Sequence Check]:[GC Check]],Table_Sequence_Check[[#This Row],[Restriction Enzyme Error]:[Gblock No Vector Check]]),
    IF(AND(Table65[[#This Row],[Service]]&lt;&gt;"", Table65[[#This Row],[Custom Sequence/Bank ID]]&lt;&gt;"SPECIAL",_xlpm.errorList&lt;&gt;""), _xlpm.errorList &amp; ".", "")
)</f>
        <v/>
      </c>
      <c r="CF231" s="3" t="str">
        <f t="shared" si="15"/>
        <v>Required</v>
      </c>
      <c r="CG231" s="1" t="str">
        <f t="shared" si="16"/>
        <v>Optional</v>
      </c>
      <c r="CH231" s="1" t="str">
        <f>IF(Table65[[#This Row],[Service]]&lt;&gt;"",IF((Table65[[#This Row],[Service]]="HT Custom RNA") + (Table65[[#This Row],[Service]]="HT Geneblock Custom RNA"), "Empty","Required"),"Empty")</f>
        <v>Empty</v>
      </c>
      <c r="CI231" s="1" t="str">
        <f>IF(Table65[[#This Row],[Service]] = "Stock RNA", "Required","Empty")</f>
        <v>Empty</v>
      </c>
      <c r="CJ231" s="1" t="str">
        <f>IF(OR(Table65[[#This Row],[Service]] = "Custom RNA", Table65[[#This Row],[Service]] = "HT Custom RNA", Table65[[#This Row],[Service]] = "HT Geneblock Custom RNA", Table65[[#This Row],[Service]] = "Formulation"), "Required", "Empty")</f>
        <v>Empty</v>
      </c>
      <c r="CK231" s="1" t="str">
        <f>IF(OR(Table65[[#This Row],[Service]] = "Custom RNA", Table65[[#This Row],[Service]] = "HT Custom RNA", Table65[[#This Row],[Service]] = "HT Geneblock Custom RNA"), "Required", "Empty")</f>
        <v>Empty</v>
      </c>
      <c r="CL231" s="1" t="str">
        <f>IF(OR(Table65[[#This Row],[Service]] = "Custom RNA", Table65[[#This Row],[Service]] = "HT Custom RNA", Table65[[#This Row],[Service]] = "HT Geneblock Custom RNA"), "Required", "Empty")</f>
        <v>Empty</v>
      </c>
      <c r="CM231" s="1" t="str">
        <f>IF(OR(Table65[[#This Row],[Service]] = "Custom RNA", Table65[[#This Row],[Service]] = "HT Custom RNA", Table65[[#This Row],[Service]] = "HT Geneblock Custom RNA"), "Required", "Empty")</f>
        <v>Empty</v>
      </c>
      <c r="CN231" s="1" t="str">
        <f>IF(AND(Table65[[#This Row],[Vector]]&lt;&gt;"Banked Construct", OR(Table65[[#This Row],[Service]] = "Custom RNA", Table65[[#This Row],[Service]] = "HT Custom RNA",Table65[[#This Row],[Service]] = "HT Geneblock Custom RNA",)), "Optional", "Empty")</f>
        <v>Empty</v>
      </c>
      <c r="CO231" s="1" t="str">
        <f>IF(OR(Table65[[#This Row],[Service]] = "Custom RNA", Table65[[#This Row],[Service]] = "HT Custom RNA"), "Optional", "Empty")</f>
        <v>Empty</v>
      </c>
      <c r="CP231" s="1" t="str">
        <f>IF(OR(Table65[[#This Row],[Service]] = "Custom RNA", Table65[[#This Row],[Service]] = "HT Custom RNA", Table65[[#This Row],[Service]] = "HT Custom Geneblock RNA"), "Optional", "Empty")</f>
        <v>Empty</v>
      </c>
      <c r="CQ231" s="1" t="str">
        <f>IF(Table65[[#This Row],[Service]]&lt;&gt;"",IF(OR(Table65[[#This Row],[Service]]="HT Custom RNA", Table65[[#This Row],[Service]]="HT Geneblock Custom RNA"), "Empty","Optional"),"Empty")</f>
        <v>Empty</v>
      </c>
      <c r="CR231" s="1" t="str">
        <f>IF(AND(Table65[[#This Row],[Formulation]]&lt;&gt;"",Table65[[#This Row],[Formulation]]&lt;&gt;"None",Table65[[#This Row],[Formulation]]&lt;&gt;"No Options"), "Required","Empty")</f>
        <v>Empty</v>
      </c>
      <c r="CS231" s="1" t="str">
        <f>IF(AND(Table65[[#This Row],[Formulation]]&lt;&gt;"",Table65[[#This Row],[Formulation]]&lt;&gt;"None",Table65[[#This Row],[Formulation]]&lt;&gt;"No Options"), "Optional","Empty")</f>
        <v>Empty</v>
      </c>
      <c r="CT231" s="1" t="str">
        <f t="shared" si="17"/>
        <v>Optional</v>
      </c>
      <c r="CU231" s="1" t="str">
        <f t="shared" si="18"/>
        <v>Optional</v>
      </c>
      <c r="CV231" s="2" t="str">
        <f t="shared" si="19"/>
        <v>Optional</v>
      </c>
    </row>
    <row r="232" spans="1:100" x14ac:dyDescent="0.35">
      <c r="A232" s="69">
        <v>228</v>
      </c>
      <c r="B232" s="59"/>
      <c r="C232" s="83"/>
      <c r="D232" s="85"/>
      <c r="E232" s="90"/>
      <c r="F232" s="60"/>
      <c r="G232" s="60"/>
      <c r="H232" s="60"/>
      <c r="I232" s="61"/>
      <c r="J232" s="61"/>
      <c r="K232" s="105"/>
      <c r="L232" s="90"/>
      <c r="M232" s="60"/>
      <c r="N232" s="108"/>
      <c r="O232" s="91"/>
      <c r="P232" s="111"/>
      <c r="Q232" s="93" t="str">
        <f>Table_Sequence_Check[[#This Row],[Final Warnings]]</f>
        <v/>
      </c>
      <c r="R232" s="19"/>
      <c r="S232" s="19"/>
      <c r="T232" s="19"/>
      <c r="BG232" s="3" t="str" cm="1">
        <f t="array" ref="BG232">_xlfn.LET(
    _xlpm.ProblemFound, _xlfn.TEXTJOIN(", ", TRUE, IF(OR(Table65[[#This Row],[Codon Optimize Capitalized?]]="No", Table65[[#This Row],[Codon Optimize Capitalized?]]=""), IF((ISNUMBER(SEARCH(Table_Problem_Sequences[Problem Sequences], Table65[[#This Row],[Custom Sequence/Bank ID]]))), Table_Problem_Sequences[Problem Sequences], ""),IF((ISNUMBER(FIND(LOWER(Table_Problem_Sequences[Problem Sequences]), Table65[[#This Row],[Custom Sequence/Bank ID]]))), Table_Problem_Sequences[Problem Sequences], ""))),
    IF(_xlpm.ProblemFound="", "", "Warning 1: Problem sequences found (" &amp; _xlpm.ProblemFound &amp; ")"))</f>
        <v/>
      </c>
      <c r="BH232" s="3" t="str">
        <f>IF(AND(Table65[[#This Row],[Vector]] &lt;&gt; "Banked Construct",Table65[[#This Row],[Service]]&lt;&gt;"Stock RNA", LEN(Table65[[#This Row],[Custom Sequence/Bank ID]])&lt;300, Table65[[#This Row],[Custom Sequence/Bank ID]]&lt;&gt;""),"Comment: Sequence is less than 300nt. A spacer sequence will be added to bring the length up to 300nt","")</f>
        <v/>
      </c>
      <c r="BI232" s="1" t="str">
        <f>IF(AND(Table65[[#This Row],[Custom Sequence/Bank ID]]&lt;&gt;"", Table65[[#This Row],[Codon Optimize Capitalized?]]&lt;&gt; "No", Table65[[#This Row],[Codon Optimize Capitalized?]]&lt;&gt; "", Table65[[#This Row],[Codon Optimize Capitalized?]]&lt;&gt; "No Options"),
    IF(MOD(LEN(SUBSTITUTE(SUBSTITUTE(SUBSTITUTE(SUBSTITUTE(SUBSTITUTE(Table65[[#This Row],[Custom Sequence/Bank ID]], "a", ""), "c", ""), "g", ""), "u", ""), "t", "")), 3) = 0,
        "",
        "Error 3: Optimization regions not divisible by 3"),
    "")</f>
        <v/>
      </c>
      <c r="BJ232" s="1" t="str">
        <f>IF(
    Table65[[#This Row],[Vector]]="Banked Construct",
    IF(
        AND(
            LEFT(Table65[[#This Row],[Custom Sequence/Bank ID]], 3)="RTC",
            ISNUMBER(VALUE(MID(Table65[[#This Row],[Custom Sequence/Bank ID]], 4, 7))),
            LEN(Table65[[#This Row],[Custom Sequence/Bank ID]])=10
        ),
        "",
        "Error 4: Incorrect Bank ID"
    ),
    ""
)</f>
        <v/>
      </c>
      <c r="BK232" s="1" t="str">
        <f>IF(
   AND(Table65[[#This Row],[Vector]]&lt;&gt;"Banked Construct", LEN(Table65[[#This Row],[Custom Sequence/Bank ID]])&gt;0),
   IF(
      LEN(
         SUBSTITUTE(
            SUBSTITUTE(
               SUBSTITUTE(
                  SUBSTITUTE(UPPER(Table65[[#This Row],[Custom Sequence/Bank ID]]),"A",""),
               "C",""),
            "T",""),
         "G","")
      )&gt;0,
      "Error 5: Non-ACGT characters present",
      ""
   ),
   ""
)</f>
        <v/>
      </c>
      <c r="BL232" s="4" t="str">
        <f>IF(AND(Table65[[#This Row],[Vector]] &lt;&gt; "Banked Construct",Table65[[#This Row],[Service]]="Custom RNA", LEN(Table65[[#This Row],[Custom Sequence/Bank ID]])&gt;10000),"Error 6: Maximum sequence length is 10,000nt",IF(AND(Table65[[#This Row],[Vector]] &lt;&gt; "Banked Construct",Table65[[#This Row],[Service]]="HT Custom RNA", LEN(Table65[[#This Row],[Custom Sequence/Bank ID]])&gt;5000),"Error 6: Maximum sequence length for HT is 5,000nt", IF(Table65[[#This Row],[Service]]="HT Geneblock Custom RNA", IF(AND(Table65[[#This Row],[Vector]]="RTC coding circRNA", LEN(Table65[[#This Row],[Custom Sequence/Bank ID]])&gt;3793),"Error 6: Maximum sequence length for Coding CircRNA Geneblock is 3,793nt", IF(AND(Table65[[#This Row],[Vector]]="RTC noncoding circRNA", LEN(Table65[[#This Row],[Custom Sequence/Bank ID]])&gt;4493),"Error 6: Maximum sequence length for Noncoding CircRNA Geneblock is 4,493nt", IF(AND(Table65[[#This Row],[Vector]]="RTC Other RNA", LEN(Table65[[#This Row],[Custom Sequence/Bank ID]])&gt;4913),"Error 6: Maximum sequence length for Other RNA Geneblock is 4,913nt",""))),"")))</f>
        <v/>
      </c>
      <c r="BM232" s="4" t="str">
        <f>IF(AND(Table65[[#This Row],[Vector]] &lt;&gt; "Banked Construct", Table65[[#This Row],[Service]]&lt;&gt;"Stock RNA", Table65[[#This Row],[Custom Sequence/Bank ID]]&lt;&gt;""),
    _xlfn.LET(
        _xlpm.Sequence, Table65[[#This Row],[Custom Sequence/Bank ID]],
        _xlpm.OriginalLength, IF(AND(Table65[[#This Row],[Codon Optimize Capitalized?]] &lt;&gt; "No", Table65[[#This Row],[Codon Optimize Capitalized?]] &lt;&gt; ""),
                           LEN(SUBSTITUTE(SUBSTITUTE(SUBSTITUTE(SUBSTITUTE(SUBSTITUTE(_xlpm.Sequence, "A", ""), "C", ""), "G", ""), "T", ""), "U", "")),
                           LEN(_xlpm.Sequence)),
        _xlpm.NoGCLength, IF(AND(Table65[[#This Row],[Codon Optimize Capitalized?]] &lt;&gt; "No", Table65[[#This Row],[Codon Optimize Capitalized?]] &lt;&gt; ""),
                       LEN((SUBSTITUTE(SUBSTITUTE(SUBSTITUTE(SUBSTITUTE(SUBSTITUTE(SUBSTITUTE(SUBSTITUTE(_xlpm.Sequence, "A", ""), "C", ""), "G", ""), "T", ""), "U", ""), "g", ""), "c", ""))),
                       LEN(SUBSTITUTE(SUBSTITUTE(UPPER(_xlpm.Sequence), "G", ""), "C", ""))),
        _xlpm.GCLength, _xlpm.OriginalLength - _xlpm.NoGCLength,
        _xlpm.GCPercentage, IF(_xlpm.OriginalLength &gt; 15, _xlpm.GCLength / _xlpm.OriginalLength, 0.5),
                IF(OR(_xlpm.GCPercentage &gt; 0.65, _xlpm.GCPercentage &lt; 0.25), "Warning 7: Unoptimized region GC is not between 25-65%", "")
    ),
    ""
)</f>
        <v/>
      </c>
      <c r="BN232" s="4" t="str" cm="1">
        <f t="array" ref="BN232">_xlfn.LET(
    _xlpm.ProblemFound, _xlfn.TEXTJOIN(", ", TRUE, IF(OR(Table65[[#This Row],[Codon Optimize Capitalized?]]="No", Table65[[#This Row],[Codon Optimize Capitalized?]]=""), IF((ISNUMBER(SEARCH(Table_Restriction_Enzymes[XbaI], Table65[[#This Row],[Custom Sequence/Bank ID]]))), Table_Restriction_Enzymes[XbaI], ""),IF((ISNUMBER(FIND(LOWER(Table_Restriction_Enzymes[XbaI]), Table65[[#This Row],[Custom Sequence/Bank ID]]))), Table_Restriction_Enzymes[XbaI], ""))),
    IF(_xlpm.ProblemFound="", "", "[" &amp; _xlpm.ProblemFound &amp; "]"))</f>
        <v/>
      </c>
      <c r="BO232" s="4" t="str">
        <f>IF(Table_Sequence_Check[[#This Row],[Restriction Enzyme 1 Check]]&lt;&gt;"", Table_Restriction_Enzymes[[#Headers],[XbaI]],"")</f>
        <v/>
      </c>
      <c r="BP232" s="4" t="str" cm="1">
        <f t="array" ref="BP232">_xlfn.LET(
    _xlpm.ProblemFound, _xlfn.TEXTJOIN(", ", TRUE, IF(OR(Table65[[#This Row],[Codon Optimize Capitalized?]]="No", Table65[[#This Row],[Codon Optimize Capitalized?]]=""), IF((ISNUMBER(SEARCH(Table_Restriction_Enzymes[AscI], Table65[[#This Row],[Custom Sequence/Bank ID]]))), Table_Restriction_Enzymes[AscI], ""),IF((ISNUMBER(FIND(LOWER(Table_Restriction_Enzymes[AscI]), Table65[[#This Row],[Custom Sequence/Bank ID]]))), Table_Restriction_Enzymes[AscI], ""))),
    IF(_xlpm.ProblemFound="", "", "[" &amp; _xlpm.ProblemFound &amp; "]"))</f>
        <v/>
      </c>
      <c r="BQ232" s="4" t="str">
        <f>IF(Table_Sequence_Check[[#This Row],[Restriction Enzyme 2 Check]]&lt;&gt;"", Table_Restriction_Enzymes[[#Headers],[AscI]],"")</f>
        <v/>
      </c>
      <c r="BR232" s="4" t="str">
        <f>IF(AND(Table65[[#This Row],[Vector]] &lt;&gt; "Banked Construct",Table65[[#This Row],[Service]]&lt;&gt;"Stock RNA", Table65[[#This Row],[Service]]&lt;&gt;"HT Geneblock Custom RNA", Table_Sequence_Check[[#This Row],[Restriction Enzyme 1 Check]]&lt;&gt;"", Table_Sequence_Check[[#This Row],[Restriction Enzyme 2 Check]]&lt;&gt; ""),"Error 8: Remove instances of one of the following: " &amp; _xlfn.CONCAT(Table_Sequence_Check[[#This Row],[Restriction Enzyme 1 Check]],Table_Sequence_Check[[#This Row],[Restriction Enzyme 2 Check]]),"")</f>
        <v/>
      </c>
      <c r="BS232" s="4" t="str" cm="1">
        <f t="array" ref="BS232">IF(
   AND(
      Table65[[#This Row],[Service]] &lt;&gt; "",
      OR(
         COUNTIF(Table65[Service], "HT Custom RNA") &gt; 0,
         COUNTIF(Table65[Service], "HT Geneblock Custom RNA") &gt; 0
      ),
      COUNTA(_xlfn.UNIQUE(_xlfn._xlws.FILTER(Table65[Service], Table65[Service] &lt;&gt; ""))) &gt; 1
   ),
   "Error 9: If selecting HT Custom RNA or HT Geneblock Custom RNA, all items must match the selected HT service",
   ""
)</f>
        <v/>
      </c>
      <c r="BT232" s="4" t="str" cm="1">
        <f t="array" ref="BT232">IF(
   AND(
      Table65[[#This Row],[Service]] &lt;&gt; "",
      OR(COUNTIF(Table65[Service], "*HT Custom RNA*") &gt; 0, COUNTIF(Table65[Service], "*HT Geneblock Custom RNA*") &gt; 0),
      OR(
         COUNTA(_xlfn.UNIQUE(_xlfn._xlws.FILTER(Table65[RNA Analytics], (Table65[Service] &lt;&gt; "")))) &gt; 1,
         COUNTA(_xlfn.UNIQUE(_xlfn._xlws.FILTER(Table65[Bank Construct?], (Table65[Service] &lt;&gt; "")))) &gt; 1,
         COUNTA(_xlfn.UNIQUE(_xlfn._xlws.FILTER(Table65[Synthesis Type], (Table65[Service] &lt;&gt; "")))) &gt; 1
      )
   ),
   "Error 10: If submitting HT Custom RNA or HT Geneblock Custom RNA service request, all items must have the same Synthesis Type, Banking, and Analytics",
   ""
)</f>
        <v/>
      </c>
      <c r="BU232" s="4" t="str">
        <f>IF(AND(OR(Table65[[#This Row],[Service]] = "HT Custom RNA",Table65[[#This Row],[Service]] = "HT Geneblock Custom RNA"), Table65[[#This Row],[Vector]]="Banked Construct"),"Error 11: Banked constructs cannot be submitted for HT/Geneblock Custom RNA service. Contact the core if you'd like to resynthesize an entire banked plate","")</f>
        <v/>
      </c>
      <c r="BV232" s="4" t="str">
        <f>IF(AND(Table65[[#This Row],[Service]] &lt;&gt; "", Table65[[#This Row],[Vector]]="Banked Construct", Table65[[#This Row],[Bank Construct?]]="Yes"),"Error 12: Cannot bank constructs that are already banked","")</f>
        <v/>
      </c>
      <c r="BW232" s="4" t="str" cm="1">
        <f t="array" ref="BW232">_xlfn.LET(
    _xlpm.ProblemFound, _xlfn.TEXTJOIN(", ", TRUE, IF(AND(Table65[[#This Row],[Synthesis Type]]="Other RNA", OR(Table65[[#This Row],[Codon Optimize Capitalized?]]="No", Table65[[#This Row],[Codon Optimize Capitalized?]]="")), IF((ISNUMBER(SEARCH(Table_pA_Check[pA Check], Table65[[#This Row],[Custom Sequence/Bank ID]]))), Table_pA_Check[pA Check], ""),IF((ISNUMBER(FIND(LOWER(Table_pA_Check[pA Check]), Table65[[#This Row],[Custom Sequence/Bank ID]]))), Table_pA_Check[pA Check], ""))),
    IF(_xlpm.ProblemFound="", "", "Error 13: Problem sequences found (" &amp; _xlpm.ProblemFound &amp; ")"))</f>
        <v/>
      </c>
      <c r="BX232" s="4" t="str">
        <f>IF(AND(Table65[[#This Row],[Service]] &lt;&gt; "", Table65[[#This Row],[Codon Optimize Capitalized?]]&lt;&gt; "No", Table65[[#This Row],[Codon Optimize Capitalized?]]&lt;&gt; "", Table65[[#This Row],[Codon Optimize Capitalized?]]&lt;&gt; "No Options", EXACT(Table65[[#This Row],[Custom Sequence/Bank ID]],LOWER(Table65[[#This Row],[Custom Sequence/Bank ID]]))),"Error 14: Codon optimization is selected, but sequence is lowercase. Change regions for optimization to uppercase","")</f>
        <v/>
      </c>
      <c r="BY232" s="4" t="str">
        <f>IF(COUNTIF(Table65[Name], Table65[[#This Row],[Name]]) &gt; 1, "Error 15: Duplicate name", "")</f>
        <v/>
      </c>
      <c r="BZ232" s="4" t="str">
        <f>IF(
   Table65[[#This Row],[Service]]&lt;&gt;"",
   IF(
      AND(Table65[[#This Row],[Formulation]]="", Table65[[#This Row],[Number of Aliquots]]&gt;1),
      "Error 16: The RTC can only aliquot formulated circRNA; unformulated circRNA is stable through many freeze-thaw cycles",
      ""
   ),
   ""
)</f>
        <v/>
      </c>
      <c r="CA232" s="4" t="str">
        <f>IF(
   Table65[[#This Row],[Service]]&lt;&gt;"",
   IF(
      Table65[[#This Row],[Number of Aliquots]] &gt; (Table65[[#This Row],[Quantity (mg)]]*20),
      "Error 17: Too many aliquots. Maximum aliquots for Quantity requested = " &amp; (Table65[[#This Row],[Quantity (mg)]]*20),
      ""
   ),
   ""
)</f>
        <v/>
      </c>
      <c r="CB232" s="4" t="str">
        <f>IF(
   AND(Table65[[#This Row],[Service]]&lt;&gt;"", Table65[[#This Row],[Quantity (mg)]]&lt;0.2, Table65[[#This Row],[Formulation]]&lt;&gt;"", Table65[[#This Row],[Formulation]]&lt;&gt;"None"),
   "Error 18: Quantity too low. Minimum is 0.2mg for formulations",
   ""
)</f>
        <v/>
      </c>
      <c r="CC232" s="4" t="str">
        <f>IF(
   AND(Table65[[#This Row],[Service]]&lt;&gt;"", Table65[[#This Row],[Vector]]="No Vector", Table65[[#This Row],[Service]]&lt;&gt;"HT Geneblock Custom RNA"),
   "Error 19: [No Vector] can only be used for Geneblock service",
   ""
)</f>
        <v/>
      </c>
      <c r="CD232" s="4" t="str">
        <f>_xlfn.LET(
    _xlpm.errorList, _xlfn.TEXTJOIN(". ", TRUE, Table_Sequence_Check[[#This Row],[Problem Sequence Check]:[GC Check]],Table_Sequence_Check[[#This Row],[Restriction Enzyme Error]:[Gblock No Vector Check]]),
    IF(AND(Table65[[#This Row],[Service]]&lt;&gt;"", Table65[[#This Row],[Custom Sequence/Bank ID]]&lt;&gt;"SPECIAL",_xlpm.errorList&lt;&gt;""), _xlpm.errorList &amp; ".", "")
)</f>
        <v/>
      </c>
      <c r="CF232" s="3" t="str">
        <f t="shared" si="15"/>
        <v>Required</v>
      </c>
      <c r="CG232" s="1" t="str">
        <f t="shared" si="16"/>
        <v>Optional</v>
      </c>
      <c r="CH232" s="1" t="str">
        <f>IF(Table65[[#This Row],[Service]]&lt;&gt;"",IF((Table65[[#This Row],[Service]]="HT Custom RNA") + (Table65[[#This Row],[Service]]="HT Geneblock Custom RNA"), "Empty","Required"),"Empty")</f>
        <v>Empty</v>
      </c>
      <c r="CI232" s="1" t="str">
        <f>IF(Table65[[#This Row],[Service]] = "Stock RNA", "Required","Empty")</f>
        <v>Empty</v>
      </c>
      <c r="CJ232" s="1" t="str">
        <f>IF(OR(Table65[[#This Row],[Service]] = "Custom RNA", Table65[[#This Row],[Service]] = "HT Custom RNA", Table65[[#This Row],[Service]] = "HT Geneblock Custom RNA", Table65[[#This Row],[Service]] = "Formulation"), "Required", "Empty")</f>
        <v>Empty</v>
      </c>
      <c r="CK232" s="1" t="str">
        <f>IF(OR(Table65[[#This Row],[Service]] = "Custom RNA", Table65[[#This Row],[Service]] = "HT Custom RNA", Table65[[#This Row],[Service]] = "HT Geneblock Custom RNA"), "Required", "Empty")</f>
        <v>Empty</v>
      </c>
      <c r="CL232" s="1" t="str">
        <f>IF(OR(Table65[[#This Row],[Service]] = "Custom RNA", Table65[[#This Row],[Service]] = "HT Custom RNA", Table65[[#This Row],[Service]] = "HT Geneblock Custom RNA"), "Required", "Empty")</f>
        <v>Empty</v>
      </c>
      <c r="CM232" s="1" t="str">
        <f>IF(OR(Table65[[#This Row],[Service]] = "Custom RNA", Table65[[#This Row],[Service]] = "HT Custom RNA", Table65[[#This Row],[Service]] = "HT Geneblock Custom RNA"), "Required", "Empty")</f>
        <v>Empty</v>
      </c>
      <c r="CN232" s="1" t="str">
        <f>IF(AND(Table65[[#This Row],[Vector]]&lt;&gt;"Banked Construct", OR(Table65[[#This Row],[Service]] = "Custom RNA", Table65[[#This Row],[Service]] = "HT Custom RNA",Table65[[#This Row],[Service]] = "HT Geneblock Custom RNA",)), "Optional", "Empty")</f>
        <v>Empty</v>
      </c>
      <c r="CO232" s="1" t="str">
        <f>IF(OR(Table65[[#This Row],[Service]] = "Custom RNA", Table65[[#This Row],[Service]] = "HT Custom RNA"), "Optional", "Empty")</f>
        <v>Empty</v>
      </c>
      <c r="CP232" s="1" t="str">
        <f>IF(OR(Table65[[#This Row],[Service]] = "Custom RNA", Table65[[#This Row],[Service]] = "HT Custom RNA", Table65[[#This Row],[Service]] = "HT Custom Geneblock RNA"), "Optional", "Empty")</f>
        <v>Empty</v>
      </c>
      <c r="CQ232" s="1" t="str">
        <f>IF(Table65[[#This Row],[Service]]&lt;&gt;"",IF(OR(Table65[[#This Row],[Service]]="HT Custom RNA", Table65[[#This Row],[Service]]="HT Geneblock Custom RNA"), "Empty","Optional"),"Empty")</f>
        <v>Empty</v>
      </c>
      <c r="CR232" s="1" t="str">
        <f>IF(AND(Table65[[#This Row],[Formulation]]&lt;&gt;"",Table65[[#This Row],[Formulation]]&lt;&gt;"None",Table65[[#This Row],[Formulation]]&lt;&gt;"No Options"), "Required","Empty")</f>
        <v>Empty</v>
      </c>
      <c r="CS232" s="1" t="str">
        <f>IF(AND(Table65[[#This Row],[Formulation]]&lt;&gt;"",Table65[[#This Row],[Formulation]]&lt;&gt;"None",Table65[[#This Row],[Formulation]]&lt;&gt;"No Options"), "Optional","Empty")</f>
        <v>Empty</v>
      </c>
      <c r="CT232" s="1" t="str">
        <f t="shared" si="17"/>
        <v>Optional</v>
      </c>
      <c r="CU232" s="1" t="str">
        <f t="shared" si="18"/>
        <v>Optional</v>
      </c>
      <c r="CV232" s="2" t="str">
        <f t="shared" si="19"/>
        <v>Optional</v>
      </c>
    </row>
    <row r="233" spans="1:100" x14ac:dyDescent="0.35">
      <c r="A233" s="69">
        <v>229</v>
      </c>
      <c r="B233" s="59"/>
      <c r="C233" s="83"/>
      <c r="D233" s="85"/>
      <c r="E233" s="90"/>
      <c r="F233" s="60"/>
      <c r="G233" s="60"/>
      <c r="H233" s="60"/>
      <c r="I233" s="61"/>
      <c r="J233" s="61"/>
      <c r="K233" s="105"/>
      <c r="L233" s="90"/>
      <c r="M233" s="60"/>
      <c r="N233" s="108"/>
      <c r="O233" s="91"/>
      <c r="P233" s="111"/>
      <c r="Q233" s="93" t="str">
        <f>Table_Sequence_Check[[#This Row],[Final Warnings]]</f>
        <v/>
      </c>
      <c r="R233" s="19"/>
      <c r="S233" s="19"/>
      <c r="T233" s="19"/>
      <c r="BG233" s="3" t="str" cm="1">
        <f t="array" ref="BG233">_xlfn.LET(
    _xlpm.ProblemFound, _xlfn.TEXTJOIN(", ", TRUE, IF(OR(Table65[[#This Row],[Codon Optimize Capitalized?]]="No", Table65[[#This Row],[Codon Optimize Capitalized?]]=""), IF((ISNUMBER(SEARCH(Table_Problem_Sequences[Problem Sequences], Table65[[#This Row],[Custom Sequence/Bank ID]]))), Table_Problem_Sequences[Problem Sequences], ""),IF((ISNUMBER(FIND(LOWER(Table_Problem_Sequences[Problem Sequences]), Table65[[#This Row],[Custom Sequence/Bank ID]]))), Table_Problem_Sequences[Problem Sequences], ""))),
    IF(_xlpm.ProblemFound="", "", "Warning 1: Problem sequences found (" &amp; _xlpm.ProblemFound &amp; ")"))</f>
        <v/>
      </c>
      <c r="BH233" s="3" t="str">
        <f>IF(AND(Table65[[#This Row],[Vector]] &lt;&gt; "Banked Construct",Table65[[#This Row],[Service]]&lt;&gt;"Stock RNA", LEN(Table65[[#This Row],[Custom Sequence/Bank ID]])&lt;300, Table65[[#This Row],[Custom Sequence/Bank ID]]&lt;&gt;""),"Comment: Sequence is less than 300nt. A spacer sequence will be added to bring the length up to 300nt","")</f>
        <v/>
      </c>
      <c r="BI233" s="1" t="str">
        <f>IF(AND(Table65[[#This Row],[Custom Sequence/Bank ID]]&lt;&gt;"", Table65[[#This Row],[Codon Optimize Capitalized?]]&lt;&gt; "No", Table65[[#This Row],[Codon Optimize Capitalized?]]&lt;&gt; "", Table65[[#This Row],[Codon Optimize Capitalized?]]&lt;&gt; "No Options"),
    IF(MOD(LEN(SUBSTITUTE(SUBSTITUTE(SUBSTITUTE(SUBSTITUTE(SUBSTITUTE(Table65[[#This Row],[Custom Sequence/Bank ID]], "a", ""), "c", ""), "g", ""), "u", ""), "t", "")), 3) = 0,
        "",
        "Error 3: Optimization regions not divisible by 3"),
    "")</f>
        <v/>
      </c>
      <c r="BJ233" s="1" t="str">
        <f>IF(
    Table65[[#This Row],[Vector]]="Banked Construct",
    IF(
        AND(
            LEFT(Table65[[#This Row],[Custom Sequence/Bank ID]], 3)="RTC",
            ISNUMBER(VALUE(MID(Table65[[#This Row],[Custom Sequence/Bank ID]], 4, 7))),
            LEN(Table65[[#This Row],[Custom Sequence/Bank ID]])=10
        ),
        "",
        "Error 4: Incorrect Bank ID"
    ),
    ""
)</f>
        <v/>
      </c>
      <c r="BK233" s="1" t="str">
        <f>IF(
   AND(Table65[[#This Row],[Vector]]&lt;&gt;"Banked Construct", LEN(Table65[[#This Row],[Custom Sequence/Bank ID]])&gt;0),
   IF(
      LEN(
         SUBSTITUTE(
            SUBSTITUTE(
               SUBSTITUTE(
                  SUBSTITUTE(UPPER(Table65[[#This Row],[Custom Sequence/Bank ID]]),"A",""),
               "C",""),
            "T",""),
         "G","")
      )&gt;0,
      "Error 5: Non-ACGT characters present",
      ""
   ),
   ""
)</f>
        <v/>
      </c>
      <c r="BL233" s="4" t="str">
        <f>IF(AND(Table65[[#This Row],[Vector]] &lt;&gt; "Banked Construct",Table65[[#This Row],[Service]]="Custom RNA", LEN(Table65[[#This Row],[Custom Sequence/Bank ID]])&gt;10000),"Error 6: Maximum sequence length is 10,000nt",IF(AND(Table65[[#This Row],[Vector]] &lt;&gt; "Banked Construct",Table65[[#This Row],[Service]]="HT Custom RNA", LEN(Table65[[#This Row],[Custom Sequence/Bank ID]])&gt;5000),"Error 6: Maximum sequence length for HT is 5,000nt", IF(Table65[[#This Row],[Service]]="HT Geneblock Custom RNA", IF(AND(Table65[[#This Row],[Vector]]="RTC coding circRNA", LEN(Table65[[#This Row],[Custom Sequence/Bank ID]])&gt;3793),"Error 6: Maximum sequence length for Coding CircRNA Geneblock is 3,793nt", IF(AND(Table65[[#This Row],[Vector]]="RTC noncoding circRNA", LEN(Table65[[#This Row],[Custom Sequence/Bank ID]])&gt;4493),"Error 6: Maximum sequence length for Noncoding CircRNA Geneblock is 4,493nt", IF(AND(Table65[[#This Row],[Vector]]="RTC Other RNA", LEN(Table65[[#This Row],[Custom Sequence/Bank ID]])&gt;4913),"Error 6: Maximum sequence length for Other RNA Geneblock is 4,913nt",""))),"")))</f>
        <v/>
      </c>
      <c r="BM233" s="4" t="str">
        <f>IF(AND(Table65[[#This Row],[Vector]] &lt;&gt; "Banked Construct", Table65[[#This Row],[Service]]&lt;&gt;"Stock RNA", Table65[[#This Row],[Custom Sequence/Bank ID]]&lt;&gt;""),
    _xlfn.LET(
        _xlpm.Sequence, Table65[[#This Row],[Custom Sequence/Bank ID]],
        _xlpm.OriginalLength, IF(AND(Table65[[#This Row],[Codon Optimize Capitalized?]] &lt;&gt; "No", Table65[[#This Row],[Codon Optimize Capitalized?]] &lt;&gt; ""),
                           LEN(SUBSTITUTE(SUBSTITUTE(SUBSTITUTE(SUBSTITUTE(SUBSTITUTE(_xlpm.Sequence, "A", ""), "C", ""), "G", ""), "T", ""), "U", "")),
                           LEN(_xlpm.Sequence)),
        _xlpm.NoGCLength, IF(AND(Table65[[#This Row],[Codon Optimize Capitalized?]] &lt;&gt; "No", Table65[[#This Row],[Codon Optimize Capitalized?]] &lt;&gt; ""),
                       LEN((SUBSTITUTE(SUBSTITUTE(SUBSTITUTE(SUBSTITUTE(SUBSTITUTE(SUBSTITUTE(SUBSTITUTE(_xlpm.Sequence, "A", ""), "C", ""), "G", ""), "T", ""), "U", ""), "g", ""), "c", ""))),
                       LEN(SUBSTITUTE(SUBSTITUTE(UPPER(_xlpm.Sequence), "G", ""), "C", ""))),
        _xlpm.GCLength, _xlpm.OriginalLength - _xlpm.NoGCLength,
        _xlpm.GCPercentage, IF(_xlpm.OriginalLength &gt; 15, _xlpm.GCLength / _xlpm.OriginalLength, 0.5),
                IF(OR(_xlpm.GCPercentage &gt; 0.65, _xlpm.GCPercentage &lt; 0.25), "Warning 7: Unoptimized region GC is not between 25-65%", "")
    ),
    ""
)</f>
        <v/>
      </c>
      <c r="BN233" s="4" t="str" cm="1">
        <f t="array" ref="BN233">_xlfn.LET(
    _xlpm.ProblemFound, _xlfn.TEXTJOIN(", ", TRUE, IF(OR(Table65[[#This Row],[Codon Optimize Capitalized?]]="No", Table65[[#This Row],[Codon Optimize Capitalized?]]=""), IF((ISNUMBER(SEARCH(Table_Restriction_Enzymes[XbaI], Table65[[#This Row],[Custom Sequence/Bank ID]]))), Table_Restriction_Enzymes[XbaI], ""),IF((ISNUMBER(FIND(LOWER(Table_Restriction_Enzymes[XbaI]), Table65[[#This Row],[Custom Sequence/Bank ID]]))), Table_Restriction_Enzymes[XbaI], ""))),
    IF(_xlpm.ProblemFound="", "", "[" &amp; _xlpm.ProblemFound &amp; "]"))</f>
        <v/>
      </c>
      <c r="BO233" s="4" t="str">
        <f>IF(Table_Sequence_Check[[#This Row],[Restriction Enzyme 1 Check]]&lt;&gt;"", Table_Restriction_Enzymes[[#Headers],[XbaI]],"")</f>
        <v/>
      </c>
      <c r="BP233" s="4" t="str" cm="1">
        <f t="array" ref="BP233">_xlfn.LET(
    _xlpm.ProblemFound, _xlfn.TEXTJOIN(", ", TRUE, IF(OR(Table65[[#This Row],[Codon Optimize Capitalized?]]="No", Table65[[#This Row],[Codon Optimize Capitalized?]]=""), IF((ISNUMBER(SEARCH(Table_Restriction_Enzymes[AscI], Table65[[#This Row],[Custom Sequence/Bank ID]]))), Table_Restriction_Enzymes[AscI], ""),IF((ISNUMBER(FIND(LOWER(Table_Restriction_Enzymes[AscI]), Table65[[#This Row],[Custom Sequence/Bank ID]]))), Table_Restriction_Enzymes[AscI], ""))),
    IF(_xlpm.ProblemFound="", "", "[" &amp; _xlpm.ProblemFound &amp; "]"))</f>
        <v/>
      </c>
      <c r="BQ233" s="4" t="str">
        <f>IF(Table_Sequence_Check[[#This Row],[Restriction Enzyme 2 Check]]&lt;&gt;"", Table_Restriction_Enzymes[[#Headers],[AscI]],"")</f>
        <v/>
      </c>
      <c r="BR233" s="4" t="str">
        <f>IF(AND(Table65[[#This Row],[Vector]] &lt;&gt; "Banked Construct",Table65[[#This Row],[Service]]&lt;&gt;"Stock RNA", Table65[[#This Row],[Service]]&lt;&gt;"HT Geneblock Custom RNA", Table_Sequence_Check[[#This Row],[Restriction Enzyme 1 Check]]&lt;&gt;"", Table_Sequence_Check[[#This Row],[Restriction Enzyme 2 Check]]&lt;&gt; ""),"Error 8: Remove instances of one of the following: " &amp; _xlfn.CONCAT(Table_Sequence_Check[[#This Row],[Restriction Enzyme 1 Check]],Table_Sequence_Check[[#This Row],[Restriction Enzyme 2 Check]]),"")</f>
        <v/>
      </c>
      <c r="BS233" s="4" t="str" cm="1">
        <f t="array" ref="BS233">IF(
   AND(
      Table65[[#This Row],[Service]] &lt;&gt; "",
      OR(
         COUNTIF(Table65[Service], "HT Custom RNA") &gt; 0,
         COUNTIF(Table65[Service], "HT Geneblock Custom RNA") &gt; 0
      ),
      COUNTA(_xlfn.UNIQUE(_xlfn._xlws.FILTER(Table65[Service], Table65[Service] &lt;&gt; ""))) &gt; 1
   ),
   "Error 9: If selecting HT Custom RNA or HT Geneblock Custom RNA, all items must match the selected HT service",
   ""
)</f>
        <v/>
      </c>
      <c r="BT233" s="4" t="str" cm="1">
        <f t="array" ref="BT233">IF(
   AND(
      Table65[[#This Row],[Service]] &lt;&gt; "",
      OR(COUNTIF(Table65[Service], "*HT Custom RNA*") &gt; 0, COUNTIF(Table65[Service], "*HT Geneblock Custom RNA*") &gt; 0),
      OR(
         COUNTA(_xlfn.UNIQUE(_xlfn._xlws.FILTER(Table65[RNA Analytics], (Table65[Service] &lt;&gt; "")))) &gt; 1,
         COUNTA(_xlfn.UNIQUE(_xlfn._xlws.FILTER(Table65[Bank Construct?], (Table65[Service] &lt;&gt; "")))) &gt; 1,
         COUNTA(_xlfn.UNIQUE(_xlfn._xlws.FILTER(Table65[Synthesis Type], (Table65[Service] &lt;&gt; "")))) &gt; 1
      )
   ),
   "Error 10: If submitting HT Custom RNA or HT Geneblock Custom RNA service request, all items must have the same Synthesis Type, Banking, and Analytics",
   ""
)</f>
        <v/>
      </c>
      <c r="BU233" s="4" t="str">
        <f>IF(AND(OR(Table65[[#This Row],[Service]] = "HT Custom RNA",Table65[[#This Row],[Service]] = "HT Geneblock Custom RNA"), Table65[[#This Row],[Vector]]="Banked Construct"),"Error 11: Banked constructs cannot be submitted for HT/Geneblock Custom RNA service. Contact the core if you'd like to resynthesize an entire banked plate","")</f>
        <v/>
      </c>
      <c r="BV233" s="4" t="str">
        <f>IF(AND(Table65[[#This Row],[Service]] &lt;&gt; "", Table65[[#This Row],[Vector]]="Banked Construct", Table65[[#This Row],[Bank Construct?]]="Yes"),"Error 12: Cannot bank constructs that are already banked","")</f>
        <v/>
      </c>
      <c r="BW233" s="4" t="str" cm="1">
        <f t="array" ref="BW233">_xlfn.LET(
    _xlpm.ProblemFound, _xlfn.TEXTJOIN(", ", TRUE, IF(AND(Table65[[#This Row],[Synthesis Type]]="Other RNA", OR(Table65[[#This Row],[Codon Optimize Capitalized?]]="No", Table65[[#This Row],[Codon Optimize Capitalized?]]="")), IF((ISNUMBER(SEARCH(Table_pA_Check[pA Check], Table65[[#This Row],[Custom Sequence/Bank ID]]))), Table_pA_Check[pA Check], ""),IF((ISNUMBER(FIND(LOWER(Table_pA_Check[pA Check]), Table65[[#This Row],[Custom Sequence/Bank ID]]))), Table_pA_Check[pA Check], ""))),
    IF(_xlpm.ProblemFound="", "", "Error 13: Problem sequences found (" &amp; _xlpm.ProblemFound &amp; ")"))</f>
        <v/>
      </c>
      <c r="BX233" s="4" t="str">
        <f>IF(AND(Table65[[#This Row],[Service]] &lt;&gt; "", Table65[[#This Row],[Codon Optimize Capitalized?]]&lt;&gt; "No", Table65[[#This Row],[Codon Optimize Capitalized?]]&lt;&gt; "", Table65[[#This Row],[Codon Optimize Capitalized?]]&lt;&gt; "No Options", EXACT(Table65[[#This Row],[Custom Sequence/Bank ID]],LOWER(Table65[[#This Row],[Custom Sequence/Bank ID]]))),"Error 14: Codon optimization is selected, but sequence is lowercase. Change regions for optimization to uppercase","")</f>
        <v/>
      </c>
      <c r="BY233" s="4" t="str">
        <f>IF(COUNTIF(Table65[Name], Table65[[#This Row],[Name]]) &gt; 1, "Error 15: Duplicate name", "")</f>
        <v/>
      </c>
      <c r="BZ233" s="4" t="str">
        <f>IF(
   Table65[[#This Row],[Service]]&lt;&gt;"",
   IF(
      AND(Table65[[#This Row],[Formulation]]="", Table65[[#This Row],[Number of Aliquots]]&gt;1),
      "Error 16: The RTC can only aliquot formulated circRNA; unformulated circRNA is stable through many freeze-thaw cycles",
      ""
   ),
   ""
)</f>
        <v/>
      </c>
      <c r="CA233" s="4" t="str">
        <f>IF(
   Table65[[#This Row],[Service]]&lt;&gt;"",
   IF(
      Table65[[#This Row],[Number of Aliquots]] &gt; (Table65[[#This Row],[Quantity (mg)]]*20),
      "Error 17: Too many aliquots. Maximum aliquots for Quantity requested = " &amp; (Table65[[#This Row],[Quantity (mg)]]*20),
      ""
   ),
   ""
)</f>
        <v/>
      </c>
      <c r="CB233" s="4" t="str">
        <f>IF(
   AND(Table65[[#This Row],[Service]]&lt;&gt;"", Table65[[#This Row],[Quantity (mg)]]&lt;0.2, Table65[[#This Row],[Formulation]]&lt;&gt;"", Table65[[#This Row],[Formulation]]&lt;&gt;"None"),
   "Error 18: Quantity too low. Minimum is 0.2mg for formulations",
   ""
)</f>
        <v/>
      </c>
      <c r="CC233" s="4" t="str">
        <f>IF(
   AND(Table65[[#This Row],[Service]]&lt;&gt;"", Table65[[#This Row],[Vector]]="No Vector", Table65[[#This Row],[Service]]&lt;&gt;"HT Geneblock Custom RNA"),
   "Error 19: [No Vector] can only be used for Geneblock service",
   ""
)</f>
        <v/>
      </c>
      <c r="CD233" s="4" t="str">
        <f>_xlfn.LET(
    _xlpm.errorList, _xlfn.TEXTJOIN(". ", TRUE, Table_Sequence_Check[[#This Row],[Problem Sequence Check]:[GC Check]],Table_Sequence_Check[[#This Row],[Restriction Enzyme Error]:[Gblock No Vector Check]]),
    IF(AND(Table65[[#This Row],[Service]]&lt;&gt;"", Table65[[#This Row],[Custom Sequence/Bank ID]]&lt;&gt;"SPECIAL",_xlpm.errorList&lt;&gt;""), _xlpm.errorList &amp; ".", "")
)</f>
        <v/>
      </c>
      <c r="CF233" s="3" t="str">
        <f t="shared" si="15"/>
        <v>Required</v>
      </c>
      <c r="CG233" s="1" t="str">
        <f t="shared" si="16"/>
        <v>Optional</v>
      </c>
      <c r="CH233" s="1" t="str">
        <f>IF(Table65[[#This Row],[Service]]&lt;&gt;"",IF((Table65[[#This Row],[Service]]="HT Custom RNA") + (Table65[[#This Row],[Service]]="HT Geneblock Custom RNA"), "Empty","Required"),"Empty")</f>
        <v>Empty</v>
      </c>
      <c r="CI233" s="1" t="str">
        <f>IF(Table65[[#This Row],[Service]] = "Stock RNA", "Required","Empty")</f>
        <v>Empty</v>
      </c>
      <c r="CJ233" s="1" t="str">
        <f>IF(OR(Table65[[#This Row],[Service]] = "Custom RNA", Table65[[#This Row],[Service]] = "HT Custom RNA", Table65[[#This Row],[Service]] = "HT Geneblock Custom RNA", Table65[[#This Row],[Service]] = "Formulation"), "Required", "Empty")</f>
        <v>Empty</v>
      </c>
      <c r="CK233" s="1" t="str">
        <f>IF(OR(Table65[[#This Row],[Service]] = "Custom RNA", Table65[[#This Row],[Service]] = "HT Custom RNA", Table65[[#This Row],[Service]] = "HT Geneblock Custom RNA"), "Required", "Empty")</f>
        <v>Empty</v>
      </c>
      <c r="CL233" s="1" t="str">
        <f>IF(OR(Table65[[#This Row],[Service]] = "Custom RNA", Table65[[#This Row],[Service]] = "HT Custom RNA", Table65[[#This Row],[Service]] = "HT Geneblock Custom RNA"), "Required", "Empty")</f>
        <v>Empty</v>
      </c>
      <c r="CM233" s="1" t="str">
        <f>IF(OR(Table65[[#This Row],[Service]] = "Custom RNA", Table65[[#This Row],[Service]] = "HT Custom RNA", Table65[[#This Row],[Service]] = "HT Geneblock Custom RNA"), "Required", "Empty")</f>
        <v>Empty</v>
      </c>
      <c r="CN233" s="1" t="str">
        <f>IF(AND(Table65[[#This Row],[Vector]]&lt;&gt;"Banked Construct", OR(Table65[[#This Row],[Service]] = "Custom RNA", Table65[[#This Row],[Service]] = "HT Custom RNA",Table65[[#This Row],[Service]] = "HT Geneblock Custom RNA",)), "Optional", "Empty")</f>
        <v>Empty</v>
      </c>
      <c r="CO233" s="1" t="str">
        <f>IF(OR(Table65[[#This Row],[Service]] = "Custom RNA", Table65[[#This Row],[Service]] = "HT Custom RNA"), "Optional", "Empty")</f>
        <v>Empty</v>
      </c>
      <c r="CP233" s="1" t="str">
        <f>IF(OR(Table65[[#This Row],[Service]] = "Custom RNA", Table65[[#This Row],[Service]] = "HT Custom RNA", Table65[[#This Row],[Service]] = "HT Custom Geneblock RNA"), "Optional", "Empty")</f>
        <v>Empty</v>
      </c>
      <c r="CQ233" s="1" t="str">
        <f>IF(Table65[[#This Row],[Service]]&lt;&gt;"",IF(OR(Table65[[#This Row],[Service]]="HT Custom RNA", Table65[[#This Row],[Service]]="HT Geneblock Custom RNA"), "Empty","Optional"),"Empty")</f>
        <v>Empty</v>
      </c>
      <c r="CR233" s="1" t="str">
        <f>IF(AND(Table65[[#This Row],[Formulation]]&lt;&gt;"",Table65[[#This Row],[Formulation]]&lt;&gt;"None",Table65[[#This Row],[Formulation]]&lt;&gt;"No Options"), "Required","Empty")</f>
        <v>Empty</v>
      </c>
      <c r="CS233" s="1" t="str">
        <f>IF(AND(Table65[[#This Row],[Formulation]]&lt;&gt;"",Table65[[#This Row],[Formulation]]&lt;&gt;"None",Table65[[#This Row],[Formulation]]&lt;&gt;"No Options"), "Optional","Empty")</f>
        <v>Empty</v>
      </c>
      <c r="CT233" s="1" t="str">
        <f t="shared" si="17"/>
        <v>Optional</v>
      </c>
      <c r="CU233" s="1" t="str">
        <f t="shared" si="18"/>
        <v>Optional</v>
      </c>
      <c r="CV233" s="2" t="str">
        <f t="shared" si="19"/>
        <v>Optional</v>
      </c>
    </row>
    <row r="234" spans="1:100" x14ac:dyDescent="0.35">
      <c r="A234" s="69">
        <v>230</v>
      </c>
      <c r="B234" s="59"/>
      <c r="C234" s="83"/>
      <c r="D234" s="85"/>
      <c r="E234" s="90"/>
      <c r="F234" s="60"/>
      <c r="G234" s="60"/>
      <c r="H234" s="60"/>
      <c r="I234" s="61"/>
      <c r="J234" s="61"/>
      <c r="K234" s="105"/>
      <c r="L234" s="90"/>
      <c r="M234" s="60"/>
      <c r="N234" s="108"/>
      <c r="O234" s="91"/>
      <c r="P234" s="111"/>
      <c r="Q234" s="93" t="str">
        <f>Table_Sequence_Check[[#This Row],[Final Warnings]]</f>
        <v/>
      </c>
      <c r="R234" s="19"/>
      <c r="S234" s="19"/>
      <c r="T234" s="19"/>
      <c r="BG234" s="3" t="str" cm="1">
        <f t="array" ref="BG234">_xlfn.LET(
    _xlpm.ProblemFound, _xlfn.TEXTJOIN(", ", TRUE, IF(OR(Table65[[#This Row],[Codon Optimize Capitalized?]]="No", Table65[[#This Row],[Codon Optimize Capitalized?]]=""), IF((ISNUMBER(SEARCH(Table_Problem_Sequences[Problem Sequences], Table65[[#This Row],[Custom Sequence/Bank ID]]))), Table_Problem_Sequences[Problem Sequences], ""),IF((ISNUMBER(FIND(LOWER(Table_Problem_Sequences[Problem Sequences]), Table65[[#This Row],[Custom Sequence/Bank ID]]))), Table_Problem_Sequences[Problem Sequences], ""))),
    IF(_xlpm.ProblemFound="", "", "Warning 1: Problem sequences found (" &amp; _xlpm.ProblemFound &amp; ")"))</f>
        <v/>
      </c>
      <c r="BH234" s="3" t="str">
        <f>IF(AND(Table65[[#This Row],[Vector]] &lt;&gt; "Banked Construct",Table65[[#This Row],[Service]]&lt;&gt;"Stock RNA", LEN(Table65[[#This Row],[Custom Sequence/Bank ID]])&lt;300, Table65[[#This Row],[Custom Sequence/Bank ID]]&lt;&gt;""),"Comment: Sequence is less than 300nt. A spacer sequence will be added to bring the length up to 300nt","")</f>
        <v/>
      </c>
      <c r="BI234" s="1" t="str">
        <f>IF(AND(Table65[[#This Row],[Custom Sequence/Bank ID]]&lt;&gt;"", Table65[[#This Row],[Codon Optimize Capitalized?]]&lt;&gt; "No", Table65[[#This Row],[Codon Optimize Capitalized?]]&lt;&gt; "", Table65[[#This Row],[Codon Optimize Capitalized?]]&lt;&gt; "No Options"),
    IF(MOD(LEN(SUBSTITUTE(SUBSTITUTE(SUBSTITUTE(SUBSTITUTE(SUBSTITUTE(Table65[[#This Row],[Custom Sequence/Bank ID]], "a", ""), "c", ""), "g", ""), "u", ""), "t", "")), 3) = 0,
        "",
        "Error 3: Optimization regions not divisible by 3"),
    "")</f>
        <v/>
      </c>
      <c r="BJ234" s="1" t="str">
        <f>IF(
    Table65[[#This Row],[Vector]]="Banked Construct",
    IF(
        AND(
            LEFT(Table65[[#This Row],[Custom Sequence/Bank ID]], 3)="RTC",
            ISNUMBER(VALUE(MID(Table65[[#This Row],[Custom Sequence/Bank ID]], 4, 7))),
            LEN(Table65[[#This Row],[Custom Sequence/Bank ID]])=10
        ),
        "",
        "Error 4: Incorrect Bank ID"
    ),
    ""
)</f>
        <v/>
      </c>
      <c r="BK234" s="1" t="str">
        <f>IF(
   AND(Table65[[#This Row],[Vector]]&lt;&gt;"Banked Construct", LEN(Table65[[#This Row],[Custom Sequence/Bank ID]])&gt;0),
   IF(
      LEN(
         SUBSTITUTE(
            SUBSTITUTE(
               SUBSTITUTE(
                  SUBSTITUTE(UPPER(Table65[[#This Row],[Custom Sequence/Bank ID]]),"A",""),
               "C",""),
            "T",""),
         "G","")
      )&gt;0,
      "Error 5: Non-ACGT characters present",
      ""
   ),
   ""
)</f>
        <v/>
      </c>
      <c r="BL234" s="4" t="str">
        <f>IF(AND(Table65[[#This Row],[Vector]] &lt;&gt; "Banked Construct",Table65[[#This Row],[Service]]="Custom RNA", LEN(Table65[[#This Row],[Custom Sequence/Bank ID]])&gt;10000),"Error 6: Maximum sequence length is 10,000nt",IF(AND(Table65[[#This Row],[Vector]] &lt;&gt; "Banked Construct",Table65[[#This Row],[Service]]="HT Custom RNA", LEN(Table65[[#This Row],[Custom Sequence/Bank ID]])&gt;5000),"Error 6: Maximum sequence length for HT is 5,000nt", IF(Table65[[#This Row],[Service]]="HT Geneblock Custom RNA", IF(AND(Table65[[#This Row],[Vector]]="RTC coding circRNA", LEN(Table65[[#This Row],[Custom Sequence/Bank ID]])&gt;3793),"Error 6: Maximum sequence length for Coding CircRNA Geneblock is 3,793nt", IF(AND(Table65[[#This Row],[Vector]]="RTC noncoding circRNA", LEN(Table65[[#This Row],[Custom Sequence/Bank ID]])&gt;4493),"Error 6: Maximum sequence length for Noncoding CircRNA Geneblock is 4,493nt", IF(AND(Table65[[#This Row],[Vector]]="RTC Other RNA", LEN(Table65[[#This Row],[Custom Sequence/Bank ID]])&gt;4913),"Error 6: Maximum sequence length for Other RNA Geneblock is 4,913nt",""))),"")))</f>
        <v/>
      </c>
      <c r="BM234" s="4" t="str">
        <f>IF(AND(Table65[[#This Row],[Vector]] &lt;&gt; "Banked Construct", Table65[[#This Row],[Service]]&lt;&gt;"Stock RNA", Table65[[#This Row],[Custom Sequence/Bank ID]]&lt;&gt;""),
    _xlfn.LET(
        _xlpm.Sequence, Table65[[#This Row],[Custom Sequence/Bank ID]],
        _xlpm.OriginalLength, IF(AND(Table65[[#This Row],[Codon Optimize Capitalized?]] &lt;&gt; "No", Table65[[#This Row],[Codon Optimize Capitalized?]] &lt;&gt; ""),
                           LEN(SUBSTITUTE(SUBSTITUTE(SUBSTITUTE(SUBSTITUTE(SUBSTITUTE(_xlpm.Sequence, "A", ""), "C", ""), "G", ""), "T", ""), "U", "")),
                           LEN(_xlpm.Sequence)),
        _xlpm.NoGCLength, IF(AND(Table65[[#This Row],[Codon Optimize Capitalized?]] &lt;&gt; "No", Table65[[#This Row],[Codon Optimize Capitalized?]] &lt;&gt; ""),
                       LEN((SUBSTITUTE(SUBSTITUTE(SUBSTITUTE(SUBSTITUTE(SUBSTITUTE(SUBSTITUTE(SUBSTITUTE(_xlpm.Sequence, "A", ""), "C", ""), "G", ""), "T", ""), "U", ""), "g", ""), "c", ""))),
                       LEN(SUBSTITUTE(SUBSTITUTE(UPPER(_xlpm.Sequence), "G", ""), "C", ""))),
        _xlpm.GCLength, _xlpm.OriginalLength - _xlpm.NoGCLength,
        _xlpm.GCPercentage, IF(_xlpm.OriginalLength &gt; 15, _xlpm.GCLength / _xlpm.OriginalLength, 0.5),
                IF(OR(_xlpm.GCPercentage &gt; 0.65, _xlpm.GCPercentage &lt; 0.25), "Warning 7: Unoptimized region GC is not between 25-65%", "")
    ),
    ""
)</f>
        <v/>
      </c>
      <c r="BN234" s="4" t="str" cm="1">
        <f t="array" ref="BN234">_xlfn.LET(
    _xlpm.ProblemFound, _xlfn.TEXTJOIN(", ", TRUE, IF(OR(Table65[[#This Row],[Codon Optimize Capitalized?]]="No", Table65[[#This Row],[Codon Optimize Capitalized?]]=""), IF((ISNUMBER(SEARCH(Table_Restriction_Enzymes[XbaI], Table65[[#This Row],[Custom Sequence/Bank ID]]))), Table_Restriction_Enzymes[XbaI], ""),IF((ISNUMBER(FIND(LOWER(Table_Restriction_Enzymes[XbaI]), Table65[[#This Row],[Custom Sequence/Bank ID]]))), Table_Restriction_Enzymes[XbaI], ""))),
    IF(_xlpm.ProblemFound="", "", "[" &amp; _xlpm.ProblemFound &amp; "]"))</f>
        <v/>
      </c>
      <c r="BO234" s="4" t="str">
        <f>IF(Table_Sequence_Check[[#This Row],[Restriction Enzyme 1 Check]]&lt;&gt;"", Table_Restriction_Enzymes[[#Headers],[XbaI]],"")</f>
        <v/>
      </c>
      <c r="BP234" s="4" t="str" cm="1">
        <f t="array" ref="BP234">_xlfn.LET(
    _xlpm.ProblemFound, _xlfn.TEXTJOIN(", ", TRUE, IF(OR(Table65[[#This Row],[Codon Optimize Capitalized?]]="No", Table65[[#This Row],[Codon Optimize Capitalized?]]=""), IF((ISNUMBER(SEARCH(Table_Restriction_Enzymes[AscI], Table65[[#This Row],[Custom Sequence/Bank ID]]))), Table_Restriction_Enzymes[AscI], ""),IF((ISNUMBER(FIND(LOWER(Table_Restriction_Enzymes[AscI]), Table65[[#This Row],[Custom Sequence/Bank ID]]))), Table_Restriction_Enzymes[AscI], ""))),
    IF(_xlpm.ProblemFound="", "", "[" &amp; _xlpm.ProblemFound &amp; "]"))</f>
        <v/>
      </c>
      <c r="BQ234" s="4" t="str">
        <f>IF(Table_Sequence_Check[[#This Row],[Restriction Enzyme 2 Check]]&lt;&gt;"", Table_Restriction_Enzymes[[#Headers],[AscI]],"")</f>
        <v/>
      </c>
      <c r="BR234" s="4" t="str">
        <f>IF(AND(Table65[[#This Row],[Vector]] &lt;&gt; "Banked Construct",Table65[[#This Row],[Service]]&lt;&gt;"Stock RNA", Table65[[#This Row],[Service]]&lt;&gt;"HT Geneblock Custom RNA", Table_Sequence_Check[[#This Row],[Restriction Enzyme 1 Check]]&lt;&gt;"", Table_Sequence_Check[[#This Row],[Restriction Enzyme 2 Check]]&lt;&gt; ""),"Error 8: Remove instances of one of the following: " &amp; _xlfn.CONCAT(Table_Sequence_Check[[#This Row],[Restriction Enzyme 1 Check]],Table_Sequence_Check[[#This Row],[Restriction Enzyme 2 Check]]),"")</f>
        <v/>
      </c>
      <c r="BS234" s="4" t="str" cm="1">
        <f t="array" ref="BS234">IF(
   AND(
      Table65[[#This Row],[Service]] &lt;&gt; "",
      OR(
         COUNTIF(Table65[Service], "HT Custom RNA") &gt; 0,
         COUNTIF(Table65[Service], "HT Geneblock Custom RNA") &gt; 0
      ),
      COUNTA(_xlfn.UNIQUE(_xlfn._xlws.FILTER(Table65[Service], Table65[Service] &lt;&gt; ""))) &gt; 1
   ),
   "Error 9: If selecting HT Custom RNA or HT Geneblock Custom RNA, all items must match the selected HT service",
   ""
)</f>
        <v/>
      </c>
      <c r="BT234" s="4" t="str" cm="1">
        <f t="array" ref="BT234">IF(
   AND(
      Table65[[#This Row],[Service]] &lt;&gt; "",
      OR(COUNTIF(Table65[Service], "*HT Custom RNA*") &gt; 0, COUNTIF(Table65[Service], "*HT Geneblock Custom RNA*") &gt; 0),
      OR(
         COUNTA(_xlfn.UNIQUE(_xlfn._xlws.FILTER(Table65[RNA Analytics], (Table65[Service] &lt;&gt; "")))) &gt; 1,
         COUNTA(_xlfn.UNIQUE(_xlfn._xlws.FILTER(Table65[Bank Construct?], (Table65[Service] &lt;&gt; "")))) &gt; 1,
         COUNTA(_xlfn.UNIQUE(_xlfn._xlws.FILTER(Table65[Synthesis Type], (Table65[Service] &lt;&gt; "")))) &gt; 1
      )
   ),
   "Error 10: If submitting HT Custom RNA or HT Geneblock Custom RNA service request, all items must have the same Synthesis Type, Banking, and Analytics",
   ""
)</f>
        <v/>
      </c>
      <c r="BU234" s="4" t="str">
        <f>IF(AND(OR(Table65[[#This Row],[Service]] = "HT Custom RNA",Table65[[#This Row],[Service]] = "HT Geneblock Custom RNA"), Table65[[#This Row],[Vector]]="Banked Construct"),"Error 11: Banked constructs cannot be submitted for HT/Geneblock Custom RNA service. Contact the core if you'd like to resynthesize an entire banked plate","")</f>
        <v/>
      </c>
      <c r="BV234" s="4" t="str">
        <f>IF(AND(Table65[[#This Row],[Service]] &lt;&gt; "", Table65[[#This Row],[Vector]]="Banked Construct", Table65[[#This Row],[Bank Construct?]]="Yes"),"Error 12: Cannot bank constructs that are already banked","")</f>
        <v/>
      </c>
      <c r="BW234" s="4" t="str" cm="1">
        <f t="array" ref="BW234">_xlfn.LET(
    _xlpm.ProblemFound, _xlfn.TEXTJOIN(", ", TRUE, IF(AND(Table65[[#This Row],[Synthesis Type]]="Other RNA", OR(Table65[[#This Row],[Codon Optimize Capitalized?]]="No", Table65[[#This Row],[Codon Optimize Capitalized?]]="")), IF((ISNUMBER(SEARCH(Table_pA_Check[pA Check], Table65[[#This Row],[Custom Sequence/Bank ID]]))), Table_pA_Check[pA Check], ""),IF((ISNUMBER(FIND(LOWER(Table_pA_Check[pA Check]), Table65[[#This Row],[Custom Sequence/Bank ID]]))), Table_pA_Check[pA Check], ""))),
    IF(_xlpm.ProblemFound="", "", "Error 13: Problem sequences found (" &amp; _xlpm.ProblemFound &amp; ")"))</f>
        <v/>
      </c>
      <c r="BX234" s="4" t="str">
        <f>IF(AND(Table65[[#This Row],[Service]] &lt;&gt; "", Table65[[#This Row],[Codon Optimize Capitalized?]]&lt;&gt; "No", Table65[[#This Row],[Codon Optimize Capitalized?]]&lt;&gt; "", Table65[[#This Row],[Codon Optimize Capitalized?]]&lt;&gt; "No Options", EXACT(Table65[[#This Row],[Custom Sequence/Bank ID]],LOWER(Table65[[#This Row],[Custom Sequence/Bank ID]]))),"Error 14: Codon optimization is selected, but sequence is lowercase. Change regions for optimization to uppercase","")</f>
        <v/>
      </c>
      <c r="BY234" s="4" t="str">
        <f>IF(COUNTIF(Table65[Name], Table65[[#This Row],[Name]]) &gt; 1, "Error 15: Duplicate name", "")</f>
        <v/>
      </c>
      <c r="BZ234" s="4" t="str">
        <f>IF(
   Table65[[#This Row],[Service]]&lt;&gt;"",
   IF(
      AND(Table65[[#This Row],[Formulation]]="", Table65[[#This Row],[Number of Aliquots]]&gt;1),
      "Error 16: The RTC can only aliquot formulated circRNA; unformulated circRNA is stable through many freeze-thaw cycles",
      ""
   ),
   ""
)</f>
        <v/>
      </c>
      <c r="CA234" s="4" t="str">
        <f>IF(
   Table65[[#This Row],[Service]]&lt;&gt;"",
   IF(
      Table65[[#This Row],[Number of Aliquots]] &gt; (Table65[[#This Row],[Quantity (mg)]]*20),
      "Error 17: Too many aliquots. Maximum aliquots for Quantity requested = " &amp; (Table65[[#This Row],[Quantity (mg)]]*20),
      ""
   ),
   ""
)</f>
        <v/>
      </c>
      <c r="CB234" s="4" t="str">
        <f>IF(
   AND(Table65[[#This Row],[Service]]&lt;&gt;"", Table65[[#This Row],[Quantity (mg)]]&lt;0.2, Table65[[#This Row],[Formulation]]&lt;&gt;"", Table65[[#This Row],[Formulation]]&lt;&gt;"None"),
   "Error 18: Quantity too low. Minimum is 0.2mg for formulations",
   ""
)</f>
        <v/>
      </c>
      <c r="CC234" s="4" t="str">
        <f>IF(
   AND(Table65[[#This Row],[Service]]&lt;&gt;"", Table65[[#This Row],[Vector]]="No Vector", Table65[[#This Row],[Service]]&lt;&gt;"HT Geneblock Custom RNA"),
   "Error 19: [No Vector] can only be used for Geneblock service",
   ""
)</f>
        <v/>
      </c>
      <c r="CD234" s="4" t="str">
        <f>_xlfn.LET(
    _xlpm.errorList, _xlfn.TEXTJOIN(". ", TRUE, Table_Sequence_Check[[#This Row],[Problem Sequence Check]:[GC Check]],Table_Sequence_Check[[#This Row],[Restriction Enzyme Error]:[Gblock No Vector Check]]),
    IF(AND(Table65[[#This Row],[Service]]&lt;&gt;"", Table65[[#This Row],[Custom Sequence/Bank ID]]&lt;&gt;"SPECIAL",_xlpm.errorList&lt;&gt;""), _xlpm.errorList &amp; ".", "")
)</f>
        <v/>
      </c>
      <c r="CF234" s="3" t="str">
        <f t="shared" si="15"/>
        <v>Required</v>
      </c>
      <c r="CG234" s="1" t="str">
        <f t="shared" si="16"/>
        <v>Optional</v>
      </c>
      <c r="CH234" s="1" t="str">
        <f>IF(Table65[[#This Row],[Service]]&lt;&gt;"",IF((Table65[[#This Row],[Service]]="HT Custom RNA") + (Table65[[#This Row],[Service]]="HT Geneblock Custom RNA"), "Empty","Required"),"Empty")</f>
        <v>Empty</v>
      </c>
      <c r="CI234" s="1" t="str">
        <f>IF(Table65[[#This Row],[Service]] = "Stock RNA", "Required","Empty")</f>
        <v>Empty</v>
      </c>
      <c r="CJ234" s="1" t="str">
        <f>IF(OR(Table65[[#This Row],[Service]] = "Custom RNA", Table65[[#This Row],[Service]] = "HT Custom RNA", Table65[[#This Row],[Service]] = "HT Geneblock Custom RNA", Table65[[#This Row],[Service]] = "Formulation"), "Required", "Empty")</f>
        <v>Empty</v>
      </c>
      <c r="CK234" s="1" t="str">
        <f>IF(OR(Table65[[#This Row],[Service]] = "Custom RNA", Table65[[#This Row],[Service]] = "HT Custom RNA", Table65[[#This Row],[Service]] = "HT Geneblock Custom RNA"), "Required", "Empty")</f>
        <v>Empty</v>
      </c>
      <c r="CL234" s="1" t="str">
        <f>IF(OR(Table65[[#This Row],[Service]] = "Custom RNA", Table65[[#This Row],[Service]] = "HT Custom RNA", Table65[[#This Row],[Service]] = "HT Geneblock Custom RNA"), "Required", "Empty")</f>
        <v>Empty</v>
      </c>
      <c r="CM234" s="1" t="str">
        <f>IF(OR(Table65[[#This Row],[Service]] = "Custom RNA", Table65[[#This Row],[Service]] = "HT Custom RNA", Table65[[#This Row],[Service]] = "HT Geneblock Custom RNA"), "Required", "Empty")</f>
        <v>Empty</v>
      </c>
      <c r="CN234" s="1" t="str">
        <f>IF(AND(Table65[[#This Row],[Vector]]&lt;&gt;"Banked Construct", OR(Table65[[#This Row],[Service]] = "Custom RNA", Table65[[#This Row],[Service]] = "HT Custom RNA",Table65[[#This Row],[Service]] = "HT Geneblock Custom RNA",)), "Optional", "Empty")</f>
        <v>Empty</v>
      </c>
      <c r="CO234" s="1" t="str">
        <f>IF(OR(Table65[[#This Row],[Service]] = "Custom RNA", Table65[[#This Row],[Service]] = "HT Custom RNA"), "Optional", "Empty")</f>
        <v>Empty</v>
      </c>
      <c r="CP234" s="1" t="str">
        <f>IF(OR(Table65[[#This Row],[Service]] = "Custom RNA", Table65[[#This Row],[Service]] = "HT Custom RNA", Table65[[#This Row],[Service]] = "HT Custom Geneblock RNA"), "Optional", "Empty")</f>
        <v>Empty</v>
      </c>
      <c r="CQ234" s="1" t="str">
        <f>IF(Table65[[#This Row],[Service]]&lt;&gt;"",IF(OR(Table65[[#This Row],[Service]]="HT Custom RNA", Table65[[#This Row],[Service]]="HT Geneblock Custom RNA"), "Empty","Optional"),"Empty")</f>
        <v>Empty</v>
      </c>
      <c r="CR234" s="1" t="str">
        <f>IF(AND(Table65[[#This Row],[Formulation]]&lt;&gt;"",Table65[[#This Row],[Formulation]]&lt;&gt;"None",Table65[[#This Row],[Formulation]]&lt;&gt;"No Options"), "Required","Empty")</f>
        <v>Empty</v>
      </c>
      <c r="CS234" s="1" t="str">
        <f>IF(AND(Table65[[#This Row],[Formulation]]&lt;&gt;"",Table65[[#This Row],[Formulation]]&lt;&gt;"None",Table65[[#This Row],[Formulation]]&lt;&gt;"No Options"), "Optional","Empty")</f>
        <v>Empty</v>
      </c>
      <c r="CT234" s="1" t="str">
        <f t="shared" si="17"/>
        <v>Optional</v>
      </c>
      <c r="CU234" s="1" t="str">
        <f t="shared" si="18"/>
        <v>Optional</v>
      </c>
      <c r="CV234" s="2" t="str">
        <f t="shared" si="19"/>
        <v>Optional</v>
      </c>
    </row>
    <row r="235" spans="1:100" x14ac:dyDescent="0.35">
      <c r="A235" s="69">
        <v>231</v>
      </c>
      <c r="B235" s="59"/>
      <c r="C235" s="83"/>
      <c r="D235" s="85"/>
      <c r="E235" s="90"/>
      <c r="F235" s="60"/>
      <c r="G235" s="60"/>
      <c r="H235" s="60"/>
      <c r="I235" s="61"/>
      <c r="J235" s="61"/>
      <c r="K235" s="105"/>
      <c r="L235" s="90"/>
      <c r="M235" s="60"/>
      <c r="N235" s="108"/>
      <c r="O235" s="91"/>
      <c r="P235" s="111"/>
      <c r="Q235" s="93" t="str">
        <f>Table_Sequence_Check[[#This Row],[Final Warnings]]</f>
        <v/>
      </c>
      <c r="R235" s="19"/>
      <c r="S235" s="19"/>
      <c r="T235" s="19"/>
      <c r="BG235" s="3" t="str" cm="1">
        <f t="array" ref="BG235">_xlfn.LET(
    _xlpm.ProblemFound, _xlfn.TEXTJOIN(", ", TRUE, IF(OR(Table65[[#This Row],[Codon Optimize Capitalized?]]="No", Table65[[#This Row],[Codon Optimize Capitalized?]]=""), IF((ISNUMBER(SEARCH(Table_Problem_Sequences[Problem Sequences], Table65[[#This Row],[Custom Sequence/Bank ID]]))), Table_Problem_Sequences[Problem Sequences], ""),IF((ISNUMBER(FIND(LOWER(Table_Problem_Sequences[Problem Sequences]), Table65[[#This Row],[Custom Sequence/Bank ID]]))), Table_Problem_Sequences[Problem Sequences], ""))),
    IF(_xlpm.ProblemFound="", "", "Warning 1: Problem sequences found (" &amp; _xlpm.ProblemFound &amp; ")"))</f>
        <v/>
      </c>
      <c r="BH235" s="3" t="str">
        <f>IF(AND(Table65[[#This Row],[Vector]] &lt;&gt; "Banked Construct",Table65[[#This Row],[Service]]&lt;&gt;"Stock RNA", LEN(Table65[[#This Row],[Custom Sequence/Bank ID]])&lt;300, Table65[[#This Row],[Custom Sequence/Bank ID]]&lt;&gt;""),"Comment: Sequence is less than 300nt. A spacer sequence will be added to bring the length up to 300nt","")</f>
        <v/>
      </c>
      <c r="BI235" s="1" t="str">
        <f>IF(AND(Table65[[#This Row],[Custom Sequence/Bank ID]]&lt;&gt;"", Table65[[#This Row],[Codon Optimize Capitalized?]]&lt;&gt; "No", Table65[[#This Row],[Codon Optimize Capitalized?]]&lt;&gt; "", Table65[[#This Row],[Codon Optimize Capitalized?]]&lt;&gt; "No Options"),
    IF(MOD(LEN(SUBSTITUTE(SUBSTITUTE(SUBSTITUTE(SUBSTITUTE(SUBSTITUTE(Table65[[#This Row],[Custom Sequence/Bank ID]], "a", ""), "c", ""), "g", ""), "u", ""), "t", "")), 3) = 0,
        "",
        "Error 3: Optimization regions not divisible by 3"),
    "")</f>
        <v/>
      </c>
      <c r="BJ235" s="1" t="str">
        <f>IF(
    Table65[[#This Row],[Vector]]="Banked Construct",
    IF(
        AND(
            LEFT(Table65[[#This Row],[Custom Sequence/Bank ID]], 3)="RTC",
            ISNUMBER(VALUE(MID(Table65[[#This Row],[Custom Sequence/Bank ID]], 4, 7))),
            LEN(Table65[[#This Row],[Custom Sequence/Bank ID]])=10
        ),
        "",
        "Error 4: Incorrect Bank ID"
    ),
    ""
)</f>
        <v/>
      </c>
      <c r="BK235" s="1" t="str">
        <f>IF(
   AND(Table65[[#This Row],[Vector]]&lt;&gt;"Banked Construct", LEN(Table65[[#This Row],[Custom Sequence/Bank ID]])&gt;0),
   IF(
      LEN(
         SUBSTITUTE(
            SUBSTITUTE(
               SUBSTITUTE(
                  SUBSTITUTE(UPPER(Table65[[#This Row],[Custom Sequence/Bank ID]]),"A",""),
               "C",""),
            "T",""),
         "G","")
      )&gt;0,
      "Error 5: Non-ACGT characters present",
      ""
   ),
   ""
)</f>
        <v/>
      </c>
      <c r="BL235" s="4" t="str">
        <f>IF(AND(Table65[[#This Row],[Vector]] &lt;&gt; "Banked Construct",Table65[[#This Row],[Service]]="Custom RNA", LEN(Table65[[#This Row],[Custom Sequence/Bank ID]])&gt;10000),"Error 6: Maximum sequence length is 10,000nt",IF(AND(Table65[[#This Row],[Vector]] &lt;&gt; "Banked Construct",Table65[[#This Row],[Service]]="HT Custom RNA", LEN(Table65[[#This Row],[Custom Sequence/Bank ID]])&gt;5000),"Error 6: Maximum sequence length for HT is 5,000nt", IF(Table65[[#This Row],[Service]]="HT Geneblock Custom RNA", IF(AND(Table65[[#This Row],[Vector]]="RTC coding circRNA", LEN(Table65[[#This Row],[Custom Sequence/Bank ID]])&gt;3793),"Error 6: Maximum sequence length for Coding CircRNA Geneblock is 3,793nt", IF(AND(Table65[[#This Row],[Vector]]="RTC noncoding circRNA", LEN(Table65[[#This Row],[Custom Sequence/Bank ID]])&gt;4493),"Error 6: Maximum sequence length for Noncoding CircRNA Geneblock is 4,493nt", IF(AND(Table65[[#This Row],[Vector]]="RTC Other RNA", LEN(Table65[[#This Row],[Custom Sequence/Bank ID]])&gt;4913),"Error 6: Maximum sequence length for Other RNA Geneblock is 4,913nt",""))),"")))</f>
        <v/>
      </c>
      <c r="BM235" s="4" t="str">
        <f>IF(AND(Table65[[#This Row],[Vector]] &lt;&gt; "Banked Construct", Table65[[#This Row],[Service]]&lt;&gt;"Stock RNA", Table65[[#This Row],[Custom Sequence/Bank ID]]&lt;&gt;""),
    _xlfn.LET(
        _xlpm.Sequence, Table65[[#This Row],[Custom Sequence/Bank ID]],
        _xlpm.OriginalLength, IF(AND(Table65[[#This Row],[Codon Optimize Capitalized?]] &lt;&gt; "No", Table65[[#This Row],[Codon Optimize Capitalized?]] &lt;&gt; ""),
                           LEN(SUBSTITUTE(SUBSTITUTE(SUBSTITUTE(SUBSTITUTE(SUBSTITUTE(_xlpm.Sequence, "A", ""), "C", ""), "G", ""), "T", ""), "U", "")),
                           LEN(_xlpm.Sequence)),
        _xlpm.NoGCLength, IF(AND(Table65[[#This Row],[Codon Optimize Capitalized?]] &lt;&gt; "No", Table65[[#This Row],[Codon Optimize Capitalized?]] &lt;&gt; ""),
                       LEN((SUBSTITUTE(SUBSTITUTE(SUBSTITUTE(SUBSTITUTE(SUBSTITUTE(SUBSTITUTE(SUBSTITUTE(_xlpm.Sequence, "A", ""), "C", ""), "G", ""), "T", ""), "U", ""), "g", ""), "c", ""))),
                       LEN(SUBSTITUTE(SUBSTITUTE(UPPER(_xlpm.Sequence), "G", ""), "C", ""))),
        _xlpm.GCLength, _xlpm.OriginalLength - _xlpm.NoGCLength,
        _xlpm.GCPercentage, IF(_xlpm.OriginalLength &gt; 15, _xlpm.GCLength / _xlpm.OriginalLength, 0.5),
                IF(OR(_xlpm.GCPercentage &gt; 0.65, _xlpm.GCPercentage &lt; 0.25), "Warning 7: Unoptimized region GC is not between 25-65%", "")
    ),
    ""
)</f>
        <v/>
      </c>
      <c r="BN235" s="4" t="str" cm="1">
        <f t="array" ref="BN235">_xlfn.LET(
    _xlpm.ProblemFound, _xlfn.TEXTJOIN(", ", TRUE, IF(OR(Table65[[#This Row],[Codon Optimize Capitalized?]]="No", Table65[[#This Row],[Codon Optimize Capitalized?]]=""), IF((ISNUMBER(SEARCH(Table_Restriction_Enzymes[XbaI], Table65[[#This Row],[Custom Sequence/Bank ID]]))), Table_Restriction_Enzymes[XbaI], ""),IF((ISNUMBER(FIND(LOWER(Table_Restriction_Enzymes[XbaI]), Table65[[#This Row],[Custom Sequence/Bank ID]]))), Table_Restriction_Enzymes[XbaI], ""))),
    IF(_xlpm.ProblemFound="", "", "[" &amp; _xlpm.ProblemFound &amp; "]"))</f>
        <v/>
      </c>
      <c r="BO235" s="4" t="str">
        <f>IF(Table_Sequence_Check[[#This Row],[Restriction Enzyme 1 Check]]&lt;&gt;"", Table_Restriction_Enzymes[[#Headers],[XbaI]],"")</f>
        <v/>
      </c>
      <c r="BP235" s="4" t="str" cm="1">
        <f t="array" ref="BP235">_xlfn.LET(
    _xlpm.ProblemFound, _xlfn.TEXTJOIN(", ", TRUE, IF(OR(Table65[[#This Row],[Codon Optimize Capitalized?]]="No", Table65[[#This Row],[Codon Optimize Capitalized?]]=""), IF((ISNUMBER(SEARCH(Table_Restriction_Enzymes[AscI], Table65[[#This Row],[Custom Sequence/Bank ID]]))), Table_Restriction_Enzymes[AscI], ""),IF((ISNUMBER(FIND(LOWER(Table_Restriction_Enzymes[AscI]), Table65[[#This Row],[Custom Sequence/Bank ID]]))), Table_Restriction_Enzymes[AscI], ""))),
    IF(_xlpm.ProblemFound="", "", "[" &amp; _xlpm.ProblemFound &amp; "]"))</f>
        <v/>
      </c>
      <c r="BQ235" s="4" t="str">
        <f>IF(Table_Sequence_Check[[#This Row],[Restriction Enzyme 2 Check]]&lt;&gt;"", Table_Restriction_Enzymes[[#Headers],[AscI]],"")</f>
        <v/>
      </c>
      <c r="BR235" s="4" t="str">
        <f>IF(AND(Table65[[#This Row],[Vector]] &lt;&gt; "Banked Construct",Table65[[#This Row],[Service]]&lt;&gt;"Stock RNA", Table65[[#This Row],[Service]]&lt;&gt;"HT Geneblock Custom RNA", Table_Sequence_Check[[#This Row],[Restriction Enzyme 1 Check]]&lt;&gt;"", Table_Sequence_Check[[#This Row],[Restriction Enzyme 2 Check]]&lt;&gt; ""),"Error 8: Remove instances of one of the following: " &amp; _xlfn.CONCAT(Table_Sequence_Check[[#This Row],[Restriction Enzyme 1 Check]],Table_Sequence_Check[[#This Row],[Restriction Enzyme 2 Check]]),"")</f>
        <v/>
      </c>
      <c r="BS235" s="4" t="str" cm="1">
        <f t="array" ref="BS235">IF(
   AND(
      Table65[[#This Row],[Service]] &lt;&gt; "",
      OR(
         COUNTIF(Table65[Service], "HT Custom RNA") &gt; 0,
         COUNTIF(Table65[Service], "HT Geneblock Custom RNA") &gt; 0
      ),
      COUNTA(_xlfn.UNIQUE(_xlfn._xlws.FILTER(Table65[Service], Table65[Service] &lt;&gt; ""))) &gt; 1
   ),
   "Error 9: If selecting HT Custom RNA or HT Geneblock Custom RNA, all items must match the selected HT service",
   ""
)</f>
        <v/>
      </c>
      <c r="BT235" s="4" t="str" cm="1">
        <f t="array" ref="BT235">IF(
   AND(
      Table65[[#This Row],[Service]] &lt;&gt; "",
      OR(COUNTIF(Table65[Service], "*HT Custom RNA*") &gt; 0, COUNTIF(Table65[Service], "*HT Geneblock Custom RNA*") &gt; 0),
      OR(
         COUNTA(_xlfn.UNIQUE(_xlfn._xlws.FILTER(Table65[RNA Analytics], (Table65[Service] &lt;&gt; "")))) &gt; 1,
         COUNTA(_xlfn.UNIQUE(_xlfn._xlws.FILTER(Table65[Bank Construct?], (Table65[Service] &lt;&gt; "")))) &gt; 1,
         COUNTA(_xlfn.UNIQUE(_xlfn._xlws.FILTER(Table65[Synthesis Type], (Table65[Service] &lt;&gt; "")))) &gt; 1
      )
   ),
   "Error 10: If submitting HT Custom RNA or HT Geneblock Custom RNA service request, all items must have the same Synthesis Type, Banking, and Analytics",
   ""
)</f>
        <v/>
      </c>
      <c r="BU235" s="4" t="str">
        <f>IF(AND(OR(Table65[[#This Row],[Service]] = "HT Custom RNA",Table65[[#This Row],[Service]] = "HT Geneblock Custom RNA"), Table65[[#This Row],[Vector]]="Banked Construct"),"Error 11: Banked constructs cannot be submitted for HT/Geneblock Custom RNA service. Contact the core if you'd like to resynthesize an entire banked plate","")</f>
        <v/>
      </c>
      <c r="BV235" s="4" t="str">
        <f>IF(AND(Table65[[#This Row],[Service]] &lt;&gt; "", Table65[[#This Row],[Vector]]="Banked Construct", Table65[[#This Row],[Bank Construct?]]="Yes"),"Error 12: Cannot bank constructs that are already banked","")</f>
        <v/>
      </c>
      <c r="BW235" s="4" t="str" cm="1">
        <f t="array" ref="BW235">_xlfn.LET(
    _xlpm.ProblemFound, _xlfn.TEXTJOIN(", ", TRUE, IF(AND(Table65[[#This Row],[Synthesis Type]]="Other RNA", OR(Table65[[#This Row],[Codon Optimize Capitalized?]]="No", Table65[[#This Row],[Codon Optimize Capitalized?]]="")), IF((ISNUMBER(SEARCH(Table_pA_Check[pA Check], Table65[[#This Row],[Custom Sequence/Bank ID]]))), Table_pA_Check[pA Check], ""),IF((ISNUMBER(FIND(LOWER(Table_pA_Check[pA Check]), Table65[[#This Row],[Custom Sequence/Bank ID]]))), Table_pA_Check[pA Check], ""))),
    IF(_xlpm.ProblemFound="", "", "Error 13: Problem sequences found (" &amp; _xlpm.ProblemFound &amp; ")"))</f>
        <v/>
      </c>
      <c r="BX235" s="4" t="str">
        <f>IF(AND(Table65[[#This Row],[Service]] &lt;&gt; "", Table65[[#This Row],[Codon Optimize Capitalized?]]&lt;&gt; "No", Table65[[#This Row],[Codon Optimize Capitalized?]]&lt;&gt; "", Table65[[#This Row],[Codon Optimize Capitalized?]]&lt;&gt; "No Options", EXACT(Table65[[#This Row],[Custom Sequence/Bank ID]],LOWER(Table65[[#This Row],[Custom Sequence/Bank ID]]))),"Error 14: Codon optimization is selected, but sequence is lowercase. Change regions for optimization to uppercase","")</f>
        <v/>
      </c>
      <c r="BY235" s="4" t="str">
        <f>IF(COUNTIF(Table65[Name], Table65[[#This Row],[Name]]) &gt; 1, "Error 15: Duplicate name", "")</f>
        <v/>
      </c>
      <c r="BZ235" s="4" t="str">
        <f>IF(
   Table65[[#This Row],[Service]]&lt;&gt;"",
   IF(
      AND(Table65[[#This Row],[Formulation]]="", Table65[[#This Row],[Number of Aliquots]]&gt;1),
      "Error 16: The RTC can only aliquot formulated circRNA; unformulated circRNA is stable through many freeze-thaw cycles",
      ""
   ),
   ""
)</f>
        <v/>
      </c>
      <c r="CA235" s="4" t="str">
        <f>IF(
   Table65[[#This Row],[Service]]&lt;&gt;"",
   IF(
      Table65[[#This Row],[Number of Aliquots]] &gt; (Table65[[#This Row],[Quantity (mg)]]*20),
      "Error 17: Too many aliquots. Maximum aliquots for Quantity requested = " &amp; (Table65[[#This Row],[Quantity (mg)]]*20),
      ""
   ),
   ""
)</f>
        <v/>
      </c>
      <c r="CB235" s="4" t="str">
        <f>IF(
   AND(Table65[[#This Row],[Service]]&lt;&gt;"", Table65[[#This Row],[Quantity (mg)]]&lt;0.2, Table65[[#This Row],[Formulation]]&lt;&gt;"", Table65[[#This Row],[Formulation]]&lt;&gt;"None"),
   "Error 18: Quantity too low. Minimum is 0.2mg for formulations",
   ""
)</f>
        <v/>
      </c>
      <c r="CC235" s="4" t="str">
        <f>IF(
   AND(Table65[[#This Row],[Service]]&lt;&gt;"", Table65[[#This Row],[Vector]]="No Vector", Table65[[#This Row],[Service]]&lt;&gt;"HT Geneblock Custom RNA"),
   "Error 19: [No Vector] can only be used for Geneblock service",
   ""
)</f>
        <v/>
      </c>
      <c r="CD235" s="4" t="str">
        <f>_xlfn.LET(
    _xlpm.errorList, _xlfn.TEXTJOIN(". ", TRUE, Table_Sequence_Check[[#This Row],[Problem Sequence Check]:[GC Check]],Table_Sequence_Check[[#This Row],[Restriction Enzyme Error]:[Gblock No Vector Check]]),
    IF(AND(Table65[[#This Row],[Service]]&lt;&gt;"", Table65[[#This Row],[Custom Sequence/Bank ID]]&lt;&gt;"SPECIAL",_xlpm.errorList&lt;&gt;""), _xlpm.errorList &amp; ".", "")
)</f>
        <v/>
      </c>
      <c r="CF235" s="3" t="str">
        <f t="shared" si="15"/>
        <v>Required</v>
      </c>
      <c r="CG235" s="1" t="str">
        <f t="shared" si="16"/>
        <v>Optional</v>
      </c>
      <c r="CH235" s="1" t="str">
        <f>IF(Table65[[#This Row],[Service]]&lt;&gt;"",IF((Table65[[#This Row],[Service]]="HT Custom RNA") + (Table65[[#This Row],[Service]]="HT Geneblock Custom RNA"), "Empty","Required"),"Empty")</f>
        <v>Empty</v>
      </c>
      <c r="CI235" s="1" t="str">
        <f>IF(Table65[[#This Row],[Service]] = "Stock RNA", "Required","Empty")</f>
        <v>Empty</v>
      </c>
      <c r="CJ235" s="1" t="str">
        <f>IF(OR(Table65[[#This Row],[Service]] = "Custom RNA", Table65[[#This Row],[Service]] = "HT Custom RNA", Table65[[#This Row],[Service]] = "HT Geneblock Custom RNA", Table65[[#This Row],[Service]] = "Formulation"), "Required", "Empty")</f>
        <v>Empty</v>
      </c>
      <c r="CK235" s="1" t="str">
        <f>IF(OR(Table65[[#This Row],[Service]] = "Custom RNA", Table65[[#This Row],[Service]] = "HT Custom RNA", Table65[[#This Row],[Service]] = "HT Geneblock Custom RNA"), "Required", "Empty")</f>
        <v>Empty</v>
      </c>
      <c r="CL235" s="1" t="str">
        <f>IF(OR(Table65[[#This Row],[Service]] = "Custom RNA", Table65[[#This Row],[Service]] = "HT Custom RNA", Table65[[#This Row],[Service]] = "HT Geneblock Custom RNA"), "Required", "Empty")</f>
        <v>Empty</v>
      </c>
      <c r="CM235" s="1" t="str">
        <f>IF(OR(Table65[[#This Row],[Service]] = "Custom RNA", Table65[[#This Row],[Service]] = "HT Custom RNA", Table65[[#This Row],[Service]] = "HT Geneblock Custom RNA"), "Required", "Empty")</f>
        <v>Empty</v>
      </c>
      <c r="CN235" s="1" t="str">
        <f>IF(AND(Table65[[#This Row],[Vector]]&lt;&gt;"Banked Construct", OR(Table65[[#This Row],[Service]] = "Custom RNA", Table65[[#This Row],[Service]] = "HT Custom RNA",Table65[[#This Row],[Service]] = "HT Geneblock Custom RNA",)), "Optional", "Empty")</f>
        <v>Empty</v>
      </c>
      <c r="CO235" s="1" t="str">
        <f>IF(OR(Table65[[#This Row],[Service]] = "Custom RNA", Table65[[#This Row],[Service]] = "HT Custom RNA"), "Optional", "Empty")</f>
        <v>Empty</v>
      </c>
      <c r="CP235" s="1" t="str">
        <f>IF(OR(Table65[[#This Row],[Service]] = "Custom RNA", Table65[[#This Row],[Service]] = "HT Custom RNA", Table65[[#This Row],[Service]] = "HT Custom Geneblock RNA"), "Optional", "Empty")</f>
        <v>Empty</v>
      </c>
      <c r="CQ235" s="1" t="str">
        <f>IF(Table65[[#This Row],[Service]]&lt;&gt;"",IF(OR(Table65[[#This Row],[Service]]="HT Custom RNA", Table65[[#This Row],[Service]]="HT Geneblock Custom RNA"), "Empty","Optional"),"Empty")</f>
        <v>Empty</v>
      </c>
      <c r="CR235" s="1" t="str">
        <f>IF(AND(Table65[[#This Row],[Formulation]]&lt;&gt;"",Table65[[#This Row],[Formulation]]&lt;&gt;"None",Table65[[#This Row],[Formulation]]&lt;&gt;"No Options"), "Required","Empty")</f>
        <v>Empty</v>
      </c>
      <c r="CS235" s="1" t="str">
        <f>IF(AND(Table65[[#This Row],[Formulation]]&lt;&gt;"",Table65[[#This Row],[Formulation]]&lt;&gt;"None",Table65[[#This Row],[Formulation]]&lt;&gt;"No Options"), "Optional","Empty")</f>
        <v>Empty</v>
      </c>
      <c r="CT235" s="1" t="str">
        <f t="shared" si="17"/>
        <v>Optional</v>
      </c>
      <c r="CU235" s="1" t="str">
        <f t="shared" si="18"/>
        <v>Optional</v>
      </c>
      <c r="CV235" s="2" t="str">
        <f t="shared" si="19"/>
        <v>Optional</v>
      </c>
    </row>
    <row r="236" spans="1:100" x14ac:dyDescent="0.35">
      <c r="A236" s="69">
        <v>232</v>
      </c>
      <c r="B236" s="59"/>
      <c r="C236" s="83"/>
      <c r="D236" s="85"/>
      <c r="E236" s="90"/>
      <c r="F236" s="60"/>
      <c r="G236" s="60"/>
      <c r="H236" s="60"/>
      <c r="I236" s="61"/>
      <c r="J236" s="61"/>
      <c r="K236" s="105"/>
      <c r="L236" s="90"/>
      <c r="M236" s="60"/>
      <c r="N236" s="108"/>
      <c r="O236" s="91"/>
      <c r="P236" s="111"/>
      <c r="Q236" s="93" t="str">
        <f>Table_Sequence_Check[[#This Row],[Final Warnings]]</f>
        <v/>
      </c>
      <c r="R236" s="19"/>
      <c r="S236" s="19"/>
      <c r="T236" s="19"/>
      <c r="BG236" s="3" t="str" cm="1">
        <f t="array" ref="BG236">_xlfn.LET(
    _xlpm.ProblemFound, _xlfn.TEXTJOIN(", ", TRUE, IF(OR(Table65[[#This Row],[Codon Optimize Capitalized?]]="No", Table65[[#This Row],[Codon Optimize Capitalized?]]=""), IF((ISNUMBER(SEARCH(Table_Problem_Sequences[Problem Sequences], Table65[[#This Row],[Custom Sequence/Bank ID]]))), Table_Problem_Sequences[Problem Sequences], ""),IF((ISNUMBER(FIND(LOWER(Table_Problem_Sequences[Problem Sequences]), Table65[[#This Row],[Custom Sequence/Bank ID]]))), Table_Problem_Sequences[Problem Sequences], ""))),
    IF(_xlpm.ProblemFound="", "", "Warning 1: Problem sequences found (" &amp; _xlpm.ProblemFound &amp; ")"))</f>
        <v/>
      </c>
      <c r="BH236" s="3" t="str">
        <f>IF(AND(Table65[[#This Row],[Vector]] &lt;&gt; "Banked Construct",Table65[[#This Row],[Service]]&lt;&gt;"Stock RNA", LEN(Table65[[#This Row],[Custom Sequence/Bank ID]])&lt;300, Table65[[#This Row],[Custom Sequence/Bank ID]]&lt;&gt;""),"Comment: Sequence is less than 300nt. A spacer sequence will be added to bring the length up to 300nt","")</f>
        <v/>
      </c>
      <c r="BI236" s="1" t="str">
        <f>IF(AND(Table65[[#This Row],[Custom Sequence/Bank ID]]&lt;&gt;"", Table65[[#This Row],[Codon Optimize Capitalized?]]&lt;&gt; "No", Table65[[#This Row],[Codon Optimize Capitalized?]]&lt;&gt; "", Table65[[#This Row],[Codon Optimize Capitalized?]]&lt;&gt; "No Options"),
    IF(MOD(LEN(SUBSTITUTE(SUBSTITUTE(SUBSTITUTE(SUBSTITUTE(SUBSTITUTE(Table65[[#This Row],[Custom Sequence/Bank ID]], "a", ""), "c", ""), "g", ""), "u", ""), "t", "")), 3) = 0,
        "",
        "Error 3: Optimization regions not divisible by 3"),
    "")</f>
        <v/>
      </c>
      <c r="BJ236" s="1" t="str">
        <f>IF(
    Table65[[#This Row],[Vector]]="Banked Construct",
    IF(
        AND(
            LEFT(Table65[[#This Row],[Custom Sequence/Bank ID]], 3)="RTC",
            ISNUMBER(VALUE(MID(Table65[[#This Row],[Custom Sequence/Bank ID]], 4, 7))),
            LEN(Table65[[#This Row],[Custom Sequence/Bank ID]])=10
        ),
        "",
        "Error 4: Incorrect Bank ID"
    ),
    ""
)</f>
        <v/>
      </c>
      <c r="BK236" s="1" t="str">
        <f>IF(
   AND(Table65[[#This Row],[Vector]]&lt;&gt;"Banked Construct", LEN(Table65[[#This Row],[Custom Sequence/Bank ID]])&gt;0),
   IF(
      LEN(
         SUBSTITUTE(
            SUBSTITUTE(
               SUBSTITUTE(
                  SUBSTITUTE(UPPER(Table65[[#This Row],[Custom Sequence/Bank ID]]),"A",""),
               "C",""),
            "T",""),
         "G","")
      )&gt;0,
      "Error 5: Non-ACGT characters present",
      ""
   ),
   ""
)</f>
        <v/>
      </c>
      <c r="BL236" s="4" t="str">
        <f>IF(AND(Table65[[#This Row],[Vector]] &lt;&gt; "Banked Construct",Table65[[#This Row],[Service]]="Custom RNA", LEN(Table65[[#This Row],[Custom Sequence/Bank ID]])&gt;10000),"Error 6: Maximum sequence length is 10,000nt",IF(AND(Table65[[#This Row],[Vector]] &lt;&gt; "Banked Construct",Table65[[#This Row],[Service]]="HT Custom RNA", LEN(Table65[[#This Row],[Custom Sequence/Bank ID]])&gt;5000),"Error 6: Maximum sequence length for HT is 5,000nt", IF(Table65[[#This Row],[Service]]="HT Geneblock Custom RNA", IF(AND(Table65[[#This Row],[Vector]]="RTC coding circRNA", LEN(Table65[[#This Row],[Custom Sequence/Bank ID]])&gt;3793),"Error 6: Maximum sequence length for Coding CircRNA Geneblock is 3,793nt", IF(AND(Table65[[#This Row],[Vector]]="RTC noncoding circRNA", LEN(Table65[[#This Row],[Custom Sequence/Bank ID]])&gt;4493),"Error 6: Maximum sequence length for Noncoding CircRNA Geneblock is 4,493nt", IF(AND(Table65[[#This Row],[Vector]]="RTC Other RNA", LEN(Table65[[#This Row],[Custom Sequence/Bank ID]])&gt;4913),"Error 6: Maximum sequence length for Other RNA Geneblock is 4,913nt",""))),"")))</f>
        <v/>
      </c>
      <c r="BM236" s="4" t="str">
        <f>IF(AND(Table65[[#This Row],[Vector]] &lt;&gt; "Banked Construct", Table65[[#This Row],[Service]]&lt;&gt;"Stock RNA", Table65[[#This Row],[Custom Sequence/Bank ID]]&lt;&gt;""),
    _xlfn.LET(
        _xlpm.Sequence, Table65[[#This Row],[Custom Sequence/Bank ID]],
        _xlpm.OriginalLength, IF(AND(Table65[[#This Row],[Codon Optimize Capitalized?]] &lt;&gt; "No", Table65[[#This Row],[Codon Optimize Capitalized?]] &lt;&gt; ""),
                           LEN(SUBSTITUTE(SUBSTITUTE(SUBSTITUTE(SUBSTITUTE(SUBSTITUTE(_xlpm.Sequence, "A", ""), "C", ""), "G", ""), "T", ""), "U", "")),
                           LEN(_xlpm.Sequence)),
        _xlpm.NoGCLength, IF(AND(Table65[[#This Row],[Codon Optimize Capitalized?]] &lt;&gt; "No", Table65[[#This Row],[Codon Optimize Capitalized?]] &lt;&gt; ""),
                       LEN((SUBSTITUTE(SUBSTITUTE(SUBSTITUTE(SUBSTITUTE(SUBSTITUTE(SUBSTITUTE(SUBSTITUTE(_xlpm.Sequence, "A", ""), "C", ""), "G", ""), "T", ""), "U", ""), "g", ""), "c", ""))),
                       LEN(SUBSTITUTE(SUBSTITUTE(UPPER(_xlpm.Sequence), "G", ""), "C", ""))),
        _xlpm.GCLength, _xlpm.OriginalLength - _xlpm.NoGCLength,
        _xlpm.GCPercentage, IF(_xlpm.OriginalLength &gt; 15, _xlpm.GCLength / _xlpm.OriginalLength, 0.5),
                IF(OR(_xlpm.GCPercentage &gt; 0.65, _xlpm.GCPercentage &lt; 0.25), "Warning 7: Unoptimized region GC is not between 25-65%", "")
    ),
    ""
)</f>
        <v/>
      </c>
      <c r="BN236" s="4" t="str" cm="1">
        <f t="array" ref="BN236">_xlfn.LET(
    _xlpm.ProblemFound, _xlfn.TEXTJOIN(", ", TRUE, IF(OR(Table65[[#This Row],[Codon Optimize Capitalized?]]="No", Table65[[#This Row],[Codon Optimize Capitalized?]]=""), IF((ISNUMBER(SEARCH(Table_Restriction_Enzymes[XbaI], Table65[[#This Row],[Custom Sequence/Bank ID]]))), Table_Restriction_Enzymes[XbaI], ""),IF((ISNUMBER(FIND(LOWER(Table_Restriction_Enzymes[XbaI]), Table65[[#This Row],[Custom Sequence/Bank ID]]))), Table_Restriction_Enzymes[XbaI], ""))),
    IF(_xlpm.ProblemFound="", "", "[" &amp; _xlpm.ProblemFound &amp; "]"))</f>
        <v/>
      </c>
      <c r="BO236" s="4" t="str">
        <f>IF(Table_Sequence_Check[[#This Row],[Restriction Enzyme 1 Check]]&lt;&gt;"", Table_Restriction_Enzymes[[#Headers],[XbaI]],"")</f>
        <v/>
      </c>
      <c r="BP236" s="4" t="str" cm="1">
        <f t="array" ref="BP236">_xlfn.LET(
    _xlpm.ProblemFound, _xlfn.TEXTJOIN(", ", TRUE, IF(OR(Table65[[#This Row],[Codon Optimize Capitalized?]]="No", Table65[[#This Row],[Codon Optimize Capitalized?]]=""), IF((ISNUMBER(SEARCH(Table_Restriction_Enzymes[AscI], Table65[[#This Row],[Custom Sequence/Bank ID]]))), Table_Restriction_Enzymes[AscI], ""),IF((ISNUMBER(FIND(LOWER(Table_Restriction_Enzymes[AscI]), Table65[[#This Row],[Custom Sequence/Bank ID]]))), Table_Restriction_Enzymes[AscI], ""))),
    IF(_xlpm.ProblemFound="", "", "[" &amp; _xlpm.ProblemFound &amp; "]"))</f>
        <v/>
      </c>
      <c r="BQ236" s="4" t="str">
        <f>IF(Table_Sequence_Check[[#This Row],[Restriction Enzyme 2 Check]]&lt;&gt;"", Table_Restriction_Enzymes[[#Headers],[AscI]],"")</f>
        <v/>
      </c>
      <c r="BR236" s="4" t="str">
        <f>IF(AND(Table65[[#This Row],[Vector]] &lt;&gt; "Banked Construct",Table65[[#This Row],[Service]]&lt;&gt;"Stock RNA", Table65[[#This Row],[Service]]&lt;&gt;"HT Geneblock Custom RNA", Table_Sequence_Check[[#This Row],[Restriction Enzyme 1 Check]]&lt;&gt;"", Table_Sequence_Check[[#This Row],[Restriction Enzyme 2 Check]]&lt;&gt; ""),"Error 8: Remove instances of one of the following: " &amp; _xlfn.CONCAT(Table_Sequence_Check[[#This Row],[Restriction Enzyme 1 Check]],Table_Sequence_Check[[#This Row],[Restriction Enzyme 2 Check]]),"")</f>
        <v/>
      </c>
      <c r="BS236" s="4" t="str" cm="1">
        <f t="array" ref="BS236">IF(
   AND(
      Table65[[#This Row],[Service]] &lt;&gt; "",
      OR(
         COUNTIF(Table65[Service], "HT Custom RNA") &gt; 0,
         COUNTIF(Table65[Service], "HT Geneblock Custom RNA") &gt; 0
      ),
      COUNTA(_xlfn.UNIQUE(_xlfn._xlws.FILTER(Table65[Service], Table65[Service] &lt;&gt; ""))) &gt; 1
   ),
   "Error 9: If selecting HT Custom RNA or HT Geneblock Custom RNA, all items must match the selected HT service",
   ""
)</f>
        <v/>
      </c>
      <c r="BT236" s="4" t="str" cm="1">
        <f t="array" ref="BT236">IF(
   AND(
      Table65[[#This Row],[Service]] &lt;&gt; "",
      OR(COUNTIF(Table65[Service], "*HT Custom RNA*") &gt; 0, COUNTIF(Table65[Service], "*HT Geneblock Custom RNA*") &gt; 0),
      OR(
         COUNTA(_xlfn.UNIQUE(_xlfn._xlws.FILTER(Table65[RNA Analytics], (Table65[Service] &lt;&gt; "")))) &gt; 1,
         COUNTA(_xlfn.UNIQUE(_xlfn._xlws.FILTER(Table65[Bank Construct?], (Table65[Service] &lt;&gt; "")))) &gt; 1,
         COUNTA(_xlfn.UNIQUE(_xlfn._xlws.FILTER(Table65[Synthesis Type], (Table65[Service] &lt;&gt; "")))) &gt; 1
      )
   ),
   "Error 10: If submitting HT Custom RNA or HT Geneblock Custom RNA service request, all items must have the same Synthesis Type, Banking, and Analytics",
   ""
)</f>
        <v/>
      </c>
      <c r="BU236" s="4" t="str">
        <f>IF(AND(OR(Table65[[#This Row],[Service]] = "HT Custom RNA",Table65[[#This Row],[Service]] = "HT Geneblock Custom RNA"), Table65[[#This Row],[Vector]]="Banked Construct"),"Error 11: Banked constructs cannot be submitted for HT/Geneblock Custom RNA service. Contact the core if you'd like to resynthesize an entire banked plate","")</f>
        <v/>
      </c>
      <c r="BV236" s="4" t="str">
        <f>IF(AND(Table65[[#This Row],[Service]] &lt;&gt; "", Table65[[#This Row],[Vector]]="Banked Construct", Table65[[#This Row],[Bank Construct?]]="Yes"),"Error 12: Cannot bank constructs that are already banked","")</f>
        <v/>
      </c>
      <c r="BW236" s="4" t="str" cm="1">
        <f t="array" ref="BW236">_xlfn.LET(
    _xlpm.ProblemFound, _xlfn.TEXTJOIN(", ", TRUE, IF(AND(Table65[[#This Row],[Synthesis Type]]="Other RNA", OR(Table65[[#This Row],[Codon Optimize Capitalized?]]="No", Table65[[#This Row],[Codon Optimize Capitalized?]]="")), IF((ISNUMBER(SEARCH(Table_pA_Check[pA Check], Table65[[#This Row],[Custom Sequence/Bank ID]]))), Table_pA_Check[pA Check], ""),IF((ISNUMBER(FIND(LOWER(Table_pA_Check[pA Check]), Table65[[#This Row],[Custom Sequence/Bank ID]]))), Table_pA_Check[pA Check], ""))),
    IF(_xlpm.ProblemFound="", "", "Error 13: Problem sequences found (" &amp; _xlpm.ProblemFound &amp; ")"))</f>
        <v/>
      </c>
      <c r="BX236" s="4" t="str">
        <f>IF(AND(Table65[[#This Row],[Service]] &lt;&gt; "", Table65[[#This Row],[Codon Optimize Capitalized?]]&lt;&gt; "No", Table65[[#This Row],[Codon Optimize Capitalized?]]&lt;&gt; "", Table65[[#This Row],[Codon Optimize Capitalized?]]&lt;&gt; "No Options", EXACT(Table65[[#This Row],[Custom Sequence/Bank ID]],LOWER(Table65[[#This Row],[Custom Sequence/Bank ID]]))),"Error 14: Codon optimization is selected, but sequence is lowercase. Change regions for optimization to uppercase","")</f>
        <v/>
      </c>
      <c r="BY236" s="4" t="str">
        <f>IF(COUNTIF(Table65[Name], Table65[[#This Row],[Name]]) &gt; 1, "Error 15: Duplicate name", "")</f>
        <v/>
      </c>
      <c r="BZ236" s="4" t="str">
        <f>IF(
   Table65[[#This Row],[Service]]&lt;&gt;"",
   IF(
      AND(Table65[[#This Row],[Formulation]]="", Table65[[#This Row],[Number of Aliquots]]&gt;1),
      "Error 16: The RTC can only aliquot formulated circRNA; unformulated circRNA is stable through many freeze-thaw cycles",
      ""
   ),
   ""
)</f>
        <v/>
      </c>
      <c r="CA236" s="4" t="str">
        <f>IF(
   Table65[[#This Row],[Service]]&lt;&gt;"",
   IF(
      Table65[[#This Row],[Number of Aliquots]] &gt; (Table65[[#This Row],[Quantity (mg)]]*20),
      "Error 17: Too many aliquots. Maximum aliquots for Quantity requested = " &amp; (Table65[[#This Row],[Quantity (mg)]]*20),
      ""
   ),
   ""
)</f>
        <v/>
      </c>
      <c r="CB236" s="4" t="str">
        <f>IF(
   AND(Table65[[#This Row],[Service]]&lt;&gt;"", Table65[[#This Row],[Quantity (mg)]]&lt;0.2, Table65[[#This Row],[Formulation]]&lt;&gt;"", Table65[[#This Row],[Formulation]]&lt;&gt;"None"),
   "Error 18: Quantity too low. Minimum is 0.2mg for formulations",
   ""
)</f>
        <v/>
      </c>
      <c r="CC236" s="4" t="str">
        <f>IF(
   AND(Table65[[#This Row],[Service]]&lt;&gt;"", Table65[[#This Row],[Vector]]="No Vector", Table65[[#This Row],[Service]]&lt;&gt;"HT Geneblock Custom RNA"),
   "Error 19: [No Vector] can only be used for Geneblock service",
   ""
)</f>
        <v/>
      </c>
      <c r="CD236" s="4" t="str">
        <f>_xlfn.LET(
    _xlpm.errorList, _xlfn.TEXTJOIN(". ", TRUE, Table_Sequence_Check[[#This Row],[Problem Sequence Check]:[GC Check]],Table_Sequence_Check[[#This Row],[Restriction Enzyme Error]:[Gblock No Vector Check]]),
    IF(AND(Table65[[#This Row],[Service]]&lt;&gt;"", Table65[[#This Row],[Custom Sequence/Bank ID]]&lt;&gt;"SPECIAL",_xlpm.errorList&lt;&gt;""), _xlpm.errorList &amp; ".", "")
)</f>
        <v/>
      </c>
      <c r="CF236" s="3" t="str">
        <f t="shared" si="15"/>
        <v>Required</v>
      </c>
      <c r="CG236" s="1" t="str">
        <f t="shared" si="16"/>
        <v>Optional</v>
      </c>
      <c r="CH236" s="1" t="str">
        <f>IF(Table65[[#This Row],[Service]]&lt;&gt;"",IF((Table65[[#This Row],[Service]]="HT Custom RNA") + (Table65[[#This Row],[Service]]="HT Geneblock Custom RNA"), "Empty","Required"),"Empty")</f>
        <v>Empty</v>
      </c>
      <c r="CI236" s="1" t="str">
        <f>IF(Table65[[#This Row],[Service]] = "Stock RNA", "Required","Empty")</f>
        <v>Empty</v>
      </c>
      <c r="CJ236" s="1" t="str">
        <f>IF(OR(Table65[[#This Row],[Service]] = "Custom RNA", Table65[[#This Row],[Service]] = "HT Custom RNA", Table65[[#This Row],[Service]] = "HT Geneblock Custom RNA", Table65[[#This Row],[Service]] = "Formulation"), "Required", "Empty")</f>
        <v>Empty</v>
      </c>
      <c r="CK236" s="1" t="str">
        <f>IF(OR(Table65[[#This Row],[Service]] = "Custom RNA", Table65[[#This Row],[Service]] = "HT Custom RNA", Table65[[#This Row],[Service]] = "HT Geneblock Custom RNA"), "Required", "Empty")</f>
        <v>Empty</v>
      </c>
      <c r="CL236" s="1" t="str">
        <f>IF(OR(Table65[[#This Row],[Service]] = "Custom RNA", Table65[[#This Row],[Service]] = "HT Custom RNA", Table65[[#This Row],[Service]] = "HT Geneblock Custom RNA"), "Required", "Empty")</f>
        <v>Empty</v>
      </c>
      <c r="CM236" s="1" t="str">
        <f>IF(OR(Table65[[#This Row],[Service]] = "Custom RNA", Table65[[#This Row],[Service]] = "HT Custom RNA", Table65[[#This Row],[Service]] = "HT Geneblock Custom RNA"), "Required", "Empty")</f>
        <v>Empty</v>
      </c>
      <c r="CN236" s="1" t="str">
        <f>IF(AND(Table65[[#This Row],[Vector]]&lt;&gt;"Banked Construct", OR(Table65[[#This Row],[Service]] = "Custom RNA", Table65[[#This Row],[Service]] = "HT Custom RNA",Table65[[#This Row],[Service]] = "HT Geneblock Custom RNA",)), "Optional", "Empty")</f>
        <v>Empty</v>
      </c>
      <c r="CO236" s="1" t="str">
        <f>IF(OR(Table65[[#This Row],[Service]] = "Custom RNA", Table65[[#This Row],[Service]] = "HT Custom RNA"), "Optional", "Empty")</f>
        <v>Empty</v>
      </c>
      <c r="CP236" s="1" t="str">
        <f>IF(OR(Table65[[#This Row],[Service]] = "Custom RNA", Table65[[#This Row],[Service]] = "HT Custom RNA", Table65[[#This Row],[Service]] = "HT Custom Geneblock RNA"), "Optional", "Empty")</f>
        <v>Empty</v>
      </c>
      <c r="CQ236" s="1" t="str">
        <f>IF(Table65[[#This Row],[Service]]&lt;&gt;"",IF(OR(Table65[[#This Row],[Service]]="HT Custom RNA", Table65[[#This Row],[Service]]="HT Geneblock Custom RNA"), "Empty","Optional"),"Empty")</f>
        <v>Empty</v>
      </c>
      <c r="CR236" s="1" t="str">
        <f>IF(AND(Table65[[#This Row],[Formulation]]&lt;&gt;"",Table65[[#This Row],[Formulation]]&lt;&gt;"None",Table65[[#This Row],[Formulation]]&lt;&gt;"No Options"), "Required","Empty")</f>
        <v>Empty</v>
      </c>
      <c r="CS236" s="1" t="str">
        <f>IF(AND(Table65[[#This Row],[Formulation]]&lt;&gt;"",Table65[[#This Row],[Formulation]]&lt;&gt;"None",Table65[[#This Row],[Formulation]]&lt;&gt;"No Options"), "Optional","Empty")</f>
        <v>Empty</v>
      </c>
      <c r="CT236" s="1" t="str">
        <f t="shared" si="17"/>
        <v>Optional</v>
      </c>
      <c r="CU236" s="1" t="str">
        <f t="shared" si="18"/>
        <v>Optional</v>
      </c>
      <c r="CV236" s="2" t="str">
        <f t="shared" si="19"/>
        <v>Optional</v>
      </c>
    </row>
    <row r="237" spans="1:100" x14ac:dyDescent="0.35">
      <c r="A237" s="69">
        <v>233</v>
      </c>
      <c r="B237" s="59"/>
      <c r="C237" s="83"/>
      <c r="D237" s="85"/>
      <c r="E237" s="90"/>
      <c r="F237" s="60"/>
      <c r="G237" s="60"/>
      <c r="H237" s="60"/>
      <c r="I237" s="61"/>
      <c r="J237" s="61"/>
      <c r="K237" s="105"/>
      <c r="L237" s="90"/>
      <c r="M237" s="60"/>
      <c r="N237" s="108"/>
      <c r="O237" s="91"/>
      <c r="P237" s="111"/>
      <c r="Q237" s="93" t="str">
        <f>Table_Sequence_Check[[#This Row],[Final Warnings]]</f>
        <v/>
      </c>
      <c r="R237" s="19"/>
      <c r="S237" s="19"/>
      <c r="T237" s="19"/>
      <c r="BG237" s="3" t="str" cm="1">
        <f t="array" ref="BG237">_xlfn.LET(
    _xlpm.ProblemFound, _xlfn.TEXTJOIN(", ", TRUE, IF(OR(Table65[[#This Row],[Codon Optimize Capitalized?]]="No", Table65[[#This Row],[Codon Optimize Capitalized?]]=""), IF((ISNUMBER(SEARCH(Table_Problem_Sequences[Problem Sequences], Table65[[#This Row],[Custom Sequence/Bank ID]]))), Table_Problem_Sequences[Problem Sequences], ""),IF((ISNUMBER(FIND(LOWER(Table_Problem_Sequences[Problem Sequences]), Table65[[#This Row],[Custom Sequence/Bank ID]]))), Table_Problem_Sequences[Problem Sequences], ""))),
    IF(_xlpm.ProblemFound="", "", "Warning 1: Problem sequences found (" &amp; _xlpm.ProblemFound &amp; ")"))</f>
        <v/>
      </c>
      <c r="BH237" s="3" t="str">
        <f>IF(AND(Table65[[#This Row],[Vector]] &lt;&gt; "Banked Construct",Table65[[#This Row],[Service]]&lt;&gt;"Stock RNA", LEN(Table65[[#This Row],[Custom Sequence/Bank ID]])&lt;300, Table65[[#This Row],[Custom Sequence/Bank ID]]&lt;&gt;""),"Comment: Sequence is less than 300nt. A spacer sequence will be added to bring the length up to 300nt","")</f>
        <v/>
      </c>
      <c r="BI237" s="1" t="str">
        <f>IF(AND(Table65[[#This Row],[Custom Sequence/Bank ID]]&lt;&gt;"", Table65[[#This Row],[Codon Optimize Capitalized?]]&lt;&gt; "No", Table65[[#This Row],[Codon Optimize Capitalized?]]&lt;&gt; "", Table65[[#This Row],[Codon Optimize Capitalized?]]&lt;&gt; "No Options"),
    IF(MOD(LEN(SUBSTITUTE(SUBSTITUTE(SUBSTITUTE(SUBSTITUTE(SUBSTITUTE(Table65[[#This Row],[Custom Sequence/Bank ID]], "a", ""), "c", ""), "g", ""), "u", ""), "t", "")), 3) = 0,
        "",
        "Error 3: Optimization regions not divisible by 3"),
    "")</f>
        <v/>
      </c>
      <c r="BJ237" s="1" t="str">
        <f>IF(
    Table65[[#This Row],[Vector]]="Banked Construct",
    IF(
        AND(
            LEFT(Table65[[#This Row],[Custom Sequence/Bank ID]], 3)="RTC",
            ISNUMBER(VALUE(MID(Table65[[#This Row],[Custom Sequence/Bank ID]], 4, 7))),
            LEN(Table65[[#This Row],[Custom Sequence/Bank ID]])=10
        ),
        "",
        "Error 4: Incorrect Bank ID"
    ),
    ""
)</f>
        <v/>
      </c>
      <c r="BK237" s="1" t="str">
        <f>IF(
   AND(Table65[[#This Row],[Vector]]&lt;&gt;"Banked Construct", LEN(Table65[[#This Row],[Custom Sequence/Bank ID]])&gt;0),
   IF(
      LEN(
         SUBSTITUTE(
            SUBSTITUTE(
               SUBSTITUTE(
                  SUBSTITUTE(UPPER(Table65[[#This Row],[Custom Sequence/Bank ID]]),"A",""),
               "C",""),
            "T",""),
         "G","")
      )&gt;0,
      "Error 5: Non-ACGT characters present",
      ""
   ),
   ""
)</f>
        <v/>
      </c>
      <c r="BL237" s="4" t="str">
        <f>IF(AND(Table65[[#This Row],[Vector]] &lt;&gt; "Banked Construct",Table65[[#This Row],[Service]]="Custom RNA", LEN(Table65[[#This Row],[Custom Sequence/Bank ID]])&gt;10000),"Error 6: Maximum sequence length is 10,000nt",IF(AND(Table65[[#This Row],[Vector]] &lt;&gt; "Banked Construct",Table65[[#This Row],[Service]]="HT Custom RNA", LEN(Table65[[#This Row],[Custom Sequence/Bank ID]])&gt;5000),"Error 6: Maximum sequence length for HT is 5,000nt", IF(Table65[[#This Row],[Service]]="HT Geneblock Custom RNA", IF(AND(Table65[[#This Row],[Vector]]="RTC coding circRNA", LEN(Table65[[#This Row],[Custom Sequence/Bank ID]])&gt;3793),"Error 6: Maximum sequence length for Coding CircRNA Geneblock is 3,793nt", IF(AND(Table65[[#This Row],[Vector]]="RTC noncoding circRNA", LEN(Table65[[#This Row],[Custom Sequence/Bank ID]])&gt;4493),"Error 6: Maximum sequence length for Noncoding CircRNA Geneblock is 4,493nt", IF(AND(Table65[[#This Row],[Vector]]="RTC Other RNA", LEN(Table65[[#This Row],[Custom Sequence/Bank ID]])&gt;4913),"Error 6: Maximum sequence length for Other RNA Geneblock is 4,913nt",""))),"")))</f>
        <v/>
      </c>
      <c r="BM237" s="4" t="str">
        <f>IF(AND(Table65[[#This Row],[Vector]] &lt;&gt; "Banked Construct", Table65[[#This Row],[Service]]&lt;&gt;"Stock RNA", Table65[[#This Row],[Custom Sequence/Bank ID]]&lt;&gt;""),
    _xlfn.LET(
        _xlpm.Sequence, Table65[[#This Row],[Custom Sequence/Bank ID]],
        _xlpm.OriginalLength, IF(AND(Table65[[#This Row],[Codon Optimize Capitalized?]] &lt;&gt; "No", Table65[[#This Row],[Codon Optimize Capitalized?]] &lt;&gt; ""),
                           LEN(SUBSTITUTE(SUBSTITUTE(SUBSTITUTE(SUBSTITUTE(SUBSTITUTE(_xlpm.Sequence, "A", ""), "C", ""), "G", ""), "T", ""), "U", "")),
                           LEN(_xlpm.Sequence)),
        _xlpm.NoGCLength, IF(AND(Table65[[#This Row],[Codon Optimize Capitalized?]] &lt;&gt; "No", Table65[[#This Row],[Codon Optimize Capitalized?]] &lt;&gt; ""),
                       LEN((SUBSTITUTE(SUBSTITUTE(SUBSTITUTE(SUBSTITUTE(SUBSTITUTE(SUBSTITUTE(SUBSTITUTE(_xlpm.Sequence, "A", ""), "C", ""), "G", ""), "T", ""), "U", ""), "g", ""), "c", ""))),
                       LEN(SUBSTITUTE(SUBSTITUTE(UPPER(_xlpm.Sequence), "G", ""), "C", ""))),
        _xlpm.GCLength, _xlpm.OriginalLength - _xlpm.NoGCLength,
        _xlpm.GCPercentage, IF(_xlpm.OriginalLength &gt; 15, _xlpm.GCLength / _xlpm.OriginalLength, 0.5),
                IF(OR(_xlpm.GCPercentage &gt; 0.65, _xlpm.GCPercentage &lt; 0.25), "Warning 7: Unoptimized region GC is not between 25-65%", "")
    ),
    ""
)</f>
        <v/>
      </c>
      <c r="BN237" s="4" t="str" cm="1">
        <f t="array" ref="BN237">_xlfn.LET(
    _xlpm.ProblemFound, _xlfn.TEXTJOIN(", ", TRUE, IF(OR(Table65[[#This Row],[Codon Optimize Capitalized?]]="No", Table65[[#This Row],[Codon Optimize Capitalized?]]=""), IF((ISNUMBER(SEARCH(Table_Restriction_Enzymes[XbaI], Table65[[#This Row],[Custom Sequence/Bank ID]]))), Table_Restriction_Enzymes[XbaI], ""),IF((ISNUMBER(FIND(LOWER(Table_Restriction_Enzymes[XbaI]), Table65[[#This Row],[Custom Sequence/Bank ID]]))), Table_Restriction_Enzymes[XbaI], ""))),
    IF(_xlpm.ProblemFound="", "", "[" &amp; _xlpm.ProblemFound &amp; "]"))</f>
        <v/>
      </c>
      <c r="BO237" s="4" t="str">
        <f>IF(Table_Sequence_Check[[#This Row],[Restriction Enzyme 1 Check]]&lt;&gt;"", Table_Restriction_Enzymes[[#Headers],[XbaI]],"")</f>
        <v/>
      </c>
      <c r="BP237" s="4" t="str" cm="1">
        <f t="array" ref="BP237">_xlfn.LET(
    _xlpm.ProblemFound, _xlfn.TEXTJOIN(", ", TRUE, IF(OR(Table65[[#This Row],[Codon Optimize Capitalized?]]="No", Table65[[#This Row],[Codon Optimize Capitalized?]]=""), IF((ISNUMBER(SEARCH(Table_Restriction_Enzymes[AscI], Table65[[#This Row],[Custom Sequence/Bank ID]]))), Table_Restriction_Enzymes[AscI], ""),IF((ISNUMBER(FIND(LOWER(Table_Restriction_Enzymes[AscI]), Table65[[#This Row],[Custom Sequence/Bank ID]]))), Table_Restriction_Enzymes[AscI], ""))),
    IF(_xlpm.ProblemFound="", "", "[" &amp; _xlpm.ProblemFound &amp; "]"))</f>
        <v/>
      </c>
      <c r="BQ237" s="4" t="str">
        <f>IF(Table_Sequence_Check[[#This Row],[Restriction Enzyme 2 Check]]&lt;&gt;"", Table_Restriction_Enzymes[[#Headers],[AscI]],"")</f>
        <v/>
      </c>
      <c r="BR237" s="4" t="str">
        <f>IF(AND(Table65[[#This Row],[Vector]] &lt;&gt; "Banked Construct",Table65[[#This Row],[Service]]&lt;&gt;"Stock RNA", Table65[[#This Row],[Service]]&lt;&gt;"HT Geneblock Custom RNA", Table_Sequence_Check[[#This Row],[Restriction Enzyme 1 Check]]&lt;&gt;"", Table_Sequence_Check[[#This Row],[Restriction Enzyme 2 Check]]&lt;&gt; ""),"Error 8: Remove instances of one of the following: " &amp; _xlfn.CONCAT(Table_Sequence_Check[[#This Row],[Restriction Enzyme 1 Check]],Table_Sequence_Check[[#This Row],[Restriction Enzyme 2 Check]]),"")</f>
        <v/>
      </c>
      <c r="BS237" s="4" t="str" cm="1">
        <f t="array" ref="BS237">IF(
   AND(
      Table65[[#This Row],[Service]] &lt;&gt; "",
      OR(
         COUNTIF(Table65[Service], "HT Custom RNA") &gt; 0,
         COUNTIF(Table65[Service], "HT Geneblock Custom RNA") &gt; 0
      ),
      COUNTA(_xlfn.UNIQUE(_xlfn._xlws.FILTER(Table65[Service], Table65[Service] &lt;&gt; ""))) &gt; 1
   ),
   "Error 9: If selecting HT Custom RNA or HT Geneblock Custom RNA, all items must match the selected HT service",
   ""
)</f>
        <v/>
      </c>
      <c r="BT237" s="4" t="str" cm="1">
        <f t="array" ref="BT237">IF(
   AND(
      Table65[[#This Row],[Service]] &lt;&gt; "",
      OR(COUNTIF(Table65[Service], "*HT Custom RNA*") &gt; 0, COUNTIF(Table65[Service], "*HT Geneblock Custom RNA*") &gt; 0),
      OR(
         COUNTA(_xlfn.UNIQUE(_xlfn._xlws.FILTER(Table65[RNA Analytics], (Table65[Service] &lt;&gt; "")))) &gt; 1,
         COUNTA(_xlfn.UNIQUE(_xlfn._xlws.FILTER(Table65[Bank Construct?], (Table65[Service] &lt;&gt; "")))) &gt; 1,
         COUNTA(_xlfn.UNIQUE(_xlfn._xlws.FILTER(Table65[Synthesis Type], (Table65[Service] &lt;&gt; "")))) &gt; 1
      )
   ),
   "Error 10: If submitting HT Custom RNA or HT Geneblock Custom RNA service request, all items must have the same Synthesis Type, Banking, and Analytics",
   ""
)</f>
        <v/>
      </c>
      <c r="BU237" s="4" t="str">
        <f>IF(AND(OR(Table65[[#This Row],[Service]] = "HT Custom RNA",Table65[[#This Row],[Service]] = "HT Geneblock Custom RNA"), Table65[[#This Row],[Vector]]="Banked Construct"),"Error 11: Banked constructs cannot be submitted for HT/Geneblock Custom RNA service. Contact the core if you'd like to resynthesize an entire banked plate","")</f>
        <v/>
      </c>
      <c r="BV237" s="4" t="str">
        <f>IF(AND(Table65[[#This Row],[Service]] &lt;&gt; "", Table65[[#This Row],[Vector]]="Banked Construct", Table65[[#This Row],[Bank Construct?]]="Yes"),"Error 12: Cannot bank constructs that are already banked","")</f>
        <v/>
      </c>
      <c r="BW237" s="4" t="str" cm="1">
        <f t="array" ref="BW237">_xlfn.LET(
    _xlpm.ProblemFound, _xlfn.TEXTJOIN(", ", TRUE, IF(AND(Table65[[#This Row],[Synthesis Type]]="Other RNA", OR(Table65[[#This Row],[Codon Optimize Capitalized?]]="No", Table65[[#This Row],[Codon Optimize Capitalized?]]="")), IF((ISNUMBER(SEARCH(Table_pA_Check[pA Check], Table65[[#This Row],[Custom Sequence/Bank ID]]))), Table_pA_Check[pA Check], ""),IF((ISNUMBER(FIND(LOWER(Table_pA_Check[pA Check]), Table65[[#This Row],[Custom Sequence/Bank ID]]))), Table_pA_Check[pA Check], ""))),
    IF(_xlpm.ProblemFound="", "", "Error 13: Problem sequences found (" &amp; _xlpm.ProblemFound &amp; ")"))</f>
        <v/>
      </c>
      <c r="BX237" s="4" t="str">
        <f>IF(AND(Table65[[#This Row],[Service]] &lt;&gt; "", Table65[[#This Row],[Codon Optimize Capitalized?]]&lt;&gt; "No", Table65[[#This Row],[Codon Optimize Capitalized?]]&lt;&gt; "", Table65[[#This Row],[Codon Optimize Capitalized?]]&lt;&gt; "No Options", EXACT(Table65[[#This Row],[Custom Sequence/Bank ID]],LOWER(Table65[[#This Row],[Custom Sequence/Bank ID]]))),"Error 14: Codon optimization is selected, but sequence is lowercase. Change regions for optimization to uppercase","")</f>
        <v/>
      </c>
      <c r="BY237" s="4" t="str">
        <f>IF(COUNTIF(Table65[Name], Table65[[#This Row],[Name]]) &gt; 1, "Error 15: Duplicate name", "")</f>
        <v/>
      </c>
      <c r="BZ237" s="4" t="str">
        <f>IF(
   Table65[[#This Row],[Service]]&lt;&gt;"",
   IF(
      AND(Table65[[#This Row],[Formulation]]="", Table65[[#This Row],[Number of Aliquots]]&gt;1),
      "Error 16: The RTC can only aliquot formulated circRNA; unformulated circRNA is stable through many freeze-thaw cycles",
      ""
   ),
   ""
)</f>
        <v/>
      </c>
      <c r="CA237" s="4" t="str">
        <f>IF(
   Table65[[#This Row],[Service]]&lt;&gt;"",
   IF(
      Table65[[#This Row],[Number of Aliquots]] &gt; (Table65[[#This Row],[Quantity (mg)]]*20),
      "Error 17: Too many aliquots. Maximum aliquots for Quantity requested = " &amp; (Table65[[#This Row],[Quantity (mg)]]*20),
      ""
   ),
   ""
)</f>
        <v/>
      </c>
      <c r="CB237" s="4" t="str">
        <f>IF(
   AND(Table65[[#This Row],[Service]]&lt;&gt;"", Table65[[#This Row],[Quantity (mg)]]&lt;0.2, Table65[[#This Row],[Formulation]]&lt;&gt;"", Table65[[#This Row],[Formulation]]&lt;&gt;"None"),
   "Error 18: Quantity too low. Minimum is 0.2mg for formulations",
   ""
)</f>
        <v/>
      </c>
      <c r="CC237" s="4" t="str">
        <f>IF(
   AND(Table65[[#This Row],[Service]]&lt;&gt;"", Table65[[#This Row],[Vector]]="No Vector", Table65[[#This Row],[Service]]&lt;&gt;"HT Geneblock Custom RNA"),
   "Error 19: [No Vector] can only be used for Geneblock service",
   ""
)</f>
        <v/>
      </c>
      <c r="CD237" s="4" t="str">
        <f>_xlfn.LET(
    _xlpm.errorList, _xlfn.TEXTJOIN(". ", TRUE, Table_Sequence_Check[[#This Row],[Problem Sequence Check]:[GC Check]],Table_Sequence_Check[[#This Row],[Restriction Enzyme Error]:[Gblock No Vector Check]]),
    IF(AND(Table65[[#This Row],[Service]]&lt;&gt;"", Table65[[#This Row],[Custom Sequence/Bank ID]]&lt;&gt;"SPECIAL",_xlpm.errorList&lt;&gt;""), _xlpm.errorList &amp; ".", "")
)</f>
        <v/>
      </c>
      <c r="CF237" s="3" t="str">
        <f t="shared" si="15"/>
        <v>Required</v>
      </c>
      <c r="CG237" s="1" t="str">
        <f t="shared" si="16"/>
        <v>Optional</v>
      </c>
      <c r="CH237" s="1" t="str">
        <f>IF(Table65[[#This Row],[Service]]&lt;&gt;"",IF((Table65[[#This Row],[Service]]="HT Custom RNA") + (Table65[[#This Row],[Service]]="HT Geneblock Custom RNA"), "Empty","Required"),"Empty")</f>
        <v>Empty</v>
      </c>
      <c r="CI237" s="1" t="str">
        <f>IF(Table65[[#This Row],[Service]] = "Stock RNA", "Required","Empty")</f>
        <v>Empty</v>
      </c>
      <c r="CJ237" s="1" t="str">
        <f>IF(OR(Table65[[#This Row],[Service]] = "Custom RNA", Table65[[#This Row],[Service]] = "HT Custom RNA", Table65[[#This Row],[Service]] = "HT Geneblock Custom RNA", Table65[[#This Row],[Service]] = "Formulation"), "Required", "Empty")</f>
        <v>Empty</v>
      </c>
      <c r="CK237" s="1" t="str">
        <f>IF(OR(Table65[[#This Row],[Service]] = "Custom RNA", Table65[[#This Row],[Service]] = "HT Custom RNA", Table65[[#This Row],[Service]] = "HT Geneblock Custom RNA"), "Required", "Empty")</f>
        <v>Empty</v>
      </c>
      <c r="CL237" s="1" t="str">
        <f>IF(OR(Table65[[#This Row],[Service]] = "Custom RNA", Table65[[#This Row],[Service]] = "HT Custom RNA", Table65[[#This Row],[Service]] = "HT Geneblock Custom RNA"), "Required", "Empty")</f>
        <v>Empty</v>
      </c>
      <c r="CM237" s="1" t="str">
        <f>IF(OR(Table65[[#This Row],[Service]] = "Custom RNA", Table65[[#This Row],[Service]] = "HT Custom RNA", Table65[[#This Row],[Service]] = "HT Geneblock Custom RNA"), "Required", "Empty")</f>
        <v>Empty</v>
      </c>
      <c r="CN237" s="1" t="str">
        <f>IF(AND(Table65[[#This Row],[Vector]]&lt;&gt;"Banked Construct", OR(Table65[[#This Row],[Service]] = "Custom RNA", Table65[[#This Row],[Service]] = "HT Custom RNA",Table65[[#This Row],[Service]] = "HT Geneblock Custom RNA",)), "Optional", "Empty")</f>
        <v>Empty</v>
      </c>
      <c r="CO237" s="1" t="str">
        <f>IF(OR(Table65[[#This Row],[Service]] = "Custom RNA", Table65[[#This Row],[Service]] = "HT Custom RNA"), "Optional", "Empty")</f>
        <v>Empty</v>
      </c>
      <c r="CP237" s="1" t="str">
        <f>IF(OR(Table65[[#This Row],[Service]] = "Custom RNA", Table65[[#This Row],[Service]] = "HT Custom RNA", Table65[[#This Row],[Service]] = "HT Custom Geneblock RNA"), "Optional", "Empty")</f>
        <v>Empty</v>
      </c>
      <c r="CQ237" s="1" t="str">
        <f>IF(Table65[[#This Row],[Service]]&lt;&gt;"",IF(OR(Table65[[#This Row],[Service]]="HT Custom RNA", Table65[[#This Row],[Service]]="HT Geneblock Custom RNA"), "Empty","Optional"),"Empty")</f>
        <v>Empty</v>
      </c>
      <c r="CR237" s="1" t="str">
        <f>IF(AND(Table65[[#This Row],[Formulation]]&lt;&gt;"",Table65[[#This Row],[Formulation]]&lt;&gt;"None",Table65[[#This Row],[Formulation]]&lt;&gt;"No Options"), "Required","Empty")</f>
        <v>Empty</v>
      </c>
      <c r="CS237" s="1" t="str">
        <f>IF(AND(Table65[[#This Row],[Formulation]]&lt;&gt;"",Table65[[#This Row],[Formulation]]&lt;&gt;"None",Table65[[#This Row],[Formulation]]&lt;&gt;"No Options"), "Optional","Empty")</f>
        <v>Empty</v>
      </c>
      <c r="CT237" s="1" t="str">
        <f t="shared" si="17"/>
        <v>Optional</v>
      </c>
      <c r="CU237" s="1" t="str">
        <f t="shared" si="18"/>
        <v>Optional</v>
      </c>
      <c r="CV237" s="2" t="str">
        <f t="shared" si="19"/>
        <v>Optional</v>
      </c>
    </row>
    <row r="238" spans="1:100" x14ac:dyDescent="0.35">
      <c r="A238" s="69">
        <v>234</v>
      </c>
      <c r="B238" s="59"/>
      <c r="C238" s="83"/>
      <c r="D238" s="85"/>
      <c r="E238" s="90"/>
      <c r="F238" s="60"/>
      <c r="G238" s="60"/>
      <c r="H238" s="60"/>
      <c r="I238" s="61"/>
      <c r="J238" s="61"/>
      <c r="K238" s="105"/>
      <c r="L238" s="90"/>
      <c r="M238" s="60"/>
      <c r="N238" s="108"/>
      <c r="O238" s="91"/>
      <c r="P238" s="111"/>
      <c r="Q238" s="93" t="str">
        <f>Table_Sequence_Check[[#This Row],[Final Warnings]]</f>
        <v/>
      </c>
      <c r="R238" s="19"/>
      <c r="S238" s="19"/>
      <c r="T238" s="19"/>
      <c r="BG238" s="3" t="str" cm="1">
        <f t="array" ref="BG238">_xlfn.LET(
    _xlpm.ProblemFound, _xlfn.TEXTJOIN(", ", TRUE, IF(OR(Table65[[#This Row],[Codon Optimize Capitalized?]]="No", Table65[[#This Row],[Codon Optimize Capitalized?]]=""), IF((ISNUMBER(SEARCH(Table_Problem_Sequences[Problem Sequences], Table65[[#This Row],[Custom Sequence/Bank ID]]))), Table_Problem_Sequences[Problem Sequences], ""),IF((ISNUMBER(FIND(LOWER(Table_Problem_Sequences[Problem Sequences]), Table65[[#This Row],[Custom Sequence/Bank ID]]))), Table_Problem_Sequences[Problem Sequences], ""))),
    IF(_xlpm.ProblemFound="", "", "Warning 1: Problem sequences found (" &amp; _xlpm.ProblemFound &amp; ")"))</f>
        <v/>
      </c>
      <c r="BH238" s="3" t="str">
        <f>IF(AND(Table65[[#This Row],[Vector]] &lt;&gt; "Banked Construct",Table65[[#This Row],[Service]]&lt;&gt;"Stock RNA", LEN(Table65[[#This Row],[Custom Sequence/Bank ID]])&lt;300, Table65[[#This Row],[Custom Sequence/Bank ID]]&lt;&gt;""),"Comment: Sequence is less than 300nt. A spacer sequence will be added to bring the length up to 300nt","")</f>
        <v/>
      </c>
      <c r="BI238" s="1" t="str">
        <f>IF(AND(Table65[[#This Row],[Custom Sequence/Bank ID]]&lt;&gt;"", Table65[[#This Row],[Codon Optimize Capitalized?]]&lt;&gt; "No", Table65[[#This Row],[Codon Optimize Capitalized?]]&lt;&gt; "", Table65[[#This Row],[Codon Optimize Capitalized?]]&lt;&gt; "No Options"),
    IF(MOD(LEN(SUBSTITUTE(SUBSTITUTE(SUBSTITUTE(SUBSTITUTE(SUBSTITUTE(Table65[[#This Row],[Custom Sequence/Bank ID]], "a", ""), "c", ""), "g", ""), "u", ""), "t", "")), 3) = 0,
        "",
        "Error 3: Optimization regions not divisible by 3"),
    "")</f>
        <v/>
      </c>
      <c r="BJ238" s="1" t="str">
        <f>IF(
    Table65[[#This Row],[Vector]]="Banked Construct",
    IF(
        AND(
            LEFT(Table65[[#This Row],[Custom Sequence/Bank ID]], 3)="RTC",
            ISNUMBER(VALUE(MID(Table65[[#This Row],[Custom Sequence/Bank ID]], 4, 7))),
            LEN(Table65[[#This Row],[Custom Sequence/Bank ID]])=10
        ),
        "",
        "Error 4: Incorrect Bank ID"
    ),
    ""
)</f>
        <v/>
      </c>
      <c r="BK238" s="1" t="str">
        <f>IF(
   AND(Table65[[#This Row],[Vector]]&lt;&gt;"Banked Construct", LEN(Table65[[#This Row],[Custom Sequence/Bank ID]])&gt;0),
   IF(
      LEN(
         SUBSTITUTE(
            SUBSTITUTE(
               SUBSTITUTE(
                  SUBSTITUTE(UPPER(Table65[[#This Row],[Custom Sequence/Bank ID]]),"A",""),
               "C",""),
            "T",""),
         "G","")
      )&gt;0,
      "Error 5: Non-ACGT characters present",
      ""
   ),
   ""
)</f>
        <v/>
      </c>
      <c r="BL238" s="4" t="str">
        <f>IF(AND(Table65[[#This Row],[Vector]] &lt;&gt; "Banked Construct",Table65[[#This Row],[Service]]="Custom RNA", LEN(Table65[[#This Row],[Custom Sequence/Bank ID]])&gt;10000),"Error 6: Maximum sequence length is 10,000nt",IF(AND(Table65[[#This Row],[Vector]] &lt;&gt; "Banked Construct",Table65[[#This Row],[Service]]="HT Custom RNA", LEN(Table65[[#This Row],[Custom Sequence/Bank ID]])&gt;5000),"Error 6: Maximum sequence length for HT is 5,000nt", IF(Table65[[#This Row],[Service]]="HT Geneblock Custom RNA", IF(AND(Table65[[#This Row],[Vector]]="RTC coding circRNA", LEN(Table65[[#This Row],[Custom Sequence/Bank ID]])&gt;3793),"Error 6: Maximum sequence length for Coding CircRNA Geneblock is 3,793nt", IF(AND(Table65[[#This Row],[Vector]]="RTC noncoding circRNA", LEN(Table65[[#This Row],[Custom Sequence/Bank ID]])&gt;4493),"Error 6: Maximum sequence length for Noncoding CircRNA Geneblock is 4,493nt", IF(AND(Table65[[#This Row],[Vector]]="RTC Other RNA", LEN(Table65[[#This Row],[Custom Sequence/Bank ID]])&gt;4913),"Error 6: Maximum sequence length for Other RNA Geneblock is 4,913nt",""))),"")))</f>
        <v/>
      </c>
      <c r="BM238" s="4" t="str">
        <f>IF(AND(Table65[[#This Row],[Vector]] &lt;&gt; "Banked Construct", Table65[[#This Row],[Service]]&lt;&gt;"Stock RNA", Table65[[#This Row],[Custom Sequence/Bank ID]]&lt;&gt;""),
    _xlfn.LET(
        _xlpm.Sequence, Table65[[#This Row],[Custom Sequence/Bank ID]],
        _xlpm.OriginalLength, IF(AND(Table65[[#This Row],[Codon Optimize Capitalized?]] &lt;&gt; "No", Table65[[#This Row],[Codon Optimize Capitalized?]] &lt;&gt; ""),
                           LEN(SUBSTITUTE(SUBSTITUTE(SUBSTITUTE(SUBSTITUTE(SUBSTITUTE(_xlpm.Sequence, "A", ""), "C", ""), "G", ""), "T", ""), "U", "")),
                           LEN(_xlpm.Sequence)),
        _xlpm.NoGCLength, IF(AND(Table65[[#This Row],[Codon Optimize Capitalized?]] &lt;&gt; "No", Table65[[#This Row],[Codon Optimize Capitalized?]] &lt;&gt; ""),
                       LEN((SUBSTITUTE(SUBSTITUTE(SUBSTITUTE(SUBSTITUTE(SUBSTITUTE(SUBSTITUTE(SUBSTITUTE(_xlpm.Sequence, "A", ""), "C", ""), "G", ""), "T", ""), "U", ""), "g", ""), "c", ""))),
                       LEN(SUBSTITUTE(SUBSTITUTE(UPPER(_xlpm.Sequence), "G", ""), "C", ""))),
        _xlpm.GCLength, _xlpm.OriginalLength - _xlpm.NoGCLength,
        _xlpm.GCPercentage, IF(_xlpm.OriginalLength &gt; 15, _xlpm.GCLength / _xlpm.OriginalLength, 0.5),
                IF(OR(_xlpm.GCPercentage &gt; 0.65, _xlpm.GCPercentage &lt; 0.25), "Warning 7: Unoptimized region GC is not between 25-65%", "")
    ),
    ""
)</f>
        <v/>
      </c>
      <c r="BN238" s="4" t="str" cm="1">
        <f t="array" ref="BN238">_xlfn.LET(
    _xlpm.ProblemFound, _xlfn.TEXTJOIN(", ", TRUE, IF(OR(Table65[[#This Row],[Codon Optimize Capitalized?]]="No", Table65[[#This Row],[Codon Optimize Capitalized?]]=""), IF((ISNUMBER(SEARCH(Table_Restriction_Enzymes[XbaI], Table65[[#This Row],[Custom Sequence/Bank ID]]))), Table_Restriction_Enzymes[XbaI], ""),IF((ISNUMBER(FIND(LOWER(Table_Restriction_Enzymes[XbaI]), Table65[[#This Row],[Custom Sequence/Bank ID]]))), Table_Restriction_Enzymes[XbaI], ""))),
    IF(_xlpm.ProblemFound="", "", "[" &amp; _xlpm.ProblemFound &amp; "]"))</f>
        <v/>
      </c>
      <c r="BO238" s="4" t="str">
        <f>IF(Table_Sequence_Check[[#This Row],[Restriction Enzyme 1 Check]]&lt;&gt;"", Table_Restriction_Enzymes[[#Headers],[XbaI]],"")</f>
        <v/>
      </c>
      <c r="BP238" s="4" t="str" cm="1">
        <f t="array" ref="BP238">_xlfn.LET(
    _xlpm.ProblemFound, _xlfn.TEXTJOIN(", ", TRUE, IF(OR(Table65[[#This Row],[Codon Optimize Capitalized?]]="No", Table65[[#This Row],[Codon Optimize Capitalized?]]=""), IF((ISNUMBER(SEARCH(Table_Restriction_Enzymes[AscI], Table65[[#This Row],[Custom Sequence/Bank ID]]))), Table_Restriction_Enzymes[AscI], ""),IF((ISNUMBER(FIND(LOWER(Table_Restriction_Enzymes[AscI]), Table65[[#This Row],[Custom Sequence/Bank ID]]))), Table_Restriction_Enzymes[AscI], ""))),
    IF(_xlpm.ProblemFound="", "", "[" &amp; _xlpm.ProblemFound &amp; "]"))</f>
        <v/>
      </c>
      <c r="BQ238" s="4" t="str">
        <f>IF(Table_Sequence_Check[[#This Row],[Restriction Enzyme 2 Check]]&lt;&gt;"", Table_Restriction_Enzymes[[#Headers],[AscI]],"")</f>
        <v/>
      </c>
      <c r="BR238" s="4" t="str">
        <f>IF(AND(Table65[[#This Row],[Vector]] &lt;&gt; "Banked Construct",Table65[[#This Row],[Service]]&lt;&gt;"Stock RNA", Table65[[#This Row],[Service]]&lt;&gt;"HT Geneblock Custom RNA", Table_Sequence_Check[[#This Row],[Restriction Enzyme 1 Check]]&lt;&gt;"", Table_Sequence_Check[[#This Row],[Restriction Enzyme 2 Check]]&lt;&gt; ""),"Error 8: Remove instances of one of the following: " &amp; _xlfn.CONCAT(Table_Sequence_Check[[#This Row],[Restriction Enzyme 1 Check]],Table_Sequence_Check[[#This Row],[Restriction Enzyme 2 Check]]),"")</f>
        <v/>
      </c>
      <c r="BS238" s="4" t="str" cm="1">
        <f t="array" ref="BS238">IF(
   AND(
      Table65[[#This Row],[Service]] &lt;&gt; "",
      OR(
         COUNTIF(Table65[Service], "HT Custom RNA") &gt; 0,
         COUNTIF(Table65[Service], "HT Geneblock Custom RNA") &gt; 0
      ),
      COUNTA(_xlfn.UNIQUE(_xlfn._xlws.FILTER(Table65[Service], Table65[Service] &lt;&gt; ""))) &gt; 1
   ),
   "Error 9: If selecting HT Custom RNA or HT Geneblock Custom RNA, all items must match the selected HT service",
   ""
)</f>
        <v/>
      </c>
      <c r="BT238" s="4" t="str" cm="1">
        <f t="array" ref="BT238">IF(
   AND(
      Table65[[#This Row],[Service]] &lt;&gt; "",
      OR(COUNTIF(Table65[Service], "*HT Custom RNA*") &gt; 0, COUNTIF(Table65[Service], "*HT Geneblock Custom RNA*") &gt; 0),
      OR(
         COUNTA(_xlfn.UNIQUE(_xlfn._xlws.FILTER(Table65[RNA Analytics], (Table65[Service] &lt;&gt; "")))) &gt; 1,
         COUNTA(_xlfn.UNIQUE(_xlfn._xlws.FILTER(Table65[Bank Construct?], (Table65[Service] &lt;&gt; "")))) &gt; 1,
         COUNTA(_xlfn.UNIQUE(_xlfn._xlws.FILTER(Table65[Synthesis Type], (Table65[Service] &lt;&gt; "")))) &gt; 1
      )
   ),
   "Error 10: If submitting HT Custom RNA or HT Geneblock Custom RNA service request, all items must have the same Synthesis Type, Banking, and Analytics",
   ""
)</f>
        <v/>
      </c>
      <c r="BU238" s="4" t="str">
        <f>IF(AND(OR(Table65[[#This Row],[Service]] = "HT Custom RNA",Table65[[#This Row],[Service]] = "HT Geneblock Custom RNA"), Table65[[#This Row],[Vector]]="Banked Construct"),"Error 11: Banked constructs cannot be submitted for HT/Geneblock Custom RNA service. Contact the core if you'd like to resynthesize an entire banked plate","")</f>
        <v/>
      </c>
      <c r="BV238" s="4" t="str">
        <f>IF(AND(Table65[[#This Row],[Service]] &lt;&gt; "", Table65[[#This Row],[Vector]]="Banked Construct", Table65[[#This Row],[Bank Construct?]]="Yes"),"Error 12: Cannot bank constructs that are already banked","")</f>
        <v/>
      </c>
      <c r="BW238" s="4" t="str" cm="1">
        <f t="array" ref="BW238">_xlfn.LET(
    _xlpm.ProblemFound, _xlfn.TEXTJOIN(", ", TRUE, IF(AND(Table65[[#This Row],[Synthesis Type]]="Other RNA", OR(Table65[[#This Row],[Codon Optimize Capitalized?]]="No", Table65[[#This Row],[Codon Optimize Capitalized?]]="")), IF((ISNUMBER(SEARCH(Table_pA_Check[pA Check], Table65[[#This Row],[Custom Sequence/Bank ID]]))), Table_pA_Check[pA Check], ""),IF((ISNUMBER(FIND(LOWER(Table_pA_Check[pA Check]), Table65[[#This Row],[Custom Sequence/Bank ID]]))), Table_pA_Check[pA Check], ""))),
    IF(_xlpm.ProblemFound="", "", "Error 13: Problem sequences found (" &amp; _xlpm.ProblemFound &amp; ")"))</f>
        <v/>
      </c>
      <c r="BX238" s="4" t="str">
        <f>IF(AND(Table65[[#This Row],[Service]] &lt;&gt; "", Table65[[#This Row],[Codon Optimize Capitalized?]]&lt;&gt; "No", Table65[[#This Row],[Codon Optimize Capitalized?]]&lt;&gt; "", Table65[[#This Row],[Codon Optimize Capitalized?]]&lt;&gt; "No Options", EXACT(Table65[[#This Row],[Custom Sequence/Bank ID]],LOWER(Table65[[#This Row],[Custom Sequence/Bank ID]]))),"Error 14: Codon optimization is selected, but sequence is lowercase. Change regions for optimization to uppercase","")</f>
        <v/>
      </c>
      <c r="BY238" s="4" t="str">
        <f>IF(COUNTIF(Table65[Name], Table65[[#This Row],[Name]]) &gt; 1, "Error 15: Duplicate name", "")</f>
        <v/>
      </c>
      <c r="BZ238" s="4" t="str">
        <f>IF(
   Table65[[#This Row],[Service]]&lt;&gt;"",
   IF(
      AND(Table65[[#This Row],[Formulation]]="", Table65[[#This Row],[Number of Aliquots]]&gt;1),
      "Error 16: The RTC can only aliquot formulated circRNA; unformulated circRNA is stable through many freeze-thaw cycles",
      ""
   ),
   ""
)</f>
        <v/>
      </c>
      <c r="CA238" s="4" t="str">
        <f>IF(
   Table65[[#This Row],[Service]]&lt;&gt;"",
   IF(
      Table65[[#This Row],[Number of Aliquots]] &gt; (Table65[[#This Row],[Quantity (mg)]]*20),
      "Error 17: Too many aliquots. Maximum aliquots for Quantity requested = " &amp; (Table65[[#This Row],[Quantity (mg)]]*20),
      ""
   ),
   ""
)</f>
        <v/>
      </c>
      <c r="CB238" s="4" t="str">
        <f>IF(
   AND(Table65[[#This Row],[Service]]&lt;&gt;"", Table65[[#This Row],[Quantity (mg)]]&lt;0.2, Table65[[#This Row],[Formulation]]&lt;&gt;"", Table65[[#This Row],[Formulation]]&lt;&gt;"None"),
   "Error 18: Quantity too low. Minimum is 0.2mg for formulations",
   ""
)</f>
        <v/>
      </c>
      <c r="CC238" s="4" t="str">
        <f>IF(
   AND(Table65[[#This Row],[Service]]&lt;&gt;"", Table65[[#This Row],[Vector]]="No Vector", Table65[[#This Row],[Service]]&lt;&gt;"HT Geneblock Custom RNA"),
   "Error 19: [No Vector] can only be used for Geneblock service",
   ""
)</f>
        <v/>
      </c>
      <c r="CD238" s="4" t="str">
        <f>_xlfn.LET(
    _xlpm.errorList, _xlfn.TEXTJOIN(". ", TRUE, Table_Sequence_Check[[#This Row],[Problem Sequence Check]:[GC Check]],Table_Sequence_Check[[#This Row],[Restriction Enzyme Error]:[Gblock No Vector Check]]),
    IF(AND(Table65[[#This Row],[Service]]&lt;&gt;"", Table65[[#This Row],[Custom Sequence/Bank ID]]&lt;&gt;"SPECIAL",_xlpm.errorList&lt;&gt;""), _xlpm.errorList &amp; ".", "")
)</f>
        <v/>
      </c>
      <c r="CF238" s="3" t="str">
        <f t="shared" si="15"/>
        <v>Required</v>
      </c>
      <c r="CG238" s="1" t="str">
        <f t="shared" si="16"/>
        <v>Optional</v>
      </c>
      <c r="CH238" s="1" t="str">
        <f>IF(Table65[[#This Row],[Service]]&lt;&gt;"",IF((Table65[[#This Row],[Service]]="HT Custom RNA") + (Table65[[#This Row],[Service]]="HT Geneblock Custom RNA"), "Empty","Required"),"Empty")</f>
        <v>Empty</v>
      </c>
      <c r="CI238" s="1" t="str">
        <f>IF(Table65[[#This Row],[Service]] = "Stock RNA", "Required","Empty")</f>
        <v>Empty</v>
      </c>
      <c r="CJ238" s="1" t="str">
        <f>IF(OR(Table65[[#This Row],[Service]] = "Custom RNA", Table65[[#This Row],[Service]] = "HT Custom RNA", Table65[[#This Row],[Service]] = "HT Geneblock Custom RNA", Table65[[#This Row],[Service]] = "Formulation"), "Required", "Empty")</f>
        <v>Empty</v>
      </c>
      <c r="CK238" s="1" t="str">
        <f>IF(OR(Table65[[#This Row],[Service]] = "Custom RNA", Table65[[#This Row],[Service]] = "HT Custom RNA", Table65[[#This Row],[Service]] = "HT Geneblock Custom RNA"), "Required", "Empty")</f>
        <v>Empty</v>
      </c>
      <c r="CL238" s="1" t="str">
        <f>IF(OR(Table65[[#This Row],[Service]] = "Custom RNA", Table65[[#This Row],[Service]] = "HT Custom RNA", Table65[[#This Row],[Service]] = "HT Geneblock Custom RNA"), "Required", "Empty")</f>
        <v>Empty</v>
      </c>
      <c r="CM238" s="1" t="str">
        <f>IF(OR(Table65[[#This Row],[Service]] = "Custom RNA", Table65[[#This Row],[Service]] = "HT Custom RNA", Table65[[#This Row],[Service]] = "HT Geneblock Custom RNA"), "Required", "Empty")</f>
        <v>Empty</v>
      </c>
      <c r="CN238" s="1" t="str">
        <f>IF(AND(Table65[[#This Row],[Vector]]&lt;&gt;"Banked Construct", OR(Table65[[#This Row],[Service]] = "Custom RNA", Table65[[#This Row],[Service]] = "HT Custom RNA",Table65[[#This Row],[Service]] = "HT Geneblock Custom RNA",)), "Optional", "Empty")</f>
        <v>Empty</v>
      </c>
      <c r="CO238" s="1" t="str">
        <f>IF(OR(Table65[[#This Row],[Service]] = "Custom RNA", Table65[[#This Row],[Service]] = "HT Custom RNA"), "Optional", "Empty")</f>
        <v>Empty</v>
      </c>
      <c r="CP238" s="1" t="str">
        <f>IF(OR(Table65[[#This Row],[Service]] = "Custom RNA", Table65[[#This Row],[Service]] = "HT Custom RNA", Table65[[#This Row],[Service]] = "HT Custom Geneblock RNA"), "Optional", "Empty")</f>
        <v>Empty</v>
      </c>
      <c r="CQ238" s="1" t="str">
        <f>IF(Table65[[#This Row],[Service]]&lt;&gt;"",IF(OR(Table65[[#This Row],[Service]]="HT Custom RNA", Table65[[#This Row],[Service]]="HT Geneblock Custom RNA"), "Empty","Optional"),"Empty")</f>
        <v>Empty</v>
      </c>
      <c r="CR238" s="1" t="str">
        <f>IF(AND(Table65[[#This Row],[Formulation]]&lt;&gt;"",Table65[[#This Row],[Formulation]]&lt;&gt;"None",Table65[[#This Row],[Formulation]]&lt;&gt;"No Options"), "Required","Empty")</f>
        <v>Empty</v>
      </c>
      <c r="CS238" s="1" t="str">
        <f>IF(AND(Table65[[#This Row],[Formulation]]&lt;&gt;"",Table65[[#This Row],[Formulation]]&lt;&gt;"None",Table65[[#This Row],[Formulation]]&lt;&gt;"No Options"), "Optional","Empty")</f>
        <v>Empty</v>
      </c>
      <c r="CT238" s="1" t="str">
        <f t="shared" si="17"/>
        <v>Optional</v>
      </c>
      <c r="CU238" s="1" t="str">
        <f t="shared" si="18"/>
        <v>Optional</v>
      </c>
      <c r="CV238" s="2" t="str">
        <f t="shared" si="19"/>
        <v>Optional</v>
      </c>
    </row>
    <row r="239" spans="1:100" x14ac:dyDescent="0.35">
      <c r="A239" s="69">
        <v>235</v>
      </c>
      <c r="B239" s="59"/>
      <c r="C239" s="83"/>
      <c r="D239" s="85"/>
      <c r="E239" s="90"/>
      <c r="F239" s="60"/>
      <c r="G239" s="60"/>
      <c r="H239" s="60"/>
      <c r="I239" s="61"/>
      <c r="J239" s="61"/>
      <c r="K239" s="105"/>
      <c r="L239" s="90"/>
      <c r="M239" s="60"/>
      <c r="N239" s="108"/>
      <c r="O239" s="91"/>
      <c r="P239" s="111"/>
      <c r="Q239" s="93" t="str">
        <f>Table_Sequence_Check[[#This Row],[Final Warnings]]</f>
        <v/>
      </c>
      <c r="R239" s="19"/>
      <c r="S239" s="19"/>
      <c r="T239" s="19"/>
      <c r="BG239" s="3" t="str" cm="1">
        <f t="array" ref="BG239">_xlfn.LET(
    _xlpm.ProblemFound, _xlfn.TEXTJOIN(", ", TRUE, IF(OR(Table65[[#This Row],[Codon Optimize Capitalized?]]="No", Table65[[#This Row],[Codon Optimize Capitalized?]]=""), IF((ISNUMBER(SEARCH(Table_Problem_Sequences[Problem Sequences], Table65[[#This Row],[Custom Sequence/Bank ID]]))), Table_Problem_Sequences[Problem Sequences], ""),IF((ISNUMBER(FIND(LOWER(Table_Problem_Sequences[Problem Sequences]), Table65[[#This Row],[Custom Sequence/Bank ID]]))), Table_Problem_Sequences[Problem Sequences], ""))),
    IF(_xlpm.ProblemFound="", "", "Warning 1: Problem sequences found (" &amp; _xlpm.ProblemFound &amp; ")"))</f>
        <v/>
      </c>
      <c r="BH239" s="3" t="str">
        <f>IF(AND(Table65[[#This Row],[Vector]] &lt;&gt; "Banked Construct",Table65[[#This Row],[Service]]&lt;&gt;"Stock RNA", LEN(Table65[[#This Row],[Custom Sequence/Bank ID]])&lt;300, Table65[[#This Row],[Custom Sequence/Bank ID]]&lt;&gt;""),"Comment: Sequence is less than 300nt. A spacer sequence will be added to bring the length up to 300nt","")</f>
        <v/>
      </c>
      <c r="BI239" s="1" t="str">
        <f>IF(AND(Table65[[#This Row],[Custom Sequence/Bank ID]]&lt;&gt;"", Table65[[#This Row],[Codon Optimize Capitalized?]]&lt;&gt; "No", Table65[[#This Row],[Codon Optimize Capitalized?]]&lt;&gt; "", Table65[[#This Row],[Codon Optimize Capitalized?]]&lt;&gt; "No Options"),
    IF(MOD(LEN(SUBSTITUTE(SUBSTITUTE(SUBSTITUTE(SUBSTITUTE(SUBSTITUTE(Table65[[#This Row],[Custom Sequence/Bank ID]], "a", ""), "c", ""), "g", ""), "u", ""), "t", "")), 3) = 0,
        "",
        "Error 3: Optimization regions not divisible by 3"),
    "")</f>
        <v/>
      </c>
      <c r="BJ239" s="1" t="str">
        <f>IF(
    Table65[[#This Row],[Vector]]="Banked Construct",
    IF(
        AND(
            LEFT(Table65[[#This Row],[Custom Sequence/Bank ID]], 3)="RTC",
            ISNUMBER(VALUE(MID(Table65[[#This Row],[Custom Sequence/Bank ID]], 4, 7))),
            LEN(Table65[[#This Row],[Custom Sequence/Bank ID]])=10
        ),
        "",
        "Error 4: Incorrect Bank ID"
    ),
    ""
)</f>
        <v/>
      </c>
      <c r="BK239" s="1" t="str">
        <f>IF(
   AND(Table65[[#This Row],[Vector]]&lt;&gt;"Banked Construct", LEN(Table65[[#This Row],[Custom Sequence/Bank ID]])&gt;0),
   IF(
      LEN(
         SUBSTITUTE(
            SUBSTITUTE(
               SUBSTITUTE(
                  SUBSTITUTE(UPPER(Table65[[#This Row],[Custom Sequence/Bank ID]]),"A",""),
               "C",""),
            "T",""),
         "G","")
      )&gt;0,
      "Error 5: Non-ACGT characters present",
      ""
   ),
   ""
)</f>
        <v/>
      </c>
      <c r="BL239" s="4" t="str">
        <f>IF(AND(Table65[[#This Row],[Vector]] &lt;&gt; "Banked Construct",Table65[[#This Row],[Service]]="Custom RNA", LEN(Table65[[#This Row],[Custom Sequence/Bank ID]])&gt;10000),"Error 6: Maximum sequence length is 10,000nt",IF(AND(Table65[[#This Row],[Vector]] &lt;&gt; "Banked Construct",Table65[[#This Row],[Service]]="HT Custom RNA", LEN(Table65[[#This Row],[Custom Sequence/Bank ID]])&gt;5000),"Error 6: Maximum sequence length for HT is 5,000nt", IF(Table65[[#This Row],[Service]]="HT Geneblock Custom RNA", IF(AND(Table65[[#This Row],[Vector]]="RTC coding circRNA", LEN(Table65[[#This Row],[Custom Sequence/Bank ID]])&gt;3793),"Error 6: Maximum sequence length for Coding CircRNA Geneblock is 3,793nt", IF(AND(Table65[[#This Row],[Vector]]="RTC noncoding circRNA", LEN(Table65[[#This Row],[Custom Sequence/Bank ID]])&gt;4493),"Error 6: Maximum sequence length for Noncoding CircRNA Geneblock is 4,493nt", IF(AND(Table65[[#This Row],[Vector]]="RTC Other RNA", LEN(Table65[[#This Row],[Custom Sequence/Bank ID]])&gt;4913),"Error 6: Maximum sequence length for Other RNA Geneblock is 4,913nt",""))),"")))</f>
        <v/>
      </c>
      <c r="BM239" s="4" t="str">
        <f>IF(AND(Table65[[#This Row],[Vector]] &lt;&gt; "Banked Construct", Table65[[#This Row],[Service]]&lt;&gt;"Stock RNA", Table65[[#This Row],[Custom Sequence/Bank ID]]&lt;&gt;""),
    _xlfn.LET(
        _xlpm.Sequence, Table65[[#This Row],[Custom Sequence/Bank ID]],
        _xlpm.OriginalLength, IF(AND(Table65[[#This Row],[Codon Optimize Capitalized?]] &lt;&gt; "No", Table65[[#This Row],[Codon Optimize Capitalized?]] &lt;&gt; ""),
                           LEN(SUBSTITUTE(SUBSTITUTE(SUBSTITUTE(SUBSTITUTE(SUBSTITUTE(_xlpm.Sequence, "A", ""), "C", ""), "G", ""), "T", ""), "U", "")),
                           LEN(_xlpm.Sequence)),
        _xlpm.NoGCLength, IF(AND(Table65[[#This Row],[Codon Optimize Capitalized?]] &lt;&gt; "No", Table65[[#This Row],[Codon Optimize Capitalized?]] &lt;&gt; ""),
                       LEN((SUBSTITUTE(SUBSTITUTE(SUBSTITUTE(SUBSTITUTE(SUBSTITUTE(SUBSTITUTE(SUBSTITUTE(_xlpm.Sequence, "A", ""), "C", ""), "G", ""), "T", ""), "U", ""), "g", ""), "c", ""))),
                       LEN(SUBSTITUTE(SUBSTITUTE(UPPER(_xlpm.Sequence), "G", ""), "C", ""))),
        _xlpm.GCLength, _xlpm.OriginalLength - _xlpm.NoGCLength,
        _xlpm.GCPercentage, IF(_xlpm.OriginalLength &gt; 15, _xlpm.GCLength / _xlpm.OriginalLength, 0.5),
                IF(OR(_xlpm.GCPercentage &gt; 0.65, _xlpm.GCPercentage &lt; 0.25), "Warning 7: Unoptimized region GC is not between 25-65%", "")
    ),
    ""
)</f>
        <v/>
      </c>
      <c r="BN239" s="4" t="str" cm="1">
        <f t="array" ref="BN239">_xlfn.LET(
    _xlpm.ProblemFound, _xlfn.TEXTJOIN(", ", TRUE, IF(OR(Table65[[#This Row],[Codon Optimize Capitalized?]]="No", Table65[[#This Row],[Codon Optimize Capitalized?]]=""), IF((ISNUMBER(SEARCH(Table_Restriction_Enzymes[XbaI], Table65[[#This Row],[Custom Sequence/Bank ID]]))), Table_Restriction_Enzymes[XbaI], ""),IF((ISNUMBER(FIND(LOWER(Table_Restriction_Enzymes[XbaI]), Table65[[#This Row],[Custom Sequence/Bank ID]]))), Table_Restriction_Enzymes[XbaI], ""))),
    IF(_xlpm.ProblemFound="", "", "[" &amp; _xlpm.ProblemFound &amp; "]"))</f>
        <v/>
      </c>
      <c r="BO239" s="4" t="str">
        <f>IF(Table_Sequence_Check[[#This Row],[Restriction Enzyme 1 Check]]&lt;&gt;"", Table_Restriction_Enzymes[[#Headers],[XbaI]],"")</f>
        <v/>
      </c>
      <c r="BP239" s="4" t="str" cm="1">
        <f t="array" ref="BP239">_xlfn.LET(
    _xlpm.ProblemFound, _xlfn.TEXTJOIN(", ", TRUE, IF(OR(Table65[[#This Row],[Codon Optimize Capitalized?]]="No", Table65[[#This Row],[Codon Optimize Capitalized?]]=""), IF((ISNUMBER(SEARCH(Table_Restriction_Enzymes[AscI], Table65[[#This Row],[Custom Sequence/Bank ID]]))), Table_Restriction_Enzymes[AscI], ""),IF((ISNUMBER(FIND(LOWER(Table_Restriction_Enzymes[AscI]), Table65[[#This Row],[Custom Sequence/Bank ID]]))), Table_Restriction_Enzymes[AscI], ""))),
    IF(_xlpm.ProblemFound="", "", "[" &amp; _xlpm.ProblemFound &amp; "]"))</f>
        <v/>
      </c>
      <c r="BQ239" s="4" t="str">
        <f>IF(Table_Sequence_Check[[#This Row],[Restriction Enzyme 2 Check]]&lt;&gt;"", Table_Restriction_Enzymes[[#Headers],[AscI]],"")</f>
        <v/>
      </c>
      <c r="BR239" s="4" t="str">
        <f>IF(AND(Table65[[#This Row],[Vector]] &lt;&gt; "Banked Construct",Table65[[#This Row],[Service]]&lt;&gt;"Stock RNA", Table65[[#This Row],[Service]]&lt;&gt;"HT Geneblock Custom RNA", Table_Sequence_Check[[#This Row],[Restriction Enzyme 1 Check]]&lt;&gt;"", Table_Sequence_Check[[#This Row],[Restriction Enzyme 2 Check]]&lt;&gt; ""),"Error 8: Remove instances of one of the following: " &amp; _xlfn.CONCAT(Table_Sequence_Check[[#This Row],[Restriction Enzyme 1 Check]],Table_Sequence_Check[[#This Row],[Restriction Enzyme 2 Check]]),"")</f>
        <v/>
      </c>
      <c r="BS239" s="4" t="str" cm="1">
        <f t="array" ref="BS239">IF(
   AND(
      Table65[[#This Row],[Service]] &lt;&gt; "",
      OR(
         COUNTIF(Table65[Service], "HT Custom RNA") &gt; 0,
         COUNTIF(Table65[Service], "HT Geneblock Custom RNA") &gt; 0
      ),
      COUNTA(_xlfn.UNIQUE(_xlfn._xlws.FILTER(Table65[Service], Table65[Service] &lt;&gt; ""))) &gt; 1
   ),
   "Error 9: If selecting HT Custom RNA or HT Geneblock Custom RNA, all items must match the selected HT service",
   ""
)</f>
        <v/>
      </c>
      <c r="BT239" s="4" t="str" cm="1">
        <f t="array" ref="BT239">IF(
   AND(
      Table65[[#This Row],[Service]] &lt;&gt; "",
      OR(COUNTIF(Table65[Service], "*HT Custom RNA*") &gt; 0, COUNTIF(Table65[Service], "*HT Geneblock Custom RNA*") &gt; 0),
      OR(
         COUNTA(_xlfn.UNIQUE(_xlfn._xlws.FILTER(Table65[RNA Analytics], (Table65[Service] &lt;&gt; "")))) &gt; 1,
         COUNTA(_xlfn.UNIQUE(_xlfn._xlws.FILTER(Table65[Bank Construct?], (Table65[Service] &lt;&gt; "")))) &gt; 1,
         COUNTA(_xlfn.UNIQUE(_xlfn._xlws.FILTER(Table65[Synthesis Type], (Table65[Service] &lt;&gt; "")))) &gt; 1
      )
   ),
   "Error 10: If submitting HT Custom RNA or HT Geneblock Custom RNA service request, all items must have the same Synthesis Type, Banking, and Analytics",
   ""
)</f>
        <v/>
      </c>
      <c r="BU239" s="4" t="str">
        <f>IF(AND(OR(Table65[[#This Row],[Service]] = "HT Custom RNA",Table65[[#This Row],[Service]] = "HT Geneblock Custom RNA"), Table65[[#This Row],[Vector]]="Banked Construct"),"Error 11: Banked constructs cannot be submitted for HT/Geneblock Custom RNA service. Contact the core if you'd like to resynthesize an entire banked plate","")</f>
        <v/>
      </c>
      <c r="BV239" s="4" t="str">
        <f>IF(AND(Table65[[#This Row],[Service]] &lt;&gt; "", Table65[[#This Row],[Vector]]="Banked Construct", Table65[[#This Row],[Bank Construct?]]="Yes"),"Error 12: Cannot bank constructs that are already banked","")</f>
        <v/>
      </c>
      <c r="BW239" s="4" t="str" cm="1">
        <f t="array" ref="BW239">_xlfn.LET(
    _xlpm.ProblemFound, _xlfn.TEXTJOIN(", ", TRUE, IF(AND(Table65[[#This Row],[Synthesis Type]]="Other RNA", OR(Table65[[#This Row],[Codon Optimize Capitalized?]]="No", Table65[[#This Row],[Codon Optimize Capitalized?]]="")), IF((ISNUMBER(SEARCH(Table_pA_Check[pA Check], Table65[[#This Row],[Custom Sequence/Bank ID]]))), Table_pA_Check[pA Check], ""),IF((ISNUMBER(FIND(LOWER(Table_pA_Check[pA Check]), Table65[[#This Row],[Custom Sequence/Bank ID]]))), Table_pA_Check[pA Check], ""))),
    IF(_xlpm.ProblemFound="", "", "Error 13: Problem sequences found (" &amp; _xlpm.ProblemFound &amp; ")"))</f>
        <v/>
      </c>
      <c r="BX239" s="4" t="str">
        <f>IF(AND(Table65[[#This Row],[Service]] &lt;&gt; "", Table65[[#This Row],[Codon Optimize Capitalized?]]&lt;&gt; "No", Table65[[#This Row],[Codon Optimize Capitalized?]]&lt;&gt; "", Table65[[#This Row],[Codon Optimize Capitalized?]]&lt;&gt; "No Options", EXACT(Table65[[#This Row],[Custom Sequence/Bank ID]],LOWER(Table65[[#This Row],[Custom Sequence/Bank ID]]))),"Error 14: Codon optimization is selected, but sequence is lowercase. Change regions for optimization to uppercase","")</f>
        <v/>
      </c>
      <c r="BY239" s="4" t="str">
        <f>IF(COUNTIF(Table65[Name], Table65[[#This Row],[Name]]) &gt; 1, "Error 15: Duplicate name", "")</f>
        <v/>
      </c>
      <c r="BZ239" s="4" t="str">
        <f>IF(
   Table65[[#This Row],[Service]]&lt;&gt;"",
   IF(
      AND(Table65[[#This Row],[Formulation]]="", Table65[[#This Row],[Number of Aliquots]]&gt;1),
      "Error 16: The RTC can only aliquot formulated circRNA; unformulated circRNA is stable through many freeze-thaw cycles",
      ""
   ),
   ""
)</f>
        <v/>
      </c>
      <c r="CA239" s="4" t="str">
        <f>IF(
   Table65[[#This Row],[Service]]&lt;&gt;"",
   IF(
      Table65[[#This Row],[Number of Aliquots]] &gt; (Table65[[#This Row],[Quantity (mg)]]*20),
      "Error 17: Too many aliquots. Maximum aliquots for Quantity requested = " &amp; (Table65[[#This Row],[Quantity (mg)]]*20),
      ""
   ),
   ""
)</f>
        <v/>
      </c>
      <c r="CB239" s="4" t="str">
        <f>IF(
   AND(Table65[[#This Row],[Service]]&lt;&gt;"", Table65[[#This Row],[Quantity (mg)]]&lt;0.2, Table65[[#This Row],[Formulation]]&lt;&gt;"", Table65[[#This Row],[Formulation]]&lt;&gt;"None"),
   "Error 18: Quantity too low. Minimum is 0.2mg for formulations",
   ""
)</f>
        <v/>
      </c>
      <c r="CC239" s="4" t="str">
        <f>IF(
   AND(Table65[[#This Row],[Service]]&lt;&gt;"", Table65[[#This Row],[Vector]]="No Vector", Table65[[#This Row],[Service]]&lt;&gt;"HT Geneblock Custom RNA"),
   "Error 19: [No Vector] can only be used for Geneblock service",
   ""
)</f>
        <v/>
      </c>
      <c r="CD239" s="4" t="str">
        <f>_xlfn.LET(
    _xlpm.errorList, _xlfn.TEXTJOIN(". ", TRUE, Table_Sequence_Check[[#This Row],[Problem Sequence Check]:[GC Check]],Table_Sequence_Check[[#This Row],[Restriction Enzyme Error]:[Gblock No Vector Check]]),
    IF(AND(Table65[[#This Row],[Service]]&lt;&gt;"", Table65[[#This Row],[Custom Sequence/Bank ID]]&lt;&gt;"SPECIAL",_xlpm.errorList&lt;&gt;""), _xlpm.errorList &amp; ".", "")
)</f>
        <v/>
      </c>
      <c r="CF239" s="3" t="str">
        <f t="shared" si="15"/>
        <v>Required</v>
      </c>
      <c r="CG239" s="1" t="str">
        <f t="shared" si="16"/>
        <v>Optional</v>
      </c>
      <c r="CH239" s="1" t="str">
        <f>IF(Table65[[#This Row],[Service]]&lt;&gt;"",IF((Table65[[#This Row],[Service]]="HT Custom RNA") + (Table65[[#This Row],[Service]]="HT Geneblock Custom RNA"), "Empty","Required"),"Empty")</f>
        <v>Empty</v>
      </c>
      <c r="CI239" s="1" t="str">
        <f>IF(Table65[[#This Row],[Service]] = "Stock RNA", "Required","Empty")</f>
        <v>Empty</v>
      </c>
      <c r="CJ239" s="1" t="str">
        <f>IF(OR(Table65[[#This Row],[Service]] = "Custom RNA", Table65[[#This Row],[Service]] = "HT Custom RNA", Table65[[#This Row],[Service]] = "HT Geneblock Custom RNA", Table65[[#This Row],[Service]] = "Formulation"), "Required", "Empty")</f>
        <v>Empty</v>
      </c>
      <c r="CK239" s="1" t="str">
        <f>IF(OR(Table65[[#This Row],[Service]] = "Custom RNA", Table65[[#This Row],[Service]] = "HT Custom RNA", Table65[[#This Row],[Service]] = "HT Geneblock Custom RNA"), "Required", "Empty")</f>
        <v>Empty</v>
      </c>
      <c r="CL239" s="1" t="str">
        <f>IF(OR(Table65[[#This Row],[Service]] = "Custom RNA", Table65[[#This Row],[Service]] = "HT Custom RNA", Table65[[#This Row],[Service]] = "HT Geneblock Custom RNA"), "Required", "Empty")</f>
        <v>Empty</v>
      </c>
      <c r="CM239" s="1" t="str">
        <f>IF(OR(Table65[[#This Row],[Service]] = "Custom RNA", Table65[[#This Row],[Service]] = "HT Custom RNA", Table65[[#This Row],[Service]] = "HT Geneblock Custom RNA"), "Required", "Empty")</f>
        <v>Empty</v>
      </c>
      <c r="CN239" s="1" t="str">
        <f>IF(AND(Table65[[#This Row],[Vector]]&lt;&gt;"Banked Construct", OR(Table65[[#This Row],[Service]] = "Custom RNA", Table65[[#This Row],[Service]] = "HT Custom RNA",Table65[[#This Row],[Service]] = "HT Geneblock Custom RNA",)), "Optional", "Empty")</f>
        <v>Empty</v>
      </c>
      <c r="CO239" s="1" t="str">
        <f>IF(OR(Table65[[#This Row],[Service]] = "Custom RNA", Table65[[#This Row],[Service]] = "HT Custom RNA"), "Optional", "Empty")</f>
        <v>Empty</v>
      </c>
      <c r="CP239" s="1" t="str">
        <f>IF(OR(Table65[[#This Row],[Service]] = "Custom RNA", Table65[[#This Row],[Service]] = "HT Custom RNA", Table65[[#This Row],[Service]] = "HT Custom Geneblock RNA"), "Optional", "Empty")</f>
        <v>Empty</v>
      </c>
      <c r="CQ239" s="1" t="str">
        <f>IF(Table65[[#This Row],[Service]]&lt;&gt;"",IF(OR(Table65[[#This Row],[Service]]="HT Custom RNA", Table65[[#This Row],[Service]]="HT Geneblock Custom RNA"), "Empty","Optional"),"Empty")</f>
        <v>Empty</v>
      </c>
      <c r="CR239" s="1" t="str">
        <f>IF(AND(Table65[[#This Row],[Formulation]]&lt;&gt;"",Table65[[#This Row],[Formulation]]&lt;&gt;"None",Table65[[#This Row],[Formulation]]&lt;&gt;"No Options"), "Required","Empty")</f>
        <v>Empty</v>
      </c>
      <c r="CS239" s="1" t="str">
        <f>IF(AND(Table65[[#This Row],[Formulation]]&lt;&gt;"",Table65[[#This Row],[Formulation]]&lt;&gt;"None",Table65[[#This Row],[Formulation]]&lt;&gt;"No Options"), "Optional","Empty")</f>
        <v>Empty</v>
      </c>
      <c r="CT239" s="1" t="str">
        <f t="shared" si="17"/>
        <v>Optional</v>
      </c>
      <c r="CU239" s="1" t="str">
        <f t="shared" si="18"/>
        <v>Optional</v>
      </c>
      <c r="CV239" s="2" t="str">
        <f t="shared" si="19"/>
        <v>Optional</v>
      </c>
    </row>
    <row r="240" spans="1:100" x14ac:dyDescent="0.35">
      <c r="A240" s="69">
        <v>236</v>
      </c>
      <c r="B240" s="59"/>
      <c r="C240" s="83"/>
      <c r="D240" s="85"/>
      <c r="E240" s="90"/>
      <c r="F240" s="60"/>
      <c r="G240" s="60"/>
      <c r="H240" s="60"/>
      <c r="I240" s="61"/>
      <c r="J240" s="61"/>
      <c r="K240" s="105"/>
      <c r="L240" s="90"/>
      <c r="M240" s="60"/>
      <c r="N240" s="108"/>
      <c r="O240" s="91"/>
      <c r="P240" s="111"/>
      <c r="Q240" s="93" t="str">
        <f>Table_Sequence_Check[[#This Row],[Final Warnings]]</f>
        <v/>
      </c>
      <c r="R240" s="19"/>
      <c r="S240" s="19"/>
      <c r="T240" s="19"/>
      <c r="BG240" s="3" t="str" cm="1">
        <f t="array" ref="BG240">_xlfn.LET(
    _xlpm.ProblemFound, _xlfn.TEXTJOIN(", ", TRUE, IF(OR(Table65[[#This Row],[Codon Optimize Capitalized?]]="No", Table65[[#This Row],[Codon Optimize Capitalized?]]=""), IF((ISNUMBER(SEARCH(Table_Problem_Sequences[Problem Sequences], Table65[[#This Row],[Custom Sequence/Bank ID]]))), Table_Problem_Sequences[Problem Sequences], ""),IF((ISNUMBER(FIND(LOWER(Table_Problem_Sequences[Problem Sequences]), Table65[[#This Row],[Custom Sequence/Bank ID]]))), Table_Problem_Sequences[Problem Sequences], ""))),
    IF(_xlpm.ProblemFound="", "", "Warning 1: Problem sequences found (" &amp; _xlpm.ProblemFound &amp; ")"))</f>
        <v/>
      </c>
      <c r="BH240" s="3" t="str">
        <f>IF(AND(Table65[[#This Row],[Vector]] &lt;&gt; "Banked Construct",Table65[[#This Row],[Service]]&lt;&gt;"Stock RNA", LEN(Table65[[#This Row],[Custom Sequence/Bank ID]])&lt;300, Table65[[#This Row],[Custom Sequence/Bank ID]]&lt;&gt;""),"Comment: Sequence is less than 300nt. A spacer sequence will be added to bring the length up to 300nt","")</f>
        <v/>
      </c>
      <c r="BI240" s="1" t="str">
        <f>IF(AND(Table65[[#This Row],[Custom Sequence/Bank ID]]&lt;&gt;"", Table65[[#This Row],[Codon Optimize Capitalized?]]&lt;&gt; "No", Table65[[#This Row],[Codon Optimize Capitalized?]]&lt;&gt; "", Table65[[#This Row],[Codon Optimize Capitalized?]]&lt;&gt; "No Options"),
    IF(MOD(LEN(SUBSTITUTE(SUBSTITUTE(SUBSTITUTE(SUBSTITUTE(SUBSTITUTE(Table65[[#This Row],[Custom Sequence/Bank ID]], "a", ""), "c", ""), "g", ""), "u", ""), "t", "")), 3) = 0,
        "",
        "Error 3: Optimization regions not divisible by 3"),
    "")</f>
        <v/>
      </c>
      <c r="BJ240" s="1" t="str">
        <f>IF(
    Table65[[#This Row],[Vector]]="Banked Construct",
    IF(
        AND(
            LEFT(Table65[[#This Row],[Custom Sequence/Bank ID]], 3)="RTC",
            ISNUMBER(VALUE(MID(Table65[[#This Row],[Custom Sequence/Bank ID]], 4, 7))),
            LEN(Table65[[#This Row],[Custom Sequence/Bank ID]])=10
        ),
        "",
        "Error 4: Incorrect Bank ID"
    ),
    ""
)</f>
        <v/>
      </c>
      <c r="BK240" s="1" t="str">
        <f>IF(
   AND(Table65[[#This Row],[Vector]]&lt;&gt;"Banked Construct", LEN(Table65[[#This Row],[Custom Sequence/Bank ID]])&gt;0),
   IF(
      LEN(
         SUBSTITUTE(
            SUBSTITUTE(
               SUBSTITUTE(
                  SUBSTITUTE(UPPER(Table65[[#This Row],[Custom Sequence/Bank ID]]),"A",""),
               "C",""),
            "T",""),
         "G","")
      )&gt;0,
      "Error 5: Non-ACGT characters present",
      ""
   ),
   ""
)</f>
        <v/>
      </c>
      <c r="BL240" s="4" t="str">
        <f>IF(AND(Table65[[#This Row],[Vector]] &lt;&gt; "Banked Construct",Table65[[#This Row],[Service]]="Custom RNA", LEN(Table65[[#This Row],[Custom Sequence/Bank ID]])&gt;10000),"Error 6: Maximum sequence length is 10,000nt",IF(AND(Table65[[#This Row],[Vector]] &lt;&gt; "Banked Construct",Table65[[#This Row],[Service]]="HT Custom RNA", LEN(Table65[[#This Row],[Custom Sequence/Bank ID]])&gt;5000),"Error 6: Maximum sequence length for HT is 5,000nt", IF(Table65[[#This Row],[Service]]="HT Geneblock Custom RNA", IF(AND(Table65[[#This Row],[Vector]]="RTC coding circRNA", LEN(Table65[[#This Row],[Custom Sequence/Bank ID]])&gt;3793),"Error 6: Maximum sequence length for Coding CircRNA Geneblock is 3,793nt", IF(AND(Table65[[#This Row],[Vector]]="RTC noncoding circRNA", LEN(Table65[[#This Row],[Custom Sequence/Bank ID]])&gt;4493),"Error 6: Maximum sequence length for Noncoding CircRNA Geneblock is 4,493nt", IF(AND(Table65[[#This Row],[Vector]]="RTC Other RNA", LEN(Table65[[#This Row],[Custom Sequence/Bank ID]])&gt;4913),"Error 6: Maximum sequence length for Other RNA Geneblock is 4,913nt",""))),"")))</f>
        <v/>
      </c>
      <c r="BM240" s="4" t="str">
        <f>IF(AND(Table65[[#This Row],[Vector]] &lt;&gt; "Banked Construct", Table65[[#This Row],[Service]]&lt;&gt;"Stock RNA", Table65[[#This Row],[Custom Sequence/Bank ID]]&lt;&gt;""),
    _xlfn.LET(
        _xlpm.Sequence, Table65[[#This Row],[Custom Sequence/Bank ID]],
        _xlpm.OriginalLength, IF(AND(Table65[[#This Row],[Codon Optimize Capitalized?]] &lt;&gt; "No", Table65[[#This Row],[Codon Optimize Capitalized?]] &lt;&gt; ""),
                           LEN(SUBSTITUTE(SUBSTITUTE(SUBSTITUTE(SUBSTITUTE(SUBSTITUTE(_xlpm.Sequence, "A", ""), "C", ""), "G", ""), "T", ""), "U", "")),
                           LEN(_xlpm.Sequence)),
        _xlpm.NoGCLength, IF(AND(Table65[[#This Row],[Codon Optimize Capitalized?]] &lt;&gt; "No", Table65[[#This Row],[Codon Optimize Capitalized?]] &lt;&gt; ""),
                       LEN((SUBSTITUTE(SUBSTITUTE(SUBSTITUTE(SUBSTITUTE(SUBSTITUTE(SUBSTITUTE(SUBSTITUTE(_xlpm.Sequence, "A", ""), "C", ""), "G", ""), "T", ""), "U", ""), "g", ""), "c", ""))),
                       LEN(SUBSTITUTE(SUBSTITUTE(UPPER(_xlpm.Sequence), "G", ""), "C", ""))),
        _xlpm.GCLength, _xlpm.OriginalLength - _xlpm.NoGCLength,
        _xlpm.GCPercentage, IF(_xlpm.OriginalLength &gt; 15, _xlpm.GCLength / _xlpm.OriginalLength, 0.5),
                IF(OR(_xlpm.GCPercentage &gt; 0.65, _xlpm.GCPercentage &lt; 0.25), "Warning 7: Unoptimized region GC is not between 25-65%", "")
    ),
    ""
)</f>
        <v/>
      </c>
      <c r="BN240" s="4" t="str" cm="1">
        <f t="array" ref="BN240">_xlfn.LET(
    _xlpm.ProblemFound, _xlfn.TEXTJOIN(", ", TRUE, IF(OR(Table65[[#This Row],[Codon Optimize Capitalized?]]="No", Table65[[#This Row],[Codon Optimize Capitalized?]]=""), IF((ISNUMBER(SEARCH(Table_Restriction_Enzymes[XbaI], Table65[[#This Row],[Custom Sequence/Bank ID]]))), Table_Restriction_Enzymes[XbaI], ""),IF((ISNUMBER(FIND(LOWER(Table_Restriction_Enzymes[XbaI]), Table65[[#This Row],[Custom Sequence/Bank ID]]))), Table_Restriction_Enzymes[XbaI], ""))),
    IF(_xlpm.ProblemFound="", "", "[" &amp; _xlpm.ProblemFound &amp; "]"))</f>
        <v/>
      </c>
      <c r="BO240" s="4" t="str">
        <f>IF(Table_Sequence_Check[[#This Row],[Restriction Enzyme 1 Check]]&lt;&gt;"", Table_Restriction_Enzymes[[#Headers],[XbaI]],"")</f>
        <v/>
      </c>
      <c r="BP240" s="4" t="str" cm="1">
        <f t="array" ref="BP240">_xlfn.LET(
    _xlpm.ProblemFound, _xlfn.TEXTJOIN(", ", TRUE, IF(OR(Table65[[#This Row],[Codon Optimize Capitalized?]]="No", Table65[[#This Row],[Codon Optimize Capitalized?]]=""), IF((ISNUMBER(SEARCH(Table_Restriction_Enzymes[AscI], Table65[[#This Row],[Custom Sequence/Bank ID]]))), Table_Restriction_Enzymes[AscI], ""),IF((ISNUMBER(FIND(LOWER(Table_Restriction_Enzymes[AscI]), Table65[[#This Row],[Custom Sequence/Bank ID]]))), Table_Restriction_Enzymes[AscI], ""))),
    IF(_xlpm.ProblemFound="", "", "[" &amp; _xlpm.ProblemFound &amp; "]"))</f>
        <v/>
      </c>
      <c r="BQ240" s="4" t="str">
        <f>IF(Table_Sequence_Check[[#This Row],[Restriction Enzyme 2 Check]]&lt;&gt;"", Table_Restriction_Enzymes[[#Headers],[AscI]],"")</f>
        <v/>
      </c>
      <c r="BR240" s="4" t="str">
        <f>IF(AND(Table65[[#This Row],[Vector]] &lt;&gt; "Banked Construct",Table65[[#This Row],[Service]]&lt;&gt;"Stock RNA", Table65[[#This Row],[Service]]&lt;&gt;"HT Geneblock Custom RNA", Table_Sequence_Check[[#This Row],[Restriction Enzyme 1 Check]]&lt;&gt;"", Table_Sequence_Check[[#This Row],[Restriction Enzyme 2 Check]]&lt;&gt; ""),"Error 8: Remove instances of one of the following: " &amp; _xlfn.CONCAT(Table_Sequence_Check[[#This Row],[Restriction Enzyme 1 Check]],Table_Sequence_Check[[#This Row],[Restriction Enzyme 2 Check]]),"")</f>
        <v/>
      </c>
      <c r="BS240" s="4" t="str" cm="1">
        <f t="array" ref="BS240">IF(
   AND(
      Table65[[#This Row],[Service]] &lt;&gt; "",
      OR(
         COUNTIF(Table65[Service], "HT Custom RNA") &gt; 0,
         COUNTIF(Table65[Service], "HT Geneblock Custom RNA") &gt; 0
      ),
      COUNTA(_xlfn.UNIQUE(_xlfn._xlws.FILTER(Table65[Service], Table65[Service] &lt;&gt; ""))) &gt; 1
   ),
   "Error 9: If selecting HT Custom RNA or HT Geneblock Custom RNA, all items must match the selected HT service",
   ""
)</f>
        <v/>
      </c>
      <c r="BT240" s="4" t="str" cm="1">
        <f t="array" ref="BT240">IF(
   AND(
      Table65[[#This Row],[Service]] &lt;&gt; "",
      OR(COUNTIF(Table65[Service], "*HT Custom RNA*") &gt; 0, COUNTIF(Table65[Service], "*HT Geneblock Custom RNA*") &gt; 0),
      OR(
         COUNTA(_xlfn.UNIQUE(_xlfn._xlws.FILTER(Table65[RNA Analytics], (Table65[Service] &lt;&gt; "")))) &gt; 1,
         COUNTA(_xlfn.UNIQUE(_xlfn._xlws.FILTER(Table65[Bank Construct?], (Table65[Service] &lt;&gt; "")))) &gt; 1,
         COUNTA(_xlfn.UNIQUE(_xlfn._xlws.FILTER(Table65[Synthesis Type], (Table65[Service] &lt;&gt; "")))) &gt; 1
      )
   ),
   "Error 10: If submitting HT Custom RNA or HT Geneblock Custom RNA service request, all items must have the same Synthesis Type, Banking, and Analytics",
   ""
)</f>
        <v/>
      </c>
      <c r="BU240" s="4" t="str">
        <f>IF(AND(OR(Table65[[#This Row],[Service]] = "HT Custom RNA",Table65[[#This Row],[Service]] = "HT Geneblock Custom RNA"), Table65[[#This Row],[Vector]]="Banked Construct"),"Error 11: Banked constructs cannot be submitted for HT/Geneblock Custom RNA service. Contact the core if you'd like to resynthesize an entire banked plate","")</f>
        <v/>
      </c>
      <c r="BV240" s="4" t="str">
        <f>IF(AND(Table65[[#This Row],[Service]] &lt;&gt; "", Table65[[#This Row],[Vector]]="Banked Construct", Table65[[#This Row],[Bank Construct?]]="Yes"),"Error 12: Cannot bank constructs that are already banked","")</f>
        <v/>
      </c>
      <c r="BW240" s="4" t="str" cm="1">
        <f t="array" ref="BW240">_xlfn.LET(
    _xlpm.ProblemFound, _xlfn.TEXTJOIN(", ", TRUE, IF(AND(Table65[[#This Row],[Synthesis Type]]="Other RNA", OR(Table65[[#This Row],[Codon Optimize Capitalized?]]="No", Table65[[#This Row],[Codon Optimize Capitalized?]]="")), IF((ISNUMBER(SEARCH(Table_pA_Check[pA Check], Table65[[#This Row],[Custom Sequence/Bank ID]]))), Table_pA_Check[pA Check], ""),IF((ISNUMBER(FIND(LOWER(Table_pA_Check[pA Check]), Table65[[#This Row],[Custom Sequence/Bank ID]]))), Table_pA_Check[pA Check], ""))),
    IF(_xlpm.ProblemFound="", "", "Error 13: Problem sequences found (" &amp; _xlpm.ProblemFound &amp; ")"))</f>
        <v/>
      </c>
      <c r="BX240" s="4" t="str">
        <f>IF(AND(Table65[[#This Row],[Service]] &lt;&gt; "", Table65[[#This Row],[Codon Optimize Capitalized?]]&lt;&gt; "No", Table65[[#This Row],[Codon Optimize Capitalized?]]&lt;&gt; "", Table65[[#This Row],[Codon Optimize Capitalized?]]&lt;&gt; "No Options", EXACT(Table65[[#This Row],[Custom Sequence/Bank ID]],LOWER(Table65[[#This Row],[Custom Sequence/Bank ID]]))),"Error 14: Codon optimization is selected, but sequence is lowercase. Change regions for optimization to uppercase","")</f>
        <v/>
      </c>
      <c r="BY240" s="4" t="str">
        <f>IF(COUNTIF(Table65[Name], Table65[[#This Row],[Name]]) &gt; 1, "Error 15: Duplicate name", "")</f>
        <v/>
      </c>
      <c r="BZ240" s="4" t="str">
        <f>IF(
   Table65[[#This Row],[Service]]&lt;&gt;"",
   IF(
      AND(Table65[[#This Row],[Formulation]]="", Table65[[#This Row],[Number of Aliquots]]&gt;1),
      "Error 16: The RTC can only aliquot formulated circRNA; unformulated circRNA is stable through many freeze-thaw cycles",
      ""
   ),
   ""
)</f>
        <v/>
      </c>
      <c r="CA240" s="4" t="str">
        <f>IF(
   Table65[[#This Row],[Service]]&lt;&gt;"",
   IF(
      Table65[[#This Row],[Number of Aliquots]] &gt; (Table65[[#This Row],[Quantity (mg)]]*20),
      "Error 17: Too many aliquots. Maximum aliquots for Quantity requested = " &amp; (Table65[[#This Row],[Quantity (mg)]]*20),
      ""
   ),
   ""
)</f>
        <v/>
      </c>
      <c r="CB240" s="4" t="str">
        <f>IF(
   AND(Table65[[#This Row],[Service]]&lt;&gt;"", Table65[[#This Row],[Quantity (mg)]]&lt;0.2, Table65[[#This Row],[Formulation]]&lt;&gt;"", Table65[[#This Row],[Formulation]]&lt;&gt;"None"),
   "Error 18: Quantity too low. Minimum is 0.2mg for formulations",
   ""
)</f>
        <v/>
      </c>
      <c r="CC240" s="4" t="str">
        <f>IF(
   AND(Table65[[#This Row],[Service]]&lt;&gt;"", Table65[[#This Row],[Vector]]="No Vector", Table65[[#This Row],[Service]]&lt;&gt;"HT Geneblock Custom RNA"),
   "Error 19: [No Vector] can only be used for Geneblock service",
   ""
)</f>
        <v/>
      </c>
      <c r="CD240" s="4" t="str">
        <f>_xlfn.LET(
    _xlpm.errorList, _xlfn.TEXTJOIN(". ", TRUE, Table_Sequence_Check[[#This Row],[Problem Sequence Check]:[GC Check]],Table_Sequence_Check[[#This Row],[Restriction Enzyme Error]:[Gblock No Vector Check]]),
    IF(AND(Table65[[#This Row],[Service]]&lt;&gt;"", Table65[[#This Row],[Custom Sequence/Bank ID]]&lt;&gt;"SPECIAL",_xlpm.errorList&lt;&gt;""), _xlpm.errorList &amp; ".", "")
)</f>
        <v/>
      </c>
      <c r="CF240" s="3" t="str">
        <f t="shared" si="15"/>
        <v>Required</v>
      </c>
      <c r="CG240" s="1" t="str">
        <f t="shared" si="16"/>
        <v>Optional</v>
      </c>
      <c r="CH240" s="1" t="str">
        <f>IF(Table65[[#This Row],[Service]]&lt;&gt;"",IF((Table65[[#This Row],[Service]]="HT Custom RNA") + (Table65[[#This Row],[Service]]="HT Geneblock Custom RNA"), "Empty","Required"),"Empty")</f>
        <v>Empty</v>
      </c>
      <c r="CI240" s="1" t="str">
        <f>IF(Table65[[#This Row],[Service]] = "Stock RNA", "Required","Empty")</f>
        <v>Empty</v>
      </c>
      <c r="CJ240" s="1" t="str">
        <f>IF(OR(Table65[[#This Row],[Service]] = "Custom RNA", Table65[[#This Row],[Service]] = "HT Custom RNA", Table65[[#This Row],[Service]] = "HT Geneblock Custom RNA", Table65[[#This Row],[Service]] = "Formulation"), "Required", "Empty")</f>
        <v>Empty</v>
      </c>
      <c r="CK240" s="1" t="str">
        <f>IF(OR(Table65[[#This Row],[Service]] = "Custom RNA", Table65[[#This Row],[Service]] = "HT Custom RNA", Table65[[#This Row],[Service]] = "HT Geneblock Custom RNA"), "Required", "Empty")</f>
        <v>Empty</v>
      </c>
      <c r="CL240" s="1" t="str">
        <f>IF(OR(Table65[[#This Row],[Service]] = "Custom RNA", Table65[[#This Row],[Service]] = "HT Custom RNA", Table65[[#This Row],[Service]] = "HT Geneblock Custom RNA"), "Required", "Empty")</f>
        <v>Empty</v>
      </c>
      <c r="CM240" s="1" t="str">
        <f>IF(OR(Table65[[#This Row],[Service]] = "Custom RNA", Table65[[#This Row],[Service]] = "HT Custom RNA", Table65[[#This Row],[Service]] = "HT Geneblock Custom RNA"), "Required", "Empty")</f>
        <v>Empty</v>
      </c>
      <c r="CN240" s="1" t="str">
        <f>IF(AND(Table65[[#This Row],[Vector]]&lt;&gt;"Banked Construct", OR(Table65[[#This Row],[Service]] = "Custom RNA", Table65[[#This Row],[Service]] = "HT Custom RNA",Table65[[#This Row],[Service]] = "HT Geneblock Custom RNA",)), "Optional", "Empty")</f>
        <v>Empty</v>
      </c>
      <c r="CO240" s="1" t="str">
        <f>IF(OR(Table65[[#This Row],[Service]] = "Custom RNA", Table65[[#This Row],[Service]] = "HT Custom RNA"), "Optional", "Empty")</f>
        <v>Empty</v>
      </c>
      <c r="CP240" s="1" t="str">
        <f>IF(OR(Table65[[#This Row],[Service]] = "Custom RNA", Table65[[#This Row],[Service]] = "HT Custom RNA", Table65[[#This Row],[Service]] = "HT Custom Geneblock RNA"), "Optional", "Empty")</f>
        <v>Empty</v>
      </c>
      <c r="CQ240" s="1" t="str">
        <f>IF(Table65[[#This Row],[Service]]&lt;&gt;"",IF(OR(Table65[[#This Row],[Service]]="HT Custom RNA", Table65[[#This Row],[Service]]="HT Geneblock Custom RNA"), "Empty","Optional"),"Empty")</f>
        <v>Empty</v>
      </c>
      <c r="CR240" s="1" t="str">
        <f>IF(AND(Table65[[#This Row],[Formulation]]&lt;&gt;"",Table65[[#This Row],[Formulation]]&lt;&gt;"None",Table65[[#This Row],[Formulation]]&lt;&gt;"No Options"), "Required","Empty")</f>
        <v>Empty</v>
      </c>
      <c r="CS240" s="1" t="str">
        <f>IF(AND(Table65[[#This Row],[Formulation]]&lt;&gt;"",Table65[[#This Row],[Formulation]]&lt;&gt;"None",Table65[[#This Row],[Formulation]]&lt;&gt;"No Options"), "Optional","Empty")</f>
        <v>Empty</v>
      </c>
      <c r="CT240" s="1" t="str">
        <f t="shared" si="17"/>
        <v>Optional</v>
      </c>
      <c r="CU240" s="1" t="str">
        <f t="shared" si="18"/>
        <v>Optional</v>
      </c>
      <c r="CV240" s="2" t="str">
        <f t="shared" si="19"/>
        <v>Optional</v>
      </c>
    </row>
    <row r="241" spans="1:100" x14ac:dyDescent="0.35">
      <c r="A241" s="69">
        <v>237</v>
      </c>
      <c r="B241" s="59"/>
      <c r="C241" s="83"/>
      <c r="D241" s="85"/>
      <c r="E241" s="90"/>
      <c r="F241" s="60"/>
      <c r="G241" s="60"/>
      <c r="H241" s="60"/>
      <c r="I241" s="61"/>
      <c r="J241" s="61"/>
      <c r="K241" s="105"/>
      <c r="L241" s="90"/>
      <c r="M241" s="60"/>
      <c r="N241" s="108"/>
      <c r="O241" s="91"/>
      <c r="P241" s="111"/>
      <c r="Q241" s="93" t="str">
        <f>Table_Sequence_Check[[#This Row],[Final Warnings]]</f>
        <v/>
      </c>
      <c r="R241" s="19"/>
      <c r="S241" s="19"/>
      <c r="T241" s="19"/>
      <c r="BG241" s="3" t="str" cm="1">
        <f t="array" ref="BG241">_xlfn.LET(
    _xlpm.ProblemFound, _xlfn.TEXTJOIN(", ", TRUE, IF(OR(Table65[[#This Row],[Codon Optimize Capitalized?]]="No", Table65[[#This Row],[Codon Optimize Capitalized?]]=""), IF((ISNUMBER(SEARCH(Table_Problem_Sequences[Problem Sequences], Table65[[#This Row],[Custom Sequence/Bank ID]]))), Table_Problem_Sequences[Problem Sequences], ""),IF((ISNUMBER(FIND(LOWER(Table_Problem_Sequences[Problem Sequences]), Table65[[#This Row],[Custom Sequence/Bank ID]]))), Table_Problem_Sequences[Problem Sequences], ""))),
    IF(_xlpm.ProblemFound="", "", "Warning 1: Problem sequences found (" &amp; _xlpm.ProblemFound &amp; ")"))</f>
        <v/>
      </c>
      <c r="BH241" s="3" t="str">
        <f>IF(AND(Table65[[#This Row],[Vector]] &lt;&gt; "Banked Construct",Table65[[#This Row],[Service]]&lt;&gt;"Stock RNA", LEN(Table65[[#This Row],[Custom Sequence/Bank ID]])&lt;300, Table65[[#This Row],[Custom Sequence/Bank ID]]&lt;&gt;""),"Comment: Sequence is less than 300nt. A spacer sequence will be added to bring the length up to 300nt","")</f>
        <v/>
      </c>
      <c r="BI241" s="1" t="str">
        <f>IF(AND(Table65[[#This Row],[Custom Sequence/Bank ID]]&lt;&gt;"", Table65[[#This Row],[Codon Optimize Capitalized?]]&lt;&gt; "No", Table65[[#This Row],[Codon Optimize Capitalized?]]&lt;&gt; "", Table65[[#This Row],[Codon Optimize Capitalized?]]&lt;&gt; "No Options"),
    IF(MOD(LEN(SUBSTITUTE(SUBSTITUTE(SUBSTITUTE(SUBSTITUTE(SUBSTITUTE(Table65[[#This Row],[Custom Sequence/Bank ID]], "a", ""), "c", ""), "g", ""), "u", ""), "t", "")), 3) = 0,
        "",
        "Error 3: Optimization regions not divisible by 3"),
    "")</f>
        <v/>
      </c>
      <c r="BJ241" s="1" t="str">
        <f>IF(
    Table65[[#This Row],[Vector]]="Banked Construct",
    IF(
        AND(
            LEFT(Table65[[#This Row],[Custom Sequence/Bank ID]], 3)="RTC",
            ISNUMBER(VALUE(MID(Table65[[#This Row],[Custom Sequence/Bank ID]], 4, 7))),
            LEN(Table65[[#This Row],[Custom Sequence/Bank ID]])=10
        ),
        "",
        "Error 4: Incorrect Bank ID"
    ),
    ""
)</f>
        <v/>
      </c>
      <c r="BK241" s="1" t="str">
        <f>IF(
   AND(Table65[[#This Row],[Vector]]&lt;&gt;"Banked Construct", LEN(Table65[[#This Row],[Custom Sequence/Bank ID]])&gt;0),
   IF(
      LEN(
         SUBSTITUTE(
            SUBSTITUTE(
               SUBSTITUTE(
                  SUBSTITUTE(UPPER(Table65[[#This Row],[Custom Sequence/Bank ID]]),"A",""),
               "C",""),
            "T",""),
         "G","")
      )&gt;0,
      "Error 5: Non-ACGT characters present",
      ""
   ),
   ""
)</f>
        <v/>
      </c>
      <c r="BL241" s="4" t="str">
        <f>IF(AND(Table65[[#This Row],[Vector]] &lt;&gt; "Banked Construct",Table65[[#This Row],[Service]]="Custom RNA", LEN(Table65[[#This Row],[Custom Sequence/Bank ID]])&gt;10000),"Error 6: Maximum sequence length is 10,000nt",IF(AND(Table65[[#This Row],[Vector]] &lt;&gt; "Banked Construct",Table65[[#This Row],[Service]]="HT Custom RNA", LEN(Table65[[#This Row],[Custom Sequence/Bank ID]])&gt;5000),"Error 6: Maximum sequence length for HT is 5,000nt", IF(Table65[[#This Row],[Service]]="HT Geneblock Custom RNA", IF(AND(Table65[[#This Row],[Vector]]="RTC coding circRNA", LEN(Table65[[#This Row],[Custom Sequence/Bank ID]])&gt;3793),"Error 6: Maximum sequence length for Coding CircRNA Geneblock is 3,793nt", IF(AND(Table65[[#This Row],[Vector]]="RTC noncoding circRNA", LEN(Table65[[#This Row],[Custom Sequence/Bank ID]])&gt;4493),"Error 6: Maximum sequence length for Noncoding CircRNA Geneblock is 4,493nt", IF(AND(Table65[[#This Row],[Vector]]="RTC Other RNA", LEN(Table65[[#This Row],[Custom Sequence/Bank ID]])&gt;4913),"Error 6: Maximum sequence length for Other RNA Geneblock is 4,913nt",""))),"")))</f>
        <v/>
      </c>
      <c r="BM241" s="4" t="str">
        <f>IF(AND(Table65[[#This Row],[Vector]] &lt;&gt; "Banked Construct", Table65[[#This Row],[Service]]&lt;&gt;"Stock RNA", Table65[[#This Row],[Custom Sequence/Bank ID]]&lt;&gt;""),
    _xlfn.LET(
        _xlpm.Sequence, Table65[[#This Row],[Custom Sequence/Bank ID]],
        _xlpm.OriginalLength, IF(AND(Table65[[#This Row],[Codon Optimize Capitalized?]] &lt;&gt; "No", Table65[[#This Row],[Codon Optimize Capitalized?]] &lt;&gt; ""),
                           LEN(SUBSTITUTE(SUBSTITUTE(SUBSTITUTE(SUBSTITUTE(SUBSTITUTE(_xlpm.Sequence, "A", ""), "C", ""), "G", ""), "T", ""), "U", "")),
                           LEN(_xlpm.Sequence)),
        _xlpm.NoGCLength, IF(AND(Table65[[#This Row],[Codon Optimize Capitalized?]] &lt;&gt; "No", Table65[[#This Row],[Codon Optimize Capitalized?]] &lt;&gt; ""),
                       LEN((SUBSTITUTE(SUBSTITUTE(SUBSTITUTE(SUBSTITUTE(SUBSTITUTE(SUBSTITUTE(SUBSTITUTE(_xlpm.Sequence, "A", ""), "C", ""), "G", ""), "T", ""), "U", ""), "g", ""), "c", ""))),
                       LEN(SUBSTITUTE(SUBSTITUTE(UPPER(_xlpm.Sequence), "G", ""), "C", ""))),
        _xlpm.GCLength, _xlpm.OriginalLength - _xlpm.NoGCLength,
        _xlpm.GCPercentage, IF(_xlpm.OriginalLength &gt; 15, _xlpm.GCLength / _xlpm.OriginalLength, 0.5),
                IF(OR(_xlpm.GCPercentage &gt; 0.65, _xlpm.GCPercentage &lt; 0.25), "Warning 7: Unoptimized region GC is not between 25-65%", "")
    ),
    ""
)</f>
        <v/>
      </c>
      <c r="BN241" s="4" t="str" cm="1">
        <f t="array" ref="BN241">_xlfn.LET(
    _xlpm.ProblemFound, _xlfn.TEXTJOIN(", ", TRUE, IF(OR(Table65[[#This Row],[Codon Optimize Capitalized?]]="No", Table65[[#This Row],[Codon Optimize Capitalized?]]=""), IF((ISNUMBER(SEARCH(Table_Restriction_Enzymes[XbaI], Table65[[#This Row],[Custom Sequence/Bank ID]]))), Table_Restriction_Enzymes[XbaI], ""),IF((ISNUMBER(FIND(LOWER(Table_Restriction_Enzymes[XbaI]), Table65[[#This Row],[Custom Sequence/Bank ID]]))), Table_Restriction_Enzymes[XbaI], ""))),
    IF(_xlpm.ProblemFound="", "", "[" &amp; _xlpm.ProblemFound &amp; "]"))</f>
        <v/>
      </c>
      <c r="BO241" s="4" t="str">
        <f>IF(Table_Sequence_Check[[#This Row],[Restriction Enzyme 1 Check]]&lt;&gt;"", Table_Restriction_Enzymes[[#Headers],[XbaI]],"")</f>
        <v/>
      </c>
      <c r="BP241" s="4" t="str" cm="1">
        <f t="array" ref="BP241">_xlfn.LET(
    _xlpm.ProblemFound, _xlfn.TEXTJOIN(", ", TRUE, IF(OR(Table65[[#This Row],[Codon Optimize Capitalized?]]="No", Table65[[#This Row],[Codon Optimize Capitalized?]]=""), IF((ISNUMBER(SEARCH(Table_Restriction_Enzymes[AscI], Table65[[#This Row],[Custom Sequence/Bank ID]]))), Table_Restriction_Enzymes[AscI], ""),IF((ISNUMBER(FIND(LOWER(Table_Restriction_Enzymes[AscI]), Table65[[#This Row],[Custom Sequence/Bank ID]]))), Table_Restriction_Enzymes[AscI], ""))),
    IF(_xlpm.ProblemFound="", "", "[" &amp; _xlpm.ProblemFound &amp; "]"))</f>
        <v/>
      </c>
      <c r="BQ241" s="4" t="str">
        <f>IF(Table_Sequence_Check[[#This Row],[Restriction Enzyme 2 Check]]&lt;&gt;"", Table_Restriction_Enzymes[[#Headers],[AscI]],"")</f>
        <v/>
      </c>
      <c r="BR241" s="4" t="str">
        <f>IF(AND(Table65[[#This Row],[Vector]] &lt;&gt; "Banked Construct",Table65[[#This Row],[Service]]&lt;&gt;"Stock RNA", Table65[[#This Row],[Service]]&lt;&gt;"HT Geneblock Custom RNA", Table_Sequence_Check[[#This Row],[Restriction Enzyme 1 Check]]&lt;&gt;"", Table_Sequence_Check[[#This Row],[Restriction Enzyme 2 Check]]&lt;&gt; ""),"Error 8: Remove instances of one of the following: " &amp; _xlfn.CONCAT(Table_Sequence_Check[[#This Row],[Restriction Enzyme 1 Check]],Table_Sequence_Check[[#This Row],[Restriction Enzyme 2 Check]]),"")</f>
        <v/>
      </c>
      <c r="BS241" s="4" t="str" cm="1">
        <f t="array" ref="BS241">IF(
   AND(
      Table65[[#This Row],[Service]] &lt;&gt; "",
      OR(
         COUNTIF(Table65[Service], "HT Custom RNA") &gt; 0,
         COUNTIF(Table65[Service], "HT Geneblock Custom RNA") &gt; 0
      ),
      COUNTA(_xlfn.UNIQUE(_xlfn._xlws.FILTER(Table65[Service], Table65[Service] &lt;&gt; ""))) &gt; 1
   ),
   "Error 9: If selecting HT Custom RNA or HT Geneblock Custom RNA, all items must match the selected HT service",
   ""
)</f>
        <v/>
      </c>
      <c r="BT241" s="4" t="str" cm="1">
        <f t="array" ref="BT241">IF(
   AND(
      Table65[[#This Row],[Service]] &lt;&gt; "",
      OR(COUNTIF(Table65[Service], "*HT Custom RNA*") &gt; 0, COUNTIF(Table65[Service], "*HT Geneblock Custom RNA*") &gt; 0),
      OR(
         COUNTA(_xlfn.UNIQUE(_xlfn._xlws.FILTER(Table65[RNA Analytics], (Table65[Service] &lt;&gt; "")))) &gt; 1,
         COUNTA(_xlfn.UNIQUE(_xlfn._xlws.FILTER(Table65[Bank Construct?], (Table65[Service] &lt;&gt; "")))) &gt; 1,
         COUNTA(_xlfn.UNIQUE(_xlfn._xlws.FILTER(Table65[Synthesis Type], (Table65[Service] &lt;&gt; "")))) &gt; 1
      )
   ),
   "Error 10: If submitting HT Custom RNA or HT Geneblock Custom RNA service request, all items must have the same Synthesis Type, Banking, and Analytics",
   ""
)</f>
        <v/>
      </c>
      <c r="BU241" s="4" t="str">
        <f>IF(AND(OR(Table65[[#This Row],[Service]] = "HT Custom RNA",Table65[[#This Row],[Service]] = "HT Geneblock Custom RNA"), Table65[[#This Row],[Vector]]="Banked Construct"),"Error 11: Banked constructs cannot be submitted for HT/Geneblock Custom RNA service. Contact the core if you'd like to resynthesize an entire banked plate","")</f>
        <v/>
      </c>
      <c r="BV241" s="4" t="str">
        <f>IF(AND(Table65[[#This Row],[Service]] &lt;&gt; "", Table65[[#This Row],[Vector]]="Banked Construct", Table65[[#This Row],[Bank Construct?]]="Yes"),"Error 12: Cannot bank constructs that are already banked","")</f>
        <v/>
      </c>
      <c r="BW241" s="4" t="str" cm="1">
        <f t="array" ref="BW241">_xlfn.LET(
    _xlpm.ProblemFound, _xlfn.TEXTJOIN(", ", TRUE, IF(AND(Table65[[#This Row],[Synthesis Type]]="Other RNA", OR(Table65[[#This Row],[Codon Optimize Capitalized?]]="No", Table65[[#This Row],[Codon Optimize Capitalized?]]="")), IF((ISNUMBER(SEARCH(Table_pA_Check[pA Check], Table65[[#This Row],[Custom Sequence/Bank ID]]))), Table_pA_Check[pA Check], ""),IF((ISNUMBER(FIND(LOWER(Table_pA_Check[pA Check]), Table65[[#This Row],[Custom Sequence/Bank ID]]))), Table_pA_Check[pA Check], ""))),
    IF(_xlpm.ProblemFound="", "", "Error 13: Problem sequences found (" &amp; _xlpm.ProblemFound &amp; ")"))</f>
        <v/>
      </c>
      <c r="BX241" s="4" t="str">
        <f>IF(AND(Table65[[#This Row],[Service]] &lt;&gt; "", Table65[[#This Row],[Codon Optimize Capitalized?]]&lt;&gt; "No", Table65[[#This Row],[Codon Optimize Capitalized?]]&lt;&gt; "", Table65[[#This Row],[Codon Optimize Capitalized?]]&lt;&gt; "No Options", EXACT(Table65[[#This Row],[Custom Sequence/Bank ID]],LOWER(Table65[[#This Row],[Custom Sequence/Bank ID]]))),"Error 14: Codon optimization is selected, but sequence is lowercase. Change regions for optimization to uppercase","")</f>
        <v/>
      </c>
      <c r="BY241" s="4" t="str">
        <f>IF(COUNTIF(Table65[Name], Table65[[#This Row],[Name]]) &gt; 1, "Error 15: Duplicate name", "")</f>
        <v/>
      </c>
      <c r="BZ241" s="4" t="str">
        <f>IF(
   Table65[[#This Row],[Service]]&lt;&gt;"",
   IF(
      AND(Table65[[#This Row],[Formulation]]="", Table65[[#This Row],[Number of Aliquots]]&gt;1),
      "Error 16: The RTC can only aliquot formulated circRNA; unformulated circRNA is stable through many freeze-thaw cycles",
      ""
   ),
   ""
)</f>
        <v/>
      </c>
      <c r="CA241" s="4" t="str">
        <f>IF(
   Table65[[#This Row],[Service]]&lt;&gt;"",
   IF(
      Table65[[#This Row],[Number of Aliquots]] &gt; (Table65[[#This Row],[Quantity (mg)]]*20),
      "Error 17: Too many aliquots. Maximum aliquots for Quantity requested = " &amp; (Table65[[#This Row],[Quantity (mg)]]*20),
      ""
   ),
   ""
)</f>
        <v/>
      </c>
      <c r="CB241" s="4" t="str">
        <f>IF(
   AND(Table65[[#This Row],[Service]]&lt;&gt;"", Table65[[#This Row],[Quantity (mg)]]&lt;0.2, Table65[[#This Row],[Formulation]]&lt;&gt;"", Table65[[#This Row],[Formulation]]&lt;&gt;"None"),
   "Error 18: Quantity too low. Minimum is 0.2mg for formulations",
   ""
)</f>
        <v/>
      </c>
      <c r="CC241" s="4" t="str">
        <f>IF(
   AND(Table65[[#This Row],[Service]]&lt;&gt;"", Table65[[#This Row],[Vector]]="No Vector", Table65[[#This Row],[Service]]&lt;&gt;"HT Geneblock Custom RNA"),
   "Error 19: [No Vector] can only be used for Geneblock service",
   ""
)</f>
        <v/>
      </c>
      <c r="CD241" s="4" t="str">
        <f>_xlfn.LET(
    _xlpm.errorList, _xlfn.TEXTJOIN(". ", TRUE, Table_Sequence_Check[[#This Row],[Problem Sequence Check]:[GC Check]],Table_Sequence_Check[[#This Row],[Restriction Enzyme Error]:[Gblock No Vector Check]]),
    IF(AND(Table65[[#This Row],[Service]]&lt;&gt;"", Table65[[#This Row],[Custom Sequence/Bank ID]]&lt;&gt;"SPECIAL",_xlpm.errorList&lt;&gt;""), _xlpm.errorList &amp; ".", "")
)</f>
        <v/>
      </c>
      <c r="CF241" s="3" t="str">
        <f t="shared" si="15"/>
        <v>Required</v>
      </c>
      <c r="CG241" s="1" t="str">
        <f t="shared" si="16"/>
        <v>Optional</v>
      </c>
      <c r="CH241" s="1" t="str">
        <f>IF(Table65[[#This Row],[Service]]&lt;&gt;"",IF((Table65[[#This Row],[Service]]="HT Custom RNA") + (Table65[[#This Row],[Service]]="HT Geneblock Custom RNA"), "Empty","Required"),"Empty")</f>
        <v>Empty</v>
      </c>
      <c r="CI241" s="1" t="str">
        <f>IF(Table65[[#This Row],[Service]] = "Stock RNA", "Required","Empty")</f>
        <v>Empty</v>
      </c>
      <c r="CJ241" s="1" t="str">
        <f>IF(OR(Table65[[#This Row],[Service]] = "Custom RNA", Table65[[#This Row],[Service]] = "HT Custom RNA", Table65[[#This Row],[Service]] = "HT Geneblock Custom RNA", Table65[[#This Row],[Service]] = "Formulation"), "Required", "Empty")</f>
        <v>Empty</v>
      </c>
      <c r="CK241" s="1" t="str">
        <f>IF(OR(Table65[[#This Row],[Service]] = "Custom RNA", Table65[[#This Row],[Service]] = "HT Custom RNA", Table65[[#This Row],[Service]] = "HT Geneblock Custom RNA"), "Required", "Empty")</f>
        <v>Empty</v>
      </c>
      <c r="CL241" s="1" t="str">
        <f>IF(OR(Table65[[#This Row],[Service]] = "Custom RNA", Table65[[#This Row],[Service]] = "HT Custom RNA", Table65[[#This Row],[Service]] = "HT Geneblock Custom RNA"), "Required", "Empty")</f>
        <v>Empty</v>
      </c>
      <c r="CM241" s="1" t="str">
        <f>IF(OR(Table65[[#This Row],[Service]] = "Custom RNA", Table65[[#This Row],[Service]] = "HT Custom RNA", Table65[[#This Row],[Service]] = "HT Geneblock Custom RNA"), "Required", "Empty")</f>
        <v>Empty</v>
      </c>
      <c r="CN241" s="1" t="str">
        <f>IF(AND(Table65[[#This Row],[Vector]]&lt;&gt;"Banked Construct", OR(Table65[[#This Row],[Service]] = "Custom RNA", Table65[[#This Row],[Service]] = "HT Custom RNA",Table65[[#This Row],[Service]] = "HT Geneblock Custom RNA",)), "Optional", "Empty")</f>
        <v>Empty</v>
      </c>
      <c r="CO241" s="1" t="str">
        <f>IF(OR(Table65[[#This Row],[Service]] = "Custom RNA", Table65[[#This Row],[Service]] = "HT Custom RNA"), "Optional", "Empty")</f>
        <v>Empty</v>
      </c>
      <c r="CP241" s="1" t="str">
        <f>IF(OR(Table65[[#This Row],[Service]] = "Custom RNA", Table65[[#This Row],[Service]] = "HT Custom RNA", Table65[[#This Row],[Service]] = "HT Custom Geneblock RNA"), "Optional", "Empty")</f>
        <v>Empty</v>
      </c>
      <c r="CQ241" s="1" t="str">
        <f>IF(Table65[[#This Row],[Service]]&lt;&gt;"",IF(OR(Table65[[#This Row],[Service]]="HT Custom RNA", Table65[[#This Row],[Service]]="HT Geneblock Custom RNA"), "Empty","Optional"),"Empty")</f>
        <v>Empty</v>
      </c>
      <c r="CR241" s="1" t="str">
        <f>IF(AND(Table65[[#This Row],[Formulation]]&lt;&gt;"",Table65[[#This Row],[Formulation]]&lt;&gt;"None",Table65[[#This Row],[Formulation]]&lt;&gt;"No Options"), "Required","Empty")</f>
        <v>Empty</v>
      </c>
      <c r="CS241" s="1" t="str">
        <f>IF(AND(Table65[[#This Row],[Formulation]]&lt;&gt;"",Table65[[#This Row],[Formulation]]&lt;&gt;"None",Table65[[#This Row],[Formulation]]&lt;&gt;"No Options"), "Optional","Empty")</f>
        <v>Empty</v>
      </c>
      <c r="CT241" s="1" t="str">
        <f t="shared" si="17"/>
        <v>Optional</v>
      </c>
      <c r="CU241" s="1" t="str">
        <f t="shared" si="18"/>
        <v>Optional</v>
      </c>
      <c r="CV241" s="2" t="str">
        <f t="shared" si="19"/>
        <v>Optional</v>
      </c>
    </row>
    <row r="242" spans="1:100" x14ac:dyDescent="0.35">
      <c r="A242" s="69">
        <v>238</v>
      </c>
      <c r="B242" s="59"/>
      <c r="C242" s="83"/>
      <c r="D242" s="85"/>
      <c r="E242" s="90"/>
      <c r="F242" s="60"/>
      <c r="G242" s="60"/>
      <c r="H242" s="60"/>
      <c r="I242" s="61"/>
      <c r="J242" s="61"/>
      <c r="K242" s="105"/>
      <c r="L242" s="90"/>
      <c r="M242" s="60"/>
      <c r="N242" s="108"/>
      <c r="O242" s="91"/>
      <c r="P242" s="111"/>
      <c r="Q242" s="93" t="str">
        <f>Table_Sequence_Check[[#This Row],[Final Warnings]]</f>
        <v/>
      </c>
      <c r="R242" s="19"/>
      <c r="S242" s="19"/>
      <c r="T242" s="19"/>
      <c r="BG242" s="3" t="str" cm="1">
        <f t="array" ref="BG242">_xlfn.LET(
    _xlpm.ProblemFound, _xlfn.TEXTJOIN(", ", TRUE, IF(OR(Table65[[#This Row],[Codon Optimize Capitalized?]]="No", Table65[[#This Row],[Codon Optimize Capitalized?]]=""), IF((ISNUMBER(SEARCH(Table_Problem_Sequences[Problem Sequences], Table65[[#This Row],[Custom Sequence/Bank ID]]))), Table_Problem_Sequences[Problem Sequences], ""),IF((ISNUMBER(FIND(LOWER(Table_Problem_Sequences[Problem Sequences]), Table65[[#This Row],[Custom Sequence/Bank ID]]))), Table_Problem_Sequences[Problem Sequences], ""))),
    IF(_xlpm.ProblemFound="", "", "Warning 1: Problem sequences found (" &amp; _xlpm.ProblemFound &amp; ")"))</f>
        <v/>
      </c>
      <c r="BH242" s="3" t="str">
        <f>IF(AND(Table65[[#This Row],[Vector]] &lt;&gt; "Banked Construct",Table65[[#This Row],[Service]]&lt;&gt;"Stock RNA", LEN(Table65[[#This Row],[Custom Sequence/Bank ID]])&lt;300, Table65[[#This Row],[Custom Sequence/Bank ID]]&lt;&gt;""),"Comment: Sequence is less than 300nt. A spacer sequence will be added to bring the length up to 300nt","")</f>
        <v/>
      </c>
      <c r="BI242" s="1" t="str">
        <f>IF(AND(Table65[[#This Row],[Custom Sequence/Bank ID]]&lt;&gt;"", Table65[[#This Row],[Codon Optimize Capitalized?]]&lt;&gt; "No", Table65[[#This Row],[Codon Optimize Capitalized?]]&lt;&gt; "", Table65[[#This Row],[Codon Optimize Capitalized?]]&lt;&gt; "No Options"),
    IF(MOD(LEN(SUBSTITUTE(SUBSTITUTE(SUBSTITUTE(SUBSTITUTE(SUBSTITUTE(Table65[[#This Row],[Custom Sequence/Bank ID]], "a", ""), "c", ""), "g", ""), "u", ""), "t", "")), 3) = 0,
        "",
        "Error 3: Optimization regions not divisible by 3"),
    "")</f>
        <v/>
      </c>
      <c r="BJ242" s="1" t="str">
        <f>IF(
    Table65[[#This Row],[Vector]]="Banked Construct",
    IF(
        AND(
            LEFT(Table65[[#This Row],[Custom Sequence/Bank ID]], 3)="RTC",
            ISNUMBER(VALUE(MID(Table65[[#This Row],[Custom Sequence/Bank ID]], 4, 7))),
            LEN(Table65[[#This Row],[Custom Sequence/Bank ID]])=10
        ),
        "",
        "Error 4: Incorrect Bank ID"
    ),
    ""
)</f>
        <v/>
      </c>
      <c r="BK242" s="1" t="str">
        <f>IF(
   AND(Table65[[#This Row],[Vector]]&lt;&gt;"Banked Construct", LEN(Table65[[#This Row],[Custom Sequence/Bank ID]])&gt;0),
   IF(
      LEN(
         SUBSTITUTE(
            SUBSTITUTE(
               SUBSTITUTE(
                  SUBSTITUTE(UPPER(Table65[[#This Row],[Custom Sequence/Bank ID]]),"A",""),
               "C",""),
            "T",""),
         "G","")
      )&gt;0,
      "Error 5: Non-ACGT characters present",
      ""
   ),
   ""
)</f>
        <v/>
      </c>
      <c r="BL242" s="4" t="str">
        <f>IF(AND(Table65[[#This Row],[Vector]] &lt;&gt; "Banked Construct",Table65[[#This Row],[Service]]="Custom RNA", LEN(Table65[[#This Row],[Custom Sequence/Bank ID]])&gt;10000),"Error 6: Maximum sequence length is 10,000nt",IF(AND(Table65[[#This Row],[Vector]] &lt;&gt; "Banked Construct",Table65[[#This Row],[Service]]="HT Custom RNA", LEN(Table65[[#This Row],[Custom Sequence/Bank ID]])&gt;5000),"Error 6: Maximum sequence length for HT is 5,000nt", IF(Table65[[#This Row],[Service]]="HT Geneblock Custom RNA", IF(AND(Table65[[#This Row],[Vector]]="RTC coding circRNA", LEN(Table65[[#This Row],[Custom Sequence/Bank ID]])&gt;3793),"Error 6: Maximum sequence length for Coding CircRNA Geneblock is 3,793nt", IF(AND(Table65[[#This Row],[Vector]]="RTC noncoding circRNA", LEN(Table65[[#This Row],[Custom Sequence/Bank ID]])&gt;4493),"Error 6: Maximum sequence length for Noncoding CircRNA Geneblock is 4,493nt", IF(AND(Table65[[#This Row],[Vector]]="RTC Other RNA", LEN(Table65[[#This Row],[Custom Sequence/Bank ID]])&gt;4913),"Error 6: Maximum sequence length for Other RNA Geneblock is 4,913nt",""))),"")))</f>
        <v/>
      </c>
      <c r="BM242" s="4" t="str">
        <f>IF(AND(Table65[[#This Row],[Vector]] &lt;&gt; "Banked Construct", Table65[[#This Row],[Service]]&lt;&gt;"Stock RNA", Table65[[#This Row],[Custom Sequence/Bank ID]]&lt;&gt;""),
    _xlfn.LET(
        _xlpm.Sequence, Table65[[#This Row],[Custom Sequence/Bank ID]],
        _xlpm.OriginalLength, IF(AND(Table65[[#This Row],[Codon Optimize Capitalized?]] &lt;&gt; "No", Table65[[#This Row],[Codon Optimize Capitalized?]] &lt;&gt; ""),
                           LEN(SUBSTITUTE(SUBSTITUTE(SUBSTITUTE(SUBSTITUTE(SUBSTITUTE(_xlpm.Sequence, "A", ""), "C", ""), "G", ""), "T", ""), "U", "")),
                           LEN(_xlpm.Sequence)),
        _xlpm.NoGCLength, IF(AND(Table65[[#This Row],[Codon Optimize Capitalized?]] &lt;&gt; "No", Table65[[#This Row],[Codon Optimize Capitalized?]] &lt;&gt; ""),
                       LEN((SUBSTITUTE(SUBSTITUTE(SUBSTITUTE(SUBSTITUTE(SUBSTITUTE(SUBSTITUTE(SUBSTITUTE(_xlpm.Sequence, "A", ""), "C", ""), "G", ""), "T", ""), "U", ""), "g", ""), "c", ""))),
                       LEN(SUBSTITUTE(SUBSTITUTE(UPPER(_xlpm.Sequence), "G", ""), "C", ""))),
        _xlpm.GCLength, _xlpm.OriginalLength - _xlpm.NoGCLength,
        _xlpm.GCPercentage, IF(_xlpm.OriginalLength &gt; 15, _xlpm.GCLength / _xlpm.OriginalLength, 0.5),
                IF(OR(_xlpm.GCPercentage &gt; 0.65, _xlpm.GCPercentage &lt; 0.25), "Warning 7: Unoptimized region GC is not between 25-65%", "")
    ),
    ""
)</f>
        <v/>
      </c>
      <c r="BN242" s="4" t="str" cm="1">
        <f t="array" ref="BN242">_xlfn.LET(
    _xlpm.ProblemFound, _xlfn.TEXTJOIN(", ", TRUE, IF(OR(Table65[[#This Row],[Codon Optimize Capitalized?]]="No", Table65[[#This Row],[Codon Optimize Capitalized?]]=""), IF((ISNUMBER(SEARCH(Table_Restriction_Enzymes[XbaI], Table65[[#This Row],[Custom Sequence/Bank ID]]))), Table_Restriction_Enzymes[XbaI], ""),IF((ISNUMBER(FIND(LOWER(Table_Restriction_Enzymes[XbaI]), Table65[[#This Row],[Custom Sequence/Bank ID]]))), Table_Restriction_Enzymes[XbaI], ""))),
    IF(_xlpm.ProblemFound="", "", "[" &amp; _xlpm.ProblemFound &amp; "]"))</f>
        <v/>
      </c>
      <c r="BO242" s="4" t="str">
        <f>IF(Table_Sequence_Check[[#This Row],[Restriction Enzyme 1 Check]]&lt;&gt;"", Table_Restriction_Enzymes[[#Headers],[XbaI]],"")</f>
        <v/>
      </c>
      <c r="BP242" s="4" t="str" cm="1">
        <f t="array" ref="BP242">_xlfn.LET(
    _xlpm.ProblemFound, _xlfn.TEXTJOIN(", ", TRUE, IF(OR(Table65[[#This Row],[Codon Optimize Capitalized?]]="No", Table65[[#This Row],[Codon Optimize Capitalized?]]=""), IF((ISNUMBER(SEARCH(Table_Restriction_Enzymes[AscI], Table65[[#This Row],[Custom Sequence/Bank ID]]))), Table_Restriction_Enzymes[AscI], ""),IF((ISNUMBER(FIND(LOWER(Table_Restriction_Enzymes[AscI]), Table65[[#This Row],[Custom Sequence/Bank ID]]))), Table_Restriction_Enzymes[AscI], ""))),
    IF(_xlpm.ProblemFound="", "", "[" &amp; _xlpm.ProblemFound &amp; "]"))</f>
        <v/>
      </c>
      <c r="BQ242" s="4" t="str">
        <f>IF(Table_Sequence_Check[[#This Row],[Restriction Enzyme 2 Check]]&lt;&gt;"", Table_Restriction_Enzymes[[#Headers],[AscI]],"")</f>
        <v/>
      </c>
      <c r="BR242" s="4" t="str">
        <f>IF(AND(Table65[[#This Row],[Vector]] &lt;&gt; "Banked Construct",Table65[[#This Row],[Service]]&lt;&gt;"Stock RNA", Table65[[#This Row],[Service]]&lt;&gt;"HT Geneblock Custom RNA", Table_Sequence_Check[[#This Row],[Restriction Enzyme 1 Check]]&lt;&gt;"", Table_Sequence_Check[[#This Row],[Restriction Enzyme 2 Check]]&lt;&gt; ""),"Error 8: Remove instances of one of the following: " &amp; _xlfn.CONCAT(Table_Sequence_Check[[#This Row],[Restriction Enzyme 1 Check]],Table_Sequence_Check[[#This Row],[Restriction Enzyme 2 Check]]),"")</f>
        <v/>
      </c>
      <c r="BS242" s="4" t="str" cm="1">
        <f t="array" ref="BS242">IF(
   AND(
      Table65[[#This Row],[Service]] &lt;&gt; "",
      OR(
         COUNTIF(Table65[Service], "HT Custom RNA") &gt; 0,
         COUNTIF(Table65[Service], "HT Geneblock Custom RNA") &gt; 0
      ),
      COUNTA(_xlfn.UNIQUE(_xlfn._xlws.FILTER(Table65[Service], Table65[Service] &lt;&gt; ""))) &gt; 1
   ),
   "Error 9: If selecting HT Custom RNA or HT Geneblock Custom RNA, all items must match the selected HT service",
   ""
)</f>
        <v/>
      </c>
      <c r="BT242" s="4" t="str" cm="1">
        <f t="array" ref="BT242">IF(
   AND(
      Table65[[#This Row],[Service]] &lt;&gt; "",
      OR(COUNTIF(Table65[Service], "*HT Custom RNA*") &gt; 0, COUNTIF(Table65[Service], "*HT Geneblock Custom RNA*") &gt; 0),
      OR(
         COUNTA(_xlfn.UNIQUE(_xlfn._xlws.FILTER(Table65[RNA Analytics], (Table65[Service] &lt;&gt; "")))) &gt; 1,
         COUNTA(_xlfn.UNIQUE(_xlfn._xlws.FILTER(Table65[Bank Construct?], (Table65[Service] &lt;&gt; "")))) &gt; 1,
         COUNTA(_xlfn.UNIQUE(_xlfn._xlws.FILTER(Table65[Synthesis Type], (Table65[Service] &lt;&gt; "")))) &gt; 1
      )
   ),
   "Error 10: If submitting HT Custom RNA or HT Geneblock Custom RNA service request, all items must have the same Synthesis Type, Banking, and Analytics",
   ""
)</f>
        <v/>
      </c>
      <c r="BU242" s="4" t="str">
        <f>IF(AND(OR(Table65[[#This Row],[Service]] = "HT Custom RNA",Table65[[#This Row],[Service]] = "HT Geneblock Custom RNA"), Table65[[#This Row],[Vector]]="Banked Construct"),"Error 11: Banked constructs cannot be submitted for HT/Geneblock Custom RNA service. Contact the core if you'd like to resynthesize an entire banked plate","")</f>
        <v/>
      </c>
      <c r="BV242" s="4" t="str">
        <f>IF(AND(Table65[[#This Row],[Service]] &lt;&gt; "", Table65[[#This Row],[Vector]]="Banked Construct", Table65[[#This Row],[Bank Construct?]]="Yes"),"Error 12: Cannot bank constructs that are already banked","")</f>
        <v/>
      </c>
      <c r="BW242" s="4" t="str" cm="1">
        <f t="array" ref="BW242">_xlfn.LET(
    _xlpm.ProblemFound, _xlfn.TEXTJOIN(", ", TRUE, IF(AND(Table65[[#This Row],[Synthesis Type]]="Other RNA", OR(Table65[[#This Row],[Codon Optimize Capitalized?]]="No", Table65[[#This Row],[Codon Optimize Capitalized?]]="")), IF((ISNUMBER(SEARCH(Table_pA_Check[pA Check], Table65[[#This Row],[Custom Sequence/Bank ID]]))), Table_pA_Check[pA Check], ""),IF((ISNUMBER(FIND(LOWER(Table_pA_Check[pA Check]), Table65[[#This Row],[Custom Sequence/Bank ID]]))), Table_pA_Check[pA Check], ""))),
    IF(_xlpm.ProblemFound="", "", "Error 13: Problem sequences found (" &amp; _xlpm.ProblemFound &amp; ")"))</f>
        <v/>
      </c>
      <c r="BX242" s="4" t="str">
        <f>IF(AND(Table65[[#This Row],[Service]] &lt;&gt; "", Table65[[#This Row],[Codon Optimize Capitalized?]]&lt;&gt; "No", Table65[[#This Row],[Codon Optimize Capitalized?]]&lt;&gt; "", Table65[[#This Row],[Codon Optimize Capitalized?]]&lt;&gt; "No Options", EXACT(Table65[[#This Row],[Custom Sequence/Bank ID]],LOWER(Table65[[#This Row],[Custom Sequence/Bank ID]]))),"Error 14: Codon optimization is selected, but sequence is lowercase. Change regions for optimization to uppercase","")</f>
        <v/>
      </c>
      <c r="BY242" s="4" t="str">
        <f>IF(COUNTIF(Table65[Name], Table65[[#This Row],[Name]]) &gt; 1, "Error 15: Duplicate name", "")</f>
        <v/>
      </c>
      <c r="BZ242" s="4" t="str">
        <f>IF(
   Table65[[#This Row],[Service]]&lt;&gt;"",
   IF(
      AND(Table65[[#This Row],[Formulation]]="", Table65[[#This Row],[Number of Aliquots]]&gt;1),
      "Error 16: The RTC can only aliquot formulated circRNA; unformulated circRNA is stable through many freeze-thaw cycles",
      ""
   ),
   ""
)</f>
        <v/>
      </c>
      <c r="CA242" s="4" t="str">
        <f>IF(
   Table65[[#This Row],[Service]]&lt;&gt;"",
   IF(
      Table65[[#This Row],[Number of Aliquots]] &gt; (Table65[[#This Row],[Quantity (mg)]]*20),
      "Error 17: Too many aliquots. Maximum aliquots for Quantity requested = " &amp; (Table65[[#This Row],[Quantity (mg)]]*20),
      ""
   ),
   ""
)</f>
        <v/>
      </c>
      <c r="CB242" s="4" t="str">
        <f>IF(
   AND(Table65[[#This Row],[Service]]&lt;&gt;"", Table65[[#This Row],[Quantity (mg)]]&lt;0.2, Table65[[#This Row],[Formulation]]&lt;&gt;"", Table65[[#This Row],[Formulation]]&lt;&gt;"None"),
   "Error 18: Quantity too low. Minimum is 0.2mg for formulations",
   ""
)</f>
        <v/>
      </c>
      <c r="CC242" s="4" t="str">
        <f>IF(
   AND(Table65[[#This Row],[Service]]&lt;&gt;"", Table65[[#This Row],[Vector]]="No Vector", Table65[[#This Row],[Service]]&lt;&gt;"HT Geneblock Custom RNA"),
   "Error 19: [No Vector] can only be used for Geneblock service",
   ""
)</f>
        <v/>
      </c>
      <c r="CD242" s="4" t="str">
        <f>_xlfn.LET(
    _xlpm.errorList, _xlfn.TEXTJOIN(". ", TRUE, Table_Sequence_Check[[#This Row],[Problem Sequence Check]:[GC Check]],Table_Sequence_Check[[#This Row],[Restriction Enzyme Error]:[Gblock No Vector Check]]),
    IF(AND(Table65[[#This Row],[Service]]&lt;&gt;"", Table65[[#This Row],[Custom Sequence/Bank ID]]&lt;&gt;"SPECIAL",_xlpm.errorList&lt;&gt;""), _xlpm.errorList &amp; ".", "")
)</f>
        <v/>
      </c>
      <c r="CF242" s="3" t="str">
        <f t="shared" si="15"/>
        <v>Required</v>
      </c>
      <c r="CG242" s="1" t="str">
        <f t="shared" si="16"/>
        <v>Optional</v>
      </c>
      <c r="CH242" s="1" t="str">
        <f>IF(Table65[[#This Row],[Service]]&lt;&gt;"",IF((Table65[[#This Row],[Service]]="HT Custom RNA") + (Table65[[#This Row],[Service]]="HT Geneblock Custom RNA"), "Empty","Required"),"Empty")</f>
        <v>Empty</v>
      </c>
      <c r="CI242" s="1" t="str">
        <f>IF(Table65[[#This Row],[Service]] = "Stock RNA", "Required","Empty")</f>
        <v>Empty</v>
      </c>
      <c r="CJ242" s="1" t="str">
        <f>IF(OR(Table65[[#This Row],[Service]] = "Custom RNA", Table65[[#This Row],[Service]] = "HT Custom RNA", Table65[[#This Row],[Service]] = "HT Geneblock Custom RNA", Table65[[#This Row],[Service]] = "Formulation"), "Required", "Empty")</f>
        <v>Empty</v>
      </c>
      <c r="CK242" s="1" t="str">
        <f>IF(OR(Table65[[#This Row],[Service]] = "Custom RNA", Table65[[#This Row],[Service]] = "HT Custom RNA", Table65[[#This Row],[Service]] = "HT Geneblock Custom RNA"), "Required", "Empty")</f>
        <v>Empty</v>
      </c>
      <c r="CL242" s="1" t="str">
        <f>IF(OR(Table65[[#This Row],[Service]] = "Custom RNA", Table65[[#This Row],[Service]] = "HT Custom RNA", Table65[[#This Row],[Service]] = "HT Geneblock Custom RNA"), "Required", "Empty")</f>
        <v>Empty</v>
      </c>
      <c r="CM242" s="1" t="str">
        <f>IF(OR(Table65[[#This Row],[Service]] = "Custom RNA", Table65[[#This Row],[Service]] = "HT Custom RNA", Table65[[#This Row],[Service]] = "HT Geneblock Custom RNA"), "Required", "Empty")</f>
        <v>Empty</v>
      </c>
      <c r="CN242" s="1" t="str">
        <f>IF(AND(Table65[[#This Row],[Vector]]&lt;&gt;"Banked Construct", OR(Table65[[#This Row],[Service]] = "Custom RNA", Table65[[#This Row],[Service]] = "HT Custom RNA",Table65[[#This Row],[Service]] = "HT Geneblock Custom RNA",)), "Optional", "Empty")</f>
        <v>Empty</v>
      </c>
      <c r="CO242" s="1" t="str">
        <f>IF(OR(Table65[[#This Row],[Service]] = "Custom RNA", Table65[[#This Row],[Service]] = "HT Custom RNA"), "Optional", "Empty")</f>
        <v>Empty</v>
      </c>
      <c r="CP242" s="1" t="str">
        <f>IF(OR(Table65[[#This Row],[Service]] = "Custom RNA", Table65[[#This Row],[Service]] = "HT Custom RNA", Table65[[#This Row],[Service]] = "HT Custom Geneblock RNA"), "Optional", "Empty")</f>
        <v>Empty</v>
      </c>
      <c r="CQ242" s="1" t="str">
        <f>IF(Table65[[#This Row],[Service]]&lt;&gt;"",IF(OR(Table65[[#This Row],[Service]]="HT Custom RNA", Table65[[#This Row],[Service]]="HT Geneblock Custom RNA"), "Empty","Optional"),"Empty")</f>
        <v>Empty</v>
      </c>
      <c r="CR242" s="1" t="str">
        <f>IF(AND(Table65[[#This Row],[Formulation]]&lt;&gt;"",Table65[[#This Row],[Formulation]]&lt;&gt;"None",Table65[[#This Row],[Formulation]]&lt;&gt;"No Options"), "Required","Empty")</f>
        <v>Empty</v>
      </c>
      <c r="CS242" s="1" t="str">
        <f>IF(AND(Table65[[#This Row],[Formulation]]&lt;&gt;"",Table65[[#This Row],[Formulation]]&lt;&gt;"None",Table65[[#This Row],[Formulation]]&lt;&gt;"No Options"), "Optional","Empty")</f>
        <v>Empty</v>
      </c>
      <c r="CT242" s="1" t="str">
        <f t="shared" si="17"/>
        <v>Optional</v>
      </c>
      <c r="CU242" s="1" t="str">
        <f t="shared" si="18"/>
        <v>Optional</v>
      </c>
      <c r="CV242" s="2" t="str">
        <f t="shared" si="19"/>
        <v>Optional</v>
      </c>
    </row>
    <row r="243" spans="1:100" x14ac:dyDescent="0.35">
      <c r="A243" s="69">
        <v>239</v>
      </c>
      <c r="B243" s="59"/>
      <c r="C243" s="83"/>
      <c r="D243" s="85"/>
      <c r="E243" s="90"/>
      <c r="F243" s="60"/>
      <c r="G243" s="60"/>
      <c r="H243" s="60"/>
      <c r="I243" s="61"/>
      <c r="J243" s="61"/>
      <c r="K243" s="105"/>
      <c r="L243" s="90"/>
      <c r="M243" s="60"/>
      <c r="N243" s="108"/>
      <c r="O243" s="91"/>
      <c r="P243" s="111"/>
      <c r="Q243" s="93" t="str">
        <f>Table_Sequence_Check[[#This Row],[Final Warnings]]</f>
        <v/>
      </c>
      <c r="R243" s="19"/>
      <c r="S243" s="19"/>
      <c r="T243" s="19"/>
      <c r="BG243" s="3" t="str" cm="1">
        <f t="array" ref="BG243">_xlfn.LET(
    _xlpm.ProblemFound, _xlfn.TEXTJOIN(", ", TRUE, IF(OR(Table65[[#This Row],[Codon Optimize Capitalized?]]="No", Table65[[#This Row],[Codon Optimize Capitalized?]]=""), IF((ISNUMBER(SEARCH(Table_Problem_Sequences[Problem Sequences], Table65[[#This Row],[Custom Sequence/Bank ID]]))), Table_Problem_Sequences[Problem Sequences], ""),IF((ISNUMBER(FIND(LOWER(Table_Problem_Sequences[Problem Sequences]), Table65[[#This Row],[Custom Sequence/Bank ID]]))), Table_Problem_Sequences[Problem Sequences], ""))),
    IF(_xlpm.ProblemFound="", "", "Warning 1: Problem sequences found (" &amp; _xlpm.ProblemFound &amp; ")"))</f>
        <v/>
      </c>
      <c r="BH243" s="3" t="str">
        <f>IF(AND(Table65[[#This Row],[Vector]] &lt;&gt; "Banked Construct",Table65[[#This Row],[Service]]&lt;&gt;"Stock RNA", LEN(Table65[[#This Row],[Custom Sequence/Bank ID]])&lt;300, Table65[[#This Row],[Custom Sequence/Bank ID]]&lt;&gt;""),"Comment: Sequence is less than 300nt. A spacer sequence will be added to bring the length up to 300nt","")</f>
        <v/>
      </c>
      <c r="BI243" s="1" t="str">
        <f>IF(AND(Table65[[#This Row],[Custom Sequence/Bank ID]]&lt;&gt;"", Table65[[#This Row],[Codon Optimize Capitalized?]]&lt;&gt; "No", Table65[[#This Row],[Codon Optimize Capitalized?]]&lt;&gt; "", Table65[[#This Row],[Codon Optimize Capitalized?]]&lt;&gt; "No Options"),
    IF(MOD(LEN(SUBSTITUTE(SUBSTITUTE(SUBSTITUTE(SUBSTITUTE(SUBSTITUTE(Table65[[#This Row],[Custom Sequence/Bank ID]], "a", ""), "c", ""), "g", ""), "u", ""), "t", "")), 3) = 0,
        "",
        "Error 3: Optimization regions not divisible by 3"),
    "")</f>
        <v/>
      </c>
      <c r="BJ243" s="1" t="str">
        <f>IF(
    Table65[[#This Row],[Vector]]="Banked Construct",
    IF(
        AND(
            LEFT(Table65[[#This Row],[Custom Sequence/Bank ID]], 3)="RTC",
            ISNUMBER(VALUE(MID(Table65[[#This Row],[Custom Sequence/Bank ID]], 4, 7))),
            LEN(Table65[[#This Row],[Custom Sequence/Bank ID]])=10
        ),
        "",
        "Error 4: Incorrect Bank ID"
    ),
    ""
)</f>
        <v/>
      </c>
      <c r="BK243" s="1" t="str">
        <f>IF(
   AND(Table65[[#This Row],[Vector]]&lt;&gt;"Banked Construct", LEN(Table65[[#This Row],[Custom Sequence/Bank ID]])&gt;0),
   IF(
      LEN(
         SUBSTITUTE(
            SUBSTITUTE(
               SUBSTITUTE(
                  SUBSTITUTE(UPPER(Table65[[#This Row],[Custom Sequence/Bank ID]]),"A",""),
               "C",""),
            "T",""),
         "G","")
      )&gt;0,
      "Error 5: Non-ACGT characters present",
      ""
   ),
   ""
)</f>
        <v/>
      </c>
      <c r="BL243" s="4" t="str">
        <f>IF(AND(Table65[[#This Row],[Vector]] &lt;&gt; "Banked Construct",Table65[[#This Row],[Service]]="Custom RNA", LEN(Table65[[#This Row],[Custom Sequence/Bank ID]])&gt;10000),"Error 6: Maximum sequence length is 10,000nt",IF(AND(Table65[[#This Row],[Vector]] &lt;&gt; "Banked Construct",Table65[[#This Row],[Service]]="HT Custom RNA", LEN(Table65[[#This Row],[Custom Sequence/Bank ID]])&gt;5000),"Error 6: Maximum sequence length for HT is 5,000nt", IF(Table65[[#This Row],[Service]]="HT Geneblock Custom RNA", IF(AND(Table65[[#This Row],[Vector]]="RTC coding circRNA", LEN(Table65[[#This Row],[Custom Sequence/Bank ID]])&gt;3793),"Error 6: Maximum sequence length for Coding CircRNA Geneblock is 3,793nt", IF(AND(Table65[[#This Row],[Vector]]="RTC noncoding circRNA", LEN(Table65[[#This Row],[Custom Sequence/Bank ID]])&gt;4493),"Error 6: Maximum sequence length for Noncoding CircRNA Geneblock is 4,493nt", IF(AND(Table65[[#This Row],[Vector]]="RTC Other RNA", LEN(Table65[[#This Row],[Custom Sequence/Bank ID]])&gt;4913),"Error 6: Maximum sequence length for Other RNA Geneblock is 4,913nt",""))),"")))</f>
        <v/>
      </c>
      <c r="BM243" s="4" t="str">
        <f>IF(AND(Table65[[#This Row],[Vector]] &lt;&gt; "Banked Construct", Table65[[#This Row],[Service]]&lt;&gt;"Stock RNA", Table65[[#This Row],[Custom Sequence/Bank ID]]&lt;&gt;""),
    _xlfn.LET(
        _xlpm.Sequence, Table65[[#This Row],[Custom Sequence/Bank ID]],
        _xlpm.OriginalLength, IF(AND(Table65[[#This Row],[Codon Optimize Capitalized?]] &lt;&gt; "No", Table65[[#This Row],[Codon Optimize Capitalized?]] &lt;&gt; ""),
                           LEN(SUBSTITUTE(SUBSTITUTE(SUBSTITUTE(SUBSTITUTE(SUBSTITUTE(_xlpm.Sequence, "A", ""), "C", ""), "G", ""), "T", ""), "U", "")),
                           LEN(_xlpm.Sequence)),
        _xlpm.NoGCLength, IF(AND(Table65[[#This Row],[Codon Optimize Capitalized?]] &lt;&gt; "No", Table65[[#This Row],[Codon Optimize Capitalized?]] &lt;&gt; ""),
                       LEN((SUBSTITUTE(SUBSTITUTE(SUBSTITUTE(SUBSTITUTE(SUBSTITUTE(SUBSTITUTE(SUBSTITUTE(_xlpm.Sequence, "A", ""), "C", ""), "G", ""), "T", ""), "U", ""), "g", ""), "c", ""))),
                       LEN(SUBSTITUTE(SUBSTITUTE(UPPER(_xlpm.Sequence), "G", ""), "C", ""))),
        _xlpm.GCLength, _xlpm.OriginalLength - _xlpm.NoGCLength,
        _xlpm.GCPercentage, IF(_xlpm.OriginalLength &gt; 15, _xlpm.GCLength / _xlpm.OriginalLength, 0.5),
                IF(OR(_xlpm.GCPercentage &gt; 0.65, _xlpm.GCPercentage &lt; 0.25), "Warning 7: Unoptimized region GC is not between 25-65%", "")
    ),
    ""
)</f>
        <v/>
      </c>
      <c r="BN243" s="4" t="str" cm="1">
        <f t="array" ref="BN243">_xlfn.LET(
    _xlpm.ProblemFound, _xlfn.TEXTJOIN(", ", TRUE, IF(OR(Table65[[#This Row],[Codon Optimize Capitalized?]]="No", Table65[[#This Row],[Codon Optimize Capitalized?]]=""), IF((ISNUMBER(SEARCH(Table_Restriction_Enzymes[XbaI], Table65[[#This Row],[Custom Sequence/Bank ID]]))), Table_Restriction_Enzymes[XbaI], ""),IF((ISNUMBER(FIND(LOWER(Table_Restriction_Enzymes[XbaI]), Table65[[#This Row],[Custom Sequence/Bank ID]]))), Table_Restriction_Enzymes[XbaI], ""))),
    IF(_xlpm.ProblemFound="", "", "[" &amp; _xlpm.ProblemFound &amp; "]"))</f>
        <v/>
      </c>
      <c r="BO243" s="4" t="str">
        <f>IF(Table_Sequence_Check[[#This Row],[Restriction Enzyme 1 Check]]&lt;&gt;"", Table_Restriction_Enzymes[[#Headers],[XbaI]],"")</f>
        <v/>
      </c>
      <c r="BP243" s="4" t="str" cm="1">
        <f t="array" ref="BP243">_xlfn.LET(
    _xlpm.ProblemFound, _xlfn.TEXTJOIN(", ", TRUE, IF(OR(Table65[[#This Row],[Codon Optimize Capitalized?]]="No", Table65[[#This Row],[Codon Optimize Capitalized?]]=""), IF((ISNUMBER(SEARCH(Table_Restriction_Enzymes[AscI], Table65[[#This Row],[Custom Sequence/Bank ID]]))), Table_Restriction_Enzymes[AscI], ""),IF((ISNUMBER(FIND(LOWER(Table_Restriction_Enzymes[AscI]), Table65[[#This Row],[Custom Sequence/Bank ID]]))), Table_Restriction_Enzymes[AscI], ""))),
    IF(_xlpm.ProblemFound="", "", "[" &amp; _xlpm.ProblemFound &amp; "]"))</f>
        <v/>
      </c>
      <c r="BQ243" s="4" t="str">
        <f>IF(Table_Sequence_Check[[#This Row],[Restriction Enzyme 2 Check]]&lt;&gt;"", Table_Restriction_Enzymes[[#Headers],[AscI]],"")</f>
        <v/>
      </c>
      <c r="BR243" s="4" t="str">
        <f>IF(AND(Table65[[#This Row],[Vector]] &lt;&gt; "Banked Construct",Table65[[#This Row],[Service]]&lt;&gt;"Stock RNA", Table65[[#This Row],[Service]]&lt;&gt;"HT Geneblock Custom RNA", Table_Sequence_Check[[#This Row],[Restriction Enzyme 1 Check]]&lt;&gt;"", Table_Sequence_Check[[#This Row],[Restriction Enzyme 2 Check]]&lt;&gt; ""),"Error 8: Remove instances of one of the following: " &amp; _xlfn.CONCAT(Table_Sequence_Check[[#This Row],[Restriction Enzyme 1 Check]],Table_Sequence_Check[[#This Row],[Restriction Enzyme 2 Check]]),"")</f>
        <v/>
      </c>
      <c r="BS243" s="4" t="str" cm="1">
        <f t="array" ref="BS243">IF(
   AND(
      Table65[[#This Row],[Service]] &lt;&gt; "",
      OR(
         COUNTIF(Table65[Service], "HT Custom RNA") &gt; 0,
         COUNTIF(Table65[Service], "HT Geneblock Custom RNA") &gt; 0
      ),
      COUNTA(_xlfn.UNIQUE(_xlfn._xlws.FILTER(Table65[Service], Table65[Service] &lt;&gt; ""))) &gt; 1
   ),
   "Error 9: If selecting HT Custom RNA or HT Geneblock Custom RNA, all items must match the selected HT service",
   ""
)</f>
        <v/>
      </c>
      <c r="BT243" s="4" t="str" cm="1">
        <f t="array" ref="BT243">IF(
   AND(
      Table65[[#This Row],[Service]] &lt;&gt; "",
      OR(COUNTIF(Table65[Service], "*HT Custom RNA*") &gt; 0, COUNTIF(Table65[Service], "*HT Geneblock Custom RNA*") &gt; 0),
      OR(
         COUNTA(_xlfn.UNIQUE(_xlfn._xlws.FILTER(Table65[RNA Analytics], (Table65[Service] &lt;&gt; "")))) &gt; 1,
         COUNTA(_xlfn.UNIQUE(_xlfn._xlws.FILTER(Table65[Bank Construct?], (Table65[Service] &lt;&gt; "")))) &gt; 1,
         COUNTA(_xlfn.UNIQUE(_xlfn._xlws.FILTER(Table65[Synthesis Type], (Table65[Service] &lt;&gt; "")))) &gt; 1
      )
   ),
   "Error 10: If submitting HT Custom RNA or HT Geneblock Custom RNA service request, all items must have the same Synthesis Type, Banking, and Analytics",
   ""
)</f>
        <v/>
      </c>
      <c r="BU243" s="4" t="str">
        <f>IF(AND(OR(Table65[[#This Row],[Service]] = "HT Custom RNA",Table65[[#This Row],[Service]] = "HT Geneblock Custom RNA"), Table65[[#This Row],[Vector]]="Banked Construct"),"Error 11: Banked constructs cannot be submitted for HT/Geneblock Custom RNA service. Contact the core if you'd like to resynthesize an entire banked plate","")</f>
        <v/>
      </c>
      <c r="BV243" s="4" t="str">
        <f>IF(AND(Table65[[#This Row],[Service]] &lt;&gt; "", Table65[[#This Row],[Vector]]="Banked Construct", Table65[[#This Row],[Bank Construct?]]="Yes"),"Error 12: Cannot bank constructs that are already banked","")</f>
        <v/>
      </c>
      <c r="BW243" s="4" t="str" cm="1">
        <f t="array" ref="BW243">_xlfn.LET(
    _xlpm.ProblemFound, _xlfn.TEXTJOIN(", ", TRUE, IF(AND(Table65[[#This Row],[Synthesis Type]]="Other RNA", OR(Table65[[#This Row],[Codon Optimize Capitalized?]]="No", Table65[[#This Row],[Codon Optimize Capitalized?]]="")), IF((ISNUMBER(SEARCH(Table_pA_Check[pA Check], Table65[[#This Row],[Custom Sequence/Bank ID]]))), Table_pA_Check[pA Check], ""),IF((ISNUMBER(FIND(LOWER(Table_pA_Check[pA Check]), Table65[[#This Row],[Custom Sequence/Bank ID]]))), Table_pA_Check[pA Check], ""))),
    IF(_xlpm.ProblemFound="", "", "Error 13: Problem sequences found (" &amp; _xlpm.ProblemFound &amp; ")"))</f>
        <v/>
      </c>
      <c r="BX243" s="4" t="str">
        <f>IF(AND(Table65[[#This Row],[Service]] &lt;&gt; "", Table65[[#This Row],[Codon Optimize Capitalized?]]&lt;&gt; "No", Table65[[#This Row],[Codon Optimize Capitalized?]]&lt;&gt; "", Table65[[#This Row],[Codon Optimize Capitalized?]]&lt;&gt; "No Options", EXACT(Table65[[#This Row],[Custom Sequence/Bank ID]],LOWER(Table65[[#This Row],[Custom Sequence/Bank ID]]))),"Error 14: Codon optimization is selected, but sequence is lowercase. Change regions for optimization to uppercase","")</f>
        <v/>
      </c>
      <c r="BY243" s="4" t="str">
        <f>IF(COUNTIF(Table65[Name], Table65[[#This Row],[Name]]) &gt; 1, "Error 15: Duplicate name", "")</f>
        <v/>
      </c>
      <c r="BZ243" s="4" t="str">
        <f>IF(
   Table65[[#This Row],[Service]]&lt;&gt;"",
   IF(
      AND(Table65[[#This Row],[Formulation]]="", Table65[[#This Row],[Number of Aliquots]]&gt;1),
      "Error 16: The RTC can only aliquot formulated circRNA; unformulated circRNA is stable through many freeze-thaw cycles",
      ""
   ),
   ""
)</f>
        <v/>
      </c>
      <c r="CA243" s="4" t="str">
        <f>IF(
   Table65[[#This Row],[Service]]&lt;&gt;"",
   IF(
      Table65[[#This Row],[Number of Aliquots]] &gt; (Table65[[#This Row],[Quantity (mg)]]*20),
      "Error 17: Too many aliquots. Maximum aliquots for Quantity requested = " &amp; (Table65[[#This Row],[Quantity (mg)]]*20),
      ""
   ),
   ""
)</f>
        <v/>
      </c>
      <c r="CB243" s="4" t="str">
        <f>IF(
   AND(Table65[[#This Row],[Service]]&lt;&gt;"", Table65[[#This Row],[Quantity (mg)]]&lt;0.2, Table65[[#This Row],[Formulation]]&lt;&gt;"", Table65[[#This Row],[Formulation]]&lt;&gt;"None"),
   "Error 18: Quantity too low. Minimum is 0.2mg for formulations",
   ""
)</f>
        <v/>
      </c>
      <c r="CC243" s="4" t="str">
        <f>IF(
   AND(Table65[[#This Row],[Service]]&lt;&gt;"", Table65[[#This Row],[Vector]]="No Vector", Table65[[#This Row],[Service]]&lt;&gt;"HT Geneblock Custom RNA"),
   "Error 19: [No Vector] can only be used for Geneblock service",
   ""
)</f>
        <v/>
      </c>
      <c r="CD243" s="4" t="str">
        <f>_xlfn.LET(
    _xlpm.errorList, _xlfn.TEXTJOIN(". ", TRUE, Table_Sequence_Check[[#This Row],[Problem Sequence Check]:[GC Check]],Table_Sequence_Check[[#This Row],[Restriction Enzyme Error]:[Gblock No Vector Check]]),
    IF(AND(Table65[[#This Row],[Service]]&lt;&gt;"", Table65[[#This Row],[Custom Sequence/Bank ID]]&lt;&gt;"SPECIAL",_xlpm.errorList&lt;&gt;""), _xlpm.errorList &amp; ".", "")
)</f>
        <v/>
      </c>
      <c r="CF243" s="3" t="str">
        <f t="shared" si="15"/>
        <v>Required</v>
      </c>
      <c r="CG243" s="1" t="str">
        <f t="shared" si="16"/>
        <v>Optional</v>
      </c>
      <c r="CH243" s="1" t="str">
        <f>IF(Table65[[#This Row],[Service]]&lt;&gt;"",IF((Table65[[#This Row],[Service]]="HT Custom RNA") + (Table65[[#This Row],[Service]]="HT Geneblock Custom RNA"), "Empty","Required"),"Empty")</f>
        <v>Empty</v>
      </c>
      <c r="CI243" s="1" t="str">
        <f>IF(Table65[[#This Row],[Service]] = "Stock RNA", "Required","Empty")</f>
        <v>Empty</v>
      </c>
      <c r="CJ243" s="1" t="str">
        <f>IF(OR(Table65[[#This Row],[Service]] = "Custom RNA", Table65[[#This Row],[Service]] = "HT Custom RNA", Table65[[#This Row],[Service]] = "HT Geneblock Custom RNA", Table65[[#This Row],[Service]] = "Formulation"), "Required", "Empty")</f>
        <v>Empty</v>
      </c>
      <c r="CK243" s="1" t="str">
        <f>IF(OR(Table65[[#This Row],[Service]] = "Custom RNA", Table65[[#This Row],[Service]] = "HT Custom RNA", Table65[[#This Row],[Service]] = "HT Geneblock Custom RNA"), "Required", "Empty")</f>
        <v>Empty</v>
      </c>
      <c r="CL243" s="1" t="str">
        <f>IF(OR(Table65[[#This Row],[Service]] = "Custom RNA", Table65[[#This Row],[Service]] = "HT Custom RNA", Table65[[#This Row],[Service]] = "HT Geneblock Custom RNA"), "Required", "Empty")</f>
        <v>Empty</v>
      </c>
      <c r="CM243" s="1" t="str">
        <f>IF(OR(Table65[[#This Row],[Service]] = "Custom RNA", Table65[[#This Row],[Service]] = "HT Custom RNA", Table65[[#This Row],[Service]] = "HT Geneblock Custom RNA"), "Required", "Empty")</f>
        <v>Empty</v>
      </c>
      <c r="CN243" s="1" t="str">
        <f>IF(AND(Table65[[#This Row],[Vector]]&lt;&gt;"Banked Construct", OR(Table65[[#This Row],[Service]] = "Custom RNA", Table65[[#This Row],[Service]] = "HT Custom RNA",Table65[[#This Row],[Service]] = "HT Geneblock Custom RNA",)), "Optional", "Empty")</f>
        <v>Empty</v>
      </c>
      <c r="CO243" s="1" t="str">
        <f>IF(OR(Table65[[#This Row],[Service]] = "Custom RNA", Table65[[#This Row],[Service]] = "HT Custom RNA"), "Optional", "Empty")</f>
        <v>Empty</v>
      </c>
      <c r="CP243" s="1" t="str">
        <f>IF(OR(Table65[[#This Row],[Service]] = "Custom RNA", Table65[[#This Row],[Service]] = "HT Custom RNA", Table65[[#This Row],[Service]] = "HT Custom Geneblock RNA"), "Optional", "Empty")</f>
        <v>Empty</v>
      </c>
      <c r="CQ243" s="1" t="str">
        <f>IF(Table65[[#This Row],[Service]]&lt;&gt;"",IF(OR(Table65[[#This Row],[Service]]="HT Custom RNA", Table65[[#This Row],[Service]]="HT Geneblock Custom RNA"), "Empty","Optional"),"Empty")</f>
        <v>Empty</v>
      </c>
      <c r="CR243" s="1" t="str">
        <f>IF(AND(Table65[[#This Row],[Formulation]]&lt;&gt;"",Table65[[#This Row],[Formulation]]&lt;&gt;"None",Table65[[#This Row],[Formulation]]&lt;&gt;"No Options"), "Required","Empty")</f>
        <v>Empty</v>
      </c>
      <c r="CS243" s="1" t="str">
        <f>IF(AND(Table65[[#This Row],[Formulation]]&lt;&gt;"",Table65[[#This Row],[Formulation]]&lt;&gt;"None",Table65[[#This Row],[Formulation]]&lt;&gt;"No Options"), "Optional","Empty")</f>
        <v>Empty</v>
      </c>
      <c r="CT243" s="1" t="str">
        <f t="shared" si="17"/>
        <v>Optional</v>
      </c>
      <c r="CU243" s="1" t="str">
        <f t="shared" si="18"/>
        <v>Optional</v>
      </c>
      <c r="CV243" s="2" t="str">
        <f t="shared" si="19"/>
        <v>Optional</v>
      </c>
    </row>
    <row r="244" spans="1:100" x14ac:dyDescent="0.35">
      <c r="A244" s="69">
        <v>240</v>
      </c>
      <c r="B244" s="59"/>
      <c r="C244" s="83"/>
      <c r="D244" s="85"/>
      <c r="E244" s="90"/>
      <c r="F244" s="60"/>
      <c r="G244" s="60"/>
      <c r="H244" s="60"/>
      <c r="I244" s="61"/>
      <c r="J244" s="61"/>
      <c r="K244" s="105"/>
      <c r="L244" s="90"/>
      <c r="M244" s="60"/>
      <c r="N244" s="108"/>
      <c r="O244" s="91"/>
      <c r="P244" s="111"/>
      <c r="Q244" s="93" t="str">
        <f>Table_Sequence_Check[[#This Row],[Final Warnings]]</f>
        <v/>
      </c>
      <c r="R244" s="19"/>
      <c r="S244" s="19"/>
      <c r="T244" s="19"/>
      <c r="BG244" s="3" t="str" cm="1">
        <f t="array" ref="BG244">_xlfn.LET(
    _xlpm.ProblemFound, _xlfn.TEXTJOIN(", ", TRUE, IF(OR(Table65[[#This Row],[Codon Optimize Capitalized?]]="No", Table65[[#This Row],[Codon Optimize Capitalized?]]=""), IF((ISNUMBER(SEARCH(Table_Problem_Sequences[Problem Sequences], Table65[[#This Row],[Custom Sequence/Bank ID]]))), Table_Problem_Sequences[Problem Sequences], ""),IF((ISNUMBER(FIND(LOWER(Table_Problem_Sequences[Problem Sequences]), Table65[[#This Row],[Custom Sequence/Bank ID]]))), Table_Problem_Sequences[Problem Sequences], ""))),
    IF(_xlpm.ProblemFound="", "", "Warning 1: Problem sequences found (" &amp; _xlpm.ProblemFound &amp; ")"))</f>
        <v/>
      </c>
      <c r="BH244" s="3" t="str">
        <f>IF(AND(Table65[[#This Row],[Vector]] &lt;&gt; "Banked Construct",Table65[[#This Row],[Service]]&lt;&gt;"Stock RNA", LEN(Table65[[#This Row],[Custom Sequence/Bank ID]])&lt;300, Table65[[#This Row],[Custom Sequence/Bank ID]]&lt;&gt;""),"Comment: Sequence is less than 300nt. A spacer sequence will be added to bring the length up to 300nt","")</f>
        <v/>
      </c>
      <c r="BI244" s="1" t="str">
        <f>IF(AND(Table65[[#This Row],[Custom Sequence/Bank ID]]&lt;&gt;"", Table65[[#This Row],[Codon Optimize Capitalized?]]&lt;&gt; "No", Table65[[#This Row],[Codon Optimize Capitalized?]]&lt;&gt; "", Table65[[#This Row],[Codon Optimize Capitalized?]]&lt;&gt; "No Options"),
    IF(MOD(LEN(SUBSTITUTE(SUBSTITUTE(SUBSTITUTE(SUBSTITUTE(SUBSTITUTE(Table65[[#This Row],[Custom Sequence/Bank ID]], "a", ""), "c", ""), "g", ""), "u", ""), "t", "")), 3) = 0,
        "",
        "Error 3: Optimization regions not divisible by 3"),
    "")</f>
        <v/>
      </c>
      <c r="BJ244" s="1" t="str">
        <f>IF(
    Table65[[#This Row],[Vector]]="Banked Construct",
    IF(
        AND(
            LEFT(Table65[[#This Row],[Custom Sequence/Bank ID]], 3)="RTC",
            ISNUMBER(VALUE(MID(Table65[[#This Row],[Custom Sequence/Bank ID]], 4, 7))),
            LEN(Table65[[#This Row],[Custom Sequence/Bank ID]])=10
        ),
        "",
        "Error 4: Incorrect Bank ID"
    ),
    ""
)</f>
        <v/>
      </c>
      <c r="BK244" s="1" t="str">
        <f>IF(
   AND(Table65[[#This Row],[Vector]]&lt;&gt;"Banked Construct", LEN(Table65[[#This Row],[Custom Sequence/Bank ID]])&gt;0),
   IF(
      LEN(
         SUBSTITUTE(
            SUBSTITUTE(
               SUBSTITUTE(
                  SUBSTITUTE(UPPER(Table65[[#This Row],[Custom Sequence/Bank ID]]),"A",""),
               "C",""),
            "T",""),
         "G","")
      )&gt;0,
      "Error 5: Non-ACGT characters present",
      ""
   ),
   ""
)</f>
        <v/>
      </c>
      <c r="BL244" s="4" t="str">
        <f>IF(AND(Table65[[#This Row],[Vector]] &lt;&gt; "Banked Construct",Table65[[#This Row],[Service]]="Custom RNA", LEN(Table65[[#This Row],[Custom Sequence/Bank ID]])&gt;10000),"Error 6: Maximum sequence length is 10,000nt",IF(AND(Table65[[#This Row],[Vector]] &lt;&gt; "Banked Construct",Table65[[#This Row],[Service]]="HT Custom RNA", LEN(Table65[[#This Row],[Custom Sequence/Bank ID]])&gt;5000),"Error 6: Maximum sequence length for HT is 5,000nt", IF(Table65[[#This Row],[Service]]="HT Geneblock Custom RNA", IF(AND(Table65[[#This Row],[Vector]]="RTC coding circRNA", LEN(Table65[[#This Row],[Custom Sequence/Bank ID]])&gt;3793),"Error 6: Maximum sequence length for Coding CircRNA Geneblock is 3,793nt", IF(AND(Table65[[#This Row],[Vector]]="RTC noncoding circRNA", LEN(Table65[[#This Row],[Custom Sequence/Bank ID]])&gt;4493),"Error 6: Maximum sequence length for Noncoding CircRNA Geneblock is 4,493nt", IF(AND(Table65[[#This Row],[Vector]]="RTC Other RNA", LEN(Table65[[#This Row],[Custom Sequence/Bank ID]])&gt;4913),"Error 6: Maximum sequence length for Other RNA Geneblock is 4,913nt",""))),"")))</f>
        <v/>
      </c>
      <c r="BM244" s="4" t="str">
        <f>IF(AND(Table65[[#This Row],[Vector]] &lt;&gt; "Banked Construct", Table65[[#This Row],[Service]]&lt;&gt;"Stock RNA", Table65[[#This Row],[Custom Sequence/Bank ID]]&lt;&gt;""),
    _xlfn.LET(
        _xlpm.Sequence, Table65[[#This Row],[Custom Sequence/Bank ID]],
        _xlpm.OriginalLength, IF(AND(Table65[[#This Row],[Codon Optimize Capitalized?]] &lt;&gt; "No", Table65[[#This Row],[Codon Optimize Capitalized?]] &lt;&gt; ""),
                           LEN(SUBSTITUTE(SUBSTITUTE(SUBSTITUTE(SUBSTITUTE(SUBSTITUTE(_xlpm.Sequence, "A", ""), "C", ""), "G", ""), "T", ""), "U", "")),
                           LEN(_xlpm.Sequence)),
        _xlpm.NoGCLength, IF(AND(Table65[[#This Row],[Codon Optimize Capitalized?]] &lt;&gt; "No", Table65[[#This Row],[Codon Optimize Capitalized?]] &lt;&gt; ""),
                       LEN((SUBSTITUTE(SUBSTITUTE(SUBSTITUTE(SUBSTITUTE(SUBSTITUTE(SUBSTITUTE(SUBSTITUTE(_xlpm.Sequence, "A", ""), "C", ""), "G", ""), "T", ""), "U", ""), "g", ""), "c", ""))),
                       LEN(SUBSTITUTE(SUBSTITUTE(UPPER(_xlpm.Sequence), "G", ""), "C", ""))),
        _xlpm.GCLength, _xlpm.OriginalLength - _xlpm.NoGCLength,
        _xlpm.GCPercentage, IF(_xlpm.OriginalLength &gt; 15, _xlpm.GCLength / _xlpm.OriginalLength, 0.5),
                IF(OR(_xlpm.GCPercentage &gt; 0.65, _xlpm.GCPercentage &lt; 0.25), "Warning 7: Unoptimized region GC is not between 25-65%", "")
    ),
    ""
)</f>
        <v/>
      </c>
      <c r="BN244" s="4" t="str" cm="1">
        <f t="array" ref="BN244">_xlfn.LET(
    _xlpm.ProblemFound, _xlfn.TEXTJOIN(", ", TRUE, IF(OR(Table65[[#This Row],[Codon Optimize Capitalized?]]="No", Table65[[#This Row],[Codon Optimize Capitalized?]]=""), IF((ISNUMBER(SEARCH(Table_Restriction_Enzymes[XbaI], Table65[[#This Row],[Custom Sequence/Bank ID]]))), Table_Restriction_Enzymes[XbaI], ""),IF((ISNUMBER(FIND(LOWER(Table_Restriction_Enzymes[XbaI]), Table65[[#This Row],[Custom Sequence/Bank ID]]))), Table_Restriction_Enzymes[XbaI], ""))),
    IF(_xlpm.ProblemFound="", "", "[" &amp; _xlpm.ProblemFound &amp; "]"))</f>
        <v/>
      </c>
      <c r="BO244" s="4" t="str">
        <f>IF(Table_Sequence_Check[[#This Row],[Restriction Enzyme 1 Check]]&lt;&gt;"", Table_Restriction_Enzymes[[#Headers],[XbaI]],"")</f>
        <v/>
      </c>
      <c r="BP244" s="4" t="str" cm="1">
        <f t="array" ref="BP244">_xlfn.LET(
    _xlpm.ProblemFound, _xlfn.TEXTJOIN(", ", TRUE, IF(OR(Table65[[#This Row],[Codon Optimize Capitalized?]]="No", Table65[[#This Row],[Codon Optimize Capitalized?]]=""), IF((ISNUMBER(SEARCH(Table_Restriction_Enzymes[AscI], Table65[[#This Row],[Custom Sequence/Bank ID]]))), Table_Restriction_Enzymes[AscI], ""),IF((ISNUMBER(FIND(LOWER(Table_Restriction_Enzymes[AscI]), Table65[[#This Row],[Custom Sequence/Bank ID]]))), Table_Restriction_Enzymes[AscI], ""))),
    IF(_xlpm.ProblemFound="", "", "[" &amp; _xlpm.ProblemFound &amp; "]"))</f>
        <v/>
      </c>
      <c r="BQ244" s="4" t="str">
        <f>IF(Table_Sequence_Check[[#This Row],[Restriction Enzyme 2 Check]]&lt;&gt;"", Table_Restriction_Enzymes[[#Headers],[AscI]],"")</f>
        <v/>
      </c>
      <c r="BR244" s="4" t="str">
        <f>IF(AND(Table65[[#This Row],[Vector]] &lt;&gt; "Banked Construct",Table65[[#This Row],[Service]]&lt;&gt;"Stock RNA", Table65[[#This Row],[Service]]&lt;&gt;"HT Geneblock Custom RNA", Table_Sequence_Check[[#This Row],[Restriction Enzyme 1 Check]]&lt;&gt;"", Table_Sequence_Check[[#This Row],[Restriction Enzyme 2 Check]]&lt;&gt; ""),"Error 8: Remove instances of one of the following: " &amp; _xlfn.CONCAT(Table_Sequence_Check[[#This Row],[Restriction Enzyme 1 Check]],Table_Sequence_Check[[#This Row],[Restriction Enzyme 2 Check]]),"")</f>
        <v/>
      </c>
      <c r="BS244" s="4" t="str" cm="1">
        <f t="array" ref="BS244">IF(
   AND(
      Table65[[#This Row],[Service]] &lt;&gt; "",
      OR(
         COUNTIF(Table65[Service], "HT Custom RNA") &gt; 0,
         COUNTIF(Table65[Service], "HT Geneblock Custom RNA") &gt; 0
      ),
      COUNTA(_xlfn.UNIQUE(_xlfn._xlws.FILTER(Table65[Service], Table65[Service] &lt;&gt; ""))) &gt; 1
   ),
   "Error 9: If selecting HT Custom RNA or HT Geneblock Custom RNA, all items must match the selected HT service",
   ""
)</f>
        <v/>
      </c>
      <c r="BT244" s="4" t="str" cm="1">
        <f t="array" ref="BT244">IF(
   AND(
      Table65[[#This Row],[Service]] &lt;&gt; "",
      OR(COUNTIF(Table65[Service], "*HT Custom RNA*") &gt; 0, COUNTIF(Table65[Service], "*HT Geneblock Custom RNA*") &gt; 0),
      OR(
         COUNTA(_xlfn.UNIQUE(_xlfn._xlws.FILTER(Table65[RNA Analytics], (Table65[Service] &lt;&gt; "")))) &gt; 1,
         COUNTA(_xlfn.UNIQUE(_xlfn._xlws.FILTER(Table65[Bank Construct?], (Table65[Service] &lt;&gt; "")))) &gt; 1,
         COUNTA(_xlfn.UNIQUE(_xlfn._xlws.FILTER(Table65[Synthesis Type], (Table65[Service] &lt;&gt; "")))) &gt; 1
      )
   ),
   "Error 10: If submitting HT Custom RNA or HT Geneblock Custom RNA service request, all items must have the same Synthesis Type, Banking, and Analytics",
   ""
)</f>
        <v/>
      </c>
      <c r="BU244" s="4" t="str">
        <f>IF(AND(OR(Table65[[#This Row],[Service]] = "HT Custom RNA",Table65[[#This Row],[Service]] = "HT Geneblock Custom RNA"), Table65[[#This Row],[Vector]]="Banked Construct"),"Error 11: Banked constructs cannot be submitted for HT/Geneblock Custom RNA service. Contact the core if you'd like to resynthesize an entire banked plate","")</f>
        <v/>
      </c>
      <c r="BV244" s="4" t="str">
        <f>IF(AND(Table65[[#This Row],[Service]] &lt;&gt; "", Table65[[#This Row],[Vector]]="Banked Construct", Table65[[#This Row],[Bank Construct?]]="Yes"),"Error 12: Cannot bank constructs that are already banked","")</f>
        <v/>
      </c>
      <c r="BW244" s="4" t="str" cm="1">
        <f t="array" ref="BW244">_xlfn.LET(
    _xlpm.ProblemFound, _xlfn.TEXTJOIN(", ", TRUE, IF(AND(Table65[[#This Row],[Synthesis Type]]="Other RNA", OR(Table65[[#This Row],[Codon Optimize Capitalized?]]="No", Table65[[#This Row],[Codon Optimize Capitalized?]]="")), IF((ISNUMBER(SEARCH(Table_pA_Check[pA Check], Table65[[#This Row],[Custom Sequence/Bank ID]]))), Table_pA_Check[pA Check], ""),IF((ISNUMBER(FIND(LOWER(Table_pA_Check[pA Check]), Table65[[#This Row],[Custom Sequence/Bank ID]]))), Table_pA_Check[pA Check], ""))),
    IF(_xlpm.ProblemFound="", "", "Error 13: Problem sequences found (" &amp; _xlpm.ProblemFound &amp; ")"))</f>
        <v/>
      </c>
      <c r="BX244" s="4" t="str">
        <f>IF(AND(Table65[[#This Row],[Service]] &lt;&gt; "", Table65[[#This Row],[Codon Optimize Capitalized?]]&lt;&gt; "No", Table65[[#This Row],[Codon Optimize Capitalized?]]&lt;&gt; "", Table65[[#This Row],[Codon Optimize Capitalized?]]&lt;&gt; "No Options", EXACT(Table65[[#This Row],[Custom Sequence/Bank ID]],LOWER(Table65[[#This Row],[Custom Sequence/Bank ID]]))),"Error 14: Codon optimization is selected, but sequence is lowercase. Change regions for optimization to uppercase","")</f>
        <v/>
      </c>
      <c r="BY244" s="4" t="str">
        <f>IF(COUNTIF(Table65[Name], Table65[[#This Row],[Name]]) &gt; 1, "Error 15: Duplicate name", "")</f>
        <v/>
      </c>
      <c r="BZ244" s="4" t="str">
        <f>IF(
   Table65[[#This Row],[Service]]&lt;&gt;"",
   IF(
      AND(Table65[[#This Row],[Formulation]]="", Table65[[#This Row],[Number of Aliquots]]&gt;1),
      "Error 16: The RTC can only aliquot formulated circRNA; unformulated circRNA is stable through many freeze-thaw cycles",
      ""
   ),
   ""
)</f>
        <v/>
      </c>
      <c r="CA244" s="4" t="str">
        <f>IF(
   Table65[[#This Row],[Service]]&lt;&gt;"",
   IF(
      Table65[[#This Row],[Number of Aliquots]] &gt; (Table65[[#This Row],[Quantity (mg)]]*20),
      "Error 17: Too many aliquots. Maximum aliquots for Quantity requested = " &amp; (Table65[[#This Row],[Quantity (mg)]]*20),
      ""
   ),
   ""
)</f>
        <v/>
      </c>
      <c r="CB244" s="4" t="str">
        <f>IF(
   AND(Table65[[#This Row],[Service]]&lt;&gt;"", Table65[[#This Row],[Quantity (mg)]]&lt;0.2, Table65[[#This Row],[Formulation]]&lt;&gt;"", Table65[[#This Row],[Formulation]]&lt;&gt;"None"),
   "Error 18: Quantity too low. Minimum is 0.2mg for formulations",
   ""
)</f>
        <v/>
      </c>
      <c r="CC244" s="4" t="str">
        <f>IF(
   AND(Table65[[#This Row],[Service]]&lt;&gt;"", Table65[[#This Row],[Vector]]="No Vector", Table65[[#This Row],[Service]]&lt;&gt;"HT Geneblock Custom RNA"),
   "Error 19: [No Vector] can only be used for Geneblock service",
   ""
)</f>
        <v/>
      </c>
      <c r="CD244" s="4" t="str">
        <f>_xlfn.LET(
    _xlpm.errorList, _xlfn.TEXTJOIN(". ", TRUE, Table_Sequence_Check[[#This Row],[Problem Sequence Check]:[GC Check]],Table_Sequence_Check[[#This Row],[Restriction Enzyme Error]:[Gblock No Vector Check]]),
    IF(AND(Table65[[#This Row],[Service]]&lt;&gt;"", Table65[[#This Row],[Custom Sequence/Bank ID]]&lt;&gt;"SPECIAL",_xlpm.errorList&lt;&gt;""), _xlpm.errorList &amp; ".", "")
)</f>
        <v/>
      </c>
      <c r="CF244" s="3" t="str">
        <f t="shared" si="15"/>
        <v>Required</v>
      </c>
      <c r="CG244" s="1" t="str">
        <f t="shared" si="16"/>
        <v>Optional</v>
      </c>
      <c r="CH244" s="1" t="str">
        <f>IF(Table65[[#This Row],[Service]]&lt;&gt;"",IF((Table65[[#This Row],[Service]]="HT Custom RNA") + (Table65[[#This Row],[Service]]="HT Geneblock Custom RNA"), "Empty","Required"),"Empty")</f>
        <v>Empty</v>
      </c>
      <c r="CI244" s="1" t="str">
        <f>IF(Table65[[#This Row],[Service]] = "Stock RNA", "Required","Empty")</f>
        <v>Empty</v>
      </c>
      <c r="CJ244" s="1" t="str">
        <f>IF(OR(Table65[[#This Row],[Service]] = "Custom RNA", Table65[[#This Row],[Service]] = "HT Custom RNA", Table65[[#This Row],[Service]] = "HT Geneblock Custom RNA", Table65[[#This Row],[Service]] = "Formulation"), "Required", "Empty")</f>
        <v>Empty</v>
      </c>
      <c r="CK244" s="1" t="str">
        <f>IF(OR(Table65[[#This Row],[Service]] = "Custom RNA", Table65[[#This Row],[Service]] = "HT Custom RNA", Table65[[#This Row],[Service]] = "HT Geneblock Custom RNA"), "Required", "Empty")</f>
        <v>Empty</v>
      </c>
      <c r="CL244" s="1" t="str">
        <f>IF(OR(Table65[[#This Row],[Service]] = "Custom RNA", Table65[[#This Row],[Service]] = "HT Custom RNA", Table65[[#This Row],[Service]] = "HT Geneblock Custom RNA"), "Required", "Empty")</f>
        <v>Empty</v>
      </c>
      <c r="CM244" s="1" t="str">
        <f>IF(OR(Table65[[#This Row],[Service]] = "Custom RNA", Table65[[#This Row],[Service]] = "HT Custom RNA", Table65[[#This Row],[Service]] = "HT Geneblock Custom RNA"), "Required", "Empty")</f>
        <v>Empty</v>
      </c>
      <c r="CN244" s="1" t="str">
        <f>IF(AND(Table65[[#This Row],[Vector]]&lt;&gt;"Banked Construct", OR(Table65[[#This Row],[Service]] = "Custom RNA", Table65[[#This Row],[Service]] = "HT Custom RNA",Table65[[#This Row],[Service]] = "HT Geneblock Custom RNA",)), "Optional", "Empty")</f>
        <v>Empty</v>
      </c>
      <c r="CO244" s="1" t="str">
        <f>IF(OR(Table65[[#This Row],[Service]] = "Custom RNA", Table65[[#This Row],[Service]] = "HT Custom RNA"), "Optional", "Empty")</f>
        <v>Empty</v>
      </c>
      <c r="CP244" s="1" t="str">
        <f>IF(OR(Table65[[#This Row],[Service]] = "Custom RNA", Table65[[#This Row],[Service]] = "HT Custom RNA", Table65[[#This Row],[Service]] = "HT Custom Geneblock RNA"), "Optional", "Empty")</f>
        <v>Empty</v>
      </c>
      <c r="CQ244" s="1" t="str">
        <f>IF(Table65[[#This Row],[Service]]&lt;&gt;"",IF(OR(Table65[[#This Row],[Service]]="HT Custom RNA", Table65[[#This Row],[Service]]="HT Geneblock Custom RNA"), "Empty","Optional"),"Empty")</f>
        <v>Empty</v>
      </c>
      <c r="CR244" s="1" t="str">
        <f>IF(AND(Table65[[#This Row],[Formulation]]&lt;&gt;"",Table65[[#This Row],[Formulation]]&lt;&gt;"None",Table65[[#This Row],[Formulation]]&lt;&gt;"No Options"), "Required","Empty")</f>
        <v>Empty</v>
      </c>
      <c r="CS244" s="1" t="str">
        <f>IF(AND(Table65[[#This Row],[Formulation]]&lt;&gt;"",Table65[[#This Row],[Formulation]]&lt;&gt;"None",Table65[[#This Row],[Formulation]]&lt;&gt;"No Options"), "Optional","Empty")</f>
        <v>Empty</v>
      </c>
      <c r="CT244" s="1" t="str">
        <f t="shared" si="17"/>
        <v>Optional</v>
      </c>
      <c r="CU244" s="1" t="str">
        <f t="shared" si="18"/>
        <v>Optional</v>
      </c>
      <c r="CV244" s="2" t="str">
        <f t="shared" si="19"/>
        <v>Optional</v>
      </c>
    </row>
    <row r="245" spans="1:100" x14ac:dyDescent="0.35">
      <c r="A245" s="69">
        <v>241</v>
      </c>
      <c r="B245" s="59"/>
      <c r="C245" s="83"/>
      <c r="D245" s="85"/>
      <c r="E245" s="90"/>
      <c r="F245" s="60"/>
      <c r="G245" s="60"/>
      <c r="H245" s="60"/>
      <c r="I245" s="61"/>
      <c r="J245" s="61"/>
      <c r="K245" s="105"/>
      <c r="L245" s="90"/>
      <c r="M245" s="60"/>
      <c r="N245" s="108"/>
      <c r="O245" s="91"/>
      <c r="P245" s="111"/>
      <c r="Q245" s="93" t="str">
        <f>Table_Sequence_Check[[#This Row],[Final Warnings]]</f>
        <v/>
      </c>
      <c r="R245" s="19"/>
      <c r="S245" s="19"/>
      <c r="T245" s="19"/>
      <c r="BG245" s="3" t="str" cm="1">
        <f t="array" ref="BG245">_xlfn.LET(
    _xlpm.ProblemFound, _xlfn.TEXTJOIN(", ", TRUE, IF(OR(Table65[[#This Row],[Codon Optimize Capitalized?]]="No", Table65[[#This Row],[Codon Optimize Capitalized?]]=""), IF((ISNUMBER(SEARCH(Table_Problem_Sequences[Problem Sequences], Table65[[#This Row],[Custom Sequence/Bank ID]]))), Table_Problem_Sequences[Problem Sequences], ""),IF((ISNUMBER(FIND(LOWER(Table_Problem_Sequences[Problem Sequences]), Table65[[#This Row],[Custom Sequence/Bank ID]]))), Table_Problem_Sequences[Problem Sequences], ""))),
    IF(_xlpm.ProblemFound="", "", "Warning 1: Problem sequences found (" &amp; _xlpm.ProblemFound &amp; ")"))</f>
        <v/>
      </c>
      <c r="BH245" s="3" t="str">
        <f>IF(AND(Table65[[#This Row],[Vector]] &lt;&gt; "Banked Construct",Table65[[#This Row],[Service]]&lt;&gt;"Stock RNA", LEN(Table65[[#This Row],[Custom Sequence/Bank ID]])&lt;300, Table65[[#This Row],[Custom Sequence/Bank ID]]&lt;&gt;""),"Comment: Sequence is less than 300nt. A spacer sequence will be added to bring the length up to 300nt","")</f>
        <v/>
      </c>
      <c r="BI245" s="1" t="str">
        <f>IF(AND(Table65[[#This Row],[Custom Sequence/Bank ID]]&lt;&gt;"", Table65[[#This Row],[Codon Optimize Capitalized?]]&lt;&gt; "No", Table65[[#This Row],[Codon Optimize Capitalized?]]&lt;&gt; "", Table65[[#This Row],[Codon Optimize Capitalized?]]&lt;&gt; "No Options"),
    IF(MOD(LEN(SUBSTITUTE(SUBSTITUTE(SUBSTITUTE(SUBSTITUTE(SUBSTITUTE(Table65[[#This Row],[Custom Sequence/Bank ID]], "a", ""), "c", ""), "g", ""), "u", ""), "t", "")), 3) = 0,
        "",
        "Error 3: Optimization regions not divisible by 3"),
    "")</f>
        <v/>
      </c>
      <c r="BJ245" s="1" t="str">
        <f>IF(
    Table65[[#This Row],[Vector]]="Banked Construct",
    IF(
        AND(
            LEFT(Table65[[#This Row],[Custom Sequence/Bank ID]], 3)="RTC",
            ISNUMBER(VALUE(MID(Table65[[#This Row],[Custom Sequence/Bank ID]], 4, 7))),
            LEN(Table65[[#This Row],[Custom Sequence/Bank ID]])=10
        ),
        "",
        "Error 4: Incorrect Bank ID"
    ),
    ""
)</f>
        <v/>
      </c>
      <c r="BK245" s="1" t="str">
        <f>IF(
   AND(Table65[[#This Row],[Vector]]&lt;&gt;"Banked Construct", LEN(Table65[[#This Row],[Custom Sequence/Bank ID]])&gt;0),
   IF(
      LEN(
         SUBSTITUTE(
            SUBSTITUTE(
               SUBSTITUTE(
                  SUBSTITUTE(UPPER(Table65[[#This Row],[Custom Sequence/Bank ID]]),"A",""),
               "C",""),
            "T",""),
         "G","")
      )&gt;0,
      "Error 5: Non-ACGT characters present",
      ""
   ),
   ""
)</f>
        <v/>
      </c>
      <c r="BL245" s="4" t="str">
        <f>IF(AND(Table65[[#This Row],[Vector]] &lt;&gt; "Banked Construct",Table65[[#This Row],[Service]]="Custom RNA", LEN(Table65[[#This Row],[Custom Sequence/Bank ID]])&gt;10000),"Error 6: Maximum sequence length is 10,000nt",IF(AND(Table65[[#This Row],[Vector]] &lt;&gt; "Banked Construct",Table65[[#This Row],[Service]]="HT Custom RNA", LEN(Table65[[#This Row],[Custom Sequence/Bank ID]])&gt;5000),"Error 6: Maximum sequence length for HT is 5,000nt", IF(Table65[[#This Row],[Service]]="HT Geneblock Custom RNA", IF(AND(Table65[[#This Row],[Vector]]="RTC coding circRNA", LEN(Table65[[#This Row],[Custom Sequence/Bank ID]])&gt;3793),"Error 6: Maximum sequence length for Coding CircRNA Geneblock is 3,793nt", IF(AND(Table65[[#This Row],[Vector]]="RTC noncoding circRNA", LEN(Table65[[#This Row],[Custom Sequence/Bank ID]])&gt;4493),"Error 6: Maximum sequence length for Noncoding CircRNA Geneblock is 4,493nt", IF(AND(Table65[[#This Row],[Vector]]="RTC Other RNA", LEN(Table65[[#This Row],[Custom Sequence/Bank ID]])&gt;4913),"Error 6: Maximum sequence length for Other RNA Geneblock is 4,913nt",""))),"")))</f>
        <v/>
      </c>
      <c r="BM245" s="4" t="str">
        <f>IF(AND(Table65[[#This Row],[Vector]] &lt;&gt; "Banked Construct", Table65[[#This Row],[Service]]&lt;&gt;"Stock RNA", Table65[[#This Row],[Custom Sequence/Bank ID]]&lt;&gt;""),
    _xlfn.LET(
        _xlpm.Sequence, Table65[[#This Row],[Custom Sequence/Bank ID]],
        _xlpm.OriginalLength, IF(AND(Table65[[#This Row],[Codon Optimize Capitalized?]] &lt;&gt; "No", Table65[[#This Row],[Codon Optimize Capitalized?]] &lt;&gt; ""),
                           LEN(SUBSTITUTE(SUBSTITUTE(SUBSTITUTE(SUBSTITUTE(SUBSTITUTE(_xlpm.Sequence, "A", ""), "C", ""), "G", ""), "T", ""), "U", "")),
                           LEN(_xlpm.Sequence)),
        _xlpm.NoGCLength, IF(AND(Table65[[#This Row],[Codon Optimize Capitalized?]] &lt;&gt; "No", Table65[[#This Row],[Codon Optimize Capitalized?]] &lt;&gt; ""),
                       LEN((SUBSTITUTE(SUBSTITUTE(SUBSTITUTE(SUBSTITUTE(SUBSTITUTE(SUBSTITUTE(SUBSTITUTE(_xlpm.Sequence, "A", ""), "C", ""), "G", ""), "T", ""), "U", ""), "g", ""), "c", ""))),
                       LEN(SUBSTITUTE(SUBSTITUTE(UPPER(_xlpm.Sequence), "G", ""), "C", ""))),
        _xlpm.GCLength, _xlpm.OriginalLength - _xlpm.NoGCLength,
        _xlpm.GCPercentage, IF(_xlpm.OriginalLength &gt; 15, _xlpm.GCLength / _xlpm.OriginalLength, 0.5),
                IF(OR(_xlpm.GCPercentage &gt; 0.65, _xlpm.GCPercentage &lt; 0.25), "Warning 7: Unoptimized region GC is not between 25-65%", "")
    ),
    ""
)</f>
        <v/>
      </c>
      <c r="BN245" s="4" t="str" cm="1">
        <f t="array" ref="BN245">_xlfn.LET(
    _xlpm.ProblemFound, _xlfn.TEXTJOIN(", ", TRUE, IF(OR(Table65[[#This Row],[Codon Optimize Capitalized?]]="No", Table65[[#This Row],[Codon Optimize Capitalized?]]=""), IF((ISNUMBER(SEARCH(Table_Restriction_Enzymes[XbaI], Table65[[#This Row],[Custom Sequence/Bank ID]]))), Table_Restriction_Enzymes[XbaI], ""),IF((ISNUMBER(FIND(LOWER(Table_Restriction_Enzymes[XbaI]), Table65[[#This Row],[Custom Sequence/Bank ID]]))), Table_Restriction_Enzymes[XbaI], ""))),
    IF(_xlpm.ProblemFound="", "", "[" &amp; _xlpm.ProblemFound &amp; "]"))</f>
        <v/>
      </c>
      <c r="BO245" s="4" t="str">
        <f>IF(Table_Sequence_Check[[#This Row],[Restriction Enzyme 1 Check]]&lt;&gt;"", Table_Restriction_Enzymes[[#Headers],[XbaI]],"")</f>
        <v/>
      </c>
      <c r="BP245" s="4" t="str" cm="1">
        <f t="array" ref="BP245">_xlfn.LET(
    _xlpm.ProblemFound, _xlfn.TEXTJOIN(", ", TRUE, IF(OR(Table65[[#This Row],[Codon Optimize Capitalized?]]="No", Table65[[#This Row],[Codon Optimize Capitalized?]]=""), IF((ISNUMBER(SEARCH(Table_Restriction_Enzymes[AscI], Table65[[#This Row],[Custom Sequence/Bank ID]]))), Table_Restriction_Enzymes[AscI], ""),IF((ISNUMBER(FIND(LOWER(Table_Restriction_Enzymes[AscI]), Table65[[#This Row],[Custom Sequence/Bank ID]]))), Table_Restriction_Enzymes[AscI], ""))),
    IF(_xlpm.ProblemFound="", "", "[" &amp; _xlpm.ProblemFound &amp; "]"))</f>
        <v/>
      </c>
      <c r="BQ245" s="4" t="str">
        <f>IF(Table_Sequence_Check[[#This Row],[Restriction Enzyme 2 Check]]&lt;&gt;"", Table_Restriction_Enzymes[[#Headers],[AscI]],"")</f>
        <v/>
      </c>
      <c r="BR245" s="4" t="str">
        <f>IF(AND(Table65[[#This Row],[Vector]] &lt;&gt; "Banked Construct",Table65[[#This Row],[Service]]&lt;&gt;"Stock RNA", Table65[[#This Row],[Service]]&lt;&gt;"HT Geneblock Custom RNA", Table_Sequence_Check[[#This Row],[Restriction Enzyme 1 Check]]&lt;&gt;"", Table_Sequence_Check[[#This Row],[Restriction Enzyme 2 Check]]&lt;&gt; ""),"Error 8: Remove instances of one of the following: " &amp; _xlfn.CONCAT(Table_Sequence_Check[[#This Row],[Restriction Enzyme 1 Check]],Table_Sequence_Check[[#This Row],[Restriction Enzyme 2 Check]]),"")</f>
        <v/>
      </c>
      <c r="BS245" s="4" t="str" cm="1">
        <f t="array" ref="BS245">IF(
   AND(
      Table65[[#This Row],[Service]] &lt;&gt; "",
      OR(
         COUNTIF(Table65[Service], "HT Custom RNA") &gt; 0,
         COUNTIF(Table65[Service], "HT Geneblock Custom RNA") &gt; 0
      ),
      COUNTA(_xlfn.UNIQUE(_xlfn._xlws.FILTER(Table65[Service], Table65[Service] &lt;&gt; ""))) &gt; 1
   ),
   "Error 9: If selecting HT Custom RNA or HT Geneblock Custom RNA, all items must match the selected HT service",
   ""
)</f>
        <v/>
      </c>
      <c r="BT245" s="4" t="str" cm="1">
        <f t="array" ref="BT245">IF(
   AND(
      Table65[[#This Row],[Service]] &lt;&gt; "",
      OR(COUNTIF(Table65[Service], "*HT Custom RNA*") &gt; 0, COUNTIF(Table65[Service], "*HT Geneblock Custom RNA*") &gt; 0),
      OR(
         COUNTA(_xlfn.UNIQUE(_xlfn._xlws.FILTER(Table65[RNA Analytics], (Table65[Service] &lt;&gt; "")))) &gt; 1,
         COUNTA(_xlfn.UNIQUE(_xlfn._xlws.FILTER(Table65[Bank Construct?], (Table65[Service] &lt;&gt; "")))) &gt; 1,
         COUNTA(_xlfn.UNIQUE(_xlfn._xlws.FILTER(Table65[Synthesis Type], (Table65[Service] &lt;&gt; "")))) &gt; 1
      )
   ),
   "Error 10: If submitting HT Custom RNA or HT Geneblock Custom RNA service request, all items must have the same Synthesis Type, Banking, and Analytics",
   ""
)</f>
        <v/>
      </c>
      <c r="BU245" s="4" t="str">
        <f>IF(AND(OR(Table65[[#This Row],[Service]] = "HT Custom RNA",Table65[[#This Row],[Service]] = "HT Geneblock Custom RNA"), Table65[[#This Row],[Vector]]="Banked Construct"),"Error 11: Banked constructs cannot be submitted for HT/Geneblock Custom RNA service. Contact the core if you'd like to resynthesize an entire banked plate","")</f>
        <v/>
      </c>
      <c r="BV245" s="4" t="str">
        <f>IF(AND(Table65[[#This Row],[Service]] &lt;&gt; "", Table65[[#This Row],[Vector]]="Banked Construct", Table65[[#This Row],[Bank Construct?]]="Yes"),"Error 12: Cannot bank constructs that are already banked","")</f>
        <v/>
      </c>
      <c r="BW245" s="4" t="str" cm="1">
        <f t="array" ref="BW245">_xlfn.LET(
    _xlpm.ProblemFound, _xlfn.TEXTJOIN(", ", TRUE, IF(AND(Table65[[#This Row],[Synthesis Type]]="Other RNA", OR(Table65[[#This Row],[Codon Optimize Capitalized?]]="No", Table65[[#This Row],[Codon Optimize Capitalized?]]="")), IF((ISNUMBER(SEARCH(Table_pA_Check[pA Check], Table65[[#This Row],[Custom Sequence/Bank ID]]))), Table_pA_Check[pA Check], ""),IF((ISNUMBER(FIND(LOWER(Table_pA_Check[pA Check]), Table65[[#This Row],[Custom Sequence/Bank ID]]))), Table_pA_Check[pA Check], ""))),
    IF(_xlpm.ProblemFound="", "", "Error 13: Problem sequences found (" &amp; _xlpm.ProblemFound &amp; ")"))</f>
        <v/>
      </c>
      <c r="BX245" s="4" t="str">
        <f>IF(AND(Table65[[#This Row],[Service]] &lt;&gt; "", Table65[[#This Row],[Codon Optimize Capitalized?]]&lt;&gt; "No", Table65[[#This Row],[Codon Optimize Capitalized?]]&lt;&gt; "", Table65[[#This Row],[Codon Optimize Capitalized?]]&lt;&gt; "No Options", EXACT(Table65[[#This Row],[Custom Sequence/Bank ID]],LOWER(Table65[[#This Row],[Custom Sequence/Bank ID]]))),"Error 14: Codon optimization is selected, but sequence is lowercase. Change regions for optimization to uppercase","")</f>
        <v/>
      </c>
      <c r="BY245" s="4" t="str">
        <f>IF(COUNTIF(Table65[Name], Table65[[#This Row],[Name]]) &gt; 1, "Error 15: Duplicate name", "")</f>
        <v/>
      </c>
      <c r="BZ245" s="4" t="str">
        <f>IF(
   Table65[[#This Row],[Service]]&lt;&gt;"",
   IF(
      AND(Table65[[#This Row],[Formulation]]="", Table65[[#This Row],[Number of Aliquots]]&gt;1),
      "Error 16: The RTC can only aliquot formulated circRNA; unformulated circRNA is stable through many freeze-thaw cycles",
      ""
   ),
   ""
)</f>
        <v/>
      </c>
      <c r="CA245" s="4" t="str">
        <f>IF(
   Table65[[#This Row],[Service]]&lt;&gt;"",
   IF(
      Table65[[#This Row],[Number of Aliquots]] &gt; (Table65[[#This Row],[Quantity (mg)]]*20),
      "Error 17: Too many aliquots. Maximum aliquots for Quantity requested = " &amp; (Table65[[#This Row],[Quantity (mg)]]*20),
      ""
   ),
   ""
)</f>
        <v/>
      </c>
      <c r="CB245" s="4" t="str">
        <f>IF(
   AND(Table65[[#This Row],[Service]]&lt;&gt;"", Table65[[#This Row],[Quantity (mg)]]&lt;0.2, Table65[[#This Row],[Formulation]]&lt;&gt;"", Table65[[#This Row],[Formulation]]&lt;&gt;"None"),
   "Error 18: Quantity too low. Minimum is 0.2mg for formulations",
   ""
)</f>
        <v/>
      </c>
      <c r="CC245" s="4" t="str">
        <f>IF(
   AND(Table65[[#This Row],[Service]]&lt;&gt;"", Table65[[#This Row],[Vector]]="No Vector", Table65[[#This Row],[Service]]&lt;&gt;"HT Geneblock Custom RNA"),
   "Error 19: [No Vector] can only be used for Geneblock service",
   ""
)</f>
        <v/>
      </c>
      <c r="CD245" s="4" t="str">
        <f>_xlfn.LET(
    _xlpm.errorList, _xlfn.TEXTJOIN(". ", TRUE, Table_Sequence_Check[[#This Row],[Problem Sequence Check]:[GC Check]],Table_Sequence_Check[[#This Row],[Restriction Enzyme Error]:[Gblock No Vector Check]]),
    IF(AND(Table65[[#This Row],[Service]]&lt;&gt;"", Table65[[#This Row],[Custom Sequence/Bank ID]]&lt;&gt;"SPECIAL",_xlpm.errorList&lt;&gt;""), _xlpm.errorList &amp; ".", "")
)</f>
        <v/>
      </c>
      <c r="CF245" s="3" t="str">
        <f t="shared" si="15"/>
        <v>Required</v>
      </c>
      <c r="CG245" s="1" t="str">
        <f t="shared" si="16"/>
        <v>Optional</v>
      </c>
      <c r="CH245" s="1" t="str">
        <f>IF(Table65[[#This Row],[Service]]&lt;&gt;"",IF((Table65[[#This Row],[Service]]="HT Custom RNA") + (Table65[[#This Row],[Service]]="HT Geneblock Custom RNA"), "Empty","Required"),"Empty")</f>
        <v>Empty</v>
      </c>
      <c r="CI245" s="1" t="str">
        <f>IF(Table65[[#This Row],[Service]] = "Stock RNA", "Required","Empty")</f>
        <v>Empty</v>
      </c>
      <c r="CJ245" s="1" t="str">
        <f>IF(OR(Table65[[#This Row],[Service]] = "Custom RNA", Table65[[#This Row],[Service]] = "HT Custom RNA", Table65[[#This Row],[Service]] = "HT Geneblock Custom RNA", Table65[[#This Row],[Service]] = "Formulation"), "Required", "Empty")</f>
        <v>Empty</v>
      </c>
      <c r="CK245" s="1" t="str">
        <f>IF(OR(Table65[[#This Row],[Service]] = "Custom RNA", Table65[[#This Row],[Service]] = "HT Custom RNA", Table65[[#This Row],[Service]] = "HT Geneblock Custom RNA"), "Required", "Empty")</f>
        <v>Empty</v>
      </c>
      <c r="CL245" s="1" t="str">
        <f>IF(OR(Table65[[#This Row],[Service]] = "Custom RNA", Table65[[#This Row],[Service]] = "HT Custom RNA", Table65[[#This Row],[Service]] = "HT Geneblock Custom RNA"), "Required", "Empty")</f>
        <v>Empty</v>
      </c>
      <c r="CM245" s="1" t="str">
        <f>IF(OR(Table65[[#This Row],[Service]] = "Custom RNA", Table65[[#This Row],[Service]] = "HT Custom RNA", Table65[[#This Row],[Service]] = "HT Geneblock Custom RNA"), "Required", "Empty")</f>
        <v>Empty</v>
      </c>
      <c r="CN245" s="1" t="str">
        <f>IF(AND(Table65[[#This Row],[Vector]]&lt;&gt;"Banked Construct", OR(Table65[[#This Row],[Service]] = "Custom RNA", Table65[[#This Row],[Service]] = "HT Custom RNA",Table65[[#This Row],[Service]] = "HT Geneblock Custom RNA",)), "Optional", "Empty")</f>
        <v>Empty</v>
      </c>
      <c r="CO245" s="1" t="str">
        <f>IF(OR(Table65[[#This Row],[Service]] = "Custom RNA", Table65[[#This Row],[Service]] = "HT Custom RNA"), "Optional", "Empty")</f>
        <v>Empty</v>
      </c>
      <c r="CP245" s="1" t="str">
        <f>IF(OR(Table65[[#This Row],[Service]] = "Custom RNA", Table65[[#This Row],[Service]] = "HT Custom RNA", Table65[[#This Row],[Service]] = "HT Custom Geneblock RNA"), "Optional", "Empty")</f>
        <v>Empty</v>
      </c>
      <c r="CQ245" s="1" t="str">
        <f>IF(Table65[[#This Row],[Service]]&lt;&gt;"",IF(OR(Table65[[#This Row],[Service]]="HT Custom RNA", Table65[[#This Row],[Service]]="HT Geneblock Custom RNA"), "Empty","Optional"),"Empty")</f>
        <v>Empty</v>
      </c>
      <c r="CR245" s="1" t="str">
        <f>IF(AND(Table65[[#This Row],[Formulation]]&lt;&gt;"",Table65[[#This Row],[Formulation]]&lt;&gt;"None",Table65[[#This Row],[Formulation]]&lt;&gt;"No Options"), "Required","Empty")</f>
        <v>Empty</v>
      </c>
      <c r="CS245" s="1" t="str">
        <f>IF(AND(Table65[[#This Row],[Formulation]]&lt;&gt;"",Table65[[#This Row],[Formulation]]&lt;&gt;"None",Table65[[#This Row],[Formulation]]&lt;&gt;"No Options"), "Optional","Empty")</f>
        <v>Empty</v>
      </c>
      <c r="CT245" s="1" t="str">
        <f t="shared" si="17"/>
        <v>Optional</v>
      </c>
      <c r="CU245" s="1" t="str">
        <f t="shared" si="18"/>
        <v>Optional</v>
      </c>
      <c r="CV245" s="2" t="str">
        <f t="shared" si="19"/>
        <v>Optional</v>
      </c>
    </row>
    <row r="246" spans="1:100" x14ac:dyDescent="0.35">
      <c r="A246" s="69">
        <v>242</v>
      </c>
      <c r="B246" s="59"/>
      <c r="C246" s="83"/>
      <c r="D246" s="85"/>
      <c r="E246" s="90"/>
      <c r="F246" s="60"/>
      <c r="G246" s="60"/>
      <c r="H246" s="60"/>
      <c r="I246" s="61"/>
      <c r="J246" s="61"/>
      <c r="K246" s="105"/>
      <c r="L246" s="90"/>
      <c r="M246" s="60"/>
      <c r="N246" s="108"/>
      <c r="O246" s="91"/>
      <c r="P246" s="111"/>
      <c r="Q246" s="93" t="str">
        <f>Table_Sequence_Check[[#This Row],[Final Warnings]]</f>
        <v/>
      </c>
      <c r="R246" s="19"/>
      <c r="S246" s="19"/>
      <c r="T246" s="19"/>
      <c r="BG246" s="3" t="str" cm="1">
        <f t="array" ref="BG246">_xlfn.LET(
    _xlpm.ProblemFound, _xlfn.TEXTJOIN(", ", TRUE, IF(OR(Table65[[#This Row],[Codon Optimize Capitalized?]]="No", Table65[[#This Row],[Codon Optimize Capitalized?]]=""), IF((ISNUMBER(SEARCH(Table_Problem_Sequences[Problem Sequences], Table65[[#This Row],[Custom Sequence/Bank ID]]))), Table_Problem_Sequences[Problem Sequences], ""),IF((ISNUMBER(FIND(LOWER(Table_Problem_Sequences[Problem Sequences]), Table65[[#This Row],[Custom Sequence/Bank ID]]))), Table_Problem_Sequences[Problem Sequences], ""))),
    IF(_xlpm.ProblemFound="", "", "Warning 1: Problem sequences found (" &amp; _xlpm.ProblemFound &amp; ")"))</f>
        <v/>
      </c>
      <c r="BH246" s="3" t="str">
        <f>IF(AND(Table65[[#This Row],[Vector]] &lt;&gt; "Banked Construct",Table65[[#This Row],[Service]]&lt;&gt;"Stock RNA", LEN(Table65[[#This Row],[Custom Sequence/Bank ID]])&lt;300, Table65[[#This Row],[Custom Sequence/Bank ID]]&lt;&gt;""),"Comment: Sequence is less than 300nt. A spacer sequence will be added to bring the length up to 300nt","")</f>
        <v/>
      </c>
      <c r="BI246" s="1" t="str">
        <f>IF(AND(Table65[[#This Row],[Custom Sequence/Bank ID]]&lt;&gt;"", Table65[[#This Row],[Codon Optimize Capitalized?]]&lt;&gt; "No", Table65[[#This Row],[Codon Optimize Capitalized?]]&lt;&gt; "", Table65[[#This Row],[Codon Optimize Capitalized?]]&lt;&gt; "No Options"),
    IF(MOD(LEN(SUBSTITUTE(SUBSTITUTE(SUBSTITUTE(SUBSTITUTE(SUBSTITUTE(Table65[[#This Row],[Custom Sequence/Bank ID]], "a", ""), "c", ""), "g", ""), "u", ""), "t", "")), 3) = 0,
        "",
        "Error 3: Optimization regions not divisible by 3"),
    "")</f>
        <v/>
      </c>
      <c r="BJ246" s="1" t="str">
        <f>IF(
    Table65[[#This Row],[Vector]]="Banked Construct",
    IF(
        AND(
            LEFT(Table65[[#This Row],[Custom Sequence/Bank ID]], 3)="RTC",
            ISNUMBER(VALUE(MID(Table65[[#This Row],[Custom Sequence/Bank ID]], 4, 7))),
            LEN(Table65[[#This Row],[Custom Sequence/Bank ID]])=10
        ),
        "",
        "Error 4: Incorrect Bank ID"
    ),
    ""
)</f>
        <v/>
      </c>
      <c r="BK246" s="1" t="str">
        <f>IF(
   AND(Table65[[#This Row],[Vector]]&lt;&gt;"Banked Construct", LEN(Table65[[#This Row],[Custom Sequence/Bank ID]])&gt;0),
   IF(
      LEN(
         SUBSTITUTE(
            SUBSTITUTE(
               SUBSTITUTE(
                  SUBSTITUTE(UPPER(Table65[[#This Row],[Custom Sequence/Bank ID]]),"A",""),
               "C",""),
            "T",""),
         "G","")
      )&gt;0,
      "Error 5: Non-ACGT characters present",
      ""
   ),
   ""
)</f>
        <v/>
      </c>
      <c r="BL246" s="4" t="str">
        <f>IF(AND(Table65[[#This Row],[Vector]] &lt;&gt; "Banked Construct",Table65[[#This Row],[Service]]="Custom RNA", LEN(Table65[[#This Row],[Custom Sequence/Bank ID]])&gt;10000),"Error 6: Maximum sequence length is 10,000nt",IF(AND(Table65[[#This Row],[Vector]] &lt;&gt; "Banked Construct",Table65[[#This Row],[Service]]="HT Custom RNA", LEN(Table65[[#This Row],[Custom Sequence/Bank ID]])&gt;5000),"Error 6: Maximum sequence length for HT is 5,000nt", IF(Table65[[#This Row],[Service]]="HT Geneblock Custom RNA", IF(AND(Table65[[#This Row],[Vector]]="RTC coding circRNA", LEN(Table65[[#This Row],[Custom Sequence/Bank ID]])&gt;3793),"Error 6: Maximum sequence length for Coding CircRNA Geneblock is 3,793nt", IF(AND(Table65[[#This Row],[Vector]]="RTC noncoding circRNA", LEN(Table65[[#This Row],[Custom Sequence/Bank ID]])&gt;4493),"Error 6: Maximum sequence length for Noncoding CircRNA Geneblock is 4,493nt", IF(AND(Table65[[#This Row],[Vector]]="RTC Other RNA", LEN(Table65[[#This Row],[Custom Sequence/Bank ID]])&gt;4913),"Error 6: Maximum sequence length for Other RNA Geneblock is 4,913nt",""))),"")))</f>
        <v/>
      </c>
      <c r="BM246" s="4" t="str">
        <f>IF(AND(Table65[[#This Row],[Vector]] &lt;&gt; "Banked Construct", Table65[[#This Row],[Service]]&lt;&gt;"Stock RNA", Table65[[#This Row],[Custom Sequence/Bank ID]]&lt;&gt;""),
    _xlfn.LET(
        _xlpm.Sequence, Table65[[#This Row],[Custom Sequence/Bank ID]],
        _xlpm.OriginalLength, IF(AND(Table65[[#This Row],[Codon Optimize Capitalized?]] &lt;&gt; "No", Table65[[#This Row],[Codon Optimize Capitalized?]] &lt;&gt; ""),
                           LEN(SUBSTITUTE(SUBSTITUTE(SUBSTITUTE(SUBSTITUTE(SUBSTITUTE(_xlpm.Sequence, "A", ""), "C", ""), "G", ""), "T", ""), "U", "")),
                           LEN(_xlpm.Sequence)),
        _xlpm.NoGCLength, IF(AND(Table65[[#This Row],[Codon Optimize Capitalized?]] &lt;&gt; "No", Table65[[#This Row],[Codon Optimize Capitalized?]] &lt;&gt; ""),
                       LEN((SUBSTITUTE(SUBSTITUTE(SUBSTITUTE(SUBSTITUTE(SUBSTITUTE(SUBSTITUTE(SUBSTITUTE(_xlpm.Sequence, "A", ""), "C", ""), "G", ""), "T", ""), "U", ""), "g", ""), "c", ""))),
                       LEN(SUBSTITUTE(SUBSTITUTE(UPPER(_xlpm.Sequence), "G", ""), "C", ""))),
        _xlpm.GCLength, _xlpm.OriginalLength - _xlpm.NoGCLength,
        _xlpm.GCPercentage, IF(_xlpm.OriginalLength &gt; 15, _xlpm.GCLength / _xlpm.OriginalLength, 0.5),
                IF(OR(_xlpm.GCPercentage &gt; 0.65, _xlpm.GCPercentage &lt; 0.25), "Warning 7: Unoptimized region GC is not between 25-65%", "")
    ),
    ""
)</f>
        <v/>
      </c>
      <c r="BN246" s="4" t="str" cm="1">
        <f t="array" ref="BN246">_xlfn.LET(
    _xlpm.ProblemFound, _xlfn.TEXTJOIN(", ", TRUE, IF(OR(Table65[[#This Row],[Codon Optimize Capitalized?]]="No", Table65[[#This Row],[Codon Optimize Capitalized?]]=""), IF((ISNUMBER(SEARCH(Table_Restriction_Enzymes[XbaI], Table65[[#This Row],[Custom Sequence/Bank ID]]))), Table_Restriction_Enzymes[XbaI], ""),IF((ISNUMBER(FIND(LOWER(Table_Restriction_Enzymes[XbaI]), Table65[[#This Row],[Custom Sequence/Bank ID]]))), Table_Restriction_Enzymes[XbaI], ""))),
    IF(_xlpm.ProblemFound="", "", "[" &amp; _xlpm.ProblemFound &amp; "]"))</f>
        <v/>
      </c>
      <c r="BO246" s="4" t="str">
        <f>IF(Table_Sequence_Check[[#This Row],[Restriction Enzyme 1 Check]]&lt;&gt;"", Table_Restriction_Enzymes[[#Headers],[XbaI]],"")</f>
        <v/>
      </c>
      <c r="BP246" s="4" t="str" cm="1">
        <f t="array" ref="BP246">_xlfn.LET(
    _xlpm.ProblemFound, _xlfn.TEXTJOIN(", ", TRUE, IF(OR(Table65[[#This Row],[Codon Optimize Capitalized?]]="No", Table65[[#This Row],[Codon Optimize Capitalized?]]=""), IF((ISNUMBER(SEARCH(Table_Restriction_Enzymes[AscI], Table65[[#This Row],[Custom Sequence/Bank ID]]))), Table_Restriction_Enzymes[AscI], ""),IF((ISNUMBER(FIND(LOWER(Table_Restriction_Enzymes[AscI]), Table65[[#This Row],[Custom Sequence/Bank ID]]))), Table_Restriction_Enzymes[AscI], ""))),
    IF(_xlpm.ProblemFound="", "", "[" &amp; _xlpm.ProblemFound &amp; "]"))</f>
        <v/>
      </c>
      <c r="BQ246" s="4" t="str">
        <f>IF(Table_Sequence_Check[[#This Row],[Restriction Enzyme 2 Check]]&lt;&gt;"", Table_Restriction_Enzymes[[#Headers],[AscI]],"")</f>
        <v/>
      </c>
      <c r="BR246" s="4" t="str">
        <f>IF(AND(Table65[[#This Row],[Vector]] &lt;&gt; "Banked Construct",Table65[[#This Row],[Service]]&lt;&gt;"Stock RNA", Table65[[#This Row],[Service]]&lt;&gt;"HT Geneblock Custom RNA", Table_Sequence_Check[[#This Row],[Restriction Enzyme 1 Check]]&lt;&gt;"", Table_Sequence_Check[[#This Row],[Restriction Enzyme 2 Check]]&lt;&gt; ""),"Error 8: Remove instances of one of the following: " &amp; _xlfn.CONCAT(Table_Sequence_Check[[#This Row],[Restriction Enzyme 1 Check]],Table_Sequence_Check[[#This Row],[Restriction Enzyme 2 Check]]),"")</f>
        <v/>
      </c>
      <c r="BS246" s="4" t="str" cm="1">
        <f t="array" ref="BS246">IF(
   AND(
      Table65[[#This Row],[Service]] &lt;&gt; "",
      OR(
         COUNTIF(Table65[Service], "HT Custom RNA") &gt; 0,
         COUNTIF(Table65[Service], "HT Geneblock Custom RNA") &gt; 0
      ),
      COUNTA(_xlfn.UNIQUE(_xlfn._xlws.FILTER(Table65[Service], Table65[Service] &lt;&gt; ""))) &gt; 1
   ),
   "Error 9: If selecting HT Custom RNA or HT Geneblock Custom RNA, all items must match the selected HT service",
   ""
)</f>
        <v/>
      </c>
      <c r="BT246" s="4" t="str" cm="1">
        <f t="array" ref="BT246">IF(
   AND(
      Table65[[#This Row],[Service]] &lt;&gt; "",
      OR(COUNTIF(Table65[Service], "*HT Custom RNA*") &gt; 0, COUNTIF(Table65[Service], "*HT Geneblock Custom RNA*") &gt; 0),
      OR(
         COUNTA(_xlfn.UNIQUE(_xlfn._xlws.FILTER(Table65[RNA Analytics], (Table65[Service] &lt;&gt; "")))) &gt; 1,
         COUNTA(_xlfn.UNIQUE(_xlfn._xlws.FILTER(Table65[Bank Construct?], (Table65[Service] &lt;&gt; "")))) &gt; 1,
         COUNTA(_xlfn.UNIQUE(_xlfn._xlws.FILTER(Table65[Synthesis Type], (Table65[Service] &lt;&gt; "")))) &gt; 1
      )
   ),
   "Error 10: If submitting HT Custom RNA or HT Geneblock Custom RNA service request, all items must have the same Synthesis Type, Banking, and Analytics",
   ""
)</f>
        <v/>
      </c>
      <c r="BU246" s="4" t="str">
        <f>IF(AND(OR(Table65[[#This Row],[Service]] = "HT Custom RNA",Table65[[#This Row],[Service]] = "HT Geneblock Custom RNA"), Table65[[#This Row],[Vector]]="Banked Construct"),"Error 11: Banked constructs cannot be submitted for HT/Geneblock Custom RNA service. Contact the core if you'd like to resynthesize an entire banked plate","")</f>
        <v/>
      </c>
      <c r="BV246" s="4" t="str">
        <f>IF(AND(Table65[[#This Row],[Service]] &lt;&gt; "", Table65[[#This Row],[Vector]]="Banked Construct", Table65[[#This Row],[Bank Construct?]]="Yes"),"Error 12: Cannot bank constructs that are already banked","")</f>
        <v/>
      </c>
      <c r="BW246" s="4" t="str" cm="1">
        <f t="array" ref="BW246">_xlfn.LET(
    _xlpm.ProblemFound, _xlfn.TEXTJOIN(", ", TRUE, IF(AND(Table65[[#This Row],[Synthesis Type]]="Other RNA", OR(Table65[[#This Row],[Codon Optimize Capitalized?]]="No", Table65[[#This Row],[Codon Optimize Capitalized?]]="")), IF((ISNUMBER(SEARCH(Table_pA_Check[pA Check], Table65[[#This Row],[Custom Sequence/Bank ID]]))), Table_pA_Check[pA Check], ""),IF((ISNUMBER(FIND(LOWER(Table_pA_Check[pA Check]), Table65[[#This Row],[Custom Sequence/Bank ID]]))), Table_pA_Check[pA Check], ""))),
    IF(_xlpm.ProblemFound="", "", "Error 13: Problem sequences found (" &amp; _xlpm.ProblemFound &amp; ")"))</f>
        <v/>
      </c>
      <c r="BX246" s="4" t="str">
        <f>IF(AND(Table65[[#This Row],[Service]] &lt;&gt; "", Table65[[#This Row],[Codon Optimize Capitalized?]]&lt;&gt; "No", Table65[[#This Row],[Codon Optimize Capitalized?]]&lt;&gt; "", Table65[[#This Row],[Codon Optimize Capitalized?]]&lt;&gt; "No Options", EXACT(Table65[[#This Row],[Custom Sequence/Bank ID]],LOWER(Table65[[#This Row],[Custom Sequence/Bank ID]]))),"Error 14: Codon optimization is selected, but sequence is lowercase. Change regions for optimization to uppercase","")</f>
        <v/>
      </c>
      <c r="BY246" s="4" t="str">
        <f>IF(COUNTIF(Table65[Name], Table65[[#This Row],[Name]]) &gt; 1, "Error 15: Duplicate name", "")</f>
        <v/>
      </c>
      <c r="BZ246" s="4" t="str">
        <f>IF(
   Table65[[#This Row],[Service]]&lt;&gt;"",
   IF(
      AND(Table65[[#This Row],[Formulation]]="", Table65[[#This Row],[Number of Aliquots]]&gt;1),
      "Error 16: The RTC can only aliquot formulated circRNA; unformulated circRNA is stable through many freeze-thaw cycles",
      ""
   ),
   ""
)</f>
        <v/>
      </c>
      <c r="CA246" s="4" t="str">
        <f>IF(
   Table65[[#This Row],[Service]]&lt;&gt;"",
   IF(
      Table65[[#This Row],[Number of Aliquots]] &gt; (Table65[[#This Row],[Quantity (mg)]]*20),
      "Error 17: Too many aliquots. Maximum aliquots for Quantity requested = " &amp; (Table65[[#This Row],[Quantity (mg)]]*20),
      ""
   ),
   ""
)</f>
        <v/>
      </c>
      <c r="CB246" s="4" t="str">
        <f>IF(
   AND(Table65[[#This Row],[Service]]&lt;&gt;"", Table65[[#This Row],[Quantity (mg)]]&lt;0.2, Table65[[#This Row],[Formulation]]&lt;&gt;"", Table65[[#This Row],[Formulation]]&lt;&gt;"None"),
   "Error 18: Quantity too low. Minimum is 0.2mg for formulations",
   ""
)</f>
        <v/>
      </c>
      <c r="CC246" s="4" t="str">
        <f>IF(
   AND(Table65[[#This Row],[Service]]&lt;&gt;"", Table65[[#This Row],[Vector]]="No Vector", Table65[[#This Row],[Service]]&lt;&gt;"HT Geneblock Custom RNA"),
   "Error 19: [No Vector] can only be used for Geneblock service",
   ""
)</f>
        <v/>
      </c>
      <c r="CD246" s="4" t="str">
        <f>_xlfn.LET(
    _xlpm.errorList, _xlfn.TEXTJOIN(". ", TRUE, Table_Sequence_Check[[#This Row],[Problem Sequence Check]:[GC Check]],Table_Sequence_Check[[#This Row],[Restriction Enzyme Error]:[Gblock No Vector Check]]),
    IF(AND(Table65[[#This Row],[Service]]&lt;&gt;"", Table65[[#This Row],[Custom Sequence/Bank ID]]&lt;&gt;"SPECIAL",_xlpm.errorList&lt;&gt;""), _xlpm.errorList &amp; ".", "")
)</f>
        <v/>
      </c>
      <c r="CF246" s="3" t="str">
        <f t="shared" si="15"/>
        <v>Required</v>
      </c>
      <c r="CG246" s="1" t="str">
        <f t="shared" si="16"/>
        <v>Optional</v>
      </c>
      <c r="CH246" s="1" t="str">
        <f>IF(Table65[[#This Row],[Service]]&lt;&gt;"",IF((Table65[[#This Row],[Service]]="HT Custom RNA") + (Table65[[#This Row],[Service]]="HT Geneblock Custom RNA"), "Empty","Required"),"Empty")</f>
        <v>Empty</v>
      </c>
      <c r="CI246" s="1" t="str">
        <f>IF(Table65[[#This Row],[Service]] = "Stock RNA", "Required","Empty")</f>
        <v>Empty</v>
      </c>
      <c r="CJ246" s="1" t="str">
        <f>IF(OR(Table65[[#This Row],[Service]] = "Custom RNA", Table65[[#This Row],[Service]] = "HT Custom RNA", Table65[[#This Row],[Service]] = "HT Geneblock Custom RNA", Table65[[#This Row],[Service]] = "Formulation"), "Required", "Empty")</f>
        <v>Empty</v>
      </c>
      <c r="CK246" s="1" t="str">
        <f>IF(OR(Table65[[#This Row],[Service]] = "Custom RNA", Table65[[#This Row],[Service]] = "HT Custom RNA", Table65[[#This Row],[Service]] = "HT Geneblock Custom RNA"), "Required", "Empty")</f>
        <v>Empty</v>
      </c>
      <c r="CL246" s="1" t="str">
        <f>IF(OR(Table65[[#This Row],[Service]] = "Custom RNA", Table65[[#This Row],[Service]] = "HT Custom RNA", Table65[[#This Row],[Service]] = "HT Geneblock Custom RNA"), "Required", "Empty")</f>
        <v>Empty</v>
      </c>
      <c r="CM246" s="1" t="str">
        <f>IF(OR(Table65[[#This Row],[Service]] = "Custom RNA", Table65[[#This Row],[Service]] = "HT Custom RNA", Table65[[#This Row],[Service]] = "HT Geneblock Custom RNA"), "Required", "Empty")</f>
        <v>Empty</v>
      </c>
      <c r="CN246" s="1" t="str">
        <f>IF(AND(Table65[[#This Row],[Vector]]&lt;&gt;"Banked Construct", OR(Table65[[#This Row],[Service]] = "Custom RNA", Table65[[#This Row],[Service]] = "HT Custom RNA",Table65[[#This Row],[Service]] = "HT Geneblock Custom RNA",)), "Optional", "Empty")</f>
        <v>Empty</v>
      </c>
      <c r="CO246" s="1" t="str">
        <f>IF(OR(Table65[[#This Row],[Service]] = "Custom RNA", Table65[[#This Row],[Service]] = "HT Custom RNA"), "Optional", "Empty")</f>
        <v>Empty</v>
      </c>
      <c r="CP246" s="1" t="str">
        <f>IF(OR(Table65[[#This Row],[Service]] = "Custom RNA", Table65[[#This Row],[Service]] = "HT Custom RNA", Table65[[#This Row],[Service]] = "HT Custom Geneblock RNA"), "Optional", "Empty")</f>
        <v>Empty</v>
      </c>
      <c r="CQ246" s="1" t="str">
        <f>IF(Table65[[#This Row],[Service]]&lt;&gt;"",IF(OR(Table65[[#This Row],[Service]]="HT Custom RNA", Table65[[#This Row],[Service]]="HT Geneblock Custom RNA"), "Empty","Optional"),"Empty")</f>
        <v>Empty</v>
      </c>
      <c r="CR246" s="1" t="str">
        <f>IF(AND(Table65[[#This Row],[Formulation]]&lt;&gt;"",Table65[[#This Row],[Formulation]]&lt;&gt;"None",Table65[[#This Row],[Formulation]]&lt;&gt;"No Options"), "Required","Empty")</f>
        <v>Empty</v>
      </c>
      <c r="CS246" s="1" t="str">
        <f>IF(AND(Table65[[#This Row],[Formulation]]&lt;&gt;"",Table65[[#This Row],[Formulation]]&lt;&gt;"None",Table65[[#This Row],[Formulation]]&lt;&gt;"No Options"), "Optional","Empty")</f>
        <v>Empty</v>
      </c>
      <c r="CT246" s="1" t="str">
        <f t="shared" si="17"/>
        <v>Optional</v>
      </c>
      <c r="CU246" s="1" t="str">
        <f t="shared" si="18"/>
        <v>Optional</v>
      </c>
      <c r="CV246" s="2" t="str">
        <f t="shared" si="19"/>
        <v>Optional</v>
      </c>
    </row>
    <row r="247" spans="1:100" x14ac:dyDescent="0.35">
      <c r="A247" s="69">
        <v>243</v>
      </c>
      <c r="B247" s="59"/>
      <c r="C247" s="83"/>
      <c r="D247" s="85"/>
      <c r="E247" s="90"/>
      <c r="F247" s="60"/>
      <c r="G247" s="60"/>
      <c r="H247" s="60"/>
      <c r="I247" s="61"/>
      <c r="J247" s="61"/>
      <c r="K247" s="105"/>
      <c r="L247" s="90"/>
      <c r="M247" s="60"/>
      <c r="N247" s="108"/>
      <c r="O247" s="91"/>
      <c r="P247" s="111"/>
      <c r="Q247" s="93" t="str">
        <f>Table_Sequence_Check[[#This Row],[Final Warnings]]</f>
        <v/>
      </c>
      <c r="R247" s="19"/>
      <c r="S247" s="19"/>
      <c r="T247" s="19"/>
      <c r="BG247" s="3" t="str" cm="1">
        <f t="array" ref="BG247">_xlfn.LET(
    _xlpm.ProblemFound, _xlfn.TEXTJOIN(", ", TRUE, IF(OR(Table65[[#This Row],[Codon Optimize Capitalized?]]="No", Table65[[#This Row],[Codon Optimize Capitalized?]]=""), IF((ISNUMBER(SEARCH(Table_Problem_Sequences[Problem Sequences], Table65[[#This Row],[Custom Sequence/Bank ID]]))), Table_Problem_Sequences[Problem Sequences], ""),IF((ISNUMBER(FIND(LOWER(Table_Problem_Sequences[Problem Sequences]), Table65[[#This Row],[Custom Sequence/Bank ID]]))), Table_Problem_Sequences[Problem Sequences], ""))),
    IF(_xlpm.ProblemFound="", "", "Warning 1: Problem sequences found (" &amp; _xlpm.ProblemFound &amp; ")"))</f>
        <v/>
      </c>
      <c r="BH247" s="3" t="str">
        <f>IF(AND(Table65[[#This Row],[Vector]] &lt;&gt; "Banked Construct",Table65[[#This Row],[Service]]&lt;&gt;"Stock RNA", LEN(Table65[[#This Row],[Custom Sequence/Bank ID]])&lt;300, Table65[[#This Row],[Custom Sequence/Bank ID]]&lt;&gt;""),"Comment: Sequence is less than 300nt. A spacer sequence will be added to bring the length up to 300nt","")</f>
        <v/>
      </c>
      <c r="BI247" s="1" t="str">
        <f>IF(AND(Table65[[#This Row],[Custom Sequence/Bank ID]]&lt;&gt;"", Table65[[#This Row],[Codon Optimize Capitalized?]]&lt;&gt; "No", Table65[[#This Row],[Codon Optimize Capitalized?]]&lt;&gt; "", Table65[[#This Row],[Codon Optimize Capitalized?]]&lt;&gt; "No Options"),
    IF(MOD(LEN(SUBSTITUTE(SUBSTITUTE(SUBSTITUTE(SUBSTITUTE(SUBSTITUTE(Table65[[#This Row],[Custom Sequence/Bank ID]], "a", ""), "c", ""), "g", ""), "u", ""), "t", "")), 3) = 0,
        "",
        "Error 3: Optimization regions not divisible by 3"),
    "")</f>
        <v/>
      </c>
      <c r="BJ247" s="1" t="str">
        <f>IF(
    Table65[[#This Row],[Vector]]="Banked Construct",
    IF(
        AND(
            LEFT(Table65[[#This Row],[Custom Sequence/Bank ID]], 3)="RTC",
            ISNUMBER(VALUE(MID(Table65[[#This Row],[Custom Sequence/Bank ID]], 4, 7))),
            LEN(Table65[[#This Row],[Custom Sequence/Bank ID]])=10
        ),
        "",
        "Error 4: Incorrect Bank ID"
    ),
    ""
)</f>
        <v/>
      </c>
      <c r="BK247" s="1" t="str">
        <f>IF(
   AND(Table65[[#This Row],[Vector]]&lt;&gt;"Banked Construct", LEN(Table65[[#This Row],[Custom Sequence/Bank ID]])&gt;0),
   IF(
      LEN(
         SUBSTITUTE(
            SUBSTITUTE(
               SUBSTITUTE(
                  SUBSTITUTE(UPPER(Table65[[#This Row],[Custom Sequence/Bank ID]]),"A",""),
               "C",""),
            "T",""),
         "G","")
      )&gt;0,
      "Error 5: Non-ACGT characters present",
      ""
   ),
   ""
)</f>
        <v/>
      </c>
      <c r="BL247" s="4" t="str">
        <f>IF(AND(Table65[[#This Row],[Vector]] &lt;&gt; "Banked Construct",Table65[[#This Row],[Service]]="Custom RNA", LEN(Table65[[#This Row],[Custom Sequence/Bank ID]])&gt;10000),"Error 6: Maximum sequence length is 10,000nt",IF(AND(Table65[[#This Row],[Vector]] &lt;&gt; "Banked Construct",Table65[[#This Row],[Service]]="HT Custom RNA", LEN(Table65[[#This Row],[Custom Sequence/Bank ID]])&gt;5000),"Error 6: Maximum sequence length for HT is 5,000nt", IF(Table65[[#This Row],[Service]]="HT Geneblock Custom RNA", IF(AND(Table65[[#This Row],[Vector]]="RTC coding circRNA", LEN(Table65[[#This Row],[Custom Sequence/Bank ID]])&gt;3793),"Error 6: Maximum sequence length for Coding CircRNA Geneblock is 3,793nt", IF(AND(Table65[[#This Row],[Vector]]="RTC noncoding circRNA", LEN(Table65[[#This Row],[Custom Sequence/Bank ID]])&gt;4493),"Error 6: Maximum sequence length for Noncoding CircRNA Geneblock is 4,493nt", IF(AND(Table65[[#This Row],[Vector]]="RTC Other RNA", LEN(Table65[[#This Row],[Custom Sequence/Bank ID]])&gt;4913),"Error 6: Maximum sequence length for Other RNA Geneblock is 4,913nt",""))),"")))</f>
        <v/>
      </c>
      <c r="BM247" s="4" t="str">
        <f>IF(AND(Table65[[#This Row],[Vector]] &lt;&gt; "Banked Construct", Table65[[#This Row],[Service]]&lt;&gt;"Stock RNA", Table65[[#This Row],[Custom Sequence/Bank ID]]&lt;&gt;""),
    _xlfn.LET(
        _xlpm.Sequence, Table65[[#This Row],[Custom Sequence/Bank ID]],
        _xlpm.OriginalLength, IF(AND(Table65[[#This Row],[Codon Optimize Capitalized?]] &lt;&gt; "No", Table65[[#This Row],[Codon Optimize Capitalized?]] &lt;&gt; ""),
                           LEN(SUBSTITUTE(SUBSTITUTE(SUBSTITUTE(SUBSTITUTE(SUBSTITUTE(_xlpm.Sequence, "A", ""), "C", ""), "G", ""), "T", ""), "U", "")),
                           LEN(_xlpm.Sequence)),
        _xlpm.NoGCLength, IF(AND(Table65[[#This Row],[Codon Optimize Capitalized?]] &lt;&gt; "No", Table65[[#This Row],[Codon Optimize Capitalized?]] &lt;&gt; ""),
                       LEN((SUBSTITUTE(SUBSTITUTE(SUBSTITUTE(SUBSTITUTE(SUBSTITUTE(SUBSTITUTE(SUBSTITUTE(_xlpm.Sequence, "A", ""), "C", ""), "G", ""), "T", ""), "U", ""), "g", ""), "c", ""))),
                       LEN(SUBSTITUTE(SUBSTITUTE(UPPER(_xlpm.Sequence), "G", ""), "C", ""))),
        _xlpm.GCLength, _xlpm.OriginalLength - _xlpm.NoGCLength,
        _xlpm.GCPercentage, IF(_xlpm.OriginalLength &gt; 15, _xlpm.GCLength / _xlpm.OriginalLength, 0.5),
                IF(OR(_xlpm.GCPercentage &gt; 0.65, _xlpm.GCPercentage &lt; 0.25), "Warning 7: Unoptimized region GC is not between 25-65%", "")
    ),
    ""
)</f>
        <v/>
      </c>
      <c r="BN247" s="4" t="str" cm="1">
        <f t="array" ref="BN247">_xlfn.LET(
    _xlpm.ProblemFound, _xlfn.TEXTJOIN(", ", TRUE, IF(OR(Table65[[#This Row],[Codon Optimize Capitalized?]]="No", Table65[[#This Row],[Codon Optimize Capitalized?]]=""), IF((ISNUMBER(SEARCH(Table_Restriction_Enzymes[XbaI], Table65[[#This Row],[Custom Sequence/Bank ID]]))), Table_Restriction_Enzymes[XbaI], ""),IF((ISNUMBER(FIND(LOWER(Table_Restriction_Enzymes[XbaI]), Table65[[#This Row],[Custom Sequence/Bank ID]]))), Table_Restriction_Enzymes[XbaI], ""))),
    IF(_xlpm.ProblemFound="", "", "[" &amp; _xlpm.ProblemFound &amp; "]"))</f>
        <v/>
      </c>
      <c r="BO247" s="4" t="str">
        <f>IF(Table_Sequence_Check[[#This Row],[Restriction Enzyme 1 Check]]&lt;&gt;"", Table_Restriction_Enzymes[[#Headers],[XbaI]],"")</f>
        <v/>
      </c>
      <c r="BP247" s="4" t="str" cm="1">
        <f t="array" ref="BP247">_xlfn.LET(
    _xlpm.ProblemFound, _xlfn.TEXTJOIN(", ", TRUE, IF(OR(Table65[[#This Row],[Codon Optimize Capitalized?]]="No", Table65[[#This Row],[Codon Optimize Capitalized?]]=""), IF((ISNUMBER(SEARCH(Table_Restriction_Enzymes[AscI], Table65[[#This Row],[Custom Sequence/Bank ID]]))), Table_Restriction_Enzymes[AscI], ""),IF((ISNUMBER(FIND(LOWER(Table_Restriction_Enzymes[AscI]), Table65[[#This Row],[Custom Sequence/Bank ID]]))), Table_Restriction_Enzymes[AscI], ""))),
    IF(_xlpm.ProblemFound="", "", "[" &amp; _xlpm.ProblemFound &amp; "]"))</f>
        <v/>
      </c>
      <c r="BQ247" s="4" t="str">
        <f>IF(Table_Sequence_Check[[#This Row],[Restriction Enzyme 2 Check]]&lt;&gt;"", Table_Restriction_Enzymes[[#Headers],[AscI]],"")</f>
        <v/>
      </c>
      <c r="BR247" s="4" t="str">
        <f>IF(AND(Table65[[#This Row],[Vector]] &lt;&gt; "Banked Construct",Table65[[#This Row],[Service]]&lt;&gt;"Stock RNA", Table65[[#This Row],[Service]]&lt;&gt;"HT Geneblock Custom RNA", Table_Sequence_Check[[#This Row],[Restriction Enzyme 1 Check]]&lt;&gt;"", Table_Sequence_Check[[#This Row],[Restriction Enzyme 2 Check]]&lt;&gt; ""),"Error 8: Remove instances of one of the following: " &amp; _xlfn.CONCAT(Table_Sequence_Check[[#This Row],[Restriction Enzyme 1 Check]],Table_Sequence_Check[[#This Row],[Restriction Enzyme 2 Check]]),"")</f>
        <v/>
      </c>
      <c r="BS247" s="4" t="str" cm="1">
        <f t="array" ref="BS247">IF(
   AND(
      Table65[[#This Row],[Service]] &lt;&gt; "",
      OR(
         COUNTIF(Table65[Service], "HT Custom RNA") &gt; 0,
         COUNTIF(Table65[Service], "HT Geneblock Custom RNA") &gt; 0
      ),
      COUNTA(_xlfn.UNIQUE(_xlfn._xlws.FILTER(Table65[Service], Table65[Service] &lt;&gt; ""))) &gt; 1
   ),
   "Error 9: If selecting HT Custom RNA or HT Geneblock Custom RNA, all items must match the selected HT service",
   ""
)</f>
        <v/>
      </c>
      <c r="BT247" s="4" t="str" cm="1">
        <f t="array" ref="BT247">IF(
   AND(
      Table65[[#This Row],[Service]] &lt;&gt; "",
      OR(COUNTIF(Table65[Service], "*HT Custom RNA*") &gt; 0, COUNTIF(Table65[Service], "*HT Geneblock Custom RNA*") &gt; 0),
      OR(
         COUNTA(_xlfn.UNIQUE(_xlfn._xlws.FILTER(Table65[RNA Analytics], (Table65[Service] &lt;&gt; "")))) &gt; 1,
         COUNTA(_xlfn.UNIQUE(_xlfn._xlws.FILTER(Table65[Bank Construct?], (Table65[Service] &lt;&gt; "")))) &gt; 1,
         COUNTA(_xlfn.UNIQUE(_xlfn._xlws.FILTER(Table65[Synthesis Type], (Table65[Service] &lt;&gt; "")))) &gt; 1
      )
   ),
   "Error 10: If submitting HT Custom RNA or HT Geneblock Custom RNA service request, all items must have the same Synthesis Type, Banking, and Analytics",
   ""
)</f>
        <v/>
      </c>
      <c r="BU247" s="4" t="str">
        <f>IF(AND(OR(Table65[[#This Row],[Service]] = "HT Custom RNA",Table65[[#This Row],[Service]] = "HT Geneblock Custom RNA"), Table65[[#This Row],[Vector]]="Banked Construct"),"Error 11: Banked constructs cannot be submitted for HT/Geneblock Custom RNA service. Contact the core if you'd like to resynthesize an entire banked plate","")</f>
        <v/>
      </c>
      <c r="BV247" s="4" t="str">
        <f>IF(AND(Table65[[#This Row],[Service]] &lt;&gt; "", Table65[[#This Row],[Vector]]="Banked Construct", Table65[[#This Row],[Bank Construct?]]="Yes"),"Error 12: Cannot bank constructs that are already banked","")</f>
        <v/>
      </c>
      <c r="BW247" s="4" t="str" cm="1">
        <f t="array" ref="BW247">_xlfn.LET(
    _xlpm.ProblemFound, _xlfn.TEXTJOIN(", ", TRUE, IF(AND(Table65[[#This Row],[Synthesis Type]]="Other RNA", OR(Table65[[#This Row],[Codon Optimize Capitalized?]]="No", Table65[[#This Row],[Codon Optimize Capitalized?]]="")), IF((ISNUMBER(SEARCH(Table_pA_Check[pA Check], Table65[[#This Row],[Custom Sequence/Bank ID]]))), Table_pA_Check[pA Check], ""),IF((ISNUMBER(FIND(LOWER(Table_pA_Check[pA Check]), Table65[[#This Row],[Custom Sequence/Bank ID]]))), Table_pA_Check[pA Check], ""))),
    IF(_xlpm.ProblemFound="", "", "Error 13: Problem sequences found (" &amp; _xlpm.ProblemFound &amp; ")"))</f>
        <v/>
      </c>
      <c r="BX247" s="4" t="str">
        <f>IF(AND(Table65[[#This Row],[Service]] &lt;&gt; "", Table65[[#This Row],[Codon Optimize Capitalized?]]&lt;&gt; "No", Table65[[#This Row],[Codon Optimize Capitalized?]]&lt;&gt; "", Table65[[#This Row],[Codon Optimize Capitalized?]]&lt;&gt; "No Options", EXACT(Table65[[#This Row],[Custom Sequence/Bank ID]],LOWER(Table65[[#This Row],[Custom Sequence/Bank ID]]))),"Error 14: Codon optimization is selected, but sequence is lowercase. Change regions for optimization to uppercase","")</f>
        <v/>
      </c>
      <c r="BY247" s="4" t="str">
        <f>IF(COUNTIF(Table65[Name], Table65[[#This Row],[Name]]) &gt; 1, "Error 15: Duplicate name", "")</f>
        <v/>
      </c>
      <c r="BZ247" s="4" t="str">
        <f>IF(
   Table65[[#This Row],[Service]]&lt;&gt;"",
   IF(
      AND(Table65[[#This Row],[Formulation]]="", Table65[[#This Row],[Number of Aliquots]]&gt;1),
      "Error 16: The RTC can only aliquot formulated circRNA; unformulated circRNA is stable through many freeze-thaw cycles",
      ""
   ),
   ""
)</f>
        <v/>
      </c>
      <c r="CA247" s="4" t="str">
        <f>IF(
   Table65[[#This Row],[Service]]&lt;&gt;"",
   IF(
      Table65[[#This Row],[Number of Aliquots]] &gt; (Table65[[#This Row],[Quantity (mg)]]*20),
      "Error 17: Too many aliquots. Maximum aliquots for Quantity requested = " &amp; (Table65[[#This Row],[Quantity (mg)]]*20),
      ""
   ),
   ""
)</f>
        <v/>
      </c>
      <c r="CB247" s="4" t="str">
        <f>IF(
   AND(Table65[[#This Row],[Service]]&lt;&gt;"", Table65[[#This Row],[Quantity (mg)]]&lt;0.2, Table65[[#This Row],[Formulation]]&lt;&gt;"", Table65[[#This Row],[Formulation]]&lt;&gt;"None"),
   "Error 18: Quantity too low. Minimum is 0.2mg for formulations",
   ""
)</f>
        <v/>
      </c>
      <c r="CC247" s="4" t="str">
        <f>IF(
   AND(Table65[[#This Row],[Service]]&lt;&gt;"", Table65[[#This Row],[Vector]]="No Vector", Table65[[#This Row],[Service]]&lt;&gt;"HT Geneblock Custom RNA"),
   "Error 19: [No Vector] can only be used for Geneblock service",
   ""
)</f>
        <v/>
      </c>
      <c r="CD247" s="4" t="str">
        <f>_xlfn.LET(
    _xlpm.errorList, _xlfn.TEXTJOIN(". ", TRUE, Table_Sequence_Check[[#This Row],[Problem Sequence Check]:[GC Check]],Table_Sequence_Check[[#This Row],[Restriction Enzyme Error]:[Gblock No Vector Check]]),
    IF(AND(Table65[[#This Row],[Service]]&lt;&gt;"", Table65[[#This Row],[Custom Sequence/Bank ID]]&lt;&gt;"SPECIAL",_xlpm.errorList&lt;&gt;""), _xlpm.errorList &amp; ".", "")
)</f>
        <v/>
      </c>
      <c r="CF247" s="3" t="str">
        <f t="shared" si="15"/>
        <v>Required</v>
      </c>
      <c r="CG247" s="1" t="str">
        <f t="shared" si="16"/>
        <v>Optional</v>
      </c>
      <c r="CH247" s="1" t="str">
        <f>IF(Table65[[#This Row],[Service]]&lt;&gt;"",IF((Table65[[#This Row],[Service]]="HT Custom RNA") + (Table65[[#This Row],[Service]]="HT Geneblock Custom RNA"), "Empty","Required"),"Empty")</f>
        <v>Empty</v>
      </c>
      <c r="CI247" s="1" t="str">
        <f>IF(Table65[[#This Row],[Service]] = "Stock RNA", "Required","Empty")</f>
        <v>Empty</v>
      </c>
      <c r="CJ247" s="1" t="str">
        <f>IF(OR(Table65[[#This Row],[Service]] = "Custom RNA", Table65[[#This Row],[Service]] = "HT Custom RNA", Table65[[#This Row],[Service]] = "HT Geneblock Custom RNA", Table65[[#This Row],[Service]] = "Formulation"), "Required", "Empty")</f>
        <v>Empty</v>
      </c>
      <c r="CK247" s="1" t="str">
        <f>IF(OR(Table65[[#This Row],[Service]] = "Custom RNA", Table65[[#This Row],[Service]] = "HT Custom RNA", Table65[[#This Row],[Service]] = "HT Geneblock Custom RNA"), "Required", "Empty")</f>
        <v>Empty</v>
      </c>
      <c r="CL247" s="1" t="str">
        <f>IF(OR(Table65[[#This Row],[Service]] = "Custom RNA", Table65[[#This Row],[Service]] = "HT Custom RNA", Table65[[#This Row],[Service]] = "HT Geneblock Custom RNA"), "Required", "Empty")</f>
        <v>Empty</v>
      </c>
      <c r="CM247" s="1" t="str">
        <f>IF(OR(Table65[[#This Row],[Service]] = "Custom RNA", Table65[[#This Row],[Service]] = "HT Custom RNA", Table65[[#This Row],[Service]] = "HT Geneblock Custom RNA"), "Required", "Empty")</f>
        <v>Empty</v>
      </c>
      <c r="CN247" s="1" t="str">
        <f>IF(AND(Table65[[#This Row],[Vector]]&lt;&gt;"Banked Construct", OR(Table65[[#This Row],[Service]] = "Custom RNA", Table65[[#This Row],[Service]] = "HT Custom RNA",Table65[[#This Row],[Service]] = "HT Geneblock Custom RNA",)), "Optional", "Empty")</f>
        <v>Empty</v>
      </c>
      <c r="CO247" s="1" t="str">
        <f>IF(OR(Table65[[#This Row],[Service]] = "Custom RNA", Table65[[#This Row],[Service]] = "HT Custom RNA"), "Optional", "Empty")</f>
        <v>Empty</v>
      </c>
      <c r="CP247" s="1" t="str">
        <f>IF(OR(Table65[[#This Row],[Service]] = "Custom RNA", Table65[[#This Row],[Service]] = "HT Custom RNA", Table65[[#This Row],[Service]] = "HT Custom Geneblock RNA"), "Optional", "Empty")</f>
        <v>Empty</v>
      </c>
      <c r="CQ247" s="1" t="str">
        <f>IF(Table65[[#This Row],[Service]]&lt;&gt;"",IF(OR(Table65[[#This Row],[Service]]="HT Custom RNA", Table65[[#This Row],[Service]]="HT Geneblock Custom RNA"), "Empty","Optional"),"Empty")</f>
        <v>Empty</v>
      </c>
      <c r="CR247" s="1" t="str">
        <f>IF(AND(Table65[[#This Row],[Formulation]]&lt;&gt;"",Table65[[#This Row],[Formulation]]&lt;&gt;"None",Table65[[#This Row],[Formulation]]&lt;&gt;"No Options"), "Required","Empty")</f>
        <v>Empty</v>
      </c>
      <c r="CS247" s="1" t="str">
        <f>IF(AND(Table65[[#This Row],[Formulation]]&lt;&gt;"",Table65[[#This Row],[Formulation]]&lt;&gt;"None",Table65[[#This Row],[Formulation]]&lt;&gt;"No Options"), "Optional","Empty")</f>
        <v>Empty</v>
      </c>
      <c r="CT247" s="1" t="str">
        <f t="shared" si="17"/>
        <v>Optional</v>
      </c>
      <c r="CU247" s="1" t="str">
        <f t="shared" si="18"/>
        <v>Optional</v>
      </c>
      <c r="CV247" s="2" t="str">
        <f t="shared" si="19"/>
        <v>Optional</v>
      </c>
    </row>
    <row r="248" spans="1:100" x14ac:dyDescent="0.35">
      <c r="A248" s="69">
        <v>244</v>
      </c>
      <c r="B248" s="59"/>
      <c r="C248" s="83"/>
      <c r="D248" s="85"/>
      <c r="E248" s="90"/>
      <c r="F248" s="60"/>
      <c r="G248" s="60"/>
      <c r="H248" s="60"/>
      <c r="I248" s="61"/>
      <c r="J248" s="61"/>
      <c r="K248" s="105"/>
      <c r="L248" s="90"/>
      <c r="M248" s="60"/>
      <c r="N248" s="108"/>
      <c r="O248" s="91"/>
      <c r="P248" s="111"/>
      <c r="Q248" s="93" t="str">
        <f>Table_Sequence_Check[[#This Row],[Final Warnings]]</f>
        <v/>
      </c>
      <c r="R248" s="19"/>
      <c r="S248" s="19"/>
      <c r="T248" s="19"/>
      <c r="BG248" s="3" t="str" cm="1">
        <f t="array" ref="BG248">_xlfn.LET(
    _xlpm.ProblemFound, _xlfn.TEXTJOIN(", ", TRUE, IF(OR(Table65[[#This Row],[Codon Optimize Capitalized?]]="No", Table65[[#This Row],[Codon Optimize Capitalized?]]=""), IF((ISNUMBER(SEARCH(Table_Problem_Sequences[Problem Sequences], Table65[[#This Row],[Custom Sequence/Bank ID]]))), Table_Problem_Sequences[Problem Sequences], ""),IF((ISNUMBER(FIND(LOWER(Table_Problem_Sequences[Problem Sequences]), Table65[[#This Row],[Custom Sequence/Bank ID]]))), Table_Problem_Sequences[Problem Sequences], ""))),
    IF(_xlpm.ProblemFound="", "", "Warning 1: Problem sequences found (" &amp; _xlpm.ProblemFound &amp; ")"))</f>
        <v/>
      </c>
      <c r="BH248" s="3" t="str">
        <f>IF(AND(Table65[[#This Row],[Vector]] &lt;&gt; "Banked Construct",Table65[[#This Row],[Service]]&lt;&gt;"Stock RNA", LEN(Table65[[#This Row],[Custom Sequence/Bank ID]])&lt;300, Table65[[#This Row],[Custom Sequence/Bank ID]]&lt;&gt;""),"Comment: Sequence is less than 300nt. A spacer sequence will be added to bring the length up to 300nt","")</f>
        <v/>
      </c>
      <c r="BI248" s="1" t="str">
        <f>IF(AND(Table65[[#This Row],[Custom Sequence/Bank ID]]&lt;&gt;"", Table65[[#This Row],[Codon Optimize Capitalized?]]&lt;&gt; "No", Table65[[#This Row],[Codon Optimize Capitalized?]]&lt;&gt; "", Table65[[#This Row],[Codon Optimize Capitalized?]]&lt;&gt; "No Options"),
    IF(MOD(LEN(SUBSTITUTE(SUBSTITUTE(SUBSTITUTE(SUBSTITUTE(SUBSTITUTE(Table65[[#This Row],[Custom Sequence/Bank ID]], "a", ""), "c", ""), "g", ""), "u", ""), "t", "")), 3) = 0,
        "",
        "Error 3: Optimization regions not divisible by 3"),
    "")</f>
        <v/>
      </c>
      <c r="BJ248" s="1" t="str">
        <f>IF(
    Table65[[#This Row],[Vector]]="Banked Construct",
    IF(
        AND(
            LEFT(Table65[[#This Row],[Custom Sequence/Bank ID]], 3)="RTC",
            ISNUMBER(VALUE(MID(Table65[[#This Row],[Custom Sequence/Bank ID]], 4, 7))),
            LEN(Table65[[#This Row],[Custom Sequence/Bank ID]])=10
        ),
        "",
        "Error 4: Incorrect Bank ID"
    ),
    ""
)</f>
        <v/>
      </c>
      <c r="BK248" s="1" t="str">
        <f>IF(
   AND(Table65[[#This Row],[Vector]]&lt;&gt;"Banked Construct", LEN(Table65[[#This Row],[Custom Sequence/Bank ID]])&gt;0),
   IF(
      LEN(
         SUBSTITUTE(
            SUBSTITUTE(
               SUBSTITUTE(
                  SUBSTITUTE(UPPER(Table65[[#This Row],[Custom Sequence/Bank ID]]),"A",""),
               "C",""),
            "T",""),
         "G","")
      )&gt;0,
      "Error 5: Non-ACGT characters present",
      ""
   ),
   ""
)</f>
        <v/>
      </c>
      <c r="BL248" s="4" t="str">
        <f>IF(AND(Table65[[#This Row],[Vector]] &lt;&gt; "Banked Construct",Table65[[#This Row],[Service]]="Custom RNA", LEN(Table65[[#This Row],[Custom Sequence/Bank ID]])&gt;10000),"Error 6: Maximum sequence length is 10,000nt",IF(AND(Table65[[#This Row],[Vector]] &lt;&gt; "Banked Construct",Table65[[#This Row],[Service]]="HT Custom RNA", LEN(Table65[[#This Row],[Custom Sequence/Bank ID]])&gt;5000),"Error 6: Maximum sequence length for HT is 5,000nt", IF(Table65[[#This Row],[Service]]="HT Geneblock Custom RNA", IF(AND(Table65[[#This Row],[Vector]]="RTC coding circRNA", LEN(Table65[[#This Row],[Custom Sequence/Bank ID]])&gt;3793),"Error 6: Maximum sequence length for Coding CircRNA Geneblock is 3,793nt", IF(AND(Table65[[#This Row],[Vector]]="RTC noncoding circRNA", LEN(Table65[[#This Row],[Custom Sequence/Bank ID]])&gt;4493),"Error 6: Maximum sequence length for Noncoding CircRNA Geneblock is 4,493nt", IF(AND(Table65[[#This Row],[Vector]]="RTC Other RNA", LEN(Table65[[#This Row],[Custom Sequence/Bank ID]])&gt;4913),"Error 6: Maximum sequence length for Other RNA Geneblock is 4,913nt",""))),"")))</f>
        <v/>
      </c>
      <c r="BM248" s="4" t="str">
        <f>IF(AND(Table65[[#This Row],[Vector]] &lt;&gt; "Banked Construct", Table65[[#This Row],[Service]]&lt;&gt;"Stock RNA", Table65[[#This Row],[Custom Sequence/Bank ID]]&lt;&gt;""),
    _xlfn.LET(
        _xlpm.Sequence, Table65[[#This Row],[Custom Sequence/Bank ID]],
        _xlpm.OriginalLength, IF(AND(Table65[[#This Row],[Codon Optimize Capitalized?]] &lt;&gt; "No", Table65[[#This Row],[Codon Optimize Capitalized?]] &lt;&gt; ""),
                           LEN(SUBSTITUTE(SUBSTITUTE(SUBSTITUTE(SUBSTITUTE(SUBSTITUTE(_xlpm.Sequence, "A", ""), "C", ""), "G", ""), "T", ""), "U", "")),
                           LEN(_xlpm.Sequence)),
        _xlpm.NoGCLength, IF(AND(Table65[[#This Row],[Codon Optimize Capitalized?]] &lt;&gt; "No", Table65[[#This Row],[Codon Optimize Capitalized?]] &lt;&gt; ""),
                       LEN((SUBSTITUTE(SUBSTITUTE(SUBSTITUTE(SUBSTITUTE(SUBSTITUTE(SUBSTITUTE(SUBSTITUTE(_xlpm.Sequence, "A", ""), "C", ""), "G", ""), "T", ""), "U", ""), "g", ""), "c", ""))),
                       LEN(SUBSTITUTE(SUBSTITUTE(UPPER(_xlpm.Sequence), "G", ""), "C", ""))),
        _xlpm.GCLength, _xlpm.OriginalLength - _xlpm.NoGCLength,
        _xlpm.GCPercentage, IF(_xlpm.OriginalLength &gt; 15, _xlpm.GCLength / _xlpm.OriginalLength, 0.5),
                IF(OR(_xlpm.GCPercentage &gt; 0.65, _xlpm.GCPercentage &lt; 0.25), "Warning 7: Unoptimized region GC is not between 25-65%", "")
    ),
    ""
)</f>
        <v/>
      </c>
      <c r="BN248" s="4" t="str" cm="1">
        <f t="array" ref="BN248">_xlfn.LET(
    _xlpm.ProblemFound, _xlfn.TEXTJOIN(", ", TRUE, IF(OR(Table65[[#This Row],[Codon Optimize Capitalized?]]="No", Table65[[#This Row],[Codon Optimize Capitalized?]]=""), IF((ISNUMBER(SEARCH(Table_Restriction_Enzymes[XbaI], Table65[[#This Row],[Custom Sequence/Bank ID]]))), Table_Restriction_Enzymes[XbaI], ""),IF((ISNUMBER(FIND(LOWER(Table_Restriction_Enzymes[XbaI]), Table65[[#This Row],[Custom Sequence/Bank ID]]))), Table_Restriction_Enzymes[XbaI], ""))),
    IF(_xlpm.ProblemFound="", "", "[" &amp; _xlpm.ProblemFound &amp; "]"))</f>
        <v/>
      </c>
      <c r="BO248" s="4" t="str">
        <f>IF(Table_Sequence_Check[[#This Row],[Restriction Enzyme 1 Check]]&lt;&gt;"", Table_Restriction_Enzymes[[#Headers],[XbaI]],"")</f>
        <v/>
      </c>
      <c r="BP248" s="4" t="str" cm="1">
        <f t="array" ref="BP248">_xlfn.LET(
    _xlpm.ProblemFound, _xlfn.TEXTJOIN(", ", TRUE, IF(OR(Table65[[#This Row],[Codon Optimize Capitalized?]]="No", Table65[[#This Row],[Codon Optimize Capitalized?]]=""), IF((ISNUMBER(SEARCH(Table_Restriction_Enzymes[AscI], Table65[[#This Row],[Custom Sequence/Bank ID]]))), Table_Restriction_Enzymes[AscI], ""),IF((ISNUMBER(FIND(LOWER(Table_Restriction_Enzymes[AscI]), Table65[[#This Row],[Custom Sequence/Bank ID]]))), Table_Restriction_Enzymes[AscI], ""))),
    IF(_xlpm.ProblemFound="", "", "[" &amp; _xlpm.ProblemFound &amp; "]"))</f>
        <v/>
      </c>
      <c r="BQ248" s="4" t="str">
        <f>IF(Table_Sequence_Check[[#This Row],[Restriction Enzyme 2 Check]]&lt;&gt;"", Table_Restriction_Enzymes[[#Headers],[AscI]],"")</f>
        <v/>
      </c>
      <c r="BR248" s="4" t="str">
        <f>IF(AND(Table65[[#This Row],[Vector]] &lt;&gt; "Banked Construct",Table65[[#This Row],[Service]]&lt;&gt;"Stock RNA", Table65[[#This Row],[Service]]&lt;&gt;"HT Geneblock Custom RNA", Table_Sequence_Check[[#This Row],[Restriction Enzyme 1 Check]]&lt;&gt;"", Table_Sequence_Check[[#This Row],[Restriction Enzyme 2 Check]]&lt;&gt; ""),"Error 8: Remove instances of one of the following: " &amp; _xlfn.CONCAT(Table_Sequence_Check[[#This Row],[Restriction Enzyme 1 Check]],Table_Sequence_Check[[#This Row],[Restriction Enzyme 2 Check]]),"")</f>
        <v/>
      </c>
      <c r="BS248" s="4" t="str" cm="1">
        <f t="array" ref="BS248">IF(
   AND(
      Table65[[#This Row],[Service]] &lt;&gt; "",
      OR(
         COUNTIF(Table65[Service], "HT Custom RNA") &gt; 0,
         COUNTIF(Table65[Service], "HT Geneblock Custom RNA") &gt; 0
      ),
      COUNTA(_xlfn.UNIQUE(_xlfn._xlws.FILTER(Table65[Service], Table65[Service] &lt;&gt; ""))) &gt; 1
   ),
   "Error 9: If selecting HT Custom RNA or HT Geneblock Custom RNA, all items must match the selected HT service",
   ""
)</f>
        <v/>
      </c>
      <c r="BT248" s="4" t="str" cm="1">
        <f t="array" ref="BT248">IF(
   AND(
      Table65[[#This Row],[Service]] &lt;&gt; "",
      OR(COUNTIF(Table65[Service], "*HT Custom RNA*") &gt; 0, COUNTIF(Table65[Service], "*HT Geneblock Custom RNA*") &gt; 0),
      OR(
         COUNTA(_xlfn.UNIQUE(_xlfn._xlws.FILTER(Table65[RNA Analytics], (Table65[Service] &lt;&gt; "")))) &gt; 1,
         COUNTA(_xlfn.UNIQUE(_xlfn._xlws.FILTER(Table65[Bank Construct?], (Table65[Service] &lt;&gt; "")))) &gt; 1,
         COUNTA(_xlfn.UNIQUE(_xlfn._xlws.FILTER(Table65[Synthesis Type], (Table65[Service] &lt;&gt; "")))) &gt; 1
      )
   ),
   "Error 10: If submitting HT Custom RNA or HT Geneblock Custom RNA service request, all items must have the same Synthesis Type, Banking, and Analytics",
   ""
)</f>
        <v/>
      </c>
      <c r="BU248" s="4" t="str">
        <f>IF(AND(OR(Table65[[#This Row],[Service]] = "HT Custom RNA",Table65[[#This Row],[Service]] = "HT Geneblock Custom RNA"), Table65[[#This Row],[Vector]]="Banked Construct"),"Error 11: Banked constructs cannot be submitted for HT/Geneblock Custom RNA service. Contact the core if you'd like to resynthesize an entire banked plate","")</f>
        <v/>
      </c>
      <c r="BV248" s="4" t="str">
        <f>IF(AND(Table65[[#This Row],[Service]] &lt;&gt; "", Table65[[#This Row],[Vector]]="Banked Construct", Table65[[#This Row],[Bank Construct?]]="Yes"),"Error 12: Cannot bank constructs that are already banked","")</f>
        <v/>
      </c>
      <c r="BW248" s="4" t="str" cm="1">
        <f t="array" ref="BW248">_xlfn.LET(
    _xlpm.ProblemFound, _xlfn.TEXTJOIN(", ", TRUE, IF(AND(Table65[[#This Row],[Synthesis Type]]="Other RNA", OR(Table65[[#This Row],[Codon Optimize Capitalized?]]="No", Table65[[#This Row],[Codon Optimize Capitalized?]]="")), IF((ISNUMBER(SEARCH(Table_pA_Check[pA Check], Table65[[#This Row],[Custom Sequence/Bank ID]]))), Table_pA_Check[pA Check], ""),IF((ISNUMBER(FIND(LOWER(Table_pA_Check[pA Check]), Table65[[#This Row],[Custom Sequence/Bank ID]]))), Table_pA_Check[pA Check], ""))),
    IF(_xlpm.ProblemFound="", "", "Error 13: Problem sequences found (" &amp; _xlpm.ProblemFound &amp; ")"))</f>
        <v/>
      </c>
      <c r="BX248" s="4" t="str">
        <f>IF(AND(Table65[[#This Row],[Service]] &lt;&gt; "", Table65[[#This Row],[Codon Optimize Capitalized?]]&lt;&gt; "No", Table65[[#This Row],[Codon Optimize Capitalized?]]&lt;&gt; "", Table65[[#This Row],[Codon Optimize Capitalized?]]&lt;&gt; "No Options", EXACT(Table65[[#This Row],[Custom Sequence/Bank ID]],LOWER(Table65[[#This Row],[Custom Sequence/Bank ID]]))),"Error 14: Codon optimization is selected, but sequence is lowercase. Change regions for optimization to uppercase","")</f>
        <v/>
      </c>
      <c r="BY248" s="4" t="str">
        <f>IF(COUNTIF(Table65[Name], Table65[[#This Row],[Name]]) &gt; 1, "Error 15: Duplicate name", "")</f>
        <v/>
      </c>
      <c r="BZ248" s="4" t="str">
        <f>IF(
   Table65[[#This Row],[Service]]&lt;&gt;"",
   IF(
      AND(Table65[[#This Row],[Formulation]]="", Table65[[#This Row],[Number of Aliquots]]&gt;1),
      "Error 16: The RTC can only aliquot formulated circRNA; unformulated circRNA is stable through many freeze-thaw cycles",
      ""
   ),
   ""
)</f>
        <v/>
      </c>
      <c r="CA248" s="4" t="str">
        <f>IF(
   Table65[[#This Row],[Service]]&lt;&gt;"",
   IF(
      Table65[[#This Row],[Number of Aliquots]] &gt; (Table65[[#This Row],[Quantity (mg)]]*20),
      "Error 17: Too many aliquots. Maximum aliquots for Quantity requested = " &amp; (Table65[[#This Row],[Quantity (mg)]]*20),
      ""
   ),
   ""
)</f>
        <v/>
      </c>
      <c r="CB248" s="4" t="str">
        <f>IF(
   AND(Table65[[#This Row],[Service]]&lt;&gt;"", Table65[[#This Row],[Quantity (mg)]]&lt;0.2, Table65[[#This Row],[Formulation]]&lt;&gt;"", Table65[[#This Row],[Formulation]]&lt;&gt;"None"),
   "Error 18: Quantity too low. Minimum is 0.2mg for formulations",
   ""
)</f>
        <v/>
      </c>
      <c r="CC248" s="4" t="str">
        <f>IF(
   AND(Table65[[#This Row],[Service]]&lt;&gt;"", Table65[[#This Row],[Vector]]="No Vector", Table65[[#This Row],[Service]]&lt;&gt;"HT Geneblock Custom RNA"),
   "Error 19: [No Vector] can only be used for Geneblock service",
   ""
)</f>
        <v/>
      </c>
      <c r="CD248" s="4" t="str">
        <f>_xlfn.LET(
    _xlpm.errorList, _xlfn.TEXTJOIN(". ", TRUE, Table_Sequence_Check[[#This Row],[Problem Sequence Check]:[GC Check]],Table_Sequence_Check[[#This Row],[Restriction Enzyme Error]:[Gblock No Vector Check]]),
    IF(AND(Table65[[#This Row],[Service]]&lt;&gt;"", Table65[[#This Row],[Custom Sequence/Bank ID]]&lt;&gt;"SPECIAL",_xlpm.errorList&lt;&gt;""), _xlpm.errorList &amp; ".", "")
)</f>
        <v/>
      </c>
      <c r="CF248" s="3" t="str">
        <f t="shared" si="15"/>
        <v>Required</v>
      </c>
      <c r="CG248" s="1" t="str">
        <f t="shared" si="16"/>
        <v>Optional</v>
      </c>
      <c r="CH248" s="1" t="str">
        <f>IF(Table65[[#This Row],[Service]]&lt;&gt;"",IF((Table65[[#This Row],[Service]]="HT Custom RNA") + (Table65[[#This Row],[Service]]="HT Geneblock Custom RNA"), "Empty","Required"),"Empty")</f>
        <v>Empty</v>
      </c>
      <c r="CI248" s="1" t="str">
        <f>IF(Table65[[#This Row],[Service]] = "Stock RNA", "Required","Empty")</f>
        <v>Empty</v>
      </c>
      <c r="CJ248" s="1" t="str">
        <f>IF(OR(Table65[[#This Row],[Service]] = "Custom RNA", Table65[[#This Row],[Service]] = "HT Custom RNA", Table65[[#This Row],[Service]] = "HT Geneblock Custom RNA", Table65[[#This Row],[Service]] = "Formulation"), "Required", "Empty")</f>
        <v>Empty</v>
      </c>
      <c r="CK248" s="1" t="str">
        <f>IF(OR(Table65[[#This Row],[Service]] = "Custom RNA", Table65[[#This Row],[Service]] = "HT Custom RNA", Table65[[#This Row],[Service]] = "HT Geneblock Custom RNA"), "Required", "Empty")</f>
        <v>Empty</v>
      </c>
      <c r="CL248" s="1" t="str">
        <f>IF(OR(Table65[[#This Row],[Service]] = "Custom RNA", Table65[[#This Row],[Service]] = "HT Custom RNA", Table65[[#This Row],[Service]] = "HT Geneblock Custom RNA"), "Required", "Empty")</f>
        <v>Empty</v>
      </c>
      <c r="CM248" s="1" t="str">
        <f>IF(OR(Table65[[#This Row],[Service]] = "Custom RNA", Table65[[#This Row],[Service]] = "HT Custom RNA", Table65[[#This Row],[Service]] = "HT Geneblock Custom RNA"), "Required", "Empty")</f>
        <v>Empty</v>
      </c>
      <c r="CN248" s="1" t="str">
        <f>IF(AND(Table65[[#This Row],[Vector]]&lt;&gt;"Banked Construct", OR(Table65[[#This Row],[Service]] = "Custom RNA", Table65[[#This Row],[Service]] = "HT Custom RNA",Table65[[#This Row],[Service]] = "HT Geneblock Custom RNA",)), "Optional", "Empty")</f>
        <v>Empty</v>
      </c>
      <c r="CO248" s="1" t="str">
        <f>IF(OR(Table65[[#This Row],[Service]] = "Custom RNA", Table65[[#This Row],[Service]] = "HT Custom RNA"), "Optional", "Empty")</f>
        <v>Empty</v>
      </c>
      <c r="CP248" s="1" t="str">
        <f>IF(OR(Table65[[#This Row],[Service]] = "Custom RNA", Table65[[#This Row],[Service]] = "HT Custom RNA", Table65[[#This Row],[Service]] = "HT Custom Geneblock RNA"), "Optional", "Empty")</f>
        <v>Empty</v>
      </c>
      <c r="CQ248" s="1" t="str">
        <f>IF(Table65[[#This Row],[Service]]&lt;&gt;"",IF(OR(Table65[[#This Row],[Service]]="HT Custom RNA", Table65[[#This Row],[Service]]="HT Geneblock Custom RNA"), "Empty","Optional"),"Empty")</f>
        <v>Empty</v>
      </c>
      <c r="CR248" s="1" t="str">
        <f>IF(AND(Table65[[#This Row],[Formulation]]&lt;&gt;"",Table65[[#This Row],[Formulation]]&lt;&gt;"None",Table65[[#This Row],[Formulation]]&lt;&gt;"No Options"), "Required","Empty")</f>
        <v>Empty</v>
      </c>
      <c r="CS248" s="1" t="str">
        <f>IF(AND(Table65[[#This Row],[Formulation]]&lt;&gt;"",Table65[[#This Row],[Formulation]]&lt;&gt;"None",Table65[[#This Row],[Formulation]]&lt;&gt;"No Options"), "Optional","Empty")</f>
        <v>Empty</v>
      </c>
      <c r="CT248" s="1" t="str">
        <f t="shared" si="17"/>
        <v>Optional</v>
      </c>
      <c r="CU248" s="1" t="str">
        <f t="shared" si="18"/>
        <v>Optional</v>
      </c>
      <c r="CV248" s="2" t="str">
        <f t="shared" si="19"/>
        <v>Optional</v>
      </c>
    </row>
    <row r="249" spans="1:100" x14ac:dyDescent="0.35">
      <c r="A249" s="69">
        <v>245</v>
      </c>
      <c r="B249" s="59"/>
      <c r="C249" s="83"/>
      <c r="D249" s="85"/>
      <c r="E249" s="90"/>
      <c r="F249" s="60"/>
      <c r="G249" s="60"/>
      <c r="H249" s="60"/>
      <c r="I249" s="61"/>
      <c r="J249" s="61"/>
      <c r="K249" s="105"/>
      <c r="L249" s="90"/>
      <c r="M249" s="60"/>
      <c r="N249" s="108"/>
      <c r="O249" s="91"/>
      <c r="P249" s="111"/>
      <c r="Q249" s="93" t="str">
        <f>Table_Sequence_Check[[#This Row],[Final Warnings]]</f>
        <v/>
      </c>
      <c r="R249" s="19"/>
      <c r="S249" s="19"/>
      <c r="T249" s="19"/>
      <c r="BG249" s="3" t="str" cm="1">
        <f t="array" ref="BG249">_xlfn.LET(
    _xlpm.ProblemFound, _xlfn.TEXTJOIN(", ", TRUE, IF(OR(Table65[[#This Row],[Codon Optimize Capitalized?]]="No", Table65[[#This Row],[Codon Optimize Capitalized?]]=""), IF((ISNUMBER(SEARCH(Table_Problem_Sequences[Problem Sequences], Table65[[#This Row],[Custom Sequence/Bank ID]]))), Table_Problem_Sequences[Problem Sequences], ""),IF((ISNUMBER(FIND(LOWER(Table_Problem_Sequences[Problem Sequences]), Table65[[#This Row],[Custom Sequence/Bank ID]]))), Table_Problem_Sequences[Problem Sequences], ""))),
    IF(_xlpm.ProblemFound="", "", "Warning 1: Problem sequences found (" &amp; _xlpm.ProblemFound &amp; ")"))</f>
        <v/>
      </c>
      <c r="BH249" s="3" t="str">
        <f>IF(AND(Table65[[#This Row],[Vector]] &lt;&gt; "Banked Construct",Table65[[#This Row],[Service]]&lt;&gt;"Stock RNA", LEN(Table65[[#This Row],[Custom Sequence/Bank ID]])&lt;300, Table65[[#This Row],[Custom Sequence/Bank ID]]&lt;&gt;""),"Comment: Sequence is less than 300nt. A spacer sequence will be added to bring the length up to 300nt","")</f>
        <v/>
      </c>
      <c r="BI249" s="1" t="str">
        <f>IF(AND(Table65[[#This Row],[Custom Sequence/Bank ID]]&lt;&gt;"", Table65[[#This Row],[Codon Optimize Capitalized?]]&lt;&gt; "No", Table65[[#This Row],[Codon Optimize Capitalized?]]&lt;&gt; "", Table65[[#This Row],[Codon Optimize Capitalized?]]&lt;&gt; "No Options"),
    IF(MOD(LEN(SUBSTITUTE(SUBSTITUTE(SUBSTITUTE(SUBSTITUTE(SUBSTITUTE(Table65[[#This Row],[Custom Sequence/Bank ID]], "a", ""), "c", ""), "g", ""), "u", ""), "t", "")), 3) = 0,
        "",
        "Error 3: Optimization regions not divisible by 3"),
    "")</f>
        <v/>
      </c>
      <c r="BJ249" s="1" t="str">
        <f>IF(
    Table65[[#This Row],[Vector]]="Banked Construct",
    IF(
        AND(
            LEFT(Table65[[#This Row],[Custom Sequence/Bank ID]], 3)="RTC",
            ISNUMBER(VALUE(MID(Table65[[#This Row],[Custom Sequence/Bank ID]], 4, 7))),
            LEN(Table65[[#This Row],[Custom Sequence/Bank ID]])=10
        ),
        "",
        "Error 4: Incorrect Bank ID"
    ),
    ""
)</f>
        <v/>
      </c>
      <c r="BK249" s="1" t="str">
        <f>IF(
   AND(Table65[[#This Row],[Vector]]&lt;&gt;"Banked Construct", LEN(Table65[[#This Row],[Custom Sequence/Bank ID]])&gt;0),
   IF(
      LEN(
         SUBSTITUTE(
            SUBSTITUTE(
               SUBSTITUTE(
                  SUBSTITUTE(UPPER(Table65[[#This Row],[Custom Sequence/Bank ID]]),"A",""),
               "C",""),
            "T",""),
         "G","")
      )&gt;0,
      "Error 5: Non-ACGT characters present",
      ""
   ),
   ""
)</f>
        <v/>
      </c>
      <c r="BL249" s="4" t="str">
        <f>IF(AND(Table65[[#This Row],[Vector]] &lt;&gt; "Banked Construct",Table65[[#This Row],[Service]]="Custom RNA", LEN(Table65[[#This Row],[Custom Sequence/Bank ID]])&gt;10000),"Error 6: Maximum sequence length is 10,000nt",IF(AND(Table65[[#This Row],[Vector]] &lt;&gt; "Banked Construct",Table65[[#This Row],[Service]]="HT Custom RNA", LEN(Table65[[#This Row],[Custom Sequence/Bank ID]])&gt;5000),"Error 6: Maximum sequence length for HT is 5,000nt", IF(Table65[[#This Row],[Service]]="HT Geneblock Custom RNA", IF(AND(Table65[[#This Row],[Vector]]="RTC coding circRNA", LEN(Table65[[#This Row],[Custom Sequence/Bank ID]])&gt;3793),"Error 6: Maximum sequence length for Coding CircRNA Geneblock is 3,793nt", IF(AND(Table65[[#This Row],[Vector]]="RTC noncoding circRNA", LEN(Table65[[#This Row],[Custom Sequence/Bank ID]])&gt;4493),"Error 6: Maximum sequence length for Noncoding CircRNA Geneblock is 4,493nt", IF(AND(Table65[[#This Row],[Vector]]="RTC Other RNA", LEN(Table65[[#This Row],[Custom Sequence/Bank ID]])&gt;4913),"Error 6: Maximum sequence length for Other RNA Geneblock is 4,913nt",""))),"")))</f>
        <v/>
      </c>
      <c r="BM249" s="4" t="str">
        <f>IF(AND(Table65[[#This Row],[Vector]] &lt;&gt; "Banked Construct", Table65[[#This Row],[Service]]&lt;&gt;"Stock RNA", Table65[[#This Row],[Custom Sequence/Bank ID]]&lt;&gt;""),
    _xlfn.LET(
        _xlpm.Sequence, Table65[[#This Row],[Custom Sequence/Bank ID]],
        _xlpm.OriginalLength, IF(AND(Table65[[#This Row],[Codon Optimize Capitalized?]] &lt;&gt; "No", Table65[[#This Row],[Codon Optimize Capitalized?]] &lt;&gt; ""),
                           LEN(SUBSTITUTE(SUBSTITUTE(SUBSTITUTE(SUBSTITUTE(SUBSTITUTE(_xlpm.Sequence, "A", ""), "C", ""), "G", ""), "T", ""), "U", "")),
                           LEN(_xlpm.Sequence)),
        _xlpm.NoGCLength, IF(AND(Table65[[#This Row],[Codon Optimize Capitalized?]] &lt;&gt; "No", Table65[[#This Row],[Codon Optimize Capitalized?]] &lt;&gt; ""),
                       LEN((SUBSTITUTE(SUBSTITUTE(SUBSTITUTE(SUBSTITUTE(SUBSTITUTE(SUBSTITUTE(SUBSTITUTE(_xlpm.Sequence, "A", ""), "C", ""), "G", ""), "T", ""), "U", ""), "g", ""), "c", ""))),
                       LEN(SUBSTITUTE(SUBSTITUTE(UPPER(_xlpm.Sequence), "G", ""), "C", ""))),
        _xlpm.GCLength, _xlpm.OriginalLength - _xlpm.NoGCLength,
        _xlpm.GCPercentage, IF(_xlpm.OriginalLength &gt; 15, _xlpm.GCLength / _xlpm.OriginalLength, 0.5),
                IF(OR(_xlpm.GCPercentage &gt; 0.65, _xlpm.GCPercentage &lt; 0.25), "Warning 7: Unoptimized region GC is not between 25-65%", "")
    ),
    ""
)</f>
        <v/>
      </c>
      <c r="BN249" s="4" t="str" cm="1">
        <f t="array" ref="BN249">_xlfn.LET(
    _xlpm.ProblemFound, _xlfn.TEXTJOIN(", ", TRUE, IF(OR(Table65[[#This Row],[Codon Optimize Capitalized?]]="No", Table65[[#This Row],[Codon Optimize Capitalized?]]=""), IF((ISNUMBER(SEARCH(Table_Restriction_Enzymes[XbaI], Table65[[#This Row],[Custom Sequence/Bank ID]]))), Table_Restriction_Enzymes[XbaI], ""),IF((ISNUMBER(FIND(LOWER(Table_Restriction_Enzymes[XbaI]), Table65[[#This Row],[Custom Sequence/Bank ID]]))), Table_Restriction_Enzymes[XbaI], ""))),
    IF(_xlpm.ProblemFound="", "", "[" &amp; _xlpm.ProblemFound &amp; "]"))</f>
        <v/>
      </c>
      <c r="BO249" s="4" t="str">
        <f>IF(Table_Sequence_Check[[#This Row],[Restriction Enzyme 1 Check]]&lt;&gt;"", Table_Restriction_Enzymes[[#Headers],[XbaI]],"")</f>
        <v/>
      </c>
      <c r="BP249" s="4" t="str" cm="1">
        <f t="array" ref="BP249">_xlfn.LET(
    _xlpm.ProblemFound, _xlfn.TEXTJOIN(", ", TRUE, IF(OR(Table65[[#This Row],[Codon Optimize Capitalized?]]="No", Table65[[#This Row],[Codon Optimize Capitalized?]]=""), IF((ISNUMBER(SEARCH(Table_Restriction_Enzymes[AscI], Table65[[#This Row],[Custom Sequence/Bank ID]]))), Table_Restriction_Enzymes[AscI], ""),IF((ISNUMBER(FIND(LOWER(Table_Restriction_Enzymes[AscI]), Table65[[#This Row],[Custom Sequence/Bank ID]]))), Table_Restriction_Enzymes[AscI], ""))),
    IF(_xlpm.ProblemFound="", "", "[" &amp; _xlpm.ProblemFound &amp; "]"))</f>
        <v/>
      </c>
      <c r="BQ249" s="4" t="str">
        <f>IF(Table_Sequence_Check[[#This Row],[Restriction Enzyme 2 Check]]&lt;&gt;"", Table_Restriction_Enzymes[[#Headers],[AscI]],"")</f>
        <v/>
      </c>
      <c r="BR249" s="4" t="str">
        <f>IF(AND(Table65[[#This Row],[Vector]] &lt;&gt; "Banked Construct",Table65[[#This Row],[Service]]&lt;&gt;"Stock RNA", Table65[[#This Row],[Service]]&lt;&gt;"HT Geneblock Custom RNA", Table_Sequence_Check[[#This Row],[Restriction Enzyme 1 Check]]&lt;&gt;"", Table_Sequence_Check[[#This Row],[Restriction Enzyme 2 Check]]&lt;&gt; ""),"Error 8: Remove instances of one of the following: " &amp; _xlfn.CONCAT(Table_Sequence_Check[[#This Row],[Restriction Enzyme 1 Check]],Table_Sequence_Check[[#This Row],[Restriction Enzyme 2 Check]]),"")</f>
        <v/>
      </c>
      <c r="BS249" s="4" t="str" cm="1">
        <f t="array" ref="BS249">IF(
   AND(
      Table65[[#This Row],[Service]] &lt;&gt; "",
      OR(
         COUNTIF(Table65[Service], "HT Custom RNA") &gt; 0,
         COUNTIF(Table65[Service], "HT Geneblock Custom RNA") &gt; 0
      ),
      COUNTA(_xlfn.UNIQUE(_xlfn._xlws.FILTER(Table65[Service], Table65[Service] &lt;&gt; ""))) &gt; 1
   ),
   "Error 9: If selecting HT Custom RNA or HT Geneblock Custom RNA, all items must match the selected HT service",
   ""
)</f>
        <v/>
      </c>
      <c r="BT249" s="4" t="str" cm="1">
        <f t="array" ref="BT249">IF(
   AND(
      Table65[[#This Row],[Service]] &lt;&gt; "",
      OR(COUNTIF(Table65[Service], "*HT Custom RNA*") &gt; 0, COUNTIF(Table65[Service], "*HT Geneblock Custom RNA*") &gt; 0),
      OR(
         COUNTA(_xlfn.UNIQUE(_xlfn._xlws.FILTER(Table65[RNA Analytics], (Table65[Service] &lt;&gt; "")))) &gt; 1,
         COUNTA(_xlfn.UNIQUE(_xlfn._xlws.FILTER(Table65[Bank Construct?], (Table65[Service] &lt;&gt; "")))) &gt; 1,
         COUNTA(_xlfn.UNIQUE(_xlfn._xlws.FILTER(Table65[Synthesis Type], (Table65[Service] &lt;&gt; "")))) &gt; 1
      )
   ),
   "Error 10: If submitting HT Custom RNA or HT Geneblock Custom RNA service request, all items must have the same Synthesis Type, Banking, and Analytics",
   ""
)</f>
        <v/>
      </c>
      <c r="BU249" s="4" t="str">
        <f>IF(AND(OR(Table65[[#This Row],[Service]] = "HT Custom RNA",Table65[[#This Row],[Service]] = "HT Geneblock Custom RNA"), Table65[[#This Row],[Vector]]="Banked Construct"),"Error 11: Banked constructs cannot be submitted for HT/Geneblock Custom RNA service. Contact the core if you'd like to resynthesize an entire banked plate","")</f>
        <v/>
      </c>
      <c r="BV249" s="4" t="str">
        <f>IF(AND(Table65[[#This Row],[Service]] &lt;&gt; "", Table65[[#This Row],[Vector]]="Banked Construct", Table65[[#This Row],[Bank Construct?]]="Yes"),"Error 12: Cannot bank constructs that are already banked","")</f>
        <v/>
      </c>
      <c r="BW249" s="4" t="str" cm="1">
        <f t="array" ref="BW249">_xlfn.LET(
    _xlpm.ProblemFound, _xlfn.TEXTJOIN(", ", TRUE, IF(AND(Table65[[#This Row],[Synthesis Type]]="Other RNA", OR(Table65[[#This Row],[Codon Optimize Capitalized?]]="No", Table65[[#This Row],[Codon Optimize Capitalized?]]="")), IF((ISNUMBER(SEARCH(Table_pA_Check[pA Check], Table65[[#This Row],[Custom Sequence/Bank ID]]))), Table_pA_Check[pA Check], ""),IF((ISNUMBER(FIND(LOWER(Table_pA_Check[pA Check]), Table65[[#This Row],[Custom Sequence/Bank ID]]))), Table_pA_Check[pA Check], ""))),
    IF(_xlpm.ProblemFound="", "", "Error 13: Problem sequences found (" &amp; _xlpm.ProblemFound &amp; ")"))</f>
        <v/>
      </c>
      <c r="BX249" s="4" t="str">
        <f>IF(AND(Table65[[#This Row],[Service]] &lt;&gt; "", Table65[[#This Row],[Codon Optimize Capitalized?]]&lt;&gt; "No", Table65[[#This Row],[Codon Optimize Capitalized?]]&lt;&gt; "", Table65[[#This Row],[Codon Optimize Capitalized?]]&lt;&gt; "No Options", EXACT(Table65[[#This Row],[Custom Sequence/Bank ID]],LOWER(Table65[[#This Row],[Custom Sequence/Bank ID]]))),"Error 14: Codon optimization is selected, but sequence is lowercase. Change regions for optimization to uppercase","")</f>
        <v/>
      </c>
      <c r="BY249" s="4" t="str">
        <f>IF(COUNTIF(Table65[Name], Table65[[#This Row],[Name]]) &gt; 1, "Error 15: Duplicate name", "")</f>
        <v/>
      </c>
      <c r="BZ249" s="4" t="str">
        <f>IF(
   Table65[[#This Row],[Service]]&lt;&gt;"",
   IF(
      AND(Table65[[#This Row],[Formulation]]="", Table65[[#This Row],[Number of Aliquots]]&gt;1),
      "Error 16: The RTC can only aliquot formulated circRNA; unformulated circRNA is stable through many freeze-thaw cycles",
      ""
   ),
   ""
)</f>
        <v/>
      </c>
      <c r="CA249" s="4" t="str">
        <f>IF(
   Table65[[#This Row],[Service]]&lt;&gt;"",
   IF(
      Table65[[#This Row],[Number of Aliquots]] &gt; (Table65[[#This Row],[Quantity (mg)]]*20),
      "Error 17: Too many aliquots. Maximum aliquots for Quantity requested = " &amp; (Table65[[#This Row],[Quantity (mg)]]*20),
      ""
   ),
   ""
)</f>
        <v/>
      </c>
      <c r="CB249" s="4" t="str">
        <f>IF(
   AND(Table65[[#This Row],[Service]]&lt;&gt;"", Table65[[#This Row],[Quantity (mg)]]&lt;0.2, Table65[[#This Row],[Formulation]]&lt;&gt;"", Table65[[#This Row],[Formulation]]&lt;&gt;"None"),
   "Error 18: Quantity too low. Minimum is 0.2mg for formulations",
   ""
)</f>
        <v/>
      </c>
      <c r="CC249" s="4" t="str">
        <f>IF(
   AND(Table65[[#This Row],[Service]]&lt;&gt;"", Table65[[#This Row],[Vector]]="No Vector", Table65[[#This Row],[Service]]&lt;&gt;"HT Geneblock Custom RNA"),
   "Error 19: [No Vector] can only be used for Geneblock service",
   ""
)</f>
        <v/>
      </c>
      <c r="CD249" s="4" t="str">
        <f>_xlfn.LET(
    _xlpm.errorList, _xlfn.TEXTJOIN(". ", TRUE, Table_Sequence_Check[[#This Row],[Problem Sequence Check]:[GC Check]],Table_Sequence_Check[[#This Row],[Restriction Enzyme Error]:[Gblock No Vector Check]]),
    IF(AND(Table65[[#This Row],[Service]]&lt;&gt;"", Table65[[#This Row],[Custom Sequence/Bank ID]]&lt;&gt;"SPECIAL",_xlpm.errorList&lt;&gt;""), _xlpm.errorList &amp; ".", "")
)</f>
        <v/>
      </c>
      <c r="CF249" s="3" t="str">
        <f t="shared" si="15"/>
        <v>Required</v>
      </c>
      <c r="CG249" s="1" t="str">
        <f t="shared" si="16"/>
        <v>Optional</v>
      </c>
      <c r="CH249" s="1" t="str">
        <f>IF(Table65[[#This Row],[Service]]&lt;&gt;"",IF((Table65[[#This Row],[Service]]="HT Custom RNA") + (Table65[[#This Row],[Service]]="HT Geneblock Custom RNA"), "Empty","Required"),"Empty")</f>
        <v>Empty</v>
      </c>
      <c r="CI249" s="1" t="str">
        <f>IF(Table65[[#This Row],[Service]] = "Stock RNA", "Required","Empty")</f>
        <v>Empty</v>
      </c>
      <c r="CJ249" s="1" t="str">
        <f>IF(OR(Table65[[#This Row],[Service]] = "Custom RNA", Table65[[#This Row],[Service]] = "HT Custom RNA", Table65[[#This Row],[Service]] = "HT Geneblock Custom RNA", Table65[[#This Row],[Service]] = "Formulation"), "Required", "Empty")</f>
        <v>Empty</v>
      </c>
      <c r="CK249" s="1" t="str">
        <f>IF(OR(Table65[[#This Row],[Service]] = "Custom RNA", Table65[[#This Row],[Service]] = "HT Custom RNA", Table65[[#This Row],[Service]] = "HT Geneblock Custom RNA"), "Required", "Empty")</f>
        <v>Empty</v>
      </c>
      <c r="CL249" s="1" t="str">
        <f>IF(OR(Table65[[#This Row],[Service]] = "Custom RNA", Table65[[#This Row],[Service]] = "HT Custom RNA", Table65[[#This Row],[Service]] = "HT Geneblock Custom RNA"), "Required", "Empty")</f>
        <v>Empty</v>
      </c>
      <c r="CM249" s="1" t="str">
        <f>IF(OR(Table65[[#This Row],[Service]] = "Custom RNA", Table65[[#This Row],[Service]] = "HT Custom RNA", Table65[[#This Row],[Service]] = "HT Geneblock Custom RNA"), "Required", "Empty")</f>
        <v>Empty</v>
      </c>
      <c r="CN249" s="1" t="str">
        <f>IF(AND(Table65[[#This Row],[Vector]]&lt;&gt;"Banked Construct", OR(Table65[[#This Row],[Service]] = "Custom RNA", Table65[[#This Row],[Service]] = "HT Custom RNA",Table65[[#This Row],[Service]] = "HT Geneblock Custom RNA",)), "Optional", "Empty")</f>
        <v>Empty</v>
      </c>
      <c r="CO249" s="1" t="str">
        <f>IF(OR(Table65[[#This Row],[Service]] = "Custom RNA", Table65[[#This Row],[Service]] = "HT Custom RNA"), "Optional", "Empty")</f>
        <v>Empty</v>
      </c>
      <c r="CP249" s="1" t="str">
        <f>IF(OR(Table65[[#This Row],[Service]] = "Custom RNA", Table65[[#This Row],[Service]] = "HT Custom RNA", Table65[[#This Row],[Service]] = "HT Custom Geneblock RNA"), "Optional", "Empty")</f>
        <v>Empty</v>
      </c>
      <c r="CQ249" s="1" t="str">
        <f>IF(Table65[[#This Row],[Service]]&lt;&gt;"",IF(OR(Table65[[#This Row],[Service]]="HT Custom RNA", Table65[[#This Row],[Service]]="HT Geneblock Custom RNA"), "Empty","Optional"),"Empty")</f>
        <v>Empty</v>
      </c>
      <c r="CR249" s="1" t="str">
        <f>IF(AND(Table65[[#This Row],[Formulation]]&lt;&gt;"",Table65[[#This Row],[Formulation]]&lt;&gt;"None",Table65[[#This Row],[Formulation]]&lt;&gt;"No Options"), "Required","Empty")</f>
        <v>Empty</v>
      </c>
      <c r="CS249" s="1" t="str">
        <f>IF(AND(Table65[[#This Row],[Formulation]]&lt;&gt;"",Table65[[#This Row],[Formulation]]&lt;&gt;"None",Table65[[#This Row],[Formulation]]&lt;&gt;"No Options"), "Optional","Empty")</f>
        <v>Empty</v>
      </c>
      <c r="CT249" s="1" t="str">
        <f t="shared" si="17"/>
        <v>Optional</v>
      </c>
      <c r="CU249" s="1" t="str">
        <f t="shared" si="18"/>
        <v>Optional</v>
      </c>
      <c r="CV249" s="2" t="str">
        <f t="shared" si="19"/>
        <v>Optional</v>
      </c>
    </row>
    <row r="250" spans="1:100" x14ac:dyDescent="0.35">
      <c r="A250" s="69">
        <v>246</v>
      </c>
      <c r="B250" s="59"/>
      <c r="C250" s="83"/>
      <c r="D250" s="85"/>
      <c r="E250" s="90"/>
      <c r="F250" s="60"/>
      <c r="G250" s="60"/>
      <c r="H250" s="60"/>
      <c r="I250" s="61"/>
      <c r="J250" s="61"/>
      <c r="K250" s="105"/>
      <c r="L250" s="90"/>
      <c r="M250" s="60"/>
      <c r="N250" s="108"/>
      <c r="O250" s="91"/>
      <c r="P250" s="111"/>
      <c r="Q250" s="93" t="str">
        <f>Table_Sequence_Check[[#This Row],[Final Warnings]]</f>
        <v/>
      </c>
      <c r="R250" s="19"/>
      <c r="S250" s="19"/>
      <c r="T250" s="19"/>
      <c r="BG250" s="3" t="str" cm="1">
        <f t="array" ref="BG250">_xlfn.LET(
    _xlpm.ProblemFound, _xlfn.TEXTJOIN(", ", TRUE, IF(OR(Table65[[#This Row],[Codon Optimize Capitalized?]]="No", Table65[[#This Row],[Codon Optimize Capitalized?]]=""), IF((ISNUMBER(SEARCH(Table_Problem_Sequences[Problem Sequences], Table65[[#This Row],[Custom Sequence/Bank ID]]))), Table_Problem_Sequences[Problem Sequences], ""),IF((ISNUMBER(FIND(LOWER(Table_Problem_Sequences[Problem Sequences]), Table65[[#This Row],[Custom Sequence/Bank ID]]))), Table_Problem_Sequences[Problem Sequences], ""))),
    IF(_xlpm.ProblemFound="", "", "Warning 1: Problem sequences found (" &amp; _xlpm.ProblemFound &amp; ")"))</f>
        <v/>
      </c>
      <c r="BH250" s="3" t="str">
        <f>IF(AND(Table65[[#This Row],[Vector]] &lt;&gt; "Banked Construct",Table65[[#This Row],[Service]]&lt;&gt;"Stock RNA", LEN(Table65[[#This Row],[Custom Sequence/Bank ID]])&lt;300, Table65[[#This Row],[Custom Sequence/Bank ID]]&lt;&gt;""),"Comment: Sequence is less than 300nt. A spacer sequence will be added to bring the length up to 300nt","")</f>
        <v/>
      </c>
      <c r="BI250" s="1" t="str">
        <f>IF(AND(Table65[[#This Row],[Custom Sequence/Bank ID]]&lt;&gt;"", Table65[[#This Row],[Codon Optimize Capitalized?]]&lt;&gt; "No", Table65[[#This Row],[Codon Optimize Capitalized?]]&lt;&gt; "", Table65[[#This Row],[Codon Optimize Capitalized?]]&lt;&gt; "No Options"),
    IF(MOD(LEN(SUBSTITUTE(SUBSTITUTE(SUBSTITUTE(SUBSTITUTE(SUBSTITUTE(Table65[[#This Row],[Custom Sequence/Bank ID]], "a", ""), "c", ""), "g", ""), "u", ""), "t", "")), 3) = 0,
        "",
        "Error 3: Optimization regions not divisible by 3"),
    "")</f>
        <v/>
      </c>
      <c r="BJ250" s="1" t="str">
        <f>IF(
    Table65[[#This Row],[Vector]]="Banked Construct",
    IF(
        AND(
            LEFT(Table65[[#This Row],[Custom Sequence/Bank ID]], 3)="RTC",
            ISNUMBER(VALUE(MID(Table65[[#This Row],[Custom Sequence/Bank ID]], 4, 7))),
            LEN(Table65[[#This Row],[Custom Sequence/Bank ID]])=10
        ),
        "",
        "Error 4: Incorrect Bank ID"
    ),
    ""
)</f>
        <v/>
      </c>
      <c r="BK250" s="1" t="str">
        <f>IF(
   AND(Table65[[#This Row],[Vector]]&lt;&gt;"Banked Construct", LEN(Table65[[#This Row],[Custom Sequence/Bank ID]])&gt;0),
   IF(
      LEN(
         SUBSTITUTE(
            SUBSTITUTE(
               SUBSTITUTE(
                  SUBSTITUTE(UPPER(Table65[[#This Row],[Custom Sequence/Bank ID]]),"A",""),
               "C",""),
            "T",""),
         "G","")
      )&gt;0,
      "Error 5: Non-ACGT characters present",
      ""
   ),
   ""
)</f>
        <v/>
      </c>
      <c r="BL250" s="4" t="str">
        <f>IF(AND(Table65[[#This Row],[Vector]] &lt;&gt; "Banked Construct",Table65[[#This Row],[Service]]="Custom RNA", LEN(Table65[[#This Row],[Custom Sequence/Bank ID]])&gt;10000),"Error 6: Maximum sequence length is 10,000nt",IF(AND(Table65[[#This Row],[Vector]] &lt;&gt; "Banked Construct",Table65[[#This Row],[Service]]="HT Custom RNA", LEN(Table65[[#This Row],[Custom Sequence/Bank ID]])&gt;5000),"Error 6: Maximum sequence length for HT is 5,000nt", IF(Table65[[#This Row],[Service]]="HT Geneblock Custom RNA", IF(AND(Table65[[#This Row],[Vector]]="RTC coding circRNA", LEN(Table65[[#This Row],[Custom Sequence/Bank ID]])&gt;3793),"Error 6: Maximum sequence length for Coding CircRNA Geneblock is 3,793nt", IF(AND(Table65[[#This Row],[Vector]]="RTC noncoding circRNA", LEN(Table65[[#This Row],[Custom Sequence/Bank ID]])&gt;4493),"Error 6: Maximum sequence length for Noncoding CircRNA Geneblock is 4,493nt", IF(AND(Table65[[#This Row],[Vector]]="RTC Other RNA", LEN(Table65[[#This Row],[Custom Sequence/Bank ID]])&gt;4913),"Error 6: Maximum sequence length for Other RNA Geneblock is 4,913nt",""))),"")))</f>
        <v/>
      </c>
      <c r="BM250" s="4" t="str">
        <f>IF(AND(Table65[[#This Row],[Vector]] &lt;&gt; "Banked Construct", Table65[[#This Row],[Service]]&lt;&gt;"Stock RNA", Table65[[#This Row],[Custom Sequence/Bank ID]]&lt;&gt;""),
    _xlfn.LET(
        _xlpm.Sequence, Table65[[#This Row],[Custom Sequence/Bank ID]],
        _xlpm.OriginalLength, IF(AND(Table65[[#This Row],[Codon Optimize Capitalized?]] &lt;&gt; "No", Table65[[#This Row],[Codon Optimize Capitalized?]] &lt;&gt; ""),
                           LEN(SUBSTITUTE(SUBSTITUTE(SUBSTITUTE(SUBSTITUTE(SUBSTITUTE(_xlpm.Sequence, "A", ""), "C", ""), "G", ""), "T", ""), "U", "")),
                           LEN(_xlpm.Sequence)),
        _xlpm.NoGCLength, IF(AND(Table65[[#This Row],[Codon Optimize Capitalized?]] &lt;&gt; "No", Table65[[#This Row],[Codon Optimize Capitalized?]] &lt;&gt; ""),
                       LEN((SUBSTITUTE(SUBSTITUTE(SUBSTITUTE(SUBSTITUTE(SUBSTITUTE(SUBSTITUTE(SUBSTITUTE(_xlpm.Sequence, "A", ""), "C", ""), "G", ""), "T", ""), "U", ""), "g", ""), "c", ""))),
                       LEN(SUBSTITUTE(SUBSTITUTE(UPPER(_xlpm.Sequence), "G", ""), "C", ""))),
        _xlpm.GCLength, _xlpm.OriginalLength - _xlpm.NoGCLength,
        _xlpm.GCPercentage, IF(_xlpm.OriginalLength &gt; 15, _xlpm.GCLength / _xlpm.OriginalLength, 0.5),
                IF(OR(_xlpm.GCPercentage &gt; 0.65, _xlpm.GCPercentage &lt; 0.25), "Warning 7: Unoptimized region GC is not between 25-65%", "")
    ),
    ""
)</f>
        <v/>
      </c>
      <c r="BN250" s="4" t="str" cm="1">
        <f t="array" ref="BN250">_xlfn.LET(
    _xlpm.ProblemFound, _xlfn.TEXTJOIN(", ", TRUE, IF(OR(Table65[[#This Row],[Codon Optimize Capitalized?]]="No", Table65[[#This Row],[Codon Optimize Capitalized?]]=""), IF((ISNUMBER(SEARCH(Table_Restriction_Enzymes[XbaI], Table65[[#This Row],[Custom Sequence/Bank ID]]))), Table_Restriction_Enzymes[XbaI], ""),IF((ISNUMBER(FIND(LOWER(Table_Restriction_Enzymes[XbaI]), Table65[[#This Row],[Custom Sequence/Bank ID]]))), Table_Restriction_Enzymes[XbaI], ""))),
    IF(_xlpm.ProblemFound="", "", "[" &amp; _xlpm.ProblemFound &amp; "]"))</f>
        <v/>
      </c>
      <c r="BO250" s="4" t="str">
        <f>IF(Table_Sequence_Check[[#This Row],[Restriction Enzyme 1 Check]]&lt;&gt;"", Table_Restriction_Enzymes[[#Headers],[XbaI]],"")</f>
        <v/>
      </c>
      <c r="BP250" s="4" t="str" cm="1">
        <f t="array" ref="BP250">_xlfn.LET(
    _xlpm.ProblemFound, _xlfn.TEXTJOIN(", ", TRUE, IF(OR(Table65[[#This Row],[Codon Optimize Capitalized?]]="No", Table65[[#This Row],[Codon Optimize Capitalized?]]=""), IF((ISNUMBER(SEARCH(Table_Restriction_Enzymes[AscI], Table65[[#This Row],[Custom Sequence/Bank ID]]))), Table_Restriction_Enzymes[AscI], ""),IF((ISNUMBER(FIND(LOWER(Table_Restriction_Enzymes[AscI]), Table65[[#This Row],[Custom Sequence/Bank ID]]))), Table_Restriction_Enzymes[AscI], ""))),
    IF(_xlpm.ProblemFound="", "", "[" &amp; _xlpm.ProblemFound &amp; "]"))</f>
        <v/>
      </c>
      <c r="BQ250" s="4" t="str">
        <f>IF(Table_Sequence_Check[[#This Row],[Restriction Enzyme 2 Check]]&lt;&gt;"", Table_Restriction_Enzymes[[#Headers],[AscI]],"")</f>
        <v/>
      </c>
      <c r="BR250" s="4" t="str">
        <f>IF(AND(Table65[[#This Row],[Vector]] &lt;&gt; "Banked Construct",Table65[[#This Row],[Service]]&lt;&gt;"Stock RNA", Table65[[#This Row],[Service]]&lt;&gt;"HT Geneblock Custom RNA", Table_Sequence_Check[[#This Row],[Restriction Enzyme 1 Check]]&lt;&gt;"", Table_Sequence_Check[[#This Row],[Restriction Enzyme 2 Check]]&lt;&gt; ""),"Error 8: Remove instances of one of the following: " &amp; _xlfn.CONCAT(Table_Sequence_Check[[#This Row],[Restriction Enzyme 1 Check]],Table_Sequence_Check[[#This Row],[Restriction Enzyme 2 Check]]),"")</f>
        <v/>
      </c>
      <c r="BS250" s="4" t="str" cm="1">
        <f t="array" ref="BS250">IF(
   AND(
      Table65[[#This Row],[Service]] &lt;&gt; "",
      OR(
         COUNTIF(Table65[Service], "HT Custom RNA") &gt; 0,
         COUNTIF(Table65[Service], "HT Geneblock Custom RNA") &gt; 0
      ),
      COUNTA(_xlfn.UNIQUE(_xlfn._xlws.FILTER(Table65[Service], Table65[Service] &lt;&gt; ""))) &gt; 1
   ),
   "Error 9: If selecting HT Custom RNA or HT Geneblock Custom RNA, all items must match the selected HT service",
   ""
)</f>
        <v/>
      </c>
      <c r="BT250" s="4" t="str" cm="1">
        <f t="array" ref="BT250">IF(
   AND(
      Table65[[#This Row],[Service]] &lt;&gt; "",
      OR(COUNTIF(Table65[Service], "*HT Custom RNA*") &gt; 0, COUNTIF(Table65[Service], "*HT Geneblock Custom RNA*") &gt; 0),
      OR(
         COUNTA(_xlfn.UNIQUE(_xlfn._xlws.FILTER(Table65[RNA Analytics], (Table65[Service] &lt;&gt; "")))) &gt; 1,
         COUNTA(_xlfn.UNIQUE(_xlfn._xlws.FILTER(Table65[Bank Construct?], (Table65[Service] &lt;&gt; "")))) &gt; 1,
         COUNTA(_xlfn.UNIQUE(_xlfn._xlws.FILTER(Table65[Synthesis Type], (Table65[Service] &lt;&gt; "")))) &gt; 1
      )
   ),
   "Error 10: If submitting HT Custom RNA or HT Geneblock Custom RNA service request, all items must have the same Synthesis Type, Banking, and Analytics",
   ""
)</f>
        <v/>
      </c>
      <c r="BU250" s="4" t="str">
        <f>IF(AND(OR(Table65[[#This Row],[Service]] = "HT Custom RNA",Table65[[#This Row],[Service]] = "HT Geneblock Custom RNA"), Table65[[#This Row],[Vector]]="Banked Construct"),"Error 11: Banked constructs cannot be submitted for HT/Geneblock Custom RNA service. Contact the core if you'd like to resynthesize an entire banked plate","")</f>
        <v/>
      </c>
      <c r="BV250" s="4" t="str">
        <f>IF(AND(Table65[[#This Row],[Service]] &lt;&gt; "", Table65[[#This Row],[Vector]]="Banked Construct", Table65[[#This Row],[Bank Construct?]]="Yes"),"Error 12: Cannot bank constructs that are already banked","")</f>
        <v/>
      </c>
      <c r="BW250" s="4" t="str" cm="1">
        <f t="array" ref="BW250">_xlfn.LET(
    _xlpm.ProblemFound, _xlfn.TEXTJOIN(", ", TRUE, IF(AND(Table65[[#This Row],[Synthesis Type]]="Other RNA", OR(Table65[[#This Row],[Codon Optimize Capitalized?]]="No", Table65[[#This Row],[Codon Optimize Capitalized?]]="")), IF((ISNUMBER(SEARCH(Table_pA_Check[pA Check], Table65[[#This Row],[Custom Sequence/Bank ID]]))), Table_pA_Check[pA Check], ""),IF((ISNUMBER(FIND(LOWER(Table_pA_Check[pA Check]), Table65[[#This Row],[Custom Sequence/Bank ID]]))), Table_pA_Check[pA Check], ""))),
    IF(_xlpm.ProblemFound="", "", "Error 13: Problem sequences found (" &amp; _xlpm.ProblemFound &amp; ")"))</f>
        <v/>
      </c>
      <c r="BX250" s="4" t="str">
        <f>IF(AND(Table65[[#This Row],[Service]] &lt;&gt; "", Table65[[#This Row],[Codon Optimize Capitalized?]]&lt;&gt; "No", Table65[[#This Row],[Codon Optimize Capitalized?]]&lt;&gt; "", Table65[[#This Row],[Codon Optimize Capitalized?]]&lt;&gt; "No Options", EXACT(Table65[[#This Row],[Custom Sequence/Bank ID]],LOWER(Table65[[#This Row],[Custom Sequence/Bank ID]]))),"Error 14: Codon optimization is selected, but sequence is lowercase. Change regions for optimization to uppercase","")</f>
        <v/>
      </c>
      <c r="BY250" s="4" t="str">
        <f>IF(COUNTIF(Table65[Name], Table65[[#This Row],[Name]]) &gt; 1, "Error 15: Duplicate name", "")</f>
        <v/>
      </c>
      <c r="BZ250" s="4" t="str">
        <f>IF(
   Table65[[#This Row],[Service]]&lt;&gt;"",
   IF(
      AND(Table65[[#This Row],[Formulation]]="", Table65[[#This Row],[Number of Aliquots]]&gt;1),
      "Error 16: The RTC can only aliquot formulated circRNA; unformulated circRNA is stable through many freeze-thaw cycles",
      ""
   ),
   ""
)</f>
        <v/>
      </c>
      <c r="CA250" s="4" t="str">
        <f>IF(
   Table65[[#This Row],[Service]]&lt;&gt;"",
   IF(
      Table65[[#This Row],[Number of Aliquots]] &gt; (Table65[[#This Row],[Quantity (mg)]]*20),
      "Error 17: Too many aliquots. Maximum aliquots for Quantity requested = " &amp; (Table65[[#This Row],[Quantity (mg)]]*20),
      ""
   ),
   ""
)</f>
        <v/>
      </c>
      <c r="CB250" s="4" t="str">
        <f>IF(
   AND(Table65[[#This Row],[Service]]&lt;&gt;"", Table65[[#This Row],[Quantity (mg)]]&lt;0.2, Table65[[#This Row],[Formulation]]&lt;&gt;"", Table65[[#This Row],[Formulation]]&lt;&gt;"None"),
   "Error 18: Quantity too low. Minimum is 0.2mg for formulations",
   ""
)</f>
        <v/>
      </c>
      <c r="CC250" s="4" t="str">
        <f>IF(
   AND(Table65[[#This Row],[Service]]&lt;&gt;"", Table65[[#This Row],[Vector]]="No Vector", Table65[[#This Row],[Service]]&lt;&gt;"HT Geneblock Custom RNA"),
   "Error 19: [No Vector] can only be used for Geneblock service",
   ""
)</f>
        <v/>
      </c>
      <c r="CD250" s="4" t="str">
        <f>_xlfn.LET(
    _xlpm.errorList, _xlfn.TEXTJOIN(". ", TRUE, Table_Sequence_Check[[#This Row],[Problem Sequence Check]:[GC Check]],Table_Sequence_Check[[#This Row],[Restriction Enzyme Error]:[Gblock No Vector Check]]),
    IF(AND(Table65[[#This Row],[Service]]&lt;&gt;"", Table65[[#This Row],[Custom Sequence/Bank ID]]&lt;&gt;"SPECIAL",_xlpm.errorList&lt;&gt;""), _xlpm.errorList &amp; ".", "")
)</f>
        <v/>
      </c>
      <c r="CF250" s="3" t="str">
        <f t="shared" si="15"/>
        <v>Required</v>
      </c>
      <c r="CG250" s="1" t="str">
        <f t="shared" si="16"/>
        <v>Optional</v>
      </c>
      <c r="CH250" s="1" t="str">
        <f>IF(Table65[[#This Row],[Service]]&lt;&gt;"",IF((Table65[[#This Row],[Service]]="HT Custom RNA") + (Table65[[#This Row],[Service]]="HT Geneblock Custom RNA"), "Empty","Required"),"Empty")</f>
        <v>Empty</v>
      </c>
      <c r="CI250" s="1" t="str">
        <f>IF(Table65[[#This Row],[Service]] = "Stock RNA", "Required","Empty")</f>
        <v>Empty</v>
      </c>
      <c r="CJ250" s="1" t="str">
        <f>IF(OR(Table65[[#This Row],[Service]] = "Custom RNA", Table65[[#This Row],[Service]] = "HT Custom RNA", Table65[[#This Row],[Service]] = "HT Geneblock Custom RNA", Table65[[#This Row],[Service]] = "Formulation"), "Required", "Empty")</f>
        <v>Empty</v>
      </c>
      <c r="CK250" s="1" t="str">
        <f>IF(OR(Table65[[#This Row],[Service]] = "Custom RNA", Table65[[#This Row],[Service]] = "HT Custom RNA", Table65[[#This Row],[Service]] = "HT Geneblock Custom RNA"), "Required", "Empty")</f>
        <v>Empty</v>
      </c>
      <c r="CL250" s="1" t="str">
        <f>IF(OR(Table65[[#This Row],[Service]] = "Custom RNA", Table65[[#This Row],[Service]] = "HT Custom RNA", Table65[[#This Row],[Service]] = "HT Geneblock Custom RNA"), "Required", "Empty")</f>
        <v>Empty</v>
      </c>
      <c r="CM250" s="1" t="str">
        <f>IF(OR(Table65[[#This Row],[Service]] = "Custom RNA", Table65[[#This Row],[Service]] = "HT Custom RNA", Table65[[#This Row],[Service]] = "HT Geneblock Custom RNA"), "Required", "Empty")</f>
        <v>Empty</v>
      </c>
      <c r="CN250" s="1" t="str">
        <f>IF(AND(Table65[[#This Row],[Vector]]&lt;&gt;"Banked Construct", OR(Table65[[#This Row],[Service]] = "Custom RNA", Table65[[#This Row],[Service]] = "HT Custom RNA",Table65[[#This Row],[Service]] = "HT Geneblock Custom RNA",)), "Optional", "Empty")</f>
        <v>Empty</v>
      </c>
      <c r="CO250" s="1" t="str">
        <f>IF(OR(Table65[[#This Row],[Service]] = "Custom RNA", Table65[[#This Row],[Service]] = "HT Custom RNA"), "Optional", "Empty")</f>
        <v>Empty</v>
      </c>
      <c r="CP250" s="1" t="str">
        <f>IF(OR(Table65[[#This Row],[Service]] = "Custom RNA", Table65[[#This Row],[Service]] = "HT Custom RNA", Table65[[#This Row],[Service]] = "HT Custom Geneblock RNA"), "Optional", "Empty")</f>
        <v>Empty</v>
      </c>
      <c r="CQ250" s="1" t="str">
        <f>IF(Table65[[#This Row],[Service]]&lt;&gt;"",IF(OR(Table65[[#This Row],[Service]]="HT Custom RNA", Table65[[#This Row],[Service]]="HT Geneblock Custom RNA"), "Empty","Optional"),"Empty")</f>
        <v>Empty</v>
      </c>
      <c r="CR250" s="1" t="str">
        <f>IF(AND(Table65[[#This Row],[Formulation]]&lt;&gt;"",Table65[[#This Row],[Formulation]]&lt;&gt;"None",Table65[[#This Row],[Formulation]]&lt;&gt;"No Options"), "Required","Empty")</f>
        <v>Empty</v>
      </c>
      <c r="CS250" s="1" t="str">
        <f>IF(AND(Table65[[#This Row],[Formulation]]&lt;&gt;"",Table65[[#This Row],[Formulation]]&lt;&gt;"None",Table65[[#This Row],[Formulation]]&lt;&gt;"No Options"), "Optional","Empty")</f>
        <v>Empty</v>
      </c>
      <c r="CT250" s="1" t="str">
        <f t="shared" si="17"/>
        <v>Optional</v>
      </c>
      <c r="CU250" s="1" t="str">
        <f t="shared" si="18"/>
        <v>Optional</v>
      </c>
      <c r="CV250" s="2" t="str">
        <f t="shared" si="19"/>
        <v>Optional</v>
      </c>
    </row>
    <row r="251" spans="1:100" x14ac:dyDescent="0.35">
      <c r="A251" s="69">
        <v>247</v>
      </c>
      <c r="B251" s="59"/>
      <c r="C251" s="83"/>
      <c r="D251" s="85"/>
      <c r="E251" s="90"/>
      <c r="F251" s="60"/>
      <c r="G251" s="60"/>
      <c r="H251" s="60"/>
      <c r="I251" s="61"/>
      <c r="J251" s="61"/>
      <c r="K251" s="105"/>
      <c r="L251" s="90"/>
      <c r="M251" s="60"/>
      <c r="N251" s="108"/>
      <c r="O251" s="91"/>
      <c r="P251" s="111"/>
      <c r="Q251" s="93" t="str">
        <f>Table_Sequence_Check[[#This Row],[Final Warnings]]</f>
        <v/>
      </c>
      <c r="R251" s="19"/>
      <c r="S251" s="19"/>
      <c r="T251" s="19"/>
      <c r="BG251" s="3" t="str" cm="1">
        <f t="array" ref="BG251">_xlfn.LET(
    _xlpm.ProblemFound, _xlfn.TEXTJOIN(", ", TRUE, IF(OR(Table65[[#This Row],[Codon Optimize Capitalized?]]="No", Table65[[#This Row],[Codon Optimize Capitalized?]]=""), IF((ISNUMBER(SEARCH(Table_Problem_Sequences[Problem Sequences], Table65[[#This Row],[Custom Sequence/Bank ID]]))), Table_Problem_Sequences[Problem Sequences], ""),IF((ISNUMBER(FIND(LOWER(Table_Problem_Sequences[Problem Sequences]), Table65[[#This Row],[Custom Sequence/Bank ID]]))), Table_Problem_Sequences[Problem Sequences], ""))),
    IF(_xlpm.ProblemFound="", "", "Warning 1: Problem sequences found (" &amp; _xlpm.ProblemFound &amp; ")"))</f>
        <v/>
      </c>
      <c r="BH251" s="3" t="str">
        <f>IF(AND(Table65[[#This Row],[Vector]] &lt;&gt; "Banked Construct",Table65[[#This Row],[Service]]&lt;&gt;"Stock RNA", LEN(Table65[[#This Row],[Custom Sequence/Bank ID]])&lt;300, Table65[[#This Row],[Custom Sequence/Bank ID]]&lt;&gt;""),"Comment: Sequence is less than 300nt. A spacer sequence will be added to bring the length up to 300nt","")</f>
        <v/>
      </c>
      <c r="BI251" s="1" t="str">
        <f>IF(AND(Table65[[#This Row],[Custom Sequence/Bank ID]]&lt;&gt;"", Table65[[#This Row],[Codon Optimize Capitalized?]]&lt;&gt; "No", Table65[[#This Row],[Codon Optimize Capitalized?]]&lt;&gt; "", Table65[[#This Row],[Codon Optimize Capitalized?]]&lt;&gt; "No Options"),
    IF(MOD(LEN(SUBSTITUTE(SUBSTITUTE(SUBSTITUTE(SUBSTITUTE(SUBSTITUTE(Table65[[#This Row],[Custom Sequence/Bank ID]], "a", ""), "c", ""), "g", ""), "u", ""), "t", "")), 3) = 0,
        "",
        "Error 3: Optimization regions not divisible by 3"),
    "")</f>
        <v/>
      </c>
      <c r="BJ251" s="1" t="str">
        <f>IF(
    Table65[[#This Row],[Vector]]="Banked Construct",
    IF(
        AND(
            LEFT(Table65[[#This Row],[Custom Sequence/Bank ID]], 3)="RTC",
            ISNUMBER(VALUE(MID(Table65[[#This Row],[Custom Sequence/Bank ID]], 4, 7))),
            LEN(Table65[[#This Row],[Custom Sequence/Bank ID]])=10
        ),
        "",
        "Error 4: Incorrect Bank ID"
    ),
    ""
)</f>
        <v/>
      </c>
      <c r="BK251" s="1" t="str">
        <f>IF(
   AND(Table65[[#This Row],[Vector]]&lt;&gt;"Banked Construct", LEN(Table65[[#This Row],[Custom Sequence/Bank ID]])&gt;0),
   IF(
      LEN(
         SUBSTITUTE(
            SUBSTITUTE(
               SUBSTITUTE(
                  SUBSTITUTE(UPPER(Table65[[#This Row],[Custom Sequence/Bank ID]]),"A",""),
               "C",""),
            "T",""),
         "G","")
      )&gt;0,
      "Error 5: Non-ACGT characters present",
      ""
   ),
   ""
)</f>
        <v/>
      </c>
      <c r="BL251" s="4" t="str">
        <f>IF(AND(Table65[[#This Row],[Vector]] &lt;&gt; "Banked Construct",Table65[[#This Row],[Service]]="Custom RNA", LEN(Table65[[#This Row],[Custom Sequence/Bank ID]])&gt;10000),"Error 6: Maximum sequence length is 10,000nt",IF(AND(Table65[[#This Row],[Vector]] &lt;&gt; "Banked Construct",Table65[[#This Row],[Service]]="HT Custom RNA", LEN(Table65[[#This Row],[Custom Sequence/Bank ID]])&gt;5000),"Error 6: Maximum sequence length for HT is 5,000nt", IF(Table65[[#This Row],[Service]]="HT Geneblock Custom RNA", IF(AND(Table65[[#This Row],[Vector]]="RTC coding circRNA", LEN(Table65[[#This Row],[Custom Sequence/Bank ID]])&gt;3793),"Error 6: Maximum sequence length for Coding CircRNA Geneblock is 3,793nt", IF(AND(Table65[[#This Row],[Vector]]="RTC noncoding circRNA", LEN(Table65[[#This Row],[Custom Sequence/Bank ID]])&gt;4493),"Error 6: Maximum sequence length for Noncoding CircRNA Geneblock is 4,493nt", IF(AND(Table65[[#This Row],[Vector]]="RTC Other RNA", LEN(Table65[[#This Row],[Custom Sequence/Bank ID]])&gt;4913),"Error 6: Maximum sequence length for Other RNA Geneblock is 4,913nt",""))),"")))</f>
        <v/>
      </c>
      <c r="BM251" s="4" t="str">
        <f>IF(AND(Table65[[#This Row],[Vector]] &lt;&gt; "Banked Construct", Table65[[#This Row],[Service]]&lt;&gt;"Stock RNA", Table65[[#This Row],[Custom Sequence/Bank ID]]&lt;&gt;""),
    _xlfn.LET(
        _xlpm.Sequence, Table65[[#This Row],[Custom Sequence/Bank ID]],
        _xlpm.OriginalLength, IF(AND(Table65[[#This Row],[Codon Optimize Capitalized?]] &lt;&gt; "No", Table65[[#This Row],[Codon Optimize Capitalized?]] &lt;&gt; ""),
                           LEN(SUBSTITUTE(SUBSTITUTE(SUBSTITUTE(SUBSTITUTE(SUBSTITUTE(_xlpm.Sequence, "A", ""), "C", ""), "G", ""), "T", ""), "U", "")),
                           LEN(_xlpm.Sequence)),
        _xlpm.NoGCLength, IF(AND(Table65[[#This Row],[Codon Optimize Capitalized?]] &lt;&gt; "No", Table65[[#This Row],[Codon Optimize Capitalized?]] &lt;&gt; ""),
                       LEN((SUBSTITUTE(SUBSTITUTE(SUBSTITUTE(SUBSTITUTE(SUBSTITUTE(SUBSTITUTE(SUBSTITUTE(_xlpm.Sequence, "A", ""), "C", ""), "G", ""), "T", ""), "U", ""), "g", ""), "c", ""))),
                       LEN(SUBSTITUTE(SUBSTITUTE(UPPER(_xlpm.Sequence), "G", ""), "C", ""))),
        _xlpm.GCLength, _xlpm.OriginalLength - _xlpm.NoGCLength,
        _xlpm.GCPercentage, IF(_xlpm.OriginalLength &gt; 15, _xlpm.GCLength / _xlpm.OriginalLength, 0.5),
                IF(OR(_xlpm.GCPercentage &gt; 0.65, _xlpm.GCPercentage &lt; 0.25), "Warning 7: Unoptimized region GC is not between 25-65%", "")
    ),
    ""
)</f>
        <v/>
      </c>
      <c r="BN251" s="4" t="str" cm="1">
        <f t="array" ref="BN251">_xlfn.LET(
    _xlpm.ProblemFound, _xlfn.TEXTJOIN(", ", TRUE, IF(OR(Table65[[#This Row],[Codon Optimize Capitalized?]]="No", Table65[[#This Row],[Codon Optimize Capitalized?]]=""), IF((ISNUMBER(SEARCH(Table_Restriction_Enzymes[XbaI], Table65[[#This Row],[Custom Sequence/Bank ID]]))), Table_Restriction_Enzymes[XbaI], ""),IF((ISNUMBER(FIND(LOWER(Table_Restriction_Enzymes[XbaI]), Table65[[#This Row],[Custom Sequence/Bank ID]]))), Table_Restriction_Enzymes[XbaI], ""))),
    IF(_xlpm.ProblemFound="", "", "[" &amp; _xlpm.ProblemFound &amp; "]"))</f>
        <v/>
      </c>
      <c r="BO251" s="4" t="str">
        <f>IF(Table_Sequence_Check[[#This Row],[Restriction Enzyme 1 Check]]&lt;&gt;"", Table_Restriction_Enzymes[[#Headers],[XbaI]],"")</f>
        <v/>
      </c>
      <c r="BP251" s="4" t="str" cm="1">
        <f t="array" ref="BP251">_xlfn.LET(
    _xlpm.ProblemFound, _xlfn.TEXTJOIN(", ", TRUE, IF(OR(Table65[[#This Row],[Codon Optimize Capitalized?]]="No", Table65[[#This Row],[Codon Optimize Capitalized?]]=""), IF((ISNUMBER(SEARCH(Table_Restriction_Enzymes[AscI], Table65[[#This Row],[Custom Sequence/Bank ID]]))), Table_Restriction_Enzymes[AscI], ""),IF((ISNUMBER(FIND(LOWER(Table_Restriction_Enzymes[AscI]), Table65[[#This Row],[Custom Sequence/Bank ID]]))), Table_Restriction_Enzymes[AscI], ""))),
    IF(_xlpm.ProblemFound="", "", "[" &amp; _xlpm.ProblemFound &amp; "]"))</f>
        <v/>
      </c>
      <c r="BQ251" s="4" t="str">
        <f>IF(Table_Sequence_Check[[#This Row],[Restriction Enzyme 2 Check]]&lt;&gt;"", Table_Restriction_Enzymes[[#Headers],[AscI]],"")</f>
        <v/>
      </c>
      <c r="BR251" s="4" t="str">
        <f>IF(AND(Table65[[#This Row],[Vector]] &lt;&gt; "Banked Construct",Table65[[#This Row],[Service]]&lt;&gt;"Stock RNA", Table65[[#This Row],[Service]]&lt;&gt;"HT Geneblock Custom RNA", Table_Sequence_Check[[#This Row],[Restriction Enzyme 1 Check]]&lt;&gt;"", Table_Sequence_Check[[#This Row],[Restriction Enzyme 2 Check]]&lt;&gt; ""),"Error 8: Remove instances of one of the following: " &amp; _xlfn.CONCAT(Table_Sequence_Check[[#This Row],[Restriction Enzyme 1 Check]],Table_Sequence_Check[[#This Row],[Restriction Enzyme 2 Check]]),"")</f>
        <v/>
      </c>
      <c r="BS251" s="4" t="str" cm="1">
        <f t="array" ref="BS251">IF(
   AND(
      Table65[[#This Row],[Service]] &lt;&gt; "",
      OR(
         COUNTIF(Table65[Service], "HT Custom RNA") &gt; 0,
         COUNTIF(Table65[Service], "HT Geneblock Custom RNA") &gt; 0
      ),
      COUNTA(_xlfn.UNIQUE(_xlfn._xlws.FILTER(Table65[Service], Table65[Service] &lt;&gt; ""))) &gt; 1
   ),
   "Error 9: If selecting HT Custom RNA or HT Geneblock Custom RNA, all items must match the selected HT service",
   ""
)</f>
        <v/>
      </c>
      <c r="BT251" s="4" t="str" cm="1">
        <f t="array" ref="BT251">IF(
   AND(
      Table65[[#This Row],[Service]] &lt;&gt; "",
      OR(COUNTIF(Table65[Service], "*HT Custom RNA*") &gt; 0, COUNTIF(Table65[Service], "*HT Geneblock Custom RNA*") &gt; 0),
      OR(
         COUNTA(_xlfn.UNIQUE(_xlfn._xlws.FILTER(Table65[RNA Analytics], (Table65[Service] &lt;&gt; "")))) &gt; 1,
         COUNTA(_xlfn.UNIQUE(_xlfn._xlws.FILTER(Table65[Bank Construct?], (Table65[Service] &lt;&gt; "")))) &gt; 1,
         COUNTA(_xlfn.UNIQUE(_xlfn._xlws.FILTER(Table65[Synthesis Type], (Table65[Service] &lt;&gt; "")))) &gt; 1
      )
   ),
   "Error 10: If submitting HT Custom RNA or HT Geneblock Custom RNA service request, all items must have the same Synthesis Type, Banking, and Analytics",
   ""
)</f>
        <v/>
      </c>
      <c r="BU251" s="4" t="str">
        <f>IF(AND(OR(Table65[[#This Row],[Service]] = "HT Custom RNA",Table65[[#This Row],[Service]] = "HT Geneblock Custom RNA"), Table65[[#This Row],[Vector]]="Banked Construct"),"Error 11: Banked constructs cannot be submitted for HT/Geneblock Custom RNA service. Contact the core if you'd like to resynthesize an entire banked plate","")</f>
        <v/>
      </c>
      <c r="BV251" s="4" t="str">
        <f>IF(AND(Table65[[#This Row],[Service]] &lt;&gt; "", Table65[[#This Row],[Vector]]="Banked Construct", Table65[[#This Row],[Bank Construct?]]="Yes"),"Error 12: Cannot bank constructs that are already banked","")</f>
        <v/>
      </c>
      <c r="BW251" s="4" t="str" cm="1">
        <f t="array" ref="BW251">_xlfn.LET(
    _xlpm.ProblemFound, _xlfn.TEXTJOIN(", ", TRUE, IF(AND(Table65[[#This Row],[Synthesis Type]]="Other RNA", OR(Table65[[#This Row],[Codon Optimize Capitalized?]]="No", Table65[[#This Row],[Codon Optimize Capitalized?]]="")), IF((ISNUMBER(SEARCH(Table_pA_Check[pA Check], Table65[[#This Row],[Custom Sequence/Bank ID]]))), Table_pA_Check[pA Check], ""),IF((ISNUMBER(FIND(LOWER(Table_pA_Check[pA Check]), Table65[[#This Row],[Custom Sequence/Bank ID]]))), Table_pA_Check[pA Check], ""))),
    IF(_xlpm.ProblemFound="", "", "Error 13: Problem sequences found (" &amp; _xlpm.ProblemFound &amp; ")"))</f>
        <v/>
      </c>
      <c r="BX251" s="4" t="str">
        <f>IF(AND(Table65[[#This Row],[Service]] &lt;&gt; "", Table65[[#This Row],[Codon Optimize Capitalized?]]&lt;&gt; "No", Table65[[#This Row],[Codon Optimize Capitalized?]]&lt;&gt; "", Table65[[#This Row],[Codon Optimize Capitalized?]]&lt;&gt; "No Options", EXACT(Table65[[#This Row],[Custom Sequence/Bank ID]],LOWER(Table65[[#This Row],[Custom Sequence/Bank ID]]))),"Error 14: Codon optimization is selected, but sequence is lowercase. Change regions for optimization to uppercase","")</f>
        <v/>
      </c>
      <c r="BY251" s="4" t="str">
        <f>IF(COUNTIF(Table65[Name], Table65[[#This Row],[Name]]) &gt; 1, "Error 15: Duplicate name", "")</f>
        <v/>
      </c>
      <c r="BZ251" s="4" t="str">
        <f>IF(
   Table65[[#This Row],[Service]]&lt;&gt;"",
   IF(
      AND(Table65[[#This Row],[Formulation]]="", Table65[[#This Row],[Number of Aliquots]]&gt;1),
      "Error 16: The RTC can only aliquot formulated circRNA; unformulated circRNA is stable through many freeze-thaw cycles",
      ""
   ),
   ""
)</f>
        <v/>
      </c>
      <c r="CA251" s="4" t="str">
        <f>IF(
   Table65[[#This Row],[Service]]&lt;&gt;"",
   IF(
      Table65[[#This Row],[Number of Aliquots]] &gt; (Table65[[#This Row],[Quantity (mg)]]*20),
      "Error 17: Too many aliquots. Maximum aliquots for Quantity requested = " &amp; (Table65[[#This Row],[Quantity (mg)]]*20),
      ""
   ),
   ""
)</f>
        <v/>
      </c>
      <c r="CB251" s="4" t="str">
        <f>IF(
   AND(Table65[[#This Row],[Service]]&lt;&gt;"", Table65[[#This Row],[Quantity (mg)]]&lt;0.2, Table65[[#This Row],[Formulation]]&lt;&gt;"", Table65[[#This Row],[Formulation]]&lt;&gt;"None"),
   "Error 18: Quantity too low. Minimum is 0.2mg for formulations",
   ""
)</f>
        <v/>
      </c>
      <c r="CC251" s="4" t="str">
        <f>IF(
   AND(Table65[[#This Row],[Service]]&lt;&gt;"", Table65[[#This Row],[Vector]]="No Vector", Table65[[#This Row],[Service]]&lt;&gt;"HT Geneblock Custom RNA"),
   "Error 19: [No Vector] can only be used for Geneblock service",
   ""
)</f>
        <v/>
      </c>
      <c r="CD251" s="4" t="str">
        <f>_xlfn.LET(
    _xlpm.errorList, _xlfn.TEXTJOIN(". ", TRUE, Table_Sequence_Check[[#This Row],[Problem Sequence Check]:[GC Check]],Table_Sequence_Check[[#This Row],[Restriction Enzyme Error]:[Gblock No Vector Check]]),
    IF(AND(Table65[[#This Row],[Service]]&lt;&gt;"", Table65[[#This Row],[Custom Sequence/Bank ID]]&lt;&gt;"SPECIAL",_xlpm.errorList&lt;&gt;""), _xlpm.errorList &amp; ".", "")
)</f>
        <v/>
      </c>
      <c r="CF251" s="3" t="str">
        <f t="shared" si="15"/>
        <v>Required</v>
      </c>
      <c r="CG251" s="1" t="str">
        <f t="shared" si="16"/>
        <v>Optional</v>
      </c>
      <c r="CH251" s="1" t="str">
        <f>IF(Table65[[#This Row],[Service]]&lt;&gt;"",IF((Table65[[#This Row],[Service]]="HT Custom RNA") + (Table65[[#This Row],[Service]]="HT Geneblock Custom RNA"), "Empty","Required"),"Empty")</f>
        <v>Empty</v>
      </c>
      <c r="CI251" s="1" t="str">
        <f>IF(Table65[[#This Row],[Service]] = "Stock RNA", "Required","Empty")</f>
        <v>Empty</v>
      </c>
      <c r="CJ251" s="1" t="str">
        <f>IF(OR(Table65[[#This Row],[Service]] = "Custom RNA", Table65[[#This Row],[Service]] = "HT Custom RNA", Table65[[#This Row],[Service]] = "HT Geneblock Custom RNA", Table65[[#This Row],[Service]] = "Formulation"), "Required", "Empty")</f>
        <v>Empty</v>
      </c>
      <c r="CK251" s="1" t="str">
        <f>IF(OR(Table65[[#This Row],[Service]] = "Custom RNA", Table65[[#This Row],[Service]] = "HT Custom RNA", Table65[[#This Row],[Service]] = "HT Geneblock Custom RNA"), "Required", "Empty")</f>
        <v>Empty</v>
      </c>
      <c r="CL251" s="1" t="str">
        <f>IF(OR(Table65[[#This Row],[Service]] = "Custom RNA", Table65[[#This Row],[Service]] = "HT Custom RNA", Table65[[#This Row],[Service]] = "HT Geneblock Custom RNA"), "Required", "Empty")</f>
        <v>Empty</v>
      </c>
      <c r="CM251" s="1" t="str">
        <f>IF(OR(Table65[[#This Row],[Service]] = "Custom RNA", Table65[[#This Row],[Service]] = "HT Custom RNA", Table65[[#This Row],[Service]] = "HT Geneblock Custom RNA"), "Required", "Empty")</f>
        <v>Empty</v>
      </c>
      <c r="CN251" s="1" t="str">
        <f>IF(AND(Table65[[#This Row],[Vector]]&lt;&gt;"Banked Construct", OR(Table65[[#This Row],[Service]] = "Custom RNA", Table65[[#This Row],[Service]] = "HT Custom RNA",Table65[[#This Row],[Service]] = "HT Geneblock Custom RNA",)), "Optional", "Empty")</f>
        <v>Empty</v>
      </c>
      <c r="CO251" s="1" t="str">
        <f>IF(OR(Table65[[#This Row],[Service]] = "Custom RNA", Table65[[#This Row],[Service]] = "HT Custom RNA"), "Optional", "Empty")</f>
        <v>Empty</v>
      </c>
      <c r="CP251" s="1" t="str">
        <f>IF(OR(Table65[[#This Row],[Service]] = "Custom RNA", Table65[[#This Row],[Service]] = "HT Custom RNA", Table65[[#This Row],[Service]] = "HT Custom Geneblock RNA"), "Optional", "Empty")</f>
        <v>Empty</v>
      </c>
      <c r="CQ251" s="1" t="str">
        <f>IF(Table65[[#This Row],[Service]]&lt;&gt;"",IF(OR(Table65[[#This Row],[Service]]="HT Custom RNA", Table65[[#This Row],[Service]]="HT Geneblock Custom RNA"), "Empty","Optional"),"Empty")</f>
        <v>Empty</v>
      </c>
      <c r="CR251" s="1" t="str">
        <f>IF(AND(Table65[[#This Row],[Formulation]]&lt;&gt;"",Table65[[#This Row],[Formulation]]&lt;&gt;"None",Table65[[#This Row],[Formulation]]&lt;&gt;"No Options"), "Required","Empty")</f>
        <v>Empty</v>
      </c>
      <c r="CS251" s="1" t="str">
        <f>IF(AND(Table65[[#This Row],[Formulation]]&lt;&gt;"",Table65[[#This Row],[Formulation]]&lt;&gt;"None",Table65[[#This Row],[Formulation]]&lt;&gt;"No Options"), "Optional","Empty")</f>
        <v>Empty</v>
      </c>
      <c r="CT251" s="1" t="str">
        <f t="shared" si="17"/>
        <v>Optional</v>
      </c>
      <c r="CU251" s="1" t="str">
        <f t="shared" si="18"/>
        <v>Optional</v>
      </c>
      <c r="CV251" s="2" t="str">
        <f t="shared" si="19"/>
        <v>Optional</v>
      </c>
    </row>
    <row r="252" spans="1:100" x14ac:dyDescent="0.35">
      <c r="A252" s="69">
        <v>248</v>
      </c>
      <c r="B252" s="59"/>
      <c r="C252" s="83"/>
      <c r="D252" s="85"/>
      <c r="E252" s="90"/>
      <c r="F252" s="60"/>
      <c r="G252" s="60"/>
      <c r="H252" s="60"/>
      <c r="I252" s="61"/>
      <c r="J252" s="61"/>
      <c r="K252" s="105"/>
      <c r="L252" s="90"/>
      <c r="M252" s="60"/>
      <c r="N252" s="108"/>
      <c r="O252" s="91"/>
      <c r="P252" s="111"/>
      <c r="Q252" s="93" t="str">
        <f>Table_Sequence_Check[[#This Row],[Final Warnings]]</f>
        <v/>
      </c>
      <c r="R252" s="19"/>
      <c r="S252" s="19"/>
      <c r="T252" s="19"/>
      <c r="BG252" s="3" t="str" cm="1">
        <f t="array" ref="BG252">_xlfn.LET(
    _xlpm.ProblemFound, _xlfn.TEXTJOIN(", ", TRUE, IF(OR(Table65[[#This Row],[Codon Optimize Capitalized?]]="No", Table65[[#This Row],[Codon Optimize Capitalized?]]=""), IF((ISNUMBER(SEARCH(Table_Problem_Sequences[Problem Sequences], Table65[[#This Row],[Custom Sequence/Bank ID]]))), Table_Problem_Sequences[Problem Sequences], ""),IF((ISNUMBER(FIND(LOWER(Table_Problem_Sequences[Problem Sequences]), Table65[[#This Row],[Custom Sequence/Bank ID]]))), Table_Problem_Sequences[Problem Sequences], ""))),
    IF(_xlpm.ProblemFound="", "", "Warning 1: Problem sequences found (" &amp; _xlpm.ProblemFound &amp; ")"))</f>
        <v/>
      </c>
      <c r="BH252" s="3" t="str">
        <f>IF(AND(Table65[[#This Row],[Vector]] &lt;&gt; "Banked Construct",Table65[[#This Row],[Service]]&lt;&gt;"Stock RNA", LEN(Table65[[#This Row],[Custom Sequence/Bank ID]])&lt;300, Table65[[#This Row],[Custom Sequence/Bank ID]]&lt;&gt;""),"Comment: Sequence is less than 300nt. A spacer sequence will be added to bring the length up to 300nt","")</f>
        <v/>
      </c>
      <c r="BI252" s="1" t="str">
        <f>IF(AND(Table65[[#This Row],[Custom Sequence/Bank ID]]&lt;&gt;"", Table65[[#This Row],[Codon Optimize Capitalized?]]&lt;&gt; "No", Table65[[#This Row],[Codon Optimize Capitalized?]]&lt;&gt; "", Table65[[#This Row],[Codon Optimize Capitalized?]]&lt;&gt; "No Options"),
    IF(MOD(LEN(SUBSTITUTE(SUBSTITUTE(SUBSTITUTE(SUBSTITUTE(SUBSTITUTE(Table65[[#This Row],[Custom Sequence/Bank ID]], "a", ""), "c", ""), "g", ""), "u", ""), "t", "")), 3) = 0,
        "",
        "Error 3: Optimization regions not divisible by 3"),
    "")</f>
        <v/>
      </c>
      <c r="BJ252" s="1" t="str">
        <f>IF(
    Table65[[#This Row],[Vector]]="Banked Construct",
    IF(
        AND(
            LEFT(Table65[[#This Row],[Custom Sequence/Bank ID]], 3)="RTC",
            ISNUMBER(VALUE(MID(Table65[[#This Row],[Custom Sequence/Bank ID]], 4, 7))),
            LEN(Table65[[#This Row],[Custom Sequence/Bank ID]])=10
        ),
        "",
        "Error 4: Incorrect Bank ID"
    ),
    ""
)</f>
        <v/>
      </c>
      <c r="BK252" s="1" t="str">
        <f>IF(
   AND(Table65[[#This Row],[Vector]]&lt;&gt;"Banked Construct", LEN(Table65[[#This Row],[Custom Sequence/Bank ID]])&gt;0),
   IF(
      LEN(
         SUBSTITUTE(
            SUBSTITUTE(
               SUBSTITUTE(
                  SUBSTITUTE(UPPER(Table65[[#This Row],[Custom Sequence/Bank ID]]),"A",""),
               "C",""),
            "T",""),
         "G","")
      )&gt;0,
      "Error 5: Non-ACGT characters present",
      ""
   ),
   ""
)</f>
        <v/>
      </c>
      <c r="BL252" s="4" t="str">
        <f>IF(AND(Table65[[#This Row],[Vector]] &lt;&gt; "Banked Construct",Table65[[#This Row],[Service]]="Custom RNA", LEN(Table65[[#This Row],[Custom Sequence/Bank ID]])&gt;10000),"Error 6: Maximum sequence length is 10,000nt",IF(AND(Table65[[#This Row],[Vector]] &lt;&gt; "Banked Construct",Table65[[#This Row],[Service]]="HT Custom RNA", LEN(Table65[[#This Row],[Custom Sequence/Bank ID]])&gt;5000),"Error 6: Maximum sequence length for HT is 5,000nt", IF(Table65[[#This Row],[Service]]="HT Geneblock Custom RNA", IF(AND(Table65[[#This Row],[Vector]]="RTC coding circRNA", LEN(Table65[[#This Row],[Custom Sequence/Bank ID]])&gt;3793),"Error 6: Maximum sequence length for Coding CircRNA Geneblock is 3,793nt", IF(AND(Table65[[#This Row],[Vector]]="RTC noncoding circRNA", LEN(Table65[[#This Row],[Custom Sequence/Bank ID]])&gt;4493),"Error 6: Maximum sequence length for Noncoding CircRNA Geneblock is 4,493nt", IF(AND(Table65[[#This Row],[Vector]]="RTC Other RNA", LEN(Table65[[#This Row],[Custom Sequence/Bank ID]])&gt;4913),"Error 6: Maximum sequence length for Other RNA Geneblock is 4,913nt",""))),"")))</f>
        <v/>
      </c>
      <c r="BM252" s="4" t="str">
        <f>IF(AND(Table65[[#This Row],[Vector]] &lt;&gt; "Banked Construct", Table65[[#This Row],[Service]]&lt;&gt;"Stock RNA", Table65[[#This Row],[Custom Sequence/Bank ID]]&lt;&gt;""),
    _xlfn.LET(
        _xlpm.Sequence, Table65[[#This Row],[Custom Sequence/Bank ID]],
        _xlpm.OriginalLength, IF(AND(Table65[[#This Row],[Codon Optimize Capitalized?]] &lt;&gt; "No", Table65[[#This Row],[Codon Optimize Capitalized?]] &lt;&gt; ""),
                           LEN(SUBSTITUTE(SUBSTITUTE(SUBSTITUTE(SUBSTITUTE(SUBSTITUTE(_xlpm.Sequence, "A", ""), "C", ""), "G", ""), "T", ""), "U", "")),
                           LEN(_xlpm.Sequence)),
        _xlpm.NoGCLength, IF(AND(Table65[[#This Row],[Codon Optimize Capitalized?]] &lt;&gt; "No", Table65[[#This Row],[Codon Optimize Capitalized?]] &lt;&gt; ""),
                       LEN((SUBSTITUTE(SUBSTITUTE(SUBSTITUTE(SUBSTITUTE(SUBSTITUTE(SUBSTITUTE(SUBSTITUTE(_xlpm.Sequence, "A", ""), "C", ""), "G", ""), "T", ""), "U", ""), "g", ""), "c", ""))),
                       LEN(SUBSTITUTE(SUBSTITUTE(UPPER(_xlpm.Sequence), "G", ""), "C", ""))),
        _xlpm.GCLength, _xlpm.OriginalLength - _xlpm.NoGCLength,
        _xlpm.GCPercentage, IF(_xlpm.OriginalLength &gt; 15, _xlpm.GCLength / _xlpm.OriginalLength, 0.5),
                IF(OR(_xlpm.GCPercentage &gt; 0.65, _xlpm.GCPercentage &lt; 0.25), "Warning 7: Unoptimized region GC is not between 25-65%", "")
    ),
    ""
)</f>
        <v/>
      </c>
      <c r="BN252" s="4" t="str" cm="1">
        <f t="array" ref="BN252">_xlfn.LET(
    _xlpm.ProblemFound, _xlfn.TEXTJOIN(", ", TRUE, IF(OR(Table65[[#This Row],[Codon Optimize Capitalized?]]="No", Table65[[#This Row],[Codon Optimize Capitalized?]]=""), IF((ISNUMBER(SEARCH(Table_Restriction_Enzymes[XbaI], Table65[[#This Row],[Custom Sequence/Bank ID]]))), Table_Restriction_Enzymes[XbaI], ""),IF((ISNUMBER(FIND(LOWER(Table_Restriction_Enzymes[XbaI]), Table65[[#This Row],[Custom Sequence/Bank ID]]))), Table_Restriction_Enzymes[XbaI], ""))),
    IF(_xlpm.ProblemFound="", "", "[" &amp; _xlpm.ProblemFound &amp; "]"))</f>
        <v/>
      </c>
      <c r="BO252" s="4" t="str">
        <f>IF(Table_Sequence_Check[[#This Row],[Restriction Enzyme 1 Check]]&lt;&gt;"", Table_Restriction_Enzymes[[#Headers],[XbaI]],"")</f>
        <v/>
      </c>
      <c r="BP252" s="4" t="str" cm="1">
        <f t="array" ref="BP252">_xlfn.LET(
    _xlpm.ProblemFound, _xlfn.TEXTJOIN(", ", TRUE, IF(OR(Table65[[#This Row],[Codon Optimize Capitalized?]]="No", Table65[[#This Row],[Codon Optimize Capitalized?]]=""), IF((ISNUMBER(SEARCH(Table_Restriction_Enzymes[AscI], Table65[[#This Row],[Custom Sequence/Bank ID]]))), Table_Restriction_Enzymes[AscI], ""),IF((ISNUMBER(FIND(LOWER(Table_Restriction_Enzymes[AscI]), Table65[[#This Row],[Custom Sequence/Bank ID]]))), Table_Restriction_Enzymes[AscI], ""))),
    IF(_xlpm.ProblemFound="", "", "[" &amp; _xlpm.ProblemFound &amp; "]"))</f>
        <v/>
      </c>
      <c r="BQ252" s="4" t="str">
        <f>IF(Table_Sequence_Check[[#This Row],[Restriction Enzyme 2 Check]]&lt;&gt;"", Table_Restriction_Enzymes[[#Headers],[AscI]],"")</f>
        <v/>
      </c>
      <c r="BR252" s="4" t="str">
        <f>IF(AND(Table65[[#This Row],[Vector]] &lt;&gt; "Banked Construct",Table65[[#This Row],[Service]]&lt;&gt;"Stock RNA", Table65[[#This Row],[Service]]&lt;&gt;"HT Geneblock Custom RNA", Table_Sequence_Check[[#This Row],[Restriction Enzyme 1 Check]]&lt;&gt;"", Table_Sequence_Check[[#This Row],[Restriction Enzyme 2 Check]]&lt;&gt; ""),"Error 8: Remove instances of one of the following: " &amp; _xlfn.CONCAT(Table_Sequence_Check[[#This Row],[Restriction Enzyme 1 Check]],Table_Sequence_Check[[#This Row],[Restriction Enzyme 2 Check]]),"")</f>
        <v/>
      </c>
      <c r="BS252" s="4" t="str" cm="1">
        <f t="array" ref="BS252">IF(
   AND(
      Table65[[#This Row],[Service]] &lt;&gt; "",
      OR(
         COUNTIF(Table65[Service], "HT Custom RNA") &gt; 0,
         COUNTIF(Table65[Service], "HT Geneblock Custom RNA") &gt; 0
      ),
      COUNTA(_xlfn.UNIQUE(_xlfn._xlws.FILTER(Table65[Service], Table65[Service] &lt;&gt; ""))) &gt; 1
   ),
   "Error 9: If selecting HT Custom RNA or HT Geneblock Custom RNA, all items must match the selected HT service",
   ""
)</f>
        <v/>
      </c>
      <c r="BT252" s="4" t="str" cm="1">
        <f t="array" ref="BT252">IF(
   AND(
      Table65[[#This Row],[Service]] &lt;&gt; "",
      OR(COUNTIF(Table65[Service], "*HT Custom RNA*") &gt; 0, COUNTIF(Table65[Service], "*HT Geneblock Custom RNA*") &gt; 0),
      OR(
         COUNTA(_xlfn.UNIQUE(_xlfn._xlws.FILTER(Table65[RNA Analytics], (Table65[Service] &lt;&gt; "")))) &gt; 1,
         COUNTA(_xlfn.UNIQUE(_xlfn._xlws.FILTER(Table65[Bank Construct?], (Table65[Service] &lt;&gt; "")))) &gt; 1,
         COUNTA(_xlfn.UNIQUE(_xlfn._xlws.FILTER(Table65[Synthesis Type], (Table65[Service] &lt;&gt; "")))) &gt; 1
      )
   ),
   "Error 10: If submitting HT Custom RNA or HT Geneblock Custom RNA service request, all items must have the same Synthesis Type, Banking, and Analytics",
   ""
)</f>
        <v/>
      </c>
      <c r="BU252" s="4" t="str">
        <f>IF(AND(OR(Table65[[#This Row],[Service]] = "HT Custom RNA",Table65[[#This Row],[Service]] = "HT Geneblock Custom RNA"), Table65[[#This Row],[Vector]]="Banked Construct"),"Error 11: Banked constructs cannot be submitted for HT/Geneblock Custom RNA service. Contact the core if you'd like to resynthesize an entire banked plate","")</f>
        <v/>
      </c>
      <c r="BV252" s="4" t="str">
        <f>IF(AND(Table65[[#This Row],[Service]] &lt;&gt; "", Table65[[#This Row],[Vector]]="Banked Construct", Table65[[#This Row],[Bank Construct?]]="Yes"),"Error 12: Cannot bank constructs that are already banked","")</f>
        <v/>
      </c>
      <c r="BW252" s="4" t="str" cm="1">
        <f t="array" ref="BW252">_xlfn.LET(
    _xlpm.ProblemFound, _xlfn.TEXTJOIN(", ", TRUE, IF(AND(Table65[[#This Row],[Synthesis Type]]="Other RNA", OR(Table65[[#This Row],[Codon Optimize Capitalized?]]="No", Table65[[#This Row],[Codon Optimize Capitalized?]]="")), IF((ISNUMBER(SEARCH(Table_pA_Check[pA Check], Table65[[#This Row],[Custom Sequence/Bank ID]]))), Table_pA_Check[pA Check], ""),IF((ISNUMBER(FIND(LOWER(Table_pA_Check[pA Check]), Table65[[#This Row],[Custom Sequence/Bank ID]]))), Table_pA_Check[pA Check], ""))),
    IF(_xlpm.ProblemFound="", "", "Error 13: Problem sequences found (" &amp; _xlpm.ProblemFound &amp; ")"))</f>
        <v/>
      </c>
      <c r="BX252" s="4" t="str">
        <f>IF(AND(Table65[[#This Row],[Service]] &lt;&gt; "", Table65[[#This Row],[Codon Optimize Capitalized?]]&lt;&gt; "No", Table65[[#This Row],[Codon Optimize Capitalized?]]&lt;&gt; "", Table65[[#This Row],[Codon Optimize Capitalized?]]&lt;&gt; "No Options", EXACT(Table65[[#This Row],[Custom Sequence/Bank ID]],LOWER(Table65[[#This Row],[Custom Sequence/Bank ID]]))),"Error 14: Codon optimization is selected, but sequence is lowercase. Change regions for optimization to uppercase","")</f>
        <v/>
      </c>
      <c r="BY252" s="4" t="str">
        <f>IF(COUNTIF(Table65[Name], Table65[[#This Row],[Name]]) &gt; 1, "Error 15: Duplicate name", "")</f>
        <v/>
      </c>
      <c r="BZ252" s="4" t="str">
        <f>IF(
   Table65[[#This Row],[Service]]&lt;&gt;"",
   IF(
      AND(Table65[[#This Row],[Formulation]]="", Table65[[#This Row],[Number of Aliquots]]&gt;1),
      "Error 16: The RTC can only aliquot formulated circRNA; unformulated circRNA is stable through many freeze-thaw cycles",
      ""
   ),
   ""
)</f>
        <v/>
      </c>
      <c r="CA252" s="4" t="str">
        <f>IF(
   Table65[[#This Row],[Service]]&lt;&gt;"",
   IF(
      Table65[[#This Row],[Number of Aliquots]] &gt; (Table65[[#This Row],[Quantity (mg)]]*20),
      "Error 17: Too many aliquots. Maximum aliquots for Quantity requested = " &amp; (Table65[[#This Row],[Quantity (mg)]]*20),
      ""
   ),
   ""
)</f>
        <v/>
      </c>
      <c r="CB252" s="4" t="str">
        <f>IF(
   AND(Table65[[#This Row],[Service]]&lt;&gt;"", Table65[[#This Row],[Quantity (mg)]]&lt;0.2, Table65[[#This Row],[Formulation]]&lt;&gt;"", Table65[[#This Row],[Formulation]]&lt;&gt;"None"),
   "Error 18: Quantity too low. Minimum is 0.2mg for formulations",
   ""
)</f>
        <v/>
      </c>
      <c r="CC252" s="4" t="str">
        <f>IF(
   AND(Table65[[#This Row],[Service]]&lt;&gt;"", Table65[[#This Row],[Vector]]="No Vector", Table65[[#This Row],[Service]]&lt;&gt;"HT Geneblock Custom RNA"),
   "Error 19: [No Vector] can only be used for Geneblock service",
   ""
)</f>
        <v/>
      </c>
      <c r="CD252" s="4" t="str">
        <f>_xlfn.LET(
    _xlpm.errorList, _xlfn.TEXTJOIN(". ", TRUE, Table_Sequence_Check[[#This Row],[Problem Sequence Check]:[GC Check]],Table_Sequence_Check[[#This Row],[Restriction Enzyme Error]:[Gblock No Vector Check]]),
    IF(AND(Table65[[#This Row],[Service]]&lt;&gt;"", Table65[[#This Row],[Custom Sequence/Bank ID]]&lt;&gt;"SPECIAL",_xlpm.errorList&lt;&gt;""), _xlpm.errorList &amp; ".", "")
)</f>
        <v/>
      </c>
      <c r="CF252" s="3" t="str">
        <f t="shared" si="15"/>
        <v>Required</v>
      </c>
      <c r="CG252" s="1" t="str">
        <f t="shared" si="16"/>
        <v>Optional</v>
      </c>
      <c r="CH252" s="1" t="str">
        <f>IF(Table65[[#This Row],[Service]]&lt;&gt;"",IF((Table65[[#This Row],[Service]]="HT Custom RNA") + (Table65[[#This Row],[Service]]="HT Geneblock Custom RNA"), "Empty","Required"),"Empty")</f>
        <v>Empty</v>
      </c>
      <c r="CI252" s="1" t="str">
        <f>IF(Table65[[#This Row],[Service]] = "Stock RNA", "Required","Empty")</f>
        <v>Empty</v>
      </c>
      <c r="CJ252" s="1" t="str">
        <f>IF(OR(Table65[[#This Row],[Service]] = "Custom RNA", Table65[[#This Row],[Service]] = "HT Custom RNA", Table65[[#This Row],[Service]] = "HT Geneblock Custom RNA", Table65[[#This Row],[Service]] = "Formulation"), "Required", "Empty")</f>
        <v>Empty</v>
      </c>
      <c r="CK252" s="1" t="str">
        <f>IF(OR(Table65[[#This Row],[Service]] = "Custom RNA", Table65[[#This Row],[Service]] = "HT Custom RNA", Table65[[#This Row],[Service]] = "HT Geneblock Custom RNA"), "Required", "Empty")</f>
        <v>Empty</v>
      </c>
      <c r="CL252" s="1" t="str">
        <f>IF(OR(Table65[[#This Row],[Service]] = "Custom RNA", Table65[[#This Row],[Service]] = "HT Custom RNA", Table65[[#This Row],[Service]] = "HT Geneblock Custom RNA"), "Required", "Empty")</f>
        <v>Empty</v>
      </c>
      <c r="CM252" s="1" t="str">
        <f>IF(OR(Table65[[#This Row],[Service]] = "Custom RNA", Table65[[#This Row],[Service]] = "HT Custom RNA", Table65[[#This Row],[Service]] = "HT Geneblock Custom RNA"), "Required", "Empty")</f>
        <v>Empty</v>
      </c>
      <c r="CN252" s="1" t="str">
        <f>IF(AND(Table65[[#This Row],[Vector]]&lt;&gt;"Banked Construct", OR(Table65[[#This Row],[Service]] = "Custom RNA", Table65[[#This Row],[Service]] = "HT Custom RNA",Table65[[#This Row],[Service]] = "HT Geneblock Custom RNA",)), "Optional", "Empty")</f>
        <v>Empty</v>
      </c>
      <c r="CO252" s="1" t="str">
        <f>IF(OR(Table65[[#This Row],[Service]] = "Custom RNA", Table65[[#This Row],[Service]] = "HT Custom RNA"), "Optional", "Empty")</f>
        <v>Empty</v>
      </c>
      <c r="CP252" s="1" t="str">
        <f>IF(OR(Table65[[#This Row],[Service]] = "Custom RNA", Table65[[#This Row],[Service]] = "HT Custom RNA", Table65[[#This Row],[Service]] = "HT Custom Geneblock RNA"), "Optional", "Empty")</f>
        <v>Empty</v>
      </c>
      <c r="CQ252" s="1" t="str">
        <f>IF(Table65[[#This Row],[Service]]&lt;&gt;"",IF(OR(Table65[[#This Row],[Service]]="HT Custom RNA", Table65[[#This Row],[Service]]="HT Geneblock Custom RNA"), "Empty","Optional"),"Empty")</f>
        <v>Empty</v>
      </c>
      <c r="CR252" s="1" t="str">
        <f>IF(AND(Table65[[#This Row],[Formulation]]&lt;&gt;"",Table65[[#This Row],[Formulation]]&lt;&gt;"None",Table65[[#This Row],[Formulation]]&lt;&gt;"No Options"), "Required","Empty")</f>
        <v>Empty</v>
      </c>
      <c r="CS252" s="1" t="str">
        <f>IF(AND(Table65[[#This Row],[Formulation]]&lt;&gt;"",Table65[[#This Row],[Formulation]]&lt;&gt;"None",Table65[[#This Row],[Formulation]]&lt;&gt;"No Options"), "Optional","Empty")</f>
        <v>Empty</v>
      </c>
      <c r="CT252" s="1" t="str">
        <f t="shared" si="17"/>
        <v>Optional</v>
      </c>
      <c r="CU252" s="1" t="str">
        <f t="shared" si="18"/>
        <v>Optional</v>
      </c>
      <c r="CV252" s="2" t="str">
        <f t="shared" si="19"/>
        <v>Optional</v>
      </c>
    </row>
    <row r="253" spans="1:100" x14ac:dyDescent="0.35">
      <c r="A253" s="69">
        <v>249</v>
      </c>
      <c r="B253" s="59"/>
      <c r="C253" s="83"/>
      <c r="D253" s="85"/>
      <c r="E253" s="90"/>
      <c r="F253" s="60"/>
      <c r="G253" s="60"/>
      <c r="H253" s="60"/>
      <c r="I253" s="61"/>
      <c r="J253" s="61"/>
      <c r="K253" s="105"/>
      <c r="L253" s="90"/>
      <c r="M253" s="60"/>
      <c r="N253" s="108"/>
      <c r="O253" s="91"/>
      <c r="P253" s="111"/>
      <c r="Q253" s="93" t="str">
        <f>Table_Sequence_Check[[#This Row],[Final Warnings]]</f>
        <v/>
      </c>
      <c r="R253" s="19"/>
      <c r="S253" s="19"/>
      <c r="T253" s="19"/>
      <c r="BG253" s="3" t="str" cm="1">
        <f t="array" ref="BG253">_xlfn.LET(
    _xlpm.ProblemFound, _xlfn.TEXTJOIN(", ", TRUE, IF(OR(Table65[[#This Row],[Codon Optimize Capitalized?]]="No", Table65[[#This Row],[Codon Optimize Capitalized?]]=""), IF((ISNUMBER(SEARCH(Table_Problem_Sequences[Problem Sequences], Table65[[#This Row],[Custom Sequence/Bank ID]]))), Table_Problem_Sequences[Problem Sequences], ""),IF((ISNUMBER(FIND(LOWER(Table_Problem_Sequences[Problem Sequences]), Table65[[#This Row],[Custom Sequence/Bank ID]]))), Table_Problem_Sequences[Problem Sequences], ""))),
    IF(_xlpm.ProblemFound="", "", "Warning 1: Problem sequences found (" &amp; _xlpm.ProblemFound &amp; ")"))</f>
        <v/>
      </c>
      <c r="BH253" s="3" t="str">
        <f>IF(AND(Table65[[#This Row],[Vector]] &lt;&gt; "Banked Construct",Table65[[#This Row],[Service]]&lt;&gt;"Stock RNA", LEN(Table65[[#This Row],[Custom Sequence/Bank ID]])&lt;300, Table65[[#This Row],[Custom Sequence/Bank ID]]&lt;&gt;""),"Comment: Sequence is less than 300nt. A spacer sequence will be added to bring the length up to 300nt","")</f>
        <v/>
      </c>
      <c r="BI253" s="1" t="str">
        <f>IF(AND(Table65[[#This Row],[Custom Sequence/Bank ID]]&lt;&gt;"", Table65[[#This Row],[Codon Optimize Capitalized?]]&lt;&gt; "No", Table65[[#This Row],[Codon Optimize Capitalized?]]&lt;&gt; "", Table65[[#This Row],[Codon Optimize Capitalized?]]&lt;&gt; "No Options"),
    IF(MOD(LEN(SUBSTITUTE(SUBSTITUTE(SUBSTITUTE(SUBSTITUTE(SUBSTITUTE(Table65[[#This Row],[Custom Sequence/Bank ID]], "a", ""), "c", ""), "g", ""), "u", ""), "t", "")), 3) = 0,
        "",
        "Error 3: Optimization regions not divisible by 3"),
    "")</f>
        <v/>
      </c>
      <c r="BJ253" s="1" t="str">
        <f>IF(
    Table65[[#This Row],[Vector]]="Banked Construct",
    IF(
        AND(
            LEFT(Table65[[#This Row],[Custom Sequence/Bank ID]], 3)="RTC",
            ISNUMBER(VALUE(MID(Table65[[#This Row],[Custom Sequence/Bank ID]], 4, 7))),
            LEN(Table65[[#This Row],[Custom Sequence/Bank ID]])=10
        ),
        "",
        "Error 4: Incorrect Bank ID"
    ),
    ""
)</f>
        <v/>
      </c>
      <c r="BK253" s="1" t="str">
        <f>IF(
   AND(Table65[[#This Row],[Vector]]&lt;&gt;"Banked Construct", LEN(Table65[[#This Row],[Custom Sequence/Bank ID]])&gt;0),
   IF(
      LEN(
         SUBSTITUTE(
            SUBSTITUTE(
               SUBSTITUTE(
                  SUBSTITUTE(UPPER(Table65[[#This Row],[Custom Sequence/Bank ID]]),"A",""),
               "C",""),
            "T",""),
         "G","")
      )&gt;0,
      "Error 5: Non-ACGT characters present",
      ""
   ),
   ""
)</f>
        <v/>
      </c>
      <c r="BL253" s="4" t="str">
        <f>IF(AND(Table65[[#This Row],[Vector]] &lt;&gt; "Banked Construct",Table65[[#This Row],[Service]]="Custom RNA", LEN(Table65[[#This Row],[Custom Sequence/Bank ID]])&gt;10000),"Error 6: Maximum sequence length is 10,000nt",IF(AND(Table65[[#This Row],[Vector]] &lt;&gt; "Banked Construct",Table65[[#This Row],[Service]]="HT Custom RNA", LEN(Table65[[#This Row],[Custom Sequence/Bank ID]])&gt;5000),"Error 6: Maximum sequence length for HT is 5,000nt", IF(Table65[[#This Row],[Service]]="HT Geneblock Custom RNA", IF(AND(Table65[[#This Row],[Vector]]="RTC coding circRNA", LEN(Table65[[#This Row],[Custom Sequence/Bank ID]])&gt;3793),"Error 6: Maximum sequence length for Coding CircRNA Geneblock is 3,793nt", IF(AND(Table65[[#This Row],[Vector]]="RTC noncoding circRNA", LEN(Table65[[#This Row],[Custom Sequence/Bank ID]])&gt;4493),"Error 6: Maximum sequence length for Noncoding CircRNA Geneblock is 4,493nt", IF(AND(Table65[[#This Row],[Vector]]="RTC Other RNA", LEN(Table65[[#This Row],[Custom Sequence/Bank ID]])&gt;4913),"Error 6: Maximum sequence length for Other RNA Geneblock is 4,913nt",""))),"")))</f>
        <v/>
      </c>
      <c r="BM253" s="4" t="str">
        <f>IF(AND(Table65[[#This Row],[Vector]] &lt;&gt; "Banked Construct", Table65[[#This Row],[Service]]&lt;&gt;"Stock RNA", Table65[[#This Row],[Custom Sequence/Bank ID]]&lt;&gt;""),
    _xlfn.LET(
        _xlpm.Sequence, Table65[[#This Row],[Custom Sequence/Bank ID]],
        _xlpm.OriginalLength, IF(AND(Table65[[#This Row],[Codon Optimize Capitalized?]] &lt;&gt; "No", Table65[[#This Row],[Codon Optimize Capitalized?]] &lt;&gt; ""),
                           LEN(SUBSTITUTE(SUBSTITUTE(SUBSTITUTE(SUBSTITUTE(SUBSTITUTE(_xlpm.Sequence, "A", ""), "C", ""), "G", ""), "T", ""), "U", "")),
                           LEN(_xlpm.Sequence)),
        _xlpm.NoGCLength, IF(AND(Table65[[#This Row],[Codon Optimize Capitalized?]] &lt;&gt; "No", Table65[[#This Row],[Codon Optimize Capitalized?]] &lt;&gt; ""),
                       LEN((SUBSTITUTE(SUBSTITUTE(SUBSTITUTE(SUBSTITUTE(SUBSTITUTE(SUBSTITUTE(SUBSTITUTE(_xlpm.Sequence, "A", ""), "C", ""), "G", ""), "T", ""), "U", ""), "g", ""), "c", ""))),
                       LEN(SUBSTITUTE(SUBSTITUTE(UPPER(_xlpm.Sequence), "G", ""), "C", ""))),
        _xlpm.GCLength, _xlpm.OriginalLength - _xlpm.NoGCLength,
        _xlpm.GCPercentage, IF(_xlpm.OriginalLength &gt; 15, _xlpm.GCLength / _xlpm.OriginalLength, 0.5),
                IF(OR(_xlpm.GCPercentage &gt; 0.65, _xlpm.GCPercentage &lt; 0.25), "Warning 7: Unoptimized region GC is not between 25-65%", "")
    ),
    ""
)</f>
        <v/>
      </c>
      <c r="BN253" s="4" t="str" cm="1">
        <f t="array" ref="BN253">_xlfn.LET(
    _xlpm.ProblemFound, _xlfn.TEXTJOIN(", ", TRUE, IF(OR(Table65[[#This Row],[Codon Optimize Capitalized?]]="No", Table65[[#This Row],[Codon Optimize Capitalized?]]=""), IF((ISNUMBER(SEARCH(Table_Restriction_Enzymes[XbaI], Table65[[#This Row],[Custom Sequence/Bank ID]]))), Table_Restriction_Enzymes[XbaI], ""),IF((ISNUMBER(FIND(LOWER(Table_Restriction_Enzymes[XbaI]), Table65[[#This Row],[Custom Sequence/Bank ID]]))), Table_Restriction_Enzymes[XbaI], ""))),
    IF(_xlpm.ProblemFound="", "", "[" &amp; _xlpm.ProblemFound &amp; "]"))</f>
        <v/>
      </c>
      <c r="BO253" s="4" t="str">
        <f>IF(Table_Sequence_Check[[#This Row],[Restriction Enzyme 1 Check]]&lt;&gt;"", Table_Restriction_Enzymes[[#Headers],[XbaI]],"")</f>
        <v/>
      </c>
      <c r="BP253" s="4" t="str" cm="1">
        <f t="array" ref="BP253">_xlfn.LET(
    _xlpm.ProblemFound, _xlfn.TEXTJOIN(", ", TRUE, IF(OR(Table65[[#This Row],[Codon Optimize Capitalized?]]="No", Table65[[#This Row],[Codon Optimize Capitalized?]]=""), IF((ISNUMBER(SEARCH(Table_Restriction_Enzymes[AscI], Table65[[#This Row],[Custom Sequence/Bank ID]]))), Table_Restriction_Enzymes[AscI], ""),IF((ISNUMBER(FIND(LOWER(Table_Restriction_Enzymes[AscI]), Table65[[#This Row],[Custom Sequence/Bank ID]]))), Table_Restriction_Enzymes[AscI], ""))),
    IF(_xlpm.ProblemFound="", "", "[" &amp; _xlpm.ProblemFound &amp; "]"))</f>
        <v/>
      </c>
      <c r="BQ253" s="4" t="str">
        <f>IF(Table_Sequence_Check[[#This Row],[Restriction Enzyme 2 Check]]&lt;&gt;"", Table_Restriction_Enzymes[[#Headers],[AscI]],"")</f>
        <v/>
      </c>
      <c r="BR253" s="4" t="str">
        <f>IF(AND(Table65[[#This Row],[Vector]] &lt;&gt; "Banked Construct",Table65[[#This Row],[Service]]&lt;&gt;"Stock RNA", Table65[[#This Row],[Service]]&lt;&gt;"HT Geneblock Custom RNA", Table_Sequence_Check[[#This Row],[Restriction Enzyme 1 Check]]&lt;&gt;"", Table_Sequence_Check[[#This Row],[Restriction Enzyme 2 Check]]&lt;&gt; ""),"Error 8: Remove instances of one of the following: " &amp; _xlfn.CONCAT(Table_Sequence_Check[[#This Row],[Restriction Enzyme 1 Check]],Table_Sequence_Check[[#This Row],[Restriction Enzyme 2 Check]]),"")</f>
        <v/>
      </c>
      <c r="BS253" s="4" t="str" cm="1">
        <f t="array" ref="BS253">IF(
   AND(
      Table65[[#This Row],[Service]] &lt;&gt; "",
      OR(
         COUNTIF(Table65[Service], "HT Custom RNA") &gt; 0,
         COUNTIF(Table65[Service], "HT Geneblock Custom RNA") &gt; 0
      ),
      COUNTA(_xlfn.UNIQUE(_xlfn._xlws.FILTER(Table65[Service], Table65[Service] &lt;&gt; ""))) &gt; 1
   ),
   "Error 9: If selecting HT Custom RNA or HT Geneblock Custom RNA, all items must match the selected HT service",
   ""
)</f>
        <v/>
      </c>
      <c r="BT253" s="4" t="str" cm="1">
        <f t="array" ref="BT253">IF(
   AND(
      Table65[[#This Row],[Service]] &lt;&gt; "",
      OR(COUNTIF(Table65[Service], "*HT Custom RNA*") &gt; 0, COUNTIF(Table65[Service], "*HT Geneblock Custom RNA*") &gt; 0),
      OR(
         COUNTA(_xlfn.UNIQUE(_xlfn._xlws.FILTER(Table65[RNA Analytics], (Table65[Service] &lt;&gt; "")))) &gt; 1,
         COUNTA(_xlfn.UNIQUE(_xlfn._xlws.FILTER(Table65[Bank Construct?], (Table65[Service] &lt;&gt; "")))) &gt; 1,
         COUNTA(_xlfn.UNIQUE(_xlfn._xlws.FILTER(Table65[Synthesis Type], (Table65[Service] &lt;&gt; "")))) &gt; 1
      )
   ),
   "Error 10: If submitting HT Custom RNA or HT Geneblock Custom RNA service request, all items must have the same Synthesis Type, Banking, and Analytics",
   ""
)</f>
        <v/>
      </c>
      <c r="BU253" s="4" t="str">
        <f>IF(AND(OR(Table65[[#This Row],[Service]] = "HT Custom RNA",Table65[[#This Row],[Service]] = "HT Geneblock Custom RNA"), Table65[[#This Row],[Vector]]="Banked Construct"),"Error 11: Banked constructs cannot be submitted for HT/Geneblock Custom RNA service. Contact the core if you'd like to resynthesize an entire banked plate","")</f>
        <v/>
      </c>
      <c r="BV253" s="4" t="str">
        <f>IF(AND(Table65[[#This Row],[Service]] &lt;&gt; "", Table65[[#This Row],[Vector]]="Banked Construct", Table65[[#This Row],[Bank Construct?]]="Yes"),"Error 12: Cannot bank constructs that are already banked","")</f>
        <v/>
      </c>
      <c r="BW253" s="4" t="str" cm="1">
        <f t="array" ref="BW253">_xlfn.LET(
    _xlpm.ProblemFound, _xlfn.TEXTJOIN(", ", TRUE, IF(AND(Table65[[#This Row],[Synthesis Type]]="Other RNA", OR(Table65[[#This Row],[Codon Optimize Capitalized?]]="No", Table65[[#This Row],[Codon Optimize Capitalized?]]="")), IF((ISNUMBER(SEARCH(Table_pA_Check[pA Check], Table65[[#This Row],[Custom Sequence/Bank ID]]))), Table_pA_Check[pA Check], ""),IF((ISNUMBER(FIND(LOWER(Table_pA_Check[pA Check]), Table65[[#This Row],[Custom Sequence/Bank ID]]))), Table_pA_Check[pA Check], ""))),
    IF(_xlpm.ProblemFound="", "", "Error 13: Problem sequences found (" &amp; _xlpm.ProblemFound &amp; ")"))</f>
        <v/>
      </c>
      <c r="BX253" s="4" t="str">
        <f>IF(AND(Table65[[#This Row],[Service]] &lt;&gt; "", Table65[[#This Row],[Codon Optimize Capitalized?]]&lt;&gt; "No", Table65[[#This Row],[Codon Optimize Capitalized?]]&lt;&gt; "", Table65[[#This Row],[Codon Optimize Capitalized?]]&lt;&gt; "No Options", EXACT(Table65[[#This Row],[Custom Sequence/Bank ID]],LOWER(Table65[[#This Row],[Custom Sequence/Bank ID]]))),"Error 14: Codon optimization is selected, but sequence is lowercase. Change regions for optimization to uppercase","")</f>
        <v/>
      </c>
      <c r="BY253" s="4" t="str">
        <f>IF(COUNTIF(Table65[Name], Table65[[#This Row],[Name]]) &gt; 1, "Error 15: Duplicate name", "")</f>
        <v/>
      </c>
      <c r="BZ253" s="4" t="str">
        <f>IF(
   Table65[[#This Row],[Service]]&lt;&gt;"",
   IF(
      AND(Table65[[#This Row],[Formulation]]="", Table65[[#This Row],[Number of Aliquots]]&gt;1),
      "Error 16: The RTC can only aliquot formulated circRNA; unformulated circRNA is stable through many freeze-thaw cycles",
      ""
   ),
   ""
)</f>
        <v/>
      </c>
      <c r="CA253" s="4" t="str">
        <f>IF(
   Table65[[#This Row],[Service]]&lt;&gt;"",
   IF(
      Table65[[#This Row],[Number of Aliquots]] &gt; (Table65[[#This Row],[Quantity (mg)]]*20),
      "Error 17: Too many aliquots. Maximum aliquots for Quantity requested = " &amp; (Table65[[#This Row],[Quantity (mg)]]*20),
      ""
   ),
   ""
)</f>
        <v/>
      </c>
      <c r="CB253" s="4" t="str">
        <f>IF(
   AND(Table65[[#This Row],[Service]]&lt;&gt;"", Table65[[#This Row],[Quantity (mg)]]&lt;0.2, Table65[[#This Row],[Formulation]]&lt;&gt;"", Table65[[#This Row],[Formulation]]&lt;&gt;"None"),
   "Error 18: Quantity too low. Minimum is 0.2mg for formulations",
   ""
)</f>
        <v/>
      </c>
      <c r="CC253" s="4" t="str">
        <f>IF(
   AND(Table65[[#This Row],[Service]]&lt;&gt;"", Table65[[#This Row],[Vector]]="No Vector", Table65[[#This Row],[Service]]&lt;&gt;"HT Geneblock Custom RNA"),
   "Error 19: [No Vector] can only be used for Geneblock service",
   ""
)</f>
        <v/>
      </c>
      <c r="CD253" s="4" t="str">
        <f>_xlfn.LET(
    _xlpm.errorList, _xlfn.TEXTJOIN(". ", TRUE, Table_Sequence_Check[[#This Row],[Problem Sequence Check]:[GC Check]],Table_Sequence_Check[[#This Row],[Restriction Enzyme Error]:[Gblock No Vector Check]]),
    IF(AND(Table65[[#This Row],[Service]]&lt;&gt;"", Table65[[#This Row],[Custom Sequence/Bank ID]]&lt;&gt;"SPECIAL",_xlpm.errorList&lt;&gt;""), _xlpm.errorList &amp; ".", "")
)</f>
        <v/>
      </c>
      <c r="CF253" s="3" t="str">
        <f t="shared" si="15"/>
        <v>Required</v>
      </c>
      <c r="CG253" s="1" t="str">
        <f t="shared" si="16"/>
        <v>Optional</v>
      </c>
      <c r="CH253" s="1" t="str">
        <f>IF(Table65[[#This Row],[Service]]&lt;&gt;"",IF((Table65[[#This Row],[Service]]="HT Custom RNA") + (Table65[[#This Row],[Service]]="HT Geneblock Custom RNA"), "Empty","Required"),"Empty")</f>
        <v>Empty</v>
      </c>
      <c r="CI253" s="1" t="str">
        <f>IF(Table65[[#This Row],[Service]] = "Stock RNA", "Required","Empty")</f>
        <v>Empty</v>
      </c>
      <c r="CJ253" s="1" t="str">
        <f>IF(OR(Table65[[#This Row],[Service]] = "Custom RNA", Table65[[#This Row],[Service]] = "HT Custom RNA", Table65[[#This Row],[Service]] = "HT Geneblock Custom RNA", Table65[[#This Row],[Service]] = "Formulation"), "Required", "Empty")</f>
        <v>Empty</v>
      </c>
      <c r="CK253" s="1" t="str">
        <f>IF(OR(Table65[[#This Row],[Service]] = "Custom RNA", Table65[[#This Row],[Service]] = "HT Custom RNA", Table65[[#This Row],[Service]] = "HT Geneblock Custom RNA"), "Required", "Empty")</f>
        <v>Empty</v>
      </c>
      <c r="CL253" s="1" t="str">
        <f>IF(OR(Table65[[#This Row],[Service]] = "Custom RNA", Table65[[#This Row],[Service]] = "HT Custom RNA", Table65[[#This Row],[Service]] = "HT Geneblock Custom RNA"), "Required", "Empty")</f>
        <v>Empty</v>
      </c>
      <c r="CM253" s="1" t="str">
        <f>IF(OR(Table65[[#This Row],[Service]] = "Custom RNA", Table65[[#This Row],[Service]] = "HT Custom RNA", Table65[[#This Row],[Service]] = "HT Geneblock Custom RNA"), "Required", "Empty")</f>
        <v>Empty</v>
      </c>
      <c r="CN253" s="1" t="str">
        <f>IF(AND(Table65[[#This Row],[Vector]]&lt;&gt;"Banked Construct", OR(Table65[[#This Row],[Service]] = "Custom RNA", Table65[[#This Row],[Service]] = "HT Custom RNA",Table65[[#This Row],[Service]] = "HT Geneblock Custom RNA",)), "Optional", "Empty")</f>
        <v>Empty</v>
      </c>
      <c r="CO253" s="1" t="str">
        <f>IF(OR(Table65[[#This Row],[Service]] = "Custom RNA", Table65[[#This Row],[Service]] = "HT Custom RNA"), "Optional", "Empty")</f>
        <v>Empty</v>
      </c>
      <c r="CP253" s="1" t="str">
        <f>IF(OR(Table65[[#This Row],[Service]] = "Custom RNA", Table65[[#This Row],[Service]] = "HT Custom RNA", Table65[[#This Row],[Service]] = "HT Custom Geneblock RNA"), "Optional", "Empty")</f>
        <v>Empty</v>
      </c>
      <c r="CQ253" s="1" t="str">
        <f>IF(Table65[[#This Row],[Service]]&lt;&gt;"",IF(OR(Table65[[#This Row],[Service]]="HT Custom RNA", Table65[[#This Row],[Service]]="HT Geneblock Custom RNA"), "Empty","Optional"),"Empty")</f>
        <v>Empty</v>
      </c>
      <c r="CR253" s="1" t="str">
        <f>IF(AND(Table65[[#This Row],[Formulation]]&lt;&gt;"",Table65[[#This Row],[Formulation]]&lt;&gt;"None",Table65[[#This Row],[Formulation]]&lt;&gt;"No Options"), "Required","Empty")</f>
        <v>Empty</v>
      </c>
      <c r="CS253" s="1" t="str">
        <f>IF(AND(Table65[[#This Row],[Formulation]]&lt;&gt;"",Table65[[#This Row],[Formulation]]&lt;&gt;"None",Table65[[#This Row],[Formulation]]&lt;&gt;"No Options"), "Optional","Empty")</f>
        <v>Empty</v>
      </c>
      <c r="CT253" s="1" t="str">
        <f t="shared" si="17"/>
        <v>Optional</v>
      </c>
      <c r="CU253" s="1" t="str">
        <f t="shared" si="18"/>
        <v>Optional</v>
      </c>
      <c r="CV253" s="2" t="str">
        <f t="shared" si="19"/>
        <v>Optional</v>
      </c>
    </row>
    <row r="254" spans="1:100" x14ac:dyDescent="0.35">
      <c r="A254" s="69">
        <v>250</v>
      </c>
      <c r="B254" s="59"/>
      <c r="C254" s="83"/>
      <c r="D254" s="85"/>
      <c r="E254" s="90"/>
      <c r="F254" s="60"/>
      <c r="G254" s="60"/>
      <c r="H254" s="60"/>
      <c r="I254" s="61"/>
      <c r="J254" s="61"/>
      <c r="K254" s="105"/>
      <c r="L254" s="90"/>
      <c r="M254" s="60"/>
      <c r="N254" s="108"/>
      <c r="O254" s="91"/>
      <c r="P254" s="111"/>
      <c r="Q254" s="93" t="str">
        <f>Table_Sequence_Check[[#This Row],[Final Warnings]]</f>
        <v/>
      </c>
      <c r="R254" s="19"/>
      <c r="S254" s="19"/>
      <c r="T254" s="19"/>
      <c r="BG254" s="3" t="str" cm="1">
        <f t="array" ref="BG254">_xlfn.LET(
    _xlpm.ProblemFound, _xlfn.TEXTJOIN(", ", TRUE, IF(OR(Table65[[#This Row],[Codon Optimize Capitalized?]]="No", Table65[[#This Row],[Codon Optimize Capitalized?]]=""), IF((ISNUMBER(SEARCH(Table_Problem_Sequences[Problem Sequences], Table65[[#This Row],[Custom Sequence/Bank ID]]))), Table_Problem_Sequences[Problem Sequences], ""),IF((ISNUMBER(FIND(LOWER(Table_Problem_Sequences[Problem Sequences]), Table65[[#This Row],[Custom Sequence/Bank ID]]))), Table_Problem_Sequences[Problem Sequences], ""))),
    IF(_xlpm.ProblemFound="", "", "Warning 1: Problem sequences found (" &amp; _xlpm.ProblemFound &amp; ")"))</f>
        <v/>
      </c>
      <c r="BH254" s="3" t="str">
        <f>IF(AND(Table65[[#This Row],[Vector]] &lt;&gt; "Banked Construct",Table65[[#This Row],[Service]]&lt;&gt;"Stock RNA", LEN(Table65[[#This Row],[Custom Sequence/Bank ID]])&lt;300, Table65[[#This Row],[Custom Sequence/Bank ID]]&lt;&gt;""),"Comment: Sequence is less than 300nt. A spacer sequence will be added to bring the length up to 300nt","")</f>
        <v/>
      </c>
      <c r="BI254" s="1" t="str">
        <f>IF(AND(Table65[[#This Row],[Custom Sequence/Bank ID]]&lt;&gt;"", Table65[[#This Row],[Codon Optimize Capitalized?]]&lt;&gt; "No", Table65[[#This Row],[Codon Optimize Capitalized?]]&lt;&gt; "", Table65[[#This Row],[Codon Optimize Capitalized?]]&lt;&gt; "No Options"),
    IF(MOD(LEN(SUBSTITUTE(SUBSTITUTE(SUBSTITUTE(SUBSTITUTE(SUBSTITUTE(Table65[[#This Row],[Custom Sequence/Bank ID]], "a", ""), "c", ""), "g", ""), "u", ""), "t", "")), 3) = 0,
        "",
        "Error 3: Optimization regions not divisible by 3"),
    "")</f>
        <v/>
      </c>
      <c r="BJ254" s="1" t="str">
        <f>IF(
    Table65[[#This Row],[Vector]]="Banked Construct",
    IF(
        AND(
            LEFT(Table65[[#This Row],[Custom Sequence/Bank ID]], 3)="RTC",
            ISNUMBER(VALUE(MID(Table65[[#This Row],[Custom Sequence/Bank ID]], 4, 7))),
            LEN(Table65[[#This Row],[Custom Sequence/Bank ID]])=10
        ),
        "",
        "Error 4: Incorrect Bank ID"
    ),
    ""
)</f>
        <v/>
      </c>
      <c r="BK254" s="1" t="str">
        <f>IF(
   AND(Table65[[#This Row],[Vector]]&lt;&gt;"Banked Construct", LEN(Table65[[#This Row],[Custom Sequence/Bank ID]])&gt;0),
   IF(
      LEN(
         SUBSTITUTE(
            SUBSTITUTE(
               SUBSTITUTE(
                  SUBSTITUTE(UPPER(Table65[[#This Row],[Custom Sequence/Bank ID]]),"A",""),
               "C",""),
            "T",""),
         "G","")
      )&gt;0,
      "Error 5: Non-ACGT characters present",
      ""
   ),
   ""
)</f>
        <v/>
      </c>
      <c r="BL254" s="4" t="str">
        <f>IF(AND(Table65[[#This Row],[Vector]] &lt;&gt; "Banked Construct",Table65[[#This Row],[Service]]="Custom RNA", LEN(Table65[[#This Row],[Custom Sequence/Bank ID]])&gt;10000),"Error 6: Maximum sequence length is 10,000nt",IF(AND(Table65[[#This Row],[Vector]] &lt;&gt; "Banked Construct",Table65[[#This Row],[Service]]="HT Custom RNA", LEN(Table65[[#This Row],[Custom Sequence/Bank ID]])&gt;5000),"Error 6: Maximum sequence length for HT is 5,000nt", IF(Table65[[#This Row],[Service]]="HT Geneblock Custom RNA", IF(AND(Table65[[#This Row],[Vector]]="RTC coding circRNA", LEN(Table65[[#This Row],[Custom Sequence/Bank ID]])&gt;3793),"Error 6: Maximum sequence length for Coding CircRNA Geneblock is 3,793nt", IF(AND(Table65[[#This Row],[Vector]]="RTC noncoding circRNA", LEN(Table65[[#This Row],[Custom Sequence/Bank ID]])&gt;4493),"Error 6: Maximum sequence length for Noncoding CircRNA Geneblock is 4,493nt", IF(AND(Table65[[#This Row],[Vector]]="RTC Other RNA", LEN(Table65[[#This Row],[Custom Sequence/Bank ID]])&gt;4913),"Error 6: Maximum sequence length for Other RNA Geneblock is 4,913nt",""))),"")))</f>
        <v/>
      </c>
      <c r="BM254" s="4" t="str">
        <f>IF(AND(Table65[[#This Row],[Vector]] &lt;&gt; "Banked Construct", Table65[[#This Row],[Service]]&lt;&gt;"Stock RNA", Table65[[#This Row],[Custom Sequence/Bank ID]]&lt;&gt;""),
    _xlfn.LET(
        _xlpm.Sequence, Table65[[#This Row],[Custom Sequence/Bank ID]],
        _xlpm.OriginalLength, IF(AND(Table65[[#This Row],[Codon Optimize Capitalized?]] &lt;&gt; "No", Table65[[#This Row],[Codon Optimize Capitalized?]] &lt;&gt; ""),
                           LEN(SUBSTITUTE(SUBSTITUTE(SUBSTITUTE(SUBSTITUTE(SUBSTITUTE(_xlpm.Sequence, "A", ""), "C", ""), "G", ""), "T", ""), "U", "")),
                           LEN(_xlpm.Sequence)),
        _xlpm.NoGCLength, IF(AND(Table65[[#This Row],[Codon Optimize Capitalized?]] &lt;&gt; "No", Table65[[#This Row],[Codon Optimize Capitalized?]] &lt;&gt; ""),
                       LEN((SUBSTITUTE(SUBSTITUTE(SUBSTITUTE(SUBSTITUTE(SUBSTITUTE(SUBSTITUTE(SUBSTITUTE(_xlpm.Sequence, "A", ""), "C", ""), "G", ""), "T", ""), "U", ""), "g", ""), "c", ""))),
                       LEN(SUBSTITUTE(SUBSTITUTE(UPPER(_xlpm.Sequence), "G", ""), "C", ""))),
        _xlpm.GCLength, _xlpm.OriginalLength - _xlpm.NoGCLength,
        _xlpm.GCPercentage, IF(_xlpm.OriginalLength &gt; 15, _xlpm.GCLength / _xlpm.OriginalLength, 0.5),
                IF(OR(_xlpm.GCPercentage &gt; 0.65, _xlpm.GCPercentage &lt; 0.25), "Warning 7: Unoptimized region GC is not between 25-65%", "")
    ),
    ""
)</f>
        <v/>
      </c>
      <c r="BN254" s="4" t="str" cm="1">
        <f t="array" ref="BN254">_xlfn.LET(
    _xlpm.ProblemFound, _xlfn.TEXTJOIN(", ", TRUE, IF(OR(Table65[[#This Row],[Codon Optimize Capitalized?]]="No", Table65[[#This Row],[Codon Optimize Capitalized?]]=""), IF((ISNUMBER(SEARCH(Table_Restriction_Enzymes[XbaI], Table65[[#This Row],[Custom Sequence/Bank ID]]))), Table_Restriction_Enzymes[XbaI], ""),IF((ISNUMBER(FIND(LOWER(Table_Restriction_Enzymes[XbaI]), Table65[[#This Row],[Custom Sequence/Bank ID]]))), Table_Restriction_Enzymes[XbaI], ""))),
    IF(_xlpm.ProblemFound="", "", "[" &amp; _xlpm.ProblemFound &amp; "]"))</f>
        <v/>
      </c>
      <c r="BO254" s="4" t="str">
        <f>IF(Table_Sequence_Check[[#This Row],[Restriction Enzyme 1 Check]]&lt;&gt;"", Table_Restriction_Enzymes[[#Headers],[XbaI]],"")</f>
        <v/>
      </c>
      <c r="BP254" s="4" t="str" cm="1">
        <f t="array" ref="BP254">_xlfn.LET(
    _xlpm.ProblemFound, _xlfn.TEXTJOIN(", ", TRUE, IF(OR(Table65[[#This Row],[Codon Optimize Capitalized?]]="No", Table65[[#This Row],[Codon Optimize Capitalized?]]=""), IF((ISNUMBER(SEARCH(Table_Restriction_Enzymes[AscI], Table65[[#This Row],[Custom Sequence/Bank ID]]))), Table_Restriction_Enzymes[AscI], ""),IF((ISNUMBER(FIND(LOWER(Table_Restriction_Enzymes[AscI]), Table65[[#This Row],[Custom Sequence/Bank ID]]))), Table_Restriction_Enzymes[AscI], ""))),
    IF(_xlpm.ProblemFound="", "", "[" &amp; _xlpm.ProblemFound &amp; "]"))</f>
        <v/>
      </c>
      <c r="BQ254" s="4" t="str">
        <f>IF(Table_Sequence_Check[[#This Row],[Restriction Enzyme 2 Check]]&lt;&gt;"", Table_Restriction_Enzymes[[#Headers],[AscI]],"")</f>
        <v/>
      </c>
      <c r="BR254" s="4" t="str">
        <f>IF(AND(Table65[[#This Row],[Vector]] &lt;&gt; "Banked Construct",Table65[[#This Row],[Service]]&lt;&gt;"Stock RNA", Table65[[#This Row],[Service]]&lt;&gt;"HT Geneblock Custom RNA", Table_Sequence_Check[[#This Row],[Restriction Enzyme 1 Check]]&lt;&gt;"", Table_Sequence_Check[[#This Row],[Restriction Enzyme 2 Check]]&lt;&gt; ""),"Error 8: Remove instances of one of the following: " &amp; _xlfn.CONCAT(Table_Sequence_Check[[#This Row],[Restriction Enzyme 1 Check]],Table_Sequence_Check[[#This Row],[Restriction Enzyme 2 Check]]),"")</f>
        <v/>
      </c>
      <c r="BS254" s="4" t="str" cm="1">
        <f t="array" ref="BS254">IF(
   AND(
      Table65[[#This Row],[Service]] &lt;&gt; "",
      OR(
         COUNTIF(Table65[Service], "HT Custom RNA") &gt; 0,
         COUNTIF(Table65[Service], "HT Geneblock Custom RNA") &gt; 0
      ),
      COUNTA(_xlfn.UNIQUE(_xlfn._xlws.FILTER(Table65[Service], Table65[Service] &lt;&gt; ""))) &gt; 1
   ),
   "Error 9: If selecting HT Custom RNA or HT Geneblock Custom RNA, all items must match the selected HT service",
   ""
)</f>
        <v/>
      </c>
      <c r="BT254" s="4" t="str" cm="1">
        <f t="array" ref="BT254">IF(
   AND(
      Table65[[#This Row],[Service]] &lt;&gt; "",
      OR(COUNTIF(Table65[Service], "*HT Custom RNA*") &gt; 0, COUNTIF(Table65[Service], "*HT Geneblock Custom RNA*") &gt; 0),
      OR(
         COUNTA(_xlfn.UNIQUE(_xlfn._xlws.FILTER(Table65[RNA Analytics], (Table65[Service] &lt;&gt; "")))) &gt; 1,
         COUNTA(_xlfn.UNIQUE(_xlfn._xlws.FILTER(Table65[Bank Construct?], (Table65[Service] &lt;&gt; "")))) &gt; 1,
         COUNTA(_xlfn.UNIQUE(_xlfn._xlws.FILTER(Table65[Synthesis Type], (Table65[Service] &lt;&gt; "")))) &gt; 1
      )
   ),
   "Error 10: If submitting HT Custom RNA or HT Geneblock Custom RNA service request, all items must have the same Synthesis Type, Banking, and Analytics",
   ""
)</f>
        <v/>
      </c>
      <c r="BU254" s="4" t="str">
        <f>IF(AND(OR(Table65[[#This Row],[Service]] = "HT Custom RNA",Table65[[#This Row],[Service]] = "HT Geneblock Custom RNA"), Table65[[#This Row],[Vector]]="Banked Construct"),"Error 11: Banked constructs cannot be submitted for HT/Geneblock Custom RNA service. Contact the core if you'd like to resynthesize an entire banked plate","")</f>
        <v/>
      </c>
      <c r="BV254" s="4" t="str">
        <f>IF(AND(Table65[[#This Row],[Service]] &lt;&gt; "", Table65[[#This Row],[Vector]]="Banked Construct", Table65[[#This Row],[Bank Construct?]]="Yes"),"Error 12: Cannot bank constructs that are already banked","")</f>
        <v/>
      </c>
      <c r="BW254" s="4" t="str" cm="1">
        <f t="array" ref="BW254">_xlfn.LET(
    _xlpm.ProblemFound, _xlfn.TEXTJOIN(", ", TRUE, IF(AND(Table65[[#This Row],[Synthesis Type]]="Other RNA", OR(Table65[[#This Row],[Codon Optimize Capitalized?]]="No", Table65[[#This Row],[Codon Optimize Capitalized?]]="")), IF((ISNUMBER(SEARCH(Table_pA_Check[pA Check], Table65[[#This Row],[Custom Sequence/Bank ID]]))), Table_pA_Check[pA Check], ""),IF((ISNUMBER(FIND(LOWER(Table_pA_Check[pA Check]), Table65[[#This Row],[Custom Sequence/Bank ID]]))), Table_pA_Check[pA Check], ""))),
    IF(_xlpm.ProblemFound="", "", "Error 13: Problem sequences found (" &amp; _xlpm.ProblemFound &amp; ")"))</f>
        <v/>
      </c>
      <c r="BX254" s="4" t="str">
        <f>IF(AND(Table65[[#This Row],[Service]] &lt;&gt; "", Table65[[#This Row],[Codon Optimize Capitalized?]]&lt;&gt; "No", Table65[[#This Row],[Codon Optimize Capitalized?]]&lt;&gt; "", Table65[[#This Row],[Codon Optimize Capitalized?]]&lt;&gt; "No Options", EXACT(Table65[[#This Row],[Custom Sequence/Bank ID]],LOWER(Table65[[#This Row],[Custom Sequence/Bank ID]]))),"Error 14: Codon optimization is selected, but sequence is lowercase. Change regions for optimization to uppercase","")</f>
        <v/>
      </c>
      <c r="BY254" s="4" t="str">
        <f>IF(COUNTIF(Table65[Name], Table65[[#This Row],[Name]]) &gt; 1, "Error 15: Duplicate name", "")</f>
        <v/>
      </c>
      <c r="BZ254" s="4" t="str">
        <f>IF(
   Table65[[#This Row],[Service]]&lt;&gt;"",
   IF(
      AND(Table65[[#This Row],[Formulation]]="", Table65[[#This Row],[Number of Aliquots]]&gt;1),
      "Error 16: The RTC can only aliquot formulated circRNA; unformulated circRNA is stable through many freeze-thaw cycles",
      ""
   ),
   ""
)</f>
        <v/>
      </c>
      <c r="CA254" s="4" t="str">
        <f>IF(
   Table65[[#This Row],[Service]]&lt;&gt;"",
   IF(
      Table65[[#This Row],[Number of Aliquots]] &gt; (Table65[[#This Row],[Quantity (mg)]]*20),
      "Error 17: Too many aliquots. Maximum aliquots for Quantity requested = " &amp; (Table65[[#This Row],[Quantity (mg)]]*20),
      ""
   ),
   ""
)</f>
        <v/>
      </c>
      <c r="CB254" s="4" t="str">
        <f>IF(
   AND(Table65[[#This Row],[Service]]&lt;&gt;"", Table65[[#This Row],[Quantity (mg)]]&lt;0.2, Table65[[#This Row],[Formulation]]&lt;&gt;"", Table65[[#This Row],[Formulation]]&lt;&gt;"None"),
   "Error 18: Quantity too low. Minimum is 0.2mg for formulations",
   ""
)</f>
        <v/>
      </c>
      <c r="CC254" s="4" t="str">
        <f>IF(
   AND(Table65[[#This Row],[Service]]&lt;&gt;"", Table65[[#This Row],[Vector]]="No Vector", Table65[[#This Row],[Service]]&lt;&gt;"HT Geneblock Custom RNA"),
   "Error 19: [No Vector] can only be used for Geneblock service",
   ""
)</f>
        <v/>
      </c>
      <c r="CD254" s="4" t="str">
        <f>_xlfn.LET(
    _xlpm.errorList, _xlfn.TEXTJOIN(". ", TRUE, Table_Sequence_Check[[#This Row],[Problem Sequence Check]:[GC Check]],Table_Sequence_Check[[#This Row],[Restriction Enzyme Error]:[Gblock No Vector Check]]),
    IF(AND(Table65[[#This Row],[Service]]&lt;&gt;"", Table65[[#This Row],[Custom Sequence/Bank ID]]&lt;&gt;"SPECIAL",_xlpm.errorList&lt;&gt;""), _xlpm.errorList &amp; ".", "")
)</f>
        <v/>
      </c>
      <c r="CF254" s="3" t="str">
        <f t="shared" si="15"/>
        <v>Required</v>
      </c>
      <c r="CG254" s="1" t="str">
        <f t="shared" si="16"/>
        <v>Optional</v>
      </c>
      <c r="CH254" s="1" t="str">
        <f>IF(Table65[[#This Row],[Service]]&lt;&gt;"",IF((Table65[[#This Row],[Service]]="HT Custom RNA") + (Table65[[#This Row],[Service]]="HT Geneblock Custom RNA"), "Empty","Required"),"Empty")</f>
        <v>Empty</v>
      </c>
      <c r="CI254" s="1" t="str">
        <f>IF(Table65[[#This Row],[Service]] = "Stock RNA", "Required","Empty")</f>
        <v>Empty</v>
      </c>
      <c r="CJ254" s="1" t="str">
        <f>IF(OR(Table65[[#This Row],[Service]] = "Custom RNA", Table65[[#This Row],[Service]] = "HT Custom RNA", Table65[[#This Row],[Service]] = "HT Geneblock Custom RNA", Table65[[#This Row],[Service]] = "Formulation"), "Required", "Empty")</f>
        <v>Empty</v>
      </c>
      <c r="CK254" s="1" t="str">
        <f>IF(OR(Table65[[#This Row],[Service]] = "Custom RNA", Table65[[#This Row],[Service]] = "HT Custom RNA", Table65[[#This Row],[Service]] = "HT Geneblock Custom RNA"), "Required", "Empty")</f>
        <v>Empty</v>
      </c>
      <c r="CL254" s="1" t="str">
        <f>IF(OR(Table65[[#This Row],[Service]] = "Custom RNA", Table65[[#This Row],[Service]] = "HT Custom RNA", Table65[[#This Row],[Service]] = "HT Geneblock Custom RNA"), "Required", "Empty")</f>
        <v>Empty</v>
      </c>
      <c r="CM254" s="1" t="str">
        <f>IF(OR(Table65[[#This Row],[Service]] = "Custom RNA", Table65[[#This Row],[Service]] = "HT Custom RNA", Table65[[#This Row],[Service]] = "HT Geneblock Custom RNA"), "Required", "Empty")</f>
        <v>Empty</v>
      </c>
      <c r="CN254" s="1" t="str">
        <f>IF(AND(Table65[[#This Row],[Vector]]&lt;&gt;"Banked Construct", OR(Table65[[#This Row],[Service]] = "Custom RNA", Table65[[#This Row],[Service]] = "HT Custom RNA",Table65[[#This Row],[Service]] = "HT Geneblock Custom RNA",)), "Optional", "Empty")</f>
        <v>Empty</v>
      </c>
      <c r="CO254" s="1" t="str">
        <f>IF(OR(Table65[[#This Row],[Service]] = "Custom RNA", Table65[[#This Row],[Service]] = "HT Custom RNA"), "Optional", "Empty")</f>
        <v>Empty</v>
      </c>
      <c r="CP254" s="1" t="str">
        <f>IF(OR(Table65[[#This Row],[Service]] = "Custom RNA", Table65[[#This Row],[Service]] = "HT Custom RNA", Table65[[#This Row],[Service]] = "HT Custom Geneblock RNA"), "Optional", "Empty")</f>
        <v>Empty</v>
      </c>
      <c r="CQ254" s="1" t="str">
        <f>IF(Table65[[#This Row],[Service]]&lt;&gt;"",IF(OR(Table65[[#This Row],[Service]]="HT Custom RNA", Table65[[#This Row],[Service]]="HT Geneblock Custom RNA"), "Empty","Optional"),"Empty")</f>
        <v>Empty</v>
      </c>
      <c r="CR254" s="1" t="str">
        <f>IF(AND(Table65[[#This Row],[Formulation]]&lt;&gt;"",Table65[[#This Row],[Formulation]]&lt;&gt;"None",Table65[[#This Row],[Formulation]]&lt;&gt;"No Options"), "Required","Empty")</f>
        <v>Empty</v>
      </c>
      <c r="CS254" s="1" t="str">
        <f>IF(AND(Table65[[#This Row],[Formulation]]&lt;&gt;"",Table65[[#This Row],[Formulation]]&lt;&gt;"None",Table65[[#This Row],[Formulation]]&lt;&gt;"No Options"), "Optional","Empty")</f>
        <v>Empty</v>
      </c>
      <c r="CT254" s="1" t="str">
        <f t="shared" si="17"/>
        <v>Optional</v>
      </c>
      <c r="CU254" s="1" t="str">
        <f t="shared" si="18"/>
        <v>Optional</v>
      </c>
      <c r="CV254" s="2" t="str">
        <f t="shared" si="19"/>
        <v>Optional</v>
      </c>
    </row>
    <row r="255" spans="1:100" x14ac:dyDescent="0.35">
      <c r="A255" s="69">
        <v>251</v>
      </c>
      <c r="B255" s="59"/>
      <c r="C255" s="83"/>
      <c r="D255" s="85"/>
      <c r="E255" s="90"/>
      <c r="F255" s="60"/>
      <c r="G255" s="60"/>
      <c r="H255" s="60"/>
      <c r="I255" s="61"/>
      <c r="J255" s="61"/>
      <c r="K255" s="105"/>
      <c r="L255" s="90"/>
      <c r="M255" s="60"/>
      <c r="N255" s="108"/>
      <c r="O255" s="91"/>
      <c r="P255" s="111"/>
      <c r="Q255" s="93" t="str">
        <f>Table_Sequence_Check[[#This Row],[Final Warnings]]</f>
        <v/>
      </c>
      <c r="R255" s="19"/>
      <c r="S255" s="19"/>
      <c r="T255" s="19"/>
      <c r="BG255" s="3" t="str" cm="1">
        <f t="array" ref="BG255">_xlfn.LET(
    _xlpm.ProblemFound, _xlfn.TEXTJOIN(", ", TRUE, IF(OR(Table65[[#This Row],[Codon Optimize Capitalized?]]="No", Table65[[#This Row],[Codon Optimize Capitalized?]]=""), IF((ISNUMBER(SEARCH(Table_Problem_Sequences[Problem Sequences], Table65[[#This Row],[Custom Sequence/Bank ID]]))), Table_Problem_Sequences[Problem Sequences], ""),IF((ISNUMBER(FIND(LOWER(Table_Problem_Sequences[Problem Sequences]), Table65[[#This Row],[Custom Sequence/Bank ID]]))), Table_Problem_Sequences[Problem Sequences], ""))),
    IF(_xlpm.ProblemFound="", "", "Warning 1: Problem sequences found (" &amp; _xlpm.ProblemFound &amp; ")"))</f>
        <v/>
      </c>
      <c r="BH255" s="3" t="str">
        <f>IF(AND(Table65[[#This Row],[Vector]] &lt;&gt; "Banked Construct",Table65[[#This Row],[Service]]&lt;&gt;"Stock RNA", LEN(Table65[[#This Row],[Custom Sequence/Bank ID]])&lt;300, Table65[[#This Row],[Custom Sequence/Bank ID]]&lt;&gt;""),"Comment: Sequence is less than 300nt. A spacer sequence will be added to bring the length up to 300nt","")</f>
        <v/>
      </c>
      <c r="BI255" s="1" t="str">
        <f>IF(AND(Table65[[#This Row],[Custom Sequence/Bank ID]]&lt;&gt;"", Table65[[#This Row],[Codon Optimize Capitalized?]]&lt;&gt; "No", Table65[[#This Row],[Codon Optimize Capitalized?]]&lt;&gt; "", Table65[[#This Row],[Codon Optimize Capitalized?]]&lt;&gt; "No Options"),
    IF(MOD(LEN(SUBSTITUTE(SUBSTITUTE(SUBSTITUTE(SUBSTITUTE(SUBSTITUTE(Table65[[#This Row],[Custom Sequence/Bank ID]], "a", ""), "c", ""), "g", ""), "u", ""), "t", "")), 3) = 0,
        "",
        "Error 3: Optimization regions not divisible by 3"),
    "")</f>
        <v/>
      </c>
      <c r="BJ255" s="1" t="str">
        <f>IF(
    Table65[[#This Row],[Vector]]="Banked Construct",
    IF(
        AND(
            LEFT(Table65[[#This Row],[Custom Sequence/Bank ID]], 3)="RTC",
            ISNUMBER(VALUE(MID(Table65[[#This Row],[Custom Sequence/Bank ID]], 4, 7))),
            LEN(Table65[[#This Row],[Custom Sequence/Bank ID]])=10
        ),
        "",
        "Error 4: Incorrect Bank ID"
    ),
    ""
)</f>
        <v/>
      </c>
      <c r="BK255" s="1" t="str">
        <f>IF(
   AND(Table65[[#This Row],[Vector]]&lt;&gt;"Banked Construct", LEN(Table65[[#This Row],[Custom Sequence/Bank ID]])&gt;0),
   IF(
      LEN(
         SUBSTITUTE(
            SUBSTITUTE(
               SUBSTITUTE(
                  SUBSTITUTE(UPPER(Table65[[#This Row],[Custom Sequence/Bank ID]]),"A",""),
               "C",""),
            "T",""),
         "G","")
      )&gt;0,
      "Error 5: Non-ACGT characters present",
      ""
   ),
   ""
)</f>
        <v/>
      </c>
      <c r="BL255" s="4" t="str">
        <f>IF(AND(Table65[[#This Row],[Vector]] &lt;&gt; "Banked Construct",Table65[[#This Row],[Service]]="Custom RNA", LEN(Table65[[#This Row],[Custom Sequence/Bank ID]])&gt;10000),"Error 6: Maximum sequence length is 10,000nt",IF(AND(Table65[[#This Row],[Vector]] &lt;&gt; "Banked Construct",Table65[[#This Row],[Service]]="HT Custom RNA", LEN(Table65[[#This Row],[Custom Sequence/Bank ID]])&gt;5000),"Error 6: Maximum sequence length for HT is 5,000nt", IF(Table65[[#This Row],[Service]]="HT Geneblock Custom RNA", IF(AND(Table65[[#This Row],[Vector]]="RTC coding circRNA", LEN(Table65[[#This Row],[Custom Sequence/Bank ID]])&gt;3793),"Error 6: Maximum sequence length for Coding CircRNA Geneblock is 3,793nt", IF(AND(Table65[[#This Row],[Vector]]="RTC noncoding circRNA", LEN(Table65[[#This Row],[Custom Sequence/Bank ID]])&gt;4493),"Error 6: Maximum sequence length for Noncoding CircRNA Geneblock is 4,493nt", IF(AND(Table65[[#This Row],[Vector]]="RTC Other RNA", LEN(Table65[[#This Row],[Custom Sequence/Bank ID]])&gt;4913),"Error 6: Maximum sequence length for Other RNA Geneblock is 4,913nt",""))),"")))</f>
        <v/>
      </c>
      <c r="BM255" s="4" t="str">
        <f>IF(AND(Table65[[#This Row],[Vector]] &lt;&gt; "Banked Construct", Table65[[#This Row],[Service]]&lt;&gt;"Stock RNA", Table65[[#This Row],[Custom Sequence/Bank ID]]&lt;&gt;""),
    _xlfn.LET(
        _xlpm.Sequence, Table65[[#This Row],[Custom Sequence/Bank ID]],
        _xlpm.OriginalLength, IF(AND(Table65[[#This Row],[Codon Optimize Capitalized?]] &lt;&gt; "No", Table65[[#This Row],[Codon Optimize Capitalized?]] &lt;&gt; ""),
                           LEN(SUBSTITUTE(SUBSTITUTE(SUBSTITUTE(SUBSTITUTE(SUBSTITUTE(_xlpm.Sequence, "A", ""), "C", ""), "G", ""), "T", ""), "U", "")),
                           LEN(_xlpm.Sequence)),
        _xlpm.NoGCLength, IF(AND(Table65[[#This Row],[Codon Optimize Capitalized?]] &lt;&gt; "No", Table65[[#This Row],[Codon Optimize Capitalized?]] &lt;&gt; ""),
                       LEN((SUBSTITUTE(SUBSTITUTE(SUBSTITUTE(SUBSTITUTE(SUBSTITUTE(SUBSTITUTE(SUBSTITUTE(_xlpm.Sequence, "A", ""), "C", ""), "G", ""), "T", ""), "U", ""), "g", ""), "c", ""))),
                       LEN(SUBSTITUTE(SUBSTITUTE(UPPER(_xlpm.Sequence), "G", ""), "C", ""))),
        _xlpm.GCLength, _xlpm.OriginalLength - _xlpm.NoGCLength,
        _xlpm.GCPercentage, IF(_xlpm.OriginalLength &gt; 15, _xlpm.GCLength / _xlpm.OriginalLength, 0.5),
                IF(OR(_xlpm.GCPercentage &gt; 0.65, _xlpm.GCPercentage &lt; 0.25), "Warning 7: Unoptimized region GC is not between 25-65%", "")
    ),
    ""
)</f>
        <v/>
      </c>
      <c r="BN255" s="4" t="str" cm="1">
        <f t="array" ref="BN255">_xlfn.LET(
    _xlpm.ProblemFound, _xlfn.TEXTJOIN(", ", TRUE, IF(OR(Table65[[#This Row],[Codon Optimize Capitalized?]]="No", Table65[[#This Row],[Codon Optimize Capitalized?]]=""), IF((ISNUMBER(SEARCH(Table_Restriction_Enzymes[XbaI], Table65[[#This Row],[Custom Sequence/Bank ID]]))), Table_Restriction_Enzymes[XbaI], ""),IF((ISNUMBER(FIND(LOWER(Table_Restriction_Enzymes[XbaI]), Table65[[#This Row],[Custom Sequence/Bank ID]]))), Table_Restriction_Enzymes[XbaI], ""))),
    IF(_xlpm.ProblemFound="", "", "[" &amp; _xlpm.ProblemFound &amp; "]"))</f>
        <v/>
      </c>
      <c r="BO255" s="4" t="str">
        <f>IF(Table_Sequence_Check[[#This Row],[Restriction Enzyme 1 Check]]&lt;&gt;"", Table_Restriction_Enzymes[[#Headers],[XbaI]],"")</f>
        <v/>
      </c>
      <c r="BP255" s="4" t="str" cm="1">
        <f t="array" ref="BP255">_xlfn.LET(
    _xlpm.ProblemFound, _xlfn.TEXTJOIN(", ", TRUE, IF(OR(Table65[[#This Row],[Codon Optimize Capitalized?]]="No", Table65[[#This Row],[Codon Optimize Capitalized?]]=""), IF((ISNUMBER(SEARCH(Table_Restriction_Enzymes[AscI], Table65[[#This Row],[Custom Sequence/Bank ID]]))), Table_Restriction_Enzymes[AscI], ""),IF((ISNUMBER(FIND(LOWER(Table_Restriction_Enzymes[AscI]), Table65[[#This Row],[Custom Sequence/Bank ID]]))), Table_Restriction_Enzymes[AscI], ""))),
    IF(_xlpm.ProblemFound="", "", "[" &amp; _xlpm.ProblemFound &amp; "]"))</f>
        <v/>
      </c>
      <c r="BQ255" s="4" t="str">
        <f>IF(Table_Sequence_Check[[#This Row],[Restriction Enzyme 2 Check]]&lt;&gt;"", Table_Restriction_Enzymes[[#Headers],[AscI]],"")</f>
        <v/>
      </c>
      <c r="BR255" s="4" t="str">
        <f>IF(AND(Table65[[#This Row],[Vector]] &lt;&gt; "Banked Construct",Table65[[#This Row],[Service]]&lt;&gt;"Stock RNA", Table65[[#This Row],[Service]]&lt;&gt;"HT Geneblock Custom RNA", Table_Sequence_Check[[#This Row],[Restriction Enzyme 1 Check]]&lt;&gt;"", Table_Sequence_Check[[#This Row],[Restriction Enzyme 2 Check]]&lt;&gt; ""),"Error 8: Remove instances of one of the following: " &amp; _xlfn.CONCAT(Table_Sequence_Check[[#This Row],[Restriction Enzyme 1 Check]],Table_Sequence_Check[[#This Row],[Restriction Enzyme 2 Check]]),"")</f>
        <v/>
      </c>
      <c r="BS255" s="4" t="str" cm="1">
        <f t="array" ref="BS255">IF(
   AND(
      Table65[[#This Row],[Service]] &lt;&gt; "",
      OR(
         COUNTIF(Table65[Service], "HT Custom RNA") &gt; 0,
         COUNTIF(Table65[Service], "HT Geneblock Custom RNA") &gt; 0
      ),
      COUNTA(_xlfn.UNIQUE(_xlfn._xlws.FILTER(Table65[Service], Table65[Service] &lt;&gt; ""))) &gt; 1
   ),
   "Error 9: If selecting HT Custom RNA or HT Geneblock Custom RNA, all items must match the selected HT service",
   ""
)</f>
        <v/>
      </c>
      <c r="BT255" s="4" t="str" cm="1">
        <f t="array" ref="BT255">IF(
   AND(
      Table65[[#This Row],[Service]] &lt;&gt; "",
      OR(COUNTIF(Table65[Service], "*HT Custom RNA*") &gt; 0, COUNTIF(Table65[Service], "*HT Geneblock Custom RNA*") &gt; 0),
      OR(
         COUNTA(_xlfn.UNIQUE(_xlfn._xlws.FILTER(Table65[RNA Analytics], (Table65[Service] &lt;&gt; "")))) &gt; 1,
         COUNTA(_xlfn.UNIQUE(_xlfn._xlws.FILTER(Table65[Bank Construct?], (Table65[Service] &lt;&gt; "")))) &gt; 1,
         COUNTA(_xlfn.UNIQUE(_xlfn._xlws.FILTER(Table65[Synthesis Type], (Table65[Service] &lt;&gt; "")))) &gt; 1
      )
   ),
   "Error 10: If submitting HT Custom RNA or HT Geneblock Custom RNA service request, all items must have the same Synthesis Type, Banking, and Analytics",
   ""
)</f>
        <v/>
      </c>
      <c r="BU255" s="4" t="str">
        <f>IF(AND(OR(Table65[[#This Row],[Service]] = "HT Custom RNA",Table65[[#This Row],[Service]] = "HT Geneblock Custom RNA"), Table65[[#This Row],[Vector]]="Banked Construct"),"Error 11: Banked constructs cannot be submitted for HT/Geneblock Custom RNA service. Contact the core if you'd like to resynthesize an entire banked plate","")</f>
        <v/>
      </c>
      <c r="BV255" s="4" t="str">
        <f>IF(AND(Table65[[#This Row],[Service]] &lt;&gt; "", Table65[[#This Row],[Vector]]="Banked Construct", Table65[[#This Row],[Bank Construct?]]="Yes"),"Error 12: Cannot bank constructs that are already banked","")</f>
        <v/>
      </c>
      <c r="BW255" s="4" t="str" cm="1">
        <f t="array" ref="BW255">_xlfn.LET(
    _xlpm.ProblemFound, _xlfn.TEXTJOIN(", ", TRUE, IF(AND(Table65[[#This Row],[Synthesis Type]]="Other RNA", OR(Table65[[#This Row],[Codon Optimize Capitalized?]]="No", Table65[[#This Row],[Codon Optimize Capitalized?]]="")), IF((ISNUMBER(SEARCH(Table_pA_Check[pA Check], Table65[[#This Row],[Custom Sequence/Bank ID]]))), Table_pA_Check[pA Check], ""),IF((ISNUMBER(FIND(LOWER(Table_pA_Check[pA Check]), Table65[[#This Row],[Custom Sequence/Bank ID]]))), Table_pA_Check[pA Check], ""))),
    IF(_xlpm.ProblemFound="", "", "Error 13: Problem sequences found (" &amp; _xlpm.ProblemFound &amp; ")"))</f>
        <v/>
      </c>
      <c r="BX255" s="4" t="str">
        <f>IF(AND(Table65[[#This Row],[Service]] &lt;&gt; "", Table65[[#This Row],[Codon Optimize Capitalized?]]&lt;&gt; "No", Table65[[#This Row],[Codon Optimize Capitalized?]]&lt;&gt; "", Table65[[#This Row],[Codon Optimize Capitalized?]]&lt;&gt; "No Options", EXACT(Table65[[#This Row],[Custom Sequence/Bank ID]],LOWER(Table65[[#This Row],[Custom Sequence/Bank ID]]))),"Error 14: Codon optimization is selected, but sequence is lowercase. Change regions for optimization to uppercase","")</f>
        <v/>
      </c>
      <c r="BY255" s="4" t="str">
        <f>IF(COUNTIF(Table65[Name], Table65[[#This Row],[Name]]) &gt; 1, "Error 15: Duplicate name", "")</f>
        <v/>
      </c>
      <c r="BZ255" s="4" t="str">
        <f>IF(
   Table65[[#This Row],[Service]]&lt;&gt;"",
   IF(
      AND(Table65[[#This Row],[Formulation]]="", Table65[[#This Row],[Number of Aliquots]]&gt;1),
      "Error 16: The RTC can only aliquot formulated circRNA; unformulated circRNA is stable through many freeze-thaw cycles",
      ""
   ),
   ""
)</f>
        <v/>
      </c>
      <c r="CA255" s="4" t="str">
        <f>IF(
   Table65[[#This Row],[Service]]&lt;&gt;"",
   IF(
      Table65[[#This Row],[Number of Aliquots]] &gt; (Table65[[#This Row],[Quantity (mg)]]*20),
      "Error 17: Too many aliquots. Maximum aliquots for Quantity requested = " &amp; (Table65[[#This Row],[Quantity (mg)]]*20),
      ""
   ),
   ""
)</f>
        <v/>
      </c>
      <c r="CB255" s="4" t="str">
        <f>IF(
   AND(Table65[[#This Row],[Service]]&lt;&gt;"", Table65[[#This Row],[Quantity (mg)]]&lt;0.2, Table65[[#This Row],[Formulation]]&lt;&gt;"", Table65[[#This Row],[Formulation]]&lt;&gt;"None"),
   "Error 18: Quantity too low. Minimum is 0.2mg for formulations",
   ""
)</f>
        <v/>
      </c>
      <c r="CC255" s="4" t="str">
        <f>IF(
   AND(Table65[[#This Row],[Service]]&lt;&gt;"", Table65[[#This Row],[Vector]]="No Vector", Table65[[#This Row],[Service]]&lt;&gt;"HT Geneblock Custom RNA"),
   "Error 19: [No Vector] can only be used for Geneblock service",
   ""
)</f>
        <v/>
      </c>
      <c r="CD255" s="4" t="str">
        <f>_xlfn.LET(
    _xlpm.errorList, _xlfn.TEXTJOIN(". ", TRUE, Table_Sequence_Check[[#This Row],[Problem Sequence Check]:[GC Check]],Table_Sequence_Check[[#This Row],[Restriction Enzyme Error]:[Gblock No Vector Check]]),
    IF(AND(Table65[[#This Row],[Service]]&lt;&gt;"", Table65[[#This Row],[Custom Sequence/Bank ID]]&lt;&gt;"SPECIAL",_xlpm.errorList&lt;&gt;""), _xlpm.errorList &amp; ".", "")
)</f>
        <v/>
      </c>
      <c r="CF255" s="3" t="str">
        <f t="shared" si="15"/>
        <v>Required</v>
      </c>
      <c r="CG255" s="1" t="str">
        <f t="shared" si="16"/>
        <v>Optional</v>
      </c>
      <c r="CH255" s="1" t="str">
        <f>IF(Table65[[#This Row],[Service]]&lt;&gt;"",IF((Table65[[#This Row],[Service]]="HT Custom RNA") + (Table65[[#This Row],[Service]]="HT Geneblock Custom RNA"), "Empty","Required"),"Empty")</f>
        <v>Empty</v>
      </c>
      <c r="CI255" s="1" t="str">
        <f>IF(Table65[[#This Row],[Service]] = "Stock RNA", "Required","Empty")</f>
        <v>Empty</v>
      </c>
      <c r="CJ255" s="1" t="str">
        <f>IF(OR(Table65[[#This Row],[Service]] = "Custom RNA", Table65[[#This Row],[Service]] = "HT Custom RNA", Table65[[#This Row],[Service]] = "HT Geneblock Custom RNA", Table65[[#This Row],[Service]] = "Formulation"), "Required", "Empty")</f>
        <v>Empty</v>
      </c>
      <c r="CK255" s="1" t="str">
        <f>IF(OR(Table65[[#This Row],[Service]] = "Custom RNA", Table65[[#This Row],[Service]] = "HT Custom RNA", Table65[[#This Row],[Service]] = "HT Geneblock Custom RNA"), "Required", "Empty")</f>
        <v>Empty</v>
      </c>
      <c r="CL255" s="1" t="str">
        <f>IF(OR(Table65[[#This Row],[Service]] = "Custom RNA", Table65[[#This Row],[Service]] = "HT Custom RNA", Table65[[#This Row],[Service]] = "HT Geneblock Custom RNA"), "Required", "Empty")</f>
        <v>Empty</v>
      </c>
      <c r="CM255" s="1" t="str">
        <f>IF(OR(Table65[[#This Row],[Service]] = "Custom RNA", Table65[[#This Row],[Service]] = "HT Custom RNA", Table65[[#This Row],[Service]] = "HT Geneblock Custom RNA"), "Required", "Empty")</f>
        <v>Empty</v>
      </c>
      <c r="CN255" s="1" t="str">
        <f>IF(AND(Table65[[#This Row],[Vector]]&lt;&gt;"Banked Construct", OR(Table65[[#This Row],[Service]] = "Custom RNA", Table65[[#This Row],[Service]] = "HT Custom RNA",Table65[[#This Row],[Service]] = "HT Geneblock Custom RNA",)), "Optional", "Empty")</f>
        <v>Empty</v>
      </c>
      <c r="CO255" s="1" t="str">
        <f>IF(OR(Table65[[#This Row],[Service]] = "Custom RNA", Table65[[#This Row],[Service]] = "HT Custom RNA"), "Optional", "Empty")</f>
        <v>Empty</v>
      </c>
      <c r="CP255" s="1" t="str">
        <f>IF(OR(Table65[[#This Row],[Service]] = "Custom RNA", Table65[[#This Row],[Service]] = "HT Custom RNA", Table65[[#This Row],[Service]] = "HT Custom Geneblock RNA"), "Optional", "Empty")</f>
        <v>Empty</v>
      </c>
      <c r="CQ255" s="1" t="str">
        <f>IF(Table65[[#This Row],[Service]]&lt;&gt;"",IF(OR(Table65[[#This Row],[Service]]="HT Custom RNA", Table65[[#This Row],[Service]]="HT Geneblock Custom RNA"), "Empty","Optional"),"Empty")</f>
        <v>Empty</v>
      </c>
      <c r="CR255" s="1" t="str">
        <f>IF(AND(Table65[[#This Row],[Formulation]]&lt;&gt;"",Table65[[#This Row],[Formulation]]&lt;&gt;"None",Table65[[#This Row],[Formulation]]&lt;&gt;"No Options"), "Required","Empty")</f>
        <v>Empty</v>
      </c>
      <c r="CS255" s="1" t="str">
        <f>IF(AND(Table65[[#This Row],[Formulation]]&lt;&gt;"",Table65[[#This Row],[Formulation]]&lt;&gt;"None",Table65[[#This Row],[Formulation]]&lt;&gt;"No Options"), "Optional","Empty")</f>
        <v>Empty</v>
      </c>
      <c r="CT255" s="1" t="str">
        <f t="shared" si="17"/>
        <v>Optional</v>
      </c>
      <c r="CU255" s="1" t="str">
        <f t="shared" si="18"/>
        <v>Optional</v>
      </c>
      <c r="CV255" s="2" t="str">
        <f t="shared" si="19"/>
        <v>Optional</v>
      </c>
    </row>
    <row r="256" spans="1:100" x14ac:dyDescent="0.35">
      <c r="A256" s="69">
        <v>252</v>
      </c>
      <c r="B256" s="59"/>
      <c r="C256" s="83"/>
      <c r="D256" s="85"/>
      <c r="E256" s="90"/>
      <c r="F256" s="60"/>
      <c r="G256" s="60"/>
      <c r="H256" s="60"/>
      <c r="I256" s="61"/>
      <c r="J256" s="61"/>
      <c r="K256" s="105"/>
      <c r="L256" s="90"/>
      <c r="M256" s="60"/>
      <c r="N256" s="108"/>
      <c r="O256" s="91"/>
      <c r="P256" s="111"/>
      <c r="Q256" s="93" t="str">
        <f>Table_Sequence_Check[[#This Row],[Final Warnings]]</f>
        <v/>
      </c>
      <c r="R256" s="19"/>
      <c r="S256" s="19"/>
      <c r="T256" s="19"/>
      <c r="BG256" s="3" t="str" cm="1">
        <f t="array" ref="BG256">_xlfn.LET(
    _xlpm.ProblemFound, _xlfn.TEXTJOIN(", ", TRUE, IF(OR(Table65[[#This Row],[Codon Optimize Capitalized?]]="No", Table65[[#This Row],[Codon Optimize Capitalized?]]=""), IF((ISNUMBER(SEARCH(Table_Problem_Sequences[Problem Sequences], Table65[[#This Row],[Custom Sequence/Bank ID]]))), Table_Problem_Sequences[Problem Sequences], ""),IF((ISNUMBER(FIND(LOWER(Table_Problem_Sequences[Problem Sequences]), Table65[[#This Row],[Custom Sequence/Bank ID]]))), Table_Problem_Sequences[Problem Sequences], ""))),
    IF(_xlpm.ProblemFound="", "", "Warning 1: Problem sequences found (" &amp; _xlpm.ProblemFound &amp; ")"))</f>
        <v/>
      </c>
      <c r="BH256" s="3" t="str">
        <f>IF(AND(Table65[[#This Row],[Vector]] &lt;&gt; "Banked Construct",Table65[[#This Row],[Service]]&lt;&gt;"Stock RNA", LEN(Table65[[#This Row],[Custom Sequence/Bank ID]])&lt;300, Table65[[#This Row],[Custom Sequence/Bank ID]]&lt;&gt;""),"Comment: Sequence is less than 300nt. A spacer sequence will be added to bring the length up to 300nt","")</f>
        <v/>
      </c>
      <c r="BI256" s="1" t="str">
        <f>IF(AND(Table65[[#This Row],[Custom Sequence/Bank ID]]&lt;&gt;"", Table65[[#This Row],[Codon Optimize Capitalized?]]&lt;&gt; "No", Table65[[#This Row],[Codon Optimize Capitalized?]]&lt;&gt; "", Table65[[#This Row],[Codon Optimize Capitalized?]]&lt;&gt; "No Options"),
    IF(MOD(LEN(SUBSTITUTE(SUBSTITUTE(SUBSTITUTE(SUBSTITUTE(SUBSTITUTE(Table65[[#This Row],[Custom Sequence/Bank ID]], "a", ""), "c", ""), "g", ""), "u", ""), "t", "")), 3) = 0,
        "",
        "Error 3: Optimization regions not divisible by 3"),
    "")</f>
        <v/>
      </c>
      <c r="BJ256" s="1" t="str">
        <f>IF(
    Table65[[#This Row],[Vector]]="Banked Construct",
    IF(
        AND(
            LEFT(Table65[[#This Row],[Custom Sequence/Bank ID]], 3)="RTC",
            ISNUMBER(VALUE(MID(Table65[[#This Row],[Custom Sequence/Bank ID]], 4, 7))),
            LEN(Table65[[#This Row],[Custom Sequence/Bank ID]])=10
        ),
        "",
        "Error 4: Incorrect Bank ID"
    ),
    ""
)</f>
        <v/>
      </c>
      <c r="BK256" s="1" t="str">
        <f>IF(
   AND(Table65[[#This Row],[Vector]]&lt;&gt;"Banked Construct", LEN(Table65[[#This Row],[Custom Sequence/Bank ID]])&gt;0),
   IF(
      LEN(
         SUBSTITUTE(
            SUBSTITUTE(
               SUBSTITUTE(
                  SUBSTITUTE(UPPER(Table65[[#This Row],[Custom Sequence/Bank ID]]),"A",""),
               "C",""),
            "T",""),
         "G","")
      )&gt;0,
      "Error 5: Non-ACGT characters present",
      ""
   ),
   ""
)</f>
        <v/>
      </c>
      <c r="BL256" s="4" t="str">
        <f>IF(AND(Table65[[#This Row],[Vector]] &lt;&gt; "Banked Construct",Table65[[#This Row],[Service]]="Custom RNA", LEN(Table65[[#This Row],[Custom Sequence/Bank ID]])&gt;10000),"Error 6: Maximum sequence length is 10,000nt",IF(AND(Table65[[#This Row],[Vector]] &lt;&gt; "Banked Construct",Table65[[#This Row],[Service]]="HT Custom RNA", LEN(Table65[[#This Row],[Custom Sequence/Bank ID]])&gt;5000),"Error 6: Maximum sequence length for HT is 5,000nt", IF(Table65[[#This Row],[Service]]="HT Geneblock Custom RNA", IF(AND(Table65[[#This Row],[Vector]]="RTC coding circRNA", LEN(Table65[[#This Row],[Custom Sequence/Bank ID]])&gt;3793),"Error 6: Maximum sequence length for Coding CircRNA Geneblock is 3,793nt", IF(AND(Table65[[#This Row],[Vector]]="RTC noncoding circRNA", LEN(Table65[[#This Row],[Custom Sequence/Bank ID]])&gt;4493),"Error 6: Maximum sequence length for Noncoding CircRNA Geneblock is 4,493nt", IF(AND(Table65[[#This Row],[Vector]]="RTC Other RNA", LEN(Table65[[#This Row],[Custom Sequence/Bank ID]])&gt;4913),"Error 6: Maximum sequence length for Other RNA Geneblock is 4,913nt",""))),"")))</f>
        <v/>
      </c>
      <c r="BM256" s="4" t="str">
        <f>IF(AND(Table65[[#This Row],[Vector]] &lt;&gt; "Banked Construct", Table65[[#This Row],[Service]]&lt;&gt;"Stock RNA", Table65[[#This Row],[Custom Sequence/Bank ID]]&lt;&gt;""),
    _xlfn.LET(
        _xlpm.Sequence, Table65[[#This Row],[Custom Sequence/Bank ID]],
        _xlpm.OriginalLength, IF(AND(Table65[[#This Row],[Codon Optimize Capitalized?]] &lt;&gt; "No", Table65[[#This Row],[Codon Optimize Capitalized?]] &lt;&gt; ""),
                           LEN(SUBSTITUTE(SUBSTITUTE(SUBSTITUTE(SUBSTITUTE(SUBSTITUTE(_xlpm.Sequence, "A", ""), "C", ""), "G", ""), "T", ""), "U", "")),
                           LEN(_xlpm.Sequence)),
        _xlpm.NoGCLength, IF(AND(Table65[[#This Row],[Codon Optimize Capitalized?]] &lt;&gt; "No", Table65[[#This Row],[Codon Optimize Capitalized?]] &lt;&gt; ""),
                       LEN((SUBSTITUTE(SUBSTITUTE(SUBSTITUTE(SUBSTITUTE(SUBSTITUTE(SUBSTITUTE(SUBSTITUTE(_xlpm.Sequence, "A", ""), "C", ""), "G", ""), "T", ""), "U", ""), "g", ""), "c", ""))),
                       LEN(SUBSTITUTE(SUBSTITUTE(UPPER(_xlpm.Sequence), "G", ""), "C", ""))),
        _xlpm.GCLength, _xlpm.OriginalLength - _xlpm.NoGCLength,
        _xlpm.GCPercentage, IF(_xlpm.OriginalLength &gt; 15, _xlpm.GCLength / _xlpm.OriginalLength, 0.5),
                IF(OR(_xlpm.GCPercentage &gt; 0.65, _xlpm.GCPercentage &lt; 0.25), "Warning 7: Unoptimized region GC is not between 25-65%", "")
    ),
    ""
)</f>
        <v/>
      </c>
      <c r="BN256" s="4" t="str" cm="1">
        <f t="array" ref="BN256">_xlfn.LET(
    _xlpm.ProblemFound, _xlfn.TEXTJOIN(", ", TRUE, IF(OR(Table65[[#This Row],[Codon Optimize Capitalized?]]="No", Table65[[#This Row],[Codon Optimize Capitalized?]]=""), IF((ISNUMBER(SEARCH(Table_Restriction_Enzymes[XbaI], Table65[[#This Row],[Custom Sequence/Bank ID]]))), Table_Restriction_Enzymes[XbaI], ""),IF((ISNUMBER(FIND(LOWER(Table_Restriction_Enzymes[XbaI]), Table65[[#This Row],[Custom Sequence/Bank ID]]))), Table_Restriction_Enzymes[XbaI], ""))),
    IF(_xlpm.ProblemFound="", "", "[" &amp; _xlpm.ProblemFound &amp; "]"))</f>
        <v/>
      </c>
      <c r="BO256" s="4" t="str">
        <f>IF(Table_Sequence_Check[[#This Row],[Restriction Enzyme 1 Check]]&lt;&gt;"", Table_Restriction_Enzymes[[#Headers],[XbaI]],"")</f>
        <v/>
      </c>
      <c r="BP256" s="4" t="str" cm="1">
        <f t="array" ref="BP256">_xlfn.LET(
    _xlpm.ProblemFound, _xlfn.TEXTJOIN(", ", TRUE, IF(OR(Table65[[#This Row],[Codon Optimize Capitalized?]]="No", Table65[[#This Row],[Codon Optimize Capitalized?]]=""), IF((ISNUMBER(SEARCH(Table_Restriction_Enzymes[AscI], Table65[[#This Row],[Custom Sequence/Bank ID]]))), Table_Restriction_Enzymes[AscI], ""),IF((ISNUMBER(FIND(LOWER(Table_Restriction_Enzymes[AscI]), Table65[[#This Row],[Custom Sequence/Bank ID]]))), Table_Restriction_Enzymes[AscI], ""))),
    IF(_xlpm.ProblemFound="", "", "[" &amp; _xlpm.ProblemFound &amp; "]"))</f>
        <v/>
      </c>
      <c r="BQ256" s="4" t="str">
        <f>IF(Table_Sequence_Check[[#This Row],[Restriction Enzyme 2 Check]]&lt;&gt;"", Table_Restriction_Enzymes[[#Headers],[AscI]],"")</f>
        <v/>
      </c>
      <c r="BR256" s="4" t="str">
        <f>IF(AND(Table65[[#This Row],[Vector]] &lt;&gt; "Banked Construct",Table65[[#This Row],[Service]]&lt;&gt;"Stock RNA", Table65[[#This Row],[Service]]&lt;&gt;"HT Geneblock Custom RNA", Table_Sequence_Check[[#This Row],[Restriction Enzyme 1 Check]]&lt;&gt;"", Table_Sequence_Check[[#This Row],[Restriction Enzyme 2 Check]]&lt;&gt; ""),"Error 8: Remove instances of one of the following: " &amp; _xlfn.CONCAT(Table_Sequence_Check[[#This Row],[Restriction Enzyme 1 Check]],Table_Sequence_Check[[#This Row],[Restriction Enzyme 2 Check]]),"")</f>
        <v/>
      </c>
      <c r="BS256" s="4" t="str" cm="1">
        <f t="array" ref="BS256">IF(
   AND(
      Table65[[#This Row],[Service]] &lt;&gt; "",
      OR(
         COUNTIF(Table65[Service], "HT Custom RNA") &gt; 0,
         COUNTIF(Table65[Service], "HT Geneblock Custom RNA") &gt; 0
      ),
      COUNTA(_xlfn.UNIQUE(_xlfn._xlws.FILTER(Table65[Service], Table65[Service] &lt;&gt; ""))) &gt; 1
   ),
   "Error 9: If selecting HT Custom RNA or HT Geneblock Custom RNA, all items must match the selected HT service",
   ""
)</f>
        <v/>
      </c>
      <c r="BT256" s="4" t="str" cm="1">
        <f t="array" ref="BT256">IF(
   AND(
      Table65[[#This Row],[Service]] &lt;&gt; "",
      OR(COUNTIF(Table65[Service], "*HT Custom RNA*") &gt; 0, COUNTIF(Table65[Service], "*HT Geneblock Custom RNA*") &gt; 0),
      OR(
         COUNTA(_xlfn.UNIQUE(_xlfn._xlws.FILTER(Table65[RNA Analytics], (Table65[Service] &lt;&gt; "")))) &gt; 1,
         COUNTA(_xlfn.UNIQUE(_xlfn._xlws.FILTER(Table65[Bank Construct?], (Table65[Service] &lt;&gt; "")))) &gt; 1,
         COUNTA(_xlfn.UNIQUE(_xlfn._xlws.FILTER(Table65[Synthesis Type], (Table65[Service] &lt;&gt; "")))) &gt; 1
      )
   ),
   "Error 10: If submitting HT Custom RNA or HT Geneblock Custom RNA service request, all items must have the same Synthesis Type, Banking, and Analytics",
   ""
)</f>
        <v/>
      </c>
      <c r="BU256" s="4" t="str">
        <f>IF(AND(OR(Table65[[#This Row],[Service]] = "HT Custom RNA",Table65[[#This Row],[Service]] = "HT Geneblock Custom RNA"), Table65[[#This Row],[Vector]]="Banked Construct"),"Error 11: Banked constructs cannot be submitted for HT/Geneblock Custom RNA service. Contact the core if you'd like to resynthesize an entire banked plate","")</f>
        <v/>
      </c>
      <c r="BV256" s="4" t="str">
        <f>IF(AND(Table65[[#This Row],[Service]] &lt;&gt; "", Table65[[#This Row],[Vector]]="Banked Construct", Table65[[#This Row],[Bank Construct?]]="Yes"),"Error 12: Cannot bank constructs that are already banked","")</f>
        <v/>
      </c>
      <c r="BW256" s="4" t="str" cm="1">
        <f t="array" ref="BW256">_xlfn.LET(
    _xlpm.ProblemFound, _xlfn.TEXTJOIN(", ", TRUE, IF(AND(Table65[[#This Row],[Synthesis Type]]="Other RNA", OR(Table65[[#This Row],[Codon Optimize Capitalized?]]="No", Table65[[#This Row],[Codon Optimize Capitalized?]]="")), IF((ISNUMBER(SEARCH(Table_pA_Check[pA Check], Table65[[#This Row],[Custom Sequence/Bank ID]]))), Table_pA_Check[pA Check], ""),IF((ISNUMBER(FIND(LOWER(Table_pA_Check[pA Check]), Table65[[#This Row],[Custom Sequence/Bank ID]]))), Table_pA_Check[pA Check], ""))),
    IF(_xlpm.ProblemFound="", "", "Error 13: Problem sequences found (" &amp; _xlpm.ProblemFound &amp; ")"))</f>
        <v/>
      </c>
      <c r="BX256" s="4" t="str">
        <f>IF(AND(Table65[[#This Row],[Service]] &lt;&gt; "", Table65[[#This Row],[Codon Optimize Capitalized?]]&lt;&gt; "No", Table65[[#This Row],[Codon Optimize Capitalized?]]&lt;&gt; "", Table65[[#This Row],[Codon Optimize Capitalized?]]&lt;&gt; "No Options", EXACT(Table65[[#This Row],[Custom Sequence/Bank ID]],LOWER(Table65[[#This Row],[Custom Sequence/Bank ID]]))),"Error 14: Codon optimization is selected, but sequence is lowercase. Change regions for optimization to uppercase","")</f>
        <v/>
      </c>
      <c r="BY256" s="4" t="str">
        <f>IF(COUNTIF(Table65[Name], Table65[[#This Row],[Name]]) &gt; 1, "Error 15: Duplicate name", "")</f>
        <v/>
      </c>
      <c r="BZ256" s="4" t="str">
        <f>IF(
   Table65[[#This Row],[Service]]&lt;&gt;"",
   IF(
      AND(Table65[[#This Row],[Formulation]]="", Table65[[#This Row],[Number of Aliquots]]&gt;1),
      "Error 16: The RTC can only aliquot formulated circRNA; unformulated circRNA is stable through many freeze-thaw cycles",
      ""
   ),
   ""
)</f>
        <v/>
      </c>
      <c r="CA256" s="4" t="str">
        <f>IF(
   Table65[[#This Row],[Service]]&lt;&gt;"",
   IF(
      Table65[[#This Row],[Number of Aliquots]] &gt; (Table65[[#This Row],[Quantity (mg)]]*20),
      "Error 17: Too many aliquots. Maximum aliquots for Quantity requested = " &amp; (Table65[[#This Row],[Quantity (mg)]]*20),
      ""
   ),
   ""
)</f>
        <v/>
      </c>
      <c r="CB256" s="4" t="str">
        <f>IF(
   AND(Table65[[#This Row],[Service]]&lt;&gt;"", Table65[[#This Row],[Quantity (mg)]]&lt;0.2, Table65[[#This Row],[Formulation]]&lt;&gt;"", Table65[[#This Row],[Formulation]]&lt;&gt;"None"),
   "Error 18: Quantity too low. Minimum is 0.2mg for formulations",
   ""
)</f>
        <v/>
      </c>
      <c r="CC256" s="4" t="str">
        <f>IF(
   AND(Table65[[#This Row],[Service]]&lt;&gt;"", Table65[[#This Row],[Vector]]="No Vector", Table65[[#This Row],[Service]]&lt;&gt;"HT Geneblock Custom RNA"),
   "Error 19: [No Vector] can only be used for Geneblock service",
   ""
)</f>
        <v/>
      </c>
      <c r="CD256" s="4" t="str">
        <f>_xlfn.LET(
    _xlpm.errorList, _xlfn.TEXTJOIN(". ", TRUE, Table_Sequence_Check[[#This Row],[Problem Sequence Check]:[GC Check]],Table_Sequence_Check[[#This Row],[Restriction Enzyme Error]:[Gblock No Vector Check]]),
    IF(AND(Table65[[#This Row],[Service]]&lt;&gt;"", Table65[[#This Row],[Custom Sequence/Bank ID]]&lt;&gt;"SPECIAL",_xlpm.errorList&lt;&gt;""), _xlpm.errorList &amp; ".", "")
)</f>
        <v/>
      </c>
      <c r="CF256" s="3" t="str">
        <f t="shared" si="15"/>
        <v>Required</v>
      </c>
      <c r="CG256" s="1" t="str">
        <f t="shared" si="16"/>
        <v>Optional</v>
      </c>
      <c r="CH256" s="1" t="str">
        <f>IF(Table65[[#This Row],[Service]]&lt;&gt;"",IF((Table65[[#This Row],[Service]]="HT Custom RNA") + (Table65[[#This Row],[Service]]="HT Geneblock Custom RNA"), "Empty","Required"),"Empty")</f>
        <v>Empty</v>
      </c>
      <c r="CI256" s="1" t="str">
        <f>IF(Table65[[#This Row],[Service]] = "Stock RNA", "Required","Empty")</f>
        <v>Empty</v>
      </c>
      <c r="CJ256" s="1" t="str">
        <f>IF(OR(Table65[[#This Row],[Service]] = "Custom RNA", Table65[[#This Row],[Service]] = "HT Custom RNA", Table65[[#This Row],[Service]] = "HT Geneblock Custom RNA", Table65[[#This Row],[Service]] = "Formulation"), "Required", "Empty")</f>
        <v>Empty</v>
      </c>
      <c r="CK256" s="1" t="str">
        <f>IF(OR(Table65[[#This Row],[Service]] = "Custom RNA", Table65[[#This Row],[Service]] = "HT Custom RNA", Table65[[#This Row],[Service]] = "HT Geneblock Custom RNA"), "Required", "Empty")</f>
        <v>Empty</v>
      </c>
      <c r="CL256" s="1" t="str">
        <f>IF(OR(Table65[[#This Row],[Service]] = "Custom RNA", Table65[[#This Row],[Service]] = "HT Custom RNA", Table65[[#This Row],[Service]] = "HT Geneblock Custom RNA"), "Required", "Empty")</f>
        <v>Empty</v>
      </c>
      <c r="CM256" s="1" t="str">
        <f>IF(OR(Table65[[#This Row],[Service]] = "Custom RNA", Table65[[#This Row],[Service]] = "HT Custom RNA", Table65[[#This Row],[Service]] = "HT Geneblock Custom RNA"), "Required", "Empty")</f>
        <v>Empty</v>
      </c>
      <c r="CN256" s="1" t="str">
        <f>IF(AND(Table65[[#This Row],[Vector]]&lt;&gt;"Banked Construct", OR(Table65[[#This Row],[Service]] = "Custom RNA", Table65[[#This Row],[Service]] = "HT Custom RNA",Table65[[#This Row],[Service]] = "HT Geneblock Custom RNA",)), "Optional", "Empty")</f>
        <v>Empty</v>
      </c>
      <c r="CO256" s="1" t="str">
        <f>IF(OR(Table65[[#This Row],[Service]] = "Custom RNA", Table65[[#This Row],[Service]] = "HT Custom RNA"), "Optional", "Empty")</f>
        <v>Empty</v>
      </c>
      <c r="CP256" s="1" t="str">
        <f>IF(OR(Table65[[#This Row],[Service]] = "Custom RNA", Table65[[#This Row],[Service]] = "HT Custom RNA", Table65[[#This Row],[Service]] = "HT Custom Geneblock RNA"), "Optional", "Empty")</f>
        <v>Empty</v>
      </c>
      <c r="CQ256" s="1" t="str">
        <f>IF(Table65[[#This Row],[Service]]&lt;&gt;"",IF(OR(Table65[[#This Row],[Service]]="HT Custom RNA", Table65[[#This Row],[Service]]="HT Geneblock Custom RNA"), "Empty","Optional"),"Empty")</f>
        <v>Empty</v>
      </c>
      <c r="CR256" s="1" t="str">
        <f>IF(AND(Table65[[#This Row],[Formulation]]&lt;&gt;"",Table65[[#This Row],[Formulation]]&lt;&gt;"None",Table65[[#This Row],[Formulation]]&lt;&gt;"No Options"), "Required","Empty")</f>
        <v>Empty</v>
      </c>
      <c r="CS256" s="1" t="str">
        <f>IF(AND(Table65[[#This Row],[Formulation]]&lt;&gt;"",Table65[[#This Row],[Formulation]]&lt;&gt;"None",Table65[[#This Row],[Formulation]]&lt;&gt;"No Options"), "Optional","Empty")</f>
        <v>Empty</v>
      </c>
      <c r="CT256" s="1" t="str">
        <f t="shared" si="17"/>
        <v>Optional</v>
      </c>
      <c r="CU256" s="1" t="str">
        <f t="shared" si="18"/>
        <v>Optional</v>
      </c>
      <c r="CV256" s="2" t="str">
        <f t="shared" si="19"/>
        <v>Optional</v>
      </c>
    </row>
    <row r="257" spans="1:100" x14ac:dyDescent="0.35">
      <c r="A257" s="69">
        <v>253</v>
      </c>
      <c r="B257" s="59"/>
      <c r="C257" s="83"/>
      <c r="D257" s="85"/>
      <c r="E257" s="90"/>
      <c r="F257" s="60"/>
      <c r="G257" s="60"/>
      <c r="H257" s="60"/>
      <c r="I257" s="61"/>
      <c r="J257" s="61"/>
      <c r="K257" s="105"/>
      <c r="L257" s="90"/>
      <c r="M257" s="60"/>
      <c r="N257" s="108"/>
      <c r="O257" s="91"/>
      <c r="P257" s="111"/>
      <c r="Q257" s="93" t="str">
        <f>Table_Sequence_Check[[#This Row],[Final Warnings]]</f>
        <v/>
      </c>
      <c r="R257" s="19"/>
      <c r="S257" s="19"/>
      <c r="T257" s="19"/>
      <c r="BG257" s="3" t="str" cm="1">
        <f t="array" ref="BG257">_xlfn.LET(
    _xlpm.ProblemFound, _xlfn.TEXTJOIN(", ", TRUE, IF(OR(Table65[[#This Row],[Codon Optimize Capitalized?]]="No", Table65[[#This Row],[Codon Optimize Capitalized?]]=""), IF((ISNUMBER(SEARCH(Table_Problem_Sequences[Problem Sequences], Table65[[#This Row],[Custom Sequence/Bank ID]]))), Table_Problem_Sequences[Problem Sequences], ""),IF((ISNUMBER(FIND(LOWER(Table_Problem_Sequences[Problem Sequences]), Table65[[#This Row],[Custom Sequence/Bank ID]]))), Table_Problem_Sequences[Problem Sequences], ""))),
    IF(_xlpm.ProblemFound="", "", "Warning 1: Problem sequences found (" &amp; _xlpm.ProblemFound &amp; ")"))</f>
        <v/>
      </c>
      <c r="BH257" s="3" t="str">
        <f>IF(AND(Table65[[#This Row],[Vector]] &lt;&gt; "Banked Construct",Table65[[#This Row],[Service]]&lt;&gt;"Stock RNA", LEN(Table65[[#This Row],[Custom Sequence/Bank ID]])&lt;300, Table65[[#This Row],[Custom Sequence/Bank ID]]&lt;&gt;""),"Comment: Sequence is less than 300nt. A spacer sequence will be added to bring the length up to 300nt","")</f>
        <v/>
      </c>
      <c r="BI257" s="1" t="str">
        <f>IF(AND(Table65[[#This Row],[Custom Sequence/Bank ID]]&lt;&gt;"", Table65[[#This Row],[Codon Optimize Capitalized?]]&lt;&gt; "No", Table65[[#This Row],[Codon Optimize Capitalized?]]&lt;&gt; "", Table65[[#This Row],[Codon Optimize Capitalized?]]&lt;&gt; "No Options"),
    IF(MOD(LEN(SUBSTITUTE(SUBSTITUTE(SUBSTITUTE(SUBSTITUTE(SUBSTITUTE(Table65[[#This Row],[Custom Sequence/Bank ID]], "a", ""), "c", ""), "g", ""), "u", ""), "t", "")), 3) = 0,
        "",
        "Error 3: Optimization regions not divisible by 3"),
    "")</f>
        <v/>
      </c>
      <c r="BJ257" s="1" t="str">
        <f>IF(
    Table65[[#This Row],[Vector]]="Banked Construct",
    IF(
        AND(
            LEFT(Table65[[#This Row],[Custom Sequence/Bank ID]], 3)="RTC",
            ISNUMBER(VALUE(MID(Table65[[#This Row],[Custom Sequence/Bank ID]], 4, 7))),
            LEN(Table65[[#This Row],[Custom Sequence/Bank ID]])=10
        ),
        "",
        "Error 4: Incorrect Bank ID"
    ),
    ""
)</f>
        <v/>
      </c>
      <c r="BK257" s="1" t="str">
        <f>IF(
   AND(Table65[[#This Row],[Vector]]&lt;&gt;"Banked Construct", LEN(Table65[[#This Row],[Custom Sequence/Bank ID]])&gt;0),
   IF(
      LEN(
         SUBSTITUTE(
            SUBSTITUTE(
               SUBSTITUTE(
                  SUBSTITUTE(UPPER(Table65[[#This Row],[Custom Sequence/Bank ID]]),"A",""),
               "C",""),
            "T",""),
         "G","")
      )&gt;0,
      "Error 5: Non-ACGT characters present",
      ""
   ),
   ""
)</f>
        <v/>
      </c>
      <c r="BL257" s="4" t="str">
        <f>IF(AND(Table65[[#This Row],[Vector]] &lt;&gt; "Banked Construct",Table65[[#This Row],[Service]]="Custom RNA", LEN(Table65[[#This Row],[Custom Sequence/Bank ID]])&gt;10000),"Error 6: Maximum sequence length is 10,000nt",IF(AND(Table65[[#This Row],[Vector]] &lt;&gt; "Banked Construct",Table65[[#This Row],[Service]]="HT Custom RNA", LEN(Table65[[#This Row],[Custom Sequence/Bank ID]])&gt;5000),"Error 6: Maximum sequence length for HT is 5,000nt", IF(Table65[[#This Row],[Service]]="HT Geneblock Custom RNA", IF(AND(Table65[[#This Row],[Vector]]="RTC coding circRNA", LEN(Table65[[#This Row],[Custom Sequence/Bank ID]])&gt;3793),"Error 6: Maximum sequence length for Coding CircRNA Geneblock is 3,793nt", IF(AND(Table65[[#This Row],[Vector]]="RTC noncoding circRNA", LEN(Table65[[#This Row],[Custom Sequence/Bank ID]])&gt;4493),"Error 6: Maximum sequence length for Noncoding CircRNA Geneblock is 4,493nt", IF(AND(Table65[[#This Row],[Vector]]="RTC Other RNA", LEN(Table65[[#This Row],[Custom Sequence/Bank ID]])&gt;4913),"Error 6: Maximum sequence length for Other RNA Geneblock is 4,913nt",""))),"")))</f>
        <v/>
      </c>
      <c r="BM257" s="4" t="str">
        <f>IF(AND(Table65[[#This Row],[Vector]] &lt;&gt; "Banked Construct", Table65[[#This Row],[Service]]&lt;&gt;"Stock RNA", Table65[[#This Row],[Custom Sequence/Bank ID]]&lt;&gt;""),
    _xlfn.LET(
        _xlpm.Sequence, Table65[[#This Row],[Custom Sequence/Bank ID]],
        _xlpm.OriginalLength, IF(AND(Table65[[#This Row],[Codon Optimize Capitalized?]] &lt;&gt; "No", Table65[[#This Row],[Codon Optimize Capitalized?]] &lt;&gt; ""),
                           LEN(SUBSTITUTE(SUBSTITUTE(SUBSTITUTE(SUBSTITUTE(SUBSTITUTE(_xlpm.Sequence, "A", ""), "C", ""), "G", ""), "T", ""), "U", "")),
                           LEN(_xlpm.Sequence)),
        _xlpm.NoGCLength, IF(AND(Table65[[#This Row],[Codon Optimize Capitalized?]] &lt;&gt; "No", Table65[[#This Row],[Codon Optimize Capitalized?]] &lt;&gt; ""),
                       LEN((SUBSTITUTE(SUBSTITUTE(SUBSTITUTE(SUBSTITUTE(SUBSTITUTE(SUBSTITUTE(SUBSTITUTE(_xlpm.Sequence, "A", ""), "C", ""), "G", ""), "T", ""), "U", ""), "g", ""), "c", ""))),
                       LEN(SUBSTITUTE(SUBSTITUTE(UPPER(_xlpm.Sequence), "G", ""), "C", ""))),
        _xlpm.GCLength, _xlpm.OriginalLength - _xlpm.NoGCLength,
        _xlpm.GCPercentage, IF(_xlpm.OriginalLength &gt; 15, _xlpm.GCLength / _xlpm.OriginalLength, 0.5),
                IF(OR(_xlpm.GCPercentage &gt; 0.65, _xlpm.GCPercentage &lt; 0.25), "Warning 7: Unoptimized region GC is not between 25-65%", "")
    ),
    ""
)</f>
        <v/>
      </c>
      <c r="BN257" s="4" t="str" cm="1">
        <f t="array" ref="BN257">_xlfn.LET(
    _xlpm.ProblemFound, _xlfn.TEXTJOIN(", ", TRUE, IF(OR(Table65[[#This Row],[Codon Optimize Capitalized?]]="No", Table65[[#This Row],[Codon Optimize Capitalized?]]=""), IF((ISNUMBER(SEARCH(Table_Restriction_Enzymes[XbaI], Table65[[#This Row],[Custom Sequence/Bank ID]]))), Table_Restriction_Enzymes[XbaI], ""),IF((ISNUMBER(FIND(LOWER(Table_Restriction_Enzymes[XbaI]), Table65[[#This Row],[Custom Sequence/Bank ID]]))), Table_Restriction_Enzymes[XbaI], ""))),
    IF(_xlpm.ProblemFound="", "", "[" &amp; _xlpm.ProblemFound &amp; "]"))</f>
        <v/>
      </c>
      <c r="BO257" s="4" t="str">
        <f>IF(Table_Sequence_Check[[#This Row],[Restriction Enzyme 1 Check]]&lt;&gt;"", Table_Restriction_Enzymes[[#Headers],[XbaI]],"")</f>
        <v/>
      </c>
      <c r="BP257" s="4" t="str" cm="1">
        <f t="array" ref="BP257">_xlfn.LET(
    _xlpm.ProblemFound, _xlfn.TEXTJOIN(", ", TRUE, IF(OR(Table65[[#This Row],[Codon Optimize Capitalized?]]="No", Table65[[#This Row],[Codon Optimize Capitalized?]]=""), IF((ISNUMBER(SEARCH(Table_Restriction_Enzymes[AscI], Table65[[#This Row],[Custom Sequence/Bank ID]]))), Table_Restriction_Enzymes[AscI], ""),IF((ISNUMBER(FIND(LOWER(Table_Restriction_Enzymes[AscI]), Table65[[#This Row],[Custom Sequence/Bank ID]]))), Table_Restriction_Enzymes[AscI], ""))),
    IF(_xlpm.ProblemFound="", "", "[" &amp; _xlpm.ProblemFound &amp; "]"))</f>
        <v/>
      </c>
      <c r="BQ257" s="4" t="str">
        <f>IF(Table_Sequence_Check[[#This Row],[Restriction Enzyme 2 Check]]&lt;&gt;"", Table_Restriction_Enzymes[[#Headers],[AscI]],"")</f>
        <v/>
      </c>
      <c r="BR257" s="4" t="str">
        <f>IF(AND(Table65[[#This Row],[Vector]] &lt;&gt; "Banked Construct",Table65[[#This Row],[Service]]&lt;&gt;"Stock RNA", Table65[[#This Row],[Service]]&lt;&gt;"HT Geneblock Custom RNA", Table_Sequence_Check[[#This Row],[Restriction Enzyme 1 Check]]&lt;&gt;"", Table_Sequence_Check[[#This Row],[Restriction Enzyme 2 Check]]&lt;&gt; ""),"Error 8: Remove instances of one of the following: " &amp; _xlfn.CONCAT(Table_Sequence_Check[[#This Row],[Restriction Enzyme 1 Check]],Table_Sequence_Check[[#This Row],[Restriction Enzyme 2 Check]]),"")</f>
        <v/>
      </c>
      <c r="BS257" s="4" t="str" cm="1">
        <f t="array" ref="BS257">IF(
   AND(
      Table65[[#This Row],[Service]] &lt;&gt; "",
      OR(
         COUNTIF(Table65[Service], "HT Custom RNA") &gt; 0,
         COUNTIF(Table65[Service], "HT Geneblock Custom RNA") &gt; 0
      ),
      COUNTA(_xlfn.UNIQUE(_xlfn._xlws.FILTER(Table65[Service], Table65[Service] &lt;&gt; ""))) &gt; 1
   ),
   "Error 9: If selecting HT Custom RNA or HT Geneblock Custom RNA, all items must match the selected HT service",
   ""
)</f>
        <v/>
      </c>
      <c r="BT257" s="4" t="str" cm="1">
        <f t="array" ref="BT257">IF(
   AND(
      Table65[[#This Row],[Service]] &lt;&gt; "",
      OR(COUNTIF(Table65[Service], "*HT Custom RNA*") &gt; 0, COUNTIF(Table65[Service], "*HT Geneblock Custom RNA*") &gt; 0),
      OR(
         COUNTA(_xlfn.UNIQUE(_xlfn._xlws.FILTER(Table65[RNA Analytics], (Table65[Service] &lt;&gt; "")))) &gt; 1,
         COUNTA(_xlfn.UNIQUE(_xlfn._xlws.FILTER(Table65[Bank Construct?], (Table65[Service] &lt;&gt; "")))) &gt; 1,
         COUNTA(_xlfn.UNIQUE(_xlfn._xlws.FILTER(Table65[Synthesis Type], (Table65[Service] &lt;&gt; "")))) &gt; 1
      )
   ),
   "Error 10: If submitting HT Custom RNA or HT Geneblock Custom RNA service request, all items must have the same Synthesis Type, Banking, and Analytics",
   ""
)</f>
        <v/>
      </c>
      <c r="BU257" s="4" t="str">
        <f>IF(AND(OR(Table65[[#This Row],[Service]] = "HT Custom RNA",Table65[[#This Row],[Service]] = "HT Geneblock Custom RNA"), Table65[[#This Row],[Vector]]="Banked Construct"),"Error 11: Banked constructs cannot be submitted for HT/Geneblock Custom RNA service. Contact the core if you'd like to resynthesize an entire banked plate","")</f>
        <v/>
      </c>
      <c r="BV257" s="4" t="str">
        <f>IF(AND(Table65[[#This Row],[Service]] &lt;&gt; "", Table65[[#This Row],[Vector]]="Banked Construct", Table65[[#This Row],[Bank Construct?]]="Yes"),"Error 12: Cannot bank constructs that are already banked","")</f>
        <v/>
      </c>
      <c r="BW257" s="4" t="str" cm="1">
        <f t="array" ref="BW257">_xlfn.LET(
    _xlpm.ProblemFound, _xlfn.TEXTJOIN(", ", TRUE, IF(AND(Table65[[#This Row],[Synthesis Type]]="Other RNA", OR(Table65[[#This Row],[Codon Optimize Capitalized?]]="No", Table65[[#This Row],[Codon Optimize Capitalized?]]="")), IF((ISNUMBER(SEARCH(Table_pA_Check[pA Check], Table65[[#This Row],[Custom Sequence/Bank ID]]))), Table_pA_Check[pA Check], ""),IF((ISNUMBER(FIND(LOWER(Table_pA_Check[pA Check]), Table65[[#This Row],[Custom Sequence/Bank ID]]))), Table_pA_Check[pA Check], ""))),
    IF(_xlpm.ProblemFound="", "", "Error 13: Problem sequences found (" &amp; _xlpm.ProblemFound &amp; ")"))</f>
        <v/>
      </c>
      <c r="BX257" s="4" t="str">
        <f>IF(AND(Table65[[#This Row],[Service]] &lt;&gt; "", Table65[[#This Row],[Codon Optimize Capitalized?]]&lt;&gt; "No", Table65[[#This Row],[Codon Optimize Capitalized?]]&lt;&gt; "", Table65[[#This Row],[Codon Optimize Capitalized?]]&lt;&gt; "No Options", EXACT(Table65[[#This Row],[Custom Sequence/Bank ID]],LOWER(Table65[[#This Row],[Custom Sequence/Bank ID]]))),"Error 14: Codon optimization is selected, but sequence is lowercase. Change regions for optimization to uppercase","")</f>
        <v/>
      </c>
      <c r="BY257" s="4" t="str">
        <f>IF(COUNTIF(Table65[Name], Table65[[#This Row],[Name]]) &gt; 1, "Error 15: Duplicate name", "")</f>
        <v/>
      </c>
      <c r="BZ257" s="4" t="str">
        <f>IF(
   Table65[[#This Row],[Service]]&lt;&gt;"",
   IF(
      AND(Table65[[#This Row],[Formulation]]="", Table65[[#This Row],[Number of Aliquots]]&gt;1),
      "Error 16: The RTC can only aliquot formulated circRNA; unformulated circRNA is stable through many freeze-thaw cycles",
      ""
   ),
   ""
)</f>
        <v/>
      </c>
      <c r="CA257" s="4" t="str">
        <f>IF(
   Table65[[#This Row],[Service]]&lt;&gt;"",
   IF(
      Table65[[#This Row],[Number of Aliquots]] &gt; (Table65[[#This Row],[Quantity (mg)]]*20),
      "Error 17: Too many aliquots. Maximum aliquots for Quantity requested = " &amp; (Table65[[#This Row],[Quantity (mg)]]*20),
      ""
   ),
   ""
)</f>
        <v/>
      </c>
      <c r="CB257" s="4" t="str">
        <f>IF(
   AND(Table65[[#This Row],[Service]]&lt;&gt;"", Table65[[#This Row],[Quantity (mg)]]&lt;0.2, Table65[[#This Row],[Formulation]]&lt;&gt;"", Table65[[#This Row],[Formulation]]&lt;&gt;"None"),
   "Error 18: Quantity too low. Minimum is 0.2mg for formulations",
   ""
)</f>
        <v/>
      </c>
      <c r="CC257" s="4" t="str">
        <f>IF(
   AND(Table65[[#This Row],[Service]]&lt;&gt;"", Table65[[#This Row],[Vector]]="No Vector", Table65[[#This Row],[Service]]&lt;&gt;"HT Geneblock Custom RNA"),
   "Error 19: [No Vector] can only be used for Geneblock service",
   ""
)</f>
        <v/>
      </c>
      <c r="CD257" s="4" t="str">
        <f>_xlfn.LET(
    _xlpm.errorList, _xlfn.TEXTJOIN(". ", TRUE, Table_Sequence_Check[[#This Row],[Problem Sequence Check]:[GC Check]],Table_Sequence_Check[[#This Row],[Restriction Enzyme Error]:[Gblock No Vector Check]]),
    IF(AND(Table65[[#This Row],[Service]]&lt;&gt;"", Table65[[#This Row],[Custom Sequence/Bank ID]]&lt;&gt;"SPECIAL",_xlpm.errorList&lt;&gt;""), _xlpm.errorList &amp; ".", "")
)</f>
        <v/>
      </c>
      <c r="CF257" s="3" t="str">
        <f t="shared" si="15"/>
        <v>Required</v>
      </c>
      <c r="CG257" s="1" t="str">
        <f t="shared" si="16"/>
        <v>Optional</v>
      </c>
      <c r="CH257" s="1" t="str">
        <f>IF(Table65[[#This Row],[Service]]&lt;&gt;"",IF((Table65[[#This Row],[Service]]="HT Custom RNA") + (Table65[[#This Row],[Service]]="HT Geneblock Custom RNA"), "Empty","Required"),"Empty")</f>
        <v>Empty</v>
      </c>
      <c r="CI257" s="1" t="str">
        <f>IF(Table65[[#This Row],[Service]] = "Stock RNA", "Required","Empty")</f>
        <v>Empty</v>
      </c>
      <c r="CJ257" s="1" t="str">
        <f>IF(OR(Table65[[#This Row],[Service]] = "Custom RNA", Table65[[#This Row],[Service]] = "HT Custom RNA", Table65[[#This Row],[Service]] = "HT Geneblock Custom RNA", Table65[[#This Row],[Service]] = "Formulation"), "Required", "Empty")</f>
        <v>Empty</v>
      </c>
      <c r="CK257" s="1" t="str">
        <f>IF(OR(Table65[[#This Row],[Service]] = "Custom RNA", Table65[[#This Row],[Service]] = "HT Custom RNA", Table65[[#This Row],[Service]] = "HT Geneblock Custom RNA"), "Required", "Empty")</f>
        <v>Empty</v>
      </c>
      <c r="CL257" s="1" t="str">
        <f>IF(OR(Table65[[#This Row],[Service]] = "Custom RNA", Table65[[#This Row],[Service]] = "HT Custom RNA", Table65[[#This Row],[Service]] = "HT Geneblock Custom RNA"), "Required", "Empty")</f>
        <v>Empty</v>
      </c>
      <c r="CM257" s="1" t="str">
        <f>IF(OR(Table65[[#This Row],[Service]] = "Custom RNA", Table65[[#This Row],[Service]] = "HT Custom RNA", Table65[[#This Row],[Service]] = "HT Geneblock Custom RNA"), "Required", "Empty")</f>
        <v>Empty</v>
      </c>
      <c r="CN257" s="1" t="str">
        <f>IF(AND(Table65[[#This Row],[Vector]]&lt;&gt;"Banked Construct", OR(Table65[[#This Row],[Service]] = "Custom RNA", Table65[[#This Row],[Service]] = "HT Custom RNA",Table65[[#This Row],[Service]] = "HT Geneblock Custom RNA",)), "Optional", "Empty")</f>
        <v>Empty</v>
      </c>
      <c r="CO257" s="1" t="str">
        <f>IF(OR(Table65[[#This Row],[Service]] = "Custom RNA", Table65[[#This Row],[Service]] = "HT Custom RNA"), "Optional", "Empty")</f>
        <v>Empty</v>
      </c>
      <c r="CP257" s="1" t="str">
        <f>IF(OR(Table65[[#This Row],[Service]] = "Custom RNA", Table65[[#This Row],[Service]] = "HT Custom RNA", Table65[[#This Row],[Service]] = "HT Custom Geneblock RNA"), "Optional", "Empty")</f>
        <v>Empty</v>
      </c>
      <c r="CQ257" s="1" t="str">
        <f>IF(Table65[[#This Row],[Service]]&lt;&gt;"",IF(OR(Table65[[#This Row],[Service]]="HT Custom RNA", Table65[[#This Row],[Service]]="HT Geneblock Custom RNA"), "Empty","Optional"),"Empty")</f>
        <v>Empty</v>
      </c>
      <c r="CR257" s="1" t="str">
        <f>IF(AND(Table65[[#This Row],[Formulation]]&lt;&gt;"",Table65[[#This Row],[Formulation]]&lt;&gt;"None",Table65[[#This Row],[Formulation]]&lt;&gt;"No Options"), "Required","Empty")</f>
        <v>Empty</v>
      </c>
      <c r="CS257" s="1" t="str">
        <f>IF(AND(Table65[[#This Row],[Formulation]]&lt;&gt;"",Table65[[#This Row],[Formulation]]&lt;&gt;"None",Table65[[#This Row],[Formulation]]&lt;&gt;"No Options"), "Optional","Empty")</f>
        <v>Empty</v>
      </c>
      <c r="CT257" s="1" t="str">
        <f t="shared" si="17"/>
        <v>Optional</v>
      </c>
      <c r="CU257" s="1" t="str">
        <f t="shared" si="18"/>
        <v>Optional</v>
      </c>
      <c r="CV257" s="2" t="str">
        <f t="shared" si="19"/>
        <v>Optional</v>
      </c>
    </row>
    <row r="258" spans="1:100" x14ac:dyDescent="0.35">
      <c r="A258" s="69">
        <v>254</v>
      </c>
      <c r="B258" s="59"/>
      <c r="C258" s="83"/>
      <c r="D258" s="85"/>
      <c r="E258" s="90"/>
      <c r="F258" s="60"/>
      <c r="G258" s="60"/>
      <c r="H258" s="60"/>
      <c r="I258" s="61"/>
      <c r="J258" s="61"/>
      <c r="K258" s="105"/>
      <c r="L258" s="90"/>
      <c r="M258" s="60"/>
      <c r="N258" s="108"/>
      <c r="O258" s="91"/>
      <c r="P258" s="111"/>
      <c r="Q258" s="93" t="str">
        <f>Table_Sequence_Check[[#This Row],[Final Warnings]]</f>
        <v/>
      </c>
      <c r="R258" s="19"/>
      <c r="S258" s="19"/>
      <c r="T258" s="19"/>
      <c r="BG258" s="3" t="str" cm="1">
        <f t="array" ref="BG258">_xlfn.LET(
    _xlpm.ProblemFound, _xlfn.TEXTJOIN(", ", TRUE, IF(OR(Table65[[#This Row],[Codon Optimize Capitalized?]]="No", Table65[[#This Row],[Codon Optimize Capitalized?]]=""), IF((ISNUMBER(SEARCH(Table_Problem_Sequences[Problem Sequences], Table65[[#This Row],[Custom Sequence/Bank ID]]))), Table_Problem_Sequences[Problem Sequences], ""),IF((ISNUMBER(FIND(LOWER(Table_Problem_Sequences[Problem Sequences]), Table65[[#This Row],[Custom Sequence/Bank ID]]))), Table_Problem_Sequences[Problem Sequences], ""))),
    IF(_xlpm.ProblemFound="", "", "Warning 1: Problem sequences found (" &amp; _xlpm.ProblemFound &amp; ")"))</f>
        <v/>
      </c>
      <c r="BH258" s="3" t="str">
        <f>IF(AND(Table65[[#This Row],[Vector]] &lt;&gt; "Banked Construct",Table65[[#This Row],[Service]]&lt;&gt;"Stock RNA", LEN(Table65[[#This Row],[Custom Sequence/Bank ID]])&lt;300, Table65[[#This Row],[Custom Sequence/Bank ID]]&lt;&gt;""),"Comment: Sequence is less than 300nt. A spacer sequence will be added to bring the length up to 300nt","")</f>
        <v/>
      </c>
      <c r="BI258" s="1" t="str">
        <f>IF(AND(Table65[[#This Row],[Custom Sequence/Bank ID]]&lt;&gt;"", Table65[[#This Row],[Codon Optimize Capitalized?]]&lt;&gt; "No", Table65[[#This Row],[Codon Optimize Capitalized?]]&lt;&gt; "", Table65[[#This Row],[Codon Optimize Capitalized?]]&lt;&gt; "No Options"),
    IF(MOD(LEN(SUBSTITUTE(SUBSTITUTE(SUBSTITUTE(SUBSTITUTE(SUBSTITUTE(Table65[[#This Row],[Custom Sequence/Bank ID]], "a", ""), "c", ""), "g", ""), "u", ""), "t", "")), 3) = 0,
        "",
        "Error 3: Optimization regions not divisible by 3"),
    "")</f>
        <v/>
      </c>
      <c r="BJ258" s="1" t="str">
        <f>IF(
    Table65[[#This Row],[Vector]]="Banked Construct",
    IF(
        AND(
            LEFT(Table65[[#This Row],[Custom Sequence/Bank ID]], 3)="RTC",
            ISNUMBER(VALUE(MID(Table65[[#This Row],[Custom Sequence/Bank ID]], 4, 7))),
            LEN(Table65[[#This Row],[Custom Sequence/Bank ID]])=10
        ),
        "",
        "Error 4: Incorrect Bank ID"
    ),
    ""
)</f>
        <v/>
      </c>
      <c r="BK258" s="1" t="str">
        <f>IF(
   AND(Table65[[#This Row],[Vector]]&lt;&gt;"Banked Construct", LEN(Table65[[#This Row],[Custom Sequence/Bank ID]])&gt;0),
   IF(
      LEN(
         SUBSTITUTE(
            SUBSTITUTE(
               SUBSTITUTE(
                  SUBSTITUTE(UPPER(Table65[[#This Row],[Custom Sequence/Bank ID]]),"A",""),
               "C",""),
            "T",""),
         "G","")
      )&gt;0,
      "Error 5: Non-ACGT characters present",
      ""
   ),
   ""
)</f>
        <v/>
      </c>
      <c r="BL258" s="4" t="str">
        <f>IF(AND(Table65[[#This Row],[Vector]] &lt;&gt; "Banked Construct",Table65[[#This Row],[Service]]="Custom RNA", LEN(Table65[[#This Row],[Custom Sequence/Bank ID]])&gt;10000),"Error 6: Maximum sequence length is 10,000nt",IF(AND(Table65[[#This Row],[Vector]] &lt;&gt; "Banked Construct",Table65[[#This Row],[Service]]="HT Custom RNA", LEN(Table65[[#This Row],[Custom Sequence/Bank ID]])&gt;5000),"Error 6: Maximum sequence length for HT is 5,000nt", IF(Table65[[#This Row],[Service]]="HT Geneblock Custom RNA", IF(AND(Table65[[#This Row],[Vector]]="RTC coding circRNA", LEN(Table65[[#This Row],[Custom Sequence/Bank ID]])&gt;3793),"Error 6: Maximum sequence length for Coding CircRNA Geneblock is 3,793nt", IF(AND(Table65[[#This Row],[Vector]]="RTC noncoding circRNA", LEN(Table65[[#This Row],[Custom Sequence/Bank ID]])&gt;4493),"Error 6: Maximum sequence length for Noncoding CircRNA Geneblock is 4,493nt", IF(AND(Table65[[#This Row],[Vector]]="RTC Other RNA", LEN(Table65[[#This Row],[Custom Sequence/Bank ID]])&gt;4913),"Error 6: Maximum sequence length for Other RNA Geneblock is 4,913nt",""))),"")))</f>
        <v/>
      </c>
      <c r="BM258" s="4" t="str">
        <f>IF(AND(Table65[[#This Row],[Vector]] &lt;&gt; "Banked Construct", Table65[[#This Row],[Service]]&lt;&gt;"Stock RNA", Table65[[#This Row],[Custom Sequence/Bank ID]]&lt;&gt;""),
    _xlfn.LET(
        _xlpm.Sequence, Table65[[#This Row],[Custom Sequence/Bank ID]],
        _xlpm.OriginalLength, IF(AND(Table65[[#This Row],[Codon Optimize Capitalized?]] &lt;&gt; "No", Table65[[#This Row],[Codon Optimize Capitalized?]] &lt;&gt; ""),
                           LEN(SUBSTITUTE(SUBSTITUTE(SUBSTITUTE(SUBSTITUTE(SUBSTITUTE(_xlpm.Sequence, "A", ""), "C", ""), "G", ""), "T", ""), "U", "")),
                           LEN(_xlpm.Sequence)),
        _xlpm.NoGCLength, IF(AND(Table65[[#This Row],[Codon Optimize Capitalized?]] &lt;&gt; "No", Table65[[#This Row],[Codon Optimize Capitalized?]] &lt;&gt; ""),
                       LEN((SUBSTITUTE(SUBSTITUTE(SUBSTITUTE(SUBSTITUTE(SUBSTITUTE(SUBSTITUTE(SUBSTITUTE(_xlpm.Sequence, "A", ""), "C", ""), "G", ""), "T", ""), "U", ""), "g", ""), "c", ""))),
                       LEN(SUBSTITUTE(SUBSTITUTE(UPPER(_xlpm.Sequence), "G", ""), "C", ""))),
        _xlpm.GCLength, _xlpm.OriginalLength - _xlpm.NoGCLength,
        _xlpm.GCPercentage, IF(_xlpm.OriginalLength &gt; 15, _xlpm.GCLength / _xlpm.OriginalLength, 0.5),
                IF(OR(_xlpm.GCPercentage &gt; 0.65, _xlpm.GCPercentage &lt; 0.25), "Warning 7: Unoptimized region GC is not between 25-65%", "")
    ),
    ""
)</f>
        <v/>
      </c>
      <c r="BN258" s="4" t="str" cm="1">
        <f t="array" ref="BN258">_xlfn.LET(
    _xlpm.ProblemFound, _xlfn.TEXTJOIN(", ", TRUE, IF(OR(Table65[[#This Row],[Codon Optimize Capitalized?]]="No", Table65[[#This Row],[Codon Optimize Capitalized?]]=""), IF((ISNUMBER(SEARCH(Table_Restriction_Enzymes[XbaI], Table65[[#This Row],[Custom Sequence/Bank ID]]))), Table_Restriction_Enzymes[XbaI], ""),IF((ISNUMBER(FIND(LOWER(Table_Restriction_Enzymes[XbaI]), Table65[[#This Row],[Custom Sequence/Bank ID]]))), Table_Restriction_Enzymes[XbaI], ""))),
    IF(_xlpm.ProblemFound="", "", "[" &amp; _xlpm.ProblemFound &amp; "]"))</f>
        <v/>
      </c>
      <c r="BO258" s="4" t="str">
        <f>IF(Table_Sequence_Check[[#This Row],[Restriction Enzyme 1 Check]]&lt;&gt;"", Table_Restriction_Enzymes[[#Headers],[XbaI]],"")</f>
        <v/>
      </c>
      <c r="BP258" s="4" t="str" cm="1">
        <f t="array" ref="BP258">_xlfn.LET(
    _xlpm.ProblemFound, _xlfn.TEXTJOIN(", ", TRUE, IF(OR(Table65[[#This Row],[Codon Optimize Capitalized?]]="No", Table65[[#This Row],[Codon Optimize Capitalized?]]=""), IF((ISNUMBER(SEARCH(Table_Restriction_Enzymes[AscI], Table65[[#This Row],[Custom Sequence/Bank ID]]))), Table_Restriction_Enzymes[AscI], ""),IF((ISNUMBER(FIND(LOWER(Table_Restriction_Enzymes[AscI]), Table65[[#This Row],[Custom Sequence/Bank ID]]))), Table_Restriction_Enzymes[AscI], ""))),
    IF(_xlpm.ProblemFound="", "", "[" &amp; _xlpm.ProblemFound &amp; "]"))</f>
        <v/>
      </c>
      <c r="BQ258" s="4" t="str">
        <f>IF(Table_Sequence_Check[[#This Row],[Restriction Enzyme 2 Check]]&lt;&gt;"", Table_Restriction_Enzymes[[#Headers],[AscI]],"")</f>
        <v/>
      </c>
      <c r="BR258" s="4" t="str">
        <f>IF(AND(Table65[[#This Row],[Vector]] &lt;&gt; "Banked Construct",Table65[[#This Row],[Service]]&lt;&gt;"Stock RNA", Table65[[#This Row],[Service]]&lt;&gt;"HT Geneblock Custom RNA", Table_Sequence_Check[[#This Row],[Restriction Enzyme 1 Check]]&lt;&gt;"", Table_Sequence_Check[[#This Row],[Restriction Enzyme 2 Check]]&lt;&gt; ""),"Error 8: Remove instances of one of the following: " &amp; _xlfn.CONCAT(Table_Sequence_Check[[#This Row],[Restriction Enzyme 1 Check]],Table_Sequence_Check[[#This Row],[Restriction Enzyme 2 Check]]),"")</f>
        <v/>
      </c>
      <c r="BS258" s="4" t="str" cm="1">
        <f t="array" ref="BS258">IF(
   AND(
      Table65[[#This Row],[Service]] &lt;&gt; "",
      OR(
         COUNTIF(Table65[Service], "HT Custom RNA") &gt; 0,
         COUNTIF(Table65[Service], "HT Geneblock Custom RNA") &gt; 0
      ),
      COUNTA(_xlfn.UNIQUE(_xlfn._xlws.FILTER(Table65[Service], Table65[Service] &lt;&gt; ""))) &gt; 1
   ),
   "Error 9: If selecting HT Custom RNA or HT Geneblock Custom RNA, all items must match the selected HT service",
   ""
)</f>
        <v/>
      </c>
      <c r="BT258" s="4" t="str" cm="1">
        <f t="array" ref="BT258">IF(
   AND(
      Table65[[#This Row],[Service]] &lt;&gt; "",
      OR(COUNTIF(Table65[Service], "*HT Custom RNA*") &gt; 0, COUNTIF(Table65[Service], "*HT Geneblock Custom RNA*") &gt; 0),
      OR(
         COUNTA(_xlfn.UNIQUE(_xlfn._xlws.FILTER(Table65[RNA Analytics], (Table65[Service] &lt;&gt; "")))) &gt; 1,
         COUNTA(_xlfn.UNIQUE(_xlfn._xlws.FILTER(Table65[Bank Construct?], (Table65[Service] &lt;&gt; "")))) &gt; 1,
         COUNTA(_xlfn.UNIQUE(_xlfn._xlws.FILTER(Table65[Synthesis Type], (Table65[Service] &lt;&gt; "")))) &gt; 1
      )
   ),
   "Error 10: If submitting HT Custom RNA or HT Geneblock Custom RNA service request, all items must have the same Synthesis Type, Banking, and Analytics",
   ""
)</f>
        <v/>
      </c>
      <c r="BU258" s="4" t="str">
        <f>IF(AND(OR(Table65[[#This Row],[Service]] = "HT Custom RNA",Table65[[#This Row],[Service]] = "HT Geneblock Custom RNA"), Table65[[#This Row],[Vector]]="Banked Construct"),"Error 11: Banked constructs cannot be submitted for HT/Geneblock Custom RNA service. Contact the core if you'd like to resynthesize an entire banked plate","")</f>
        <v/>
      </c>
      <c r="BV258" s="4" t="str">
        <f>IF(AND(Table65[[#This Row],[Service]] &lt;&gt; "", Table65[[#This Row],[Vector]]="Banked Construct", Table65[[#This Row],[Bank Construct?]]="Yes"),"Error 12: Cannot bank constructs that are already banked","")</f>
        <v/>
      </c>
      <c r="BW258" s="4" t="str" cm="1">
        <f t="array" ref="BW258">_xlfn.LET(
    _xlpm.ProblemFound, _xlfn.TEXTJOIN(", ", TRUE, IF(AND(Table65[[#This Row],[Synthesis Type]]="Other RNA", OR(Table65[[#This Row],[Codon Optimize Capitalized?]]="No", Table65[[#This Row],[Codon Optimize Capitalized?]]="")), IF((ISNUMBER(SEARCH(Table_pA_Check[pA Check], Table65[[#This Row],[Custom Sequence/Bank ID]]))), Table_pA_Check[pA Check], ""),IF((ISNUMBER(FIND(LOWER(Table_pA_Check[pA Check]), Table65[[#This Row],[Custom Sequence/Bank ID]]))), Table_pA_Check[pA Check], ""))),
    IF(_xlpm.ProblemFound="", "", "Error 13: Problem sequences found (" &amp; _xlpm.ProblemFound &amp; ")"))</f>
        <v/>
      </c>
      <c r="BX258" s="4" t="str">
        <f>IF(AND(Table65[[#This Row],[Service]] &lt;&gt; "", Table65[[#This Row],[Codon Optimize Capitalized?]]&lt;&gt; "No", Table65[[#This Row],[Codon Optimize Capitalized?]]&lt;&gt; "", Table65[[#This Row],[Codon Optimize Capitalized?]]&lt;&gt; "No Options", EXACT(Table65[[#This Row],[Custom Sequence/Bank ID]],LOWER(Table65[[#This Row],[Custom Sequence/Bank ID]]))),"Error 14: Codon optimization is selected, but sequence is lowercase. Change regions for optimization to uppercase","")</f>
        <v/>
      </c>
      <c r="BY258" s="4" t="str">
        <f>IF(COUNTIF(Table65[Name], Table65[[#This Row],[Name]]) &gt; 1, "Error 15: Duplicate name", "")</f>
        <v/>
      </c>
      <c r="BZ258" s="4" t="str">
        <f>IF(
   Table65[[#This Row],[Service]]&lt;&gt;"",
   IF(
      AND(Table65[[#This Row],[Formulation]]="", Table65[[#This Row],[Number of Aliquots]]&gt;1),
      "Error 16: The RTC can only aliquot formulated circRNA; unformulated circRNA is stable through many freeze-thaw cycles",
      ""
   ),
   ""
)</f>
        <v/>
      </c>
      <c r="CA258" s="4" t="str">
        <f>IF(
   Table65[[#This Row],[Service]]&lt;&gt;"",
   IF(
      Table65[[#This Row],[Number of Aliquots]] &gt; (Table65[[#This Row],[Quantity (mg)]]*20),
      "Error 17: Too many aliquots. Maximum aliquots for Quantity requested = " &amp; (Table65[[#This Row],[Quantity (mg)]]*20),
      ""
   ),
   ""
)</f>
        <v/>
      </c>
      <c r="CB258" s="4" t="str">
        <f>IF(
   AND(Table65[[#This Row],[Service]]&lt;&gt;"", Table65[[#This Row],[Quantity (mg)]]&lt;0.2, Table65[[#This Row],[Formulation]]&lt;&gt;"", Table65[[#This Row],[Formulation]]&lt;&gt;"None"),
   "Error 18: Quantity too low. Minimum is 0.2mg for formulations",
   ""
)</f>
        <v/>
      </c>
      <c r="CC258" s="4" t="str">
        <f>IF(
   AND(Table65[[#This Row],[Service]]&lt;&gt;"", Table65[[#This Row],[Vector]]="No Vector", Table65[[#This Row],[Service]]&lt;&gt;"HT Geneblock Custom RNA"),
   "Error 19: [No Vector] can only be used for Geneblock service",
   ""
)</f>
        <v/>
      </c>
      <c r="CD258" s="4" t="str">
        <f>_xlfn.LET(
    _xlpm.errorList, _xlfn.TEXTJOIN(". ", TRUE, Table_Sequence_Check[[#This Row],[Problem Sequence Check]:[GC Check]],Table_Sequence_Check[[#This Row],[Restriction Enzyme Error]:[Gblock No Vector Check]]),
    IF(AND(Table65[[#This Row],[Service]]&lt;&gt;"", Table65[[#This Row],[Custom Sequence/Bank ID]]&lt;&gt;"SPECIAL",_xlpm.errorList&lt;&gt;""), _xlpm.errorList &amp; ".", "")
)</f>
        <v/>
      </c>
      <c r="CF258" s="3" t="str">
        <f t="shared" si="15"/>
        <v>Required</v>
      </c>
      <c r="CG258" s="1" t="str">
        <f t="shared" si="16"/>
        <v>Optional</v>
      </c>
      <c r="CH258" s="1" t="str">
        <f>IF(Table65[[#This Row],[Service]]&lt;&gt;"",IF((Table65[[#This Row],[Service]]="HT Custom RNA") + (Table65[[#This Row],[Service]]="HT Geneblock Custom RNA"), "Empty","Required"),"Empty")</f>
        <v>Empty</v>
      </c>
      <c r="CI258" s="1" t="str">
        <f>IF(Table65[[#This Row],[Service]] = "Stock RNA", "Required","Empty")</f>
        <v>Empty</v>
      </c>
      <c r="CJ258" s="1" t="str">
        <f>IF(OR(Table65[[#This Row],[Service]] = "Custom RNA", Table65[[#This Row],[Service]] = "HT Custom RNA", Table65[[#This Row],[Service]] = "HT Geneblock Custom RNA", Table65[[#This Row],[Service]] = "Formulation"), "Required", "Empty")</f>
        <v>Empty</v>
      </c>
      <c r="CK258" s="1" t="str">
        <f>IF(OR(Table65[[#This Row],[Service]] = "Custom RNA", Table65[[#This Row],[Service]] = "HT Custom RNA", Table65[[#This Row],[Service]] = "HT Geneblock Custom RNA"), "Required", "Empty")</f>
        <v>Empty</v>
      </c>
      <c r="CL258" s="1" t="str">
        <f>IF(OR(Table65[[#This Row],[Service]] = "Custom RNA", Table65[[#This Row],[Service]] = "HT Custom RNA", Table65[[#This Row],[Service]] = "HT Geneblock Custom RNA"), "Required", "Empty")</f>
        <v>Empty</v>
      </c>
      <c r="CM258" s="1" t="str">
        <f>IF(OR(Table65[[#This Row],[Service]] = "Custom RNA", Table65[[#This Row],[Service]] = "HT Custom RNA", Table65[[#This Row],[Service]] = "HT Geneblock Custom RNA"), "Required", "Empty")</f>
        <v>Empty</v>
      </c>
      <c r="CN258" s="1" t="str">
        <f>IF(AND(Table65[[#This Row],[Vector]]&lt;&gt;"Banked Construct", OR(Table65[[#This Row],[Service]] = "Custom RNA", Table65[[#This Row],[Service]] = "HT Custom RNA",Table65[[#This Row],[Service]] = "HT Geneblock Custom RNA",)), "Optional", "Empty")</f>
        <v>Empty</v>
      </c>
      <c r="CO258" s="1" t="str">
        <f>IF(OR(Table65[[#This Row],[Service]] = "Custom RNA", Table65[[#This Row],[Service]] = "HT Custom RNA"), "Optional", "Empty")</f>
        <v>Empty</v>
      </c>
      <c r="CP258" s="1" t="str">
        <f>IF(OR(Table65[[#This Row],[Service]] = "Custom RNA", Table65[[#This Row],[Service]] = "HT Custom RNA", Table65[[#This Row],[Service]] = "HT Custom Geneblock RNA"), "Optional", "Empty")</f>
        <v>Empty</v>
      </c>
      <c r="CQ258" s="1" t="str">
        <f>IF(Table65[[#This Row],[Service]]&lt;&gt;"",IF(OR(Table65[[#This Row],[Service]]="HT Custom RNA", Table65[[#This Row],[Service]]="HT Geneblock Custom RNA"), "Empty","Optional"),"Empty")</f>
        <v>Empty</v>
      </c>
      <c r="CR258" s="1" t="str">
        <f>IF(AND(Table65[[#This Row],[Formulation]]&lt;&gt;"",Table65[[#This Row],[Formulation]]&lt;&gt;"None",Table65[[#This Row],[Formulation]]&lt;&gt;"No Options"), "Required","Empty")</f>
        <v>Empty</v>
      </c>
      <c r="CS258" s="1" t="str">
        <f>IF(AND(Table65[[#This Row],[Formulation]]&lt;&gt;"",Table65[[#This Row],[Formulation]]&lt;&gt;"None",Table65[[#This Row],[Formulation]]&lt;&gt;"No Options"), "Optional","Empty")</f>
        <v>Empty</v>
      </c>
      <c r="CT258" s="1" t="str">
        <f t="shared" si="17"/>
        <v>Optional</v>
      </c>
      <c r="CU258" s="1" t="str">
        <f t="shared" si="18"/>
        <v>Optional</v>
      </c>
      <c r="CV258" s="2" t="str">
        <f t="shared" si="19"/>
        <v>Optional</v>
      </c>
    </row>
    <row r="259" spans="1:100" x14ac:dyDescent="0.35">
      <c r="A259" s="69">
        <v>255</v>
      </c>
      <c r="B259" s="59"/>
      <c r="C259" s="83"/>
      <c r="D259" s="85"/>
      <c r="E259" s="90"/>
      <c r="F259" s="60"/>
      <c r="G259" s="60"/>
      <c r="H259" s="60"/>
      <c r="I259" s="61"/>
      <c r="J259" s="61"/>
      <c r="K259" s="105"/>
      <c r="L259" s="90"/>
      <c r="M259" s="60"/>
      <c r="N259" s="108"/>
      <c r="O259" s="91"/>
      <c r="P259" s="111"/>
      <c r="Q259" s="93" t="str">
        <f>Table_Sequence_Check[[#This Row],[Final Warnings]]</f>
        <v/>
      </c>
      <c r="R259" s="19"/>
      <c r="S259" s="19"/>
      <c r="T259" s="19"/>
      <c r="BG259" s="3" t="str" cm="1">
        <f t="array" ref="BG259">_xlfn.LET(
    _xlpm.ProblemFound, _xlfn.TEXTJOIN(", ", TRUE, IF(OR(Table65[[#This Row],[Codon Optimize Capitalized?]]="No", Table65[[#This Row],[Codon Optimize Capitalized?]]=""), IF((ISNUMBER(SEARCH(Table_Problem_Sequences[Problem Sequences], Table65[[#This Row],[Custom Sequence/Bank ID]]))), Table_Problem_Sequences[Problem Sequences], ""),IF((ISNUMBER(FIND(LOWER(Table_Problem_Sequences[Problem Sequences]), Table65[[#This Row],[Custom Sequence/Bank ID]]))), Table_Problem_Sequences[Problem Sequences], ""))),
    IF(_xlpm.ProblemFound="", "", "Warning 1: Problem sequences found (" &amp; _xlpm.ProblemFound &amp; ")"))</f>
        <v/>
      </c>
      <c r="BH259" s="3" t="str">
        <f>IF(AND(Table65[[#This Row],[Vector]] &lt;&gt; "Banked Construct",Table65[[#This Row],[Service]]&lt;&gt;"Stock RNA", LEN(Table65[[#This Row],[Custom Sequence/Bank ID]])&lt;300, Table65[[#This Row],[Custom Sequence/Bank ID]]&lt;&gt;""),"Comment: Sequence is less than 300nt. A spacer sequence will be added to bring the length up to 300nt","")</f>
        <v/>
      </c>
      <c r="BI259" s="1" t="str">
        <f>IF(AND(Table65[[#This Row],[Custom Sequence/Bank ID]]&lt;&gt;"", Table65[[#This Row],[Codon Optimize Capitalized?]]&lt;&gt; "No", Table65[[#This Row],[Codon Optimize Capitalized?]]&lt;&gt; "", Table65[[#This Row],[Codon Optimize Capitalized?]]&lt;&gt; "No Options"),
    IF(MOD(LEN(SUBSTITUTE(SUBSTITUTE(SUBSTITUTE(SUBSTITUTE(SUBSTITUTE(Table65[[#This Row],[Custom Sequence/Bank ID]], "a", ""), "c", ""), "g", ""), "u", ""), "t", "")), 3) = 0,
        "",
        "Error 3: Optimization regions not divisible by 3"),
    "")</f>
        <v/>
      </c>
      <c r="BJ259" s="1" t="str">
        <f>IF(
    Table65[[#This Row],[Vector]]="Banked Construct",
    IF(
        AND(
            LEFT(Table65[[#This Row],[Custom Sequence/Bank ID]], 3)="RTC",
            ISNUMBER(VALUE(MID(Table65[[#This Row],[Custom Sequence/Bank ID]], 4, 7))),
            LEN(Table65[[#This Row],[Custom Sequence/Bank ID]])=10
        ),
        "",
        "Error 4: Incorrect Bank ID"
    ),
    ""
)</f>
        <v/>
      </c>
      <c r="BK259" s="1" t="str">
        <f>IF(
   AND(Table65[[#This Row],[Vector]]&lt;&gt;"Banked Construct", LEN(Table65[[#This Row],[Custom Sequence/Bank ID]])&gt;0),
   IF(
      LEN(
         SUBSTITUTE(
            SUBSTITUTE(
               SUBSTITUTE(
                  SUBSTITUTE(UPPER(Table65[[#This Row],[Custom Sequence/Bank ID]]),"A",""),
               "C",""),
            "T",""),
         "G","")
      )&gt;0,
      "Error 5: Non-ACGT characters present",
      ""
   ),
   ""
)</f>
        <v/>
      </c>
      <c r="BL259" s="4" t="str">
        <f>IF(AND(Table65[[#This Row],[Vector]] &lt;&gt; "Banked Construct",Table65[[#This Row],[Service]]="Custom RNA", LEN(Table65[[#This Row],[Custom Sequence/Bank ID]])&gt;10000),"Error 6: Maximum sequence length is 10,000nt",IF(AND(Table65[[#This Row],[Vector]] &lt;&gt; "Banked Construct",Table65[[#This Row],[Service]]="HT Custom RNA", LEN(Table65[[#This Row],[Custom Sequence/Bank ID]])&gt;5000),"Error 6: Maximum sequence length for HT is 5,000nt", IF(Table65[[#This Row],[Service]]="HT Geneblock Custom RNA", IF(AND(Table65[[#This Row],[Vector]]="RTC coding circRNA", LEN(Table65[[#This Row],[Custom Sequence/Bank ID]])&gt;3793),"Error 6: Maximum sequence length for Coding CircRNA Geneblock is 3,793nt", IF(AND(Table65[[#This Row],[Vector]]="RTC noncoding circRNA", LEN(Table65[[#This Row],[Custom Sequence/Bank ID]])&gt;4493),"Error 6: Maximum sequence length for Noncoding CircRNA Geneblock is 4,493nt", IF(AND(Table65[[#This Row],[Vector]]="RTC Other RNA", LEN(Table65[[#This Row],[Custom Sequence/Bank ID]])&gt;4913),"Error 6: Maximum sequence length for Other RNA Geneblock is 4,913nt",""))),"")))</f>
        <v/>
      </c>
      <c r="BM259" s="4" t="str">
        <f>IF(AND(Table65[[#This Row],[Vector]] &lt;&gt; "Banked Construct", Table65[[#This Row],[Service]]&lt;&gt;"Stock RNA", Table65[[#This Row],[Custom Sequence/Bank ID]]&lt;&gt;""),
    _xlfn.LET(
        _xlpm.Sequence, Table65[[#This Row],[Custom Sequence/Bank ID]],
        _xlpm.OriginalLength, IF(AND(Table65[[#This Row],[Codon Optimize Capitalized?]] &lt;&gt; "No", Table65[[#This Row],[Codon Optimize Capitalized?]] &lt;&gt; ""),
                           LEN(SUBSTITUTE(SUBSTITUTE(SUBSTITUTE(SUBSTITUTE(SUBSTITUTE(_xlpm.Sequence, "A", ""), "C", ""), "G", ""), "T", ""), "U", "")),
                           LEN(_xlpm.Sequence)),
        _xlpm.NoGCLength, IF(AND(Table65[[#This Row],[Codon Optimize Capitalized?]] &lt;&gt; "No", Table65[[#This Row],[Codon Optimize Capitalized?]] &lt;&gt; ""),
                       LEN((SUBSTITUTE(SUBSTITUTE(SUBSTITUTE(SUBSTITUTE(SUBSTITUTE(SUBSTITUTE(SUBSTITUTE(_xlpm.Sequence, "A", ""), "C", ""), "G", ""), "T", ""), "U", ""), "g", ""), "c", ""))),
                       LEN(SUBSTITUTE(SUBSTITUTE(UPPER(_xlpm.Sequence), "G", ""), "C", ""))),
        _xlpm.GCLength, _xlpm.OriginalLength - _xlpm.NoGCLength,
        _xlpm.GCPercentage, IF(_xlpm.OriginalLength &gt; 15, _xlpm.GCLength / _xlpm.OriginalLength, 0.5),
                IF(OR(_xlpm.GCPercentage &gt; 0.65, _xlpm.GCPercentage &lt; 0.25), "Warning 7: Unoptimized region GC is not between 25-65%", "")
    ),
    ""
)</f>
        <v/>
      </c>
      <c r="BN259" s="4" t="str" cm="1">
        <f t="array" ref="BN259">_xlfn.LET(
    _xlpm.ProblemFound, _xlfn.TEXTJOIN(", ", TRUE, IF(OR(Table65[[#This Row],[Codon Optimize Capitalized?]]="No", Table65[[#This Row],[Codon Optimize Capitalized?]]=""), IF((ISNUMBER(SEARCH(Table_Restriction_Enzymes[XbaI], Table65[[#This Row],[Custom Sequence/Bank ID]]))), Table_Restriction_Enzymes[XbaI], ""),IF((ISNUMBER(FIND(LOWER(Table_Restriction_Enzymes[XbaI]), Table65[[#This Row],[Custom Sequence/Bank ID]]))), Table_Restriction_Enzymes[XbaI], ""))),
    IF(_xlpm.ProblemFound="", "", "[" &amp; _xlpm.ProblemFound &amp; "]"))</f>
        <v/>
      </c>
      <c r="BO259" s="4" t="str">
        <f>IF(Table_Sequence_Check[[#This Row],[Restriction Enzyme 1 Check]]&lt;&gt;"", Table_Restriction_Enzymes[[#Headers],[XbaI]],"")</f>
        <v/>
      </c>
      <c r="BP259" s="4" t="str" cm="1">
        <f t="array" ref="BP259">_xlfn.LET(
    _xlpm.ProblemFound, _xlfn.TEXTJOIN(", ", TRUE, IF(OR(Table65[[#This Row],[Codon Optimize Capitalized?]]="No", Table65[[#This Row],[Codon Optimize Capitalized?]]=""), IF((ISNUMBER(SEARCH(Table_Restriction_Enzymes[AscI], Table65[[#This Row],[Custom Sequence/Bank ID]]))), Table_Restriction_Enzymes[AscI], ""),IF((ISNUMBER(FIND(LOWER(Table_Restriction_Enzymes[AscI]), Table65[[#This Row],[Custom Sequence/Bank ID]]))), Table_Restriction_Enzymes[AscI], ""))),
    IF(_xlpm.ProblemFound="", "", "[" &amp; _xlpm.ProblemFound &amp; "]"))</f>
        <v/>
      </c>
      <c r="BQ259" s="4" t="str">
        <f>IF(Table_Sequence_Check[[#This Row],[Restriction Enzyme 2 Check]]&lt;&gt;"", Table_Restriction_Enzymes[[#Headers],[AscI]],"")</f>
        <v/>
      </c>
      <c r="BR259" s="4" t="str">
        <f>IF(AND(Table65[[#This Row],[Vector]] &lt;&gt; "Banked Construct",Table65[[#This Row],[Service]]&lt;&gt;"Stock RNA", Table65[[#This Row],[Service]]&lt;&gt;"HT Geneblock Custom RNA", Table_Sequence_Check[[#This Row],[Restriction Enzyme 1 Check]]&lt;&gt;"", Table_Sequence_Check[[#This Row],[Restriction Enzyme 2 Check]]&lt;&gt; ""),"Error 8: Remove instances of one of the following: " &amp; _xlfn.CONCAT(Table_Sequence_Check[[#This Row],[Restriction Enzyme 1 Check]],Table_Sequence_Check[[#This Row],[Restriction Enzyme 2 Check]]),"")</f>
        <v/>
      </c>
      <c r="BS259" s="4" t="str" cm="1">
        <f t="array" ref="BS259">IF(
   AND(
      Table65[[#This Row],[Service]] &lt;&gt; "",
      OR(
         COUNTIF(Table65[Service], "HT Custom RNA") &gt; 0,
         COUNTIF(Table65[Service], "HT Geneblock Custom RNA") &gt; 0
      ),
      COUNTA(_xlfn.UNIQUE(_xlfn._xlws.FILTER(Table65[Service], Table65[Service] &lt;&gt; ""))) &gt; 1
   ),
   "Error 9: If selecting HT Custom RNA or HT Geneblock Custom RNA, all items must match the selected HT service",
   ""
)</f>
        <v/>
      </c>
      <c r="BT259" s="4" t="str" cm="1">
        <f t="array" ref="BT259">IF(
   AND(
      Table65[[#This Row],[Service]] &lt;&gt; "",
      OR(COUNTIF(Table65[Service], "*HT Custom RNA*") &gt; 0, COUNTIF(Table65[Service], "*HT Geneblock Custom RNA*") &gt; 0),
      OR(
         COUNTA(_xlfn.UNIQUE(_xlfn._xlws.FILTER(Table65[RNA Analytics], (Table65[Service] &lt;&gt; "")))) &gt; 1,
         COUNTA(_xlfn.UNIQUE(_xlfn._xlws.FILTER(Table65[Bank Construct?], (Table65[Service] &lt;&gt; "")))) &gt; 1,
         COUNTA(_xlfn.UNIQUE(_xlfn._xlws.FILTER(Table65[Synthesis Type], (Table65[Service] &lt;&gt; "")))) &gt; 1
      )
   ),
   "Error 10: If submitting HT Custom RNA or HT Geneblock Custom RNA service request, all items must have the same Synthesis Type, Banking, and Analytics",
   ""
)</f>
        <v/>
      </c>
      <c r="BU259" s="4" t="str">
        <f>IF(AND(OR(Table65[[#This Row],[Service]] = "HT Custom RNA",Table65[[#This Row],[Service]] = "HT Geneblock Custom RNA"), Table65[[#This Row],[Vector]]="Banked Construct"),"Error 11: Banked constructs cannot be submitted for HT/Geneblock Custom RNA service. Contact the core if you'd like to resynthesize an entire banked plate","")</f>
        <v/>
      </c>
      <c r="BV259" s="4" t="str">
        <f>IF(AND(Table65[[#This Row],[Service]] &lt;&gt; "", Table65[[#This Row],[Vector]]="Banked Construct", Table65[[#This Row],[Bank Construct?]]="Yes"),"Error 12: Cannot bank constructs that are already banked","")</f>
        <v/>
      </c>
      <c r="BW259" s="4" t="str" cm="1">
        <f t="array" ref="BW259">_xlfn.LET(
    _xlpm.ProblemFound, _xlfn.TEXTJOIN(", ", TRUE, IF(AND(Table65[[#This Row],[Synthesis Type]]="Other RNA", OR(Table65[[#This Row],[Codon Optimize Capitalized?]]="No", Table65[[#This Row],[Codon Optimize Capitalized?]]="")), IF((ISNUMBER(SEARCH(Table_pA_Check[pA Check], Table65[[#This Row],[Custom Sequence/Bank ID]]))), Table_pA_Check[pA Check], ""),IF((ISNUMBER(FIND(LOWER(Table_pA_Check[pA Check]), Table65[[#This Row],[Custom Sequence/Bank ID]]))), Table_pA_Check[pA Check], ""))),
    IF(_xlpm.ProblemFound="", "", "Error 13: Problem sequences found (" &amp; _xlpm.ProblemFound &amp; ")"))</f>
        <v/>
      </c>
      <c r="BX259" s="4" t="str">
        <f>IF(AND(Table65[[#This Row],[Service]] &lt;&gt; "", Table65[[#This Row],[Codon Optimize Capitalized?]]&lt;&gt; "No", Table65[[#This Row],[Codon Optimize Capitalized?]]&lt;&gt; "", Table65[[#This Row],[Codon Optimize Capitalized?]]&lt;&gt; "No Options", EXACT(Table65[[#This Row],[Custom Sequence/Bank ID]],LOWER(Table65[[#This Row],[Custom Sequence/Bank ID]]))),"Error 14: Codon optimization is selected, but sequence is lowercase. Change regions for optimization to uppercase","")</f>
        <v/>
      </c>
      <c r="BY259" s="4" t="str">
        <f>IF(COUNTIF(Table65[Name], Table65[[#This Row],[Name]]) &gt; 1, "Error 15: Duplicate name", "")</f>
        <v/>
      </c>
      <c r="BZ259" s="4" t="str">
        <f>IF(
   Table65[[#This Row],[Service]]&lt;&gt;"",
   IF(
      AND(Table65[[#This Row],[Formulation]]="", Table65[[#This Row],[Number of Aliquots]]&gt;1),
      "Error 16: The RTC can only aliquot formulated circRNA; unformulated circRNA is stable through many freeze-thaw cycles",
      ""
   ),
   ""
)</f>
        <v/>
      </c>
      <c r="CA259" s="4" t="str">
        <f>IF(
   Table65[[#This Row],[Service]]&lt;&gt;"",
   IF(
      Table65[[#This Row],[Number of Aliquots]] &gt; (Table65[[#This Row],[Quantity (mg)]]*20),
      "Error 17: Too many aliquots. Maximum aliquots for Quantity requested = " &amp; (Table65[[#This Row],[Quantity (mg)]]*20),
      ""
   ),
   ""
)</f>
        <v/>
      </c>
      <c r="CB259" s="4" t="str">
        <f>IF(
   AND(Table65[[#This Row],[Service]]&lt;&gt;"", Table65[[#This Row],[Quantity (mg)]]&lt;0.2, Table65[[#This Row],[Formulation]]&lt;&gt;"", Table65[[#This Row],[Formulation]]&lt;&gt;"None"),
   "Error 18: Quantity too low. Minimum is 0.2mg for formulations",
   ""
)</f>
        <v/>
      </c>
      <c r="CC259" s="4" t="str">
        <f>IF(
   AND(Table65[[#This Row],[Service]]&lt;&gt;"", Table65[[#This Row],[Vector]]="No Vector", Table65[[#This Row],[Service]]&lt;&gt;"HT Geneblock Custom RNA"),
   "Error 19: [No Vector] can only be used for Geneblock service",
   ""
)</f>
        <v/>
      </c>
      <c r="CD259" s="4" t="str">
        <f>_xlfn.LET(
    _xlpm.errorList, _xlfn.TEXTJOIN(". ", TRUE, Table_Sequence_Check[[#This Row],[Problem Sequence Check]:[GC Check]],Table_Sequence_Check[[#This Row],[Restriction Enzyme Error]:[Gblock No Vector Check]]),
    IF(AND(Table65[[#This Row],[Service]]&lt;&gt;"", Table65[[#This Row],[Custom Sequence/Bank ID]]&lt;&gt;"SPECIAL",_xlpm.errorList&lt;&gt;""), _xlpm.errorList &amp; ".", "")
)</f>
        <v/>
      </c>
      <c r="CF259" s="3" t="str">
        <f t="shared" si="15"/>
        <v>Required</v>
      </c>
      <c r="CG259" s="1" t="str">
        <f t="shared" si="16"/>
        <v>Optional</v>
      </c>
      <c r="CH259" s="1" t="str">
        <f>IF(Table65[[#This Row],[Service]]&lt;&gt;"",IF((Table65[[#This Row],[Service]]="HT Custom RNA") + (Table65[[#This Row],[Service]]="HT Geneblock Custom RNA"), "Empty","Required"),"Empty")</f>
        <v>Empty</v>
      </c>
      <c r="CI259" s="1" t="str">
        <f>IF(Table65[[#This Row],[Service]] = "Stock RNA", "Required","Empty")</f>
        <v>Empty</v>
      </c>
      <c r="CJ259" s="1" t="str">
        <f>IF(OR(Table65[[#This Row],[Service]] = "Custom RNA", Table65[[#This Row],[Service]] = "HT Custom RNA", Table65[[#This Row],[Service]] = "HT Geneblock Custom RNA", Table65[[#This Row],[Service]] = "Formulation"), "Required", "Empty")</f>
        <v>Empty</v>
      </c>
      <c r="CK259" s="1" t="str">
        <f>IF(OR(Table65[[#This Row],[Service]] = "Custom RNA", Table65[[#This Row],[Service]] = "HT Custom RNA", Table65[[#This Row],[Service]] = "HT Geneblock Custom RNA"), "Required", "Empty")</f>
        <v>Empty</v>
      </c>
      <c r="CL259" s="1" t="str">
        <f>IF(OR(Table65[[#This Row],[Service]] = "Custom RNA", Table65[[#This Row],[Service]] = "HT Custom RNA", Table65[[#This Row],[Service]] = "HT Geneblock Custom RNA"), "Required", "Empty")</f>
        <v>Empty</v>
      </c>
      <c r="CM259" s="1" t="str">
        <f>IF(OR(Table65[[#This Row],[Service]] = "Custom RNA", Table65[[#This Row],[Service]] = "HT Custom RNA", Table65[[#This Row],[Service]] = "HT Geneblock Custom RNA"), "Required", "Empty")</f>
        <v>Empty</v>
      </c>
      <c r="CN259" s="1" t="str">
        <f>IF(AND(Table65[[#This Row],[Vector]]&lt;&gt;"Banked Construct", OR(Table65[[#This Row],[Service]] = "Custom RNA", Table65[[#This Row],[Service]] = "HT Custom RNA",Table65[[#This Row],[Service]] = "HT Geneblock Custom RNA",)), "Optional", "Empty")</f>
        <v>Empty</v>
      </c>
      <c r="CO259" s="1" t="str">
        <f>IF(OR(Table65[[#This Row],[Service]] = "Custom RNA", Table65[[#This Row],[Service]] = "HT Custom RNA"), "Optional", "Empty")</f>
        <v>Empty</v>
      </c>
      <c r="CP259" s="1" t="str">
        <f>IF(OR(Table65[[#This Row],[Service]] = "Custom RNA", Table65[[#This Row],[Service]] = "HT Custom RNA", Table65[[#This Row],[Service]] = "HT Custom Geneblock RNA"), "Optional", "Empty")</f>
        <v>Empty</v>
      </c>
      <c r="CQ259" s="1" t="str">
        <f>IF(Table65[[#This Row],[Service]]&lt;&gt;"",IF(OR(Table65[[#This Row],[Service]]="HT Custom RNA", Table65[[#This Row],[Service]]="HT Geneblock Custom RNA"), "Empty","Optional"),"Empty")</f>
        <v>Empty</v>
      </c>
      <c r="CR259" s="1" t="str">
        <f>IF(AND(Table65[[#This Row],[Formulation]]&lt;&gt;"",Table65[[#This Row],[Formulation]]&lt;&gt;"None",Table65[[#This Row],[Formulation]]&lt;&gt;"No Options"), "Required","Empty")</f>
        <v>Empty</v>
      </c>
      <c r="CS259" s="1" t="str">
        <f>IF(AND(Table65[[#This Row],[Formulation]]&lt;&gt;"",Table65[[#This Row],[Formulation]]&lt;&gt;"None",Table65[[#This Row],[Formulation]]&lt;&gt;"No Options"), "Optional","Empty")</f>
        <v>Empty</v>
      </c>
      <c r="CT259" s="1" t="str">
        <f t="shared" si="17"/>
        <v>Optional</v>
      </c>
      <c r="CU259" s="1" t="str">
        <f t="shared" si="18"/>
        <v>Optional</v>
      </c>
      <c r="CV259" s="2" t="str">
        <f t="shared" si="19"/>
        <v>Optional</v>
      </c>
    </row>
    <row r="260" spans="1:100" x14ac:dyDescent="0.35">
      <c r="A260" s="69">
        <v>256</v>
      </c>
      <c r="B260" s="59"/>
      <c r="C260" s="83"/>
      <c r="D260" s="85"/>
      <c r="E260" s="90"/>
      <c r="F260" s="60"/>
      <c r="G260" s="60"/>
      <c r="H260" s="60"/>
      <c r="I260" s="61"/>
      <c r="J260" s="61"/>
      <c r="K260" s="105"/>
      <c r="L260" s="90"/>
      <c r="M260" s="60"/>
      <c r="N260" s="108"/>
      <c r="O260" s="91"/>
      <c r="P260" s="111"/>
      <c r="Q260" s="93" t="str">
        <f>Table_Sequence_Check[[#This Row],[Final Warnings]]</f>
        <v/>
      </c>
      <c r="R260" s="19"/>
      <c r="S260" s="19"/>
      <c r="T260" s="19"/>
      <c r="BG260" s="3" t="str" cm="1">
        <f t="array" ref="BG260">_xlfn.LET(
    _xlpm.ProblemFound, _xlfn.TEXTJOIN(", ", TRUE, IF(OR(Table65[[#This Row],[Codon Optimize Capitalized?]]="No", Table65[[#This Row],[Codon Optimize Capitalized?]]=""), IF((ISNUMBER(SEARCH(Table_Problem_Sequences[Problem Sequences], Table65[[#This Row],[Custom Sequence/Bank ID]]))), Table_Problem_Sequences[Problem Sequences], ""),IF((ISNUMBER(FIND(LOWER(Table_Problem_Sequences[Problem Sequences]), Table65[[#This Row],[Custom Sequence/Bank ID]]))), Table_Problem_Sequences[Problem Sequences], ""))),
    IF(_xlpm.ProblemFound="", "", "Warning 1: Problem sequences found (" &amp; _xlpm.ProblemFound &amp; ")"))</f>
        <v/>
      </c>
      <c r="BH260" s="3" t="str">
        <f>IF(AND(Table65[[#This Row],[Vector]] &lt;&gt; "Banked Construct",Table65[[#This Row],[Service]]&lt;&gt;"Stock RNA", LEN(Table65[[#This Row],[Custom Sequence/Bank ID]])&lt;300, Table65[[#This Row],[Custom Sequence/Bank ID]]&lt;&gt;""),"Comment: Sequence is less than 300nt. A spacer sequence will be added to bring the length up to 300nt","")</f>
        <v/>
      </c>
      <c r="BI260" s="1" t="str">
        <f>IF(AND(Table65[[#This Row],[Custom Sequence/Bank ID]]&lt;&gt;"", Table65[[#This Row],[Codon Optimize Capitalized?]]&lt;&gt; "No", Table65[[#This Row],[Codon Optimize Capitalized?]]&lt;&gt; "", Table65[[#This Row],[Codon Optimize Capitalized?]]&lt;&gt; "No Options"),
    IF(MOD(LEN(SUBSTITUTE(SUBSTITUTE(SUBSTITUTE(SUBSTITUTE(SUBSTITUTE(Table65[[#This Row],[Custom Sequence/Bank ID]], "a", ""), "c", ""), "g", ""), "u", ""), "t", "")), 3) = 0,
        "",
        "Error 3: Optimization regions not divisible by 3"),
    "")</f>
        <v/>
      </c>
      <c r="BJ260" s="1" t="str">
        <f>IF(
    Table65[[#This Row],[Vector]]="Banked Construct",
    IF(
        AND(
            LEFT(Table65[[#This Row],[Custom Sequence/Bank ID]], 3)="RTC",
            ISNUMBER(VALUE(MID(Table65[[#This Row],[Custom Sequence/Bank ID]], 4, 7))),
            LEN(Table65[[#This Row],[Custom Sequence/Bank ID]])=10
        ),
        "",
        "Error 4: Incorrect Bank ID"
    ),
    ""
)</f>
        <v/>
      </c>
      <c r="BK260" s="1" t="str">
        <f>IF(
   AND(Table65[[#This Row],[Vector]]&lt;&gt;"Banked Construct", LEN(Table65[[#This Row],[Custom Sequence/Bank ID]])&gt;0),
   IF(
      LEN(
         SUBSTITUTE(
            SUBSTITUTE(
               SUBSTITUTE(
                  SUBSTITUTE(UPPER(Table65[[#This Row],[Custom Sequence/Bank ID]]),"A",""),
               "C",""),
            "T",""),
         "G","")
      )&gt;0,
      "Error 5: Non-ACGT characters present",
      ""
   ),
   ""
)</f>
        <v/>
      </c>
      <c r="BL260" s="4" t="str">
        <f>IF(AND(Table65[[#This Row],[Vector]] &lt;&gt; "Banked Construct",Table65[[#This Row],[Service]]="Custom RNA", LEN(Table65[[#This Row],[Custom Sequence/Bank ID]])&gt;10000),"Error 6: Maximum sequence length is 10,000nt",IF(AND(Table65[[#This Row],[Vector]] &lt;&gt; "Banked Construct",Table65[[#This Row],[Service]]="HT Custom RNA", LEN(Table65[[#This Row],[Custom Sequence/Bank ID]])&gt;5000),"Error 6: Maximum sequence length for HT is 5,000nt", IF(Table65[[#This Row],[Service]]="HT Geneblock Custom RNA", IF(AND(Table65[[#This Row],[Vector]]="RTC coding circRNA", LEN(Table65[[#This Row],[Custom Sequence/Bank ID]])&gt;3793),"Error 6: Maximum sequence length for Coding CircRNA Geneblock is 3,793nt", IF(AND(Table65[[#This Row],[Vector]]="RTC noncoding circRNA", LEN(Table65[[#This Row],[Custom Sequence/Bank ID]])&gt;4493),"Error 6: Maximum sequence length for Noncoding CircRNA Geneblock is 4,493nt", IF(AND(Table65[[#This Row],[Vector]]="RTC Other RNA", LEN(Table65[[#This Row],[Custom Sequence/Bank ID]])&gt;4913),"Error 6: Maximum sequence length for Other RNA Geneblock is 4,913nt",""))),"")))</f>
        <v/>
      </c>
      <c r="BM260" s="4" t="str">
        <f>IF(AND(Table65[[#This Row],[Vector]] &lt;&gt; "Banked Construct", Table65[[#This Row],[Service]]&lt;&gt;"Stock RNA", Table65[[#This Row],[Custom Sequence/Bank ID]]&lt;&gt;""),
    _xlfn.LET(
        _xlpm.Sequence, Table65[[#This Row],[Custom Sequence/Bank ID]],
        _xlpm.OriginalLength, IF(AND(Table65[[#This Row],[Codon Optimize Capitalized?]] &lt;&gt; "No", Table65[[#This Row],[Codon Optimize Capitalized?]] &lt;&gt; ""),
                           LEN(SUBSTITUTE(SUBSTITUTE(SUBSTITUTE(SUBSTITUTE(SUBSTITUTE(_xlpm.Sequence, "A", ""), "C", ""), "G", ""), "T", ""), "U", "")),
                           LEN(_xlpm.Sequence)),
        _xlpm.NoGCLength, IF(AND(Table65[[#This Row],[Codon Optimize Capitalized?]] &lt;&gt; "No", Table65[[#This Row],[Codon Optimize Capitalized?]] &lt;&gt; ""),
                       LEN((SUBSTITUTE(SUBSTITUTE(SUBSTITUTE(SUBSTITUTE(SUBSTITUTE(SUBSTITUTE(SUBSTITUTE(_xlpm.Sequence, "A", ""), "C", ""), "G", ""), "T", ""), "U", ""), "g", ""), "c", ""))),
                       LEN(SUBSTITUTE(SUBSTITUTE(UPPER(_xlpm.Sequence), "G", ""), "C", ""))),
        _xlpm.GCLength, _xlpm.OriginalLength - _xlpm.NoGCLength,
        _xlpm.GCPercentage, IF(_xlpm.OriginalLength &gt; 15, _xlpm.GCLength / _xlpm.OriginalLength, 0.5),
                IF(OR(_xlpm.GCPercentage &gt; 0.65, _xlpm.GCPercentage &lt; 0.25), "Warning 7: Unoptimized region GC is not between 25-65%", "")
    ),
    ""
)</f>
        <v/>
      </c>
      <c r="BN260" s="4" t="str" cm="1">
        <f t="array" ref="BN260">_xlfn.LET(
    _xlpm.ProblemFound, _xlfn.TEXTJOIN(", ", TRUE, IF(OR(Table65[[#This Row],[Codon Optimize Capitalized?]]="No", Table65[[#This Row],[Codon Optimize Capitalized?]]=""), IF((ISNUMBER(SEARCH(Table_Restriction_Enzymes[XbaI], Table65[[#This Row],[Custom Sequence/Bank ID]]))), Table_Restriction_Enzymes[XbaI], ""),IF((ISNUMBER(FIND(LOWER(Table_Restriction_Enzymes[XbaI]), Table65[[#This Row],[Custom Sequence/Bank ID]]))), Table_Restriction_Enzymes[XbaI], ""))),
    IF(_xlpm.ProblemFound="", "", "[" &amp; _xlpm.ProblemFound &amp; "]"))</f>
        <v/>
      </c>
      <c r="BO260" s="4" t="str">
        <f>IF(Table_Sequence_Check[[#This Row],[Restriction Enzyme 1 Check]]&lt;&gt;"", Table_Restriction_Enzymes[[#Headers],[XbaI]],"")</f>
        <v/>
      </c>
      <c r="BP260" s="4" t="str" cm="1">
        <f t="array" ref="BP260">_xlfn.LET(
    _xlpm.ProblemFound, _xlfn.TEXTJOIN(", ", TRUE, IF(OR(Table65[[#This Row],[Codon Optimize Capitalized?]]="No", Table65[[#This Row],[Codon Optimize Capitalized?]]=""), IF((ISNUMBER(SEARCH(Table_Restriction_Enzymes[AscI], Table65[[#This Row],[Custom Sequence/Bank ID]]))), Table_Restriction_Enzymes[AscI], ""),IF((ISNUMBER(FIND(LOWER(Table_Restriction_Enzymes[AscI]), Table65[[#This Row],[Custom Sequence/Bank ID]]))), Table_Restriction_Enzymes[AscI], ""))),
    IF(_xlpm.ProblemFound="", "", "[" &amp; _xlpm.ProblemFound &amp; "]"))</f>
        <v/>
      </c>
      <c r="BQ260" s="4" t="str">
        <f>IF(Table_Sequence_Check[[#This Row],[Restriction Enzyme 2 Check]]&lt;&gt;"", Table_Restriction_Enzymes[[#Headers],[AscI]],"")</f>
        <v/>
      </c>
      <c r="BR260" s="4" t="str">
        <f>IF(AND(Table65[[#This Row],[Vector]] &lt;&gt; "Banked Construct",Table65[[#This Row],[Service]]&lt;&gt;"Stock RNA", Table65[[#This Row],[Service]]&lt;&gt;"HT Geneblock Custom RNA", Table_Sequence_Check[[#This Row],[Restriction Enzyme 1 Check]]&lt;&gt;"", Table_Sequence_Check[[#This Row],[Restriction Enzyme 2 Check]]&lt;&gt; ""),"Error 8: Remove instances of one of the following: " &amp; _xlfn.CONCAT(Table_Sequence_Check[[#This Row],[Restriction Enzyme 1 Check]],Table_Sequence_Check[[#This Row],[Restriction Enzyme 2 Check]]),"")</f>
        <v/>
      </c>
      <c r="BS260" s="4" t="str" cm="1">
        <f t="array" ref="BS260">IF(
   AND(
      Table65[[#This Row],[Service]] &lt;&gt; "",
      OR(
         COUNTIF(Table65[Service], "HT Custom RNA") &gt; 0,
         COUNTIF(Table65[Service], "HT Geneblock Custom RNA") &gt; 0
      ),
      COUNTA(_xlfn.UNIQUE(_xlfn._xlws.FILTER(Table65[Service], Table65[Service] &lt;&gt; ""))) &gt; 1
   ),
   "Error 9: If selecting HT Custom RNA or HT Geneblock Custom RNA, all items must match the selected HT service",
   ""
)</f>
        <v/>
      </c>
      <c r="BT260" s="4" t="str" cm="1">
        <f t="array" ref="BT260">IF(
   AND(
      Table65[[#This Row],[Service]] &lt;&gt; "",
      OR(COUNTIF(Table65[Service], "*HT Custom RNA*") &gt; 0, COUNTIF(Table65[Service], "*HT Geneblock Custom RNA*") &gt; 0),
      OR(
         COUNTA(_xlfn.UNIQUE(_xlfn._xlws.FILTER(Table65[RNA Analytics], (Table65[Service] &lt;&gt; "")))) &gt; 1,
         COUNTA(_xlfn.UNIQUE(_xlfn._xlws.FILTER(Table65[Bank Construct?], (Table65[Service] &lt;&gt; "")))) &gt; 1,
         COUNTA(_xlfn.UNIQUE(_xlfn._xlws.FILTER(Table65[Synthesis Type], (Table65[Service] &lt;&gt; "")))) &gt; 1
      )
   ),
   "Error 10: If submitting HT Custom RNA or HT Geneblock Custom RNA service request, all items must have the same Synthesis Type, Banking, and Analytics",
   ""
)</f>
        <v/>
      </c>
      <c r="BU260" s="4" t="str">
        <f>IF(AND(OR(Table65[[#This Row],[Service]] = "HT Custom RNA",Table65[[#This Row],[Service]] = "HT Geneblock Custom RNA"), Table65[[#This Row],[Vector]]="Banked Construct"),"Error 11: Banked constructs cannot be submitted for HT/Geneblock Custom RNA service. Contact the core if you'd like to resynthesize an entire banked plate","")</f>
        <v/>
      </c>
      <c r="BV260" s="4" t="str">
        <f>IF(AND(Table65[[#This Row],[Service]] &lt;&gt; "", Table65[[#This Row],[Vector]]="Banked Construct", Table65[[#This Row],[Bank Construct?]]="Yes"),"Error 12: Cannot bank constructs that are already banked","")</f>
        <v/>
      </c>
      <c r="BW260" s="4" t="str" cm="1">
        <f t="array" ref="BW260">_xlfn.LET(
    _xlpm.ProblemFound, _xlfn.TEXTJOIN(", ", TRUE, IF(AND(Table65[[#This Row],[Synthesis Type]]="Other RNA", OR(Table65[[#This Row],[Codon Optimize Capitalized?]]="No", Table65[[#This Row],[Codon Optimize Capitalized?]]="")), IF((ISNUMBER(SEARCH(Table_pA_Check[pA Check], Table65[[#This Row],[Custom Sequence/Bank ID]]))), Table_pA_Check[pA Check], ""),IF((ISNUMBER(FIND(LOWER(Table_pA_Check[pA Check]), Table65[[#This Row],[Custom Sequence/Bank ID]]))), Table_pA_Check[pA Check], ""))),
    IF(_xlpm.ProblemFound="", "", "Error 13: Problem sequences found (" &amp; _xlpm.ProblemFound &amp; ")"))</f>
        <v/>
      </c>
      <c r="BX260" s="4" t="str">
        <f>IF(AND(Table65[[#This Row],[Service]] &lt;&gt; "", Table65[[#This Row],[Codon Optimize Capitalized?]]&lt;&gt; "No", Table65[[#This Row],[Codon Optimize Capitalized?]]&lt;&gt; "", Table65[[#This Row],[Codon Optimize Capitalized?]]&lt;&gt; "No Options", EXACT(Table65[[#This Row],[Custom Sequence/Bank ID]],LOWER(Table65[[#This Row],[Custom Sequence/Bank ID]]))),"Error 14: Codon optimization is selected, but sequence is lowercase. Change regions for optimization to uppercase","")</f>
        <v/>
      </c>
      <c r="BY260" s="4" t="str">
        <f>IF(COUNTIF(Table65[Name], Table65[[#This Row],[Name]]) &gt; 1, "Error 15: Duplicate name", "")</f>
        <v/>
      </c>
      <c r="BZ260" s="4" t="str">
        <f>IF(
   Table65[[#This Row],[Service]]&lt;&gt;"",
   IF(
      AND(Table65[[#This Row],[Formulation]]="", Table65[[#This Row],[Number of Aliquots]]&gt;1),
      "Error 16: The RTC can only aliquot formulated circRNA; unformulated circRNA is stable through many freeze-thaw cycles",
      ""
   ),
   ""
)</f>
        <v/>
      </c>
      <c r="CA260" s="4" t="str">
        <f>IF(
   Table65[[#This Row],[Service]]&lt;&gt;"",
   IF(
      Table65[[#This Row],[Number of Aliquots]] &gt; (Table65[[#This Row],[Quantity (mg)]]*20),
      "Error 17: Too many aliquots. Maximum aliquots for Quantity requested = " &amp; (Table65[[#This Row],[Quantity (mg)]]*20),
      ""
   ),
   ""
)</f>
        <v/>
      </c>
      <c r="CB260" s="4" t="str">
        <f>IF(
   AND(Table65[[#This Row],[Service]]&lt;&gt;"", Table65[[#This Row],[Quantity (mg)]]&lt;0.2, Table65[[#This Row],[Formulation]]&lt;&gt;"", Table65[[#This Row],[Formulation]]&lt;&gt;"None"),
   "Error 18: Quantity too low. Minimum is 0.2mg for formulations",
   ""
)</f>
        <v/>
      </c>
      <c r="CC260" s="4" t="str">
        <f>IF(
   AND(Table65[[#This Row],[Service]]&lt;&gt;"", Table65[[#This Row],[Vector]]="No Vector", Table65[[#This Row],[Service]]&lt;&gt;"HT Geneblock Custom RNA"),
   "Error 19: [No Vector] can only be used for Geneblock service",
   ""
)</f>
        <v/>
      </c>
      <c r="CD260" s="4" t="str">
        <f>_xlfn.LET(
    _xlpm.errorList, _xlfn.TEXTJOIN(". ", TRUE, Table_Sequence_Check[[#This Row],[Problem Sequence Check]:[GC Check]],Table_Sequence_Check[[#This Row],[Restriction Enzyme Error]:[Gblock No Vector Check]]),
    IF(AND(Table65[[#This Row],[Service]]&lt;&gt;"", Table65[[#This Row],[Custom Sequence/Bank ID]]&lt;&gt;"SPECIAL",_xlpm.errorList&lt;&gt;""), _xlpm.errorList &amp; ".", "")
)</f>
        <v/>
      </c>
      <c r="CF260" s="3" t="str">
        <f t="shared" si="15"/>
        <v>Required</v>
      </c>
      <c r="CG260" s="1" t="str">
        <f t="shared" si="16"/>
        <v>Optional</v>
      </c>
      <c r="CH260" s="1" t="str">
        <f>IF(Table65[[#This Row],[Service]]&lt;&gt;"",IF((Table65[[#This Row],[Service]]="HT Custom RNA") + (Table65[[#This Row],[Service]]="HT Geneblock Custom RNA"), "Empty","Required"),"Empty")</f>
        <v>Empty</v>
      </c>
      <c r="CI260" s="1" t="str">
        <f>IF(Table65[[#This Row],[Service]] = "Stock RNA", "Required","Empty")</f>
        <v>Empty</v>
      </c>
      <c r="CJ260" s="1" t="str">
        <f>IF(OR(Table65[[#This Row],[Service]] = "Custom RNA", Table65[[#This Row],[Service]] = "HT Custom RNA", Table65[[#This Row],[Service]] = "HT Geneblock Custom RNA", Table65[[#This Row],[Service]] = "Formulation"), "Required", "Empty")</f>
        <v>Empty</v>
      </c>
      <c r="CK260" s="1" t="str">
        <f>IF(OR(Table65[[#This Row],[Service]] = "Custom RNA", Table65[[#This Row],[Service]] = "HT Custom RNA", Table65[[#This Row],[Service]] = "HT Geneblock Custom RNA"), "Required", "Empty")</f>
        <v>Empty</v>
      </c>
      <c r="CL260" s="1" t="str">
        <f>IF(OR(Table65[[#This Row],[Service]] = "Custom RNA", Table65[[#This Row],[Service]] = "HT Custom RNA", Table65[[#This Row],[Service]] = "HT Geneblock Custom RNA"), "Required", "Empty")</f>
        <v>Empty</v>
      </c>
      <c r="CM260" s="1" t="str">
        <f>IF(OR(Table65[[#This Row],[Service]] = "Custom RNA", Table65[[#This Row],[Service]] = "HT Custom RNA", Table65[[#This Row],[Service]] = "HT Geneblock Custom RNA"), "Required", "Empty")</f>
        <v>Empty</v>
      </c>
      <c r="CN260" s="1" t="str">
        <f>IF(AND(Table65[[#This Row],[Vector]]&lt;&gt;"Banked Construct", OR(Table65[[#This Row],[Service]] = "Custom RNA", Table65[[#This Row],[Service]] = "HT Custom RNA",Table65[[#This Row],[Service]] = "HT Geneblock Custom RNA",)), "Optional", "Empty")</f>
        <v>Empty</v>
      </c>
      <c r="CO260" s="1" t="str">
        <f>IF(OR(Table65[[#This Row],[Service]] = "Custom RNA", Table65[[#This Row],[Service]] = "HT Custom RNA"), "Optional", "Empty")</f>
        <v>Empty</v>
      </c>
      <c r="CP260" s="1" t="str">
        <f>IF(OR(Table65[[#This Row],[Service]] = "Custom RNA", Table65[[#This Row],[Service]] = "HT Custom RNA", Table65[[#This Row],[Service]] = "HT Custom Geneblock RNA"), "Optional", "Empty")</f>
        <v>Empty</v>
      </c>
      <c r="CQ260" s="1" t="str">
        <f>IF(Table65[[#This Row],[Service]]&lt;&gt;"",IF(OR(Table65[[#This Row],[Service]]="HT Custom RNA", Table65[[#This Row],[Service]]="HT Geneblock Custom RNA"), "Empty","Optional"),"Empty")</f>
        <v>Empty</v>
      </c>
      <c r="CR260" s="1" t="str">
        <f>IF(AND(Table65[[#This Row],[Formulation]]&lt;&gt;"",Table65[[#This Row],[Formulation]]&lt;&gt;"None",Table65[[#This Row],[Formulation]]&lt;&gt;"No Options"), "Required","Empty")</f>
        <v>Empty</v>
      </c>
      <c r="CS260" s="1" t="str">
        <f>IF(AND(Table65[[#This Row],[Formulation]]&lt;&gt;"",Table65[[#This Row],[Formulation]]&lt;&gt;"None",Table65[[#This Row],[Formulation]]&lt;&gt;"No Options"), "Optional","Empty")</f>
        <v>Empty</v>
      </c>
      <c r="CT260" s="1" t="str">
        <f t="shared" si="17"/>
        <v>Optional</v>
      </c>
      <c r="CU260" s="1" t="str">
        <f t="shared" si="18"/>
        <v>Optional</v>
      </c>
      <c r="CV260" s="2" t="str">
        <f t="shared" si="19"/>
        <v>Optional</v>
      </c>
    </row>
    <row r="261" spans="1:100" x14ac:dyDescent="0.35">
      <c r="A261" s="69">
        <v>257</v>
      </c>
      <c r="B261" s="59"/>
      <c r="C261" s="83"/>
      <c r="D261" s="85"/>
      <c r="E261" s="90"/>
      <c r="F261" s="60"/>
      <c r="G261" s="60"/>
      <c r="H261" s="60"/>
      <c r="I261" s="61"/>
      <c r="J261" s="61"/>
      <c r="K261" s="105"/>
      <c r="L261" s="90"/>
      <c r="M261" s="60"/>
      <c r="N261" s="108"/>
      <c r="O261" s="91"/>
      <c r="P261" s="111"/>
      <c r="Q261" s="93" t="str">
        <f>Table_Sequence_Check[[#This Row],[Final Warnings]]</f>
        <v/>
      </c>
      <c r="R261" s="19"/>
      <c r="S261" s="19"/>
      <c r="T261" s="19"/>
      <c r="BG261" s="3" t="str" cm="1">
        <f t="array" ref="BG261">_xlfn.LET(
    _xlpm.ProblemFound, _xlfn.TEXTJOIN(", ", TRUE, IF(OR(Table65[[#This Row],[Codon Optimize Capitalized?]]="No", Table65[[#This Row],[Codon Optimize Capitalized?]]=""), IF((ISNUMBER(SEARCH(Table_Problem_Sequences[Problem Sequences], Table65[[#This Row],[Custom Sequence/Bank ID]]))), Table_Problem_Sequences[Problem Sequences], ""),IF((ISNUMBER(FIND(LOWER(Table_Problem_Sequences[Problem Sequences]), Table65[[#This Row],[Custom Sequence/Bank ID]]))), Table_Problem_Sequences[Problem Sequences], ""))),
    IF(_xlpm.ProblemFound="", "", "Warning 1: Problem sequences found (" &amp; _xlpm.ProblemFound &amp; ")"))</f>
        <v/>
      </c>
      <c r="BH261" s="3" t="str">
        <f>IF(AND(Table65[[#This Row],[Vector]] &lt;&gt; "Banked Construct",Table65[[#This Row],[Service]]&lt;&gt;"Stock RNA", LEN(Table65[[#This Row],[Custom Sequence/Bank ID]])&lt;300, Table65[[#This Row],[Custom Sequence/Bank ID]]&lt;&gt;""),"Comment: Sequence is less than 300nt. A spacer sequence will be added to bring the length up to 300nt","")</f>
        <v/>
      </c>
      <c r="BI261" s="1" t="str">
        <f>IF(AND(Table65[[#This Row],[Custom Sequence/Bank ID]]&lt;&gt;"", Table65[[#This Row],[Codon Optimize Capitalized?]]&lt;&gt; "No", Table65[[#This Row],[Codon Optimize Capitalized?]]&lt;&gt; "", Table65[[#This Row],[Codon Optimize Capitalized?]]&lt;&gt; "No Options"),
    IF(MOD(LEN(SUBSTITUTE(SUBSTITUTE(SUBSTITUTE(SUBSTITUTE(SUBSTITUTE(Table65[[#This Row],[Custom Sequence/Bank ID]], "a", ""), "c", ""), "g", ""), "u", ""), "t", "")), 3) = 0,
        "",
        "Error 3: Optimization regions not divisible by 3"),
    "")</f>
        <v/>
      </c>
      <c r="BJ261" s="1" t="str">
        <f>IF(
    Table65[[#This Row],[Vector]]="Banked Construct",
    IF(
        AND(
            LEFT(Table65[[#This Row],[Custom Sequence/Bank ID]], 3)="RTC",
            ISNUMBER(VALUE(MID(Table65[[#This Row],[Custom Sequence/Bank ID]], 4, 7))),
            LEN(Table65[[#This Row],[Custom Sequence/Bank ID]])=10
        ),
        "",
        "Error 4: Incorrect Bank ID"
    ),
    ""
)</f>
        <v/>
      </c>
      <c r="BK261" s="1" t="str">
        <f>IF(
   AND(Table65[[#This Row],[Vector]]&lt;&gt;"Banked Construct", LEN(Table65[[#This Row],[Custom Sequence/Bank ID]])&gt;0),
   IF(
      LEN(
         SUBSTITUTE(
            SUBSTITUTE(
               SUBSTITUTE(
                  SUBSTITUTE(UPPER(Table65[[#This Row],[Custom Sequence/Bank ID]]),"A",""),
               "C",""),
            "T",""),
         "G","")
      )&gt;0,
      "Error 5: Non-ACGT characters present",
      ""
   ),
   ""
)</f>
        <v/>
      </c>
      <c r="BL261" s="4" t="str">
        <f>IF(AND(Table65[[#This Row],[Vector]] &lt;&gt; "Banked Construct",Table65[[#This Row],[Service]]="Custom RNA", LEN(Table65[[#This Row],[Custom Sequence/Bank ID]])&gt;10000),"Error 6: Maximum sequence length is 10,000nt",IF(AND(Table65[[#This Row],[Vector]] &lt;&gt; "Banked Construct",Table65[[#This Row],[Service]]="HT Custom RNA", LEN(Table65[[#This Row],[Custom Sequence/Bank ID]])&gt;5000),"Error 6: Maximum sequence length for HT is 5,000nt", IF(Table65[[#This Row],[Service]]="HT Geneblock Custom RNA", IF(AND(Table65[[#This Row],[Vector]]="RTC coding circRNA", LEN(Table65[[#This Row],[Custom Sequence/Bank ID]])&gt;3793),"Error 6: Maximum sequence length for Coding CircRNA Geneblock is 3,793nt", IF(AND(Table65[[#This Row],[Vector]]="RTC noncoding circRNA", LEN(Table65[[#This Row],[Custom Sequence/Bank ID]])&gt;4493),"Error 6: Maximum sequence length for Noncoding CircRNA Geneblock is 4,493nt", IF(AND(Table65[[#This Row],[Vector]]="RTC Other RNA", LEN(Table65[[#This Row],[Custom Sequence/Bank ID]])&gt;4913),"Error 6: Maximum sequence length for Other RNA Geneblock is 4,913nt",""))),"")))</f>
        <v/>
      </c>
      <c r="BM261" s="4" t="str">
        <f>IF(AND(Table65[[#This Row],[Vector]] &lt;&gt; "Banked Construct", Table65[[#This Row],[Service]]&lt;&gt;"Stock RNA", Table65[[#This Row],[Custom Sequence/Bank ID]]&lt;&gt;""),
    _xlfn.LET(
        _xlpm.Sequence, Table65[[#This Row],[Custom Sequence/Bank ID]],
        _xlpm.OriginalLength, IF(AND(Table65[[#This Row],[Codon Optimize Capitalized?]] &lt;&gt; "No", Table65[[#This Row],[Codon Optimize Capitalized?]] &lt;&gt; ""),
                           LEN(SUBSTITUTE(SUBSTITUTE(SUBSTITUTE(SUBSTITUTE(SUBSTITUTE(_xlpm.Sequence, "A", ""), "C", ""), "G", ""), "T", ""), "U", "")),
                           LEN(_xlpm.Sequence)),
        _xlpm.NoGCLength, IF(AND(Table65[[#This Row],[Codon Optimize Capitalized?]] &lt;&gt; "No", Table65[[#This Row],[Codon Optimize Capitalized?]] &lt;&gt; ""),
                       LEN((SUBSTITUTE(SUBSTITUTE(SUBSTITUTE(SUBSTITUTE(SUBSTITUTE(SUBSTITUTE(SUBSTITUTE(_xlpm.Sequence, "A", ""), "C", ""), "G", ""), "T", ""), "U", ""), "g", ""), "c", ""))),
                       LEN(SUBSTITUTE(SUBSTITUTE(UPPER(_xlpm.Sequence), "G", ""), "C", ""))),
        _xlpm.GCLength, _xlpm.OriginalLength - _xlpm.NoGCLength,
        _xlpm.GCPercentage, IF(_xlpm.OriginalLength &gt; 15, _xlpm.GCLength / _xlpm.OriginalLength, 0.5),
                IF(OR(_xlpm.GCPercentage &gt; 0.65, _xlpm.GCPercentage &lt; 0.25), "Warning 7: Unoptimized region GC is not between 25-65%", "")
    ),
    ""
)</f>
        <v/>
      </c>
      <c r="BN261" s="4" t="str" cm="1">
        <f t="array" ref="BN261">_xlfn.LET(
    _xlpm.ProblemFound, _xlfn.TEXTJOIN(", ", TRUE, IF(OR(Table65[[#This Row],[Codon Optimize Capitalized?]]="No", Table65[[#This Row],[Codon Optimize Capitalized?]]=""), IF((ISNUMBER(SEARCH(Table_Restriction_Enzymes[XbaI], Table65[[#This Row],[Custom Sequence/Bank ID]]))), Table_Restriction_Enzymes[XbaI], ""),IF((ISNUMBER(FIND(LOWER(Table_Restriction_Enzymes[XbaI]), Table65[[#This Row],[Custom Sequence/Bank ID]]))), Table_Restriction_Enzymes[XbaI], ""))),
    IF(_xlpm.ProblemFound="", "", "[" &amp; _xlpm.ProblemFound &amp; "]"))</f>
        <v/>
      </c>
      <c r="BO261" s="4" t="str">
        <f>IF(Table_Sequence_Check[[#This Row],[Restriction Enzyme 1 Check]]&lt;&gt;"", Table_Restriction_Enzymes[[#Headers],[XbaI]],"")</f>
        <v/>
      </c>
      <c r="BP261" s="4" t="str" cm="1">
        <f t="array" ref="BP261">_xlfn.LET(
    _xlpm.ProblemFound, _xlfn.TEXTJOIN(", ", TRUE, IF(OR(Table65[[#This Row],[Codon Optimize Capitalized?]]="No", Table65[[#This Row],[Codon Optimize Capitalized?]]=""), IF((ISNUMBER(SEARCH(Table_Restriction_Enzymes[AscI], Table65[[#This Row],[Custom Sequence/Bank ID]]))), Table_Restriction_Enzymes[AscI], ""),IF((ISNUMBER(FIND(LOWER(Table_Restriction_Enzymes[AscI]), Table65[[#This Row],[Custom Sequence/Bank ID]]))), Table_Restriction_Enzymes[AscI], ""))),
    IF(_xlpm.ProblemFound="", "", "[" &amp; _xlpm.ProblemFound &amp; "]"))</f>
        <v/>
      </c>
      <c r="BQ261" s="4" t="str">
        <f>IF(Table_Sequence_Check[[#This Row],[Restriction Enzyme 2 Check]]&lt;&gt;"", Table_Restriction_Enzymes[[#Headers],[AscI]],"")</f>
        <v/>
      </c>
      <c r="BR261" s="4" t="str">
        <f>IF(AND(Table65[[#This Row],[Vector]] &lt;&gt; "Banked Construct",Table65[[#This Row],[Service]]&lt;&gt;"Stock RNA", Table65[[#This Row],[Service]]&lt;&gt;"HT Geneblock Custom RNA", Table_Sequence_Check[[#This Row],[Restriction Enzyme 1 Check]]&lt;&gt;"", Table_Sequence_Check[[#This Row],[Restriction Enzyme 2 Check]]&lt;&gt; ""),"Error 8: Remove instances of one of the following: " &amp; _xlfn.CONCAT(Table_Sequence_Check[[#This Row],[Restriction Enzyme 1 Check]],Table_Sequence_Check[[#This Row],[Restriction Enzyme 2 Check]]),"")</f>
        <v/>
      </c>
      <c r="BS261" s="4" t="str" cm="1">
        <f t="array" ref="BS261">IF(
   AND(
      Table65[[#This Row],[Service]] &lt;&gt; "",
      OR(
         COUNTIF(Table65[Service], "HT Custom RNA") &gt; 0,
         COUNTIF(Table65[Service], "HT Geneblock Custom RNA") &gt; 0
      ),
      COUNTA(_xlfn.UNIQUE(_xlfn._xlws.FILTER(Table65[Service], Table65[Service] &lt;&gt; ""))) &gt; 1
   ),
   "Error 9: If selecting HT Custom RNA or HT Geneblock Custom RNA, all items must match the selected HT service",
   ""
)</f>
        <v/>
      </c>
      <c r="BT261" s="4" t="str" cm="1">
        <f t="array" ref="BT261">IF(
   AND(
      Table65[[#This Row],[Service]] &lt;&gt; "",
      OR(COUNTIF(Table65[Service], "*HT Custom RNA*") &gt; 0, COUNTIF(Table65[Service], "*HT Geneblock Custom RNA*") &gt; 0),
      OR(
         COUNTA(_xlfn.UNIQUE(_xlfn._xlws.FILTER(Table65[RNA Analytics], (Table65[Service] &lt;&gt; "")))) &gt; 1,
         COUNTA(_xlfn.UNIQUE(_xlfn._xlws.FILTER(Table65[Bank Construct?], (Table65[Service] &lt;&gt; "")))) &gt; 1,
         COUNTA(_xlfn.UNIQUE(_xlfn._xlws.FILTER(Table65[Synthesis Type], (Table65[Service] &lt;&gt; "")))) &gt; 1
      )
   ),
   "Error 10: If submitting HT Custom RNA or HT Geneblock Custom RNA service request, all items must have the same Synthesis Type, Banking, and Analytics",
   ""
)</f>
        <v/>
      </c>
      <c r="BU261" s="4" t="str">
        <f>IF(AND(OR(Table65[[#This Row],[Service]] = "HT Custom RNA",Table65[[#This Row],[Service]] = "HT Geneblock Custom RNA"), Table65[[#This Row],[Vector]]="Banked Construct"),"Error 11: Banked constructs cannot be submitted for HT/Geneblock Custom RNA service. Contact the core if you'd like to resynthesize an entire banked plate","")</f>
        <v/>
      </c>
      <c r="BV261" s="4" t="str">
        <f>IF(AND(Table65[[#This Row],[Service]] &lt;&gt; "", Table65[[#This Row],[Vector]]="Banked Construct", Table65[[#This Row],[Bank Construct?]]="Yes"),"Error 12: Cannot bank constructs that are already banked","")</f>
        <v/>
      </c>
      <c r="BW261" s="4" t="str" cm="1">
        <f t="array" ref="BW261">_xlfn.LET(
    _xlpm.ProblemFound, _xlfn.TEXTJOIN(", ", TRUE, IF(AND(Table65[[#This Row],[Synthesis Type]]="Other RNA", OR(Table65[[#This Row],[Codon Optimize Capitalized?]]="No", Table65[[#This Row],[Codon Optimize Capitalized?]]="")), IF((ISNUMBER(SEARCH(Table_pA_Check[pA Check], Table65[[#This Row],[Custom Sequence/Bank ID]]))), Table_pA_Check[pA Check], ""),IF((ISNUMBER(FIND(LOWER(Table_pA_Check[pA Check]), Table65[[#This Row],[Custom Sequence/Bank ID]]))), Table_pA_Check[pA Check], ""))),
    IF(_xlpm.ProblemFound="", "", "Error 13: Problem sequences found (" &amp; _xlpm.ProblemFound &amp; ")"))</f>
        <v/>
      </c>
      <c r="BX261" s="4" t="str">
        <f>IF(AND(Table65[[#This Row],[Service]] &lt;&gt; "", Table65[[#This Row],[Codon Optimize Capitalized?]]&lt;&gt; "No", Table65[[#This Row],[Codon Optimize Capitalized?]]&lt;&gt; "", Table65[[#This Row],[Codon Optimize Capitalized?]]&lt;&gt; "No Options", EXACT(Table65[[#This Row],[Custom Sequence/Bank ID]],LOWER(Table65[[#This Row],[Custom Sequence/Bank ID]]))),"Error 14: Codon optimization is selected, but sequence is lowercase. Change regions for optimization to uppercase","")</f>
        <v/>
      </c>
      <c r="BY261" s="4" t="str">
        <f>IF(COUNTIF(Table65[Name], Table65[[#This Row],[Name]]) &gt; 1, "Error 15: Duplicate name", "")</f>
        <v/>
      </c>
      <c r="BZ261" s="4" t="str">
        <f>IF(
   Table65[[#This Row],[Service]]&lt;&gt;"",
   IF(
      AND(Table65[[#This Row],[Formulation]]="", Table65[[#This Row],[Number of Aliquots]]&gt;1),
      "Error 16: The RTC can only aliquot formulated circRNA; unformulated circRNA is stable through many freeze-thaw cycles",
      ""
   ),
   ""
)</f>
        <v/>
      </c>
      <c r="CA261" s="4" t="str">
        <f>IF(
   Table65[[#This Row],[Service]]&lt;&gt;"",
   IF(
      Table65[[#This Row],[Number of Aliquots]] &gt; (Table65[[#This Row],[Quantity (mg)]]*20),
      "Error 17: Too many aliquots. Maximum aliquots for Quantity requested = " &amp; (Table65[[#This Row],[Quantity (mg)]]*20),
      ""
   ),
   ""
)</f>
        <v/>
      </c>
      <c r="CB261" s="4" t="str">
        <f>IF(
   AND(Table65[[#This Row],[Service]]&lt;&gt;"", Table65[[#This Row],[Quantity (mg)]]&lt;0.2, Table65[[#This Row],[Formulation]]&lt;&gt;"", Table65[[#This Row],[Formulation]]&lt;&gt;"None"),
   "Error 18: Quantity too low. Minimum is 0.2mg for formulations",
   ""
)</f>
        <v/>
      </c>
      <c r="CC261" s="4" t="str">
        <f>IF(
   AND(Table65[[#This Row],[Service]]&lt;&gt;"", Table65[[#This Row],[Vector]]="No Vector", Table65[[#This Row],[Service]]&lt;&gt;"HT Geneblock Custom RNA"),
   "Error 19: [No Vector] can only be used for Geneblock service",
   ""
)</f>
        <v/>
      </c>
      <c r="CD261" s="4" t="str">
        <f>_xlfn.LET(
    _xlpm.errorList, _xlfn.TEXTJOIN(". ", TRUE, Table_Sequence_Check[[#This Row],[Problem Sequence Check]:[GC Check]],Table_Sequence_Check[[#This Row],[Restriction Enzyme Error]:[Gblock No Vector Check]]),
    IF(AND(Table65[[#This Row],[Service]]&lt;&gt;"", Table65[[#This Row],[Custom Sequence/Bank ID]]&lt;&gt;"SPECIAL",_xlpm.errorList&lt;&gt;""), _xlpm.errorList &amp; ".", "")
)</f>
        <v/>
      </c>
      <c r="CF261" s="3" t="str">
        <f t="shared" ref="CF261:CF324" si="20">"Required"</f>
        <v>Required</v>
      </c>
      <c r="CG261" s="1" t="str">
        <f t="shared" ref="CG261:CG324" si="21">"Optional"</f>
        <v>Optional</v>
      </c>
      <c r="CH261" s="1" t="str">
        <f>IF(Table65[[#This Row],[Service]]&lt;&gt;"",IF((Table65[[#This Row],[Service]]="HT Custom RNA") + (Table65[[#This Row],[Service]]="HT Geneblock Custom RNA"), "Empty","Required"),"Empty")</f>
        <v>Empty</v>
      </c>
      <c r="CI261" s="1" t="str">
        <f>IF(Table65[[#This Row],[Service]] = "Stock RNA", "Required","Empty")</f>
        <v>Empty</v>
      </c>
      <c r="CJ261" s="1" t="str">
        <f>IF(OR(Table65[[#This Row],[Service]] = "Custom RNA", Table65[[#This Row],[Service]] = "HT Custom RNA", Table65[[#This Row],[Service]] = "HT Geneblock Custom RNA", Table65[[#This Row],[Service]] = "Formulation"), "Required", "Empty")</f>
        <v>Empty</v>
      </c>
      <c r="CK261" s="1" t="str">
        <f>IF(OR(Table65[[#This Row],[Service]] = "Custom RNA", Table65[[#This Row],[Service]] = "HT Custom RNA", Table65[[#This Row],[Service]] = "HT Geneblock Custom RNA"), "Required", "Empty")</f>
        <v>Empty</v>
      </c>
      <c r="CL261" s="1" t="str">
        <f>IF(OR(Table65[[#This Row],[Service]] = "Custom RNA", Table65[[#This Row],[Service]] = "HT Custom RNA", Table65[[#This Row],[Service]] = "HT Geneblock Custom RNA"), "Required", "Empty")</f>
        <v>Empty</v>
      </c>
      <c r="CM261" s="1" t="str">
        <f>IF(OR(Table65[[#This Row],[Service]] = "Custom RNA", Table65[[#This Row],[Service]] = "HT Custom RNA", Table65[[#This Row],[Service]] = "HT Geneblock Custom RNA"), "Required", "Empty")</f>
        <v>Empty</v>
      </c>
      <c r="CN261" s="1" t="str">
        <f>IF(AND(Table65[[#This Row],[Vector]]&lt;&gt;"Banked Construct", OR(Table65[[#This Row],[Service]] = "Custom RNA", Table65[[#This Row],[Service]] = "HT Custom RNA",Table65[[#This Row],[Service]] = "HT Geneblock Custom RNA",)), "Optional", "Empty")</f>
        <v>Empty</v>
      </c>
      <c r="CO261" s="1" t="str">
        <f>IF(OR(Table65[[#This Row],[Service]] = "Custom RNA", Table65[[#This Row],[Service]] = "HT Custom RNA"), "Optional", "Empty")</f>
        <v>Empty</v>
      </c>
      <c r="CP261" s="1" t="str">
        <f>IF(OR(Table65[[#This Row],[Service]] = "Custom RNA", Table65[[#This Row],[Service]] = "HT Custom RNA", Table65[[#This Row],[Service]] = "HT Custom Geneblock RNA"), "Optional", "Empty")</f>
        <v>Empty</v>
      </c>
      <c r="CQ261" s="1" t="str">
        <f>IF(Table65[[#This Row],[Service]]&lt;&gt;"",IF(OR(Table65[[#This Row],[Service]]="HT Custom RNA", Table65[[#This Row],[Service]]="HT Geneblock Custom RNA"), "Empty","Optional"),"Empty")</f>
        <v>Empty</v>
      </c>
      <c r="CR261" s="1" t="str">
        <f>IF(AND(Table65[[#This Row],[Formulation]]&lt;&gt;"",Table65[[#This Row],[Formulation]]&lt;&gt;"None",Table65[[#This Row],[Formulation]]&lt;&gt;"No Options"), "Required","Empty")</f>
        <v>Empty</v>
      </c>
      <c r="CS261" s="1" t="str">
        <f>IF(AND(Table65[[#This Row],[Formulation]]&lt;&gt;"",Table65[[#This Row],[Formulation]]&lt;&gt;"None",Table65[[#This Row],[Formulation]]&lt;&gt;"No Options"), "Optional","Empty")</f>
        <v>Empty</v>
      </c>
      <c r="CT261" s="1" t="str">
        <f t="shared" ref="CT261:CT324" si="22">"Optional"</f>
        <v>Optional</v>
      </c>
      <c r="CU261" s="1" t="str">
        <f t="shared" ref="CU261:CU324" si="23">"Optional"</f>
        <v>Optional</v>
      </c>
      <c r="CV261" s="2" t="str">
        <f t="shared" ref="CV261:CV324" si="24">"Optional"</f>
        <v>Optional</v>
      </c>
    </row>
    <row r="262" spans="1:100" x14ac:dyDescent="0.35">
      <c r="A262" s="69">
        <v>258</v>
      </c>
      <c r="B262" s="59"/>
      <c r="C262" s="83"/>
      <c r="D262" s="85"/>
      <c r="E262" s="90"/>
      <c r="F262" s="60"/>
      <c r="G262" s="60"/>
      <c r="H262" s="60"/>
      <c r="I262" s="61"/>
      <c r="J262" s="61"/>
      <c r="K262" s="105"/>
      <c r="L262" s="90"/>
      <c r="M262" s="60"/>
      <c r="N262" s="108"/>
      <c r="O262" s="91"/>
      <c r="P262" s="111"/>
      <c r="Q262" s="93" t="str">
        <f>Table_Sequence_Check[[#This Row],[Final Warnings]]</f>
        <v/>
      </c>
      <c r="R262" s="19"/>
      <c r="S262" s="19"/>
      <c r="T262" s="19"/>
      <c r="BG262" s="3" t="str" cm="1">
        <f t="array" ref="BG262">_xlfn.LET(
    _xlpm.ProblemFound, _xlfn.TEXTJOIN(", ", TRUE, IF(OR(Table65[[#This Row],[Codon Optimize Capitalized?]]="No", Table65[[#This Row],[Codon Optimize Capitalized?]]=""), IF((ISNUMBER(SEARCH(Table_Problem_Sequences[Problem Sequences], Table65[[#This Row],[Custom Sequence/Bank ID]]))), Table_Problem_Sequences[Problem Sequences], ""),IF((ISNUMBER(FIND(LOWER(Table_Problem_Sequences[Problem Sequences]), Table65[[#This Row],[Custom Sequence/Bank ID]]))), Table_Problem_Sequences[Problem Sequences], ""))),
    IF(_xlpm.ProblemFound="", "", "Warning 1: Problem sequences found (" &amp; _xlpm.ProblemFound &amp; ")"))</f>
        <v/>
      </c>
      <c r="BH262" s="3" t="str">
        <f>IF(AND(Table65[[#This Row],[Vector]] &lt;&gt; "Banked Construct",Table65[[#This Row],[Service]]&lt;&gt;"Stock RNA", LEN(Table65[[#This Row],[Custom Sequence/Bank ID]])&lt;300, Table65[[#This Row],[Custom Sequence/Bank ID]]&lt;&gt;""),"Comment: Sequence is less than 300nt. A spacer sequence will be added to bring the length up to 300nt","")</f>
        <v/>
      </c>
      <c r="BI262" s="1" t="str">
        <f>IF(AND(Table65[[#This Row],[Custom Sequence/Bank ID]]&lt;&gt;"", Table65[[#This Row],[Codon Optimize Capitalized?]]&lt;&gt; "No", Table65[[#This Row],[Codon Optimize Capitalized?]]&lt;&gt; "", Table65[[#This Row],[Codon Optimize Capitalized?]]&lt;&gt; "No Options"),
    IF(MOD(LEN(SUBSTITUTE(SUBSTITUTE(SUBSTITUTE(SUBSTITUTE(SUBSTITUTE(Table65[[#This Row],[Custom Sequence/Bank ID]], "a", ""), "c", ""), "g", ""), "u", ""), "t", "")), 3) = 0,
        "",
        "Error 3: Optimization regions not divisible by 3"),
    "")</f>
        <v/>
      </c>
      <c r="BJ262" s="1" t="str">
        <f>IF(
    Table65[[#This Row],[Vector]]="Banked Construct",
    IF(
        AND(
            LEFT(Table65[[#This Row],[Custom Sequence/Bank ID]], 3)="RTC",
            ISNUMBER(VALUE(MID(Table65[[#This Row],[Custom Sequence/Bank ID]], 4, 7))),
            LEN(Table65[[#This Row],[Custom Sequence/Bank ID]])=10
        ),
        "",
        "Error 4: Incorrect Bank ID"
    ),
    ""
)</f>
        <v/>
      </c>
      <c r="BK262" s="1" t="str">
        <f>IF(
   AND(Table65[[#This Row],[Vector]]&lt;&gt;"Banked Construct", LEN(Table65[[#This Row],[Custom Sequence/Bank ID]])&gt;0),
   IF(
      LEN(
         SUBSTITUTE(
            SUBSTITUTE(
               SUBSTITUTE(
                  SUBSTITUTE(UPPER(Table65[[#This Row],[Custom Sequence/Bank ID]]),"A",""),
               "C",""),
            "T",""),
         "G","")
      )&gt;0,
      "Error 5: Non-ACGT characters present",
      ""
   ),
   ""
)</f>
        <v/>
      </c>
      <c r="BL262" s="4" t="str">
        <f>IF(AND(Table65[[#This Row],[Vector]] &lt;&gt; "Banked Construct",Table65[[#This Row],[Service]]="Custom RNA", LEN(Table65[[#This Row],[Custom Sequence/Bank ID]])&gt;10000),"Error 6: Maximum sequence length is 10,000nt",IF(AND(Table65[[#This Row],[Vector]] &lt;&gt; "Banked Construct",Table65[[#This Row],[Service]]="HT Custom RNA", LEN(Table65[[#This Row],[Custom Sequence/Bank ID]])&gt;5000),"Error 6: Maximum sequence length for HT is 5,000nt", IF(Table65[[#This Row],[Service]]="HT Geneblock Custom RNA", IF(AND(Table65[[#This Row],[Vector]]="RTC coding circRNA", LEN(Table65[[#This Row],[Custom Sequence/Bank ID]])&gt;3793),"Error 6: Maximum sequence length for Coding CircRNA Geneblock is 3,793nt", IF(AND(Table65[[#This Row],[Vector]]="RTC noncoding circRNA", LEN(Table65[[#This Row],[Custom Sequence/Bank ID]])&gt;4493),"Error 6: Maximum sequence length for Noncoding CircRNA Geneblock is 4,493nt", IF(AND(Table65[[#This Row],[Vector]]="RTC Other RNA", LEN(Table65[[#This Row],[Custom Sequence/Bank ID]])&gt;4913),"Error 6: Maximum sequence length for Other RNA Geneblock is 4,913nt",""))),"")))</f>
        <v/>
      </c>
      <c r="BM262" s="4" t="str">
        <f>IF(AND(Table65[[#This Row],[Vector]] &lt;&gt; "Banked Construct", Table65[[#This Row],[Service]]&lt;&gt;"Stock RNA", Table65[[#This Row],[Custom Sequence/Bank ID]]&lt;&gt;""),
    _xlfn.LET(
        _xlpm.Sequence, Table65[[#This Row],[Custom Sequence/Bank ID]],
        _xlpm.OriginalLength, IF(AND(Table65[[#This Row],[Codon Optimize Capitalized?]] &lt;&gt; "No", Table65[[#This Row],[Codon Optimize Capitalized?]] &lt;&gt; ""),
                           LEN(SUBSTITUTE(SUBSTITUTE(SUBSTITUTE(SUBSTITUTE(SUBSTITUTE(_xlpm.Sequence, "A", ""), "C", ""), "G", ""), "T", ""), "U", "")),
                           LEN(_xlpm.Sequence)),
        _xlpm.NoGCLength, IF(AND(Table65[[#This Row],[Codon Optimize Capitalized?]] &lt;&gt; "No", Table65[[#This Row],[Codon Optimize Capitalized?]] &lt;&gt; ""),
                       LEN((SUBSTITUTE(SUBSTITUTE(SUBSTITUTE(SUBSTITUTE(SUBSTITUTE(SUBSTITUTE(SUBSTITUTE(_xlpm.Sequence, "A", ""), "C", ""), "G", ""), "T", ""), "U", ""), "g", ""), "c", ""))),
                       LEN(SUBSTITUTE(SUBSTITUTE(UPPER(_xlpm.Sequence), "G", ""), "C", ""))),
        _xlpm.GCLength, _xlpm.OriginalLength - _xlpm.NoGCLength,
        _xlpm.GCPercentage, IF(_xlpm.OriginalLength &gt; 15, _xlpm.GCLength / _xlpm.OriginalLength, 0.5),
                IF(OR(_xlpm.GCPercentage &gt; 0.65, _xlpm.GCPercentage &lt; 0.25), "Warning 7: Unoptimized region GC is not between 25-65%", "")
    ),
    ""
)</f>
        <v/>
      </c>
      <c r="BN262" s="4" t="str" cm="1">
        <f t="array" ref="BN262">_xlfn.LET(
    _xlpm.ProblemFound, _xlfn.TEXTJOIN(", ", TRUE, IF(OR(Table65[[#This Row],[Codon Optimize Capitalized?]]="No", Table65[[#This Row],[Codon Optimize Capitalized?]]=""), IF((ISNUMBER(SEARCH(Table_Restriction_Enzymes[XbaI], Table65[[#This Row],[Custom Sequence/Bank ID]]))), Table_Restriction_Enzymes[XbaI], ""),IF((ISNUMBER(FIND(LOWER(Table_Restriction_Enzymes[XbaI]), Table65[[#This Row],[Custom Sequence/Bank ID]]))), Table_Restriction_Enzymes[XbaI], ""))),
    IF(_xlpm.ProblemFound="", "", "[" &amp; _xlpm.ProblemFound &amp; "]"))</f>
        <v/>
      </c>
      <c r="BO262" s="4" t="str">
        <f>IF(Table_Sequence_Check[[#This Row],[Restriction Enzyme 1 Check]]&lt;&gt;"", Table_Restriction_Enzymes[[#Headers],[XbaI]],"")</f>
        <v/>
      </c>
      <c r="BP262" s="4" t="str" cm="1">
        <f t="array" ref="BP262">_xlfn.LET(
    _xlpm.ProblemFound, _xlfn.TEXTJOIN(", ", TRUE, IF(OR(Table65[[#This Row],[Codon Optimize Capitalized?]]="No", Table65[[#This Row],[Codon Optimize Capitalized?]]=""), IF((ISNUMBER(SEARCH(Table_Restriction_Enzymes[AscI], Table65[[#This Row],[Custom Sequence/Bank ID]]))), Table_Restriction_Enzymes[AscI], ""),IF((ISNUMBER(FIND(LOWER(Table_Restriction_Enzymes[AscI]), Table65[[#This Row],[Custom Sequence/Bank ID]]))), Table_Restriction_Enzymes[AscI], ""))),
    IF(_xlpm.ProblemFound="", "", "[" &amp; _xlpm.ProblemFound &amp; "]"))</f>
        <v/>
      </c>
      <c r="BQ262" s="4" t="str">
        <f>IF(Table_Sequence_Check[[#This Row],[Restriction Enzyme 2 Check]]&lt;&gt;"", Table_Restriction_Enzymes[[#Headers],[AscI]],"")</f>
        <v/>
      </c>
      <c r="BR262" s="4" t="str">
        <f>IF(AND(Table65[[#This Row],[Vector]] &lt;&gt; "Banked Construct",Table65[[#This Row],[Service]]&lt;&gt;"Stock RNA", Table65[[#This Row],[Service]]&lt;&gt;"HT Geneblock Custom RNA", Table_Sequence_Check[[#This Row],[Restriction Enzyme 1 Check]]&lt;&gt;"", Table_Sequence_Check[[#This Row],[Restriction Enzyme 2 Check]]&lt;&gt; ""),"Error 8: Remove instances of one of the following: " &amp; _xlfn.CONCAT(Table_Sequence_Check[[#This Row],[Restriction Enzyme 1 Check]],Table_Sequence_Check[[#This Row],[Restriction Enzyme 2 Check]]),"")</f>
        <v/>
      </c>
      <c r="BS262" s="4" t="str" cm="1">
        <f t="array" ref="BS262">IF(
   AND(
      Table65[[#This Row],[Service]] &lt;&gt; "",
      OR(
         COUNTIF(Table65[Service], "HT Custom RNA") &gt; 0,
         COUNTIF(Table65[Service], "HT Geneblock Custom RNA") &gt; 0
      ),
      COUNTA(_xlfn.UNIQUE(_xlfn._xlws.FILTER(Table65[Service], Table65[Service] &lt;&gt; ""))) &gt; 1
   ),
   "Error 9: If selecting HT Custom RNA or HT Geneblock Custom RNA, all items must match the selected HT service",
   ""
)</f>
        <v/>
      </c>
      <c r="BT262" s="4" t="str" cm="1">
        <f t="array" ref="BT262">IF(
   AND(
      Table65[[#This Row],[Service]] &lt;&gt; "",
      OR(COUNTIF(Table65[Service], "*HT Custom RNA*") &gt; 0, COUNTIF(Table65[Service], "*HT Geneblock Custom RNA*") &gt; 0),
      OR(
         COUNTA(_xlfn.UNIQUE(_xlfn._xlws.FILTER(Table65[RNA Analytics], (Table65[Service] &lt;&gt; "")))) &gt; 1,
         COUNTA(_xlfn.UNIQUE(_xlfn._xlws.FILTER(Table65[Bank Construct?], (Table65[Service] &lt;&gt; "")))) &gt; 1,
         COUNTA(_xlfn.UNIQUE(_xlfn._xlws.FILTER(Table65[Synthesis Type], (Table65[Service] &lt;&gt; "")))) &gt; 1
      )
   ),
   "Error 10: If submitting HT Custom RNA or HT Geneblock Custom RNA service request, all items must have the same Synthesis Type, Banking, and Analytics",
   ""
)</f>
        <v/>
      </c>
      <c r="BU262" s="4" t="str">
        <f>IF(AND(OR(Table65[[#This Row],[Service]] = "HT Custom RNA",Table65[[#This Row],[Service]] = "HT Geneblock Custom RNA"), Table65[[#This Row],[Vector]]="Banked Construct"),"Error 11: Banked constructs cannot be submitted for HT/Geneblock Custom RNA service. Contact the core if you'd like to resynthesize an entire banked plate","")</f>
        <v/>
      </c>
      <c r="BV262" s="4" t="str">
        <f>IF(AND(Table65[[#This Row],[Service]] &lt;&gt; "", Table65[[#This Row],[Vector]]="Banked Construct", Table65[[#This Row],[Bank Construct?]]="Yes"),"Error 12: Cannot bank constructs that are already banked","")</f>
        <v/>
      </c>
      <c r="BW262" s="4" t="str" cm="1">
        <f t="array" ref="BW262">_xlfn.LET(
    _xlpm.ProblemFound, _xlfn.TEXTJOIN(", ", TRUE, IF(AND(Table65[[#This Row],[Synthesis Type]]="Other RNA", OR(Table65[[#This Row],[Codon Optimize Capitalized?]]="No", Table65[[#This Row],[Codon Optimize Capitalized?]]="")), IF((ISNUMBER(SEARCH(Table_pA_Check[pA Check], Table65[[#This Row],[Custom Sequence/Bank ID]]))), Table_pA_Check[pA Check], ""),IF((ISNUMBER(FIND(LOWER(Table_pA_Check[pA Check]), Table65[[#This Row],[Custom Sequence/Bank ID]]))), Table_pA_Check[pA Check], ""))),
    IF(_xlpm.ProblemFound="", "", "Error 13: Problem sequences found (" &amp; _xlpm.ProblemFound &amp; ")"))</f>
        <v/>
      </c>
      <c r="BX262" s="4" t="str">
        <f>IF(AND(Table65[[#This Row],[Service]] &lt;&gt; "", Table65[[#This Row],[Codon Optimize Capitalized?]]&lt;&gt; "No", Table65[[#This Row],[Codon Optimize Capitalized?]]&lt;&gt; "", Table65[[#This Row],[Codon Optimize Capitalized?]]&lt;&gt; "No Options", EXACT(Table65[[#This Row],[Custom Sequence/Bank ID]],LOWER(Table65[[#This Row],[Custom Sequence/Bank ID]]))),"Error 14: Codon optimization is selected, but sequence is lowercase. Change regions for optimization to uppercase","")</f>
        <v/>
      </c>
      <c r="BY262" s="4" t="str">
        <f>IF(COUNTIF(Table65[Name], Table65[[#This Row],[Name]]) &gt; 1, "Error 15: Duplicate name", "")</f>
        <v/>
      </c>
      <c r="BZ262" s="4" t="str">
        <f>IF(
   Table65[[#This Row],[Service]]&lt;&gt;"",
   IF(
      AND(Table65[[#This Row],[Formulation]]="", Table65[[#This Row],[Number of Aliquots]]&gt;1),
      "Error 16: The RTC can only aliquot formulated circRNA; unformulated circRNA is stable through many freeze-thaw cycles",
      ""
   ),
   ""
)</f>
        <v/>
      </c>
      <c r="CA262" s="4" t="str">
        <f>IF(
   Table65[[#This Row],[Service]]&lt;&gt;"",
   IF(
      Table65[[#This Row],[Number of Aliquots]] &gt; (Table65[[#This Row],[Quantity (mg)]]*20),
      "Error 17: Too many aliquots. Maximum aliquots for Quantity requested = " &amp; (Table65[[#This Row],[Quantity (mg)]]*20),
      ""
   ),
   ""
)</f>
        <v/>
      </c>
      <c r="CB262" s="4" t="str">
        <f>IF(
   AND(Table65[[#This Row],[Service]]&lt;&gt;"", Table65[[#This Row],[Quantity (mg)]]&lt;0.2, Table65[[#This Row],[Formulation]]&lt;&gt;"", Table65[[#This Row],[Formulation]]&lt;&gt;"None"),
   "Error 18: Quantity too low. Minimum is 0.2mg for formulations",
   ""
)</f>
        <v/>
      </c>
      <c r="CC262" s="4" t="str">
        <f>IF(
   AND(Table65[[#This Row],[Service]]&lt;&gt;"", Table65[[#This Row],[Vector]]="No Vector", Table65[[#This Row],[Service]]&lt;&gt;"HT Geneblock Custom RNA"),
   "Error 19: [No Vector] can only be used for Geneblock service",
   ""
)</f>
        <v/>
      </c>
      <c r="CD262" s="4" t="str">
        <f>_xlfn.LET(
    _xlpm.errorList, _xlfn.TEXTJOIN(". ", TRUE, Table_Sequence_Check[[#This Row],[Problem Sequence Check]:[GC Check]],Table_Sequence_Check[[#This Row],[Restriction Enzyme Error]:[Gblock No Vector Check]]),
    IF(AND(Table65[[#This Row],[Service]]&lt;&gt;"", Table65[[#This Row],[Custom Sequence/Bank ID]]&lt;&gt;"SPECIAL",_xlpm.errorList&lt;&gt;""), _xlpm.errorList &amp; ".", "")
)</f>
        <v/>
      </c>
      <c r="CF262" s="3" t="str">
        <f t="shared" si="20"/>
        <v>Required</v>
      </c>
      <c r="CG262" s="1" t="str">
        <f t="shared" si="21"/>
        <v>Optional</v>
      </c>
      <c r="CH262" s="1" t="str">
        <f>IF(Table65[[#This Row],[Service]]&lt;&gt;"",IF((Table65[[#This Row],[Service]]="HT Custom RNA") + (Table65[[#This Row],[Service]]="HT Geneblock Custom RNA"), "Empty","Required"),"Empty")</f>
        <v>Empty</v>
      </c>
      <c r="CI262" s="1" t="str">
        <f>IF(Table65[[#This Row],[Service]] = "Stock RNA", "Required","Empty")</f>
        <v>Empty</v>
      </c>
      <c r="CJ262" s="1" t="str">
        <f>IF(OR(Table65[[#This Row],[Service]] = "Custom RNA", Table65[[#This Row],[Service]] = "HT Custom RNA", Table65[[#This Row],[Service]] = "HT Geneblock Custom RNA", Table65[[#This Row],[Service]] = "Formulation"), "Required", "Empty")</f>
        <v>Empty</v>
      </c>
      <c r="CK262" s="1" t="str">
        <f>IF(OR(Table65[[#This Row],[Service]] = "Custom RNA", Table65[[#This Row],[Service]] = "HT Custom RNA", Table65[[#This Row],[Service]] = "HT Geneblock Custom RNA"), "Required", "Empty")</f>
        <v>Empty</v>
      </c>
      <c r="CL262" s="1" t="str">
        <f>IF(OR(Table65[[#This Row],[Service]] = "Custom RNA", Table65[[#This Row],[Service]] = "HT Custom RNA", Table65[[#This Row],[Service]] = "HT Geneblock Custom RNA"), "Required", "Empty")</f>
        <v>Empty</v>
      </c>
      <c r="CM262" s="1" t="str">
        <f>IF(OR(Table65[[#This Row],[Service]] = "Custom RNA", Table65[[#This Row],[Service]] = "HT Custom RNA", Table65[[#This Row],[Service]] = "HT Geneblock Custom RNA"), "Required", "Empty")</f>
        <v>Empty</v>
      </c>
      <c r="CN262" s="1" t="str">
        <f>IF(AND(Table65[[#This Row],[Vector]]&lt;&gt;"Banked Construct", OR(Table65[[#This Row],[Service]] = "Custom RNA", Table65[[#This Row],[Service]] = "HT Custom RNA",Table65[[#This Row],[Service]] = "HT Geneblock Custom RNA",)), "Optional", "Empty")</f>
        <v>Empty</v>
      </c>
      <c r="CO262" s="1" t="str">
        <f>IF(OR(Table65[[#This Row],[Service]] = "Custom RNA", Table65[[#This Row],[Service]] = "HT Custom RNA"), "Optional", "Empty")</f>
        <v>Empty</v>
      </c>
      <c r="CP262" s="1" t="str">
        <f>IF(OR(Table65[[#This Row],[Service]] = "Custom RNA", Table65[[#This Row],[Service]] = "HT Custom RNA", Table65[[#This Row],[Service]] = "HT Custom Geneblock RNA"), "Optional", "Empty")</f>
        <v>Empty</v>
      </c>
      <c r="CQ262" s="1" t="str">
        <f>IF(Table65[[#This Row],[Service]]&lt;&gt;"",IF(OR(Table65[[#This Row],[Service]]="HT Custom RNA", Table65[[#This Row],[Service]]="HT Geneblock Custom RNA"), "Empty","Optional"),"Empty")</f>
        <v>Empty</v>
      </c>
      <c r="CR262" s="1" t="str">
        <f>IF(AND(Table65[[#This Row],[Formulation]]&lt;&gt;"",Table65[[#This Row],[Formulation]]&lt;&gt;"None",Table65[[#This Row],[Formulation]]&lt;&gt;"No Options"), "Required","Empty")</f>
        <v>Empty</v>
      </c>
      <c r="CS262" s="1" t="str">
        <f>IF(AND(Table65[[#This Row],[Formulation]]&lt;&gt;"",Table65[[#This Row],[Formulation]]&lt;&gt;"None",Table65[[#This Row],[Formulation]]&lt;&gt;"No Options"), "Optional","Empty")</f>
        <v>Empty</v>
      </c>
      <c r="CT262" s="1" t="str">
        <f t="shared" si="22"/>
        <v>Optional</v>
      </c>
      <c r="CU262" s="1" t="str">
        <f t="shared" si="23"/>
        <v>Optional</v>
      </c>
      <c r="CV262" s="2" t="str">
        <f t="shared" si="24"/>
        <v>Optional</v>
      </c>
    </row>
    <row r="263" spans="1:100" x14ac:dyDescent="0.35">
      <c r="A263" s="69">
        <v>259</v>
      </c>
      <c r="B263" s="59"/>
      <c r="C263" s="83"/>
      <c r="D263" s="85"/>
      <c r="E263" s="90"/>
      <c r="F263" s="60"/>
      <c r="G263" s="60"/>
      <c r="H263" s="60"/>
      <c r="I263" s="61"/>
      <c r="J263" s="61"/>
      <c r="K263" s="105"/>
      <c r="L263" s="90"/>
      <c r="M263" s="60"/>
      <c r="N263" s="108"/>
      <c r="O263" s="91"/>
      <c r="P263" s="111"/>
      <c r="Q263" s="93" t="str">
        <f>Table_Sequence_Check[[#This Row],[Final Warnings]]</f>
        <v/>
      </c>
      <c r="R263" s="19"/>
      <c r="S263" s="19"/>
      <c r="T263" s="19"/>
      <c r="BG263" s="3" t="str" cm="1">
        <f t="array" ref="BG263">_xlfn.LET(
    _xlpm.ProblemFound, _xlfn.TEXTJOIN(", ", TRUE, IF(OR(Table65[[#This Row],[Codon Optimize Capitalized?]]="No", Table65[[#This Row],[Codon Optimize Capitalized?]]=""), IF((ISNUMBER(SEARCH(Table_Problem_Sequences[Problem Sequences], Table65[[#This Row],[Custom Sequence/Bank ID]]))), Table_Problem_Sequences[Problem Sequences], ""),IF((ISNUMBER(FIND(LOWER(Table_Problem_Sequences[Problem Sequences]), Table65[[#This Row],[Custom Sequence/Bank ID]]))), Table_Problem_Sequences[Problem Sequences], ""))),
    IF(_xlpm.ProblemFound="", "", "Warning 1: Problem sequences found (" &amp; _xlpm.ProblemFound &amp; ")"))</f>
        <v/>
      </c>
      <c r="BH263" s="3" t="str">
        <f>IF(AND(Table65[[#This Row],[Vector]] &lt;&gt; "Banked Construct",Table65[[#This Row],[Service]]&lt;&gt;"Stock RNA", LEN(Table65[[#This Row],[Custom Sequence/Bank ID]])&lt;300, Table65[[#This Row],[Custom Sequence/Bank ID]]&lt;&gt;""),"Comment: Sequence is less than 300nt. A spacer sequence will be added to bring the length up to 300nt","")</f>
        <v/>
      </c>
      <c r="BI263" s="1" t="str">
        <f>IF(AND(Table65[[#This Row],[Custom Sequence/Bank ID]]&lt;&gt;"", Table65[[#This Row],[Codon Optimize Capitalized?]]&lt;&gt; "No", Table65[[#This Row],[Codon Optimize Capitalized?]]&lt;&gt; "", Table65[[#This Row],[Codon Optimize Capitalized?]]&lt;&gt; "No Options"),
    IF(MOD(LEN(SUBSTITUTE(SUBSTITUTE(SUBSTITUTE(SUBSTITUTE(SUBSTITUTE(Table65[[#This Row],[Custom Sequence/Bank ID]], "a", ""), "c", ""), "g", ""), "u", ""), "t", "")), 3) = 0,
        "",
        "Error 3: Optimization regions not divisible by 3"),
    "")</f>
        <v/>
      </c>
      <c r="BJ263" s="1" t="str">
        <f>IF(
    Table65[[#This Row],[Vector]]="Banked Construct",
    IF(
        AND(
            LEFT(Table65[[#This Row],[Custom Sequence/Bank ID]], 3)="RTC",
            ISNUMBER(VALUE(MID(Table65[[#This Row],[Custom Sequence/Bank ID]], 4, 7))),
            LEN(Table65[[#This Row],[Custom Sequence/Bank ID]])=10
        ),
        "",
        "Error 4: Incorrect Bank ID"
    ),
    ""
)</f>
        <v/>
      </c>
      <c r="BK263" s="1" t="str">
        <f>IF(
   AND(Table65[[#This Row],[Vector]]&lt;&gt;"Banked Construct", LEN(Table65[[#This Row],[Custom Sequence/Bank ID]])&gt;0),
   IF(
      LEN(
         SUBSTITUTE(
            SUBSTITUTE(
               SUBSTITUTE(
                  SUBSTITUTE(UPPER(Table65[[#This Row],[Custom Sequence/Bank ID]]),"A",""),
               "C",""),
            "T",""),
         "G","")
      )&gt;0,
      "Error 5: Non-ACGT characters present",
      ""
   ),
   ""
)</f>
        <v/>
      </c>
      <c r="BL263" s="4" t="str">
        <f>IF(AND(Table65[[#This Row],[Vector]] &lt;&gt; "Banked Construct",Table65[[#This Row],[Service]]="Custom RNA", LEN(Table65[[#This Row],[Custom Sequence/Bank ID]])&gt;10000),"Error 6: Maximum sequence length is 10,000nt",IF(AND(Table65[[#This Row],[Vector]] &lt;&gt; "Banked Construct",Table65[[#This Row],[Service]]="HT Custom RNA", LEN(Table65[[#This Row],[Custom Sequence/Bank ID]])&gt;5000),"Error 6: Maximum sequence length for HT is 5,000nt", IF(Table65[[#This Row],[Service]]="HT Geneblock Custom RNA", IF(AND(Table65[[#This Row],[Vector]]="RTC coding circRNA", LEN(Table65[[#This Row],[Custom Sequence/Bank ID]])&gt;3793),"Error 6: Maximum sequence length for Coding CircRNA Geneblock is 3,793nt", IF(AND(Table65[[#This Row],[Vector]]="RTC noncoding circRNA", LEN(Table65[[#This Row],[Custom Sequence/Bank ID]])&gt;4493),"Error 6: Maximum sequence length for Noncoding CircRNA Geneblock is 4,493nt", IF(AND(Table65[[#This Row],[Vector]]="RTC Other RNA", LEN(Table65[[#This Row],[Custom Sequence/Bank ID]])&gt;4913),"Error 6: Maximum sequence length for Other RNA Geneblock is 4,913nt",""))),"")))</f>
        <v/>
      </c>
      <c r="BM263" s="4" t="str">
        <f>IF(AND(Table65[[#This Row],[Vector]] &lt;&gt; "Banked Construct", Table65[[#This Row],[Service]]&lt;&gt;"Stock RNA", Table65[[#This Row],[Custom Sequence/Bank ID]]&lt;&gt;""),
    _xlfn.LET(
        _xlpm.Sequence, Table65[[#This Row],[Custom Sequence/Bank ID]],
        _xlpm.OriginalLength, IF(AND(Table65[[#This Row],[Codon Optimize Capitalized?]] &lt;&gt; "No", Table65[[#This Row],[Codon Optimize Capitalized?]] &lt;&gt; ""),
                           LEN(SUBSTITUTE(SUBSTITUTE(SUBSTITUTE(SUBSTITUTE(SUBSTITUTE(_xlpm.Sequence, "A", ""), "C", ""), "G", ""), "T", ""), "U", "")),
                           LEN(_xlpm.Sequence)),
        _xlpm.NoGCLength, IF(AND(Table65[[#This Row],[Codon Optimize Capitalized?]] &lt;&gt; "No", Table65[[#This Row],[Codon Optimize Capitalized?]] &lt;&gt; ""),
                       LEN((SUBSTITUTE(SUBSTITUTE(SUBSTITUTE(SUBSTITUTE(SUBSTITUTE(SUBSTITUTE(SUBSTITUTE(_xlpm.Sequence, "A", ""), "C", ""), "G", ""), "T", ""), "U", ""), "g", ""), "c", ""))),
                       LEN(SUBSTITUTE(SUBSTITUTE(UPPER(_xlpm.Sequence), "G", ""), "C", ""))),
        _xlpm.GCLength, _xlpm.OriginalLength - _xlpm.NoGCLength,
        _xlpm.GCPercentage, IF(_xlpm.OriginalLength &gt; 15, _xlpm.GCLength / _xlpm.OriginalLength, 0.5),
                IF(OR(_xlpm.GCPercentage &gt; 0.65, _xlpm.GCPercentage &lt; 0.25), "Warning 7: Unoptimized region GC is not between 25-65%", "")
    ),
    ""
)</f>
        <v/>
      </c>
      <c r="BN263" s="4" t="str" cm="1">
        <f t="array" ref="BN263">_xlfn.LET(
    _xlpm.ProblemFound, _xlfn.TEXTJOIN(", ", TRUE, IF(OR(Table65[[#This Row],[Codon Optimize Capitalized?]]="No", Table65[[#This Row],[Codon Optimize Capitalized?]]=""), IF((ISNUMBER(SEARCH(Table_Restriction_Enzymes[XbaI], Table65[[#This Row],[Custom Sequence/Bank ID]]))), Table_Restriction_Enzymes[XbaI], ""),IF((ISNUMBER(FIND(LOWER(Table_Restriction_Enzymes[XbaI]), Table65[[#This Row],[Custom Sequence/Bank ID]]))), Table_Restriction_Enzymes[XbaI], ""))),
    IF(_xlpm.ProblemFound="", "", "[" &amp; _xlpm.ProblemFound &amp; "]"))</f>
        <v/>
      </c>
      <c r="BO263" s="4" t="str">
        <f>IF(Table_Sequence_Check[[#This Row],[Restriction Enzyme 1 Check]]&lt;&gt;"", Table_Restriction_Enzymes[[#Headers],[XbaI]],"")</f>
        <v/>
      </c>
      <c r="BP263" s="4" t="str" cm="1">
        <f t="array" ref="BP263">_xlfn.LET(
    _xlpm.ProblemFound, _xlfn.TEXTJOIN(", ", TRUE, IF(OR(Table65[[#This Row],[Codon Optimize Capitalized?]]="No", Table65[[#This Row],[Codon Optimize Capitalized?]]=""), IF((ISNUMBER(SEARCH(Table_Restriction_Enzymes[AscI], Table65[[#This Row],[Custom Sequence/Bank ID]]))), Table_Restriction_Enzymes[AscI], ""),IF((ISNUMBER(FIND(LOWER(Table_Restriction_Enzymes[AscI]), Table65[[#This Row],[Custom Sequence/Bank ID]]))), Table_Restriction_Enzymes[AscI], ""))),
    IF(_xlpm.ProblemFound="", "", "[" &amp; _xlpm.ProblemFound &amp; "]"))</f>
        <v/>
      </c>
      <c r="BQ263" s="4" t="str">
        <f>IF(Table_Sequence_Check[[#This Row],[Restriction Enzyme 2 Check]]&lt;&gt;"", Table_Restriction_Enzymes[[#Headers],[AscI]],"")</f>
        <v/>
      </c>
      <c r="BR263" s="4" t="str">
        <f>IF(AND(Table65[[#This Row],[Vector]] &lt;&gt; "Banked Construct",Table65[[#This Row],[Service]]&lt;&gt;"Stock RNA", Table65[[#This Row],[Service]]&lt;&gt;"HT Geneblock Custom RNA", Table_Sequence_Check[[#This Row],[Restriction Enzyme 1 Check]]&lt;&gt;"", Table_Sequence_Check[[#This Row],[Restriction Enzyme 2 Check]]&lt;&gt; ""),"Error 8: Remove instances of one of the following: " &amp; _xlfn.CONCAT(Table_Sequence_Check[[#This Row],[Restriction Enzyme 1 Check]],Table_Sequence_Check[[#This Row],[Restriction Enzyme 2 Check]]),"")</f>
        <v/>
      </c>
      <c r="BS263" s="4" t="str" cm="1">
        <f t="array" ref="BS263">IF(
   AND(
      Table65[[#This Row],[Service]] &lt;&gt; "",
      OR(
         COUNTIF(Table65[Service], "HT Custom RNA") &gt; 0,
         COUNTIF(Table65[Service], "HT Geneblock Custom RNA") &gt; 0
      ),
      COUNTA(_xlfn.UNIQUE(_xlfn._xlws.FILTER(Table65[Service], Table65[Service] &lt;&gt; ""))) &gt; 1
   ),
   "Error 9: If selecting HT Custom RNA or HT Geneblock Custom RNA, all items must match the selected HT service",
   ""
)</f>
        <v/>
      </c>
      <c r="BT263" s="4" t="str" cm="1">
        <f t="array" ref="BT263">IF(
   AND(
      Table65[[#This Row],[Service]] &lt;&gt; "",
      OR(COUNTIF(Table65[Service], "*HT Custom RNA*") &gt; 0, COUNTIF(Table65[Service], "*HT Geneblock Custom RNA*") &gt; 0),
      OR(
         COUNTA(_xlfn.UNIQUE(_xlfn._xlws.FILTER(Table65[RNA Analytics], (Table65[Service] &lt;&gt; "")))) &gt; 1,
         COUNTA(_xlfn.UNIQUE(_xlfn._xlws.FILTER(Table65[Bank Construct?], (Table65[Service] &lt;&gt; "")))) &gt; 1,
         COUNTA(_xlfn.UNIQUE(_xlfn._xlws.FILTER(Table65[Synthesis Type], (Table65[Service] &lt;&gt; "")))) &gt; 1
      )
   ),
   "Error 10: If submitting HT Custom RNA or HT Geneblock Custom RNA service request, all items must have the same Synthesis Type, Banking, and Analytics",
   ""
)</f>
        <v/>
      </c>
      <c r="BU263" s="4" t="str">
        <f>IF(AND(OR(Table65[[#This Row],[Service]] = "HT Custom RNA",Table65[[#This Row],[Service]] = "HT Geneblock Custom RNA"), Table65[[#This Row],[Vector]]="Banked Construct"),"Error 11: Banked constructs cannot be submitted for HT/Geneblock Custom RNA service. Contact the core if you'd like to resynthesize an entire banked plate","")</f>
        <v/>
      </c>
      <c r="BV263" s="4" t="str">
        <f>IF(AND(Table65[[#This Row],[Service]] &lt;&gt; "", Table65[[#This Row],[Vector]]="Banked Construct", Table65[[#This Row],[Bank Construct?]]="Yes"),"Error 12: Cannot bank constructs that are already banked","")</f>
        <v/>
      </c>
      <c r="BW263" s="4" t="str" cm="1">
        <f t="array" ref="BW263">_xlfn.LET(
    _xlpm.ProblemFound, _xlfn.TEXTJOIN(", ", TRUE, IF(AND(Table65[[#This Row],[Synthesis Type]]="Other RNA", OR(Table65[[#This Row],[Codon Optimize Capitalized?]]="No", Table65[[#This Row],[Codon Optimize Capitalized?]]="")), IF((ISNUMBER(SEARCH(Table_pA_Check[pA Check], Table65[[#This Row],[Custom Sequence/Bank ID]]))), Table_pA_Check[pA Check], ""),IF((ISNUMBER(FIND(LOWER(Table_pA_Check[pA Check]), Table65[[#This Row],[Custom Sequence/Bank ID]]))), Table_pA_Check[pA Check], ""))),
    IF(_xlpm.ProblemFound="", "", "Error 13: Problem sequences found (" &amp; _xlpm.ProblemFound &amp; ")"))</f>
        <v/>
      </c>
      <c r="BX263" s="4" t="str">
        <f>IF(AND(Table65[[#This Row],[Service]] &lt;&gt; "", Table65[[#This Row],[Codon Optimize Capitalized?]]&lt;&gt; "No", Table65[[#This Row],[Codon Optimize Capitalized?]]&lt;&gt; "", Table65[[#This Row],[Codon Optimize Capitalized?]]&lt;&gt; "No Options", EXACT(Table65[[#This Row],[Custom Sequence/Bank ID]],LOWER(Table65[[#This Row],[Custom Sequence/Bank ID]]))),"Error 14: Codon optimization is selected, but sequence is lowercase. Change regions for optimization to uppercase","")</f>
        <v/>
      </c>
      <c r="BY263" s="4" t="str">
        <f>IF(COUNTIF(Table65[Name], Table65[[#This Row],[Name]]) &gt; 1, "Error 15: Duplicate name", "")</f>
        <v/>
      </c>
      <c r="BZ263" s="4" t="str">
        <f>IF(
   Table65[[#This Row],[Service]]&lt;&gt;"",
   IF(
      AND(Table65[[#This Row],[Formulation]]="", Table65[[#This Row],[Number of Aliquots]]&gt;1),
      "Error 16: The RTC can only aliquot formulated circRNA; unformulated circRNA is stable through many freeze-thaw cycles",
      ""
   ),
   ""
)</f>
        <v/>
      </c>
      <c r="CA263" s="4" t="str">
        <f>IF(
   Table65[[#This Row],[Service]]&lt;&gt;"",
   IF(
      Table65[[#This Row],[Number of Aliquots]] &gt; (Table65[[#This Row],[Quantity (mg)]]*20),
      "Error 17: Too many aliquots. Maximum aliquots for Quantity requested = " &amp; (Table65[[#This Row],[Quantity (mg)]]*20),
      ""
   ),
   ""
)</f>
        <v/>
      </c>
      <c r="CB263" s="4" t="str">
        <f>IF(
   AND(Table65[[#This Row],[Service]]&lt;&gt;"", Table65[[#This Row],[Quantity (mg)]]&lt;0.2, Table65[[#This Row],[Formulation]]&lt;&gt;"", Table65[[#This Row],[Formulation]]&lt;&gt;"None"),
   "Error 18: Quantity too low. Minimum is 0.2mg for formulations",
   ""
)</f>
        <v/>
      </c>
      <c r="CC263" s="4" t="str">
        <f>IF(
   AND(Table65[[#This Row],[Service]]&lt;&gt;"", Table65[[#This Row],[Vector]]="No Vector", Table65[[#This Row],[Service]]&lt;&gt;"HT Geneblock Custom RNA"),
   "Error 19: [No Vector] can only be used for Geneblock service",
   ""
)</f>
        <v/>
      </c>
      <c r="CD263" s="4" t="str">
        <f>_xlfn.LET(
    _xlpm.errorList, _xlfn.TEXTJOIN(". ", TRUE, Table_Sequence_Check[[#This Row],[Problem Sequence Check]:[GC Check]],Table_Sequence_Check[[#This Row],[Restriction Enzyme Error]:[Gblock No Vector Check]]),
    IF(AND(Table65[[#This Row],[Service]]&lt;&gt;"", Table65[[#This Row],[Custom Sequence/Bank ID]]&lt;&gt;"SPECIAL",_xlpm.errorList&lt;&gt;""), _xlpm.errorList &amp; ".", "")
)</f>
        <v/>
      </c>
      <c r="CF263" s="3" t="str">
        <f t="shared" si="20"/>
        <v>Required</v>
      </c>
      <c r="CG263" s="1" t="str">
        <f t="shared" si="21"/>
        <v>Optional</v>
      </c>
      <c r="CH263" s="1" t="str">
        <f>IF(Table65[[#This Row],[Service]]&lt;&gt;"",IF((Table65[[#This Row],[Service]]="HT Custom RNA") + (Table65[[#This Row],[Service]]="HT Geneblock Custom RNA"), "Empty","Required"),"Empty")</f>
        <v>Empty</v>
      </c>
      <c r="CI263" s="1" t="str">
        <f>IF(Table65[[#This Row],[Service]] = "Stock RNA", "Required","Empty")</f>
        <v>Empty</v>
      </c>
      <c r="CJ263" s="1" t="str">
        <f>IF(OR(Table65[[#This Row],[Service]] = "Custom RNA", Table65[[#This Row],[Service]] = "HT Custom RNA", Table65[[#This Row],[Service]] = "HT Geneblock Custom RNA", Table65[[#This Row],[Service]] = "Formulation"), "Required", "Empty")</f>
        <v>Empty</v>
      </c>
      <c r="CK263" s="1" t="str">
        <f>IF(OR(Table65[[#This Row],[Service]] = "Custom RNA", Table65[[#This Row],[Service]] = "HT Custom RNA", Table65[[#This Row],[Service]] = "HT Geneblock Custom RNA"), "Required", "Empty")</f>
        <v>Empty</v>
      </c>
      <c r="CL263" s="1" t="str">
        <f>IF(OR(Table65[[#This Row],[Service]] = "Custom RNA", Table65[[#This Row],[Service]] = "HT Custom RNA", Table65[[#This Row],[Service]] = "HT Geneblock Custom RNA"), "Required", "Empty")</f>
        <v>Empty</v>
      </c>
      <c r="CM263" s="1" t="str">
        <f>IF(OR(Table65[[#This Row],[Service]] = "Custom RNA", Table65[[#This Row],[Service]] = "HT Custom RNA", Table65[[#This Row],[Service]] = "HT Geneblock Custom RNA"), "Required", "Empty")</f>
        <v>Empty</v>
      </c>
      <c r="CN263" s="1" t="str">
        <f>IF(AND(Table65[[#This Row],[Vector]]&lt;&gt;"Banked Construct", OR(Table65[[#This Row],[Service]] = "Custom RNA", Table65[[#This Row],[Service]] = "HT Custom RNA",Table65[[#This Row],[Service]] = "HT Geneblock Custom RNA",)), "Optional", "Empty")</f>
        <v>Empty</v>
      </c>
      <c r="CO263" s="1" t="str">
        <f>IF(OR(Table65[[#This Row],[Service]] = "Custom RNA", Table65[[#This Row],[Service]] = "HT Custom RNA"), "Optional", "Empty")</f>
        <v>Empty</v>
      </c>
      <c r="CP263" s="1" t="str">
        <f>IF(OR(Table65[[#This Row],[Service]] = "Custom RNA", Table65[[#This Row],[Service]] = "HT Custom RNA", Table65[[#This Row],[Service]] = "HT Custom Geneblock RNA"), "Optional", "Empty")</f>
        <v>Empty</v>
      </c>
      <c r="CQ263" s="1" t="str">
        <f>IF(Table65[[#This Row],[Service]]&lt;&gt;"",IF(OR(Table65[[#This Row],[Service]]="HT Custom RNA", Table65[[#This Row],[Service]]="HT Geneblock Custom RNA"), "Empty","Optional"),"Empty")</f>
        <v>Empty</v>
      </c>
      <c r="CR263" s="1" t="str">
        <f>IF(AND(Table65[[#This Row],[Formulation]]&lt;&gt;"",Table65[[#This Row],[Formulation]]&lt;&gt;"None",Table65[[#This Row],[Formulation]]&lt;&gt;"No Options"), "Required","Empty")</f>
        <v>Empty</v>
      </c>
      <c r="CS263" s="1" t="str">
        <f>IF(AND(Table65[[#This Row],[Formulation]]&lt;&gt;"",Table65[[#This Row],[Formulation]]&lt;&gt;"None",Table65[[#This Row],[Formulation]]&lt;&gt;"No Options"), "Optional","Empty")</f>
        <v>Empty</v>
      </c>
      <c r="CT263" s="1" t="str">
        <f t="shared" si="22"/>
        <v>Optional</v>
      </c>
      <c r="CU263" s="1" t="str">
        <f t="shared" si="23"/>
        <v>Optional</v>
      </c>
      <c r="CV263" s="2" t="str">
        <f t="shared" si="24"/>
        <v>Optional</v>
      </c>
    </row>
    <row r="264" spans="1:100" x14ac:dyDescent="0.35">
      <c r="A264" s="69">
        <v>260</v>
      </c>
      <c r="B264" s="59"/>
      <c r="C264" s="83"/>
      <c r="D264" s="85"/>
      <c r="E264" s="90"/>
      <c r="F264" s="60"/>
      <c r="G264" s="60"/>
      <c r="H264" s="60"/>
      <c r="I264" s="61"/>
      <c r="J264" s="61"/>
      <c r="K264" s="105"/>
      <c r="L264" s="90"/>
      <c r="M264" s="60"/>
      <c r="N264" s="108"/>
      <c r="O264" s="91"/>
      <c r="P264" s="111"/>
      <c r="Q264" s="93" t="str">
        <f>Table_Sequence_Check[[#This Row],[Final Warnings]]</f>
        <v/>
      </c>
      <c r="R264" s="19"/>
      <c r="S264" s="19"/>
      <c r="T264" s="19"/>
      <c r="BG264" s="3" t="str" cm="1">
        <f t="array" ref="BG264">_xlfn.LET(
    _xlpm.ProblemFound, _xlfn.TEXTJOIN(", ", TRUE, IF(OR(Table65[[#This Row],[Codon Optimize Capitalized?]]="No", Table65[[#This Row],[Codon Optimize Capitalized?]]=""), IF((ISNUMBER(SEARCH(Table_Problem_Sequences[Problem Sequences], Table65[[#This Row],[Custom Sequence/Bank ID]]))), Table_Problem_Sequences[Problem Sequences], ""),IF((ISNUMBER(FIND(LOWER(Table_Problem_Sequences[Problem Sequences]), Table65[[#This Row],[Custom Sequence/Bank ID]]))), Table_Problem_Sequences[Problem Sequences], ""))),
    IF(_xlpm.ProblemFound="", "", "Warning 1: Problem sequences found (" &amp; _xlpm.ProblemFound &amp; ")"))</f>
        <v/>
      </c>
      <c r="BH264" s="3" t="str">
        <f>IF(AND(Table65[[#This Row],[Vector]] &lt;&gt; "Banked Construct",Table65[[#This Row],[Service]]&lt;&gt;"Stock RNA", LEN(Table65[[#This Row],[Custom Sequence/Bank ID]])&lt;300, Table65[[#This Row],[Custom Sequence/Bank ID]]&lt;&gt;""),"Comment: Sequence is less than 300nt. A spacer sequence will be added to bring the length up to 300nt","")</f>
        <v/>
      </c>
      <c r="BI264" s="1" t="str">
        <f>IF(AND(Table65[[#This Row],[Custom Sequence/Bank ID]]&lt;&gt;"", Table65[[#This Row],[Codon Optimize Capitalized?]]&lt;&gt; "No", Table65[[#This Row],[Codon Optimize Capitalized?]]&lt;&gt; "", Table65[[#This Row],[Codon Optimize Capitalized?]]&lt;&gt; "No Options"),
    IF(MOD(LEN(SUBSTITUTE(SUBSTITUTE(SUBSTITUTE(SUBSTITUTE(SUBSTITUTE(Table65[[#This Row],[Custom Sequence/Bank ID]], "a", ""), "c", ""), "g", ""), "u", ""), "t", "")), 3) = 0,
        "",
        "Error 3: Optimization regions not divisible by 3"),
    "")</f>
        <v/>
      </c>
      <c r="BJ264" s="1" t="str">
        <f>IF(
    Table65[[#This Row],[Vector]]="Banked Construct",
    IF(
        AND(
            LEFT(Table65[[#This Row],[Custom Sequence/Bank ID]], 3)="RTC",
            ISNUMBER(VALUE(MID(Table65[[#This Row],[Custom Sequence/Bank ID]], 4, 7))),
            LEN(Table65[[#This Row],[Custom Sequence/Bank ID]])=10
        ),
        "",
        "Error 4: Incorrect Bank ID"
    ),
    ""
)</f>
        <v/>
      </c>
      <c r="BK264" s="1" t="str">
        <f>IF(
   AND(Table65[[#This Row],[Vector]]&lt;&gt;"Banked Construct", LEN(Table65[[#This Row],[Custom Sequence/Bank ID]])&gt;0),
   IF(
      LEN(
         SUBSTITUTE(
            SUBSTITUTE(
               SUBSTITUTE(
                  SUBSTITUTE(UPPER(Table65[[#This Row],[Custom Sequence/Bank ID]]),"A",""),
               "C",""),
            "T",""),
         "G","")
      )&gt;0,
      "Error 5: Non-ACGT characters present",
      ""
   ),
   ""
)</f>
        <v/>
      </c>
      <c r="BL264" s="4" t="str">
        <f>IF(AND(Table65[[#This Row],[Vector]] &lt;&gt; "Banked Construct",Table65[[#This Row],[Service]]="Custom RNA", LEN(Table65[[#This Row],[Custom Sequence/Bank ID]])&gt;10000),"Error 6: Maximum sequence length is 10,000nt",IF(AND(Table65[[#This Row],[Vector]] &lt;&gt; "Banked Construct",Table65[[#This Row],[Service]]="HT Custom RNA", LEN(Table65[[#This Row],[Custom Sequence/Bank ID]])&gt;5000),"Error 6: Maximum sequence length for HT is 5,000nt", IF(Table65[[#This Row],[Service]]="HT Geneblock Custom RNA", IF(AND(Table65[[#This Row],[Vector]]="RTC coding circRNA", LEN(Table65[[#This Row],[Custom Sequence/Bank ID]])&gt;3793),"Error 6: Maximum sequence length for Coding CircRNA Geneblock is 3,793nt", IF(AND(Table65[[#This Row],[Vector]]="RTC noncoding circRNA", LEN(Table65[[#This Row],[Custom Sequence/Bank ID]])&gt;4493),"Error 6: Maximum sequence length for Noncoding CircRNA Geneblock is 4,493nt", IF(AND(Table65[[#This Row],[Vector]]="RTC Other RNA", LEN(Table65[[#This Row],[Custom Sequence/Bank ID]])&gt;4913),"Error 6: Maximum sequence length for Other RNA Geneblock is 4,913nt",""))),"")))</f>
        <v/>
      </c>
      <c r="BM264" s="4" t="str">
        <f>IF(AND(Table65[[#This Row],[Vector]] &lt;&gt; "Banked Construct", Table65[[#This Row],[Service]]&lt;&gt;"Stock RNA", Table65[[#This Row],[Custom Sequence/Bank ID]]&lt;&gt;""),
    _xlfn.LET(
        _xlpm.Sequence, Table65[[#This Row],[Custom Sequence/Bank ID]],
        _xlpm.OriginalLength, IF(AND(Table65[[#This Row],[Codon Optimize Capitalized?]] &lt;&gt; "No", Table65[[#This Row],[Codon Optimize Capitalized?]] &lt;&gt; ""),
                           LEN(SUBSTITUTE(SUBSTITUTE(SUBSTITUTE(SUBSTITUTE(SUBSTITUTE(_xlpm.Sequence, "A", ""), "C", ""), "G", ""), "T", ""), "U", "")),
                           LEN(_xlpm.Sequence)),
        _xlpm.NoGCLength, IF(AND(Table65[[#This Row],[Codon Optimize Capitalized?]] &lt;&gt; "No", Table65[[#This Row],[Codon Optimize Capitalized?]] &lt;&gt; ""),
                       LEN((SUBSTITUTE(SUBSTITUTE(SUBSTITUTE(SUBSTITUTE(SUBSTITUTE(SUBSTITUTE(SUBSTITUTE(_xlpm.Sequence, "A", ""), "C", ""), "G", ""), "T", ""), "U", ""), "g", ""), "c", ""))),
                       LEN(SUBSTITUTE(SUBSTITUTE(UPPER(_xlpm.Sequence), "G", ""), "C", ""))),
        _xlpm.GCLength, _xlpm.OriginalLength - _xlpm.NoGCLength,
        _xlpm.GCPercentage, IF(_xlpm.OriginalLength &gt; 15, _xlpm.GCLength / _xlpm.OriginalLength, 0.5),
                IF(OR(_xlpm.GCPercentage &gt; 0.65, _xlpm.GCPercentage &lt; 0.25), "Warning 7: Unoptimized region GC is not between 25-65%", "")
    ),
    ""
)</f>
        <v/>
      </c>
      <c r="BN264" s="4" t="str" cm="1">
        <f t="array" ref="BN264">_xlfn.LET(
    _xlpm.ProblemFound, _xlfn.TEXTJOIN(", ", TRUE, IF(OR(Table65[[#This Row],[Codon Optimize Capitalized?]]="No", Table65[[#This Row],[Codon Optimize Capitalized?]]=""), IF((ISNUMBER(SEARCH(Table_Restriction_Enzymes[XbaI], Table65[[#This Row],[Custom Sequence/Bank ID]]))), Table_Restriction_Enzymes[XbaI], ""),IF((ISNUMBER(FIND(LOWER(Table_Restriction_Enzymes[XbaI]), Table65[[#This Row],[Custom Sequence/Bank ID]]))), Table_Restriction_Enzymes[XbaI], ""))),
    IF(_xlpm.ProblemFound="", "", "[" &amp; _xlpm.ProblemFound &amp; "]"))</f>
        <v/>
      </c>
      <c r="BO264" s="4" t="str">
        <f>IF(Table_Sequence_Check[[#This Row],[Restriction Enzyme 1 Check]]&lt;&gt;"", Table_Restriction_Enzymes[[#Headers],[XbaI]],"")</f>
        <v/>
      </c>
      <c r="BP264" s="4" t="str" cm="1">
        <f t="array" ref="BP264">_xlfn.LET(
    _xlpm.ProblemFound, _xlfn.TEXTJOIN(", ", TRUE, IF(OR(Table65[[#This Row],[Codon Optimize Capitalized?]]="No", Table65[[#This Row],[Codon Optimize Capitalized?]]=""), IF((ISNUMBER(SEARCH(Table_Restriction_Enzymes[AscI], Table65[[#This Row],[Custom Sequence/Bank ID]]))), Table_Restriction_Enzymes[AscI], ""),IF((ISNUMBER(FIND(LOWER(Table_Restriction_Enzymes[AscI]), Table65[[#This Row],[Custom Sequence/Bank ID]]))), Table_Restriction_Enzymes[AscI], ""))),
    IF(_xlpm.ProblemFound="", "", "[" &amp; _xlpm.ProblemFound &amp; "]"))</f>
        <v/>
      </c>
      <c r="BQ264" s="4" t="str">
        <f>IF(Table_Sequence_Check[[#This Row],[Restriction Enzyme 2 Check]]&lt;&gt;"", Table_Restriction_Enzymes[[#Headers],[AscI]],"")</f>
        <v/>
      </c>
      <c r="BR264" s="4" t="str">
        <f>IF(AND(Table65[[#This Row],[Vector]] &lt;&gt; "Banked Construct",Table65[[#This Row],[Service]]&lt;&gt;"Stock RNA", Table65[[#This Row],[Service]]&lt;&gt;"HT Geneblock Custom RNA", Table_Sequence_Check[[#This Row],[Restriction Enzyme 1 Check]]&lt;&gt;"", Table_Sequence_Check[[#This Row],[Restriction Enzyme 2 Check]]&lt;&gt; ""),"Error 8: Remove instances of one of the following: " &amp; _xlfn.CONCAT(Table_Sequence_Check[[#This Row],[Restriction Enzyme 1 Check]],Table_Sequence_Check[[#This Row],[Restriction Enzyme 2 Check]]),"")</f>
        <v/>
      </c>
      <c r="BS264" s="4" t="str" cm="1">
        <f t="array" ref="BS264">IF(
   AND(
      Table65[[#This Row],[Service]] &lt;&gt; "",
      OR(
         COUNTIF(Table65[Service], "HT Custom RNA") &gt; 0,
         COUNTIF(Table65[Service], "HT Geneblock Custom RNA") &gt; 0
      ),
      COUNTA(_xlfn.UNIQUE(_xlfn._xlws.FILTER(Table65[Service], Table65[Service] &lt;&gt; ""))) &gt; 1
   ),
   "Error 9: If selecting HT Custom RNA or HT Geneblock Custom RNA, all items must match the selected HT service",
   ""
)</f>
        <v/>
      </c>
      <c r="BT264" s="4" t="str" cm="1">
        <f t="array" ref="BT264">IF(
   AND(
      Table65[[#This Row],[Service]] &lt;&gt; "",
      OR(COUNTIF(Table65[Service], "*HT Custom RNA*") &gt; 0, COUNTIF(Table65[Service], "*HT Geneblock Custom RNA*") &gt; 0),
      OR(
         COUNTA(_xlfn.UNIQUE(_xlfn._xlws.FILTER(Table65[RNA Analytics], (Table65[Service] &lt;&gt; "")))) &gt; 1,
         COUNTA(_xlfn.UNIQUE(_xlfn._xlws.FILTER(Table65[Bank Construct?], (Table65[Service] &lt;&gt; "")))) &gt; 1,
         COUNTA(_xlfn.UNIQUE(_xlfn._xlws.FILTER(Table65[Synthesis Type], (Table65[Service] &lt;&gt; "")))) &gt; 1
      )
   ),
   "Error 10: If submitting HT Custom RNA or HT Geneblock Custom RNA service request, all items must have the same Synthesis Type, Banking, and Analytics",
   ""
)</f>
        <v/>
      </c>
      <c r="BU264" s="4" t="str">
        <f>IF(AND(OR(Table65[[#This Row],[Service]] = "HT Custom RNA",Table65[[#This Row],[Service]] = "HT Geneblock Custom RNA"), Table65[[#This Row],[Vector]]="Banked Construct"),"Error 11: Banked constructs cannot be submitted for HT/Geneblock Custom RNA service. Contact the core if you'd like to resynthesize an entire banked plate","")</f>
        <v/>
      </c>
      <c r="BV264" s="4" t="str">
        <f>IF(AND(Table65[[#This Row],[Service]] &lt;&gt; "", Table65[[#This Row],[Vector]]="Banked Construct", Table65[[#This Row],[Bank Construct?]]="Yes"),"Error 12: Cannot bank constructs that are already banked","")</f>
        <v/>
      </c>
      <c r="BW264" s="4" t="str" cm="1">
        <f t="array" ref="BW264">_xlfn.LET(
    _xlpm.ProblemFound, _xlfn.TEXTJOIN(", ", TRUE, IF(AND(Table65[[#This Row],[Synthesis Type]]="Other RNA", OR(Table65[[#This Row],[Codon Optimize Capitalized?]]="No", Table65[[#This Row],[Codon Optimize Capitalized?]]="")), IF((ISNUMBER(SEARCH(Table_pA_Check[pA Check], Table65[[#This Row],[Custom Sequence/Bank ID]]))), Table_pA_Check[pA Check], ""),IF((ISNUMBER(FIND(LOWER(Table_pA_Check[pA Check]), Table65[[#This Row],[Custom Sequence/Bank ID]]))), Table_pA_Check[pA Check], ""))),
    IF(_xlpm.ProblemFound="", "", "Error 13: Problem sequences found (" &amp; _xlpm.ProblemFound &amp; ")"))</f>
        <v/>
      </c>
      <c r="BX264" s="4" t="str">
        <f>IF(AND(Table65[[#This Row],[Service]] &lt;&gt; "", Table65[[#This Row],[Codon Optimize Capitalized?]]&lt;&gt; "No", Table65[[#This Row],[Codon Optimize Capitalized?]]&lt;&gt; "", Table65[[#This Row],[Codon Optimize Capitalized?]]&lt;&gt; "No Options", EXACT(Table65[[#This Row],[Custom Sequence/Bank ID]],LOWER(Table65[[#This Row],[Custom Sequence/Bank ID]]))),"Error 14: Codon optimization is selected, but sequence is lowercase. Change regions for optimization to uppercase","")</f>
        <v/>
      </c>
      <c r="BY264" s="4" t="str">
        <f>IF(COUNTIF(Table65[Name], Table65[[#This Row],[Name]]) &gt; 1, "Error 15: Duplicate name", "")</f>
        <v/>
      </c>
      <c r="BZ264" s="4" t="str">
        <f>IF(
   Table65[[#This Row],[Service]]&lt;&gt;"",
   IF(
      AND(Table65[[#This Row],[Formulation]]="", Table65[[#This Row],[Number of Aliquots]]&gt;1),
      "Error 16: The RTC can only aliquot formulated circRNA; unformulated circRNA is stable through many freeze-thaw cycles",
      ""
   ),
   ""
)</f>
        <v/>
      </c>
      <c r="CA264" s="4" t="str">
        <f>IF(
   Table65[[#This Row],[Service]]&lt;&gt;"",
   IF(
      Table65[[#This Row],[Number of Aliquots]] &gt; (Table65[[#This Row],[Quantity (mg)]]*20),
      "Error 17: Too many aliquots. Maximum aliquots for Quantity requested = " &amp; (Table65[[#This Row],[Quantity (mg)]]*20),
      ""
   ),
   ""
)</f>
        <v/>
      </c>
      <c r="CB264" s="4" t="str">
        <f>IF(
   AND(Table65[[#This Row],[Service]]&lt;&gt;"", Table65[[#This Row],[Quantity (mg)]]&lt;0.2, Table65[[#This Row],[Formulation]]&lt;&gt;"", Table65[[#This Row],[Formulation]]&lt;&gt;"None"),
   "Error 18: Quantity too low. Minimum is 0.2mg for formulations",
   ""
)</f>
        <v/>
      </c>
      <c r="CC264" s="4" t="str">
        <f>IF(
   AND(Table65[[#This Row],[Service]]&lt;&gt;"", Table65[[#This Row],[Vector]]="No Vector", Table65[[#This Row],[Service]]&lt;&gt;"HT Geneblock Custom RNA"),
   "Error 19: [No Vector] can only be used for Geneblock service",
   ""
)</f>
        <v/>
      </c>
      <c r="CD264" s="4" t="str">
        <f>_xlfn.LET(
    _xlpm.errorList, _xlfn.TEXTJOIN(". ", TRUE, Table_Sequence_Check[[#This Row],[Problem Sequence Check]:[GC Check]],Table_Sequence_Check[[#This Row],[Restriction Enzyme Error]:[Gblock No Vector Check]]),
    IF(AND(Table65[[#This Row],[Service]]&lt;&gt;"", Table65[[#This Row],[Custom Sequence/Bank ID]]&lt;&gt;"SPECIAL",_xlpm.errorList&lt;&gt;""), _xlpm.errorList &amp; ".", "")
)</f>
        <v/>
      </c>
      <c r="CF264" s="3" t="str">
        <f t="shared" si="20"/>
        <v>Required</v>
      </c>
      <c r="CG264" s="1" t="str">
        <f t="shared" si="21"/>
        <v>Optional</v>
      </c>
      <c r="CH264" s="1" t="str">
        <f>IF(Table65[[#This Row],[Service]]&lt;&gt;"",IF((Table65[[#This Row],[Service]]="HT Custom RNA") + (Table65[[#This Row],[Service]]="HT Geneblock Custom RNA"), "Empty","Required"),"Empty")</f>
        <v>Empty</v>
      </c>
      <c r="CI264" s="1" t="str">
        <f>IF(Table65[[#This Row],[Service]] = "Stock RNA", "Required","Empty")</f>
        <v>Empty</v>
      </c>
      <c r="CJ264" s="1" t="str">
        <f>IF(OR(Table65[[#This Row],[Service]] = "Custom RNA", Table65[[#This Row],[Service]] = "HT Custom RNA", Table65[[#This Row],[Service]] = "HT Geneblock Custom RNA", Table65[[#This Row],[Service]] = "Formulation"), "Required", "Empty")</f>
        <v>Empty</v>
      </c>
      <c r="CK264" s="1" t="str">
        <f>IF(OR(Table65[[#This Row],[Service]] = "Custom RNA", Table65[[#This Row],[Service]] = "HT Custom RNA", Table65[[#This Row],[Service]] = "HT Geneblock Custom RNA"), "Required", "Empty")</f>
        <v>Empty</v>
      </c>
      <c r="CL264" s="1" t="str">
        <f>IF(OR(Table65[[#This Row],[Service]] = "Custom RNA", Table65[[#This Row],[Service]] = "HT Custom RNA", Table65[[#This Row],[Service]] = "HT Geneblock Custom RNA"), "Required", "Empty")</f>
        <v>Empty</v>
      </c>
      <c r="CM264" s="1" t="str">
        <f>IF(OR(Table65[[#This Row],[Service]] = "Custom RNA", Table65[[#This Row],[Service]] = "HT Custom RNA", Table65[[#This Row],[Service]] = "HT Geneblock Custom RNA"), "Required", "Empty")</f>
        <v>Empty</v>
      </c>
      <c r="CN264" s="1" t="str">
        <f>IF(AND(Table65[[#This Row],[Vector]]&lt;&gt;"Banked Construct", OR(Table65[[#This Row],[Service]] = "Custom RNA", Table65[[#This Row],[Service]] = "HT Custom RNA",Table65[[#This Row],[Service]] = "HT Geneblock Custom RNA",)), "Optional", "Empty")</f>
        <v>Empty</v>
      </c>
      <c r="CO264" s="1" t="str">
        <f>IF(OR(Table65[[#This Row],[Service]] = "Custom RNA", Table65[[#This Row],[Service]] = "HT Custom RNA"), "Optional", "Empty")</f>
        <v>Empty</v>
      </c>
      <c r="CP264" s="1" t="str">
        <f>IF(OR(Table65[[#This Row],[Service]] = "Custom RNA", Table65[[#This Row],[Service]] = "HT Custom RNA", Table65[[#This Row],[Service]] = "HT Custom Geneblock RNA"), "Optional", "Empty")</f>
        <v>Empty</v>
      </c>
      <c r="CQ264" s="1" t="str">
        <f>IF(Table65[[#This Row],[Service]]&lt;&gt;"",IF(OR(Table65[[#This Row],[Service]]="HT Custom RNA", Table65[[#This Row],[Service]]="HT Geneblock Custom RNA"), "Empty","Optional"),"Empty")</f>
        <v>Empty</v>
      </c>
      <c r="CR264" s="1" t="str">
        <f>IF(AND(Table65[[#This Row],[Formulation]]&lt;&gt;"",Table65[[#This Row],[Formulation]]&lt;&gt;"None",Table65[[#This Row],[Formulation]]&lt;&gt;"No Options"), "Required","Empty")</f>
        <v>Empty</v>
      </c>
      <c r="CS264" s="1" t="str">
        <f>IF(AND(Table65[[#This Row],[Formulation]]&lt;&gt;"",Table65[[#This Row],[Formulation]]&lt;&gt;"None",Table65[[#This Row],[Formulation]]&lt;&gt;"No Options"), "Optional","Empty")</f>
        <v>Empty</v>
      </c>
      <c r="CT264" s="1" t="str">
        <f t="shared" si="22"/>
        <v>Optional</v>
      </c>
      <c r="CU264" s="1" t="str">
        <f t="shared" si="23"/>
        <v>Optional</v>
      </c>
      <c r="CV264" s="2" t="str">
        <f t="shared" si="24"/>
        <v>Optional</v>
      </c>
    </row>
    <row r="265" spans="1:100" x14ac:dyDescent="0.35">
      <c r="A265" s="69">
        <v>261</v>
      </c>
      <c r="B265" s="59"/>
      <c r="C265" s="83"/>
      <c r="D265" s="85"/>
      <c r="E265" s="90"/>
      <c r="F265" s="60"/>
      <c r="G265" s="60"/>
      <c r="H265" s="60"/>
      <c r="I265" s="61"/>
      <c r="J265" s="61"/>
      <c r="K265" s="105"/>
      <c r="L265" s="90"/>
      <c r="M265" s="60"/>
      <c r="N265" s="108"/>
      <c r="O265" s="91"/>
      <c r="P265" s="111"/>
      <c r="Q265" s="93" t="str">
        <f>Table_Sequence_Check[[#This Row],[Final Warnings]]</f>
        <v/>
      </c>
      <c r="R265" s="19"/>
      <c r="S265" s="19"/>
      <c r="T265" s="19"/>
      <c r="BG265" s="3" t="str" cm="1">
        <f t="array" ref="BG265">_xlfn.LET(
    _xlpm.ProblemFound, _xlfn.TEXTJOIN(", ", TRUE, IF(OR(Table65[[#This Row],[Codon Optimize Capitalized?]]="No", Table65[[#This Row],[Codon Optimize Capitalized?]]=""), IF((ISNUMBER(SEARCH(Table_Problem_Sequences[Problem Sequences], Table65[[#This Row],[Custom Sequence/Bank ID]]))), Table_Problem_Sequences[Problem Sequences], ""),IF((ISNUMBER(FIND(LOWER(Table_Problem_Sequences[Problem Sequences]), Table65[[#This Row],[Custom Sequence/Bank ID]]))), Table_Problem_Sequences[Problem Sequences], ""))),
    IF(_xlpm.ProblemFound="", "", "Warning 1: Problem sequences found (" &amp; _xlpm.ProblemFound &amp; ")"))</f>
        <v/>
      </c>
      <c r="BH265" s="3" t="str">
        <f>IF(AND(Table65[[#This Row],[Vector]] &lt;&gt; "Banked Construct",Table65[[#This Row],[Service]]&lt;&gt;"Stock RNA", LEN(Table65[[#This Row],[Custom Sequence/Bank ID]])&lt;300, Table65[[#This Row],[Custom Sequence/Bank ID]]&lt;&gt;""),"Comment: Sequence is less than 300nt. A spacer sequence will be added to bring the length up to 300nt","")</f>
        <v/>
      </c>
      <c r="BI265" s="1" t="str">
        <f>IF(AND(Table65[[#This Row],[Custom Sequence/Bank ID]]&lt;&gt;"", Table65[[#This Row],[Codon Optimize Capitalized?]]&lt;&gt; "No", Table65[[#This Row],[Codon Optimize Capitalized?]]&lt;&gt; "", Table65[[#This Row],[Codon Optimize Capitalized?]]&lt;&gt; "No Options"),
    IF(MOD(LEN(SUBSTITUTE(SUBSTITUTE(SUBSTITUTE(SUBSTITUTE(SUBSTITUTE(Table65[[#This Row],[Custom Sequence/Bank ID]], "a", ""), "c", ""), "g", ""), "u", ""), "t", "")), 3) = 0,
        "",
        "Error 3: Optimization regions not divisible by 3"),
    "")</f>
        <v/>
      </c>
      <c r="BJ265" s="1" t="str">
        <f>IF(
    Table65[[#This Row],[Vector]]="Banked Construct",
    IF(
        AND(
            LEFT(Table65[[#This Row],[Custom Sequence/Bank ID]], 3)="RTC",
            ISNUMBER(VALUE(MID(Table65[[#This Row],[Custom Sequence/Bank ID]], 4, 7))),
            LEN(Table65[[#This Row],[Custom Sequence/Bank ID]])=10
        ),
        "",
        "Error 4: Incorrect Bank ID"
    ),
    ""
)</f>
        <v/>
      </c>
      <c r="BK265" s="1" t="str">
        <f>IF(
   AND(Table65[[#This Row],[Vector]]&lt;&gt;"Banked Construct", LEN(Table65[[#This Row],[Custom Sequence/Bank ID]])&gt;0),
   IF(
      LEN(
         SUBSTITUTE(
            SUBSTITUTE(
               SUBSTITUTE(
                  SUBSTITUTE(UPPER(Table65[[#This Row],[Custom Sequence/Bank ID]]),"A",""),
               "C",""),
            "T",""),
         "G","")
      )&gt;0,
      "Error 5: Non-ACGT characters present",
      ""
   ),
   ""
)</f>
        <v/>
      </c>
      <c r="BL265" s="4" t="str">
        <f>IF(AND(Table65[[#This Row],[Vector]] &lt;&gt; "Banked Construct",Table65[[#This Row],[Service]]="Custom RNA", LEN(Table65[[#This Row],[Custom Sequence/Bank ID]])&gt;10000),"Error 6: Maximum sequence length is 10,000nt",IF(AND(Table65[[#This Row],[Vector]] &lt;&gt; "Banked Construct",Table65[[#This Row],[Service]]="HT Custom RNA", LEN(Table65[[#This Row],[Custom Sequence/Bank ID]])&gt;5000),"Error 6: Maximum sequence length for HT is 5,000nt", IF(Table65[[#This Row],[Service]]="HT Geneblock Custom RNA", IF(AND(Table65[[#This Row],[Vector]]="RTC coding circRNA", LEN(Table65[[#This Row],[Custom Sequence/Bank ID]])&gt;3793),"Error 6: Maximum sequence length for Coding CircRNA Geneblock is 3,793nt", IF(AND(Table65[[#This Row],[Vector]]="RTC noncoding circRNA", LEN(Table65[[#This Row],[Custom Sequence/Bank ID]])&gt;4493),"Error 6: Maximum sequence length for Noncoding CircRNA Geneblock is 4,493nt", IF(AND(Table65[[#This Row],[Vector]]="RTC Other RNA", LEN(Table65[[#This Row],[Custom Sequence/Bank ID]])&gt;4913),"Error 6: Maximum sequence length for Other RNA Geneblock is 4,913nt",""))),"")))</f>
        <v/>
      </c>
      <c r="BM265" s="4" t="str">
        <f>IF(AND(Table65[[#This Row],[Vector]] &lt;&gt; "Banked Construct", Table65[[#This Row],[Service]]&lt;&gt;"Stock RNA", Table65[[#This Row],[Custom Sequence/Bank ID]]&lt;&gt;""),
    _xlfn.LET(
        _xlpm.Sequence, Table65[[#This Row],[Custom Sequence/Bank ID]],
        _xlpm.OriginalLength, IF(AND(Table65[[#This Row],[Codon Optimize Capitalized?]] &lt;&gt; "No", Table65[[#This Row],[Codon Optimize Capitalized?]] &lt;&gt; ""),
                           LEN(SUBSTITUTE(SUBSTITUTE(SUBSTITUTE(SUBSTITUTE(SUBSTITUTE(_xlpm.Sequence, "A", ""), "C", ""), "G", ""), "T", ""), "U", "")),
                           LEN(_xlpm.Sequence)),
        _xlpm.NoGCLength, IF(AND(Table65[[#This Row],[Codon Optimize Capitalized?]] &lt;&gt; "No", Table65[[#This Row],[Codon Optimize Capitalized?]] &lt;&gt; ""),
                       LEN((SUBSTITUTE(SUBSTITUTE(SUBSTITUTE(SUBSTITUTE(SUBSTITUTE(SUBSTITUTE(SUBSTITUTE(_xlpm.Sequence, "A", ""), "C", ""), "G", ""), "T", ""), "U", ""), "g", ""), "c", ""))),
                       LEN(SUBSTITUTE(SUBSTITUTE(UPPER(_xlpm.Sequence), "G", ""), "C", ""))),
        _xlpm.GCLength, _xlpm.OriginalLength - _xlpm.NoGCLength,
        _xlpm.GCPercentage, IF(_xlpm.OriginalLength &gt; 15, _xlpm.GCLength / _xlpm.OriginalLength, 0.5),
                IF(OR(_xlpm.GCPercentage &gt; 0.65, _xlpm.GCPercentage &lt; 0.25), "Warning 7: Unoptimized region GC is not between 25-65%", "")
    ),
    ""
)</f>
        <v/>
      </c>
      <c r="BN265" s="4" t="str" cm="1">
        <f t="array" ref="BN265">_xlfn.LET(
    _xlpm.ProblemFound, _xlfn.TEXTJOIN(", ", TRUE, IF(OR(Table65[[#This Row],[Codon Optimize Capitalized?]]="No", Table65[[#This Row],[Codon Optimize Capitalized?]]=""), IF((ISNUMBER(SEARCH(Table_Restriction_Enzymes[XbaI], Table65[[#This Row],[Custom Sequence/Bank ID]]))), Table_Restriction_Enzymes[XbaI], ""),IF((ISNUMBER(FIND(LOWER(Table_Restriction_Enzymes[XbaI]), Table65[[#This Row],[Custom Sequence/Bank ID]]))), Table_Restriction_Enzymes[XbaI], ""))),
    IF(_xlpm.ProblemFound="", "", "[" &amp; _xlpm.ProblemFound &amp; "]"))</f>
        <v/>
      </c>
      <c r="BO265" s="4" t="str">
        <f>IF(Table_Sequence_Check[[#This Row],[Restriction Enzyme 1 Check]]&lt;&gt;"", Table_Restriction_Enzymes[[#Headers],[XbaI]],"")</f>
        <v/>
      </c>
      <c r="BP265" s="4" t="str" cm="1">
        <f t="array" ref="BP265">_xlfn.LET(
    _xlpm.ProblemFound, _xlfn.TEXTJOIN(", ", TRUE, IF(OR(Table65[[#This Row],[Codon Optimize Capitalized?]]="No", Table65[[#This Row],[Codon Optimize Capitalized?]]=""), IF((ISNUMBER(SEARCH(Table_Restriction_Enzymes[AscI], Table65[[#This Row],[Custom Sequence/Bank ID]]))), Table_Restriction_Enzymes[AscI], ""),IF((ISNUMBER(FIND(LOWER(Table_Restriction_Enzymes[AscI]), Table65[[#This Row],[Custom Sequence/Bank ID]]))), Table_Restriction_Enzymes[AscI], ""))),
    IF(_xlpm.ProblemFound="", "", "[" &amp; _xlpm.ProblemFound &amp; "]"))</f>
        <v/>
      </c>
      <c r="BQ265" s="4" t="str">
        <f>IF(Table_Sequence_Check[[#This Row],[Restriction Enzyme 2 Check]]&lt;&gt;"", Table_Restriction_Enzymes[[#Headers],[AscI]],"")</f>
        <v/>
      </c>
      <c r="BR265" s="4" t="str">
        <f>IF(AND(Table65[[#This Row],[Vector]] &lt;&gt; "Banked Construct",Table65[[#This Row],[Service]]&lt;&gt;"Stock RNA", Table65[[#This Row],[Service]]&lt;&gt;"HT Geneblock Custom RNA", Table_Sequence_Check[[#This Row],[Restriction Enzyme 1 Check]]&lt;&gt;"", Table_Sequence_Check[[#This Row],[Restriction Enzyme 2 Check]]&lt;&gt; ""),"Error 8: Remove instances of one of the following: " &amp; _xlfn.CONCAT(Table_Sequence_Check[[#This Row],[Restriction Enzyme 1 Check]],Table_Sequence_Check[[#This Row],[Restriction Enzyme 2 Check]]),"")</f>
        <v/>
      </c>
      <c r="BS265" s="4" t="str" cm="1">
        <f t="array" ref="BS265">IF(
   AND(
      Table65[[#This Row],[Service]] &lt;&gt; "",
      OR(
         COUNTIF(Table65[Service], "HT Custom RNA") &gt; 0,
         COUNTIF(Table65[Service], "HT Geneblock Custom RNA") &gt; 0
      ),
      COUNTA(_xlfn.UNIQUE(_xlfn._xlws.FILTER(Table65[Service], Table65[Service] &lt;&gt; ""))) &gt; 1
   ),
   "Error 9: If selecting HT Custom RNA or HT Geneblock Custom RNA, all items must match the selected HT service",
   ""
)</f>
        <v/>
      </c>
      <c r="BT265" s="4" t="str" cm="1">
        <f t="array" ref="BT265">IF(
   AND(
      Table65[[#This Row],[Service]] &lt;&gt; "",
      OR(COUNTIF(Table65[Service], "*HT Custom RNA*") &gt; 0, COUNTIF(Table65[Service], "*HT Geneblock Custom RNA*") &gt; 0),
      OR(
         COUNTA(_xlfn.UNIQUE(_xlfn._xlws.FILTER(Table65[RNA Analytics], (Table65[Service] &lt;&gt; "")))) &gt; 1,
         COUNTA(_xlfn.UNIQUE(_xlfn._xlws.FILTER(Table65[Bank Construct?], (Table65[Service] &lt;&gt; "")))) &gt; 1,
         COUNTA(_xlfn.UNIQUE(_xlfn._xlws.FILTER(Table65[Synthesis Type], (Table65[Service] &lt;&gt; "")))) &gt; 1
      )
   ),
   "Error 10: If submitting HT Custom RNA or HT Geneblock Custom RNA service request, all items must have the same Synthesis Type, Banking, and Analytics",
   ""
)</f>
        <v/>
      </c>
      <c r="BU265" s="4" t="str">
        <f>IF(AND(OR(Table65[[#This Row],[Service]] = "HT Custom RNA",Table65[[#This Row],[Service]] = "HT Geneblock Custom RNA"), Table65[[#This Row],[Vector]]="Banked Construct"),"Error 11: Banked constructs cannot be submitted for HT/Geneblock Custom RNA service. Contact the core if you'd like to resynthesize an entire banked plate","")</f>
        <v/>
      </c>
      <c r="BV265" s="4" t="str">
        <f>IF(AND(Table65[[#This Row],[Service]] &lt;&gt; "", Table65[[#This Row],[Vector]]="Banked Construct", Table65[[#This Row],[Bank Construct?]]="Yes"),"Error 12: Cannot bank constructs that are already banked","")</f>
        <v/>
      </c>
      <c r="BW265" s="4" t="str" cm="1">
        <f t="array" ref="BW265">_xlfn.LET(
    _xlpm.ProblemFound, _xlfn.TEXTJOIN(", ", TRUE, IF(AND(Table65[[#This Row],[Synthesis Type]]="Other RNA", OR(Table65[[#This Row],[Codon Optimize Capitalized?]]="No", Table65[[#This Row],[Codon Optimize Capitalized?]]="")), IF((ISNUMBER(SEARCH(Table_pA_Check[pA Check], Table65[[#This Row],[Custom Sequence/Bank ID]]))), Table_pA_Check[pA Check], ""),IF((ISNUMBER(FIND(LOWER(Table_pA_Check[pA Check]), Table65[[#This Row],[Custom Sequence/Bank ID]]))), Table_pA_Check[pA Check], ""))),
    IF(_xlpm.ProblemFound="", "", "Error 13: Problem sequences found (" &amp; _xlpm.ProblemFound &amp; ")"))</f>
        <v/>
      </c>
      <c r="BX265" s="4" t="str">
        <f>IF(AND(Table65[[#This Row],[Service]] &lt;&gt; "", Table65[[#This Row],[Codon Optimize Capitalized?]]&lt;&gt; "No", Table65[[#This Row],[Codon Optimize Capitalized?]]&lt;&gt; "", Table65[[#This Row],[Codon Optimize Capitalized?]]&lt;&gt; "No Options", EXACT(Table65[[#This Row],[Custom Sequence/Bank ID]],LOWER(Table65[[#This Row],[Custom Sequence/Bank ID]]))),"Error 14: Codon optimization is selected, but sequence is lowercase. Change regions for optimization to uppercase","")</f>
        <v/>
      </c>
      <c r="BY265" s="4" t="str">
        <f>IF(COUNTIF(Table65[Name], Table65[[#This Row],[Name]]) &gt; 1, "Error 15: Duplicate name", "")</f>
        <v/>
      </c>
      <c r="BZ265" s="4" t="str">
        <f>IF(
   Table65[[#This Row],[Service]]&lt;&gt;"",
   IF(
      AND(Table65[[#This Row],[Formulation]]="", Table65[[#This Row],[Number of Aliquots]]&gt;1),
      "Error 16: The RTC can only aliquot formulated circRNA; unformulated circRNA is stable through many freeze-thaw cycles",
      ""
   ),
   ""
)</f>
        <v/>
      </c>
      <c r="CA265" s="4" t="str">
        <f>IF(
   Table65[[#This Row],[Service]]&lt;&gt;"",
   IF(
      Table65[[#This Row],[Number of Aliquots]] &gt; (Table65[[#This Row],[Quantity (mg)]]*20),
      "Error 17: Too many aliquots. Maximum aliquots for Quantity requested = " &amp; (Table65[[#This Row],[Quantity (mg)]]*20),
      ""
   ),
   ""
)</f>
        <v/>
      </c>
      <c r="CB265" s="4" t="str">
        <f>IF(
   AND(Table65[[#This Row],[Service]]&lt;&gt;"", Table65[[#This Row],[Quantity (mg)]]&lt;0.2, Table65[[#This Row],[Formulation]]&lt;&gt;"", Table65[[#This Row],[Formulation]]&lt;&gt;"None"),
   "Error 18: Quantity too low. Minimum is 0.2mg for formulations",
   ""
)</f>
        <v/>
      </c>
      <c r="CC265" s="4" t="str">
        <f>IF(
   AND(Table65[[#This Row],[Service]]&lt;&gt;"", Table65[[#This Row],[Vector]]="No Vector", Table65[[#This Row],[Service]]&lt;&gt;"HT Geneblock Custom RNA"),
   "Error 19: [No Vector] can only be used for Geneblock service",
   ""
)</f>
        <v/>
      </c>
      <c r="CD265" s="4" t="str">
        <f>_xlfn.LET(
    _xlpm.errorList, _xlfn.TEXTJOIN(". ", TRUE, Table_Sequence_Check[[#This Row],[Problem Sequence Check]:[GC Check]],Table_Sequence_Check[[#This Row],[Restriction Enzyme Error]:[Gblock No Vector Check]]),
    IF(AND(Table65[[#This Row],[Service]]&lt;&gt;"", Table65[[#This Row],[Custom Sequence/Bank ID]]&lt;&gt;"SPECIAL",_xlpm.errorList&lt;&gt;""), _xlpm.errorList &amp; ".", "")
)</f>
        <v/>
      </c>
      <c r="CF265" s="3" t="str">
        <f t="shared" si="20"/>
        <v>Required</v>
      </c>
      <c r="CG265" s="1" t="str">
        <f t="shared" si="21"/>
        <v>Optional</v>
      </c>
      <c r="CH265" s="1" t="str">
        <f>IF(Table65[[#This Row],[Service]]&lt;&gt;"",IF((Table65[[#This Row],[Service]]="HT Custom RNA") + (Table65[[#This Row],[Service]]="HT Geneblock Custom RNA"), "Empty","Required"),"Empty")</f>
        <v>Empty</v>
      </c>
      <c r="CI265" s="1" t="str">
        <f>IF(Table65[[#This Row],[Service]] = "Stock RNA", "Required","Empty")</f>
        <v>Empty</v>
      </c>
      <c r="CJ265" s="1" t="str">
        <f>IF(OR(Table65[[#This Row],[Service]] = "Custom RNA", Table65[[#This Row],[Service]] = "HT Custom RNA", Table65[[#This Row],[Service]] = "HT Geneblock Custom RNA", Table65[[#This Row],[Service]] = "Formulation"), "Required", "Empty")</f>
        <v>Empty</v>
      </c>
      <c r="CK265" s="1" t="str">
        <f>IF(OR(Table65[[#This Row],[Service]] = "Custom RNA", Table65[[#This Row],[Service]] = "HT Custom RNA", Table65[[#This Row],[Service]] = "HT Geneblock Custom RNA"), "Required", "Empty")</f>
        <v>Empty</v>
      </c>
      <c r="CL265" s="1" t="str">
        <f>IF(OR(Table65[[#This Row],[Service]] = "Custom RNA", Table65[[#This Row],[Service]] = "HT Custom RNA", Table65[[#This Row],[Service]] = "HT Geneblock Custom RNA"), "Required", "Empty")</f>
        <v>Empty</v>
      </c>
      <c r="CM265" s="1" t="str">
        <f>IF(OR(Table65[[#This Row],[Service]] = "Custom RNA", Table65[[#This Row],[Service]] = "HT Custom RNA", Table65[[#This Row],[Service]] = "HT Geneblock Custom RNA"), "Required", "Empty")</f>
        <v>Empty</v>
      </c>
      <c r="CN265" s="1" t="str">
        <f>IF(AND(Table65[[#This Row],[Vector]]&lt;&gt;"Banked Construct", OR(Table65[[#This Row],[Service]] = "Custom RNA", Table65[[#This Row],[Service]] = "HT Custom RNA",Table65[[#This Row],[Service]] = "HT Geneblock Custom RNA",)), "Optional", "Empty")</f>
        <v>Empty</v>
      </c>
      <c r="CO265" s="1" t="str">
        <f>IF(OR(Table65[[#This Row],[Service]] = "Custom RNA", Table65[[#This Row],[Service]] = "HT Custom RNA"), "Optional", "Empty")</f>
        <v>Empty</v>
      </c>
      <c r="CP265" s="1" t="str">
        <f>IF(OR(Table65[[#This Row],[Service]] = "Custom RNA", Table65[[#This Row],[Service]] = "HT Custom RNA", Table65[[#This Row],[Service]] = "HT Custom Geneblock RNA"), "Optional", "Empty")</f>
        <v>Empty</v>
      </c>
      <c r="CQ265" s="1" t="str">
        <f>IF(Table65[[#This Row],[Service]]&lt;&gt;"",IF(OR(Table65[[#This Row],[Service]]="HT Custom RNA", Table65[[#This Row],[Service]]="HT Geneblock Custom RNA"), "Empty","Optional"),"Empty")</f>
        <v>Empty</v>
      </c>
      <c r="CR265" s="1" t="str">
        <f>IF(AND(Table65[[#This Row],[Formulation]]&lt;&gt;"",Table65[[#This Row],[Formulation]]&lt;&gt;"None",Table65[[#This Row],[Formulation]]&lt;&gt;"No Options"), "Required","Empty")</f>
        <v>Empty</v>
      </c>
      <c r="CS265" s="1" t="str">
        <f>IF(AND(Table65[[#This Row],[Formulation]]&lt;&gt;"",Table65[[#This Row],[Formulation]]&lt;&gt;"None",Table65[[#This Row],[Formulation]]&lt;&gt;"No Options"), "Optional","Empty")</f>
        <v>Empty</v>
      </c>
      <c r="CT265" s="1" t="str">
        <f t="shared" si="22"/>
        <v>Optional</v>
      </c>
      <c r="CU265" s="1" t="str">
        <f t="shared" si="23"/>
        <v>Optional</v>
      </c>
      <c r="CV265" s="2" t="str">
        <f t="shared" si="24"/>
        <v>Optional</v>
      </c>
    </row>
    <row r="266" spans="1:100" x14ac:dyDescent="0.35">
      <c r="A266" s="69">
        <v>262</v>
      </c>
      <c r="B266" s="59"/>
      <c r="C266" s="83"/>
      <c r="D266" s="85"/>
      <c r="E266" s="90"/>
      <c r="F266" s="60"/>
      <c r="G266" s="60"/>
      <c r="H266" s="60"/>
      <c r="I266" s="61"/>
      <c r="J266" s="61"/>
      <c r="K266" s="105"/>
      <c r="L266" s="90"/>
      <c r="M266" s="60"/>
      <c r="N266" s="108"/>
      <c r="O266" s="91"/>
      <c r="P266" s="111"/>
      <c r="Q266" s="93" t="str">
        <f>Table_Sequence_Check[[#This Row],[Final Warnings]]</f>
        <v/>
      </c>
      <c r="R266" s="19"/>
      <c r="S266" s="19"/>
      <c r="T266" s="19"/>
      <c r="BG266" s="3" t="str" cm="1">
        <f t="array" ref="BG266">_xlfn.LET(
    _xlpm.ProblemFound, _xlfn.TEXTJOIN(", ", TRUE, IF(OR(Table65[[#This Row],[Codon Optimize Capitalized?]]="No", Table65[[#This Row],[Codon Optimize Capitalized?]]=""), IF((ISNUMBER(SEARCH(Table_Problem_Sequences[Problem Sequences], Table65[[#This Row],[Custom Sequence/Bank ID]]))), Table_Problem_Sequences[Problem Sequences], ""),IF((ISNUMBER(FIND(LOWER(Table_Problem_Sequences[Problem Sequences]), Table65[[#This Row],[Custom Sequence/Bank ID]]))), Table_Problem_Sequences[Problem Sequences], ""))),
    IF(_xlpm.ProblemFound="", "", "Warning 1: Problem sequences found (" &amp; _xlpm.ProblemFound &amp; ")"))</f>
        <v/>
      </c>
      <c r="BH266" s="3" t="str">
        <f>IF(AND(Table65[[#This Row],[Vector]] &lt;&gt; "Banked Construct",Table65[[#This Row],[Service]]&lt;&gt;"Stock RNA", LEN(Table65[[#This Row],[Custom Sequence/Bank ID]])&lt;300, Table65[[#This Row],[Custom Sequence/Bank ID]]&lt;&gt;""),"Comment: Sequence is less than 300nt. A spacer sequence will be added to bring the length up to 300nt","")</f>
        <v/>
      </c>
      <c r="BI266" s="1" t="str">
        <f>IF(AND(Table65[[#This Row],[Custom Sequence/Bank ID]]&lt;&gt;"", Table65[[#This Row],[Codon Optimize Capitalized?]]&lt;&gt; "No", Table65[[#This Row],[Codon Optimize Capitalized?]]&lt;&gt; "", Table65[[#This Row],[Codon Optimize Capitalized?]]&lt;&gt; "No Options"),
    IF(MOD(LEN(SUBSTITUTE(SUBSTITUTE(SUBSTITUTE(SUBSTITUTE(SUBSTITUTE(Table65[[#This Row],[Custom Sequence/Bank ID]], "a", ""), "c", ""), "g", ""), "u", ""), "t", "")), 3) = 0,
        "",
        "Error 3: Optimization regions not divisible by 3"),
    "")</f>
        <v/>
      </c>
      <c r="BJ266" s="1" t="str">
        <f>IF(
    Table65[[#This Row],[Vector]]="Banked Construct",
    IF(
        AND(
            LEFT(Table65[[#This Row],[Custom Sequence/Bank ID]], 3)="RTC",
            ISNUMBER(VALUE(MID(Table65[[#This Row],[Custom Sequence/Bank ID]], 4, 7))),
            LEN(Table65[[#This Row],[Custom Sequence/Bank ID]])=10
        ),
        "",
        "Error 4: Incorrect Bank ID"
    ),
    ""
)</f>
        <v/>
      </c>
      <c r="BK266" s="1" t="str">
        <f>IF(
   AND(Table65[[#This Row],[Vector]]&lt;&gt;"Banked Construct", LEN(Table65[[#This Row],[Custom Sequence/Bank ID]])&gt;0),
   IF(
      LEN(
         SUBSTITUTE(
            SUBSTITUTE(
               SUBSTITUTE(
                  SUBSTITUTE(UPPER(Table65[[#This Row],[Custom Sequence/Bank ID]]),"A",""),
               "C",""),
            "T",""),
         "G","")
      )&gt;0,
      "Error 5: Non-ACGT characters present",
      ""
   ),
   ""
)</f>
        <v/>
      </c>
      <c r="BL266" s="4" t="str">
        <f>IF(AND(Table65[[#This Row],[Vector]] &lt;&gt; "Banked Construct",Table65[[#This Row],[Service]]="Custom RNA", LEN(Table65[[#This Row],[Custom Sequence/Bank ID]])&gt;10000),"Error 6: Maximum sequence length is 10,000nt",IF(AND(Table65[[#This Row],[Vector]] &lt;&gt; "Banked Construct",Table65[[#This Row],[Service]]="HT Custom RNA", LEN(Table65[[#This Row],[Custom Sequence/Bank ID]])&gt;5000),"Error 6: Maximum sequence length for HT is 5,000nt", IF(Table65[[#This Row],[Service]]="HT Geneblock Custom RNA", IF(AND(Table65[[#This Row],[Vector]]="RTC coding circRNA", LEN(Table65[[#This Row],[Custom Sequence/Bank ID]])&gt;3793),"Error 6: Maximum sequence length for Coding CircRNA Geneblock is 3,793nt", IF(AND(Table65[[#This Row],[Vector]]="RTC noncoding circRNA", LEN(Table65[[#This Row],[Custom Sequence/Bank ID]])&gt;4493),"Error 6: Maximum sequence length for Noncoding CircRNA Geneblock is 4,493nt", IF(AND(Table65[[#This Row],[Vector]]="RTC Other RNA", LEN(Table65[[#This Row],[Custom Sequence/Bank ID]])&gt;4913),"Error 6: Maximum sequence length for Other RNA Geneblock is 4,913nt",""))),"")))</f>
        <v/>
      </c>
      <c r="BM266" s="4" t="str">
        <f>IF(AND(Table65[[#This Row],[Vector]] &lt;&gt; "Banked Construct", Table65[[#This Row],[Service]]&lt;&gt;"Stock RNA", Table65[[#This Row],[Custom Sequence/Bank ID]]&lt;&gt;""),
    _xlfn.LET(
        _xlpm.Sequence, Table65[[#This Row],[Custom Sequence/Bank ID]],
        _xlpm.OriginalLength, IF(AND(Table65[[#This Row],[Codon Optimize Capitalized?]] &lt;&gt; "No", Table65[[#This Row],[Codon Optimize Capitalized?]] &lt;&gt; ""),
                           LEN(SUBSTITUTE(SUBSTITUTE(SUBSTITUTE(SUBSTITUTE(SUBSTITUTE(_xlpm.Sequence, "A", ""), "C", ""), "G", ""), "T", ""), "U", "")),
                           LEN(_xlpm.Sequence)),
        _xlpm.NoGCLength, IF(AND(Table65[[#This Row],[Codon Optimize Capitalized?]] &lt;&gt; "No", Table65[[#This Row],[Codon Optimize Capitalized?]] &lt;&gt; ""),
                       LEN((SUBSTITUTE(SUBSTITUTE(SUBSTITUTE(SUBSTITUTE(SUBSTITUTE(SUBSTITUTE(SUBSTITUTE(_xlpm.Sequence, "A", ""), "C", ""), "G", ""), "T", ""), "U", ""), "g", ""), "c", ""))),
                       LEN(SUBSTITUTE(SUBSTITUTE(UPPER(_xlpm.Sequence), "G", ""), "C", ""))),
        _xlpm.GCLength, _xlpm.OriginalLength - _xlpm.NoGCLength,
        _xlpm.GCPercentage, IF(_xlpm.OriginalLength &gt; 15, _xlpm.GCLength / _xlpm.OriginalLength, 0.5),
                IF(OR(_xlpm.GCPercentage &gt; 0.65, _xlpm.GCPercentage &lt; 0.25), "Warning 7: Unoptimized region GC is not between 25-65%", "")
    ),
    ""
)</f>
        <v/>
      </c>
      <c r="BN266" s="4" t="str" cm="1">
        <f t="array" ref="BN266">_xlfn.LET(
    _xlpm.ProblemFound, _xlfn.TEXTJOIN(", ", TRUE, IF(OR(Table65[[#This Row],[Codon Optimize Capitalized?]]="No", Table65[[#This Row],[Codon Optimize Capitalized?]]=""), IF((ISNUMBER(SEARCH(Table_Restriction_Enzymes[XbaI], Table65[[#This Row],[Custom Sequence/Bank ID]]))), Table_Restriction_Enzymes[XbaI], ""),IF((ISNUMBER(FIND(LOWER(Table_Restriction_Enzymes[XbaI]), Table65[[#This Row],[Custom Sequence/Bank ID]]))), Table_Restriction_Enzymes[XbaI], ""))),
    IF(_xlpm.ProblemFound="", "", "[" &amp; _xlpm.ProblemFound &amp; "]"))</f>
        <v/>
      </c>
      <c r="BO266" s="4" t="str">
        <f>IF(Table_Sequence_Check[[#This Row],[Restriction Enzyme 1 Check]]&lt;&gt;"", Table_Restriction_Enzymes[[#Headers],[XbaI]],"")</f>
        <v/>
      </c>
      <c r="BP266" s="4" t="str" cm="1">
        <f t="array" ref="BP266">_xlfn.LET(
    _xlpm.ProblemFound, _xlfn.TEXTJOIN(", ", TRUE, IF(OR(Table65[[#This Row],[Codon Optimize Capitalized?]]="No", Table65[[#This Row],[Codon Optimize Capitalized?]]=""), IF((ISNUMBER(SEARCH(Table_Restriction_Enzymes[AscI], Table65[[#This Row],[Custom Sequence/Bank ID]]))), Table_Restriction_Enzymes[AscI], ""),IF((ISNUMBER(FIND(LOWER(Table_Restriction_Enzymes[AscI]), Table65[[#This Row],[Custom Sequence/Bank ID]]))), Table_Restriction_Enzymes[AscI], ""))),
    IF(_xlpm.ProblemFound="", "", "[" &amp; _xlpm.ProblemFound &amp; "]"))</f>
        <v/>
      </c>
      <c r="BQ266" s="4" t="str">
        <f>IF(Table_Sequence_Check[[#This Row],[Restriction Enzyme 2 Check]]&lt;&gt;"", Table_Restriction_Enzymes[[#Headers],[AscI]],"")</f>
        <v/>
      </c>
      <c r="BR266" s="4" t="str">
        <f>IF(AND(Table65[[#This Row],[Vector]] &lt;&gt; "Banked Construct",Table65[[#This Row],[Service]]&lt;&gt;"Stock RNA", Table65[[#This Row],[Service]]&lt;&gt;"HT Geneblock Custom RNA", Table_Sequence_Check[[#This Row],[Restriction Enzyme 1 Check]]&lt;&gt;"", Table_Sequence_Check[[#This Row],[Restriction Enzyme 2 Check]]&lt;&gt; ""),"Error 8: Remove instances of one of the following: " &amp; _xlfn.CONCAT(Table_Sequence_Check[[#This Row],[Restriction Enzyme 1 Check]],Table_Sequence_Check[[#This Row],[Restriction Enzyme 2 Check]]),"")</f>
        <v/>
      </c>
      <c r="BS266" s="4" t="str" cm="1">
        <f t="array" ref="BS266">IF(
   AND(
      Table65[[#This Row],[Service]] &lt;&gt; "",
      OR(
         COUNTIF(Table65[Service], "HT Custom RNA") &gt; 0,
         COUNTIF(Table65[Service], "HT Geneblock Custom RNA") &gt; 0
      ),
      COUNTA(_xlfn.UNIQUE(_xlfn._xlws.FILTER(Table65[Service], Table65[Service] &lt;&gt; ""))) &gt; 1
   ),
   "Error 9: If selecting HT Custom RNA or HT Geneblock Custom RNA, all items must match the selected HT service",
   ""
)</f>
        <v/>
      </c>
      <c r="BT266" s="4" t="str" cm="1">
        <f t="array" ref="BT266">IF(
   AND(
      Table65[[#This Row],[Service]] &lt;&gt; "",
      OR(COUNTIF(Table65[Service], "*HT Custom RNA*") &gt; 0, COUNTIF(Table65[Service], "*HT Geneblock Custom RNA*") &gt; 0),
      OR(
         COUNTA(_xlfn.UNIQUE(_xlfn._xlws.FILTER(Table65[RNA Analytics], (Table65[Service] &lt;&gt; "")))) &gt; 1,
         COUNTA(_xlfn.UNIQUE(_xlfn._xlws.FILTER(Table65[Bank Construct?], (Table65[Service] &lt;&gt; "")))) &gt; 1,
         COUNTA(_xlfn.UNIQUE(_xlfn._xlws.FILTER(Table65[Synthesis Type], (Table65[Service] &lt;&gt; "")))) &gt; 1
      )
   ),
   "Error 10: If submitting HT Custom RNA or HT Geneblock Custom RNA service request, all items must have the same Synthesis Type, Banking, and Analytics",
   ""
)</f>
        <v/>
      </c>
      <c r="BU266" s="4" t="str">
        <f>IF(AND(OR(Table65[[#This Row],[Service]] = "HT Custom RNA",Table65[[#This Row],[Service]] = "HT Geneblock Custom RNA"), Table65[[#This Row],[Vector]]="Banked Construct"),"Error 11: Banked constructs cannot be submitted for HT/Geneblock Custom RNA service. Contact the core if you'd like to resynthesize an entire banked plate","")</f>
        <v/>
      </c>
      <c r="BV266" s="4" t="str">
        <f>IF(AND(Table65[[#This Row],[Service]] &lt;&gt; "", Table65[[#This Row],[Vector]]="Banked Construct", Table65[[#This Row],[Bank Construct?]]="Yes"),"Error 12: Cannot bank constructs that are already banked","")</f>
        <v/>
      </c>
      <c r="BW266" s="4" t="str" cm="1">
        <f t="array" ref="BW266">_xlfn.LET(
    _xlpm.ProblemFound, _xlfn.TEXTJOIN(", ", TRUE, IF(AND(Table65[[#This Row],[Synthesis Type]]="Other RNA", OR(Table65[[#This Row],[Codon Optimize Capitalized?]]="No", Table65[[#This Row],[Codon Optimize Capitalized?]]="")), IF((ISNUMBER(SEARCH(Table_pA_Check[pA Check], Table65[[#This Row],[Custom Sequence/Bank ID]]))), Table_pA_Check[pA Check], ""),IF((ISNUMBER(FIND(LOWER(Table_pA_Check[pA Check]), Table65[[#This Row],[Custom Sequence/Bank ID]]))), Table_pA_Check[pA Check], ""))),
    IF(_xlpm.ProblemFound="", "", "Error 13: Problem sequences found (" &amp; _xlpm.ProblemFound &amp; ")"))</f>
        <v/>
      </c>
      <c r="BX266" s="4" t="str">
        <f>IF(AND(Table65[[#This Row],[Service]] &lt;&gt; "", Table65[[#This Row],[Codon Optimize Capitalized?]]&lt;&gt; "No", Table65[[#This Row],[Codon Optimize Capitalized?]]&lt;&gt; "", Table65[[#This Row],[Codon Optimize Capitalized?]]&lt;&gt; "No Options", EXACT(Table65[[#This Row],[Custom Sequence/Bank ID]],LOWER(Table65[[#This Row],[Custom Sequence/Bank ID]]))),"Error 14: Codon optimization is selected, but sequence is lowercase. Change regions for optimization to uppercase","")</f>
        <v/>
      </c>
      <c r="BY266" s="4" t="str">
        <f>IF(COUNTIF(Table65[Name], Table65[[#This Row],[Name]]) &gt; 1, "Error 15: Duplicate name", "")</f>
        <v/>
      </c>
      <c r="BZ266" s="4" t="str">
        <f>IF(
   Table65[[#This Row],[Service]]&lt;&gt;"",
   IF(
      AND(Table65[[#This Row],[Formulation]]="", Table65[[#This Row],[Number of Aliquots]]&gt;1),
      "Error 16: The RTC can only aliquot formulated circRNA; unformulated circRNA is stable through many freeze-thaw cycles",
      ""
   ),
   ""
)</f>
        <v/>
      </c>
      <c r="CA266" s="4" t="str">
        <f>IF(
   Table65[[#This Row],[Service]]&lt;&gt;"",
   IF(
      Table65[[#This Row],[Number of Aliquots]] &gt; (Table65[[#This Row],[Quantity (mg)]]*20),
      "Error 17: Too many aliquots. Maximum aliquots for Quantity requested = " &amp; (Table65[[#This Row],[Quantity (mg)]]*20),
      ""
   ),
   ""
)</f>
        <v/>
      </c>
      <c r="CB266" s="4" t="str">
        <f>IF(
   AND(Table65[[#This Row],[Service]]&lt;&gt;"", Table65[[#This Row],[Quantity (mg)]]&lt;0.2, Table65[[#This Row],[Formulation]]&lt;&gt;"", Table65[[#This Row],[Formulation]]&lt;&gt;"None"),
   "Error 18: Quantity too low. Minimum is 0.2mg for formulations",
   ""
)</f>
        <v/>
      </c>
      <c r="CC266" s="4" t="str">
        <f>IF(
   AND(Table65[[#This Row],[Service]]&lt;&gt;"", Table65[[#This Row],[Vector]]="No Vector", Table65[[#This Row],[Service]]&lt;&gt;"HT Geneblock Custom RNA"),
   "Error 19: [No Vector] can only be used for Geneblock service",
   ""
)</f>
        <v/>
      </c>
      <c r="CD266" s="4" t="str">
        <f>_xlfn.LET(
    _xlpm.errorList, _xlfn.TEXTJOIN(". ", TRUE, Table_Sequence_Check[[#This Row],[Problem Sequence Check]:[GC Check]],Table_Sequence_Check[[#This Row],[Restriction Enzyme Error]:[Gblock No Vector Check]]),
    IF(AND(Table65[[#This Row],[Service]]&lt;&gt;"", Table65[[#This Row],[Custom Sequence/Bank ID]]&lt;&gt;"SPECIAL",_xlpm.errorList&lt;&gt;""), _xlpm.errorList &amp; ".", "")
)</f>
        <v/>
      </c>
      <c r="CF266" s="3" t="str">
        <f t="shared" si="20"/>
        <v>Required</v>
      </c>
      <c r="CG266" s="1" t="str">
        <f t="shared" si="21"/>
        <v>Optional</v>
      </c>
      <c r="CH266" s="1" t="str">
        <f>IF(Table65[[#This Row],[Service]]&lt;&gt;"",IF((Table65[[#This Row],[Service]]="HT Custom RNA") + (Table65[[#This Row],[Service]]="HT Geneblock Custom RNA"), "Empty","Required"),"Empty")</f>
        <v>Empty</v>
      </c>
      <c r="CI266" s="1" t="str">
        <f>IF(Table65[[#This Row],[Service]] = "Stock RNA", "Required","Empty")</f>
        <v>Empty</v>
      </c>
      <c r="CJ266" s="1" t="str">
        <f>IF(OR(Table65[[#This Row],[Service]] = "Custom RNA", Table65[[#This Row],[Service]] = "HT Custom RNA", Table65[[#This Row],[Service]] = "HT Geneblock Custom RNA", Table65[[#This Row],[Service]] = "Formulation"), "Required", "Empty")</f>
        <v>Empty</v>
      </c>
      <c r="CK266" s="1" t="str">
        <f>IF(OR(Table65[[#This Row],[Service]] = "Custom RNA", Table65[[#This Row],[Service]] = "HT Custom RNA", Table65[[#This Row],[Service]] = "HT Geneblock Custom RNA"), "Required", "Empty")</f>
        <v>Empty</v>
      </c>
      <c r="CL266" s="1" t="str">
        <f>IF(OR(Table65[[#This Row],[Service]] = "Custom RNA", Table65[[#This Row],[Service]] = "HT Custom RNA", Table65[[#This Row],[Service]] = "HT Geneblock Custom RNA"), "Required", "Empty")</f>
        <v>Empty</v>
      </c>
      <c r="CM266" s="1" t="str">
        <f>IF(OR(Table65[[#This Row],[Service]] = "Custom RNA", Table65[[#This Row],[Service]] = "HT Custom RNA", Table65[[#This Row],[Service]] = "HT Geneblock Custom RNA"), "Required", "Empty")</f>
        <v>Empty</v>
      </c>
      <c r="CN266" s="1" t="str">
        <f>IF(AND(Table65[[#This Row],[Vector]]&lt;&gt;"Banked Construct", OR(Table65[[#This Row],[Service]] = "Custom RNA", Table65[[#This Row],[Service]] = "HT Custom RNA",Table65[[#This Row],[Service]] = "HT Geneblock Custom RNA",)), "Optional", "Empty")</f>
        <v>Empty</v>
      </c>
      <c r="CO266" s="1" t="str">
        <f>IF(OR(Table65[[#This Row],[Service]] = "Custom RNA", Table65[[#This Row],[Service]] = "HT Custom RNA"), "Optional", "Empty")</f>
        <v>Empty</v>
      </c>
      <c r="CP266" s="1" t="str">
        <f>IF(OR(Table65[[#This Row],[Service]] = "Custom RNA", Table65[[#This Row],[Service]] = "HT Custom RNA", Table65[[#This Row],[Service]] = "HT Custom Geneblock RNA"), "Optional", "Empty")</f>
        <v>Empty</v>
      </c>
      <c r="CQ266" s="1" t="str">
        <f>IF(Table65[[#This Row],[Service]]&lt;&gt;"",IF(OR(Table65[[#This Row],[Service]]="HT Custom RNA", Table65[[#This Row],[Service]]="HT Geneblock Custom RNA"), "Empty","Optional"),"Empty")</f>
        <v>Empty</v>
      </c>
      <c r="CR266" s="1" t="str">
        <f>IF(AND(Table65[[#This Row],[Formulation]]&lt;&gt;"",Table65[[#This Row],[Formulation]]&lt;&gt;"None",Table65[[#This Row],[Formulation]]&lt;&gt;"No Options"), "Required","Empty")</f>
        <v>Empty</v>
      </c>
      <c r="CS266" s="1" t="str">
        <f>IF(AND(Table65[[#This Row],[Formulation]]&lt;&gt;"",Table65[[#This Row],[Formulation]]&lt;&gt;"None",Table65[[#This Row],[Formulation]]&lt;&gt;"No Options"), "Optional","Empty")</f>
        <v>Empty</v>
      </c>
      <c r="CT266" s="1" t="str">
        <f t="shared" si="22"/>
        <v>Optional</v>
      </c>
      <c r="CU266" s="1" t="str">
        <f t="shared" si="23"/>
        <v>Optional</v>
      </c>
      <c r="CV266" s="2" t="str">
        <f t="shared" si="24"/>
        <v>Optional</v>
      </c>
    </row>
    <row r="267" spans="1:100" x14ac:dyDescent="0.35">
      <c r="A267" s="69">
        <v>263</v>
      </c>
      <c r="B267" s="59"/>
      <c r="C267" s="83"/>
      <c r="D267" s="85"/>
      <c r="E267" s="90"/>
      <c r="F267" s="60"/>
      <c r="G267" s="60"/>
      <c r="H267" s="60"/>
      <c r="I267" s="61"/>
      <c r="J267" s="61"/>
      <c r="K267" s="105"/>
      <c r="L267" s="90"/>
      <c r="M267" s="60"/>
      <c r="N267" s="108"/>
      <c r="O267" s="91"/>
      <c r="P267" s="111"/>
      <c r="Q267" s="93" t="str">
        <f>Table_Sequence_Check[[#This Row],[Final Warnings]]</f>
        <v/>
      </c>
      <c r="R267" s="19"/>
      <c r="S267" s="19"/>
      <c r="T267" s="19"/>
      <c r="BG267" s="3" t="str" cm="1">
        <f t="array" ref="BG267">_xlfn.LET(
    _xlpm.ProblemFound, _xlfn.TEXTJOIN(", ", TRUE, IF(OR(Table65[[#This Row],[Codon Optimize Capitalized?]]="No", Table65[[#This Row],[Codon Optimize Capitalized?]]=""), IF((ISNUMBER(SEARCH(Table_Problem_Sequences[Problem Sequences], Table65[[#This Row],[Custom Sequence/Bank ID]]))), Table_Problem_Sequences[Problem Sequences], ""),IF((ISNUMBER(FIND(LOWER(Table_Problem_Sequences[Problem Sequences]), Table65[[#This Row],[Custom Sequence/Bank ID]]))), Table_Problem_Sequences[Problem Sequences], ""))),
    IF(_xlpm.ProblemFound="", "", "Warning 1: Problem sequences found (" &amp; _xlpm.ProblemFound &amp; ")"))</f>
        <v/>
      </c>
      <c r="BH267" s="3" t="str">
        <f>IF(AND(Table65[[#This Row],[Vector]] &lt;&gt; "Banked Construct",Table65[[#This Row],[Service]]&lt;&gt;"Stock RNA", LEN(Table65[[#This Row],[Custom Sequence/Bank ID]])&lt;300, Table65[[#This Row],[Custom Sequence/Bank ID]]&lt;&gt;""),"Comment: Sequence is less than 300nt. A spacer sequence will be added to bring the length up to 300nt","")</f>
        <v/>
      </c>
      <c r="BI267" s="1" t="str">
        <f>IF(AND(Table65[[#This Row],[Custom Sequence/Bank ID]]&lt;&gt;"", Table65[[#This Row],[Codon Optimize Capitalized?]]&lt;&gt; "No", Table65[[#This Row],[Codon Optimize Capitalized?]]&lt;&gt; "", Table65[[#This Row],[Codon Optimize Capitalized?]]&lt;&gt; "No Options"),
    IF(MOD(LEN(SUBSTITUTE(SUBSTITUTE(SUBSTITUTE(SUBSTITUTE(SUBSTITUTE(Table65[[#This Row],[Custom Sequence/Bank ID]], "a", ""), "c", ""), "g", ""), "u", ""), "t", "")), 3) = 0,
        "",
        "Error 3: Optimization regions not divisible by 3"),
    "")</f>
        <v/>
      </c>
      <c r="BJ267" s="1" t="str">
        <f>IF(
    Table65[[#This Row],[Vector]]="Banked Construct",
    IF(
        AND(
            LEFT(Table65[[#This Row],[Custom Sequence/Bank ID]], 3)="RTC",
            ISNUMBER(VALUE(MID(Table65[[#This Row],[Custom Sequence/Bank ID]], 4, 7))),
            LEN(Table65[[#This Row],[Custom Sequence/Bank ID]])=10
        ),
        "",
        "Error 4: Incorrect Bank ID"
    ),
    ""
)</f>
        <v/>
      </c>
      <c r="BK267" s="1" t="str">
        <f>IF(
   AND(Table65[[#This Row],[Vector]]&lt;&gt;"Banked Construct", LEN(Table65[[#This Row],[Custom Sequence/Bank ID]])&gt;0),
   IF(
      LEN(
         SUBSTITUTE(
            SUBSTITUTE(
               SUBSTITUTE(
                  SUBSTITUTE(UPPER(Table65[[#This Row],[Custom Sequence/Bank ID]]),"A",""),
               "C",""),
            "T",""),
         "G","")
      )&gt;0,
      "Error 5: Non-ACGT characters present",
      ""
   ),
   ""
)</f>
        <v/>
      </c>
      <c r="BL267" s="4" t="str">
        <f>IF(AND(Table65[[#This Row],[Vector]] &lt;&gt; "Banked Construct",Table65[[#This Row],[Service]]="Custom RNA", LEN(Table65[[#This Row],[Custom Sequence/Bank ID]])&gt;10000),"Error 6: Maximum sequence length is 10,000nt",IF(AND(Table65[[#This Row],[Vector]] &lt;&gt; "Banked Construct",Table65[[#This Row],[Service]]="HT Custom RNA", LEN(Table65[[#This Row],[Custom Sequence/Bank ID]])&gt;5000),"Error 6: Maximum sequence length for HT is 5,000nt", IF(Table65[[#This Row],[Service]]="HT Geneblock Custom RNA", IF(AND(Table65[[#This Row],[Vector]]="RTC coding circRNA", LEN(Table65[[#This Row],[Custom Sequence/Bank ID]])&gt;3793),"Error 6: Maximum sequence length for Coding CircRNA Geneblock is 3,793nt", IF(AND(Table65[[#This Row],[Vector]]="RTC noncoding circRNA", LEN(Table65[[#This Row],[Custom Sequence/Bank ID]])&gt;4493),"Error 6: Maximum sequence length for Noncoding CircRNA Geneblock is 4,493nt", IF(AND(Table65[[#This Row],[Vector]]="RTC Other RNA", LEN(Table65[[#This Row],[Custom Sequence/Bank ID]])&gt;4913),"Error 6: Maximum sequence length for Other RNA Geneblock is 4,913nt",""))),"")))</f>
        <v/>
      </c>
      <c r="BM267" s="4" t="str">
        <f>IF(AND(Table65[[#This Row],[Vector]] &lt;&gt; "Banked Construct", Table65[[#This Row],[Service]]&lt;&gt;"Stock RNA", Table65[[#This Row],[Custom Sequence/Bank ID]]&lt;&gt;""),
    _xlfn.LET(
        _xlpm.Sequence, Table65[[#This Row],[Custom Sequence/Bank ID]],
        _xlpm.OriginalLength, IF(AND(Table65[[#This Row],[Codon Optimize Capitalized?]] &lt;&gt; "No", Table65[[#This Row],[Codon Optimize Capitalized?]] &lt;&gt; ""),
                           LEN(SUBSTITUTE(SUBSTITUTE(SUBSTITUTE(SUBSTITUTE(SUBSTITUTE(_xlpm.Sequence, "A", ""), "C", ""), "G", ""), "T", ""), "U", "")),
                           LEN(_xlpm.Sequence)),
        _xlpm.NoGCLength, IF(AND(Table65[[#This Row],[Codon Optimize Capitalized?]] &lt;&gt; "No", Table65[[#This Row],[Codon Optimize Capitalized?]] &lt;&gt; ""),
                       LEN((SUBSTITUTE(SUBSTITUTE(SUBSTITUTE(SUBSTITUTE(SUBSTITUTE(SUBSTITUTE(SUBSTITUTE(_xlpm.Sequence, "A", ""), "C", ""), "G", ""), "T", ""), "U", ""), "g", ""), "c", ""))),
                       LEN(SUBSTITUTE(SUBSTITUTE(UPPER(_xlpm.Sequence), "G", ""), "C", ""))),
        _xlpm.GCLength, _xlpm.OriginalLength - _xlpm.NoGCLength,
        _xlpm.GCPercentage, IF(_xlpm.OriginalLength &gt; 15, _xlpm.GCLength / _xlpm.OriginalLength, 0.5),
                IF(OR(_xlpm.GCPercentage &gt; 0.65, _xlpm.GCPercentage &lt; 0.25), "Warning 7: Unoptimized region GC is not between 25-65%", "")
    ),
    ""
)</f>
        <v/>
      </c>
      <c r="BN267" s="4" t="str" cm="1">
        <f t="array" ref="BN267">_xlfn.LET(
    _xlpm.ProblemFound, _xlfn.TEXTJOIN(", ", TRUE, IF(OR(Table65[[#This Row],[Codon Optimize Capitalized?]]="No", Table65[[#This Row],[Codon Optimize Capitalized?]]=""), IF((ISNUMBER(SEARCH(Table_Restriction_Enzymes[XbaI], Table65[[#This Row],[Custom Sequence/Bank ID]]))), Table_Restriction_Enzymes[XbaI], ""),IF((ISNUMBER(FIND(LOWER(Table_Restriction_Enzymes[XbaI]), Table65[[#This Row],[Custom Sequence/Bank ID]]))), Table_Restriction_Enzymes[XbaI], ""))),
    IF(_xlpm.ProblemFound="", "", "[" &amp; _xlpm.ProblemFound &amp; "]"))</f>
        <v/>
      </c>
      <c r="BO267" s="4" t="str">
        <f>IF(Table_Sequence_Check[[#This Row],[Restriction Enzyme 1 Check]]&lt;&gt;"", Table_Restriction_Enzymes[[#Headers],[XbaI]],"")</f>
        <v/>
      </c>
      <c r="BP267" s="4" t="str" cm="1">
        <f t="array" ref="BP267">_xlfn.LET(
    _xlpm.ProblemFound, _xlfn.TEXTJOIN(", ", TRUE, IF(OR(Table65[[#This Row],[Codon Optimize Capitalized?]]="No", Table65[[#This Row],[Codon Optimize Capitalized?]]=""), IF((ISNUMBER(SEARCH(Table_Restriction_Enzymes[AscI], Table65[[#This Row],[Custom Sequence/Bank ID]]))), Table_Restriction_Enzymes[AscI], ""),IF((ISNUMBER(FIND(LOWER(Table_Restriction_Enzymes[AscI]), Table65[[#This Row],[Custom Sequence/Bank ID]]))), Table_Restriction_Enzymes[AscI], ""))),
    IF(_xlpm.ProblemFound="", "", "[" &amp; _xlpm.ProblemFound &amp; "]"))</f>
        <v/>
      </c>
      <c r="BQ267" s="4" t="str">
        <f>IF(Table_Sequence_Check[[#This Row],[Restriction Enzyme 2 Check]]&lt;&gt;"", Table_Restriction_Enzymes[[#Headers],[AscI]],"")</f>
        <v/>
      </c>
      <c r="BR267" s="4" t="str">
        <f>IF(AND(Table65[[#This Row],[Vector]] &lt;&gt; "Banked Construct",Table65[[#This Row],[Service]]&lt;&gt;"Stock RNA", Table65[[#This Row],[Service]]&lt;&gt;"HT Geneblock Custom RNA", Table_Sequence_Check[[#This Row],[Restriction Enzyme 1 Check]]&lt;&gt;"", Table_Sequence_Check[[#This Row],[Restriction Enzyme 2 Check]]&lt;&gt; ""),"Error 8: Remove instances of one of the following: " &amp; _xlfn.CONCAT(Table_Sequence_Check[[#This Row],[Restriction Enzyme 1 Check]],Table_Sequence_Check[[#This Row],[Restriction Enzyme 2 Check]]),"")</f>
        <v/>
      </c>
      <c r="BS267" s="4" t="str" cm="1">
        <f t="array" ref="BS267">IF(
   AND(
      Table65[[#This Row],[Service]] &lt;&gt; "",
      OR(
         COUNTIF(Table65[Service], "HT Custom RNA") &gt; 0,
         COUNTIF(Table65[Service], "HT Geneblock Custom RNA") &gt; 0
      ),
      COUNTA(_xlfn.UNIQUE(_xlfn._xlws.FILTER(Table65[Service], Table65[Service] &lt;&gt; ""))) &gt; 1
   ),
   "Error 9: If selecting HT Custom RNA or HT Geneblock Custom RNA, all items must match the selected HT service",
   ""
)</f>
        <v/>
      </c>
      <c r="BT267" s="4" t="str" cm="1">
        <f t="array" ref="BT267">IF(
   AND(
      Table65[[#This Row],[Service]] &lt;&gt; "",
      OR(COUNTIF(Table65[Service], "*HT Custom RNA*") &gt; 0, COUNTIF(Table65[Service], "*HT Geneblock Custom RNA*") &gt; 0),
      OR(
         COUNTA(_xlfn.UNIQUE(_xlfn._xlws.FILTER(Table65[RNA Analytics], (Table65[Service] &lt;&gt; "")))) &gt; 1,
         COUNTA(_xlfn.UNIQUE(_xlfn._xlws.FILTER(Table65[Bank Construct?], (Table65[Service] &lt;&gt; "")))) &gt; 1,
         COUNTA(_xlfn.UNIQUE(_xlfn._xlws.FILTER(Table65[Synthesis Type], (Table65[Service] &lt;&gt; "")))) &gt; 1
      )
   ),
   "Error 10: If submitting HT Custom RNA or HT Geneblock Custom RNA service request, all items must have the same Synthesis Type, Banking, and Analytics",
   ""
)</f>
        <v/>
      </c>
      <c r="BU267" s="4" t="str">
        <f>IF(AND(OR(Table65[[#This Row],[Service]] = "HT Custom RNA",Table65[[#This Row],[Service]] = "HT Geneblock Custom RNA"), Table65[[#This Row],[Vector]]="Banked Construct"),"Error 11: Banked constructs cannot be submitted for HT/Geneblock Custom RNA service. Contact the core if you'd like to resynthesize an entire banked plate","")</f>
        <v/>
      </c>
      <c r="BV267" s="4" t="str">
        <f>IF(AND(Table65[[#This Row],[Service]] &lt;&gt; "", Table65[[#This Row],[Vector]]="Banked Construct", Table65[[#This Row],[Bank Construct?]]="Yes"),"Error 12: Cannot bank constructs that are already banked","")</f>
        <v/>
      </c>
      <c r="BW267" s="4" t="str" cm="1">
        <f t="array" ref="BW267">_xlfn.LET(
    _xlpm.ProblemFound, _xlfn.TEXTJOIN(", ", TRUE, IF(AND(Table65[[#This Row],[Synthesis Type]]="Other RNA", OR(Table65[[#This Row],[Codon Optimize Capitalized?]]="No", Table65[[#This Row],[Codon Optimize Capitalized?]]="")), IF((ISNUMBER(SEARCH(Table_pA_Check[pA Check], Table65[[#This Row],[Custom Sequence/Bank ID]]))), Table_pA_Check[pA Check], ""),IF((ISNUMBER(FIND(LOWER(Table_pA_Check[pA Check]), Table65[[#This Row],[Custom Sequence/Bank ID]]))), Table_pA_Check[pA Check], ""))),
    IF(_xlpm.ProblemFound="", "", "Error 13: Problem sequences found (" &amp; _xlpm.ProblemFound &amp; ")"))</f>
        <v/>
      </c>
      <c r="BX267" s="4" t="str">
        <f>IF(AND(Table65[[#This Row],[Service]] &lt;&gt; "", Table65[[#This Row],[Codon Optimize Capitalized?]]&lt;&gt; "No", Table65[[#This Row],[Codon Optimize Capitalized?]]&lt;&gt; "", Table65[[#This Row],[Codon Optimize Capitalized?]]&lt;&gt; "No Options", EXACT(Table65[[#This Row],[Custom Sequence/Bank ID]],LOWER(Table65[[#This Row],[Custom Sequence/Bank ID]]))),"Error 14: Codon optimization is selected, but sequence is lowercase. Change regions for optimization to uppercase","")</f>
        <v/>
      </c>
      <c r="BY267" s="4" t="str">
        <f>IF(COUNTIF(Table65[Name], Table65[[#This Row],[Name]]) &gt; 1, "Error 15: Duplicate name", "")</f>
        <v/>
      </c>
      <c r="BZ267" s="4" t="str">
        <f>IF(
   Table65[[#This Row],[Service]]&lt;&gt;"",
   IF(
      AND(Table65[[#This Row],[Formulation]]="", Table65[[#This Row],[Number of Aliquots]]&gt;1),
      "Error 16: The RTC can only aliquot formulated circRNA; unformulated circRNA is stable through many freeze-thaw cycles",
      ""
   ),
   ""
)</f>
        <v/>
      </c>
      <c r="CA267" s="4" t="str">
        <f>IF(
   Table65[[#This Row],[Service]]&lt;&gt;"",
   IF(
      Table65[[#This Row],[Number of Aliquots]] &gt; (Table65[[#This Row],[Quantity (mg)]]*20),
      "Error 17: Too many aliquots. Maximum aliquots for Quantity requested = " &amp; (Table65[[#This Row],[Quantity (mg)]]*20),
      ""
   ),
   ""
)</f>
        <v/>
      </c>
      <c r="CB267" s="4" t="str">
        <f>IF(
   AND(Table65[[#This Row],[Service]]&lt;&gt;"", Table65[[#This Row],[Quantity (mg)]]&lt;0.2, Table65[[#This Row],[Formulation]]&lt;&gt;"", Table65[[#This Row],[Formulation]]&lt;&gt;"None"),
   "Error 18: Quantity too low. Minimum is 0.2mg for formulations",
   ""
)</f>
        <v/>
      </c>
      <c r="CC267" s="4" t="str">
        <f>IF(
   AND(Table65[[#This Row],[Service]]&lt;&gt;"", Table65[[#This Row],[Vector]]="No Vector", Table65[[#This Row],[Service]]&lt;&gt;"HT Geneblock Custom RNA"),
   "Error 19: [No Vector] can only be used for Geneblock service",
   ""
)</f>
        <v/>
      </c>
      <c r="CD267" s="4" t="str">
        <f>_xlfn.LET(
    _xlpm.errorList, _xlfn.TEXTJOIN(". ", TRUE, Table_Sequence_Check[[#This Row],[Problem Sequence Check]:[GC Check]],Table_Sequence_Check[[#This Row],[Restriction Enzyme Error]:[Gblock No Vector Check]]),
    IF(AND(Table65[[#This Row],[Service]]&lt;&gt;"", Table65[[#This Row],[Custom Sequence/Bank ID]]&lt;&gt;"SPECIAL",_xlpm.errorList&lt;&gt;""), _xlpm.errorList &amp; ".", "")
)</f>
        <v/>
      </c>
      <c r="CF267" s="3" t="str">
        <f t="shared" si="20"/>
        <v>Required</v>
      </c>
      <c r="CG267" s="1" t="str">
        <f t="shared" si="21"/>
        <v>Optional</v>
      </c>
      <c r="CH267" s="1" t="str">
        <f>IF(Table65[[#This Row],[Service]]&lt;&gt;"",IF((Table65[[#This Row],[Service]]="HT Custom RNA") + (Table65[[#This Row],[Service]]="HT Geneblock Custom RNA"), "Empty","Required"),"Empty")</f>
        <v>Empty</v>
      </c>
      <c r="CI267" s="1" t="str">
        <f>IF(Table65[[#This Row],[Service]] = "Stock RNA", "Required","Empty")</f>
        <v>Empty</v>
      </c>
      <c r="CJ267" s="1" t="str">
        <f>IF(OR(Table65[[#This Row],[Service]] = "Custom RNA", Table65[[#This Row],[Service]] = "HT Custom RNA", Table65[[#This Row],[Service]] = "HT Geneblock Custom RNA", Table65[[#This Row],[Service]] = "Formulation"), "Required", "Empty")</f>
        <v>Empty</v>
      </c>
      <c r="CK267" s="1" t="str">
        <f>IF(OR(Table65[[#This Row],[Service]] = "Custom RNA", Table65[[#This Row],[Service]] = "HT Custom RNA", Table65[[#This Row],[Service]] = "HT Geneblock Custom RNA"), "Required", "Empty")</f>
        <v>Empty</v>
      </c>
      <c r="CL267" s="1" t="str">
        <f>IF(OR(Table65[[#This Row],[Service]] = "Custom RNA", Table65[[#This Row],[Service]] = "HT Custom RNA", Table65[[#This Row],[Service]] = "HT Geneblock Custom RNA"), "Required", "Empty")</f>
        <v>Empty</v>
      </c>
      <c r="CM267" s="1" t="str">
        <f>IF(OR(Table65[[#This Row],[Service]] = "Custom RNA", Table65[[#This Row],[Service]] = "HT Custom RNA", Table65[[#This Row],[Service]] = "HT Geneblock Custom RNA"), "Required", "Empty")</f>
        <v>Empty</v>
      </c>
      <c r="CN267" s="1" t="str">
        <f>IF(AND(Table65[[#This Row],[Vector]]&lt;&gt;"Banked Construct", OR(Table65[[#This Row],[Service]] = "Custom RNA", Table65[[#This Row],[Service]] = "HT Custom RNA",Table65[[#This Row],[Service]] = "HT Geneblock Custom RNA",)), "Optional", "Empty")</f>
        <v>Empty</v>
      </c>
      <c r="CO267" s="1" t="str">
        <f>IF(OR(Table65[[#This Row],[Service]] = "Custom RNA", Table65[[#This Row],[Service]] = "HT Custom RNA"), "Optional", "Empty")</f>
        <v>Empty</v>
      </c>
      <c r="CP267" s="1" t="str">
        <f>IF(OR(Table65[[#This Row],[Service]] = "Custom RNA", Table65[[#This Row],[Service]] = "HT Custom RNA", Table65[[#This Row],[Service]] = "HT Custom Geneblock RNA"), "Optional", "Empty")</f>
        <v>Empty</v>
      </c>
      <c r="CQ267" s="1" t="str">
        <f>IF(Table65[[#This Row],[Service]]&lt;&gt;"",IF(OR(Table65[[#This Row],[Service]]="HT Custom RNA", Table65[[#This Row],[Service]]="HT Geneblock Custom RNA"), "Empty","Optional"),"Empty")</f>
        <v>Empty</v>
      </c>
      <c r="CR267" s="1" t="str">
        <f>IF(AND(Table65[[#This Row],[Formulation]]&lt;&gt;"",Table65[[#This Row],[Formulation]]&lt;&gt;"None",Table65[[#This Row],[Formulation]]&lt;&gt;"No Options"), "Required","Empty")</f>
        <v>Empty</v>
      </c>
      <c r="CS267" s="1" t="str">
        <f>IF(AND(Table65[[#This Row],[Formulation]]&lt;&gt;"",Table65[[#This Row],[Formulation]]&lt;&gt;"None",Table65[[#This Row],[Formulation]]&lt;&gt;"No Options"), "Optional","Empty")</f>
        <v>Empty</v>
      </c>
      <c r="CT267" s="1" t="str">
        <f t="shared" si="22"/>
        <v>Optional</v>
      </c>
      <c r="CU267" s="1" t="str">
        <f t="shared" si="23"/>
        <v>Optional</v>
      </c>
      <c r="CV267" s="2" t="str">
        <f t="shared" si="24"/>
        <v>Optional</v>
      </c>
    </row>
    <row r="268" spans="1:100" x14ac:dyDescent="0.35">
      <c r="A268" s="69">
        <v>264</v>
      </c>
      <c r="B268" s="59"/>
      <c r="C268" s="83"/>
      <c r="D268" s="85"/>
      <c r="E268" s="90"/>
      <c r="F268" s="60"/>
      <c r="G268" s="60"/>
      <c r="H268" s="60"/>
      <c r="I268" s="61"/>
      <c r="J268" s="61"/>
      <c r="K268" s="105"/>
      <c r="L268" s="90"/>
      <c r="M268" s="60"/>
      <c r="N268" s="108"/>
      <c r="O268" s="91"/>
      <c r="P268" s="111"/>
      <c r="Q268" s="93" t="str">
        <f>Table_Sequence_Check[[#This Row],[Final Warnings]]</f>
        <v/>
      </c>
      <c r="R268" s="19"/>
      <c r="S268" s="19"/>
      <c r="T268" s="19"/>
      <c r="BG268" s="3" t="str" cm="1">
        <f t="array" ref="BG268">_xlfn.LET(
    _xlpm.ProblemFound, _xlfn.TEXTJOIN(", ", TRUE, IF(OR(Table65[[#This Row],[Codon Optimize Capitalized?]]="No", Table65[[#This Row],[Codon Optimize Capitalized?]]=""), IF((ISNUMBER(SEARCH(Table_Problem_Sequences[Problem Sequences], Table65[[#This Row],[Custom Sequence/Bank ID]]))), Table_Problem_Sequences[Problem Sequences], ""),IF((ISNUMBER(FIND(LOWER(Table_Problem_Sequences[Problem Sequences]), Table65[[#This Row],[Custom Sequence/Bank ID]]))), Table_Problem_Sequences[Problem Sequences], ""))),
    IF(_xlpm.ProblemFound="", "", "Warning 1: Problem sequences found (" &amp; _xlpm.ProblemFound &amp; ")"))</f>
        <v/>
      </c>
      <c r="BH268" s="3" t="str">
        <f>IF(AND(Table65[[#This Row],[Vector]] &lt;&gt; "Banked Construct",Table65[[#This Row],[Service]]&lt;&gt;"Stock RNA", LEN(Table65[[#This Row],[Custom Sequence/Bank ID]])&lt;300, Table65[[#This Row],[Custom Sequence/Bank ID]]&lt;&gt;""),"Comment: Sequence is less than 300nt. A spacer sequence will be added to bring the length up to 300nt","")</f>
        <v/>
      </c>
      <c r="BI268" s="1" t="str">
        <f>IF(AND(Table65[[#This Row],[Custom Sequence/Bank ID]]&lt;&gt;"", Table65[[#This Row],[Codon Optimize Capitalized?]]&lt;&gt; "No", Table65[[#This Row],[Codon Optimize Capitalized?]]&lt;&gt; "", Table65[[#This Row],[Codon Optimize Capitalized?]]&lt;&gt; "No Options"),
    IF(MOD(LEN(SUBSTITUTE(SUBSTITUTE(SUBSTITUTE(SUBSTITUTE(SUBSTITUTE(Table65[[#This Row],[Custom Sequence/Bank ID]], "a", ""), "c", ""), "g", ""), "u", ""), "t", "")), 3) = 0,
        "",
        "Error 3: Optimization regions not divisible by 3"),
    "")</f>
        <v/>
      </c>
      <c r="BJ268" s="1" t="str">
        <f>IF(
    Table65[[#This Row],[Vector]]="Banked Construct",
    IF(
        AND(
            LEFT(Table65[[#This Row],[Custom Sequence/Bank ID]], 3)="RTC",
            ISNUMBER(VALUE(MID(Table65[[#This Row],[Custom Sequence/Bank ID]], 4, 7))),
            LEN(Table65[[#This Row],[Custom Sequence/Bank ID]])=10
        ),
        "",
        "Error 4: Incorrect Bank ID"
    ),
    ""
)</f>
        <v/>
      </c>
      <c r="BK268" s="1" t="str">
        <f>IF(
   AND(Table65[[#This Row],[Vector]]&lt;&gt;"Banked Construct", LEN(Table65[[#This Row],[Custom Sequence/Bank ID]])&gt;0),
   IF(
      LEN(
         SUBSTITUTE(
            SUBSTITUTE(
               SUBSTITUTE(
                  SUBSTITUTE(UPPER(Table65[[#This Row],[Custom Sequence/Bank ID]]),"A",""),
               "C",""),
            "T",""),
         "G","")
      )&gt;0,
      "Error 5: Non-ACGT characters present",
      ""
   ),
   ""
)</f>
        <v/>
      </c>
      <c r="BL268" s="4" t="str">
        <f>IF(AND(Table65[[#This Row],[Vector]] &lt;&gt; "Banked Construct",Table65[[#This Row],[Service]]="Custom RNA", LEN(Table65[[#This Row],[Custom Sequence/Bank ID]])&gt;10000),"Error 6: Maximum sequence length is 10,000nt",IF(AND(Table65[[#This Row],[Vector]] &lt;&gt; "Banked Construct",Table65[[#This Row],[Service]]="HT Custom RNA", LEN(Table65[[#This Row],[Custom Sequence/Bank ID]])&gt;5000),"Error 6: Maximum sequence length for HT is 5,000nt", IF(Table65[[#This Row],[Service]]="HT Geneblock Custom RNA", IF(AND(Table65[[#This Row],[Vector]]="RTC coding circRNA", LEN(Table65[[#This Row],[Custom Sequence/Bank ID]])&gt;3793),"Error 6: Maximum sequence length for Coding CircRNA Geneblock is 3,793nt", IF(AND(Table65[[#This Row],[Vector]]="RTC noncoding circRNA", LEN(Table65[[#This Row],[Custom Sequence/Bank ID]])&gt;4493),"Error 6: Maximum sequence length for Noncoding CircRNA Geneblock is 4,493nt", IF(AND(Table65[[#This Row],[Vector]]="RTC Other RNA", LEN(Table65[[#This Row],[Custom Sequence/Bank ID]])&gt;4913),"Error 6: Maximum sequence length for Other RNA Geneblock is 4,913nt",""))),"")))</f>
        <v/>
      </c>
      <c r="BM268" s="4" t="str">
        <f>IF(AND(Table65[[#This Row],[Vector]] &lt;&gt; "Banked Construct", Table65[[#This Row],[Service]]&lt;&gt;"Stock RNA", Table65[[#This Row],[Custom Sequence/Bank ID]]&lt;&gt;""),
    _xlfn.LET(
        _xlpm.Sequence, Table65[[#This Row],[Custom Sequence/Bank ID]],
        _xlpm.OriginalLength, IF(AND(Table65[[#This Row],[Codon Optimize Capitalized?]] &lt;&gt; "No", Table65[[#This Row],[Codon Optimize Capitalized?]] &lt;&gt; ""),
                           LEN(SUBSTITUTE(SUBSTITUTE(SUBSTITUTE(SUBSTITUTE(SUBSTITUTE(_xlpm.Sequence, "A", ""), "C", ""), "G", ""), "T", ""), "U", "")),
                           LEN(_xlpm.Sequence)),
        _xlpm.NoGCLength, IF(AND(Table65[[#This Row],[Codon Optimize Capitalized?]] &lt;&gt; "No", Table65[[#This Row],[Codon Optimize Capitalized?]] &lt;&gt; ""),
                       LEN((SUBSTITUTE(SUBSTITUTE(SUBSTITUTE(SUBSTITUTE(SUBSTITUTE(SUBSTITUTE(SUBSTITUTE(_xlpm.Sequence, "A", ""), "C", ""), "G", ""), "T", ""), "U", ""), "g", ""), "c", ""))),
                       LEN(SUBSTITUTE(SUBSTITUTE(UPPER(_xlpm.Sequence), "G", ""), "C", ""))),
        _xlpm.GCLength, _xlpm.OriginalLength - _xlpm.NoGCLength,
        _xlpm.GCPercentage, IF(_xlpm.OriginalLength &gt; 15, _xlpm.GCLength / _xlpm.OriginalLength, 0.5),
                IF(OR(_xlpm.GCPercentage &gt; 0.65, _xlpm.GCPercentage &lt; 0.25), "Warning 7: Unoptimized region GC is not between 25-65%", "")
    ),
    ""
)</f>
        <v/>
      </c>
      <c r="BN268" s="4" t="str" cm="1">
        <f t="array" ref="BN268">_xlfn.LET(
    _xlpm.ProblemFound, _xlfn.TEXTJOIN(", ", TRUE, IF(OR(Table65[[#This Row],[Codon Optimize Capitalized?]]="No", Table65[[#This Row],[Codon Optimize Capitalized?]]=""), IF((ISNUMBER(SEARCH(Table_Restriction_Enzymes[XbaI], Table65[[#This Row],[Custom Sequence/Bank ID]]))), Table_Restriction_Enzymes[XbaI], ""),IF((ISNUMBER(FIND(LOWER(Table_Restriction_Enzymes[XbaI]), Table65[[#This Row],[Custom Sequence/Bank ID]]))), Table_Restriction_Enzymes[XbaI], ""))),
    IF(_xlpm.ProblemFound="", "", "[" &amp; _xlpm.ProblemFound &amp; "]"))</f>
        <v/>
      </c>
      <c r="BO268" s="4" t="str">
        <f>IF(Table_Sequence_Check[[#This Row],[Restriction Enzyme 1 Check]]&lt;&gt;"", Table_Restriction_Enzymes[[#Headers],[XbaI]],"")</f>
        <v/>
      </c>
      <c r="BP268" s="4" t="str" cm="1">
        <f t="array" ref="BP268">_xlfn.LET(
    _xlpm.ProblemFound, _xlfn.TEXTJOIN(", ", TRUE, IF(OR(Table65[[#This Row],[Codon Optimize Capitalized?]]="No", Table65[[#This Row],[Codon Optimize Capitalized?]]=""), IF((ISNUMBER(SEARCH(Table_Restriction_Enzymes[AscI], Table65[[#This Row],[Custom Sequence/Bank ID]]))), Table_Restriction_Enzymes[AscI], ""),IF((ISNUMBER(FIND(LOWER(Table_Restriction_Enzymes[AscI]), Table65[[#This Row],[Custom Sequence/Bank ID]]))), Table_Restriction_Enzymes[AscI], ""))),
    IF(_xlpm.ProblemFound="", "", "[" &amp; _xlpm.ProblemFound &amp; "]"))</f>
        <v/>
      </c>
      <c r="BQ268" s="4" t="str">
        <f>IF(Table_Sequence_Check[[#This Row],[Restriction Enzyme 2 Check]]&lt;&gt;"", Table_Restriction_Enzymes[[#Headers],[AscI]],"")</f>
        <v/>
      </c>
      <c r="BR268" s="4" t="str">
        <f>IF(AND(Table65[[#This Row],[Vector]] &lt;&gt; "Banked Construct",Table65[[#This Row],[Service]]&lt;&gt;"Stock RNA", Table65[[#This Row],[Service]]&lt;&gt;"HT Geneblock Custom RNA", Table_Sequence_Check[[#This Row],[Restriction Enzyme 1 Check]]&lt;&gt;"", Table_Sequence_Check[[#This Row],[Restriction Enzyme 2 Check]]&lt;&gt; ""),"Error 8: Remove instances of one of the following: " &amp; _xlfn.CONCAT(Table_Sequence_Check[[#This Row],[Restriction Enzyme 1 Check]],Table_Sequence_Check[[#This Row],[Restriction Enzyme 2 Check]]),"")</f>
        <v/>
      </c>
      <c r="BS268" s="4" t="str" cm="1">
        <f t="array" ref="BS268">IF(
   AND(
      Table65[[#This Row],[Service]] &lt;&gt; "",
      OR(
         COUNTIF(Table65[Service], "HT Custom RNA") &gt; 0,
         COUNTIF(Table65[Service], "HT Geneblock Custom RNA") &gt; 0
      ),
      COUNTA(_xlfn.UNIQUE(_xlfn._xlws.FILTER(Table65[Service], Table65[Service] &lt;&gt; ""))) &gt; 1
   ),
   "Error 9: If selecting HT Custom RNA or HT Geneblock Custom RNA, all items must match the selected HT service",
   ""
)</f>
        <v/>
      </c>
      <c r="BT268" s="4" t="str" cm="1">
        <f t="array" ref="BT268">IF(
   AND(
      Table65[[#This Row],[Service]] &lt;&gt; "",
      OR(COUNTIF(Table65[Service], "*HT Custom RNA*") &gt; 0, COUNTIF(Table65[Service], "*HT Geneblock Custom RNA*") &gt; 0),
      OR(
         COUNTA(_xlfn.UNIQUE(_xlfn._xlws.FILTER(Table65[RNA Analytics], (Table65[Service] &lt;&gt; "")))) &gt; 1,
         COUNTA(_xlfn.UNIQUE(_xlfn._xlws.FILTER(Table65[Bank Construct?], (Table65[Service] &lt;&gt; "")))) &gt; 1,
         COUNTA(_xlfn.UNIQUE(_xlfn._xlws.FILTER(Table65[Synthesis Type], (Table65[Service] &lt;&gt; "")))) &gt; 1
      )
   ),
   "Error 10: If submitting HT Custom RNA or HT Geneblock Custom RNA service request, all items must have the same Synthesis Type, Banking, and Analytics",
   ""
)</f>
        <v/>
      </c>
      <c r="BU268" s="4" t="str">
        <f>IF(AND(OR(Table65[[#This Row],[Service]] = "HT Custom RNA",Table65[[#This Row],[Service]] = "HT Geneblock Custom RNA"), Table65[[#This Row],[Vector]]="Banked Construct"),"Error 11: Banked constructs cannot be submitted for HT/Geneblock Custom RNA service. Contact the core if you'd like to resynthesize an entire banked plate","")</f>
        <v/>
      </c>
      <c r="BV268" s="4" t="str">
        <f>IF(AND(Table65[[#This Row],[Service]] &lt;&gt; "", Table65[[#This Row],[Vector]]="Banked Construct", Table65[[#This Row],[Bank Construct?]]="Yes"),"Error 12: Cannot bank constructs that are already banked","")</f>
        <v/>
      </c>
      <c r="BW268" s="4" t="str" cm="1">
        <f t="array" ref="BW268">_xlfn.LET(
    _xlpm.ProblemFound, _xlfn.TEXTJOIN(", ", TRUE, IF(AND(Table65[[#This Row],[Synthesis Type]]="Other RNA", OR(Table65[[#This Row],[Codon Optimize Capitalized?]]="No", Table65[[#This Row],[Codon Optimize Capitalized?]]="")), IF((ISNUMBER(SEARCH(Table_pA_Check[pA Check], Table65[[#This Row],[Custom Sequence/Bank ID]]))), Table_pA_Check[pA Check], ""),IF((ISNUMBER(FIND(LOWER(Table_pA_Check[pA Check]), Table65[[#This Row],[Custom Sequence/Bank ID]]))), Table_pA_Check[pA Check], ""))),
    IF(_xlpm.ProblemFound="", "", "Error 13: Problem sequences found (" &amp; _xlpm.ProblemFound &amp; ")"))</f>
        <v/>
      </c>
      <c r="BX268" s="4" t="str">
        <f>IF(AND(Table65[[#This Row],[Service]] &lt;&gt; "", Table65[[#This Row],[Codon Optimize Capitalized?]]&lt;&gt; "No", Table65[[#This Row],[Codon Optimize Capitalized?]]&lt;&gt; "", Table65[[#This Row],[Codon Optimize Capitalized?]]&lt;&gt; "No Options", EXACT(Table65[[#This Row],[Custom Sequence/Bank ID]],LOWER(Table65[[#This Row],[Custom Sequence/Bank ID]]))),"Error 14: Codon optimization is selected, but sequence is lowercase. Change regions for optimization to uppercase","")</f>
        <v/>
      </c>
      <c r="BY268" s="4" t="str">
        <f>IF(COUNTIF(Table65[Name], Table65[[#This Row],[Name]]) &gt; 1, "Error 15: Duplicate name", "")</f>
        <v/>
      </c>
      <c r="BZ268" s="4" t="str">
        <f>IF(
   Table65[[#This Row],[Service]]&lt;&gt;"",
   IF(
      AND(Table65[[#This Row],[Formulation]]="", Table65[[#This Row],[Number of Aliquots]]&gt;1),
      "Error 16: The RTC can only aliquot formulated circRNA; unformulated circRNA is stable through many freeze-thaw cycles",
      ""
   ),
   ""
)</f>
        <v/>
      </c>
      <c r="CA268" s="4" t="str">
        <f>IF(
   Table65[[#This Row],[Service]]&lt;&gt;"",
   IF(
      Table65[[#This Row],[Number of Aliquots]] &gt; (Table65[[#This Row],[Quantity (mg)]]*20),
      "Error 17: Too many aliquots. Maximum aliquots for Quantity requested = " &amp; (Table65[[#This Row],[Quantity (mg)]]*20),
      ""
   ),
   ""
)</f>
        <v/>
      </c>
      <c r="CB268" s="4" t="str">
        <f>IF(
   AND(Table65[[#This Row],[Service]]&lt;&gt;"", Table65[[#This Row],[Quantity (mg)]]&lt;0.2, Table65[[#This Row],[Formulation]]&lt;&gt;"", Table65[[#This Row],[Formulation]]&lt;&gt;"None"),
   "Error 18: Quantity too low. Minimum is 0.2mg for formulations",
   ""
)</f>
        <v/>
      </c>
      <c r="CC268" s="4" t="str">
        <f>IF(
   AND(Table65[[#This Row],[Service]]&lt;&gt;"", Table65[[#This Row],[Vector]]="No Vector", Table65[[#This Row],[Service]]&lt;&gt;"HT Geneblock Custom RNA"),
   "Error 19: [No Vector] can only be used for Geneblock service",
   ""
)</f>
        <v/>
      </c>
      <c r="CD268" s="4" t="str">
        <f>_xlfn.LET(
    _xlpm.errorList, _xlfn.TEXTJOIN(". ", TRUE, Table_Sequence_Check[[#This Row],[Problem Sequence Check]:[GC Check]],Table_Sequence_Check[[#This Row],[Restriction Enzyme Error]:[Gblock No Vector Check]]),
    IF(AND(Table65[[#This Row],[Service]]&lt;&gt;"", Table65[[#This Row],[Custom Sequence/Bank ID]]&lt;&gt;"SPECIAL",_xlpm.errorList&lt;&gt;""), _xlpm.errorList &amp; ".", "")
)</f>
        <v/>
      </c>
      <c r="CF268" s="3" t="str">
        <f t="shared" si="20"/>
        <v>Required</v>
      </c>
      <c r="CG268" s="1" t="str">
        <f t="shared" si="21"/>
        <v>Optional</v>
      </c>
      <c r="CH268" s="1" t="str">
        <f>IF(Table65[[#This Row],[Service]]&lt;&gt;"",IF((Table65[[#This Row],[Service]]="HT Custom RNA") + (Table65[[#This Row],[Service]]="HT Geneblock Custom RNA"), "Empty","Required"),"Empty")</f>
        <v>Empty</v>
      </c>
      <c r="CI268" s="1" t="str">
        <f>IF(Table65[[#This Row],[Service]] = "Stock RNA", "Required","Empty")</f>
        <v>Empty</v>
      </c>
      <c r="CJ268" s="1" t="str">
        <f>IF(OR(Table65[[#This Row],[Service]] = "Custom RNA", Table65[[#This Row],[Service]] = "HT Custom RNA", Table65[[#This Row],[Service]] = "HT Geneblock Custom RNA", Table65[[#This Row],[Service]] = "Formulation"), "Required", "Empty")</f>
        <v>Empty</v>
      </c>
      <c r="CK268" s="1" t="str">
        <f>IF(OR(Table65[[#This Row],[Service]] = "Custom RNA", Table65[[#This Row],[Service]] = "HT Custom RNA", Table65[[#This Row],[Service]] = "HT Geneblock Custom RNA"), "Required", "Empty")</f>
        <v>Empty</v>
      </c>
      <c r="CL268" s="1" t="str">
        <f>IF(OR(Table65[[#This Row],[Service]] = "Custom RNA", Table65[[#This Row],[Service]] = "HT Custom RNA", Table65[[#This Row],[Service]] = "HT Geneblock Custom RNA"), "Required", "Empty")</f>
        <v>Empty</v>
      </c>
      <c r="CM268" s="1" t="str">
        <f>IF(OR(Table65[[#This Row],[Service]] = "Custom RNA", Table65[[#This Row],[Service]] = "HT Custom RNA", Table65[[#This Row],[Service]] = "HT Geneblock Custom RNA"), "Required", "Empty")</f>
        <v>Empty</v>
      </c>
      <c r="CN268" s="1" t="str">
        <f>IF(AND(Table65[[#This Row],[Vector]]&lt;&gt;"Banked Construct", OR(Table65[[#This Row],[Service]] = "Custom RNA", Table65[[#This Row],[Service]] = "HT Custom RNA",Table65[[#This Row],[Service]] = "HT Geneblock Custom RNA",)), "Optional", "Empty")</f>
        <v>Empty</v>
      </c>
      <c r="CO268" s="1" t="str">
        <f>IF(OR(Table65[[#This Row],[Service]] = "Custom RNA", Table65[[#This Row],[Service]] = "HT Custom RNA"), "Optional", "Empty")</f>
        <v>Empty</v>
      </c>
      <c r="CP268" s="1" t="str">
        <f>IF(OR(Table65[[#This Row],[Service]] = "Custom RNA", Table65[[#This Row],[Service]] = "HT Custom RNA", Table65[[#This Row],[Service]] = "HT Custom Geneblock RNA"), "Optional", "Empty")</f>
        <v>Empty</v>
      </c>
      <c r="CQ268" s="1" t="str">
        <f>IF(Table65[[#This Row],[Service]]&lt;&gt;"",IF(OR(Table65[[#This Row],[Service]]="HT Custom RNA", Table65[[#This Row],[Service]]="HT Geneblock Custom RNA"), "Empty","Optional"),"Empty")</f>
        <v>Empty</v>
      </c>
      <c r="CR268" s="1" t="str">
        <f>IF(AND(Table65[[#This Row],[Formulation]]&lt;&gt;"",Table65[[#This Row],[Formulation]]&lt;&gt;"None",Table65[[#This Row],[Formulation]]&lt;&gt;"No Options"), "Required","Empty")</f>
        <v>Empty</v>
      </c>
      <c r="CS268" s="1" t="str">
        <f>IF(AND(Table65[[#This Row],[Formulation]]&lt;&gt;"",Table65[[#This Row],[Formulation]]&lt;&gt;"None",Table65[[#This Row],[Formulation]]&lt;&gt;"No Options"), "Optional","Empty")</f>
        <v>Empty</v>
      </c>
      <c r="CT268" s="1" t="str">
        <f t="shared" si="22"/>
        <v>Optional</v>
      </c>
      <c r="CU268" s="1" t="str">
        <f t="shared" si="23"/>
        <v>Optional</v>
      </c>
      <c r="CV268" s="2" t="str">
        <f t="shared" si="24"/>
        <v>Optional</v>
      </c>
    </row>
    <row r="269" spans="1:100" x14ac:dyDescent="0.35">
      <c r="A269" s="69">
        <v>265</v>
      </c>
      <c r="B269" s="59"/>
      <c r="C269" s="83"/>
      <c r="D269" s="85"/>
      <c r="E269" s="90"/>
      <c r="F269" s="60"/>
      <c r="G269" s="60"/>
      <c r="H269" s="60"/>
      <c r="I269" s="61"/>
      <c r="J269" s="61"/>
      <c r="K269" s="105"/>
      <c r="L269" s="90"/>
      <c r="M269" s="60"/>
      <c r="N269" s="108"/>
      <c r="O269" s="91"/>
      <c r="P269" s="111"/>
      <c r="Q269" s="93" t="str">
        <f>Table_Sequence_Check[[#This Row],[Final Warnings]]</f>
        <v/>
      </c>
      <c r="R269" s="19"/>
      <c r="S269" s="19"/>
      <c r="T269" s="19"/>
      <c r="BG269" s="3" t="str" cm="1">
        <f t="array" ref="BG269">_xlfn.LET(
    _xlpm.ProblemFound, _xlfn.TEXTJOIN(", ", TRUE, IF(OR(Table65[[#This Row],[Codon Optimize Capitalized?]]="No", Table65[[#This Row],[Codon Optimize Capitalized?]]=""), IF((ISNUMBER(SEARCH(Table_Problem_Sequences[Problem Sequences], Table65[[#This Row],[Custom Sequence/Bank ID]]))), Table_Problem_Sequences[Problem Sequences], ""),IF((ISNUMBER(FIND(LOWER(Table_Problem_Sequences[Problem Sequences]), Table65[[#This Row],[Custom Sequence/Bank ID]]))), Table_Problem_Sequences[Problem Sequences], ""))),
    IF(_xlpm.ProblemFound="", "", "Warning 1: Problem sequences found (" &amp; _xlpm.ProblemFound &amp; ")"))</f>
        <v/>
      </c>
      <c r="BH269" s="3" t="str">
        <f>IF(AND(Table65[[#This Row],[Vector]] &lt;&gt; "Banked Construct",Table65[[#This Row],[Service]]&lt;&gt;"Stock RNA", LEN(Table65[[#This Row],[Custom Sequence/Bank ID]])&lt;300, Table65[[#This Row],[Custom Sequence/Bank ID]]&lt;&gt;""),"Comment: Sequence is less than 300nt. A spacer sequence will be added to bring the length up to 300nt","")</f>
        <v/>
      </c>
      <c r="BI269" s="1" t="str">
        <f>IF(AND(Table65[[#This Row],[Custom Sequence/Bank ID]]&lt;&gt;"", Table65[[#This Row],[Codon Optimize Capitalized?]]&lt;&gt; "No", Table65[[#This Row],[Codon Optimize Capitalized?]]&lt;&gt; "", Table65[[#This Row],[Codon Optimize Capitalized?]]&lt;&gt; "No Options"),
    IF(MOD(LEN(SUBSTITUTE(SUBSTITUTE(SUBSTITUTE(SUBSTITUTE(SUBSTITUTE(Table65[[#This Row],[Custom Sequence/Bank ID]], "a", ""), "c", ""), "g", ""), "u", ""), "t", "")), 3) = 0,
        "",
        "Error 3: Optimization regions not divisible by 3"),
    "")</f>
        <v/>
      </c>
      <c r="BJ269" s="1" t="str">
        <f>IF(
    Table65[[#This Row],[Vector]]="Banked Construct",
    IF(
        AND(
            LEFT(Table65[[#This Row],[Custom Sequence/Bank ID]], 3)="RTC",
            ISNUMBER(VALUE(MID(Table65[[#This Row],[Custom Sequence/Bank ID]], 4, 7))),
            LEN(Table65[[#This Row],[Custom Sequence/Bank ID]])=10
        ),
        "",
        "Error 4: Incorrect Bank ID"
    ),
    ""
)</f>
        <v/>
      </c>
      <c r="BK269" s="1" t="str">
        <f>IF(
   AND(Table65[[#This Row],[Vector]]&lt;&gt;"Banked Construct", LEN(Table65[[#This Row],[Custom Sequence/Bank ID]])&gt;0),
   IF(
      LEN(
         SUBSTITUTE(
            SUBSTITUTE(
               SUBSTITUTE(
                  SUBSTITUTE(UPPER(Table65[[#This Row],[Custom Sequence/Bank ID]]),"A",""),
               "C",""),
            "T",""),
         "G","")
      )&gt;0,
      "Error 5: Non-ACGT characters present",
      ""
   ),
   ""
)</f>
        <v/>
      </c>
      <c r="BL269" s="4" t="str">
        <f>IF(AND(Table65[[#This Row],[Vector]] &lt;&gt; "Banked Construct",Table65[[#This Row],[Service]]="Custom RNA", LEN(Table65[[#This Row],[Custom Sequence/Bank ID]])&gt;10000),"Error 6: Maximum sequence length is 10,000nt",IF(AND(Table65[[#This Row],[Vector]] &lt;&gt; "Banked Construct",Table65[[#This Row],[Service]]="HT Custom RNA", LEN(Table65[[#This Row],[Custom Sequence/Bank ID]])&gt;5000),"Error 6: Maximum sequence length for HT is 5,000nt", IF(Table65[[#This Row],[Service]]="HT Geneblock Custom RNA", IF(AND(Table65[[#This Row],[Vector]]="RTC coding circRNA", LEN(Table65[[#This Row],[Custom Sequence/Bank ID]])&gt;3793),"Error 6: Maximum sequence length for Coding CircRNA Geneblock is 3,793nt", IF(AND(Table65[[#This Row],[Vector]]="RTC noncoding circRNA", LEN(Table65[[#This Row],[Custom Sequence/Bank ID]])&gt;4493),"Error 6: Maximum sequence length for Noncoding CircRNA Geneblock is 4,493nt", IF(AND(Table65[[#This Row],[Vector]]="RTC Other RNA", LEN(Table65[[#This Row],[Custom Sequence/Bank ID]])&gt;4913),"Error 6: Maximum sequence length for Other RNA Geneblock is 4,913nt",""))),"")))</f>
        <v/>
      </c>
      <c r="BM269" s="4" t="str">
        <f>IF(AND(Table65[[#This Row],[Vector]] &lt;&gt; "Banked Construct", Table65[[#This Row],[Service]]&lt;&gt;"Stock RNA", Table65[[#This Row],[Custom Sequence/Bank ID]]&lt;&gt;""),
    _xlfn.LET(
        _xlpm.Sequence, Table65[[#This Row],[Custom Sequence/Bank ID]],
        _xlpm.OriginalLength, IF(AND(Table65[[#This Row],[Codon Optimize Capitalized?]] &lt;&gt; "No", Table65[[#This Row],[Codon Optimize Capitalized?]] &lt;&gt; ""),
                           LEN(SUBSTITUTE(SUBSTITUTE(SUBSTITUTE(SUBSTITUTE(SUBSTITUTE(_xlpm.Sequence, "A", ""), "C", ""), "G", ""), "T", ""), "U", "")),
                           LEN(_xlpm.Sequence)),
        _xlpm.NoGCLength, IF(AND(Table65[[#This Row],[Codon Optimize Capitalized?]] &lt;&gt; "No", Table65[[#This Row],[Codon Optimize Capitalized?]] &lt;&gt; ""),
                       LEN((SUBSTITUTE(SUBSTITUTE(SUBSTITUTE(SUBSTITUTE(SUBSTITUTE(SUBSTITUTE(SUBSTITUTE(_xlpm.Sequence, "A", ""), "C", ""), "G", ""), "T", ""), "U", ""), "g", ""), "c", ""))),
                       LEN(SUBSTITUTE(SUBSTITUTE(UPPER(_xlpm.Sequence), "G", ""), "C", ""))),
        _xlpm.GCLength, _xlpm.OriginalLength - _xlpm.NoGCLength,
        _xlpm.GCPercentage, IF(_xlpm.OriginalLength &gt; 15, _xlpm.GCLength / _xlpm.OriginalLength, 0.5),
                IF(OR(_xlpm.GCPercentage &gt; 0.65, _xlpm.GCPercentage &lt; 0.25), "Warning 7: Unoptimized region GC is not between 25-65%", "")
    ),
    ""
)</f>
        <v/>
      </c>
      <c r="BN269" s="4" t="str" cm="1">
        <f t="array" ref="BN269">_xlfn.LET(
    _xlpm.ProblemFound, _xlfn.TEXTJOIN(", ", TRUE, IF(OR(Table65[[#This Row],[Codon Optimize Capitalized?]]="No", Table65[[#This Row],[Codon Optimize Capitalized?]]=""), IF((ISNUMBER(SEARCH(Table_Restriction_Enzymes[XbaI], Table65[[#This Row],[Custom Sequence/Bank ID]]))), Table_Restriction_Enzymes[XbaI], ""),IF((ISNUMBER(FIND(LOWER(Table_Restriction_Enzymes[XbaI]), Table65[[#This Row],[Custom Sequence/Bank ID]]))), Table_Restriction_Enzymes[XbaI], ""))),
    IF(_xlpm.ProblemFound="", "", "[" &amp; _xlpm.ProblemFound &amp; "]"))</f>
        <v/>
      </c>
      <c r="BO269" s="4" t="str">
        <f>IF(Table_Sequence_Check[[#This Row],[Restriction Enzyme 1 Check]]&lt;&gt;"", Table_Restriction_Enzymes[[#Headers],[XbaI]],"")</f>
        <v/>
      </c>
      <c r="BP269" s="4" t="str" cm="1">
        <f t="array" ref="BP269">_xlfn.LET(
    _xlpm.ProblemFound, _xlfn.TEXTJOIN(", ", TRUE, IF(OR(Table65[[#This Row],[Codon Optimize Capitalized?]]="No", Table65[[#This Row],[Codon Optimize Capitalized?]]=""), IF((ISNUMBER(SEARCH(Table_Restriction_Enzymes[AscI], Table65[[#This Row],[Custom Sequence/Bank ID]]))), Table_Restriction_Enzymes[AscI], ""),IF((ISNUMBER(FIND(LOWER(Table_Restriction_Enzymes[AscI]), Table65[[#This Row],[Custom Sequence/Bank ID]]))), Table_Restriction_Enzymes[AscI], ""))),
    IF(_xlpm.ProblemFound="", "", "[" &amp; _xlpm.ProblemFound &amp; "]"))</f>
        <v/>
      </c>
      <c r="BQ269" s="4" t="str">
        <f>IF(Table_Sequence_Check[[#This Row],[Restriction Enzyme 2 Check]]&lt;&gt;"", Table_Restriction_Enzymes[[#Headers],[AscI]],"")</f>
        <v/>
      </c>
      <c r="BR269" s="4" t="str">
        <f>IF(AND(Table65[[#This Row],[Vector]] &lt;&gt; "Banked Construct",Table65[[#This Row],[Service]]&lt;&gt;"Stock RNA", Table65[[#This Row],[Service]]&lt;&gt;"HT Geneblock Custom RNA", Table_Sequence_Check[[#This Row],[Restriction Enzyme 1 Check]]&lt;&gt;"", Table_Sequence_Check[[#This Row],[Restriction Enzyme 2 Check]]&lt;&gt; ""),"Error 8: Remove instances of one of the following: " &amp; _xlfn.CONCAT(Table_Sequence_Check[[#This Row],[Restriction Enzyme 1 Check]],Table_Sequence_Check[[#This Row],[Restriction Enzyme 2 Check]]),"")</f>
        <v/>
      </c>
      <c r="BS269" s="4" t="str" cm="1">
        <f t="array" ref="BS269">IF(
   AND(
      Table65[[#This Row],[Service]] &lt;&gt; "",
      OR(
         COUNTIF(Table65[Service], "HT Custom RNA") &gt; 0,
         COUNTIF(Table65[Service], "HT Geneblock Custom RNA") &gt; 0
      ),
      COUNTA(_xlfn.UNIQUE(_xlfn._xlws.FILTER(Table65[Service], Table65[Service] &lt;&gt; ""))) &gt; 1
   ),
   "Error 9: If selecting HT Custom RNA or HT Geneblock Custom RNA, all items must match the selected HT service",
   ""
)</f>
        <v/>
      </c>
      <c r="BT269" s="4" t="str" cm="1">
        <f t="array" ref="BT269">IF(
   AND(
      Table65[[#This Row],[Service]] &lt;&gt; "",
      OR(COUNTIF(Table65[Service], "*HT Custom RNA*") &gt; 0, COUNTIF(Table65[Service], "*HT Geneblock Custom RNA*") &gt; 0),
      OR(
         COUNTA(_xlfn.UNIQUE(_xlfn._xlws.FILTER(Table65[RNA Analytics], (Table65[Service] &lt;&gt; "")))) &gt; 1,
         COUNTA(_xlfn.UNIQUE(_xlfn._xlws.FILTER(Table65[Bank Construct?], (Table65[Service] &lt;&gt; "")))) &gt; 1,
         COUNTA(_xlfn.UNIQUE(_xlfn._xlws.FILTER(Table65[Synthesis Type], (Table65[Service] &lt;&gt; "")))) &gt; 1
      )
   ),
   "Error 10: If submitting HT Custom RNA or HT Geneblock Custom RNA service request, all items must have the same Synthesis Type, Banking, and Analytics",
   ""
)</f>
        <v/>
      </c>
      <c r="BU269" s="4" t="str">
        <f>IF(AND(OR(Table65[[#This Row],[Service]] = "HT Custom RNA",Table65[[#This Row],[Service]] = "HT Geneblock Custom RNA"), Table65[[#This Row],[Vector]]="Banked Construct"),"Error 11: Banked constructs cannot be submitted for HT/Geneblock Custom RNA service. Contact the core if you'd like to resynthesize an entire banked plate","")</f>
        <v/>
      </c>
      <c r="BV269" s="4" t="str">
        <f>IF(AND(Table65[[#This Row],[Service]] &lt;&gt; "", Table65[[#This Row],[Vector]]="Banked Construct", Table65[[#This Row],[Bank Construct?]]="Yes"),"Error 12: Cannot bank constructs that are already banked","")</f>
        <v/>
      </c>
      <c r="BW269" s="4" t="str" cm="1">
        <f t="array" ref="BW269">_xlfn.LET(
    _xlpm.ProblemFound, _xlfn.TEXTJOIN(", ", TRUE, IF(AND(Table65[[#This Row],[Synthesis Type]]="Other RNA", OR(Table65[[#This Row],[Codon Optimize Capitalized?]]="No", Table65[[#This Row],[Codon Optimize Capitalized?]]="")), IF((ISNUMBER(SEARCH(Table_pA_Check[pA Check], Table65[[#This Row],[Custom Sequence/Bank ID]]))), Table_pA_Check[pA Check], ""),IF((ISNUMBER(FIND(LOWER(Table_pA_Check[pA Check]), Table65[[#This Row],[Custom Sequence/Bank ID]]))), Table_pA_Check[pA Check], ""))),
    IF(_xlpm.ProblemFound="", "", "Error 13: Problem sequences found (" &amp; _xlpm.ProblemFound &amp; ")"))</f>
        <v/>
      </c>
      <c r="BX269" s="4" t="str">
        <f>IF(AND(Table65[[#This Row],[Service]] &lt;&gt; "", Table65[[#This Row],[Codon Optimize Capitalized?]]&lt;&gt; "No", Table65[[#This Row],[Codon Optimize Capitalized?]]&lt;&gt; "", Table65[[#This Row],[Codon Optimize Capitalized?]]&lt;&gt; "No Options", EXACT(Table65[[#This Row],[Custom Sequence/Bank ID]],LOWER(Table65[[#This Row],[Custom Sequence/Bank ID]]))),"Error 14: Codon optimization is selected, but sequence is lowercase. Change regions for optimization to uppercase","")</f>
        <v/>
      </c>
      <c r="BY269" s="4" t="str">
        <f>IF(COUNTIF(Table65[Name], Table65[[#This Row],[Name]]) &gt; 1, "Error 15: Duplicate name", "")</f>
        <v/>
      </c>
      <c r="BZ269" s="4" t="str">
        <f>IF(
   Table65[[#This Row],[Service]]&lt;&gt;"",
   IF(
      AND(Table65[[#This Row],[Formulation]]="", Table65[[#This Row],[Number of Aliquots]]&gt;1),
      "Error 16: The RTC can only aliquot formulated circRNA; unformulated circRNA is stable through many freeze-thaw cycles",
      ""
   ),
   ""
)</f>
        <v/>
      </c>
      <c r="CA269" s="4" t="str">
        <f>IF(
   Table65[[#This Row],[Service]]&lt;&gt;"",
   IF(
      Table65[[#This Row],[Number of Aliquots]] &gt; (Table65[[#This Row],[Quantity (mg)]]*20),
      "Error 17: Too many aliquots. Maximum aliquots for Quantity requested = " &amp; (Table65[[#This Row],[Quantity (mg)]]*20),
      ""
   ),
   ""
)</f>
        <v/>
      </c>
      <c r="CB269" s="4" t="str">
        <f>IF(
   AND(Table65[[#This Row],[Service]]&lt;&gt;"", Table65[[#This Row],[Quantity (mg)]]&lt;0.2, Table65[[#This Row],[Formulation]]&lt;&gt;"", Table65[[#This Row],[Formulation]]&lt;&gt;"None"),
   "Error 18: Quantity too low. Minimum is 0.2mg for formulations",
   ""
)</f>
        <v/>
      </c>
      <c r="CC269" s="4" t="str">
        <f>IF(
   AND(Table65[[#This Row],[Service]]&lt;&gt;"", Table65[[#This Row],[Vector]]="No Vector", Table65[[#This Row],[Service]]&lt;&gt;"HT Geneblock Custom RNA"),
   "Error 19: [No Vector] can only be used for Geneblock service",
   ""
)</f>
        <v/>
      </c>
      <c r="CD269" s="4" t="str">
        <f>_xlfn.LET(
    _xlpm.errorList, _xlfn.TEXTJOIN(". ", TRUE, Table_Sequence_Check[[#This Row],[Problem Sequence Check]:[GC Check]],Table_Sequence_Check[[#This Row],[Restriction Enzyme Error]:[Gblock No Vector Check]]),
    IF(AND(Table65[[#This Row],[Service]]&lt;&gt;"", Table65[[#This Row],[Custom Sequence/Bank ID]]&lt;&gt;"SPECIAL",_xlpm.errorList&lt;&gt;""), _xlpm.errorList &amp; ".", "")
)</f>
        <v/>
      </c>
      <c r="CF269" s="3" t="str">
        <f t="shared" si="20"/>
        <v>Required</v>
      </c>
      <c r="CG269" s="1" t="str">
        <f t="shared" si="21"/>
        <v>Optional</v>
      </c>
      <c r="CH269" s="1" t="str">
        <f>IF(Table65[[#This Row],[Service]]&lt;&gt;"",IF((Table65[[#This Row],[Service]]="HT Custom RNA") + (Table65[[#This Row],[Service]]="HT Geneblock Custom RNA"), "Empty","Required"),"Empty")</f>
        <v>Empty</v>
      </c>
      <c r="CI269" s="1" t="str">
        <f>IF(Table65[[#This Row],[Service]] = "Stock RNA", "Required","Empty")</f>
        <v>Empty</v>
      </c>
      <c r="CJ269" s="1" t="str">
        <f>IF(OR(Table65[[#This Row],[Service]] = "Custom RNA", Table65[[#This Row],[Service]] = "HT Custom RNA", Table65[[#This Row],[Service]] = "HT Geneblock Custom RNA", Table65[[#This Row],[Service]] = "Formulation"), "Required", "Empty")</f>
        <v>Empty</v>
      </c>
      <c r="CK269" s="1" t="str">
        <f>IF(OR(Table65[[#This Row],[Service]] = "Custom RNA", Table65[[#This Row],[Service]] = "HT Custom RNA", Table65[[#This Row],[Service]] = "HT Geneblock Custom RNA"), "Required", "Empty")</f>
        <v>Empty</v>
      </c>
      <c r="CL269" s="1" t="str">
        <f>IF(OR(Table65[[#This Row],[Service]] = "Custom RNA", Table65[[#This Row],[Service]] = "HT Custom RNA", Table65[[#This Row],[Service]] = "HT Geneblock Custom RNA"), "Required", "Empty")</f>
        <v>Empty</v>
      </c>
      <c r="CM269" s="1" t="str">
        <f>IF(OR(Table65[[#This Row],[Service]] = "Custom RNA", Table65[[#This Row],[Service]] = "HT Custom RNA", Table65[[#This Row],[Service]] = "HT Geneblock Custom RNA"), "Required", "Empty")</f>
        <v>Empty</v>
      </c>
      <c r="CN269" s="1" t="str">
        <f>IF(AND(Table65[[#This Row],[Vector]]&lt;&gt;"Banked Construct", OR(Table65[[#This Row],[Service]] = "Custom RNA", Table65[[#This Row],[Service]] = "HT Custom RNA",Table65[[#This Row],[Service]] = "HT Geneblock Custom RNA",)), "Optional", "Empty")</f>
        <v>Empty</v>
      </c>
      <c r="CO269" s="1" t="str">
        <f>IF(OR(Table65[[#This Row],[Service]] = "Custom RNA", Table65[[#This Row],[Service]] = "HT Custom RNA"), "Optional", "Empty")</f>
        <v>Empty</v>
      </c>
      <c r="CP269" s="1" t="str">
        <f>IF(OR(Table65[[#This Row],[Service]] = "Custom RNA", Table65[[#This Row],[Service]] = "HT Custom RNA", Table65[[#This Row],[Service]] = "HT Custom Geneblock RNA"), "Optional", "Empty")</f>
        <v>Empty</v>
      </c>
      <c r="CQ269" s="1" t="str">
        <f>IF(Table65[[#This Row],[Service]]&lt;&gt;"",IF(OR(Table65[[#This Row],[Service]]="HT Custom RNA", Table65[[#This Row],[Service]]="HT Geneblock Custom RNA"), "Empty","Optional"),"Empty")</f>
        <v>Empty</v>
      </c>
      <c r="CR269" s="1" t="str">
        <f>IF(AND(Table65[[#This Row],[Formulation]]&lt;&gt;"",Table65[[#This Row],[Formulation]]&lt;&gt;"None",Table65[[#This Row],[Formulation]]&lt;&gt;"No Options"), "Required","Empty")</f>
        <v>Empty</v>
      </c>
      <c r="CS269" s="1" t="str">
        <f>IF(AND(Table65[[#This Row],[Formulation]]&lt;&gt;"",Table65[[#This Row],[Formulation]]&lt;&gt;"None",Table65[[#This Row],[Formulation]]&lt;&gt;"No Options"), "Optional","Empty")</f>
        <v>Empty</v>
      </c>
      <c r="CT269" s="1" t="str">
        <f t="shared" si="22"/>
        <v>Optional</v>
      </c>
      <c r="CU269" s="1" t="str">
        <f t="shared" si="23"/>
        <v>Optional</v>
      </c>
      <c r="CV269" s="2" t="str">
        <f t="shared" si="24"/>
        <v>Optional</v>
      </c>
    </row>
    <row r="270" spans="1:100" x14ac:dyDescent="0.35">
      <c r="A270" s="69">
        <v>266</v>
      </c>
      <c r="B270" s="59"/>
      <c r="C270" s="83"/>
      <c r="D270" s="85"/>
      <c r="E270" s="90"/>
      <c r="F270" s="60"/>
      <c r="G270" s="60"/>
      <c r="H270" s="60"/>
      <c r="I270" s="61"/>
      <c r="J270" s="61"/>
      <c r="K270" s="105"/>
      <c r="L270" s="90"/>
      <c r="M270" s="60"/>
      <c r="N270" s="108"/>
      <c r="O270" s="91"/>
      <c r="P270" s="111"/>
      <c r="Q270" s="93" t="str">
        <f>Table_Sequence_Check[[#This Row],[Final Warnings]]</f>
        <v/>
      </c>
      <c r="R270" s="19"/>
      <c r="S270" s="19"/>
      <c r="T270" s="19"/>
      <c r="BG270" s="3" t="str" cm="1">
        <f t="array" ref="BG270">_xlfn.LET(
    _xlpm.ProblemFound, _xlfn.TEXTJOIN(", ", TRUE, IF(OR(Table65[[#This Row],[Codon Optimize Capitalized?]]="No", Table65[[#This Row],[Codon Optimize Capitalized?]]=""), IF((ISNUMBER(SEARCH(Table_Problem_Sequences[Problem Sequences], Table65[[#This Row],[Custom Sequence/Bank ID]]))), Table_Problem_Sequences[Problem Sequences], ""),IF((ISNUMBER(FIND(LOWER(Table_Problem_Sequences[Problem Sequences]), Table65[[#This Row],[Custom Sequence/Bank ID]]))), Table_Problem_Sequences[Problem Sequences], ""))),
    IF(_xlpm.ProblemFound="", "", "Warning 1: Problem sequences found (" &amp; _xlpm.ProblemFound &amp; ")"))</f>
        <v/>
      </c>
      <c r="BH270" s="3" t="str">
        <f>IF(AND(Table65[[#This Row],[Vector]] &lt;&gt; "Banked Construct",Table65[[#This Row],[Service]]&lt;&gt;"Stock RNA", LEN(Table65[[#This Row],[Custom Sequence/Bank ID]])&lt;300, Table65[[#This Row],[Custom Sequence/Bank ID]]&lt;&gt;""),"Comment: Sequence is less than 300nt. A spacer sequence will be added to bring the length up to 300nt","")</f>
        <v/>
      </c>
      <c r="BI270" s="1" t="str">
        <f>IF(AND(Table65[[#This Row],[Custom Sequence/Bank ID]]&lt;&gt;"", Table65[[#This Row],[Codon Optimize Capitalized?]]&lt;&gt; "No", Table65[[#This Row],[Codon Optimize Capitalized?]]&lt;&gt; "", Table65[[#This Row],[Codon Optimize Capitalized?]]&lt;&gt; "No Options"),
    IF(MOD(LEN(SUBSTITUTE(SUBSTITUTE(SUBSTITUTE(SUBSTITUTE(SUBSTITUTE(Table65[[#This Row],[Custom Sequence/Bank ID]], "a", ""), "c", ""), "g", ""), "u", ""), "t", "")), 3) = 0,
        "",
        "Error 3: Optimization regions not divisible by 3"),
    "")</f>
        <v/>
      </c>
      <c r="BJ270" s="1" t="str">
        <f>IF(
    Table65[[#This Row],[Vector]]="Banked Construct",
    IF(
        AND(
            LEFT(Table65[[#This Row],[Custom Sequence/Bank ID]], 3)="RTC",
            ISNUMBER(VALUE(MID(Table65[[#This Row],[Custom Sequence/Bank ID]], 4, 7))),
            LEN(Table65[[#This Row],[Custom Sequence/Bank ID]])=10
        ),
        "",
        "Error 4: Incorrect Bank ID"
    ),
    ""
)</f>
        <v/>
      </c>
      <c r="BK270" s="1" t="str">
        <f>IF(
   AND(Table65[[#This Row],[Vector]]&lt;&gt;"Banked Construct", LEN(Table65[[#This Row],[Custom Sequence/Bank ID]])&gt;0),
   IF(
      LEN(
         SUBSTITUTE(
            SUBSTITUTE(
               SUBSTITUTE(
                  SUBSTITUTE(UPPER(Table65[[#This Row],[Custom Sequence/Bank ID]]),"A",""),
               "C",""),
            "T",""),
         "G","")
      )&gt;0,
      "Error 5: Non-ACGT characters present",
      ""
   ),
   ""
)</f>
        <v/>
      </c>
      <c r="BL270" s="4" t="str">
        <f>IF(AND(Table65[[#This Row],[Vector]] &lt;&gt; "Banked Construct",Table65[[#This Row],[Service]]="Custom RNA", LEN(Table65[[#This Row],[Custom Sequence/Bank ID]])&gt;10000),"Error 6: Maximum sequence length is 10,000nt",IF(AND(Table65[[#This Row],[Vector]] &lt;&gt; "Banked Construct",Table65[[#This Row],[Service]]="HT Custom RNA", LEN(Table65[[#This Row],[Custom Sequence/Bank ID]])&gt;5000),"Error 6: Maximum sequence length for HT is 5,000nt", IF(Table65[[#This Row],[Service]]="HT Geneblock Custom RNA", IF(AND(Table65[[#This Row],[Vector]]="RTC coding circRNA", LEN(Table65[[#This Row],[Custom Sequence/Bank ID]])&gt;3793),"Error 6: Maximum sequence length for Coding CircRNA Geneblock is 3,793nt", IF(AND(Table65[[#This Row],[Vector]]="RTC noncoding circRNA", LEN(Table65[[#This Row],[Custom Sequence/Bank ID]])&gt;4493),"Error 6: Maximum sequence length for Noncoding CircRNA Geneblock is 4,493nt", IF(AND(Table65[[#This Row],[Vector]]="RTC Other RNA", LEN(Table65[[#This Row],[Custom Sequence/Bank ID]])&gt;4913),"Error 6: Maximum sequence length for Other RNA Geneblock is 4,913nt",""))),"")))</f>
        <v/>
      </c>
      <c r="BM270" s="4" t="str">
        <f>IF(AND(Table65[[#This Row],[Vector]] &lt;&gt; "Banked Construct", Table65[[#This Row],[Service]]&lt;&gt;"Stock RNA", Table65[[#This Row],[Custom Sequence/Bank ID]]&lt;&gt;""),
    _xlfn.LET(
        _xlpm.Sequence, Table65[[#This Row],[Custom Sequence/Bank ID]],
        _xlpm.OriginalLength, IF(AND(Table65[[#This Row],[Codon Optimize Capitalized?]] &lt;&gt; "No", Table65[[#This Row],[Codon Optimize Capitalized?]] &lt;&gt; ""),
                           LEN(SUBSTITUTE(SUBSTITUTE(SUBSTITUTE(SUBSTITUTE(SUBSTITUTE(_xlpm.Sequence, "A", ""), "C", ""), "G", ""), "T", ""), "U", "")),
                           LEN(_xlpm.Sequence)),
        _xlpm.NoGCLength, IF(AND(Table65[[#This Row],[Codon Optimize Capitalized?]] &lt;&gt; "No", Table65[[#This Row],[Codon Optimize Capitalized?]] &lt;&gt; ""),
                       LEN((SUBSTITUTE(SUBSTITUTE(SUBSTITUTE(SUBSTITUTE(SUBSTITUTE(SUBSTITUTE(SUBSTITUTE(_xlpm.Sequence, "A", ""), "C", ""), "G", ""), "T", ""), "U", ""), "g", ""), "c", ""))),
                       LEN(SUBSTITUTE(SUBSTITUTE(UPPER(_xlpm.Sequence), "G", ""), "C", ""))),
        _xlpm.GCLength, _xlpm.OriginalLength - _xlpm.NoGCLength,
        _xlpm.GCPercentage, IF(_xlpm.OriginalLength &gt; 15, _xlpm.GCLength / _xlpm.OriginalLength, 0.5),
                IF(OR(_xlpm.GCPercentage &gt; 0.65, _xlpm.GCPercentage &lt; 0.25), "Warning 7: Unoptimized region GC is not between 25-65%", "")
    ),
    ""
)</f>
        <v/>
      </c>
      <c r="BN270" s="4" t="str" cm="1">
        <f t="array" ref="BN270">_xlfn.LET(
    _xlpm.ProblemFound, _xlfn.TEXTJOIN(", ", TRUE, IF(OR(Table65[[#This Row],[Codon Optimize Capitalized?]]="No", Table65[[#This Row],[Codon Optimize Capitalized?]]=""), IF((ISNUMBER(SEARCH(Table_Restriction_Enzymes[XbaI], Table65[[#This Row],[Custom Sequence/Bank ID]]))), Table_Restriction_Enzymes[XbaI], ""),IF((ISNUMBER(FIND(LOWER(Table_Restriction_Enzymes[XbaI]), Table65[[#This Row],[Custom Sequence/Bank ID]]))), Table_Restriction_Enzymes[XbaI], ""))),
    IF(_xlpm.ProblemFound="", "", "[" &amp; _xlpm.ProblemFound &amp; "]"))</f>
        <v/>
      </c>
      <c r="BO270" s="4" t="str">
        <f>IF(Table_Sequence_Check[[#This Row],[Restriction Enzyme 1 Check]]&lt;&gt;"", Table_Restriction_Enzymes[[#Headers],[XbaI]],"")</f>
        <v/>
      </c>
      <c r="BP270" s="4" t="str" cm="1">
        <f t="array" ref="BP270">_xlfn.LET(
    _xlpm.ProblemFound, _xlfn.TEXTJOIN(", ", TRUE, IF(OR(Table65[[#This Row],[Codon Optimize Capitalized?]]="No", Table65[[#This Row],[Codon Optimize Capitalized?]]=""), IF((ISNUMBER(SEARCH(Table_Restriction_Enzymes[AscI], Table65[[#This Row],[Custom Sequence/Bank ID]]))), Table_Restriction_Enzymes[AscI], ""),IF((ISNUMBER(FIND(LOWER(Table_Restriction_Enzymes[AscI]), Table65[[#This Row],[Custom Sequence/Bank ID]]))), Table_Restriction_Enzymes[AscI], ""))),
    IF(_xlpm.ProblemFound="", "", "[" &amp; _xlpm.ProblemFound &amp; "]"))</f>
        <v/>
      </c>
      <c r="BQ270" s="4" t="str">
        <f>IF(Table_Sequence_Check[[#This Row],[Restriction Enzyme 2 Check]]&lt;&gt;"", Table_Restriction_Enzymes[[#Headers],[AscI]],"")</f>
        <v/>
      </c>
      <c r="BR270" s="4" t="str">
        <f>IF(AND(Table65[[#This Row],[Vector]] &lt;&gt; "Banked Construct",Table65[[#This Row],[Service]]&lt;&gt;"Stock RNA", Table65[[#This Row],[Service]]&lt;&gt;"HT Geneblock Custom RNA", Table_Sequence_Check[[#This Row],[Restriction Enzyme 1 Check]]&lt;&gt;"", Table_Sequence_Check[[#This Row],[Restriction Enzyme 2 Check]]&lt;&gt; ""),"Error 8: Remove instances of one of the following: " &amp; _xlfn.CONCAT(Table_Sequence_Check[[#This Row],[Restriction Enzyme 1 Check]],Table_Sequence_Check[[#This Row],[Restriction Enzyme 2 Check]]),"")</f>
        <v/>
      </c>
      <c r="BS270" s="4" t="str" cm="1">
        <f t="array" ref="BS270">IF(
   AND(
      Table65[[#This Row],[Service]] &lt;&gt; "",
      OR(
         COUNTIF(Table65[Service], "HT Custom RNA") &gt; 0,
         COUNTIF(Table65[Service], "HT Geneblock Custom RNA") &gt; 0
      ),
      COUNTA(_xlfn.UNIQUE(_xlfn._xlws.FILTER(Table65[Service], Table65[Service] &lt;&gt; ""))) &gt; 1
   ),
   "Error 9: If selecting HT Custom RNA or HT Geneblock Custom RNA, all items must match the selected HT service",
   ""
)</f>
        <v/>
      </c>
      <c r="BT270" s="4" t="str" cm="1">
        <f t="array" ref="BT270">IF(
   AND(
      Table65[[#This Row],[Service]] &lt;&gt; "",
      OR(COUNTIF(Table65[Service], "*HT Custom RNA*") &gt; 0, COUNTIF(Table65[Service], "*HT Geneblock Custom RNA*") &gt; 0),
      OR(
         COUNTA(_xlfn.UNIQUE(_xlfn._xlws.FILTER(Table65[RNA Analytics], (Table65[Service] &lt;&gt; "")))) &gt; 1,
         COUNTA(_xlfn.UNIQUE(_xlfn._xlws.FILTER(Table65[Bank Construct?], (Table65[Service] &lt;&gt; "")))) &gt; 1,
         COUNTA(_xlfn.UNIQUE(_xlfn._xlws.FILTER(Table65[Synthesis Type], (Table65[Service] &lt;&gt; "")))) &gt; 1
      )
   ),
   "Error 10: If submitting HT Custom RNA or HT Geneblock Custom RNA service request, all items must have the same Synthesis Type, Banking, and Analytics",
   ""
)</f>
        <v/>
      </c>
      <c r="BU270" s="4" t="str">
        <f>IF(AND(OR(Table65[[#This Row],[Service]] = "HT Custom RNA",Table65[[#This Row],[Service]] = "HT Geneblock Custom RNA"), Table65[[#This Row],[Vector]]="Banked Construct"),"Error 11: Banked constructs cannot be submitted for HT/Geneblock Custom RNA service. Contact the core if you'd like to resynthesize an entire banked plate","")</f>
        <v/>
      </c>
      <c r="BV270" s="4" t="str">
        <f>IF(AND(Table65[[#This Row],[Service]] &lt;&gt; "", Table65[[#This Row],[Vector]]="Banked Construct", Table65[[#This Row],[Bank Construct?]]="Yes"),"Error 12: Cannot bank constructs that are already banked","")</f>
        <v/>
      </c>
      <c r="BW270" s="4" t="str" cm="1">
        <f t="array" ref="BW270">_xlfn.LET(
    _xlpm.ProblemFound, _xlfn.TEXTJOIN(", ", TRUE, IF(AND(Table65[[#This Row],[Synthesis Type]]="Other RNA", OR(Table65[[#This Row],[Codon Optimize Capitalized?]]="No", Table65[[#This Row],[Codon Optimize Capitalized?]]="")), IF((ISNUMBER(SEARCH(Table_pA_Check[pA Check], Table65[[#This Row],[Custom Sequence/Bank ID]]))), Table_pA_Check[pA Check], ""),IF((ISNUMBER(FIND(LOWER(Table_pA_Check[pA Check]), Table65[[#This Row],[Custom Sequence/Bank ID]]))), Table_pA_Check[pA Check], ""))),
    IF(_xlpm.ProblemFound="", "", "Error 13: Problem sequences found (" &amp; _xlpm.ProblemFound &amp; ")"))</f>
        <v/>
      </c>
      <c r="BX270" s="4" t="str">
        <f>IF(AND(Table65[[#This Row],[Service]] &lt;&gt; "", Table65[[#This Row],[Codon Optimize Capitalized?]]&lt;&gt; "No", Table65[[#This Row],[Codon Optimize Capitalized?]]&lt;&gt; "", Table65[[#This Row],[Codon Optimize Capitalized?]]&lt;&gt; "No Options", EXACT(Table65[[#This Row],[Custom Sequence/Bank ID]],LOWER(Table65[[#This Row],[Custom Sequence/Bank ID]]))),"Error 14: Codon optimization is selected, but sequence is lowercase. Change regions for optimization to uppercase","")</f>
        <v/>
      </c>
      <c r="BY270" s="4" t="str">
        <f>IF(COUNTIF(Table65[Name], Table65[[#This Row],[Name]]) &gt; 1, "Error 15: Duplicate name", "")</f>
        <v/>
      </c>
      <c r="BZ270" s="4" t="str">
        <f>IF(
   Table65[[#This Row],[Service]]&lt;&gt;"",
   IF(
      AND(Table65[[#This Row],[Formulation]]="", Table65[[#This Row],[Number of Aliquots]]&gt;1),
      "Error 16: The RTC can only aliquot formulated circRNA; unformulated circRNA is stable through many freeze-thaw cycles",
      ""
   ),
   ""
)</f>
        <v/>
      </c>
      <c r="CA270" s="4" t="str">
        <f>IF(
   Table65[[#This Row],[Service]]&lt;&gt;"",
   IF(
      Table65[[#This Row],[Number of Aliquots]] &gt; (Table65[[#This Row],[Quantity (mg)]]*20),
      "Error 17: Too many aliquots. Maximum aliquots for Quantity requested = " &amp; (Table65[[#This Row],[Quantity (mg)]]*20),
      ""
   ),
   ""
)</f>
        <v/>
      </c>
      <c r="CB270" s="4" t="str">
        <f>IF(
   AND(Table65[[#This Row],[Service]]&lt;&gt;"", Table65[[#This Row],[Quantity (mg)]]&lt;0.2, Table65[[#This Row],[Formulation]]&lt;&gt;"", Table65[[#This Row],[Formulation]]&lt;&gt;"None"),
   "Error 18: Quantity too low. Minimum is 0.2mg for formulations",
   ""
)</f>
        <v/>
      </c>
      <c r="CC270" s="4" t="str">
        <f>IF(
   AND(Table65[[#This Row],[Service]]&lt;&gt;"", Table65[[#This Row],[Vector]]="No Vector", Table65[[#This Row],[Service]]&lt;&gt;"HT Geneblock Custom RNA"),
   "Error 19: [No Vector] can only be used for Geneblock service",
   ""
)</f>
        <v/>
      </c>
      <c r="CD270" s="4" t="str">
        <f>_xlfn.LET(
    _xlpm.errorList, _xlfn.TEXTJOIN(". ", TRUE, Table_Sequence_Check[[#This Row],[Problem Sequence Check]:[GC Check]],Table_Sequence_Check[[#This Row],[Restriction Enzyme Error]:[Gblock No Vector Check]]),
    IF(AND(Table65[[#This Row],[Service]]&lt;&gt;"", Table65[[#This Row],[Custom Sequence/Bank ID]]&lt;&gt;"SPECIAL",_xlpm.errorList&lt;&gt;""), _xlpm.errorList &amp; ".", "")
)</f>
        <v/>
      </c>
      <c r="CF270" s="3" t="str">
        <f t="shared" si="20"/>
        <v>Required</v>
      </c>
      <c r="CG270" s="1" t="str">
        <f t="shared" si="21"/>
        <v>Optional</v>
      </c>
      <c r="CH270" s="1" t="str">
        <f>IF(Table65[[#This Row],[Service]]&lt;&gt;"",IF((Table65[[#This Row],[Service]]="HT Custom RNA") + (Table65[[#This Row],[Service]]="HT Geneblock Custom RNA"), "Empty","Required"),"Empty")</f>
        <v>Empty</v>
      </c>
      <c r="CI270" s="1" t="str">
        <f>IF(Table65[[#This Row],[Service]] = "Stock RNA", "Required","Empty")</f>
        <v>Empty</v>
      </c>
      <c r="CJ270" s="1" t="str">
        <f>IF(OR(Table65[[#This Row],[Service]] = "Custom RNA", Table65[[#This Row],[Service]] = "HT Custom RNA", Table65[[#This Row],[Service]] = "HT Geneblock Custom RNA", Table65[[#This Row],[Service]] = "Formulation"), "Required", "Empty")</f>
        <v>Empty</v>
      </c>
      <c r="CK270" s="1" t="str">
        <f>IF(OR(Table65[[#This Row],[Service]] = "Custom RNA", Table65[[#This Row],[Service]] = "HT Custom RNA", Table65[[#This Row],[Service]] = "HT Geneblock Custom RNA"), "Required", "Empty")</f>
        <v>Empty</v>
      </c>
      <c r="CL270" s="1" t="str">
        <f>IF(OR(Table65[[#This Row],[Service]] = "Custom RNA", Table65[[#This Row],[Service]] = "HT Custom RNA", Table65[[#This Row],[Service]] = "HT Geneblock Custom RNA"), "Required", "Empty")</f>
        <v>Empty</v>
      </c>
      <c r="CM270" s="1" t="str">
        <f>IF(OR(Table65[[#This Row],[Service]] = "Custom RNA", Table65[[#This Row],[Service]] = "HT Custom RNA", Table65[[#This Row],[Service]] = "HT Geneblock Custom RNA"), "Required", "Empty")</f>
        <v>Empty</v>
      </c>
      <c r="CN270" s="1" t="str">
        <f>IF(AND(Table65[[#This Row],[Vector]]&lt;&gt;"Banked Construct", OR(Table65[[#This Row],[Service]] = "Custom RNA", Table65[[#This Row],[Service]] = "HT Custom RNA",Table65[[#This Row],[Service]] = "HT Geneblock Custom RNA",)), "Optional", "Empty")</f>
        <v>Empty</v>
      </c>
      <c r="CO270" s="1" t="str">
        <f>IF(OR(Table65[[#This Row],[Service]] = "Custom RNA", Table65[[#This Row],[Service]] = "HT Custom RNA"), "Optional", "Empty")</f>
        <v>Empty</v>
      </c>
      <c r="CP270" s="1" t="str">
        <f>IF(OR(Table65[[#This Row],[Service]] = "Custom RNA", Table65[[#This Row],[Service]] = "HT Custom RNA", Table65[[#This Row],[Service]] = "HT Custom Geneblock RNA"), "Optional", "Empty")</f>
        <v>Empty</v>
      </c>
      <c r="CQ270" s="1" t="str">
        <f>IF(Table65[[#This Row],[Service]]&lt;&gt;"",IF(OR(Table65[[#This Row],[Service]]="HT Custom RNA", Table65[[#This Row],[Service]]="HT Geneblock Custom RNA"), "Empty","Optional"),"Empty")</f>
        <v>Empty</v>
      </c>
      <c r="CR270" s="1" t="str">
        <f>IF(AND(Table65[[#This Row],[Formulation]]&lt;&gt;"",Table65[[#This Row],[Formulation]]&lt;&gt;"None",Table65[[#This Row],[Formulation]]&lt;&gt;"No Options"), "Required","Empty")</f>
        <v>Empty</v>
      </c>
      <c r="CS270" s="1" t="str">
        <f>IF(AND(Table65[[#This Row],[Formulation]]&lt;&gt;"",Table65[[#This Row],[Formulation]]&lt;&gt;"None",Table65[[#This Row],[Formulation]]&lt;&gt;"No Options"), "Optional","Empty")</f>
        <v>Empty</v>
      </c>
      <c r="CT270" s="1" t="str">
        <f t="shared" si="22"/>
        <v>Optional</v>
      </c>
      <c r="CU270" s="1" t="str">
        <f t="shared" si="23"/>
        <v>Optional</v>
      </c>
      <c r="CV270" s="2" t="str">
        <f t="shared" si="24"/>
        <v>Optional</v>
      </c>
    </row>
    <row r="271" spans="1:100" x14ac:dyDescent="0.35">
      <c r="A271" s="69">
        <v>267</v>
      </c>
      <c r="B271" s="59"/>
      <c r="C271" s="83"/>
      <c r="D271" s="85"/>
      <c r="E271" s="90"/>
      <c r="F271" s="60"/>
      <c r="G271" s="60"/>
      <c r="H271" s="60"/>
      <c r="I271" s="61"/>
      <c r="J271" s="61"/>
      <c r="K271" s="105"/>
      <c r="L271" s="90"/>
      <c r="M271" s="60"/>
      <c r="N271" s="108"/>
      <c r="O271" s="91"/>
      <c r="P271" s="111"/>
      <c r="Q271" s="93" t="str">
        <f>Table_Sequence_Check[[#This Row],[Final Warnings]]</f>
        <v/>
      </c>
      <c r="R271" s="19"/>
      <c r="S271" s="19"/>
      <c r="T271" s="19"/>
      <c r="BG271" s="3" t="str" cm="1">
        <f t="array" ref="BG271">_xlfn.LET(
    _xlpm.ProblemFound, _xlfn.TEXTJOIN(", ", TRUE, IF(OR(Table65[[#This Row],[Codon Optimize Capitalized?]]="No", Table65[[#This Row],[Codon Optimize Capitalized?]]=""), IF((ISNUMBER(SEARCH(Table_Problem_Sequences[Problem Sequences], Table65[[#This Row],[Custom Sequence/Bank ID]]))), Table_Problem_Sequences[Problem Sequences], ""),IF((ISNUMBER(FIND(LOWER(Table_Problem_Sequences[Problem Sequences]), Table65[[#This Row],[Custom Sequence/Bank ID]]))), Table_Problem_Sequences[Problem Sequences], ""))),
    IF(_xlpm.ProblemFound="", "", "Warning 1: Problem sequences found (" &amp; _xlpm.ProblemFound &amp; ")"))</f>
        <v/>
      </c>
      <c r="BH271" s="3" t="str">
        <f>IF(AND(Table65[[#This Row],[Vector]] &lt;&gt; "Banked Construct",Table65[[#This Row],[Service]]&lt;&gt;"Stock RNA", LEN(Table65[[#This Row],[Custom Sequence/Bank ID]])&lt;300, Table65[[#This Row],[Custom Sequence/Bank ID]]&lt;&gt;""),"Comment: Sequence is less than 300nt. A spacer sequence will be added to bring the length up to 300nt","")</f>
        <v/>
      </c>
      <c r="BI271" s="1" t="str">
        <f>IF(AND(Table65[[#This Row],[Custom Sequence/Bank ID]]&lt;&gt;"", Table65[[#This Row],[Codon Optimize Capitalized?]]&lt;&gt; "No", Table65[[#This Row],[Codon Optimize Capitalized?]]&lt;&gt; "", Table65[[#This Row],[Codon Optimize Capitalized?]]&lt;&gt; "No Options"),
    IF(MOD(LEN(SUBSTITUTE(SUBSTITUTE(SUBSTITUTE(SUBSTITUTE(SUBSTITUTE(Table65[[#This Row],[Custom Sequence/Bank ID]], "a", ""), "c", ""), "g", ""), "u", ""), "t", "")), 3) = 0,
        "",
        "Error 3: Optimization regions not divisible by 3"),
    "")</f>
        <v/>
      </c>
      <c r="BJ271" s="1" t="str">
        <f>IF(
    Table65[[#This Row],[Vector]]="Banked Construct",
    IF(
        AND(
            LEFT(Table65[[#This Row],[Custom Sequence/Bank ID]], 3)="RTC",
            ISNUMBER(VALUE(MID(Table65[[#This Row],[Custom Sequence/Bank ID]], 4, 7))),
            LEN(Table65[[#This Row],[Custom Sequence/Bank ID]])=10
        ),
        "",
        "Error 4: Incorrect Bank ID"
    ),
    ""
)</f>
        <v/>
      </c>
      <c r="BK271" s="1" t="str">
        <f>IF(
   AND(Table65[[#This Row],[Vector]]&lt;&gt;"Banked Construct", LEN(Table65[[#This Row],[Custom Sequence/Bank ID]])&gt;0),
   IF(
      LEN(
         SUBSTITUTE(
            SUBSTITUTE(
               SUBSTITUTE(
                  SUBSTITUTE(UPPER(Table65[[#This Row],[Custom Sequence/Bank ID]]),"A",""),
               "C",""),
            "T",""),
         "G","")
      )&gt;0,
      "Error 5: Non-ACGT characters present",
      ""
   ),
   ""
)</f>
        <v/>
      </c>
      <c r="BL271" s="4" t="str">
        <f>IF(AND(Table65[[#This Row],[Vector]] &lt;&gt; "Banked Construct",Table65[[#This Row],[Service]]="Custom RNA", LEN(Table65[[#This Row],[Custom Sequence/Bank ID]])&gt;10000),"Error 6: Maximum sequence length is 10,000nt",IF(AND(Table65[[#This Row],[Vector]] &lt;&gt; "Banked Construct",Table65[[#This Row],[Service]]="HT Custom RNA", LEN(Table65[[#This Row],[Custom Sequence/Bank ID]])&gt;5000),"Error 6: Maximum sequence length for HT is 5,000nt", IF(Table65[[#This Row],[Service]]="HT Geneblock Custom RNA", IF(AND(Table65[[#This Row],[Vector]]="RTC coding circRNA", LEN(Table65[[#This Row],[Custom Sequence/Bank ID]])&gt;3793),"Error 6: Maximum sequence length for Coding CircRNA Geneblock is 3,793nt", IF(AND(Table65[[#This Row],[Vector]]="RTC noncoding circRNA", LEN(Table65[[#This Row],[Custom Sequence/Bank ID]])&gt;4493),"Error 6: Maximum sequence length for Noncoding CircRNA Geneblock is 4,493nt", IF(AND(Table65[[#This Row],[Vector]]="RTC Other RNA", LEN(Table65[[#This Row],[Custom Sequence/Bank ID]])&gt;4913),"Error 6: Maximum sequence length for Other RNA Geneblock is 4,913nt",""))),"")))</f>
        <v/>
      </c>
      <c r="BM271" s="4" t="str">
        <f>IF(AND(Table65[[#This Row],[Vector]] &lt;&gt; "Banked Construct", Table65[[#This Row],[Service]]&lt;&gt;"Stock RNA", Table65[[#This Row],[Custom Sequence/Bank ID]]&lt;&gt;""),
    _xlfn.LET(
        _xlpm.Sequence, Table65[[#This Row],[Custom Sequence/Bank ID]],
        _xlpm.OriginalLength, IF(AND(Table65[[#This Row],[Codon Optimize Capitalized?]] &lt;&gt; "No", Table65[[#This Row],[Codon Optimize Capitalized?]] &lt;&gt; ""),
                           LEN(SUBSTITUTE(SUBSTITUTE(SUBSTITUTE(SUBSTITUTE(SUBSTITUTE(_xlpm.Sequence, "A", ""), "C", ""), "G", ""), "T", ""), "U", "")),
                           LEN(_xlpm.Sequence)),
        _xlpm.NoGCLength, IF(AND(Table65[[#This Row],[Codon Optimize Capitalized?]] &lt;&gt; "No", Table65[[#This Row],[Codon Optimize Capitalized?]] &lt;&gt; ""),
                       LEN((SUBSTITUTE(SUBSTITUTE(SUBSTITUTE(SUBSTITUTE(SUBSTITUTE(SUBSTITUTE(SUBSTITUTE(_xlpm.Sequence, "A", ""), "C", ""), "G", ""), "T", ""), "U", ""), "g", ""), "c", ""))),
                       LEN(SUBSTITUTE(SUBSTITUTE(UPPER(_xlpm.Sequence), "G", ""), "C", ""))),
        _xlpm.GCLength, _xlpm.OriginalLength - _xlpm.NoGCLength,
        _xlpm.GCPercentage, IF(_xlpm.OriginalLength &gt; 15, _xlpm.GCLength / _xlpm.OriginalLength, 0.5),
                IF(OR(_xlpm.GCPercentage &gt; 0.65, _xlpm.GCPercentage &lt; 0.25), "Warning 7: Unoptimized region GC is not between 25-65%", "")
    ),
    ""
)</f>
        <v/>
      </c>
      <c r="BN271" s="4" t="str" cm="1">
        <f t="array" ref="BN271">_xlfn.LET(
    _xlpm.ProblemFound, _xlfn.TEXTJOIN(", ", TRUE, IF(OR(Table65[[#This Row],[Codon Optimize Capitalized?]]="No", Table65[[#This Row],[Codon Optimize Capitalized?]]=""), IF((ISNUMBER(SEARCH(Table_Restriction_Enzymes[XbaI], Table65[[#This Row],[Custom Sequence/Bank ID]]))), Table_Restriction_Enzymes[XbaI], ""),IF((ISNUMBER(FIND(LOWER(Table_Restriction_Enzymes[XbaI]), Table65[[#This Row],[Custom Sequence/Bank ID]]))), Table_Restriction_Enzymes[XbaI], ""))),
    IF(_xlpm.ProblemFound="", "", "[" &amp; _xlpm.ProblemFound &amp; "]"))</f>
        <v/>
      </c>
      <c r="BO271" s="4" t="str">
        <f>IF(Table_Sequence_Check[[#This Row],[Restriction Enzyme 1 Check]]&lt;&gt;"", Table_Restriction_Enzymes[[#Headers],[XbaI]],"")</f>
        <v/>
      </c>
      <c r="BP271" s="4" t="str" cm="1">
        <f t="array" ref="BP271">_xlfn.LET(
    _xlpm.ProblemFound, _xlfn.TEXTJOIN(", ", TRUE, IF(OR(Table65[[#This Row],[Codon Optimize Capitalized?]]="No", Table65[[#This Row],[Codon Optimize Capitalized?]]=""), IF((ISNUMBER(SEARCH(Table_Restriction_Enzymes[AscI], Table65[[#This Row],[Custom Sequence/Bank ID]]))), Table_Restriction_Enzymes[AscI], ""),IF((ISNUMBER(FIND(LOWER(Table_Restriction_Enzymes[AscI]), Table65[[#This Row],[Custom Sequence/Bank ID]]))), Table_Restriction_Enzymes[AscI], ""))),
    IF(_xlpm.ProblemFound="", "", "[" &amp; _xlpm.ProblemFound &amp; "]"))</f>
        <v/>
      </c>
      <c r="BQ271" s="4" t="str">
        <f>IF(Table_Sequence_Check[[#This Row],[Restriction Enzyme 2 Check]]&lt;&gt;"", Table_Restriction_Enzymes[[#Headers],[AscI]],"")</f>
        <v/>
      </c>
      <c r="BR271" s="4" t="str">
        <f>IF(AND(Table65[[#This Row],[Vector]] &lt;&gt; "Banked Construct",Table65[[#This Row],[Service]]&lt;&gt;"Stock RNA", Table65[[#This Row],[Service]]&lt;&gt;"HT Geneblock Custom RNA", Table_Sequence_Check[[#This Row],[Restriction Enzyme 1 Check]]&lt;&gt;"", Table_Sequence_Check[[#This Row],[Restriction Enzyme 2 Check]]&lt;&gt; ""),"Error 8: Remove instances of one of the following: " &amp; _xlfn.CONCAT(Table_Sequence_Check[[#This Row],[Restriction Enzyme 1 Check]],Table_Sequence_Check[[#This Row],[Restriction Enzyme 2 Check]]),"")</f>
        <v/>
      </c>
      <c r="BS271" s="4" t="str" cm="1">
        <f t="array" ref="BS271">IF(
   AND(
      Table65[[#This Row],[Service]] &lt;&gt; "",
      OR(
         COUNTIF(Table65[Service], "HT Custom RNA") &gt; 0,
         COUNTIF(Table65[Service], "HT Geneblock Custom RNA") &gt; 0
      ),
      COUNTA(_xlfn.UNIQUE(_xlfn._xlws.FILTER(Table65[Service], Table65[Service] &lt;&gt; ""))) &gt; 1
   ),
   "Error 9: If selecting HT Custom RNA or HT Geneblock Custom RNA, all items must match the selected HT service",
   ""
)</f>
        <v/>
      </c>
      <c r="BT271" s="4" t="str" cm="1">
        <f t="array" ref="BT271">IF(
   AND(
      Table65[[#This Row],[Service]] &lt;&gt; "",
      OR(COUNTIF(Table65[Service], "*HT Custom RNA*") &gt; 0, COUNTIF(Table65[Service], "*HT Geneblock Custom RNA*") &gt; 0),
      OR(
         COUNTA(_xlfn.UNIQUE(_xlfn._xlws.FILTER(Table65[RNA Analytics], (Table65[Service] &lt;&gt; "")))) &gt; 1,
         COUNTA(_xlfn.UNIQUE(_xlfn._xlws.FILTER(Table65[Bank Construct?], (Table65[Service] &lt;&gt; "")))) &gt; 1,
         COUNTA(_xlfn.UNIQUE(_xlfn._xlws.FILTER(Table65[Synthesis Type], (Table65[Service] &lt;&gt; "")))) &gt; 1
      )
   ),
   "Error 10: If submitting HT Custom RNA or HT Geneblock Custom RNA service request, all items must have the same Synthesis Type, Banking, and Analytics",
   ""
)</f>
        <v/>
      </c>
      <c r="BU271" s="4" t="str">
        <f>IF(AND(OR(Table65[[#This Row],[Service]] = "HT Custom RNA",Table65[[#This Row],[Service]] = "HT Geneblock Custom RNA"), Table65[[#This Row],[Vector]]="Banked Construct"),"Error 11: Banked constructs cannot be submitted for HT/Geneblock Custom RNA service. Contact the core if you'd like to resynthesize an entire banked plate","")</f>
        <v/>
      </c>
      <c r="BV271" s="4" t="str">
        <f>IF(AND(Table65[[#This Row],[Service]] &lt;&gt; "", Table65[[#This Row],[Vector]]="Banked Construct", Table65[[#This Row],[Bank Construct?]]="Yes"),"Error 12: Cannot bank constructs that are already banked","")</f>
        <v/>
      </c>
      <c r="BW271" s="4" t="str" cm="1">
        <f t="array" ref="BW271">_xlfn.LET(
    _xlpm.ProblemFound, _xlfn.TEXTJOIN(", ", TRUE, IF(AND(Table65[[#This Row],[Synthesis Type]]="Other RNA", OR(Table65[[#This Row],[Codon Optimize Capitalized?]]="No", Table65[[#This Row],[Codon Optimize Capitalized?]]="")), IF((ISNUMBER(SEARCH(Table_pA_Check[pA Check], Table65[[#This Row],[Custom Sequence/Bank ID]]))), Table_pA_Check[pA Check], ""),IF((ISNUMBER(FIND(LOWER(Table_pA_Check[pA Check]), Table65[[#This Row],[Custom Sequence/Bank ID]]))), Table_pA_Check[pA Check], ""))),
    IF(_xlpm.ProblemFound="", "", "Error 13: Problem sequences found (" &amp; _xlpm.ProblemFound &amp; ")"))</f>
        <v/>
      </c>
      <c r="BX271" s="4" t="str">
        <f>IF(AND(Table65[[#This Row],[Service]] &lt;&gt; "", Table65[[#This Row],[Codon Optimize Capitalized?]]&lt;&gt; "No", Table65[[#This Row],[Codon Optimize Capitalized?]]&lt;&gt; "", Table65[[#This Row],[Codon Optimize Capitalized?]]&lt;&gt; "No Options", EXACT(Table65[[#This Row],[Custom Sequence/Bank ID]],LOWER(Table65[[#This Row],[Custom Sequence/Bank ID]]))),"Error 14: Codon optimization is selected, but sequence is lowercase. Change regions for optimization to uppercase","")</f>
        <v/>
      </c>
      <c r="BY271" s="4" t="str">
        <f>IF(COUNTIF(Table65[Name], Table65[[#This Row],[Name]]) &gt; 1, "Error 15: Duplicate name", "")</f>
        <v/>
      </c>
      <c r="BZ271" s="4" t="str">
        <f>IF(
   Table65[[#This Row],[Service]]&lt;&gt;"",
   IF(
      AND(Table65[[#This Row],[Formulation]]="", Table65[[#This Row],[Number of Aliquots]]&gt;1),
      "Error 16: The RTC can only aliquot formulated circRNA; unformulated circRNA is stable through many freeze-thaw cycles",
      ""
   ),
   ""
)</f>
        <v/>
      </c>
      <c r="CA271" s="4" t="str">
        <f>IF(
   Table65[[#This Row],[Service]]&lt;&gt;"",
   IF(
      Table65[[#This Row],[Number of Aliquots]] &gt; (Table65[[#This Row],[Quantity (mg)]]*20),
      "Error 17: Too many aliquots. Maximum aliquots for Quantity requested = " &amp; (Table65[[#This Row],[Quantity (mg)]]*20),
      ""
   ),
   ""
)</f>
        <v/>
      </c>
      <c r="CB271" s="4" t="str">
        <f>IF(
   AND(Table65[[#This Row],[Service]]&lt;&gt;"", Table65[[#This Row],[Quantity (mg)]]&lt;0.2, Table65[[#This Row],[Formulation]]&lt;&gt;"", Table65[[#This Row],[Formulation]]&lt;&gt;"None"),
   "Error 18: Quantity too low. Minimum is 0.2mg for formulations",
   ""
)</f>
        <v/>
      </c>
      <c r="CC271" s="4" t="str">
        <f>IF(
   AND(Table65[[#This Row],[Service]]&lt;&gt;"", Table65[[#This Row],[Vector]]="No Vector", Table65[[#This Row],[Service]]&lt;&gt;"HT Geneblock Custom RNA"),
   "Error 19: [No Vector] can only be used for Geneblock service",
   ""
)</f>
        <v/>
      </c>
      <c r="CD271" s="4" t="str">
        <f>_xlfn.LET(
    _xlpm.errorList, _xlfn.TEXTJOIN(". ", TRUE, Table_Sequence_Check[[#This Row],[Problem Sequence Check]:[GC Check]],Table_Sequence_Check[[#This Row],[Restriction Enzyme Error]:[Gblock No Vector Check]]),
    IF(AND(Table65[[#This Row],[Service]]&lt;&gt;"", Table65[[#This Row],[Custom Sequence/Bank ID]]&lt;&gt;"SPECIAL",_xlpm.errorList&lt;&gt;""), _xlpm.errorList &amp; ".", "")
)</f>
        <v/>
      </c>
      <c r="CF271" s="3" t="str">
        <f t="shared" si="20"/>
        <v>Required</v>
      </c>
      <c r="CG271" s="1" t="str">
        <f t="shared" si="21"/>
        <v>Optional</v>
      </c>
      <c r="CH271" s="1" t="str">
        <f>IF(Table65[[#This Row],[Service]]&lt;&gt;"",IF((Table65[[#This Row],[Service]]="HT Custom RNA") + (Table65[[#This Row],[Service]]="HT Geneblock Custom RNA"), "Empty","Required"),"Empty")</f>
        <v>Empty</v>
      </c>
      <c r="CI271" s="1" t="str">
        <f>IF(Table65[[#This Row],[Service]] = "Stock RNA", "Required","Empty")</f>
        <v>Empty</v>
      </c>
      <c r="CJ271" s="1" t="str">
        <f>IF(OR(Table65[[#This Row],[Service]] = "Custom RNA", Table65[[#This Row],[Service]] = "HT Custom RNA", Table65[[#This Row],[Service]] = "HT Geneblock Custom RNA", Table65[[#This Row],[Service]] = "Formulation"), "Required", "Empty")</f>
        <v>Empty</v>
      </c>
      <c r="CK271" s="1" t="str">
        <f>IF(OR(Table65[[#This Row],[Service]] = "Custom RNA", Table65[[#This Row],[Service]] = "HT Custom RNA", Table65[[#This Row],[Service]] = "HT Geneblock Custom RNA"), "Required", "Empty")</f>
        <v>Empty</v>
      </c>
      <c r="CL271" s="1" t="str">
        <f>IF(OR(Table65[[#This Row],[Service]] = "Custom RNA", Table65[[#This Row],[Service]] = "HT Custom RNA", Table65[[#This Row],[Service]] = "HT Geneblock Custom RNA"), "Required", "Empty")</f>
        <v>Empty</v>
      </c>
      <c r="CM271" s="1" t="str">
        <f>IF(OR(Table65[[#This Row],[Service]] = "Custom RNA", Table65[[#This Row],[Service]] = "HT Custom RNA", Table65[[#This Row],[Service]] = "HT Geneblock Custom RNA"), "Required", "Empty")</f>
        <v>Empty</v>
      </c>
      <c r="CN271" s="1" t="str">
        <f>IF(AND(Table65[[#This Row],[Vector]]&lt;&gt;"Banked Construct", OR(Table65[[#This Row],[Service]] = "Custom RNA", Table65[[#This Row],[Service]] = "HT Custom RNA",Table65[[#This Row],[Service]] = "HT Geneblock Custom RNA",)), "Optional", "Empty")</f>
        <v>Empty</v>
      </c>
      <c r="CO271" s="1" t="str">
        <f>IF(OR(Table65[[#This Row],[Service]] = "Custom RNA", Table65[[#This Row],[Service]] = "HT Custom RNA"), "Optional", "Empty")</f>
        <v>Empty</v>
      </c>
      <c r="CP271" s="1" t="str">
        <f>IF(OR(Table65[[#This Row],[Service]] = "Custom RNA", Table65[[#This Row],[Service]] = "HT Custom RNA", Table65[[#This Row],[Service]] = "HT Custom Geneblock RNA"), "Optional", "Empty")</f>
        <v>Empty</v>
      </c>
      <c r="CQ271" s="1" t="str">
        <f>IF(Table65[[#This Row],[Service]]&lt;&gt;"",IF(OR(Table65[[#This Row],[Service]]="HT Custom RNA", Table65[[#This Row],[Service]]="HT Geneblock Custom RNA"), "Empty","Optional"),"Empty")</f>
        <v>Empty</v>
      </c>
      <c r="CR271" s="1" t="str">
        <f>IF(AND(Table65[[#This Row],[Formulation]]&lt;&gt;"",Table65[[#This Row],[Formulation]]&lt;&gt;"None",Table65[[#This Row],[Formulation]]&lt;&gt;"No Options"), "Required","Empty")</f>
        <v>Empty</v>
      </c>
      <c r="CS271" s="1" t="str">
        <f>IF(AND(Table65[[#This Row],[Formulation]]&lt;&gt;"",Table65[[#This Row],[Formulation]]&lt;&gt;"None",Table65[[#This Row],[Formulation]]&lt;&gt;"No Options"), "Optional","Empty")</f>
        <v>Empty</v>
      </c>
      <c r="CT271" s="1" t="str">
        <f t="shared" si="22"/>
        <v>Optional</v>
      </c>
      <c r="CU271" s="1" t="str">
        <f t="shared" si="23"/>
        <v>Optional</v>
      </c>
      <c r="CV271" s="2" t="str">
        <f t="shared" si="24"/>
        <v>Optional</v>
      </c>
    </row>
    <row r="272" spans="1:100" x14ac:dyDescent="0.35">
      <c r="A272" s="69">
        <v>268</v>
      </c>
      <c r="B272" s="59"/>
      <c r="C272" s="83"/>
      <c r="D272" s="85"/>
      <c r="E272" s="90"/>
      <c r="F272" s="60"/>
      <c r="G272" s="60"/>
      <c r="H272" s="60"/>
      <c r="I272" s="61"/>
      <c r="J272" s="61"/>
      <c r="K272" s="105"/>
      <c r="L272" s="90"/>
      <c r="M272" s="60"/>
      <c r="N272" s="108"/>
      <c r="O272" s="91"/>
      <c r="P272" s="111"/>
      <c r="Q272" s="93" t="str">
        <f>Table_Sequence_Check[[#This Row],[Final Warnings]]</f>
        <v/>
      </c>
      <c r="R272" s="19"/>
      <c r="S272" s="19"/>
      <c r="T272" s="19"/>
      <c r="BG272" s="3" t="str" cm="1">
        <f t="array" ref="BG272">_xlfn.LET(
    _xlpm.ProblemFound, _xlfn.TEXTJOIN(", ", TRUE, IF(OR(Table65[[#This Row],[Codon Optimize Capitalized?]]="No", Table65[[#This Row],[Codon Optimize Capitalized?]]=""), IF((ISNUMBER(SEARCH(Table_Problem_Sequences[Problem Sequences], Table65[[#This Row],[Custom Sequence/Bank ID]]))), Table_Problem_Sequences[Problem Sequences], ""),IF((ISNUMBER(FIND(LOWER(Table_Problem_Sequences[Problem Sequences]), Table65[[#This Row],[Custom Sequence/Bank ID]]))), Table_Problem_Sequences[Problem Sequences], ""))),
    IF(_xlpm.ProblemFound="", "", "Warning 1: Problem sequences found (" &amp; _xlpm.ProblemFound &amp; ")"))</f>
        <v/>
      </c>
      <c r="BH272" s="3" t="str">
        <f>IF(AND(Table65[[#This Row],[Vector]] &lt;&gt; "Banked Construct",Table65[[#This Row],[Service]]&lt;&gt;"Stock RNA", LEN(Table65[[#This Row],[Custom Sequence/Bank ID]])&lt;300, Table65[[#This Row],[Custom Sequence/Bank ID]]&lt;&gt;""),"Comment: Sequence is less than 300nt. A spacer sequence will be added to bring the length up to 300nt","")</f>
        <v/>
      </c>
      <c r="BI272" s="1" t="str">
        <f>IF(AND(Table65[[#This Row],[Custom Sequence/Bank ID]]&lt;&gt;"", Table65[[#This Row],[Codon Optimize Capitalized?]]&lt;&gt; "No", Table65[[#This Row],[Codon Optimize Capitalized?]]&lt;&gt; "", Table65[[#This Row],[Codon Optimize Capitalized?]]&lt;&gt; "No Options"),
    IF(MOD(LEN(SUBSTITUTE(SUBSTITUTE(SUBSTITUTE(SUBSTITUTE(SUBSTITUTE(Table65[[#This Row],[Custom Sequence/Bank ID]], "a", ""), "c", ""), "g", ""), "u", ""), "t", "")), 3) = 0,
        "",
        "Error 3: Optimization regions not divisible by 3"),
    "")</f>
        <v/>
      </c>
      <c r="BJ272" s="1" t="str">
        <f>IF(
    Table65[[#This Row],[Vector]]="Banked Construct",
    IF(
        AND(
            LEFT(Table65[[#This Row],[Custom Sequence/Bank ID]], 3)="RTC",
            ISNUMBER(VALUE(MID(Table65[[#This Row],[Custom Sequence/Bank ID]], 4, 7))),
            LEN(Table65[[#This Row],[Custom Sequence/Bank ID]])=10
        ),
        "",
        "Error 4: Incorrect Bank ID"
    ),
    ""
)</f>
        <v/>
      </c>
      <c r="BK272" s="1" t="str">
        <f>IF(
   AND(Table65[[#This Row],[Vector]]&lt;&gt;"Banked Construct", LEN(Table65[[#This Row],[Custom Sequence/Bank ID]])&gt;0),
   IF(
      LEN(
         SUBSTITUTE(
            SUBSTITUTE(
               SUBSTITUTE(
                  SUBSTITUTE(UPPER(Table65[[#This Row],[Custom Sequence/Bank ID]]),"A",""),
               "C",""),
            "T",""),
         "G","")
      )&gt;0,
      "Error 5: Non-ACGT characters present",
      ""
   ),
   ""
)</f>
        <v/>
      </c>
      <c r="BL272" s="4" t="str">
        <f>IF(AND(Table65[[#This Row],[Vector]] &lt;&gt; "Banked Construct",Table65[[#This Row],[Service]]="Custom RNA", LEN(Table65[[#This Row],[Custom Sequence/Bank ID]])&gt;10000),"Error 6: Maximum sequence length is 10,000nt",IF(AND(Table65[[#This Row],[Vector]] &lt;&gt; "Banked Construct",Table65[[#This Row],[Service]]="HT Custom RNA", LEN(Table65[[#This Row],[Custom Sequence/Bank ID]])&gt;5000),"Error 6: Maximum sequence length for HT is 5,000nt", IF(Table65[[#This Row],[Service]]="HT Geneblock Custom RNA", IF(AND(Table65[[#This Row],[Vector]]="RTC coding circRNA", LEN(Table65[[#This Row],[Custom Sequence/Bank ID]])&gt;3793),"Error 6: Maximum sequence length for Coding CircRNA Geneblock is 3,793nt", IF(AND(Table65[[#This Row],[Vector]]="RTC noncoding circRNA", LEN(Table65[[#This Row],[Custom Sequence/Bank ID]])&gt;4493),"Error 6: Maximum sequence length for Noncoding CircRNA Geneblock is 4,493nt", IF(AND(Table65[[#This Row],[Vector]]="RTC Other RNA", LEN(Table65[[#This Row],[Custom Sequence/Bank ID]])&gt;4913),"Error 6: Maximum sequence length for Other RNA Geneblock is 4,913nt",""))),"")))</f>
        <v/>
      </c>
      <c r="BM272" s="4" t="str">
        <f>IF(AND(Table65[[#This Row],[Vector]] &lt;&gt; "Banked Construct", Table65[[#This Row],[Service]]&lt;&gt;"Stock RNA", Table65[[#This Row],[Custom Sequence/Bank ID]]&lt;&gt;""),
    _xlfn.LET(
        _xlpm.Sequence, Table65[[#This Row],[Custom Sequence/Bank ID]],
        _xlpm.OriginalLength, IF(AND(Table65[[#This Row],[Codon Optimize Capitalized?]] &lt;&gt; "No", Table65[[#This Row],[Codon Optimize Capitalized?]] &lt;&gt; ""),
                           LEN(SUBSTITUTE(SUBSTITUTE(SUBSTITUTE(SUBSTITUTE(SUBSTITUTE(_xlpm.Sequence, "A", ""), "C", ""), "G", ""), "T", ""), "U", "")),
                           LEN(_xlpm.Sequence)),
        _xlpm.NoGCLength, IF(AND(Table65[[#This Row],[Codon Optimize Capitalized?]] &lt;&gt; "No", Table65[[#This Row],[Codon Optimize Capitalized?]] &lt;&gt; ""),
                       LEN((SUBSTITUTE(SUBSTITUTE(SUBSTITUTE(SUBSTITUTE(SUBSTITUTE(SUBSTITUTE(SUBSTITUTE(_xlpm.Sequence, "A", ""), "C", ""), "G", ""), "T", ""), "U", ""), "g", ""), "c", ""))),
                       LEN(SUBSTITUTE(SUBSTITUTE(UPPER(_xlpm.Sequence), "G", ""), "C", ""))),
        _xlpm.GCLength, _xlpm.OriginalLength - _xlpm.NoGCLength,
        _xlpm.GCPercentage, IF(_xlpm.OriginalLength &gt; 15, _xlpm.GCLength / _xlpm.OriginalLength, 0.5),
                IF(OR(_xlpm.GCPercentage &gt; 0.65, _xlpm.GCPercentage &lt; 0.25), "Warning 7: Unoptimized region GC is not between 25-65%", "")
    ),
    ""
)</f>
        <v/>
      </c>
      <c r="BN272" s="4" t="str" cm="1">
        <f t="array" ref="BN272">_xlfn.LET(
    _xlpm.ProblemFound, _xlfn.TEXTJOIN(", ", TRUE, IF(OR(Table65[[#This Row],[Codon Optimize Capitalized?]]="No", Table65[[#This Row],[Codon Optimize Capitalized?]]=""), IF((ISNUMBER(SEARCH(Table_Restriction_Enzymes[XbaI], Table65[[#This Row],[Custom Sequence/Bank ID]]))), Table_Restriction_Enzymes[XbaI], ""),IF((ISNUMBER(FIND(LOWER(Table_Restriction_Enzymes[XbaI]), Table65[[#This Row],[Custom Sequence/Bank ID]]))), Table_Restriction_Enzymes[XbaI], ""))),
    IF(_xlpm.ProblemFound="", "", "[" &amp; _xlpm.ProblemFound &amp; "]"))</f>
        <v/>
      </c>
      <c r="BO272" s="4" t="str">
        <f>IF(Table_Sequence_Check[[#This Row],[Restriction Enzyme 1 Check]]&lt;&gt;"", Table_Restriction_Enzymes[[#Headers],[XbaI]],"")</f>
        <v/>
      </c>
      <c r="BP272" s="4" t="str" cm="1">
        <f t="array" ref="BP272">_xlfn.LET(
    _xlpm.ProblemFound, _xlfn.TEXTJOIN(", ", TRUE, IF(OR(Table65[[#This Row],[Codon Optimize Capitalized?]]="No", Table65[[#This Row],[Codon Optimize Capitalized?]]=""), IF((ISNUMBER(SEARCH(Table_Restriction_Enzymes[AscI], Table65[[#This Row],[Custom Sequence/Bank ID]]))), Table_Restriction_Enzymes[AscI], ""),IF((ISNUMBER(FIND(LOWER(Table_Restriction_Enzymes[AscI]), Table65[[#This Row],[Custom Sequence/Bank ID]]))), Table_Restriction_Enzymes[AscI], ""))),
    IF(_xlpm.ProblemFound="", "", "[" &amp; _xlpm.ProblemFound &amp; "]"))</f>
        <v/>
      </c>
      <c r="BQ272" s="4" t="str">
        <f>IF(Table_Sequence_Check[[#This Row],[Restriction Enzyme 2 Check]]&lt;&gt;"", Table_Restriction_Enzymes[[#Headers],[AscI]],"")</f>
        <v/>
      </c>
      <c r="BR272" s="4" t="str">
        <f>IF(AND(Table65[[#This Row],[Vector]] &lt;&gt; "Banked Construct",Table65[[#This Row],[Service]]&lt;&gt;"Stock RNA", Table65[[#This Row],[Service]]&lt;&gt;"HT Geneblock Custom RNA", Table_Sequence_Check[[#This Row],[Restriction Enzyme 1 Check]]&lt;&gt;"", Table_Sequence_Check[[#This Row],[Restriction Enzyme 2 Check]]&lt;&gt; ""),"Error 8: Remove instances of one of the following: " &amp; _xlfn.CONCAT(Table_Sequence_Check[[#This Row],[Restriction Enzyme 1 Check]],Table_Sequence_Check[[#This Row],[Restriction Enzyme 2 Check]]),"")</f>
        <v/>
      </c>
      <c r="BS272" s="4" t="str" cm="1">
        <f t="array" ref="BS272">IF(
   AND(
      Table65[[#This Row],[Service]] &lt;&gt; "",
      OR(
         COUNTIF(Table65[Service], "HT Custom RNA") &gt; 0,
         COUNTIF(Table65[Service], "HT Geneblock Custom RNA") &gt; 0
      ),
      COUNTA(_xlfn.UNIQUE(_xlfn._xlws.FILTER(Table65[Service], Table65[Service] &lt;&gt; ""))) &gt; 1
   ),
   "Error 9: If selecting HT Custom RNA or HT Geneblock Custom RNA, all items must match the selected HT service",
   ""
)</f>
        <v/>
      </c>
      <c r="BT272" s="4" t="str" cm="1">
        <f t="array" ref="BT272">IF(
   AND(
      Table65[[#This Row],[Service]] &lt;&gt; "",
      OR(COUNTIF(Table65[Service], "*HT Custom RNA*") &gt; 0, COUNTIF(Table65[Service], "*HT Geneblock Custom RNA*") &gt; 0),
      OR(
         COUNTA(_xlfn.UNIQUE(_xlfn._xlws.FILTER(Table65[RNA Analytics], (Table65[Service] &lt;&gt; "")))) &gt; 1,
         COUNTA(_xlfn.UNIQUE(_xlfn._xlws.FILTER(Table65[Bank Construct?], (Table65[Service] &lt;&gt; "")))) &gt; 1,
         COUNTA(_xlfn.UNIQUE(_xlfn._xlws.FILTER(Table65[Synthesis Type], (Table65[Service] &lt;&gt; "")))) &gt; 1
      )
   ),
   "Error 10: If submitting HT Custom RNA or HT Geneblock Custom RNA service request, all items must have the same Synthesis Type, Banking, and Analytics",
   ""
)</f>
        <v/>
      </c>
      <c r="BU272" s="4" t="str">
        <f>IF(AND(OR(Table65[[#This Row],[Service]] = "HT Custom RNA",Table65[[#This Row],[Service]] = "HT Geneblock Custom RNA"), Table65[[#This Row],[Vector]]="Banked Construct"),"Error 11: Banked constructs cannot be submitted for HT/Geneblock Custom RNA service. Contact the core if you'd like to resynthesize an entire banked plate","")</f>
        <v/>
      </c>
      <c r="BV272" s="4" t="str">
        <f>IF(AND(Table65[[#This Row],[Service]] &lt;&gt; "", Table65[[#This Row],[Vector]]="Banked Construct", Table65[[#This Row],[Bank Construct?]]="Yes"),"Error 12: Cannot bank constructs that are already banked","")</f>
        <v/>
      </c>
      <c r="BW272" s="4" t="str" cm="1">
        <f t="array" ref="BW272">_xlfn.LET(
    _xlpm.ProblemFound, _xlfn.TEXTJOIN(", ", TRUE, IF(AND(Table65[[#This Row],[Synthesis Type]]="Other RNA", OR(Table65[[#This Row],[Codon Optimize Capitalized?]]="No", Table65[[#This Row],[Codon Optimize Capitalized?]]="")), IF((ISNUMBER(SEARCH(Table_pA_Check[pA Check], Table65[[#This Row],[Custom Sequence/Bank ID]]))), Table_pA_Check[pA Check], ""),IF((ISNUMBER(FIND(LOWER(Table_pA_Check[pA Check]), Table65[[#This Row],[Custom Sequence/Bank ID]]))), Table_pA_Check[pA Check], ""))),
    IF(_xlpm.ProblemFound="", "", "Error 13: Problem sequences found (" &amp; _xlpm.ProblemFound &amp; ")"))</f>
        <v/>
      </c>
      <c r="BX272" s="4" t="str">
        <f>IF(AND(Table65[[#This Row],[Service]] &lt;&gt; "", Table65[[#This Row],[Codon Optimize Capitalized?]]&lt;&gt; "No", Table65[[#This Row],[Codon Optimize Capitalized?]]&lt;&gt; "", Table65[[#This Row],[Codon Optimize Capitalized?]]&lt;&gt; "No Options", EXACT(Table65[[#This Row],[Custom Sequence/Bank ID]],LOWER(Table65[[#This Row],[Custom Sequence/Bank ID]]))),"Error 14: Codon optimization is selected, but sequence is lowercase. Change regions for optimization to uppercase","")</f>
        <v/>
      </c>
      <c r="BY272" s="4" t="str">
        <f>IF(COUNTIF(Table65[Name], Table65[[#This Row],[Name]]) &gt; 1, "Error 15: Duplicate name", "")</f>
        <v/>
      </c>
      <c r="BZ272" s="4" t="str">
        <f>IF(
   Table65[[#This Row],[Service]]&lt;&gt;"",
   IF(
      AND(Table65[[#This Row],[Formulation]]="", Table65[[#This Row],[Number of Aliquots]]&gt;1),
      "Error 16: The RTC can only aliquot formulated circRNA; unformulated circRNA is stable through many freeze-thaw cycles",
      ""
   ),
   ""
)</f>
        <v/>
      </c>
      <c r="CA272" s="4" t="str">
        <f>IF(
   Table65[[#This Row],[Service]]&lt;&gt;"",
   IF(
      Table65[[#This Row],[Number of Aliquots]] &gt; (Table65[[#This Row],[Quantity (mg)]]*20),
      "Error 17: Too many aliquots. Maximum aliquots for Quantity requested = " &amp; (Table65[[#This Row],[Quantity (mg)]]*20),
      ""
   ),
   ""
)</f>
        <v/>
      </c>
      <c r="CB272" s="4" t="str">
        <f>IF(
   AND(Table65[[#This Row],[Service]]&lt;&gt;"", Table65[[#This Row],[Quantity (mg)]]&lt;0.2, Table65[[#This Row],[Formulation]]&lt;&gt;"", Table65[[#This Row],[Formulation]]&lt;&gt;"None"),
   "Error 18: Quantity too low. Minimum is 0.2mg for formulations",
   ""
)</f>
        <v/>
      </c>
      <c r="CC272" s="4" t="str">
        <f>IF(
   AND(Table65[[#This Row],[Service]]&lt;&gt;"", Table65[[#This Row],[Vector]]="No Vector", Table65[[#This Row],[Service]]&lt;&gt;"HT Geneblock Custom RNA"),
   "Error 19: [No Vector] can only be used for Geneblock service",
   ""
)</f>
        <v/>
      </c>
      <c r="CD272" s="4" t="str">
        <f>_xlfn.LET(
    _xlpm.errorList, _xlfn.TEXTJOIN(". ", TRUE, Table_Sequence_Check[[#This Row],[Problem Sequence Check]:[GC Check]],Table_Sequence_Check[[#This Row],[Restriction Enzyme Error]:[Gblock No Vector Check]]),
    IF(AND(Table65[[#This Row],[Service]]&lt;&gt;"", Table65[[#This Row],[Custom Sequence/Bank ID]]&lt;&gt;"SPECIAL",_xlpm.errorList&lt;&gt;""), _xlpm.errorList &amp; ".", "")
)</f>
        <v/>
      </c>
      <c r="CF272" s="3" t="str">
        <f t="shared" si="20"/>
        <v>Required</v>
      </c>
      <c r="CG272" s="1" t="str">
        <f t="shared" si="21"/>
        <v>Optional</v>
      </c>
      <c r="CH272" s="1" t="str">
        <f>IF(Table65[[#This Row],[Service]]&lt;&gt;"",IF((Table65[[#This Row],[Service]]="HT Custom RNA") + (Table65[[#This Row],[Service]]="HT Geneblock Custom RNA"), "Empty","Required"),"Empty")</f>
        <v>Empty</v>
      </c>
      <c r="CI272" s="1" t="str">
        <f>IF(Table65[[#This Row],[Service]] = "Stock RNA", "Required","Empty")</f>
        <v>Empty</v>
      </c>
      <c r="CJ272" s="1" t="str">
        <f>IF(OR(Table65[[#This Row],[Service]] = "Custom RNA", Table65[[#This Row],[Service]] = "HT Custom RNA", Table65[[#This Row],[Service]] = "HT Geneblock Custom RNA", Table65[[#This Row],[Service]] = "Formulation"), "Required", "Empty")</f>
        <v>Empty</v>
      </c>
      <c r="CK272" s="1" t="str">
        <f>IF(OR(Table65[[#This Row],[Service]] = "Custom RNA", Table65[[#This Row],[Service]] = "HT Custom RNA", Table65[[#This Row],[Service]] = "HT Geneblock Custom RNA"), "Required", "Empty")</f>
        <v>Empty</v>
      </c>
      <c r="CL272" s="1" t="str">
        <f>IF(OR(Table65[[#This Row],[Service]] = "Custom RNA", Table65[[#This Row],[Service]] = "HT Custom RNA", Table65[[#This Row],[Service]] = "HT Geneblock Custom RNA"), "Required", "Empty")</f>
        <v>Empty</v>
      </c>
      <c r="CM272" s="1" t="str">
        <f>IF(OR(Table65[[#This Row],[Service]] = "Custom RNA", Table65[[#This Row],[Service]] = "HT Custom RNA", Table65[[#This Row],[Service]] = "HT Geneblock Custom RNA"), "Required", "Empty")</f>
        <v>Empty</v>
      </c>
      <c r="CN272" s="1" t="str">
        <f>IF(AND(Table65[[#This Row],[Vector]]&lt;&gt;"Banked Construct", OR(Table65[[#This Row],[Service]] = "Custom RNA", Table65[[#This Row],[Service]] = "HT Custom RNA",Table65[[#This Row],[Service]] = "HT Geneblock Custom RNA",)), "Optional", "Empty")</f>
        <v>Empty</v>
      </c>
      <c r="CO272" s="1" t="str">
        <f>IF(OR(Table65[[#This Row],[Service]] = "Custom RNA", Table65[[#This Row],[Service]] = "HT Custom RNA"), "Optional", "Empty")</f>
        <v>Empty</v>
      </c>
      <c r="CP272" s="1" t="str">
        <f>IF(OR(Table65[[#This Row],[Service]] = "Custom RNA", Table65[[#This Row],[Service]] = "HT Custom RNA", Table65[[#This Row],[Service]] = "HT Custom Geneblock RNA"), "Optional", "Empty")</f>
        <v>Empty</v>
      </c>
      <c r="CQ272" s="1" t="str">
        <f>IF(Table65[[#This Row],[Service]]&lt;&gt;"",IF(OR(Table65[[#This Row],[Service]]="HT Custom RNA", Table65[[#This Row],[Service]]="HT Geneblock Custom RNA"), "Empty","Optional"),"Empty")</f>
        <v>Empty</v>
      </c>
      <c r="CR272" s="1" t="str">
        <f>IF(AND(Table65[[#This Row],[Formulation]]&lt;&gt;"",Table65[[#This Row],[Formulation]]&lt;&gt;"None",Table65[[#This Row],[Formulation]]&lt;&gt;"No Options"), "Required","Empty")</f>
        <v>Empty</v>
      </c>
      <c r="CS272" s="1" t="str">
        <f>IF(AND(Table65[[#This Row],[Formulation]]&lt;&gt;"",Table65[[#This Row],[Formulation]]&lt;&gt;"None",Table65[[#This Row],[Formulation]]&lt;&gt;"No Options"), "Optional","Empty")</f>
        <v>Empty</v>
      </c>
      <c r="CT272" s="1" t="str">
        <f t="shared" si="22"/>
        <v>Optional</v>
      </c>
      <c r="CU272" s="1" t="str">
        <f t="shared" si="23"/>
        <v>Optional</v>
      </c>
      <c r="CV272" s="2" t="str">
        <f t="shared" si="24"/>
        <v>Optional</v>
      </c>
    </row>
    <row r="273" spans="1:100" x14ac:dyDescent="0.35">
      <c r="A273" s="69">
        <v>269</v>
      </c>
      <c r="B273" s="59"/>
      <c r="C273" s="83"/>
      <c r="D273" s="85"/>
      <c r="E273" s="90"/>
      <c r="F273" s="60"/>
      <c r="G273" s="60"/>
      <c r="H273" s="60"/>
      <c r="I273" s="61"/>
      <c r="J273" s="61"/>
      <c r="K273" s="105"/>
      <c r="L273" s="90"/>
      <c r="M273" s="60"/>
      <c r="N273" s="108"/>
      <c r="O273" s="91"/>
      <c r="P273" s="111"/>
      <c r="Q273" s="93" t="str">
        <f>Table_Sequence_Check[[#This Row],[Final Warnings]]</f>
        <v/>
      </c>
      <c r="R273" s="19"/>
      <c r="S273" s="19"/>
      <c r="T273" s="19"/>
      <c r="BG273" s="3" t="str" cm="1">
        <f t="array" ref="BG273">_xlfn.LET(
    _xlpm.ProblemFound, _xlfn.TEXTJOIN(", ", TRUE, IF(OR(Table65[[#This Row],[Codon Optimize Capitalized?]]="No", Table65[[#This Row],[Codon Optimize Capitalized?]]=""), IF((ISNUMBER(SEARCH(Table_Problem_Sequences[Problem Sequences], Table65[[#This Row],[Custom Sequence/Bank ID]]))), Table_Problem_Sequences[Problem Sequences], ""),IF((ISNUMBER(FIND(LOWER(Table_Problem_Sequences[Problem Sequences]), Table65[[#This Row],[Custom Sequence/Bank ID]]))), Table_Problem_Sequences[Problem Sequences], ""))),
    IF(_xlpm.ProblemFound="", "", "Warning 1: Problem sequences found (" &amp; _xlpm.ProblemFound &amp; ")"))</f>
        <v/>
      </c>
      <c r="BH273" s="3" t="str">
        <f>IF(AND(Table65[[#This Row],[Vector]] &lt;&gt; "Banked Construct",Table65[[#This Row],[Service]]&lt;&gt;"Stock RNA", LEN(Table65[[#This Row],[Custom Sequence/Bank ID]])&lt;300, Table65[[#This Row],[Custom Sequence/Bank ID]]&lt;&gt;""),"Comment: Sequence is less than 300nt. A spacer sequence will be added to bring the length up to 300nt","")</f>
        <v/>
      </c>
      <c r="BI273" s="1" t="str">
        <f>IF(AND(Table65[[#This Row],[Custom Sequence/Bank ID]]&lt;&gt;"", Table65[[#This Row],[Codon Optimize Capitalized?]]&lt;&gt; "No", Table65[[#This Row],[Codon Optimize Capitalized?]]&lt;&gt; "", Table65[[#This Row],[Codon Optimize Capitalized?]]&lt;&gt; "No Options"),
    IF(MOD(LEN(SUBSTITUTE(SUBSTITUTE(SUBSTITUTE(SUBSTITUTE(SUBSTITUTE(Table65[[#This Row],[Custom Sequence/Bank ID]], "a", ""), "c", ""), "g", ""), "u", ""), "t", "")), 3) = 0,
        "",
        "Error 3: Optimization regions not divisible by 3"),
    "")</f>
        <v/>
      </c>
      <c r="BJ273" s="1" t="str">
        <f>IF(
    Table65[[#This Row],[Vector]]="Banked Construct",
    IF(
        AND(
            LEFT(Table65[[#This Row],[Custom Sequence/Bank ID]], 3)="RTC",
            ISNUMBER(VALUE(MID(Table65[[#This Row],[Custom Sequence/Bank ID]], 4, 7))),
            LEN(Table65[[#This Row],[Custom Sequence/Bank ID]])=10
        ),
        "",
        "Error 4: Incorrect Bank ID"
    ),
    ""
)</f>
        <v/>
      </c>
      <c r="BK273" s="1" t="str">
        <f>IF(
   AND(Table65[[#This Row],[Vector]]&lt;&gt;"Banked Construct", LEN(Table65[[#This Row],[Custom Sequence/Bank ID]])&gt;0),
   IF(
      LEN(
         SUBSTITUTE(
            SUBSTITUTE(
               SUBSTITUTE(
                  SUBSTITUTE(UPPER(Table65[[#This Row],[Custom Sequence/Bank ID]]),"A",""),
               "C",""),
            "T",""),
         "G","")
      )&gt;0,
      "Error 5: Non-ACGT characters present",
      ""
   ),
   ""
)</f>
        <v/>
      </c>
      <c r="BL273" s="4" t="str">
        <f>IF(AND(Table65[[#This Row],[Vector]] &lt;&gt; "Banked Construct",Table65[[#This Row],[Service]]="Custom RNA", LEN(Table65[[#This Row],[Custom Sequence/Bank ID]])&gt;10000),"Error 6: Maximum sequence length is 10,000nt",IF(AND(Table65[[#This Row],[Vector]] &lt;&gt; "Banked Construct",Table65[[#This Row],[Service]]="HT Custom RNA", LEN(Table65[[#This Row],[Custom Sequence/Bank ID]])&gt;5000),"Error 6: Maximum sequence length for HT is 5,000nt", IF(Table65[[#This Row],[Service]]="HT Geneblock Custom RNA", IF(AND(Table65[[#This Row],[Vector]]="RTC coding circRNA", LEN(Table65[[#This Row],[Custom Sequence/Bank ID]])&gt;3793),"Error 6: Maximum sequence length for Coding CircRNA Geneblock is 3,793nt", IF(AND(Table65[[#This Row],[Vector]]="RTC noncoding circRNA", LEN(Table65[[#This Row],[Custom Sequence/Bank ID]])&gt;4493),"Error 6: Maximum sequence length for Noncoding CircRNA Geneblock is 4,493nt", IF(AND(Table65[[#This Row],[Vector]]="RTC Other RNA", LEN(Table65[[#This Row],[Custom Sequence/Bank ID]])&gt;4913),"Error 6: Maximum sequence length for Other RNA Geneblock is 4,913nt",""))),"")))</f>
        <v/>
      </c>
      <c r="BM273" s="4" t="str">
        <f>IF(AND(Table65[[#This Row],[Vector]] &lt;&gt; "Banked Construct", Table65[[#This Row],[Service]]&lt;&gt;"Stock RNA", Table65[[#This Row],[Custom Sequence/Bank ID]]&lt;&gt;""),
    _xlfn.LET(
        _xlpm.Sequence, Table65[[#This Row],[Custom Sequence/Bank ID]],
        _xlpm.OriginalLength, IF(AND(Table65[[#This Row],[Codon Optimize Capitalized?]] &lt;&gt; "No", Table65[[#This Row],[Codon Optimize Capitalized?]] &lt;&gt; ""),
                           LEN(SUBSTITUTE(SUBSTITUTE(SUBSTITUTE(SUBSTITUTE(SUBSTITUTE(_xlpm.Sequence, "A", ""), "C", ""), "G", ""), "T", ""), "U", "")),
                           LEN(_xlpm.Sequence)),
        _xlpm.NoGCLength, IF(AND(Table65[[#This Row],[Codon Optimize Capitalized?]] &lt;&gt; "No", Table65[[#This Row],[Codon Optimize Capitalized?]] &lt;&gt; ""),
                       LEN((SUBSTITUTE(SUBSTITUTE(SUBSTITUTE(SUBSTITUTE(SUBSTITUTE(SUBSTITUTE(SUBSTITUTE(_xlpm.Sequence, "A", ""), "C", ""), "G", ""), "T", ""), "U", ""), "g", ""), "c", ""))),
                       LEN(SUBSTITUTE(SUBSTITUTE(UPPER(_xlpm.Sequence), "G", ""), "C", ""))),
        _xlpm.GCLength, _xlpm.OriginalLength - _xlpm.NoGCLength,
        _xlpm.GCPercentage, IF(_xlpm.OriginalLength &gt; 15, _xlpm.GCLength / _xlpm.OriginalLength, 0.5),
                IF(OR(_xlpm.GCPercentage &gt; 0.65, _xlpm.GCPercentage &lt; 0.25), "Warning 7: Unoptimized region GC is not between 25-65%", "")
    ),
    ""
)</f>
        <v/>
      </c>
      <c r="BN273" s="4" t="str" cm="1">
        <f t="array" ref="BN273">_xlfn.LET(
    _xlpm.ProblemFound, _xlfn.TEXTJOIN(", ", TRUE, IF(OR(Table65[[#This Row],[Codon Optimize Capitalized?]]="No", Table65[[#This Row],[Codon Optimize Capitalized?]]=""), IF((ISNUMBER(SEARCH(Table_Restriction_Enzymes[XbaI], Table65[[#This Row],[Custom Sequence/Bank ID]]))), Table_Restriction_Enzymes[XbaI], ""),IF((ISNUMBER(FIND(LOWER(Table_Restriction_Enzymes[XbaI]), Table65[[#This Row],[Custom Sequence/Bank ID]]))), Table_Restriction_Enzymes[XbaI], ""))),
    IF(_xlpm.ProblemFound="", "", "[" &amp; _xlpm.ProblemFound &amp; "]"))</f>
        <v/>
      </c>
      <c r="BO273" s="4" t="str">
        <f>IF(Table_Sequence_Check[[#This Row],[Restriction Enzyme 1 Check]]&lt;&gt;"", Table_Restriction_Enzymes[[#Headers],[XbaI]],"")</f>
        <v/>
      </c>
      <c r="BP273" s="4" t="str" cm="1">
        <f t="array" ref="BP273">_xlfn.LET(
    _xlpm.ProblemFound, _xlfn.TEXTJOIN(", ", TRUE, IF(OR(Table65[[#This Row],[Codon Optimize Capitalized?]]="No", Table65[[#This Row],[Codon Optimize Capitalized?]]=""), IF((ISNUMBER(SEARCH(Table_Restriction_Enzymes[AscI], Table65[[#This Row],[Custom Sequence/Bank ID]]))), Table_Restriction_Enzymes[AscI], ""),IF((ISNUMBER(FIND(LOWER(Table_Restriction_Enzymes[AscI]), Table65[[#This Row],[Custom Sequence/Bank ID]]))), Table_Restriction_Enzymes[AscI], ""))),
    IF(_xlpm.ProblemFound="", "", "[" &amp; _xlpm.ProblemFound &amp; "]"))</f>
        <v/>
      </c>
      <c r="BQ273" s="4" t="str">
        <f>IF(Table_Sequence_Check[[#This Row],[Restriction Enzyme 2 Check]]&lt;&gt;"", Table_Restriction_Enzymes[[#Headers],[AscI]],"")</f>
        <v/>
      </c>
      <c r="BR273" s="4" t="str">
        <f>IF(AND(Table65[[#This Row],[Vector]] &lt;&gt; "Banked Construct",Table65[[#This Row],[Service]]&lt;&gt;"Stock RNA", Table65[[#This Row],[Service]]&lt;&gt;"HT Geneblock Custom RNA", Table_Sequence_Check[[#This Row],[Restriction Enzyme 1 Check]]&lt;&gt;"", Table_Sequence_Check[[#This Row],[Restriction Enzyme 2 Check]]&lt;&gt; ""),"Error 8: Remove instances of one of the following: " &amp; _xlfn.CONCAT(Table_Sequence_Check[[#This Row],[Restriction Enzyme 1 Check]],Table_Sequence_Check[[#This Row],[Restriction Enzyme 2 Check]]),"")</f>
        <v/>
      </c>
      <c r="BS273" s="4" t="str" cm="1">
        <f t="array" ref="BS273">IF(
   AND(
      Table65[[#This Row],[Service]] &lt;&gt; "",
      OR(
         COUNTIF(Table65[Service], "HT Custom RNA") &gt; 0,
         COUNTIF(Table65[Service], "HT Geneblock Custom RNA") &gt; 0
      ),
      COUNTA(_xlfn.UNIQUE(_xlfn._xlws.FILTER(Table65[Service], Table65[Service] &lt;&gt; ""))) &gt; 1
   ),
   "Error 9: If selecting HT Custom RNA or HT Geneblock Custom RNA, all items must match the selected HT service",
   ""
)</f>
        <v/>
      </c>
      <c r="BT273" s="4" t="str" cm="1">
        <f t="array" ref="BT273">IF(
   AND(
      Table65[[#This Row],[Service]] &lt;&gt; "",
      OR(COUNTIF(Table65[Service], "*HT Custom RNA*") &gt; 0, COUNTIF(Table65[Service], "*HT Geneblock Custom RNA*") &gt; 0),
      OR(
         COUNTA(_xlfn.UNIQUE(_xlfn._xlws.FILTER(Table65[RNA Analytics], (Table65[Service] &lt;&gt; "")))) &gt; 1,
         COUNTA(_xlfn.UNIQUE(_xlfn._xlws.FILTER(Table65[Bank Construct?], (Table65[Service] &lt;&gt; "")))) &gt; 1,
         COUNTA(_xlfn.UNIQUE(_xlfn._xlws.FILTER(Table65[Synthesis Type], (Table65[Service] &lt;&gt; "")))) &gt; 1
      )
   ),
   "Error 10: If submitting HT Custom RNA or HT Geneblock Custom RNA service request, all items must have the same Synthesis Type, Banking, and Analytics",
   ""
)</f>
        <v/>
      </c>
      <c r="BU273" s="4" t="str">
        <f>IF(AND(OR(Table65[[#This Row],[Service]] = "HT Custom RNA",Table65[[#This Row],[Service]] = "HT Geneblock Custom RNA"), Table65[[#This Row],[Vector]]="Banked Construct"),"Error 11: Banked constructs cannot be submitted for HT/Geneblock Custom RNA service. Contact the core if you'd like to resynthesize an entire banked plate","")</f>
        <v/>
      </c>
      <c r="BV273" s="4" t="str">
        <f>IF(AND(Table65[[#This Row],[Service]] &lt;&gt; "", Table65[[#This Row],[Vector]]="Banked Construct", Table65[[#This Row],[Bank Construct?]]="Yes"),"Error 12: Cannot bank constructs that are already banked","")</f>
        <v/>
      </c>
      <c r="BW273" s="4" t="str" cm="1">
        <f t="array" ref="BW273">_xlfn.LET(
    _xlpm.ProblemFound, _xlfn.TEXTJOIN(", ", TRUE, IF(AND(Table65[[#This Row],[Synthesis Type]]="Other RNA", OR(Table65[[#This Row],[Codon Optimize Capitalized?]]="No", Table65[[#This Row],[Codon Optimize Capitalized?]]="")), IF((ISNUMBER(SEARCH(Table_pA_Check[pA Check], Table65[[#This Row],[Custom Sequence/Bank ID]]))), Table_pA_Check[pA Check], ""),IF((ISNUMBER(FIND(LOWER(Table_pA_Check[pA Check]), Table65[[#This Row],[Custom Sequence/Bank ID]]))), Table_pA_Check[pA Check], ""))),
    IF(_xlpm.ProblemFound="", "", "Error 13: Problem sequences found (" &amp; _xlpm.ProblemFound &amp; ")"))</f>
        <v/>
      </c>
      <c r="BX273" s="4" t="str">
        <f>IF(AND(Table65[[#This Row],[Service]] &lt;&gt; "", Table65[[#This Row],[Codon Optimize Capitalized?]]&lt;&gt; "No", Table65[[#This Row],[Codon Optimize Capitalized?]]&lt;&gt; "", Table65[[#This Row],[Codon Optimize Capitalized?]]&lt;&gt; "No Options", EXACT(Table65[[#This Row],[Custom Sequence/Bank ID]],LOWER(Table65[[#This Row],[Custom Sequence/Bank ID]]))),"Error 14: Codon optimization is selected, but sequence is lowercase. Change regions for optimization to uppercase","")</f>
        <v/>
      </c>
      <c r="BY273" s="4" t="str">
        <f>IF(COUNTIF(Table65[Name], Table65[[#This Row],[Name]]) &gt; 1, "Error 15: Duplicate name", "")</f>
        <v/>
      </c>
      <c r="BZ273" s="4" t="str">
        <f>IF(
   Table65[[#This Row],[Service]]&lt;&gt;"",
   IF(
      AND(Table65[[#This Row],[Formulation]]="", Table65[[#This Row],[Number of Aliquots]]&gt;1),
      "Error 16: The RTC can only aliquot formulated circRNA; unformulated circRNA is stable through many freeze-thaw cycles",
      ""
   ),
   ""
)</f>
        <v/>
      </c>
      <c r="CA273" s="4" t="str">
        <f>IF(
   Table65[[#This Row],[Service]]&lt;&gt;"",
   IF(
      Table65[[#This Row],[Number of Aliquots]] &gt; (Table65[[#This Row],[Quantity (mg)]]*20),
      "Error 17: Too many aliquots. Maximum aliquots for Quantity requested = " &amp; (Table65[[#This Row],[Quantity (mg)]]*20),
      ""
   ),
   ""
)</f>
        <v/>
      </c>
      <c r="CB273" s="4" t="str">
        <f>IF(
   AND(Table65[[#This Row],[Service]]&lt;&gt;"", Table65[[#This Row],[Quantity (mg)]]&lt;0.2, Table65[[#This Row],[Formulation]]&lt;&gt;"", Table65[[#This Row],[Formulation]]&lt;&gt;"None"),
   "Error 18: Quantity too low. Minimum is 0.2mg for formulations",
   ""
)</f>
        <v/>
      </c>
      <c r="CC273" s="4" t="str">
        <f>IF(
   AND(Table65[[#This Row],[Service]]&lt;&gt;"", Table65[[#This Row],[Vector]]="No Vector", Table65[[#This Row],[Service]]&lt;&gt;"HT Geneblock Custom RNA"),
   "Error 19: [No Vector] can only be used for Geneblock service",
   ""
)</f>
        <v/>
      </c>
      <c r="CD273" s="4" t="str">
        <f>_xlfn.LET(
    _xlpm.errorList, _xlfn.TEXTJOIN(". ", TRUE, Table_Sequence_Check[[#This Row],[Problem Sequence Check]:[GC Check]],Table_Sequence_Check[[#This Row],[Restriction Enzyme Error]:[Gblock No Vector Check]]),
    IF(AND(Table65[[#This Row],[Service]]&lt;&gt;"", Table65[[#This Row],[Custom Sequence/Bank ID]]&lt;&gt;"SPECIAL",_xlpm.errorList&lt;&gt;""), _xlpm.errorList &amp; ".", "")
)</f>
        <v/>
      </c>
      <c r="CF273" s="3" t="str">
        <f t="shared" si="20"/>
        <v>Required</v>
      </c>
      <c r="CG273" s="1" t="str">
        <f t="shared" si="21"/>
        <v>Optional</v>
      </c>
      <c r="CH273" s="1" t="str">
        <f>IF(Table65[[#This Row],[Service]]&lt;&gt;"",IF((Table65[[#This Row],[Service]]="HT Custom RNA") + (Table65[[#This Row],[Service]]="HT Geneblock Custom RNA"), "Empty","Required"),"Empty")</f>
        <v>Empty</v>
      </c>
      <c r="CI273" s="1" t="str">
        <f>IF(Table65[[#This Row],[Service]] = "Stock RNA", "Required","Empty")</f>
        <v>Empty</v>
      </c>
      <c r="CJ273" s="1" t="str">
        <f>IF(OR(Table65[[#This Row],[Service]] = "Custom RNA", Table65[[#This Row],[Service]] = "HT Custom RNA", Table65[[#This Row],[Service]] = "HT Geneblock Custom RNA", Table65[[#This Row],[Service]] = "Formulation"), "Required", "Empty")</f>
        <v>Empty</v>
      </c>
      <c r="CK273" s="1" t="str">
        <f>IF(OR(Table65[[#This Row],[Service]] = "Custom RNA", Table65[[#This Row],[Service]] = "HT Custom RNA", Table65[[#This Row],[Service]] = "HT Geneblock Custom RNA"), "Required", "Empty")</f>
        <v>Empty</v>
      </c>
      <c r="CL273" s="1" t="str">
        <f>IF(OR(Table65[[#This Row],[Service]] = "Custom RNA", Table65[[#This Row],[Service]] = "HT Custom RNA", Table65[[#This Row],[Service]] = "HT Geneblock Custom RNA"), "Required", "Empty")</f>
        <v>Empty</v>
      </c>
      <c r="CM273" s="1" t="str">
        <f>IF(OR(Table65[[#This Row],[Service]] = "Custom RNA", Table65[[#This Row],[Service]] = "HT Custom RNA", Table65[[#This Row],[Service]] = "HT Geneblock Custom RNA"), "Required", "Empty")</f>
        <v>Empty</v>
      </c>
      <c r="CN273" s="1" t="str">
        <f>IF(AND(Table65[[#This Row],[Vector]]&lt;&gt;"Banked Construct", OR(Table65[[#This Row],[Service]] = "Custom RNA", Table65[[#This Row],[Service]] = "HT Custom RNA",Table65[[#This Row],[Service]] = "HT Geneblock Custom RNA",)), "Optional", "Empty")</f>
        <v>Empty</v>
      </c>
      <c r="CO273" s="1" t="str">
        <f>IF(OR(Table65[[#This Row],[Service]] = "Custom RNA", Table65[[#This Row],[Service]] = "HT Custom RNA"), "Optional", "Empty")</f>
        <v>Empty</v>
      </c>
      <c r="CP273" s="1" t="str">
        <f>IF(OR(Table65[[#This Row],[Service]] = "Custom RNA", Table65[[#This Row],[Service]] = "HT Custom RNA", Table65[[#This Row],[Service]] = "HT Custom Geneblock RNA"), "Optional", "Empty")</f>
        <v>Empty</v>
      </c>
      <c r="CQ273" s="1" t="str">
        <f>IF(Table65[[#This Row],[Service]]&lt;&gt;"",IF(OR(Table65[[#This Row],[Service]]="HT Custom RNA", Table65[[#This Row],[Service]]="HT Geneblock Custom RNA"), "Empty","Optional"),"Empty")</f>
        <v>Empty</v>
      </c>
      <c r="CR273" s="1" t="str">
        <f>IF(AND(Table65[[#This Row],[Formulation]]&lt;&gt;"",Table65[[#This Row],[Formulation]]&lt;&gt;"None",Table65[[#This Row],[Formulation]]&lt;&gt;"No Options"), "Required","Empty")</f>
        <v>Empty</v>
      </c>
      <c r="CS273" s="1" t="str">
        <f>IF(AND(Table65[[#This Row],[Formulation]]&lt;&gt;"",Table65[[#This Row],[Formulation]]&lt;&gt;"None",Table65[[#This Row],[Formulation]]&lt;&gt;"No Options"), "Optional","Empty")</f>
        <v>Empty</v>
      </c>
      <c r="CT273" s="1" t="str">
        <f t="shared" si="22"/>
        <v>Optional</v>
      </c>
      <c r="CU273" s="1" t="str">
        <f t="shared" si="23"/>
        <v>Optional</v>
      </c>
      <c r="CV273" s="2" t="str">
        <f t="shared" si="24"/>
        <v>Optional</v>
      </c>
    </row>
    <row r="274" spans="1:100" x14ac:dyDescent="0.35">
      <c r="A274" s="69">
        <v>270</v>
      </c>
      <c r="B274" s="59"/>
      <c r="C274" s="83"/>
      <c r="D274" s="85"/>
      <c r="E274" s="90"/>
      <c r="F274" s="60"/>
      <c r="G274" s="60"/>
      <c r="H274" s="60"/>
      <c r="I274" s="61"/>
      <c r="J274" s="61"/>
      <c r="K274" s="105"/>
      <c r="L274" s="90"/>
      <c r="M274" s="60"/>
      <c r="N274" s="108"/>
      <c r="O274" s="91"/>
      <c r="P274" s="111"/>
      <c r="Q274" s="93" t="str">
        <f>Table_Sequence_Check[[#This Row],[Final Warnings]]</f>
        <v/>
      </c>
      <c r="R274" s="19"/>
      <c r="S274" s="19"/>
      <c r="T274" s="19"/>
      <c r="BG274" s="3" t="str" cm="1">
        <f t="array" ref="BG274">_xlfn.LET(
    _xlpm.ProblemFound, _xlfn.TEXTJOIN(", ", TRUE, IF(OR(Table65[[#This Row],[Codon Optimize Capitalized?]]="No", Table65[[#This Row],[Codon Optimize Capitalized?]]=""), IF((ISNUMBER(SEARCH(Table_Problem_Sequences[Problem Sequences], Table65[[#This Row],[Custom Sequence/Bank ID]]))), Table_Problem_Sequences[Problem Sequences], ""),IF((ISNUMBER(FIND(LOWER(Table_Problem_Sequences[Problem Sequences]), Table65[[#This Row],[Custom Sequence/Bank ID]]))), Table_Problem_Sequences[Problem Sequences], ""))),
    IF(_xlpm.ProblemFound="", "", "Warning 1: Problem sequences found (" &amp; _xlpm.ProblemFound &amp; ")"))</f>
        <v/>
      </c>
      <c r="BH274" s="3" t="str">
        <f>IF(AND(Table65[[#This Row],[Vector]] &lt;&gt; "Banked Construct",Table65[[#This Row],[Service]]&lt;&gt;"Stock RNA", LEN(Table65[[#This Row],[Custom Sequence/Bank ID]])&lt;300, Table65[[#This Row],[Custom Sequence/Bank ID]]&lt;&gt;""),"Comment: Sequence is less than 300nt. A spacer sequence will be added to bring the length up to 300nt","")</f>
        <v/>
      </c>
      <c r="BI274" s="1" t="str">
        <f>IF(AND(Table65[[#This Row],[Custom Sequence/Bank ID]]&lt;&gt;"", Table65[[#This Row],[Codon Optimize Capitalized?]]&lt;&gt; "No", Table65[[#This Row],[Codon Optimize Capitalized?]]&lt;&gt; "", Table65[[#This Row],[Codon Optimize Capitalized?]]&lt;&gt; "No Options"),
    IF(MOD(LEN(SUBSTITUTE(SUBSTITUTE(SUBSTITUTE(SUBSTITUTE(SUBSTITUTE(Table65[[#This Row],[Custom Sequence/Bank ID]], "a", ""), "c", ""), "g", ""), "u", ""), "t", "")), 3) = 0,
        "",
        "Error 3: Optimization regions not divisible by 3"),
    "")</f>
        <v/>
      </c>
      <c r="BJ274" s="1" t="str">
        <f>IF(
    Table65[[#This Row],[Vector]]="Banked Construct",
    IF(
        AND(
            LEFT(Table65[[#This Row],[Custom Sequence/Bank ID]], 3)="RTC",
            ISNUMBER(VALUE(MID(Table65[[#This Row],[Custom Sequence/Bank ID]], 4, 7))),
            LEN(Table65[[#This Row],[Custom Sequence/Bank ID]])=10
        ),
        "",
        "Error 4: Incorrect Bank ID"
    ),
    ""
)</f>
        <v/>
      </c>
      <c r="BK274" s="1" t="str">
        <f>IF(
   AND(Table65[[#This Row],[Vector]]&lt;&gt;"Banked Construct", LEN(Table65[[#This Row],[Custom Sequence/Bank ID]])&gt;0),
   IF(
      LEN(
         SUBSTITUTE(
            SUBSTITUTE(
               SUBSTITUTE(
                  SUBSTITUTE(UPPER(Table65[[#This Row],[Custom Sequence/Bank ID]]),"A",""),
               "C",""),
            "T",""),
         "G","")
      )&gt;0,
      "Error 5: Non-ACGT characters present",
      ""
   ),
   ""
)</f>
        <v/>
      </c>
      <c r="BL274" s="4" t="str">
        <f>IF(AND(Table65[[#This Row],[Vector]] &lt;&gt; "Banked Construct",Table65[[#This Row],[Service]]="Custom RNA", LEN(Table65[[#This Row],[Custom Sequence/Bank ID]])&gt;10000),"Error 6: Maximum sequence length is 10,000nt",IF(AND(Table65[[#This Row],[Vector]] &lt;&gt; "Banked Construct",Table65[[#This Row],[Service]]="HT Custom RNA", LEN(Table65[[#This Row],[Custom Sequence/Bank ID]])&gt;5000),"Error 6: Maximum sequence length for HT is 5,000nt", IF(Table65[[#This Row],[Service]]="HT Geneblock Custom RNA", IF(AND(Table65[[#This Row],[Vector]]="RTC coding circRNA", LEN(Table65[[#This Row],[Custom Sequence/Bank ID]])&gt;3793),"Error 6: Maximum sequence length for Coding CircRNA Geneblock is 3,793nt", IF(AND(Table65[[#This Row],[Vector]]="RTC noncoding circRNA", LEN(Table65[[#This Row],[Custom Sequence/Bank ID]])&gt;4493),"Error 6: Maximum sequence length for Noncoding CircRNA Geneblock is 4,493nt", IF(AND(Table65[[#This Row],[Vector]]="RTC Other RNA", LEN(Table65[[#This Row],[Custom Sequence/Bank ID]])&gt;4913),"Error 6: Maximum sequence length for Other RNA Geneblock is 4,913nt",""))),"")))</f>
        <v/>
      </c>
      <c r="BM274" s="4" t="str">
        <f>IF(AND(Table65[[#This Row],[Vector]] &lt;&gt; "Banked Construct", Table65[[#This Row],[Service]]&lt;&gt;"Stock RNA", Table65[[#This Row],[Custom Sequence/Bank ID]]&lt;&gt;""),
    _xlfn.LET(
        _xlpm.Sequence, Table65[[#This Row],[Custom Sequence/Bank ID]],
        _xlpm.OriginalLength, IF(AND(Table65[[#This Row],[Codon Optimize Capitalized?]] &lt;&gt; "No", Table65[[#This Row],[Codon Optimize Capitalized?]] &lt;&gt; ""),
                           LEN(SUBSTITUTE(SUBSTITUTE(SUBSTITUTE(SUBSTITUTE(SUBSTITUTE(_xlpm.Sequence, "A", ""), "C", ""), "G", ""), "T", ""), "U", "")),
                           LEN(_xlpm.Sequence)),
        _xlpm.NoGCLength, IF(AND(Table65[[#This Row],[Codon Optimize Capitalized?]] &lt;&gt; "No", Table65[[#This Row],[Codon Optimize Capitalized?]] &lt;&gt; ""),
                       LEN((SUBSTITUTE(SUBSTITUTE(SUBSTITUTE(SUBSTITUTE(SUBSTITUTE(SUBSTITUTE(SUBSTITUTE(_xlpm.Sequence, "A", ""), "C", ""), "G", ""), "T", ""), "U", ""), "g", ""), "c", ""))),
                       LEN(SUBSTITUTE(SUBSTITUTE(UPPER(_xlpm.Sequence), "G", ""), "C", ""))),
        _xlpm.GCLength, _xlpm.OriginalLength - _xlpm.NoGCLength,
        _xlpm.GCPercentage, IF(_xlpm.OriginalLength &gt; 15, _xlpm.GCLength / _xlpm.OriginalLength, 0.5),
                IF(OR(_xlpm.GCPercentage &gt; 0.65, _xlpm.GCPercentage &lt; 0.25), "Warning 7: Unoptimized region GC is not between 25-65%", "")
    ),
    ""
)</f>
        <v/>
      </c>
      <c r="BN274" s="4" t="str" cm="1">
        <f t="array" ref="BN274">_xlfn.LET(
    _xlpm.ProblemFound, _xlfn.TEXTJOIN(", ", TRUE, IF(OR(Table65[[#This Row],[Codon Optimize Capitalized?]]="No", Table65[[#This Row],[Codon Optimize Capitalized?]]=""), IF((ISNUMBER(SEARCH(Table_Restriction_Enzymes[XbaI], Table65[[#This Row],[Custom Sequence/Bank ID]]))), Table_Restriction_Enzymes[XbaI], ""),IF((ISNUMBER(FIND(LOWER(Table_Restriction_Enzymes[XbaI]), Table65[[#This Row],[Custom Sequence/Bank ID]]))), Table_Restriction_Enzymes[XbaI], ""))),
    IF(_xlpm.ProblemFound="", "", "[" &amp; _xlpm.ProblemFound &amp; "]"))</f>
        <v/>
      </c>
      <c r="BO274" s="4" t="str">
        <f>IF(Table_Sequence_Check[[#This Row],[Restriction Enzyme 1 Check]]&lt;&gt;"", Table_Restriction_Enzymes[[#Headers],[XbaI]],"")</f>
        <v/>
      </c>
      <c r="BP274" s="4" t="str" cm="1">
        <f t="array" ref="BP274">_xlfn.LET(
    _xlpm.ProblemFound, _xlfn.TEXTJOIN(", ", TRUE, IF(OR(Table65[[#This Row],[Codon Optimize Capitalized?]]="No", Table65[[#This Row],[Codon Optimize Capitalized?]]=""), IF((ISNUMBER(SEARCH(Table_Restriction_Enzymes[AscI], Table65[[#This Row],[Custom Sequence/Bank ID]]))), Table_Restriction_Enzymes[AscI], ""),IF((ISNUMBER(FIND(LOWER(Table_Restriction_Enzymes[AscI]), Table65[[#This Row],[Custom Sequence/Bank ID]]))), Table_Restriction_Enzymes[AscI], ""))),
    IF(_xlpm.ProblemFound="", "", "[" &amp; _xlpm.ProblemFound &amp; "]"))</f>
        <v/>
      </c>
      <c r="BQ274" s="4" t="str">
        <f>IF(Table_Sequence_Check[[#This Row],[Restriction Enzyme 2 Check]]&lt;&gt;"", Table_Restriction_Enzymes[[#Headers],[AscI]],"")</f>
        <v/>
      </c>
      <c r="BR274" s="4" t="str">
        <f>IF(AND(Table65[[#This Row],[Vector]] &lt;&gt; "Banked Construct",Table65[[#This Row],[Service]]&lt;&gt;"Stock RNA", Table65[[#This Row],[Service]]&lt;&gt;"HT Geneblock Custom RNA", Table_Sequence_Check[[#This Row],[Restriction Enzyme 1 Check]]&lt;&gt;"", Table_Sequence_Check[[#This Row],[Restriction Enzyme 2 Check]]&lt;&gt; ""),"Error 8: Remove instances of one of the following: " &amp; _xlfn.CONCAT(Table_Sequence_Check[[#This Row],[Restriction Enzyme 1 Check]],Table_Sequence_Check[[#This Row],[Restriction Enzyme 2 Check]]),"")</f>
        <v/>
      </c>
      <c r="BS274" s="4" t="str" cm="1">
        <f t="array" ref="BS274">IF(
   AND(
      Table65[[#This Row],[Service]] &lt;&gt; "",
      OR(
         COUNTIF(Table65[Service], "HT Custom RNA") &gt; 0,
         COUNTIF(Table65[Service], "HT Geneblock Custom RNA") &gt; 0
      ),
      COUNTA(_xlfn.UNIQUE(_xlfn._xlws.FILTER(Table65[Service], Table65[Service] &lt;&gt; ""))) &gt; 1
   ),
   "Error 9: If selecting HT Custom RNA or HT Geneblock Custom RNA, all items must match the selected HT service",
   ""
)</f>
        <v/>
      </c>
      <c r="BT274" s="4" t="str" cm="1">
        <f t="array" ref="BT274">IF(
   AND(
      Table65[[#This Row],[Service]] &lt;&gt; "",
      OR(COUNTIF(Table65[Service], "*HT Custom RNA*") &gt; 0, COUNTIF(Table65[Service], "*HT Geneblock Custom RNA*") &gt; 0),
      OR(
         COUNTA(_xlfn.UNIQUE(_xlfn._xlws.FILTER(Table65[RNA Analytics], (Table65[Service] &lt;&gt; "")))) &gt; 1,
         COUNTA(_xlfn.UNIQUE(_xlfn._xlws.FILTER(Table65[Bank Construct?], (Table65[Service] &lt;&gt; "")))) &gt; 1,
         COUNTA(_xlfn.UNIQUE(_xlfn._xlws.FILTER(Table65[Synthesis Type], (Table65[Service] &lt;&gt; "")))) &gt; 1
      )
   ),
   "Error 10: If submitting HT Custom RNA or HT Geneblock Custom RNA service request, all items must have the same Synthesis Type, Banking, and Analytics",
   ""
)</f>
        <v/>
      </c>
      <c r="BU274" s="4" t="str">
        <f>IF(AND(OR(Table65[[#This Row],[Service]] = "HT Custom RNA",Table65[[#This Row],[Service]] = "HT Geneblock Custom RNA"), Table65[[#This Row],[Vector]]="Banked Construct"),"Error 11: Banked constructs cannot be submitted for HT/Geneblock Custom RNA service. Contact the core if you'd like to resynthesize an entire banked plate","")</f>
        <v/>
      </c>
      <c r="BV274" s="4" t="str">
        <f>IF(AND(Table65[[#This Row],[Service]] &lt;&gt; "", Table65[[#This Row],[Vector]]="Banked Construct", Table65[[#This Row],[Bank Construct?]]="Yes"),"Error 12: Cannot bank constructs that are already banked","")</f>
        <v/>
      </c>
      <c r="BW274" s="4" t="str" cm="1">
        <f t="array" ref="BW274">_xlfn.LET(
    _xlpm.ProblemFound, _xlfn.TEXTJOIN(", ", TRUE, IF(AND(Table65[[#This Row],[Synthesis Type]]="Other RNA", OR(Table65[[#This Row],[Codon Optimize Capitalized?]]="No", Table65[[#This Row],[Codon Optimize Capitalized?]]="")), IF((ISNUMBER(SEARCH(Table_pA_Check[pA Check], Table65[[#This Row],[Custom Sequence/Bank ID]]))), Table_pA_Check[pA Check], ""),IF((ISNUMBER(FIND(LOWER(Table_pA_Check[pA Check]), Table65[[#This Row],[Custom Sequence/Bank ID]]))), Table_pA_Check[pA Check], ""))),
    IF(_xlpm.ProblemFound="", "", "Error 13: Problem sequences found (" &amp; _xlpm.ProblemFound &amp; ")"))</f>
        <v/>
      </c>
      <c r="BX274" s="4" t="str">
        <f>IF(AND(Table65[[#This Row],[Service]] &lt;&gt; "", Table65[[#This Row],[Codon Optimize Capitalized?]]&lt;&gt; "No", Table65[[#This Row],[Codon Optimize Capitalized?]]&lt;&gt; "", Table65[[#This Row],[Codon Optimize Capitalized?]]&lt;&gt; "No Options", EXACT(Table65[[#This Row],[Custom Sequence/Bank ID]],LOWER(Table65[[#This Row],[Custom Sequence/Bank ID]]))),"Error 14: Codon optimization is selected, but sequence is lowercase. Change regions for optimization to uppercase","")</f>
        <v/>
      </c>
      <c r="BY274" s="4" t="str">
        <f>IF(COUNTIF(Table65[Name], Table65[[#This Row],[Name]]) &gt; 1, "Error 15: Duplicate name", "")</f>
        <v/>
      </c>
      <c r="BZ274" s="4" t="str">
        <f>IF(
   Table65[[#This Row],[Service]]&lt;&gt;"",
   IF(
      AND(Table65[[#This Row],[Formulation]]="", Table65[[#This Row],[Number of Aliquots]]&gt;1),
      "Error 16: The RTC can only aliquot formulated circRNA; unformulated circRNA is stable through many freeze-thaw cycles",
      ""
   ),
   ""
)</f>
        <v/>
      </c>
      <c r="CA274" s="4" t="str">
        <f>IF(
   Table65[[#This Row],[Service]]&lt;&gt;"",
   IF(
      Table65[[#This Row],[Number of Aliquots]] &gt; (Table65[[#This Row],[Quantity (mg)]]*20),
      "Error 17: Too many aliquots. Maximum aliquots for Quantity requested = " &amp; (Table65[[#This Row],[Quantity (mg)]]*20),
      ""
   ),
   ""
)</f>
        <v/>
      </c>
      <c r="CB274" s="4" t="str">
        <f>IF(
   AND(Table65[[#This Row],[Service]]&lt;&gt;"", Table65[[#This Row],[Quantity (mg)]]&lt;0.2, Table65[[#This Row],[Formulation]]&lt;&gt;"", Table65[[#This Row],[Formulation]]&lt;&gt;"None"),
   "Error 18: Quantity too low. Minimum is 0.2mg for formulations",
   ""
)</f>
        <v/>
      </c>
      <c r="CC274" s="4" t="str">
        <f>IF(
   AND(Table65[[#This Row],[Service]]&lt;&gt;"", Table65[[#This Row],[Vector]]="No Vector", Table65[[#This Row],[Service]]&lt;&gt;"HT Geneblock Custom RNA"),
   "Error 19: [No Vector] can only be used for Geneblock service",
   ""
)</f>
        <v/>
      </c>
      <c r="CD274" s="4" t="str">
        <f>_xlfn.LET(
    _xlpm.errorList, _xlfn.TEXTJOIN(". ", TRUE, Table_Sequence_Check[[#This Row],[Problem Sequence Check]:[GC Check]],Table_Sequence_Check[[#This Row],[Restriction Enzyme Error]:[Gblock No Vector Check]]),
    IF(AND(Table65[[#This Row],[Service]]&lt;&gt;"", Table65[[#This Row],[Custom Sequence/Bank ID]]&lt;&gt;"SPECIAL",_xlpm.errorList&lt;&gt;""), _xlpm.errorList &amp; ".", "")
)</f>
        <v/>
      </c>
      <c r="CF274" s="3" t="str">
        <f t="shared" si="20"/>
        <v>Required</v>
      </c>
      <c r="CG274" s="1" t="str">
        <f t="shared" si="21"/>
        <v>Optional</v>
      </c>
      <c r="CH274" s="1" t="str">
        <f>IF(Table65[[#This Row],[Service]]&lt;&gt;"",IF((Table65[[#This Row],[Service]]="HT Custom RNA") + (Table65[[#This Row],[Service]]="HT Geneblock Custom RNA"), "Empty","Required"),"Empty")</f>
        <v>Empty</v>
      </c>
      <c r="CI274" s="1" t="str">
        <f>IF(Table65[[#This Row],[Service]] = "Stock RNA", "Required","Empty")</f>
        <v>Empty</v>
      </c>
      <c r="CJ274" s="1" t="str">
        <f>IF(OR(Table65[[#This Row],[Service]] = "Custom RNA", Table65[[#This Row],[Service]] = "HT Custom RNA", Table65[[#This Row],[Service]] = "HT Geneblock Custom RNA", Table65[[#This Row],[Service]] = "Formulation"), "Required", "Empty")</f>
        <v>Empty</v>
      </c>
      <c r="CK274" s="1" t="str">
        <f>IF(OR(Table65[[#This Row],[Service]] = "Custom RNA", Table65[[#This Row],[Service]] = "HT Custom RNA", Table65[[#This Row],[Service]] = "HT Geneblock Custom RNA"), "Required", "Empty")</f>
        <v>Empty</v>
      </c>
      <c r="CL274" s="1" t="str">
        <f>IF(OR(Table65[[#This Row],[Service]] = "Custom RNA", Table65[[#This Row],[Service]] = "HT Custom RNA", Table65[[#This Row],[Service]] = "HT Geneblock Custom RNA"), "Required", "Empty")</f>
        <v>Empty</v>
      </c>
      <c r="CM274" s="1" t="str">
        <f>IF(OR(Table65[[#This Row],[Service]] = "Custom RNA", Table65[[#This Row],[Service]] = "HT Custom RNA", Table65[[#This Row],[Service]] = "HT Geneblock Custom RNA"), "Required", "Empty")</f>
        <v>Empty</v>
      </c>
      <c r="CN274" s="1" t="str">
        <f>IF(AND(Table65[[#This Row],[Vector]]&lt;&gt;"Banked Construct", OR(Table65[[#This Row],[Service]] = "Custom RNA", Table65[[#This Row],[Service]] = "HT Custom RNA",Table65[[#This Row],[Service]] = "HT Geneblock Custom RNA",)), "Optional", "Empty")</f>
        <v>Empty</v>
      </c>
      <c r="CO274" s="1" t="str">
        <f>IF(OR(Table65[[#This Row],[Service]] = "Custom RNA", Table65[[#This Row],[Service]] = "HT Custom RNA"), "Optional", "Empty")</f>
        <v>Empty</v>
      </c>
      <c r="CP274" s="1" t="str">
        <f>IF(OR(Table65[[#This Row],[Service]] = "Custom RNA", Table65[[#This Row],[Service]] = "HT Custom RNA", Table65[[#This Row],[Service]] = "HT Custom Geneblock RNA"), "Optional", "Empty")</f>
        <v>Empty</v>
      </c>
      <c r="CQ274" s="1" t="str">
        <f>IF(Table65[[#This Row],[Service]]&lt;&gt;"",IF(OR(Table65[[#This Row],[Service]]="HT Custom RNA", Table65[[#This Row],[Service]]="HT Geneblock Custom RNA"), "Empty","Optional"),"Empty")</f>
        <v>Empty</v>
      </c>
      <c r="CR274" s="1" t="str">
        <f>IF(AND(Table65[[#This Row],[Formulation]]&lt;&gt;"",Table65[[#This Row],[Formulation]]&lt;&gt;"None",Table65[[#This Row],[Formulation]]&lt;&gt;"No Options"), "Required","Empty")</f>
        <v>Empty</v>
      </c>
      <c r="CS274" s="1" t="str">
        <f>IF(AND(Table65[[#This Row],[Formulation]]&lt;&gt;"",Table65[[#This Row],[Formulation]]&lt;&gt;"None",Table65[[#This Row],[Formulation]]&lt;&gt;"No Options"), "Optional","Empty")</f>
        <v>Empty</v>
      </c>
      <c r="CT274" s="1" t="str">
        <f t="shared" si="22"/>
        <v>Optional</v>
      </c>
      <c r="CU274" s="1" t="str">
        <f t="shared" si="23"/>
        <v>Optional</v>
      </c>
      <c r="CV274" s="2" t="str">
        <f t="shared" si="24"/>
        <v>Optional</v>
      </c>
    </row>
    <row r="275" spans="1:100" x14ac:dyDescent="0.35">
      <c r="A275" s="69">
        <v>271</v>
      </c>
      <c r="B275" s="59"/>
      <c r="C275" s="83"/>
      <c r="D275" s="85"/>
      <c r="E275" s="90"/>
      <c r="F275" s="60"/>
      <c r="G275" s="60"/>
      <c r="H275" s="60"/>
      <c r="I275" s="61"/>
      <c r="J275" s="61"/>
      <c r="K275" s="105"/>
      <c r="L275" s="90"/>
      <c r="M275" s="60"/>
      <c r="N275" s="108"/>
      <c r="O275" s="91"/>
      <c r="P275" s="111"/>
      <c r="Q275" s="93" t="str">
        <f>Table_Sequence_Check[[#This Row],[Final Warnings]]</f>
        <v/>
      </c>
      <c r="R275" s="19"/>
      <c r="S275" s="19"/>
      <c r="T275" s="19"/>
      <c r="BG275" s="3" t="str" cm="1">
        <f t="array" ref="BG275">_xlfn.LET(
    _xlpm.ProblemFound, _xlfn.TEXTJOIN(", ", TRUE, IF(OR(Table65[[#This Row],[Codon Optimize Capitalized?]]="No", Table65[[#This Row],[Codon Optimize Capitalized?]]=""), IF((ISNUMBER(SEARCH(Table_Problem_Sequences[Problem Sequences], Table65[[#This Row],[Custom Sequence/Bank ID]]))), Table_Problem_Sequences[Problem Sequences], ""),IF((ISNUMBER(FIND(LOWER(Table_Problem_Sequences[Problem Sequences]), Table65[[#This Row],[Custom Sequence/Bank ID]]))), Table_Problem_Sequences[Problem Sequences], ""))),
    IF(_xlpm.ProblemFound="", "", "Warning 1: Problem sequences found (" &amp; _xlpm.ProblemFound &amp; ")"))</f>
        <v/>
      </c>
      <c r="BH275" s="3" t="str">
        <f>IF(AND(Table65[[#This Row],[Vector]] &lt;&gt; "Banked Construct",Table65[[#This Row],[Service]]&lt;&gt;"Stock RNA", LEN(Table65[[#This Row],[Custom Sequence/Bank ID]])&lt;300, Table65[[#This Row],[Custom Sequence/Bank ID]]&lt;&gt;""),"Comment: Sequence is less than 300nt. A spacer sequence will be added to bring the length up to 300nt","")</f>
        <v/>
      </c>
      <c r="BI275" s="1" t="str">
        <f>IF(AND(Table65[[#This Row],[Custom Sequence/Bank ID]]&lt;&gt;"", Table65[[#This Row],[Codon Optimize Capitalized?]]&lt;&gt; "No", Table65[[#This Row],[Codon Optimize Capitalized?]]&lt;&gt; "", Table65[[#This Row],[Codon Optimize Capitalized?]]&lt;&gt; "No Options"),
    IF(MOD(LEN(SUBSTITUTE(SUBSTITUTE(SUBSTITUTE(SUBSTITUTE(SUBSTITUTE(Table65[[#This Row],[Custom Sequence/Bank ID]], "a", ""), "c", ""), "g", ""), "u", ""), "t", "")), 3) = 0,
        "",
        "Error 3: Optimization regions not divisible by 3"),
    "")</f>
        <v/>
      </c>
      <c r="BJ275" s="1" t="str">
        <f>IF(
    Table65[[#This Row],[Vector]]="Banked Construct",
    IF(
        AND(
            LEFT(Table65[[#This Row],[Custom Sequence/Bank ID]], 3)="RTC",
            ISNUMBER(VALUE(MID(Table65[[#This Row],[Custom Sequence/Bank ID]], 4, 7))),
            LEN(Table65[[#This Row],[Custom Sequence/Bank ID]])=10
        ),
        "",
        "Error 4: Incorrect Bank ID"
    ),
    ""
)</f>
        <v/>
      </c>
      <c r="BK275" s="1" t="str">
        <f>IF(
   AND(Table65[[#This Row],[Vector]]&lt;&gt;"Banked Construct", LEN(Table65[[#This Row],[Custom Sequence/Bank ID]])&gt;0),
   IF(
      LEN(
         SUBSTITUTE(
            SUBSTITUTE(
               SUBSTITUTE(
                  SUBSTITUTE(UPPER(Table65[[#This Row],[Custom Sequence/Bank ID]]),"A",""),
               "C",""),
            "T",""),
         "G","")
      )&gt;0,
      "Error 5: Non-ACGT characters present",
      ""
   ),
   ""
)</f>
        <v/>
      </c>
      <c r="BL275" s="4" t="str">
        <f>IF(AND(Table65[[#This Row],[Vector]] &lt;&gt; "Banked Construct",Table65[[#This Row],[Service]]="Custom RNA", LEN(Table65[[#This Row],[Custom Sequence/Bank ID]])&gt;10000),"Error 6: Maximum sequence length is 10,000nt",IF(AND(Table65[[#This Row],[Vector]] &lt;&gt; "Banked Construct",Table65[[#This Row],[Service]]="HT Custom RNA", LEN(Table65[[#This Row],[Custom Sequence/Bank ID]])&gt;5000),"Error 6: Maximum sequence length for HT is 5,000nt", IF(Table65[[#This Row],[Service]]="HT Geneblock Custom RNA", IF(AND(Table65[[#This Row],[Vector]]="RTC coding circRNA", LEN(Table65[[#This Row],[Custom Sequence/Bank ID]])&gt;3793),"Error 6: Maximum sequence length for Coding CircRNA Geneblock is 3,793nt", IF(AND(Table65[[#This Row],[Vector]]="RTC noncoding circRNA", LEN(Table65[[#This Row],[Custom Sequence/Bank ID]])&gt;4493),"Error 6: Maximum sequence length for Noncoding CircRNA Geneblock is 4,493nt", IF(AND(Table65[[#This Row],[Vector]]="RTC Other RNA", LEN(Table65[[#This Row],[Custom Sequence/Bank ID]])&gt;4913),"Error 6: Maximum sequence length for Other RNA Geneblock is 4,913nt",""))),"")))</f>
        <v/>
      </c>
      <c r="BM275" s="4" t="str">
        <f>IF(AND(Table65[[#This Row],[Vector]] &lt;&gt; "Banked Construct", Table65[[#This Row],[Service]]&lt;&gt;"Stock RNA", Table65[[#This Row],[Custom Sequence/Bank ID]]&lt;&gt;""),
    _xlfn.LET(
        _xlpm.Sequence, Table65[[#This Row],[Custom Sequence/Bank ID]],
        _xlpm.OriginalLength, IF(AND(Table65[[#This Row],[Codon Optimize Capitalized?]] &lt;&gt; "No", Table65[[#This Row],[Codon Optimize Capitalized?]] &lt;&gt; ""),
                           LEN(SUBSTITUTE(SUBSTITUTE(SUBSTITUTE(SUBSTITUTE(SUBSTITUTE(_xlpm.Sequence, "A", ""), "C", ""), "G", ""), "T", ""), "U", "")),
                           LEN(_xlpm.Sequence)),
        _xlpm.NoGCLength, IF(AND(Table65[[#This Row],[Codon Optimize Capitalized?]] &lt;&gt; "No", Table65[[#This Row],[Codon Optimize Capitalized?]] &lt;&gt; ""),
                       LEN((SUBSTITUTE(SUBSTITUTE(SUBSTITUTE(SUBSTITUTE(SUBSTITUTE(SUBSTITUTE(SUBSTITUTE(_xlpm.Sequence, "A", ""), "C", ""), "G", ""), "T", ""), "U", ""), "g", ""), "c", ""))),
                       LEN(SUBSTITUTE(SUBSTITUTE(UPPER(_xlpm.Sequence), "G", ""), "C", ""))),
        _xlpm.GCLength, _xlpm.OriginalLength - _xlpm.NoGCLength,
        _xlpm.GCPercentage, IF(_xlpm.OriginalLength &gt; 15, _xlpm.GCLength / _xlpm.OriginalLength, 0.5),
                IF(OR(_xlpm.GCPercentage &gt; 0.65, _xlpm.GCPercentage &lt; 0.25), "Warning 7: Unoptimized region GC is not between 25-65%", "")
    ),
    ""
)</f>
        <v/>
      </c>
      <c r="BN275" s="4" t="str" cm="1">
        <f t="array" ref="BN275">_xlfn.LET(
    _xlpm.ProblemFound, _xlfn.TEXTJOIN(", ", TRUE, IF(OR(Table65[[#This Row],[Codon Optimize Capitalized?]]="No", Table65[[#This Row],[Codon Optimize Capitalized?]]=""), IF((ISNUMBER(SEARCH(Table_Restriction_Enzymes[XbaI], Table65[[#This Row],[Custom Sequence/Bank ID]]))), Table_Restriction_Enzymes[XbaI], ""),IF((ISNUMBER(FIND(LOWER(Table_Restriction_Enzymes[XbaI]), Table65[[#This Row],[Custom Sequence/Bank ID]]))), Table_Restriction_Enzymes[XbaI], ""))),
    IF(_xlpm.ProblemFound="", "", "[" &amp; _xlpm.ProblemFound &amp; "]"))</f>
        <v/>
      </c>
      <c r="BO275" s="4" t="str">
        <f>IF(Table_Sequence_Check[[#This Row],[Restriction Enzyme 1 Check]]&lt;&gt;"", Table_Restriction_Enzymes[[#Headers],[XbaI]],"")</f>
        <v/>
      </c>
      <c r="BP275" s="4" t="str" cm="1">
        <f t="array" ref="BP275">_xlfn.LET(
    _xlpm.ProblemFound, _xlfn.TEXTJOIN(", ", TRUE, IF(OR(Table65[[#This Row],[Codon Optimize Capitalized?]]="No", Table65[[#This Row],[Codon Optimize Capitalized?]]=""), IF((ISNUMBER(SEARCH(Table_Restriction_Enzymes[AscI], Table65[[#This Row],[Custom Sequence/Bank ID]]))), Table_Restriction_Enzymes[AscI], ""),IF((ISNUMBER(FIND(LOWER(Table_Restriction_Enzymes[AscI]), Table65[[#This Row],[Custom Sequence/Bank ID]]))), Table_Restriction_Enzymes[AscI], ""))),
    IF(_xlpm.ProblemFound="", "", "[" &amp; _xlpm.ProblemFound &amp; "]"))</f>
        <v/>
      </c>
      <c r="BQ275" s="4" t="str">
        <f>IF(Table_Sequence_Check[[#This Row],[Restriction Enzyme 2 Check]]&lt;&gt;"", Table_Restriction_Enzymes[[#Headers],[AscI]],"")</f>
        <v/>
      </c>
      <c r="BR275" s="4" t="str">
        <f>IF(AND(Table65[[#This Row],[Vector]] &lt;&gt; "Banked Construct",Table65[[#This Row],[Service]]&lt;&gt;"Stock RNA", Table65[[#This Row],[Service]]&lt;&gt;"HT Geneblock Custom RNA", Table_Sequence_Check[[#This Row],[Restriction Enzyme 1 Check]]&lt;&gt;"", Table_Sequence_Check[[#This Row],[Restriction Enzyme 2 Check]]&lt;&gt; ""),"Error 8: Remove instances of one of the following: " &amp; _xlfn.CONCAT(Table_Sequence_Check[[#This Row],[Restriction Enzyme 1 Check]],Table_Sequence_Check[[#This Row],[Restriction Enzyme 2 Check]]),"")</f>
        <v/>
      </c>
      <c r="BS275" s="4" t="str" cm="1">
        <f t="array" ref="BS275">IF(
   AND(
      Table65[[#This Row],[Service]] &lt;&gt; "",
      OR(
         COUNTIF(Table65[Service], "HT Custom RNA") &gt; 0,
         COUNTIF(Table65[Service], "HT Geneblock Custom RNA") &gt; 0
      ),
      COUNTA(_xlfn.UNIQUE(_xlfn._xlws.FILTER(Table65[Service], Table65[Service] &lt;&gt; ""))) &gt; 1
   ),
   "Error 9: If selecting HT Custom RNA or HT Geneblock Custom RNA, all items must match the selected HT service",
   ""
)</f>
        <v/>
      </c>
      <c r="BT275" s="4" t="str" cm="1">
        <f t="array" ref="BT275">IF(
   AND(
      Table65[[#This Row],[Service]] &lt;&gt; "",
      OR(COUNTIF(Table65[Service], "*HT Custom RNA*") &gt; 0, COUNTIF(Table65[Service], "*HT Geneblock Custom RNA*") &gt; 0),
      OR(
         COUNTA(_xlfn.UNIQUE(_xlfn._xlws.FILTER(Table65[RNA Analytics], (Table65[Service] &lt;&gt; "")))) &gt; 1,
         COUNTA(_xlfn.UNIQUE(_xlfn._xlws.FILTER(Table65[Bank Construct?], (Table65[Service] &lt;&gt; "")))) &gt; 1,
         COUNTA(_xlfn.UNIQUE(_xlfn._xlws.FILTER(Table65[Synthesis Type], (Table65[Service] &lt;&gt; "")))) &gt; 1
      )
   ),
   "Error 10: If submitting HT Custom RNA or HT Geneblock Custom RNA service request, all items must have the same Synthesis Type, Banking, and Analytics",
   ""
)</f>
        <v/>
      </c>
      <c r="BU275" s="4" t="str">
        <f>IF(AND(OR(Table65[[#This Row],[Service]] = "HT Custom RNA",Table65[[#This Row],[Service]] = "HT Geneblock Custom RNA"), Table65[[#This Row],[Vector]]="Banked Construct"),"Error 11: Banked constructs cannot be submitted for HT/Geneblock Custom RNA service. Contact the core if you'd like to resynthesize an entire banked plate","")</f>
        <v/>
      </c>
      <c r="BV275" s="4" t="str">
        <f>IF(AND(Table65[[#This Row],[Service]] &lt;&gt; "", Table65[[#This Row],[Vector]]="Banked Construct", Table65[[#This Row],[Bank Construct?]]="Yes"),"Error 12: Cannot bank constructs that are already banked","")</f>
        <v/>
      </c>
      <c r="BW275" s="4" t="str" cm="1">
        <f t="array" ref="BW275">_xlfn.LET(
    _xlpm.ProblemFound, _xlfn.TEXTJOIN(", ", TRUE, IF(AND(Table65[[#This Row],[Synthesis Type]]="Other RNA", OR(Table65[[#This Row],[Codon Optimize Capitalized?]]="No", Table65[[#This Row],[Codon Optimize Capitalized?]]="")), IF((ISNUMBER(SEARCH(Table_pA_Check[pA Check], Table65[[#This Row],[Custom Sequence/Bank ID]]))), Table_pA_Check[pA Check], ""),IF((ISNUMBER(FIND(LOWER(Table_pA_Check[pA Check]), Table65[[#This Row],[Custom Sequence/Bank ID]]))), Table_pA_Check[pA Check], ""))),
    IF(_xlpm.ProblemFound="", "", "Error 13: Problem sequences found (" &amp; _xlpm.ProblemFound &amp; ")"))</f>
        <v/>
      </c>
      <c r="BX275" s="4" t="str">
        <f>IF(AND(Table65[[#This Row],[Service]] &lt;&gt; "", Table65[[#This Row],[Codon Optimize Capitalized?]]&lt;&gt; "No", Table65[[#This Row],[Codon Optimize Capitalized?]]&lt;&gt; "", Table65[[#This Row],[Codon Optimize Capitalized?]]&lt;&gt; "No Options", EXACT(Table65[[#This Row],[Custom Sequence/Bank ID]],LOWER(Table65[[#This Row],[Custom Sequence/Bank ID]]))),"Error 14: Codon optimization is selected, but sequence is lowercase. Change regions for optimization to uppercase","")</f>
        <v/>
      </c>
      <c r="BY275" s="4" t="str">
        <f>IF(COUNTIF(Table65[Name], Table65[[#This Row],[Name]]) &gt; 1, "Error 15: Duplicate name", "")</f>
        <v/>
      </c>
      <c r="BZ275" s="4" t="str">
        <f>IF(
   Table65[[#This Row],[Service]]&lt;&gt;"",
   IF(
      AND(Table65[[#This Row],[Formulation]]="", Table65[[#This Row],[Number of Aliquots]]&gt;1),
      "Error 16: The RTC can only aliquot formulated circRNA; unformulated circRNA is stable through many freeze-thaw cycles",
      ""
   ),
   ""
)</f>
        <v/>
      </c>
      <c r="CA275" s="4" t="str">
        <f>IF(
   Table65[[#This Row],[Service]]&lt;&gt;"",
   IF(
      Table65[[#This Row],[Number of Aliquots]] &gt; (Table65[[#This Row],[Quantity (mg)]]*20),
      "Error 17: Too many aliquots. Maximum aliquots for Quantity requested = " &amp; (Table65[[#This Row],[Quantity (mg)]]*20),
      ""
   ),
   ""
)</f>
        <v/>
      </c>
      <c r="CB275" s="4" t="str">
        <f>IF(
   AND(Table65[[#This Row],[Service]]&lt;&gt;"", Table65[[#This Row],[Quantity (mg)]]&lt;0.2, Table65[[#This Row],[Formulation]]&lt;&gt;"", Table65[[#This Row],[Formulation]]&lt;&gt;"None"),
   "Error 18: Quantity too low. Minimum is 0.2mg for formulations",
   ""
)</f>
        <v/>
      </c>
      <c r="CC275" s="4" t="str">
        <f>IF(
   AND(Table65[[#This Row],[Service]]&lt;&gt;"", Table65[[#This Row],[Vector]]="No Vector", Table65[[#This Row],[Service]]&lt;&gt;"HT Geneblock Custom RNA"),
   "Error 19: [No Vector] can only be used for Geneblock service",
   ""
)</f>
        <v/>
      </c>
      <c r="CD275" s="4" t="str">
        <f>_xlfn.LET(
    _xlpm.errorList, _xlfn.TEXTJOIN(". ", TRUE, Table_Sequence_Check[[#This Row],[Problem Sequence Check]:[GC Check]],Table_Sequence_Check[[#This Row],[Restriction Enzyme Error]:[Gblock No Vector Check]]),
    IF(AND(Table65[[#This Row],[Service]]&lt;&gt;"", Table65[[#This Row],[Custom Sequence/Bank ID]]&lt;&gt;"SPECIAL",_xlpm.errorList&lt;&gt;""), _xlpm.errorList &amp; ".", "")
)</f>
        <v/>
      </c>
      <c r="CF275" s="3" t="str">
        <f t="shared" si="20"/>
        <v>Required</v>
      </c>
      <c r="CG275" s="1" t="str">
        <f t="shared" si="21"/>
        <v>Optional</v>
      </c>
      <c r="CH275" s="1" t="str">
        <f>IF(Table65[[#This Row],[Service]]&lt;&gt;"",IF((Table65[[#This Row],[Service]]="HT Custom RNA") + (Table65[[#This Row],[Service]]="HT Geneblock Custom RNA"), "Empty","Required"),"Empty")</f>
        <v>Empty</v>
      </c>
      <c r="CI275" s="1" t="str">
        <f>IF(Table65[[#This Row],[Service]] = "Stock RNA", "Required","Empty")</f>
        <v>Empty</v>
      </c>
      <c r="CJ275" s="1" t="str">
        <f>IF(OR(Table65[[#This Row],[Service]] = "Custom RNA", Table65[[#This Row],[Service]] = "HT Custom RNA", Table65[[#This Row],[Service]] = "HT Geneblock Custom RNA", Table65[[#This Row],[Service]] = "Formulation"), "Required", "Empty")</f>
        <v>Empty</v>
      </c>
      <c r="CK275" s="1" t="str">
        <f>IF(OR(Table65[[#This Row],[Service]] = "Custom RNA", Table65[[#This Row],[Service]] = "HT Custom RNA", Table65[[#This Row],[Service]] = "HT Geneblock Custom RNA"), "Required", "Empty")</f>
        <v>Empty</v>
      </c>
      <c r="CL275" s="1" t="str">
        <f>IF(OR(Table65[[#This Row],[Service]] = "Custom RNA", Table65[[#This Row],[Service]] = "HT Custom RNA", Table65[[#This Row],[Service]] = "HT Geneblock Custom RNA"), "Required", "Empty")</f>
        <v>Empty</v>
      </c>
      <c r="CM275" s="1" t="str">
        <f>IF(OR(Table65[[#This Row],[Service]] = "Custom RNA", Table65[[#This Row],[Service]] = "HT Custom RNA", Table65[[#This Row],[Service]] = "HT Geneblock Custom RNA"), "Required", "Empty")</f>
        <v>Empty</v>
      </c>
      <c r="CN275" s="1" t="str">
        <f>IF(AND(Table65[[#This Row],[Vector]]&lt;&gt;"Banked Construct", OR(Table65[[#This Row],[Service]] = "Custom RNA", Table65[[#This Row],[Service]] = "HT Custom RNA",Table65[[#This Row],[Service]] = "HT Geneblock Custom RNA",)), "Optional", "Empty")</f>
        <v>Empty</v>
      </c>
      <c r="CO275" s="1" t="str">
        <f>IF(OR(Table65[[#This Row],[Service]] = "Custom RNA", Table65[[#This Row],[Service]] = "HT Custom RNA"), "Optional", "Empty")</f>
        <v>Empty</v>
      </c>
      <c r="CP275" s="1" t="str">
        <f>IF(OR(Table65[[#This Row],[Service]] = "Custom RNA", Table65[[#This Row],[Service]] = "HT Custom RNA", Table65[[#This Row],[Service]] = "HT Custom Geneblock RNA"), "Optional", "Empty")</f>
        <v>Empty</v>
      </c>
      <c r="CQ275" s="1" t="str">
        <f>IF(Table65[[#This Row],[Service]]&lt;&gt;"",IF(OR(Table65[[#This Row],[Service]]="HT Custom RNA", Table65[[#This Row],[Service]]="HT Geneblock Custom RNA"), "Empty","Optional"),"Empty")</f>
        <v>Empty</v>
      </c>
      <c r="CR275" s="1" t="str">
        <f>IF(AND(Table65[[#This Row],[Formulation]]&lt;&gt;"",Table65[[#This Row],[Formulation]]&lt;&gt;"None",Table65[[#This Row],[Formulation]]&lt;&gt;"No Options"), "Required","Empty")</f>
        <v>Empty</v>
      </c>
      <c r="CS275" s="1" t="str">
        <f>IF(AND(Table65[[#This Row],[Formulation]]&lt;&gt;"",Table65[[#This Row],[Formulation]]&lt;&gt;"None",Table65[[#This Row],[Formulation]]&lt;&gt;"No Options"), "Optional","Empty")</f>
        <v>Empty</v>
      </c>
      <c r="CT275" s="1" t="str">
        <f t="shared" si="22"/>
        <v>Optional</v>
      </c>
      <c r="CU275" s="1" t="str">
        <f t="shared" si="23"/>
        <v>Optional</v>
      </c>
      <c r="CV275" s="2" t="str">
        <f t="shared" si="24"/>
        <v>Optional</v>
      </c>
    </row>
    <row r="276" spans="1:100" x14ac:dyDescent="0.35">
      <c r="A276" s="69">
        <v>272</v>
      </c>
      <c r="B276" s="59"/>
      <c r="C276" s="83"/>
      <c r="D276" s="85"/>
      <c r="E276" s="90"/>
      <c r="F276" s="60"/>
      <c r="G276" s="60"/>
      <c r="H276" s="60"/>
      <c r="I276" s="61"/>
      <c r="J276" s="61"/>
      <c r="K276" s="105"/>
      <c r="L276" s="90"/>
      <c r="M276" s="60"/>
      <c r="N276" s="108"/>
      <c r="O276" s="91"/>
      <c r="P276" s="111"/>
      <c r="Q276" s="93" t="str">
        <f>Table_Sequence_Check[[#This Row],[Final Warnings]]</f>
        <v/>
      </c>
      <c r="R276" s="19"/>
      <c r="S276" s="19"/>
      <c r="T276" s="19"/>
      <c r="BG276" s="3" t="str" cm="1">
        <f t="array" ref="BG276">_xlfn.LET(
    _xlpm.ProblemFound, _xlfn.TEXTJOIN(", ", TRUE, IF(OR(Table65[[#This Row],[Codon Optimize Capitalized?]]="No", Table65[[#This Row],[Codon Optimize Capitalized?]]=""), IF((ISNUMBER(SEARCH(Table_Problem_Sequences[Problem Sequences], Table65[[#This Row],[Custom Sequence/Bank ID]]))), Table_Problem_Sequences[Problem Sequences], ""),IF((ISNUMBER(FIND(LOWER(Table_Problem_Sequences[Problem Sequences]), Table65[[#This Row],[Custom Sequence/Bank ID]]))), Table_Problem_Sequences[Problem Sequences], ""))),
    IF(_xlpm.ProblemFound="", "", "Warning 1: Problem sequences found (" &amp; _xlpm.ProblemFound &amp; ")"))</f>
        <v/>
      </c>
      <c r="BH276" s="3" t="str">
        <f>IF(AND(Table65[[#This Row],[Vector]] &lt;&gt; "Banked Construct",Table65[[#This Row],[Service]]&lt;&gt;"Stock RNA", LEN(Table65[[#This Row],[Custom Sequence/Bank ID]])&lt;300, Table65[[#This Row],[Custom Sequence/Bank ID]]&lt;&gt;""),"Comment: Sequence is less than 300nt. A spacer sequence will be added to bring the length up to 300nt","")</f>
        <v/>
      </c>
      <c r="BI276" s="1" t="str">
        <f>IF(AND(Table65[[#This Row],[Custom Sequence/Bank ID]]&lt;&gt;"", Table65[[#This Row],[Codon Optimize Capitalized?]]&lt;&gt; "No", Table65[[#This Row],[Codon Optimize Capitalized?]]&lt;&gt; "", Table65[[#This Row],[Codon Optimize Capitalized?]]&lt;&gt; "No Options"),
    IF(MOD(LEN(SUBSTITUTE(SUBSTITUTE(SUBSTITUTE(SUBSTITUTE(SUBSTITUTE(Table65[[#This Row],[Custom Sequence/Bank ID]], "a", ""), "c", ""), "g", ""), "u", ""), "t", "")), 3) = 0,
        "",
        "Error 3: Optimization regions not divisible by 3"),
    "")</f>
        <v/>
      </c>
      <c r="BJ276" s="1" t="str">
        <f>IF(
    Table65[[#This Row],[Vector]]="Banked Construct",
    IF(
        AND(
            LEFT(Table65[[#This Row],[Custom Sequence/Bank ID]], 3)="RTC",
            ISNUMBER(VALUE(MID(Table65[[#This Row],[Custom Sequence/Bank ID]], 4, 7))),
            LEN(Table65[[#This Row],[Custom Sequence/Bank ID]])=10
        ),
        "",
        "Error 4: Incorrect Bank ID"
    ),
    ""
)</f>
        <v/>
      </c>
      <c r="BK276" s="1" t="str">
        <f>IF(
   AND(Table65[[#This Row],[Vector]]&lt;&gt;"Banked Construct", LEN(Table65[[#This Row],[Custom Sequence/Bank ID]])&gt;0),
   IF(
      LEN(
         SUBSTITUTE(
            SUBSTITUTE(
               SUBSTITUTE(
                  SUBSTITUTE(UPPER(Table65[[#This Row],[Custom Sequence/Bank ID]]),"A",""),
               "C",""),
            "T",""),
         "G","")
      )&gt;0,
      "Error 5: Non-ACGT characters present",
      ""
   ),
   ""
)</f>
        <v/>
      </c>
      <c r="BL276" s="4" t="str">
        <f>IF(AND(Table65[[#This Row],[Vector]] &lt;&gt; "Banked Construct",Table65[[#This Row],[Service]]="Custom RNA", LEN(Table65[[#This Row],[Custom Sequence/Bank ID]])&gt;10000),"Error 6: Maximum sequence length is 10,000nt",IF(AND(Table65[[#This Row],[Vector]] &lt;&gt; "Banked Construct",Table65[[#This Row],[Service]]="HT Custom RNA", LEN(Table65[[#This Row],[Custom Sequence/Bank ID]])&gt;5000),"Error 6: Maximum sequence length for HT is 5,000nt", IF(Table65[[#This Row],[Service]]="HT Geneblock Custom RNA", IF(AND(Table65[[#This Row],[Vector]]="RTC coding circRNA", LEN(Table65[[#This Row],[Custom Sequence/Bank ID]])&gt;3793),"Error 6: Maximum sequence length for Coding CircRNA Geneblock is 3,793nt", IF(AND(Table65[[#This Row],[Vector]]="RTC noncoding circRNA", LEN(Table65[[#This Row],[Custom Sequence/Bank ID]])&gt;4493),"Error 6: Maximum sequence length for Noncoding CircRNA Geneblock is 4,493nt", IF(AND(Table65[[#This Row],[Vector]]="RTC Other RNA", LEN(Table65[[#This Row],[Custom Sequence/Bank ID]])&gt;4913),"Error 6: Maximum sequence length for Other RNA Geneblock is 4,913nt",""))),"")))</f>
        <v/>
      </c>
      <c r="BM276" s="4" t="str">
        <f>IF(AND(Table65[[#This Row],[Vector]] &lt;&gt; "Banked Construct", Table65[[#This Row],[Service]]&lt;&gt;"Stock RNA", Table65[[#This Row],[Custom Sequence/Bank ID]]&lt;&gt;""),
    _xlfn.LET(
        _xlpm.Sequence, Table65[[#This Row],[Custom Sequence/Bank ID]],
        _xlpm.OriginalLength, IF(AND(Table65[[#This Row],[Codon Optimize Capitalized?]] &lt;&gt; "No", Table65[[#This Row],[Codon Optimize Capitalized?]] &lt;&gt; ""),
                           LEN(SUBSTITUTE(SUBSTITUTE(SUBSTITUTE(SUBSTITUTE(SUBSTITUTE(_xlpm.Sequence, "A", ""), "C", ""), "G", ""), "T", ""), "U", "")),
                           LEN(_xlpm.Sequence)),
        _xlpm.NoGCLength, IF(AND(Table65[[#This Row],[Codon Optimize Capitalized?]] &lt;&gt; "No", Table65[[#This Row],[Codon Optimize Capitalized?]] &lt;&gt; ""),
                       LEN((SUBSTITUTE(SUBSTITUTE(SUBSTITUTE(SUBSTITUTE(SUBSTITUTE(SUBSTITUTE(SUBSTITUTE(_xlpm.Sequence, "A", ""), "C", ""), "G", ""), "T", ""), "U", ""), "g", ""), "c", ""))),
                       LEN(SUBSTITUTE(SUBSTITUTE(UPPER(_xlpm.Sequence), "G", ""), "C", ""))),
        _xlpm.GCLength, _xlpm.OriginalLength - _xlpm.NoGCLength,
        _xlpm.GCPercentage, IF(_xlpm.OriginalLength &gt; 15, _xlpm.GCLength / _xlpm.OriginalLength, 0.5),
                IF(OR(_xlpm.GCPercentage &gt; 0.65, _xlpm.GCPercentage &lt; 0.25), "Warning 7: Unoptimized region GC is not between 25-65%", "")
    ),
    ""
)</f>
        <v/>
      </c>
      <c r="BN276" s="4" t="str" cm="1">
        <f t="array" ref="BN276">_xlfn.LET(
    _xlpm.ProblemFound, _xlfn.TEXTJOIN(", ", TRUE, IF(OR(Table65[[#This Row],[Codon Optimize Capitalized?]]="No", Table65[[#This Row],[Codon Optimize Capitalized?]]=""), IF((ISNUMBER(SEARCH(Table_Restriction_Enzymes[XbaI], Table65[[#This Row],[Custom Sequence/Bank ID]]))), Table_Restriction_Enzymes[XbaI], ""),IF((ISNUMBER(FIND(LOWER(Table_Restriction_Enzymes[XbaI]), Table65[[#This Row],[Custom Sequence/Bank ID]]))), Table_Restriction_Enzymes[XbaI], ""))),
    IF(_xlpm.ProblemFound="", "", "[" &amp; _xlpm.ProblemFound &amp; "]"))</f>
        <v/>
      </c>
      <c r="BO276" s="4" t="str">
        <f>IF(Table_Sequence_Check[[#This Row],[Restriction Enzyme 1 Check]]&lt;&gt;"", Table_Restriction_Enzymes[[#Headers],[XbaI]],"")</f>
        <v/>
      </c>
      <c r="BP276" s="4" t="str" cm="1">
        <f t="array" ref="BP276">_xlfn.LET(
    _xlpm.ProblemFound, _xlfn.TEXTJOIN(", ", TRUE, IF(OR(Table65[[#This Row],[Codon Optimize Capitalized?]]="No", Table65[[#This Row],[Codon Optimize Capitalized?]]=""), IF((ISNUMBER(SEARCH(Table_Restriction_Enzymes[AscI], Table65[[#This Row],[Custom Sequence/Bank ID]]))), Table_Restriction_Enzymes[AscI], ""),IF((ISNUMBER(FIND(LOWER(Table_Restriction_Enzymes[AscI]), Table65[[#This Row],[Custom Sequence/Bank ID]]))), Table_Restriction_Enzymes[AscI], ""))),
    IF(_xlpm.ProblemFound="", "", "[" &amp; _xlpm.ProblemFound &amp; "]"))</f>
        <v/>
      </c>
      <c r="BQ276" s="4" t="str">
        <f>IF(Table_Sequence_Check[[#This Row],[Restriction Enzyme 2 Check]]&lt;&gt;"", Table_Restriction_Enzymes[[#Headers],[AscI]],"")</f>
        <v/>
      </c>
      <c r="BR276" s="4" t="str">
        <f>IF(AND(Table65[[#This Row],[Vector]] &lt;&gt; "Banked Construct",Table65[[#This Row],[Service]]&lt;&gt;"Stock RNA", Table65[[#This Row],[Service]]&lt;&gt;"HT Geneblock Custom RNA", Table_Sequence_Check[[#This Row],[Restriction Enzyme 1 Check]]&lt;&gt;"", Table_Sequence_Check[[#This Row],[Restriction Enzyme 2 Check]]&lt;&gt; ""),"Error 8: Remove instances of one of the following: " &amp; _xlfn.CONCAT(Table_Sequence_Check[[#This Row],[Restriction Enzyme 1 Check]],Table_Sequence_Check[[#This Row],[Restriction Enzyme 2 Check]]),"")</f>
        <v/>
      </c>
      <c r="BS276" s="4" t="str" cm="1">
        <f t="array" ref="BS276">IF(
   AND(
      Table65[[#This Row],[Service]] &lt;&gt; "",
      OR(
         COUNTIF(Table65[Service], "HT Custom RNA") &gt; 0,
         COUNTIF(Table65[Service], "HT Geneblock Custom RNA") &gt; 0
      ),
      COUNTA(_xlfn.UNIQUE(_xlfn._xlws.FILTER(Table65[Service], Table65[Service] &lt;&gt; ""))) &gt; 1
   ),
   "Error 9: If selecting HT Custom RNA or HT Geneblock Custom RNA, all items must match the selected HT service",
   ""
)</f>
        <v/>
      </c>
      <c r="BT276" s="4" t="str" cm="1">
        <f t="array" ref="BT276">IF(
   AND(
      Table65[[#This Row],[Service]] &lt;&gt; "",
      OR(COUNTIF(Table65[Service], "*HT Custom RNA*") &gt; 0, COUNTIF(Table65[Service], "*HT Geneblock Custom RNA*") &gt; 0),
      OR(
         COUNTA(_xlfn.UNIQUE(_xlfn._xlws.FILTER(Table65[RNA Analytics], (Table65[Service] &lt;&gt; "")))) &gt; 1,
         COUNTA(_xlfn.UNIQUE(_xlfn._xlws.FILTER(Table65[Bank Construct?], (Table65[Service] &lt;&gt; "")))) &gt; 1,
         COUNTA(_xlfn.UNIQUE(_xlfn._xlws.FILTER(Table65[Synthesis Type], (Table65[Service] &lt;&gt; "")))) &gt; 1
      )
   ),
   "Error 10: If submitting HT Custom RNA or HT Geneblock Custom RNA service request, all items must have the same Synthesis Type, Banking, and Analytics",
   ""
)</f>
        <v/>
      </c>
      <c r="BU276" s="4" t="str">
        <f>IF(AND(OR(Table65[[#This Row],[Service]] = "HT Custom RNA",Table65[[#This Row],[Service]] = "HT Geneblock Custom RNA"), Table65[[#This Row],[Vector]]="Banked Construct"),"Error 11: Banked constructs cannot be submitted for HT/Geneblock Custom RNA service. Contact the core if you'd like to resynthesize an entire banked plate","")</f>
        <v/>
      </c>
      <c r="BV276" s="4" t="str">
        <f>IF(AND(Table65[[#This Row],[Service]] &lt;&gt; "", Table65[[#This Row],[Vector]]="Banked Construct", Table65[[#This Row],[Bank Construct?]]="Yes"),"Error 12: Cannot bank constructs that are already banked","")</f>
        <v/>
      </c>
      <c r="BW276" s="4" t="str" cm="1">
        <f t="array" ref="BW276">_xlfn.LET(
    _xlpm.ProblemFound, _xlfn.TEXTJOIN(", ", TRUE, IF(AND(Table65[[#This Row],[Synthesis Type]]="Other RNA", OR(Table65[[#This Row],[Codon Optimize Capitalized?]]="No", Table65[[#This Row],[Codon Optimize Capitalized?]]="")), IF((ISNUMBER(SEARCH(Table_pA_Check[pA Check], Table65[[#This Row],[Custom Sequence/Bank ID]]))), Table_pA_Check[pA Check], ""),IF((ISNUMBER(FIND(LOWER(Table_pA_Check[pA Check]), Table65[[#This Row],[Custom Sequence/Bank ID]]))), Table_pA_Check[pA Check], ""))),
    IF(_xlpm.ProblemFound="", "", "Error 13: Problem sequences found (" &amp; _xlpm.ProblemFound &amp; ")"))</f>
        <v/>
      </c>
      <c r="BX276" s="4" t="str">
        <f>IF(AND(Table65[[#This Row],[Service]] &lt;&gt; "", Table65[[#This Row],[Codon Optimize Capitalized?]]&lt;&gt; "No", Table65[[#This Row],[Codon Optimize Capitalized?]]&lt;&gt; "", Table65[[#This Row],[Codon Optimize Capitalized?]]&lt;&gt; "No Options", EXACT(Table65[[#This Row],[Custom Sequence/Bank ID]],LOWER(Table65[[#This Row],[Custom Sequence/Bank ID]]))),"Error 14: Codon optimization is selected, but sequence is lowercase. Change regions for optimization to uppercase","")</f>
        <v/>
      </c>
      <c r="BY276" s="4" t="str">
        <f>IF(COUNTIF(Table65[Name], Table65[[#This Row],[Name]]) &gt; 1, "Error 15: Duplicate name", "")</f>
        <v/>
      </c>
      <c r="BZ276" s="4" t="str">
        <f>IF(
   Table65[[#This Row],[Service]]&lt;&gt;"",
   IF(
      AND(Table65[[#This Row],[Formulation]]="", Table65[[#This Row],[Number of Aliquots]]&gt;1),
      "Error 16: The RTC can only aliquot formulated circRNA; unformulated circRNA is stable through many freeze-thaw cycles",
      ""
   ),
   ""
)</f>
        <v/>
      </c>
      <c r="CA276" s="4" t="str">
        <f>IF(
   Table65[[#This Row],[Service]]&lt;&gt;"",
   IF(
      Table65[[#This Row],[Number of Aliquots]] &gt; (Table65[[#This Row],[Quantity (mg)]]*20),
      "Error 17: Too many aliquots. Maximum aliquots for Quantity requested = " &amp; (Table65[[#This Row],[Quantity (mg)]]*20),
      ""
   ),
   ""
)</f>
        <v/>
      </c>
      <c r="CB276" s="4" t="str">
        <f>IF(
   AND(Table65[[#This Row],[Service]]&lt;&gt;"", Table65[[#This Row],[Quantity (mg)]]&lt;0.2, Table65[[#This Row],[Formulation]]&lt;&gt;"", Table65[[#This Row],[Formulation]]&lt;&gt;"None"),
   "Error 18: Quantity too low. Minimum is 0.2mg for formulations",
   ""
)</f>
        <v/>
      </c>
      <c r="CC276" s="4" t="str">
        <f>IF(
   AND(Table65[[#This Row],[Service]]&lt;&gt;"", Table65[[#This Row],[Vector]]="No Vector", Table65[[#This Row],[Service]]&lt;&gt;"HT Geneblock Custom RNA"),
   "Error 19: [No Vector] can only be used for Geneblock service",
   ""
)</f>
        <v/>
      </c>
      <c r="CD276" s="4" t="str">
        <f>_xlfn.LET(
    _xlpm.errorList, _xlfn.TEXTJOIN(". ", TRUE, Table_Sequence_Check[[#This Row],[Problem Sequence Check]:[GC Check]],Table_Sequence_Check[[#This Row],[Restriction Enzyme Error]:[Gblock No Vector Check]]),
    IF(AND(Table65[[#This Row],[Service]]&lt;&gt;"", Table65[[#This Row],[Custom Sequence/Bank ID]]&lt;&gt;"SPECIAL",_xlpm.errorList&lt;&gt;""), _xlpm.errorList &amp; ".", "")
)</f>
        <v/>
      </c>
      <c r="CF276" s="3" t="str">
        <f t="shared" si="20"/>
        <v>Required</v>
      </c>
      <c r="CG276" s="1" t="str">
        <f t="shared" si="21"/>
        <v>Optional</v>
      </c>
      <c r="CH276" s="1" t="str">
        <f>IF(Table65[[#This Row],[Service]]&lt;&gt;"",IF((Table65[[#This Row],[Service]]="HT Custom RNA") + (Table65[[#This Row],[Service]]="HT Geneblock Custom RNA"), "Empty","Required"),"Empty")</f>
        <v>Empty</v>
      </c>
      <c r="CI276" s="1" t="str">
        <f>IF(Table65[[#This Row],[Service]] = "Stock RNA", "Required","Empty")</f>
        <v>Empty</v>
      </c>
      <c r="CJ276" s="1" t="str">
        <f>IF(OR(Table65[[#This Row],[Service]] = "Custom RNA", Table65[[#This Row],[Service]] = "HT Custom RNA", Table65[[#This Row],[Service]] = "HT Geneblock Custom RNA", Table65[[#This Row],[Service]] = "Formulation"), "Required", "Empty")</f>
        <v>Empty</v>
      </c>
      <c r="CK276" s="1" t="str">
        <f>IF(OR(Table65[[#This Row],[Service]] = "Custom RNA", Table65[[#This Row],[Service]] = "HT Custom RNA", Table65[[#This Row],[Service]] = "HT Geneblock Custom RNA"), "Required", "Empty")</f>
        <v>Empty</v>
      </c>
      <c r="CL276" s="1" t="str">
        <f>IF(OR(Table65[[#This Row],[Service]] = "Custom RNA", Table65[[#This Row],[Service]] = "HT Custom RNA", Table65[[#This Row],[Service]] = "HT Geneblock Custom RNA"), "Required", "Empty")</f>
        <v>Empty</v>
      </c>
      <c r="CM276" s="1" t="str">
        <f>IF(OR(Table65[[#This Row],[Service]] = "Custom RNA", Table65[[#This Row],[Service]] = "HT Custom RNA", Table65[[#This Row],[Service]] = "HT Geneblock Custom RNA"), "Required", "Empty")</f>
        <v>Empty</v>
      </c>
      <c r="CN276" s="1" t="str">
        <f>IF(AND(Table65[[#This Row],[Vector]]&lt;&gt;"Banked Construct", OR(Table65[[#This Row],[Service]] = "Custom RNA", Table65[[#This Row],[Service]] = "HT Custom RNA",Table65[[#This Row],[Service]] = "HT Geneblock Custom RNA",)), "Optional", "Empty")</f>
        <v>Empty</v>
      </c>
      <c r="CO276" s="1" t="str">
        <f>IF(OR(Table65[[#This Row],[Service]] = "Custom RNA", Table65[[#This Row],[Service]] = "HT Custom RNA"), "Optional", "Empty")</f>
        <v>Empty</v>
      </c>
      <c r="CP276" s="1" t="str">
        <f>IF(OR(Table65[[#This Row],[Service]] = "Custom RNA", Table65[[#This Row],[Service]] = "HT Custom RNA", Table65[[#This Row],[Service]] = "HT Custom Geneblock RNA"), "Optional", "Empty")</f>
        <v>Empty</v>
      </c>
      <c r="CQ276" s="1" t="str">
        <f>IF(Table65[[#This Row],[Service]]&lt;&gt;"",IF(OR(Table65[[#This Row],[Service]]="HT Custom RNA", Table65[[#This Row],[Service]]="HT Geneblock Custom RNA"), "Empty","Optional"),"Empty")</f>
        <v>Empty</v>
      </c>
      <c r="CR276" s="1" t="str">
        <f>IF(AND(Table65[[#This Row],[Formulation]]&lt;&gt;"",Table65[[#This Row],[Formulation]]&lt;&gt;"None",Table65[[#This Row],[Formulation]]&lt;&gt;"No Options"), "Required","Empty")</f>
        <v>Empty</v>
      </c>
      <c r="CS276" s="1" t="str">
        <f>IF(AND(Table65[[#This Row],[Formulation]]&lt;&gt;"",Table65[[#This Row],[Formulation]]&lt;&gt;"None",Table65[[#This Row],[Formulation]]&lt;&gt;"No Options"), "Optional","Empty")</f>
        <v>Empty</v>
      </c>
      <c r="CT276" s="1" t="str">
        <f t="shared" si="22"/>
        <v>Optional</v>
      </c>
      <c r="CU276" s="1" t="str">
        <f t="shared" si="23"/>
        <v>Optional</v>
      </c>
      <c r="CV276" s="2" t="str">
        <f t="shared" si="24"/>
        <v>Optional</v>
      </c>
    </row>
    <row r="277" spans="1:100" x14ac:dyDescent="0.35">
      <c r="A277" s="69">
        <v>273</v>
      </c>
      <c r="B277" s="59"/>
      <c r="C277" s="83"/>
      <c r="D277" s="85"/>
      <c r="E277" s="90"/>
      <c r="F277" s="60"/>
      <c r="G277" s="60"/>
      <c r="H277" s="60"/>
      <c r="I277" s="61"/>
      <c r="J277" s="61"/>
      <c r="K277" s="105"/>
      <c r="L277" s="90"/>
      <c r="M277" s="60"/>
      <c r="N277" s="108"/>
      <c r="O277" s="91"/>
      <c r="P277" s="111"/>
      <c r="Q277" s="93" t="str">
        <f>Table_Sequence_Check[[#This Row],[Final Warnings]]</f>
        <v/>
      </c>
      <c r="R277" s="19"/>
      <c r="S277" s="19"/>
      <c r="T277" s="19"/>
      <c r="BG277" s="3" t="str" cm="1">
        <f t="array" ref="BG277">_xlfn.LET(
    _xlpm.ProblemFound, _xlfn.TEXTJOIN(", ", TRUE, IF(OR(Table65[[#This Row],[Codon Optimize Capitalized?]]="No", Table65[[#This Row],[Codon Optimize Capitalized?]]=""), IF((ISNUMBER(SEARCH(Table_Problem_Sequences[Problem Sequences], Table65[[#This Row],[Custom Sequence/Bank ID]]))), Table_Problem_Sequences[Problem Sequences], ""),IF((ISNUMBER(FIND(LOWER(Table_Problem_Sequences[Problem Sequences]), Table65[[#This Row],[Custom Sequence/Bank ID]]))), Table_Problem_Sequences[Problem Sequences], ""))),
    IF(_xlpm.ProblemFound="", "", "Warning 1: Problem sequences found (" &amp; _xlpm.ProblemFound &amp; ")"))</f>
        <v/>
      </c>
      <c r="BH277" s="3" t="str">
        <f>IF(AND(Table65[[#This Row],[Vector]] &lt;&gt; "Banked Construct",Table65[[#This Row],[Service]]&lt;&gt;"Stock RNA", LEN(Table65[[#This Row],[Custom Sequence/Bank ID]])&lt;300, Table65[[#This Row],[Custom Sequence/Bank ID]]&lt;&gt;""),"Comment: Sequence is less than 300nt. A spacer sequence will be added to bring the length up to 300nt","")</f>
        <v/>
      </c>
      <c r="BI277" s="1" t="str">
        <f>IF(AND(Table65[[#This Row],[Custom Sequence/Bank ID]]&lt;&gt;"", Table65[[#This Row],[Codon Optimize Capitalized?]]&lt;&gt; "No", Table65[[#This Row],[Codon Optimize Capitalized?]]&lt;&gt; "", Table65[[#This Row],[Codon Optimize Capitalized?]]&lt;&gt; "No Options"),
    IF(MOD(LEN(SUBSTITUTE(SUBSTITUTE(SUBSTITUTE(SUBSTITUTE(SUBSTITUTE(Table65[[#This Row],[Custom Sequence/Bank ID]], "a", ""), "c", ""), "g", ""), "u", ""), "t", "")), 3) = 0,
        "",
        "Error 3: Optimization regions not divisible by 3"),
    "")</f>
        <v/>
      </c>
      <c r="BJ277" s="1" t="str">
        <f>IF(
    Table65[[#This Row],[Vector]]="Banked Construct",
    IF(
        AND(
            LEFT(Table65[[#This Row],[Custom Sequence/Bank ID]], 3)="RTC",
            ISNUMBER(VALUE(MID(Table65[[#This Row],[Custom Sequence/Bank ID]], 4, 7))),
            LEN(Table65[[#This Row],[Custom Sequence/Bank ID]])=10
        ),
        "",
        "Error 4: Incorrect Bank ID"
    ),
    ""
)</f>
        <v/>
      </c>
      <c r="BK277" s="1" t="str">
        <f>IF(
   AND(Table65[[#This Row],[Vector]]&lt;&gt;"Banked Construct", LEN(Table65[[#This Row],[Custom Sequence/Bank ID]])&gt;0),
   IF(
      LEN(
         SUBSTITUTE(
            SUBSTITUTE(
               SUBSTITUTE(
                  SUBSTITUTE(UPPER(Table65[[#This Row],[Custom Sequence/Bank ID]]),"A",""),
               "C",""),
            "T",""),
         "G","")
      )&gt;0,
      "Error 5: Non-ACGT characters present",
      ""
   ),
   ""
)</f>
        <v/>
      </c>
      <c r="BL277" s="4" t="str">
        <f>IF(AND(Table65[[#This Row],[Vector]] &lt;&gt; "Banked Construct",Table65[[#This Row],[Service]]="Custom RNA", LEN(Table65[[#This Row],[Custom Sequence/Bank ID]])&gt;10000),"Error 6: Maximum sequence length is 10,000nt",IF(AND(Table65[[#This Row],[Vector]] &lt;&gt; "Banked Construct",Table65[[#This Row],[Service]]="HT Custom RNA", LEN(Table65[[#This Row],[Custom Sequence/Bank ID]])&gt;5000),"Error 6: Maximum sequence length for HT is 5,000nt", IF(Table65[[#This Row],[Service]]="HT Geneblock Custom RNA", IF(AND(Table65[[#This Row],[Vector]]="RTC coding circRNA", LEN(Table65[[#This Row],[Custom Sequence/Bank ID]])&gt;3793),"Error 6: Maximum sequence length for Coding CircRNA Geneblock is 3,793nt", IF(AND(Table65[[#This Row],[Vector]]="RTC noncoding circRNA", LEN(Table65[[#This Row],[Custom Sequence/Bank ID]])&gt;4493),"Error 6: Maximum sequence length for Noncoding CircRNA Geneblock is 4,493nt", IF(AND(Table65[[#This Row],[Vector]]="RTC Other RNA", LEN(Table65[[#This Row],[Custom Sequence/Bank ID]])&gt;4913),"Error 6: Maximum sequence length for Other RNA Geneblock is 4,913nt",""))),"")))</f>
        <v/>
      </c>
      <c r="BM277" s="4" t="str">
        <f>IF(AND(Table65[[#This Row],[Vector]] &lt;&gt; "Banked Construct", Table65[[#This Row],[Service]]&lt;&gt;"Stock RNA", Table65[[#This Row],[Custom Sequence/Bank ID]]&lt;&gt;""),
    _xlfn.LET(
        _xlpm.Sequence, Table65[[#This Row],[Custom Sequence/Bank ID]],
        _xlpm.OriginalLength, IF(AND(Table65[[#This Row],[Codon Optimize Capitalized?]] &lt;&gt; "No", Table65[[#This Row],[Codon Optimize Capitalized?]] &lt;&gt; ""),
                           LEN(SUBSTITUTE(SUBSTITUTE(SUBSTITUTE(SUBSTITUTE(SUBSTITUTE(_xlpm.Sequence, "A", ""), "C", ""), "G", ""), "T", ""), "U", "")),
                           LEN(_xlpm.Sequence)),
        _xlpm.NoGCLength, IF(AND(Table65[[#This Row],[Codon Optimize Capitalized?]] &lt;&gt; "No", Table65[[#This Row],[Codon Optimize Capitalized?]] &lt;&gt; ""),
                       LEN((SUBSTITUTE(SUBSTITUTE(SUBSTITUTE(SUBSTITUTE(SUBSTITUTE(SUBSTITUTE(SUBSTITUTE(_xlpm.Sequence, "A", ""), "C", ""), "G", ""), "T", ""), "U", ""), "g", ""), "c", ""))),
                       LEN(SUBSTITUTE(SUBSTITUTE(UPPER(_xlpm.Sequence), "G", ""), "C", ""))),
        _xlpm.GCLength, _xlpm.OriginalLength - _xlpm.NoGCLength,
        _xlpm.GCPercentage, IF(_xlpm.OriginalLength &gt; 15, _xlpm.GCLength / _xlpm.OriginalLength, 0.5),
                IF(OR(_xlpm.GCPercentage &gt; 0.65, _xlpm.GCPercentage &lt; 0.25), "Warning 7: Unoptimized region GC is not between 25-65%", "")
    ),
    ""
)</f>
        <v/>
      </c>
      <c r="BN277" s="4" t="str" cm="1">
        <f t="array" ref="BN277">_xlfn.LET(
    _xlpm.ProblemFound, _xlfn.TEXTJOIN(", ", TRUE, IF(OR(Table65[[#This Row],[Codon Optimize Capitalized?]]="No", Table65[[#This Row],[Codon Optimize Capitalized?]]=""), IF((ISNUMBER(SEARCH(Table_Restriction_Enzymes[XbaI], Table65[[#This Row],[Custom Sequence/Bank ID]]))), Table_Restriction_Enzymes[XbaI], ""),IF((ISNUMBER(FIND(LOWER(Table_Restriction_Enzymes[XbaI]), Table65[[#This Row],[Custom Sequence/Bank ID]]))), Table_Restriction_Enzymes[XbaI], ""))),
    IF(_xlpm.ProblemFound="", "", "[" &amp; _xlpm.ProblemFound &amp; "]"))</f>
        <v/>
      </c>
      <c r="BO277" s="4" t="str">
        <f>IF(Table_Sequence_Check[[#This Row],[Restriction Enzyme 1 Check]]&lt;&gt;"", Table_Restriction_Enzymes[[#Headers],[XbaI]],"")</f>
        <v/>
      </c>
      <c r="BP277" s="4" t="str" cm="1">
        <f t="array" ref="BP277">_xlfn.LET(
    _xlpm.ProblemFound, _xlfn.TEXTJOIN(", ", TRUE, IF(OR(Table65[[#This Row],[Codon Optimize Capitalized?]]="No", Table65[[#This Row],[Codon Optimize Capitalized?]]=""), IF((ISNUMBER(SEARCH(Table_Restriction_Enzymes[AscI], Table65[[#This Row],[Custom Sequence/Bank ID]]))), Table_Restriction_Enzymes[AscI], ""),IF((ISNUMBER(FIND(LOWER(Table_Restriction_Enzymes[AscI]), Table65[[#This Row],[Custom Sequence/Bank ID]]))), Table_Restriction_Enzymes[AscI], ""))),
    IF(_xlpm.ProblemFound="", "", "[" &amp; _xlpm.ProblemFound &amp; "]"))</f>
        <v/>
      </c>
      <c r="BQ277" s="4" t="str">
        <f>IF(Table_Sequence_Check[[#This Row],[Restriction Enzyme 2 Check]]&lt;&gt;"", Table_Restriction_Enzymes[[#Headers],[AscI]],"")</f>
        <v/>
      </c>
      <c r="BR277" s="4" t="str">
        <f>IF(AND(Table65[[#This Row],[Vector]] &lt;&gt; "Banked Construct",Table65[[#This Row],[Service]]&lt;&gt;"Stock RNA", Table65[[#This Row],[Service]]&lt;&gt;"HT Geneblock Custom RNA", Table_Sequence_Check[[#This Row],[Restriction Enzyme 1 Check]]&lt;&gt;"", Table_Sequence_Check[[#This Row],[Restriction Enzyme 2 Check]]&lt;&gt; ""),"Error 8: Remove instances of one of the following: " &amp; _xlfn.CONCAT(Table_Sequence_Check[[#This Row],[Restriction Enzyme 1 Check]],Table_Sequence_Check[[#This Row],[Restriction Enzyme 2 Check]]),"")</f>
        <v/>
      </c>
      <c r="BS277" s="4" t="str" cm="1">
        <f t="array" ref="BS277">IF(
   AND(
      Table65[[#This Row],[Service]] &lt;&gt; "",
      OR(
         COUNTIF(Table65[Service], "HT Custom RNA") &gt; 0,
         COUNTIF(Table65[Service], "HT Geneblock Custom RNA") &gt; 0
      ),
      COUNTA(_xlfn.UNIQUE(_xlfn._xlws.FILTER(Table65[Service], Table65[Service] &lt;&gt; ""))) &gt; 1
   ),
   "Error 9: If selecting HT Custom RNA or HT Geneblock Custom RNA, all items must match the selected HT service",
   ""
)</f>
        <v/>
      </c>
      <c r="BT277" s="4" t="str" cm="1">
        <f t="array" ref="BT277">IF(
   AND(
      Table65[[#This Row],[Service]] &lt;&gt; "",
      OR(COUNTIF(Table65[Service], "*HT Custom RNA*") &gt; 0, COUNTIF(Table65[Service], "*HT Geneblock Custom RNA*") &gt; 0),
      OR(
         COUNTA(_xlfn.UNIQUE(_xlfn._xlws.FILTER(Table65[RNA Analytics], (Table65[Service] &lt;&gt; "")))) &gt; 1,
         COUNTA(_xlfn.UNIQUE(_xlfn._xlws.FILTER(Table65[Bank Construct?], (Table65[Service] &lt;&gt; "")))) &gt; 1,
         COUNTA(_xlfn.UNIQUE(_xlfn._xlws.FILTER(Table65[Synthesis Type], (Table65[Service] &lt;&gt; "")))) &gt; 1
      )
   ),
   "Error 10: If submitting HT Custom RNA or HT Geneblock Custom RNA service request, all items must have the same Synthesis Type, Banking, and Analytics",
   ""
)</f>
        <v/>
      </c>
      <c r="BU277" s="4" t="str">
        <f>IF(AND(OR(Table65[[#This Row],[Service]] = "HT Custom RNA",Table65[[#This Row],[Service]] = "HT Geneblock Custom RNA"), Table65[[#This Row],[Vector]]="Banked Construct"),"Error 11: Banked constructs cannot be submitted for HT/Geneblock Custom RNA service. Contact the core if you'd like to resynthesize an entire banked plate","")</f>
        <v/>
      </c>
      <c r="BV277" s="4" t="str">
        <f>IF(AND(Table65[[#This Row],[Service]] &lt;&gt; "", Table65[[#This Row],[Vector]]="Banked Construct", Table65[[#This Row],[Bank Construct?]]="Yes"),"Error 12: Cannot bank constructs that are already banked","")</f>
        <v/>
      </c>
      <c r="BW277" s="4" t="str" cm="1">
        <f t="array" ref="BW277">_xlfn.LET(
    _xlpm.ProblemFound, _xlfn.TEXTJOIN(", ", TRUE, IF(AND(Table65[[#This Row],[Synthesis Type]]="Other RNA", OR(Table65[[#This Row],[Codon Optimize Capitalized?]]="No", Table65[[#This Row],[Codon Optimize Capitalized?]]="")), IF((ISNUMBER(SEARCH(Table_pA_Check[pA Check], Table65[[#This Row],[Custom Sequence/Bank ID]]))), Table_pA_Check[pA Check], ""),IF((ISNUMBER(FIND(LOWER(Table_pA_Check[pA Check]), Table65[[#This Row],[Custom Sequence/Bank ID]]))), Table_pA_Check[pA Check], ""))),
    IF(_xlpm.ProblemFound="", "", "Error 13: Problem sequences found (" &amp; _xlpm.ProblemFound &amp; ")"))</f>
        <v/>
      </c>
      <c r="BX277" s="4" t="str">
        <f>IF(AND(Table65[[#This Row],[Service]] &lt;&gt; "", Table65[[#This Row],[Codon Optimize Capitalized?]]&lt;&gt; "No", Table65[[#This Row],[Codon Optimize Capitalized?]]&lt;&gt; "", Table65[[#This Row],[Codon Optimize Capitalized?]]&lt;&gt; "No Options", EXACT(Table65[[#This Row],[Custom Sequence/Bank ID]],LOWER(Table65[[#This Row],[Custom Sequence/Bank ID]]))),"Error 14: Codon optimization is selected, but sequence is lowercase. Change regions for optimization to uppercase","")</f>
        <v/>
      </c>
      <c r="BY277" s="4" t="str">
        <f>IF(COUNTIF(Table65[Name], Table65[[#This Row],[Name]]) &gt; 1, "Error 15: Duplicate name", "")</f>
        <v/>
      </c>
      <c r="BZ277" s="4" t="str">
        <f>IF(
   Table65[[#This Row],[Service]]&lt;&gt;"",
   IF(
      AND(Table65[[#This Row],[Formulation]]="", Table65[[#This Row],[Number of Aliquots]]&gt;1),
      "Error 16: The RTC can only aliquot formulated circRNA; unformulated circRNA is stable through many freeze-thaw cycles",
      ""
   ),
   ""
)</f>
        <v/>
      </c>
      <c r="CA277" s="4" t="str">
        <f>IF(
   Table65[[#This Row],[Service]]&lt;&gt;"",
   IF(
      Table65[[#This Row],[Number of Aliquots]] &gt; (Table65[[#This Row],[Quantity (mg)]]*20),
      "Error 17: Too many aliquots. Maximum aliquots for Quantity requested = " &amp; (Table65[[#This Row],[Quantity (mg)]]*20),
      ""
   ),
   ""
)</f>
        <v/>
      </c>
      <c r="CB277" s="4" t="str">
        <f>IF(
   AND(Table65[[#This Row],[Service]]&lt;&gt;"", Table65[[#This Row],[Quantity (mg)]]&lt;0.2, Table65[[#This Row],[Formulation]]&lt;&gt;"", Table65[[#This Row],[Formulation]]&lt;&gt;"None"),
   "Error 18: Quantity too low. Minimum is 0.2mg for formulations",
   ""
)</f>
        <v/>
      </c>
      <c r="CC277" s="4" t="str">
        <f>IF(
   AND(Table65[[#This Row],[Service]]&lt;&gt;"", Table65[[#This Row],[Vector]]="No Vector", Table65[[#This Row],[Service]]&lt;&gt;"HT Geneblock Custom RNA"),
   "Error 19: [No Vector] can only be used for Geneblock service",
   ""
)</f>
        <v/>
      </c>
      <c r="CD277" s="4" t="str">
        <f>_xlfn.LET(
    _xlpm.errorList, _xlfn.TEXTJOIN(". ", TRUE, Table_Sequence_Check[[#This Row],[Problem Sequence Check]:[GC Check]],Table_Sequence_Check[[#This Row],[Restriction Enzyme Error]:[Gblock No Vector Check]]),
    IF(AND(Table65[[#This Row],[Service]]&lt;&gt;"", Table65[[#This Row],[Custom Sequence/Bank ID]]&lt;&gt;"SPECIAL",_xlpm.errorList&lt;&gt;""), _xlpm.errorList &amp; ".", "")
)</f>
        <v/>
      </c>
      <c r="CF277" s="3" t="str">
        <f t="shared" si="20"/>
        <v>Required</v>
      </c>
      <c r="CG277" s="1" t="str">
        <f t="shared" si="21"/>
        <v>Optional</v>
      </c>
      <c r="CH277" s="1" t="str">
        <f>IF(Table65[[#This Row],[Service]]&lt;&gt;"",IF((Table65[[#This Row],[Service]]="HT Custom RNA") + (Table65[[#This Row],[Service]]="HT Geneblock Custom RNA"), "Empty","Required"),"Empty")</f>
        <v>Empty</v>
      </c>
      <c r="CI277" s="1" t="str">
        <f>IF(Table65[[#This Row],[Service]] = "Stock RNA", "Required","Empty")</f>
        <v>Empty</v>
      </c>
      <c r="CJ277" s="1" t="str">
        <f>IF(OR(Table65[[#This Row],[Service]] = "Custom RNA", Table65[[#This Row],[Service]] = "HT Custom RNA", Table65[[#This Row],[Service]] = "HT Geneblock Custom RNA", Table65[[#This Row],[Service]] = "Formulation"), "Required", "Empty")</f>
        <v>Empty</v>
      </c>
      <c r="CK277" s="1" t="str">
        <f>IF(OR(Table65[[#This Row],[Service]] = "Custom RNA", Table65[[#This Row],[Service]] = "HT Custom RNA", Table65[[#This Row],[Service]] = "HT Geneblock Custom RNA"), "Required", "Empty")</f>
        <v>Empty</v>
      </c>
      <c r="CL277" s="1" t="str">
        <f>IF(OR(Table65[[#This Row],[Service]] = "Custom RNA", Table65[[#This Row],[Service]] = "HT Custom RNA", Table65[[#This Row],[Service]] = "HT Geneblock Custom RNA"), "Required", "Empty")</f>
        <v>Empty</v>
      </c>
      <c r="CM277" s="1" t="str">
        <f>IF(OR(Table65[[#This Row],[Service]] = "Custom RNA", Table65[[#This Row],[Service]] = "HT Custom RNA", Table65[[#This Row],[Service]] = "HT Geneblock Custom RNA"), "Required", "Empty")</f>
        <v>Empty</v>
      </c>
      <c r="CN277" s="1" t="str">
        <f>IF(AND(Table65[[#This Row],[Vector]]&lt;&gt;"Banked Construct", OR(Table65[[#This Row],[Service]] = "Custom RNA", Table65[[#This Row],[Service]] = "HT Custom RNA",Table65[[#This Row],[Service]] = "HT Geneblock Custom RNA",)), "Optional", "Empty")</f>
        <v>Empty</v>
      </c>
      <c r="CO277" s="1" t="str">
        <f>IF(OR(Table65[[#This Row],[Service]] = "Custom RNA", Table65[[#This Row],[Service]] = "HT Custom RNA"), "Optional", "Empty")</f>
        <v>Empty</v>
      </c>
      <c r="CP277" s="1" t="str">
        <f>IF(OR(Table65[[#This Row],[Service]] = "Custom RNA", Table65[[#This Row],[Service]] = "HT Custom RNA", Table65[[#This Row],[Service]] = "HT Custom Geneblock RNA"), "Optional", "Empty")</f>
        <v>Empty</v>
      </c>
      <c r="CQ277" s="1" t="str">
        <f>IF(Table65[[#This Row],[Service]]&lt;&gt;"",IF(OR(Table65[[#This Row],[Service]]="HT Custom RNA", Table65[[#This Row],[Service]]="HT Geneblock Custom RNA"), "Empty","Optional"),"Empty")</f>
        <v>Empty</v>
      </c>
      <c r="CR277" s="1" t="str">
        <f>IF(AND(Table65[[#This Row],[Formulation]]&lt;&gt;"",Table65[[#This Row],[Formulation]]&lt;&gt;"None",Table65[[#This Row],[Formulation]]&lt;&gt;"No Options"), "Required","Empty")</f>
        <v>Empty</v>
      </c>
      <c r="CS277" s="1" t="str">
        <f>IF(AND(Table65[[#This Row],[Formulation]]&lt;&gt;"",Table65[[#This Row],[Formulation]]&lt;&gt;"None",Table65[[#This Row],[Formulation]]&lt;&gt;"No Options"), "Optional","Empty")</f>
        <v>Empty</v>
      </c>
      <c r="CT277" s="1" t="str">
        <f t="shared" si="22"/>
        <v>Optional</v>
      </c>
      <c r="CU277" s="1" t="str">
        <f t="shared" si="23"/>
        <v>Optional</v>
      </c>
      <c r="CV277" s="2" t="str">
        <f t="shared" si="24"/>
        <v>Optional</v>
      </c>
    </row>
    <row r="278" spans="1:100" x14ac:dyDescent="0.35">
      <c r="A278" s="69">
        <v>274</v>
      </c>
      <c r="B278" s="59"/>
      <c r="C278" s="83"/>
      <c r="D278" s="85"/>
      <c r="E278" s="90"/>
      <c r="F278" s="60"/>
      <c r="G278" s="60"/>
      <c r="H278" s="60"/>
      <c r="I278" s="61"/>
      <c r="J278" s="61"/>
      <c r="K278" s="105"/>
      <c r="L278" s="90"/>
      <c r="M278" s="60"/>
      <c r="N278" s="108"/>
      <c r="O278" s="91"/>
      <c r="P278" s="111"/>
      <c r="Q278" s="93" t="str">
        <f>Table_Sequence_Check[[#This Row],[Final Warnings]]</f>
        <v/>
      </c>
      <c r="R278" s="19"/>
      <c r="S278" s="19"/>
      <c r="T278" s="19"/>
      <c r="BG278" s="3" t="str" cm="1">
        <f t="array" ref="BG278">_xlfn.LET(
    _xlpm.ProblemFound, _xlfn.TEXTJOIN(", ", TRUE, IF(OR(Table65[[#This Row],[Codon Optimize Capitalized?]]="No", Table65[[#This Row],[Codon Optimize Capitalized?]]=""), IF((ISNUMBER(SEARCH(Table_Problem_Sequences[Problem Sequences], Table65[[#This Row],[Custom Sequence/Bank ID]]))), Table_Problem_Sequences[Problem Sequences], ""),IF((ISNUMBER(FIND(LOWER(Table_Problem_Sequences[Problem Sequences]), Table65[[#This Row],[Custom Sequence/Bank ID]]))), Table_Problem_Sequences[Problem Sequences], ""))),
    IF(_xlpm.ProblemFound="", "", "Warning 1: Problem sequences found (" &amp; _xlpm.ProblemFound &amp; ")"))</f>
        <v/>
      </c>
      <c r="BH278" s="3" t="str">
        <f>IF(AND(Table65[[#This Row],[Vector]] &lt;&gt; "Banked Construct",Table65[[#This Row],[Service]]&lt;&gt;"Stock RNA", LEN(Table65[[#This Row],[Custom Sequence/Bank ID]])&lt;300, Table65[[#This Row],[Custom Sequence/Bank ID]]&lt;&gt;""),"Comment: Sequence is less than 300nt. A spacer sequence will be added to bring the length up to 300nt","")</f>
        <v/>
      </c>
      <c r="BI278" s="1" t="str">
        <f>IF(AND(Table65[[#This Row],[Custom Sequence/Bank ID]]&lt;&gt;"", Table65[[#This Row],[Codon Optimize Capitalized?]]&lt;&gt; "No", Table65[[#This Row],[Codon Optimize Capitalized?]]&lt;&gt; "", Table65[[#This Row],[Codon Optimize Capitalized?]]&lt;&gt; "No Options"),
    IF(MOD(LEN(SUBSTITUTE(SUBSTITUTE(SUBSTITUTE(SUBSTITUTE(SUBSTITUTE(Table65[[#This Row],[Custom Sequence/Bank ID]], "a", ""), "c", ""), "g", ""), "u", ""), "t", "")), 3) = 0,
        "",
        "Error 3: Optimization regions not divisible by 3"),
    "")</f>
        <v/>
      </c>
      <c r="BJ278" s="1" t="str">
        <f>IF(
    Table65[[#This Row],[Vector]]="Banked Construct",
    IF(
        AND(
            LEFT(Table65[[#This Row],[Custom Sequence/Bank ID]], 3)="RTC",
            ISNUMBER(VALUE(MID(Table65[[#This Row],[Custom Sequence/Bank ID]], 4, 7))),
            LEN(Table65[[#This Row],[Custom Sequence/Bank ID]])=10
        ),
        "",
        "Error 4: Incorrect Bank ID"
    ),
    ""
)</f>
        <v/>
      </c>
      <c r="BK278" s="1" t="str">
        <f>IF(
   AND(Table65[[#This Row],[Vector]]&lt;&gt;"Banked Construct", LEN(Table65[[#This Row],[Custom Sequence/Bank ID]])&gt;0),
   IF(
      LEN(
         SUBSTITUTE(
            SUBSTITUTE(
               SUBSTITUTE(
                  SUBSTITUTE(UPPER(Table65[[#This Row],[Custom Sequence/Bank ID]]),"A",""),
               "C",""),
            "T",""),
         "G","")
      )&gt;0,
      "Error 5: Non-ACGT characters present",
      ""
   ),
   ""
)</f>
        <v/>
      </c>
      <c r="BL278" s="4" t="str">
        <f>IF(AND(Table65[[#This Row],[Vector]] &lt;&gt; "Banked Construct",Table65[[#This Row],[Service]]="Custom RNA", LEN(Table65[[#This Row],[Custom Sequence/Bank ID]])&gt;10000),"Error 6: Maximum sequence length is 10,000nt",IF(AND(Table65[[#This Row],[Vector]] &lt;&gt; "Banked Construct",Table65[[#This Row],[Service]]="HT Custom RNA", LEN(Table65[[#This Row],[Custom Sequence/Bank ID]])&gt;5000),"Error 6: Maximum sequence length for HT is 5,000nt", IF(Table65[[#This Row],[Service]]="HT Geneblock Custom RNA", IF(AND(Table65[[#This Row],[Vector]]="RTC coding circRNA", LEN(Table65[[#This Row],[Custom Sequence/Bank ID]])&gt;3793),"Error 6: Maximum sequence length for Coding CircRNA Geneblock is 3,793nt", IF(AND(Table65[[#This Row],[Vector]]="RTC noncoding circRNA", LEN(Table65[[#This Row],[Custom Sequence/Bank ID]])&gt;4493),"Error 6: Maximum sequence length for Noncoding CircRNA Geneblock is 4,493nt", IF(AND(Table65[[#This Row],[Vector]]="RTC Other RNA", LEN(Table65[[#This Row],[Custom Sequence/Bank ID]])&gt;4913),"Error 6: Maximum sequence length for Other RNA Geneblock is 4,913nt",""))),"")))</f>
        <v/>
      </c>
      <c r="BM278" s="4" t="str">
        <f>IF(AND(Table65[[#This Row],[Vector]] &lt;&gt; "Banked Construct", Table65[[#This Row],[Service]]&lt;&gt;"Stock RNA", Table65[[#This Row],[Custom Sequence/Bank ID]]&lt;&gt;""),
    _xlfn.LET(
        _xlpm.Sequence, Table65[[#This Row],[Custom Sequence/Bank ID]],
        _xlpm.OriginalLength, IF(AND(Table65[[#This Row],[Codon Optimize Capitalized?]] &lt;&gt; "No", Table65[[#This Row],[Codon Optimize Capitalized?]] &lt;&gt; ""),
                           LEN(SUBSTITUTE(SUBSTITUTE(SUBSTITUTE(SUBSTITUTE(SUBSTITUTE(_xlpm.Sequence, "A", ""), "C", ""), "G", ""), "T", ""), "U", "")),
                           LEN(_xlpm.Sequence)),
        _xlpm.NoGCLength, IF(AND(Table65[[#This Row],[Codon Optimize Capitalized?]] &lt;&gt; "No", Table65[[#This Row],[Codon Optimize Capitalized?]] &lt;&gt; ""),
                       LEN((SUBSTITUTE(SUBSTITUTE(SUBSTITUTE(SUBSTITUTE(SUBSTITUTE(SUBSTITUTE(SUBSTITUTE(_xlpm.Sequence, "A", ""), "C", ""), "G", ""), "T", ""), "U", ""), "g", ""), "c", ""))),
                       LEN(SUBSTITUTE(SUBSTITUTE(UPPER(_xlpm.Sequence), "G", ""), "C", ""))),
        _xlpm.GCLength, _xlpm.OriginalLength - _xlpm.NoGCLength,
        _xlpm.GCPercentage, IF(_xlpm.OriginalLength &gt; 15, _xlpm.GCLength / _xlpm.OriginalLength, 0.5),
                IF(OR(_xlpm.GCPercentage &gt; 0.65, _xlpm.GCPercentage &lt; 0.25), "Warning 7: Unoptimized region GC is not between 25-65%", "")
    ),
    ""
)</f>
        <v/>
      </c>
      <c r="BN278" s="4" t="str" cm="1">
        <f t="array" ref="BN278">_xlfn.LET(
    _xlpm.ProblemFound, _xlfn.TEXTJOIN(", ", TRUE, IF(OR(Table65[[#This Row],[Codon Optimize Capitalized?]]="No", Table65[[#This Row],[Codon Optimize Capitalized?]]=""), IF((ISNUMBER(SEARCH(Table_Restriction_Enzymes[XbaI], Table65[[#This Row],[Custom Sequence/Bank ID]]))), Table_Restriction_Enzymes[XbaI], ""),IF((ISNUMBER(FIND(LOWER(Table_Restriction_Enzymes[XbaI]), Table65[[#This Row],[Custom Sequence/Bank ID]]))), Table_Restriction_Enzymes[XbaI], ""))),
    IF(_xlpm.ProblemFound="", "", "[" &amp; _xlpm.ProblemFound &amp; "]"))</f>
        <v/>
      </c>
      <c r="BO278" s="4" t="str">
        <f>IF(Table_Sequence_Check[[#This Row],[Restriction Enzyme 1 Check]]&lt;&gt;"", Table_Restriction_Enzymes[[#Headers],[XbaI]],"")</f>
        <v/>
      </c>
      <c r="BP278" s="4" t="str" cm="1">
        <f t="array" ref="BP278">_xlfn.LET(
    _xlpm.ProblemFound, _xlfn.TEXTJOIN(", ", TRUE, IF(OR(Table65[[#This Row],[Codon Optimize Capitalized?]]="No", Table65[[#This Row],[Codon Optimize Capitalized?]]=""), IF((ISNUMBER(SEARCH(Table_Restriction_Enzymes[AscI], Table65[[#This Row],[Custom Sequence/Bank ID]]))), Table_Restriction_Enzymes[AscI], ""),IF((ISNUMBER(FIND(LOWER(Table_Restriction_Enzymes[AscI]), Table65[[#This Row],[Custom Sequence/Bank ID]]))), Table_Restriction_Enzymes[AscI], ""))),
    IF(_xlpm.ProblemFound="", "", "[" &amp; _xlpm.ProblemFound &amp; "]"))</f>
        <v/>
      </c>
      <c r="BQ278" s="4" t="str">
        <f>IF(Table_Sequence_Check[[#This Row],[Restriction Enzyme 2 Check]]&lt;&gt;"", Table_Restriction_Enzymes[[#Headers],[AscI]],"")</f>
        <v/>
      </c>
      <c r="BR278" s="4" t="str">
        <f>IF(AND(Table65[[#This Row],[Vector]] &lt;&gt; "Banked Construct",Table65[[#This Row],[Service]]&lt;&gt;"Stock RNA", Table65[[#This Row],[Service]]&lt;&gt;"HT Geneblock Custom RNA", Table_Sequence_Check[[#This Row],[Restriction Enzyme 1 Check]]&lt;&gt;"", Table_Sequence_Check[[#This Row],[Restriction Enzyme 2 Check]]&lt;&gt; ""),"Error 8: Remove instances of one of the following: " &amp; _xlfn.CONCAT(Table_Sequence_Check[[#This Row],[Restriction Enzyme 1 Check]],Table_Sequence_Check[[#This Row],[Restriction Enzyme 2 Check]]),"")</f>
        <v/>
      </c>
      <c r="BS278" s="4" t="str" cm="1">
        <f t="array" ref="BS278">IF(
   AND(
      Table65[[#This Row],[Service]] &lt;&gt; "",
      OR(
         COUNTIF(Table65[Service], "HT Custom RNA") &gt; 0,
         COUNTIF(Table65[Service], "HT Geneblock Custom RNA") &gt; 0
      ),
      COUNTA(_xlfn.UNIQUE(_xlfn._xlws.FILTER(Table65[Service], Table65[Service] &lt;&gt; ""))) &gt; 1
   ),
   "Error 9: If selecting HT Custom RNA or HT Geneblock Custom RNA, all items must match the selected HT service",
   ""
)</f>
        <v/>
      </c>
      <c r="BT278" s="4" t="str" cm="1">
        <f t="array" ref="BT278">IF(
   AND(
      Table65[[#This Row],[Service]] &lt;&gt; "",
      OR(COUNTIF(Table65[Service], "*HT Custom RNA*") &gt; 0, COUNTIF(Table65[Service], "*HT Geneblock Custom RNA*") &gt; 0),
      OR(
         COUNTA(_xlfn.UNIQUE(_xlfn._xlws.FILTER(Table65[RNA Analytics], (Table65[Service] &lt;&gt; "")))) &gt; 1,
         COUNTA(_xlfn.UNIQUE(_xlfn._xlws.FILTER(Table65[Bank Construct?], (Table65[Service] &lt;&gt; "")))) &gt; 1,
         COUNTA(_xlfn.UNIQUE(_xlfn._xlws.FILTER(Table65[Synthesis Type], (Table65[Service] &lt;&gt; "")))) &gt; 1
      )
   ),
   "Error 10: If submitting HT Custom RNA or HT Geneblock Custom RNA service request, all items must have the same Synthesis Type, Banking, and Analytics",
   ""
)</f>
        <v/>
      </c>
      <c r="BU278" s="4" t="str">
        <f>IF(AND(OR(Table65[[#This Row],[Service]] = "HT Custom RNA",Table65[[#This Row],[Service]] = "HT Geneblock Custom RNA"), Table65[[#This Row],[Vector]]="Banked Construct"),"Error 11: Banked constructs cannot be submitted for HT/Geneblock Custom RNA service. Contact the core if you'd like to resynthesize an entire banked plate","")</f>
        <v/>
      </c>
      <c r="BV278" s="4" t="str">
        <f>IF(AND(Table65[[#This Row],[Service]] &lt;&gt; "", Table65[[#This Row],[Vector]]="Banked Construct", Table65[[#This Row],[Bank Construct?]]="Yes"),"Error 12: Cannot bank constructs that are already banked","")</f>
        <v/>
      </c>
      <c r="BW278" s="4" t="str" cm="1">
        <f t="array" ref="BW278">_xlfn.LET(
    _xlpm.ProblemFound, _xlfn.TEXTJOIN(", ", TRUE, IF(AND(Table65[[#This Row],[Synthesis Type]]="Other RNA", OR(Table65[[#This Row],[Codon Optimize Capitalized?]]="No", Table65[[#This Row],[Codon Optimize Capitalized?]]="")), IF((ISNUMBER(SEARCH(Table_pA_Check[pA Check], Table65[[#This Row],[Custom Sequence/Bank ID]]))), Table_pA_Check[pA Check], ""),IF((ISNUMBER(FIND(LOWER(Table_pA_Check[pA Check]), Table65[[#This Row],[Custom Sequence/Bank ID]]))), Table_pA_Check[pA Check], ""))),
    IF(_xlpm.ProblemFound="", "", "Error 13: Problem sequences found (" &amp; _xlpm.ProblemFound &amp; ")"))</f>
        <v/>
      </c>
      <c r="BX278" s="4" t="str">
        <f>IF(AND(Table65[[#This Row],[Service]] &lt;&gt; "", Table65[[#This Row],[Codon Optimize Capitalized?]]&lt;&gt; "No", Table65[[#This Row],[Codon Optimize Capitalized?]]&lt;&gt; "", Table65[[#This Row],[Codon Optimize Capitalized?]]&lt;&gt; "No Options", EXACT(Table65[[#This Row],[Custom Sequence/Bank ID]],LOWER(Table65[[#This Row],[Custom Sequence/Bank ID]]))),"Error 14: Codon optimization is selected, but sequence is lowercase. Change regions for optimization to uppercase","")</f>
        <v/>
      </c>
      <c r="BY278" s="4" t="str">
        <f>IF(COUNTIF(Table65[Name], Table65[[#This Row],[Name]]) &gt; 1, "Error 15: Duplicate name", "")</f>
        <v/>
      </c>
      <c r="BZ278" s="4" t="str">
        <f>IF(
   Table65[[#This Row],[Service]]&lt;&gt;"",
   IF(
      AND(Table65[[#This Row],[Formulation]]="", Table65[[#This Row],[Number of Aliquots]]&gt;1),
      "Error 16: The RTC can only aliquot formulated circRNA; unformulated circRNA is stable through many freeze-thaw cycles",
      ""
   ),
   ""
)</f>
        <v/>
      </c>
      <c r="CA278" s="4" t="str">
        <f>IF(
   Table65[[#This Row],[Service]]&lt;&gt;"",
   IF(
      Table65[[#This Row],[Number of Aliquots]] &gt; (Table65[[#This Row],[Quantity (mg)]]*20),
      "Error 17: Too many aliquots. Maximum aliquots for Quantity requested = " &amp; (Table65[[#This Row],[Quantity (mg)]]*20),
      ""
   ),
   ""
)</f>
        <v/>
      </c>
      <c r="CB278" s="4" t="str">
        <f>IF(
   AND(Table65[[#This Row],[Service]]&lt;&gt;"", Table65[[#This Row],[Quantity (mg)]]&lt;0.2, Table65[[#This Row],[Formulation]]&lt;&gt;"", Table65[[#This Row],[Formulation]]&lt;&gt;"None"),
   "Error 18: Quantity too low. Minimum is 0.2mg for formulations",
   ""
)</f>
        <v/>
      </c>
      <c r="CC278" s="4" t="str">
        <f>IF(
   AND(Table65[[#This Row],[Service]]&lt;&gt;"", Table65[[#This Row],[Vector]]="No Vector", Table65[[#This Row],[Service]]&lt;&gt;"HT Geneblock Custom RNA"),
   "Error 19: [No Vector] can only be used for Geneblock service",
   ""
)</f>
        <v/>
      </c>
      <c r="CD278" s="4" t="str">
        <f>_xlfn.LET(
    _xlpm.errorList, _xlfn.TEXTJOIN(". ", TRUE, Table_Sequence_Check[[#This Row],[Problem Sequence Check]:[GC Check]],Table_Sequence_Check[[#This Row],[Restriction Enzyme Error]:[Gblock No Vector Check]]),
    IF(AND(Table65[[#This Row],[Service]]&lt;&gt;"", Table65[[#This Row],[Custom Sequence/Bank ID]]&lt;&gt;"SPECIAL",_xlpm.errorList&lt;&gt;""), _xlpm.errorList &amp; ".", "")
)</f>
        <v/>
      </c>
      <c r="CF278" s="3" t="str">
        <f t="shared" si="20"/>
        <v>Required</v>
      </c>
      <c r="CG278" s="1" t="str">
        <f t="shared" si="21"/>
        <v>Optional</v>
      </c>
      <c r="CH278" s="1" t="str">
        <f>IF(Table65[[#This Row],[Service]]&lt;&gt;"",IF((Table65[[#This Row],[Service]]="HT Custom RNA") + (Table65[[#This Row],[Service]]="HT Geneblock Custom RNA"), "Empty","Required"),"Empty")</f>
        <v>Empty</v>
      </c>
      <c r="CI278" s="1" t="str">
        <f>IF(Table65[[#This Row],[Service]] = "Stock RNA", "Required","Empty")</f>
        <v>Empty</v>
      </c>
      <c r="CJ278" s="1" t="str">
        <f>IF(OR(Table65[[#This Row],[Service]] = "Custom RNA", Table65[[#This Row],[Service]] = "HT Custom RNA", Table65[[#This Row],[Service]] = "HT Geneblock Custom RNA", Table65[[#This Row],[Service]] = "Formulation"), "Required", "Empty")</f>
        <v>Empty</v>
      </c>
      <c r="CK278" s="1" t="str">
        <f>IF(OR(Table65[[#This Row],[Service]] = "Custom RNA", Table65[[#This Row],[Service]] = "HT Custom RNA", Table65[[#This Row],[Service]] = "HT Geneblock Custom RNA"), "Required", "Empty")</f>
        <v>Empty</v>
      </c>
      <c r="CL278" s="1" t="str">
        <f>IF(OR(Table65[[#This Row],[Service]] = "Custom RNA", Table65[[#This Row],[Service]] = "HT Custom RNA", Table65[[#This Row],[Service]] = "HT Geneblock Custom RNA"), "Required", "Empty")</f>
        <v>Empty</v>
      </c>
      <c r="CM278" s="1" t="str">
        <f>IF(OR(Table65[[#This Row],[Service]] = "Custom RNA", Table65[[#This Row],[Service]] = "HT Custom RNA", Table65[[#This Row],[Service]] = "HT Geneblock Custom RNA"), "Required", "Empty")</f>
        <v>Empty</v>
      </c>
      <c r="CN278" s="1" t="str">
        <f>IF(AND(Table65[[#This Row],[Vector]]&lt;&gt;"Banked Construct", OR(Table65[[#This Row],[Service]] = "Custom RNA", Table65[[#This Row],[Service]] = "HT Custom RNA",Table65[[#This Row],[Service]] = "HT Geneblock Custom RNA",)), "Optional", "Empty")</f>
        <v>Empty</v>
      </c>
      <c r="CO278" s="1" t="str">
        <f>IF(OR(Table65[[#This Row],[Service]] = "Custom RNA", Table65[[#This Row],[Service]] = "HT Custom RNA"), "Optional", "Empty")</f>
        <v>Empty</v>
      </c>
      <c r="CP278" s="1" t="str">
        <f>IF(OR(Table65[[#This Row],[Service]] = "Custom RNA", Table65[[#This Row],[Service]] = "HT Custom RNA", Table65[[#This Row],[Service]] = "HT Custom Geneblock RNA"), "Optional", "Empty")</f>
        <v>Empty</v>
      </c>
      <c r="CQ278" s="1" t="str">
        <f>IF(Table65[[#This Row],[Service]]&lt;&gt;"",IF(OR(Table65[[#This Row],[Service]]="HT Custom RNA", Table65[[#This Row],[Service]]="HT Geneblock Custom RNA"), "Empty","Optional"),"Empty")</f>
        <v>Empty</v>
      </c>
      <c r="CR278" s="1" t="str">
        <f>IF(AND(Table65[[#This Row],[Formulation]]&lt;&gt;"",Table65[[#This Row],[Formulation]]&lt;&gt;"None",Table65[[#This Row],[Formulation]]&lt;&gt;"No Options"), "Required","Empty")</f>
        <v>Empty</v>
      </c>
      <c r="CS278" s="1" t="str">
        <f>IF(AND(Table65[[#This Row],[Formulation]]&lt;&gt;"",Table65[[#This Row],[Formulation]]&lt;&gt;"None",Table65[[#This Row],[Formulation]]&lt;&gt;"No Options"), "Optional","Empty")</f>
        <v>Empty</v>
      </c>
      <c r="CT278" s="1" t="str">
        <f t="shared" si="22"/>
        <v>Optional</v>
      </c>
      <c r="CU278" s="1" t="str">
        <f t="shared" si="23"/>
        <v>Optional</v>
      </c>
      <c r="CV278" s="2" t="str">
        <f t="shared" si="24"/>
        <v>Optional</v>
      </c>
    </row>
    <row r="279" spans="1:100" x14ac:dyDescent="0.35">
      <c r="A279" s="69">
        <v>275</v>
      </c>
      <c r="B279" s="59"/>
      <c r="C279" s="83"/>
      <c r="D279" s="85"/>
      <c r="E279" s="90"/>
      <c r="F279" s="60"/>
      <c r="G279" s="60"/>
      <c r="H279" s="60"/>
      <c r="I279" s="61"/>
      <c r="J279" s="61"/>
      <c r="K279" s="105"/>
      <c r="L279" s="90"/>
      <c r="M279" s="60"/>
      <c r="N279" s="108"/>
      <c r="O279" s="91"/>
      <c r="P279" s="111"/>
      <c r="Q279" s="93" t="str">
        <f>Table_Sequence_Check[[#This Row],[Final Warnings]]</f>
        <v/>
      </c>
      <c r="R279" s="19"/>
      <c r="S279" s="19"/>
      <c r="T279" s="19"/>
      <c r="BG279" s="3" t="str" cm="1">
        <f t="array" ref="BG279">_xlfn.LET(
    _xlpm.ProblemFound, _xlfn.TEXTJOIN(", ", TRUE, IF(OR(Table65[[#This Row],[Codon Optimize Capitalized?]]="No", Table65[[#This Row],[Codon Optimize Capitalized?]]=""), IF((ISNUMBER(SEARCH(Table_Problem_Sequences[Problem Sequences], Table65[[#This Row],[Custom Sequence/Bank ID]]))), Table_Problem_Sequences[Problem Sequences], ""),IF((ISNUMBER(FIND(LOWER(Table_Problem_Sequences[Problem Sequences]), Table65[[#This Row],[Custom Sequence/Bank ID]]))), Table_Problem_Sequences[Problem Sequences], ""))),
    IF(_xlpm.ProblemFound="", "", "Warning 1: Problem sequences found (" &amp; _xlpm.ProblemFound &amp; ")"))</f>
        <v/>
      </c>
      <c r="BH279" s="3" t="str">
        <f>IF(AND(Table65[[#This Row],[Vector]] &lt;&gt; "Banked Construct",Table65[[#This Row],[Service]]&lt;&gt;"Stock RNA", LEN(Table65[[#This Row],[Custom Sequence/Bank ID]])&lt;300, Table65[[#This Row],[Custom Sequence/Bank ID]]&lt;&gt;""),"Comment: Sequence is less than 300nt. A spacer sequence will be added to bring the length up to 300nt","")</f>
        <v/>
      </c>
      <c r="BI279" s="1" t="str">
        <f>IF(AND(Table65[[#This Row],[Custom Sequence/Bank ID]]&lt;&gt;"", Table65[[#This Row],[Codon Optimize Capitalized?]]&lt;&gt; "No", Table65[[#This Row],[Codon Optimize Capitalized?]]&lt;&gt; "", Table65[[#This Row],[Codon Optimize Capitalized?]]&lt;&gt; "No Options"),
    IF(MOD(LEN(SUBSTITUTE(SUBSTITUTE(SUBSTITUTE(SUBSTITUTE(SUBSTITUTE(Table65[[#This Row],[Custom Sequence/Bank ID]], "a", ""), "c", ""), "g", ""), "u", ""), "t", "")), 3) = 0,
        "",
        "Error 3: Optimization regions not divisible by 3"),
    "")</f>
        <v/>
      </c>
      <c r="BJ279" s="1" t="str">
        <f>IF(
    Table65[[#This Row],[Vector]]="Banked Construct",
    IF(
        AND(
            LEFT(Table65[[#This Row],[Custom Sequence/Bank ID]], 3)="RTC",
            ISNUMBER(VALUE(MID(Table65[[#This Row],[Custom Sequence/Bank ID]], 4, 7))),
            LEN(Table65[[#This Row],[Custom Sequence/Bank ID]])=10
        ),
        "",
        "Error 4: Incorrect Bank ID"
    ),
    ""
)</f>
        <v/>
      </c>
      <c r="BK279" s="1" t="str">
        <f>IF(
   AND(Table65[[#This Row],[Vector]]&lt;&gt;"Banked Construct", LEN(Table65[[#This Row],[Custom Sequence/Bank ID]])&gt;0),
   IF(
      LEN(
         SUBSTITUTE(
            SUBSTITUTE(
               SUBSTITUTE(
                  SUBSTITUTE(UPPER(Table65[[#This Row],[Custom Sequence/Bank ID]]),"A",""),
               "C",""),
            "T",""),
         "G","")
      )&gt;0,
      "Error 5: Non-ACGT characters present",
      ""
   ),
   ""
)</f>
        <v/>
      </c>
      <c r="BL279" s="4" t="str">
        <f>IF(AND(Table65[[#This Row],[Vector]] &lt;&gt; "Banked Construct",Table65[[#This Row],[Service]]="Custom RNA", LEN(Table65[[#This Row],[Custom Sequence/Bank ID]])&gt;10000),"Error 6: Maximum sequence length is 10,000nt",IF(AND(Table65[[#This Row],[Vector]] &lt;&gt; "Banked Construct",Table65[[#This Row],[Service]]="HT Custom RNA", LEN(Table65[[#This Row],[Custom Sequence/Bank ID]])&gt;5000),"Error 6: Maximum sequence length for HT is 5,000nt", IF(Table65[[#This Row],[Service]]="HT Geneblock Custom RNA", IF(AND(Table65[[#This Row],[Vector]]="RTC coding circRNA", LEN(Table65[[#This Row],[Custom Sequence/Bank ID]])&gt;3793),"Error 6: Maximum sequence length for Coding CircRNA Geneblock is 3,793nt", IF(AND(Table65[[#This Row],[Vector]]="RTC noncoding circRNA", LEN(Table65[[#This Row],[Custom Sequence/Bank ID]])&gt;4493),"Error 6: Maximum sequence length for Noncoding CircRNA Geneblock is 4,493nt", IF(AND(Table65[[#This Row],[Vector]]="RTC Other RNA", LEN(Table65[[#This Row],[Custom Sequence/Bank ID]])&gt;4913),"Error 6: Maximum sequence length for Other RNA Geneblock is 4,913nt",""))),"")))</f>
        <v/>
      </c>
      <c r="BM279" s="4" t="str">
        <f>IF(AND(Table65[[#This Row],[Vector]] &lt;&gt; "Banked Construct", Table65[[#This Row],[Service]]&lt;&gt;"Stock RNA", Table65[[#This Row],[Custom Sequence/Bank ID]]&lt;&gt;""),
    _xlfn.LET(
        _xlpm.Sequence, Table65[[#This Row],[Custom Sequence/Bank ID]],
        _xlpm.OriginalLength, IF(AND(Table65[[#This Row],[Codon Optimize Capitalized?]] &lt;&gt; "No", Table65[[#This Row],[Codon Optimize Capitalized?]] &lt;&gt; ""),
                           LEN(SUBSTITUTE(SUBSTITUTE(SUBSTITUTE(SUBSTITUTE(SUBSTITUTE(_xlpm.Sequence, "A", ""), "C", ""), "G", ""), "T", ""), "U", "")),
                           LEN(_xlpm.Sequence)),
        _xlpm.NoGCLength, IF(AND(Table65[[#This Row],[Codon Optimize Capitalized?]] &lt;&gt; "No", Table65[[#This Row],[Codon Optimize Capitalized?]] &lt;&gt; ""),
                       LEN((SUBSTITUTE(SUBSTITUTE(SUBSTITUTE(SUBSTITUTE(SUBSTITUTE(SUBSTITUTE(SUBSTITUTE(_xlpm.Sequence, "A", ""), "C", ""), "G", ""), "T", ""), "U", ""), "g", ""), "c", ""))),
                       LEN(SUBSTITUTE(SUBSTITUTE(UPPER(_xlpm.Sequence), "G", ""), "C", ""))),
        _xlpm.GCLength, _xlpm.OriginalLength - _xlpm.NoGCLength,
        _xlpm.GCPercentage, IF(_xlpm.OriginalLength &gt; 15, _xlpm.GCLength / _xlpm.OriginalLength, 0.5),
                IF(OR(_xlpm.GCPercentage &gt; 0.65, _xlpm.GCPercentage &lt; 0.25), "Warning 7: Unoptimized region GC is not between 25-65%", "")
    ),
    ""
)</f>
        <v/>
      </c>
      <c r="BN279" s="4" t="str" cm="1">
        <f t="array" ref="BN279">_xlfn.LET(
    _xlpm.ProblemFound, _xlfn.TEXTJOIN(", ", TRUE, IF(OR(Table65[[#This Row],[Codon Optimize Capitalized?]]="No", Table65[[#This Row],[Codon Optimize Capitalized?]]=""), IF((ISNUMBER(SEARCH(Table_Restriction_Enzymes[XbaI], Table65[[#This Row],[Custom Sequence/Bank ID]]))), Table_Restriction_Enzymes[XbaI], ""),IF((ISNUMBER(FIND(LOWER(Table_Restriction_Enzymes[XbaI]), Table65[[#This Row],[Custom Sequence/Bank ID]]))), Table_Restriction_Enzymes[XbaI], ""))),
    IF(_xlpm.ProblemFound="", "", "[" &amp; _xlpm.ProblemFound &amp; "]"))</f>
        <v/>
      </c>
      <c r="BO279" s="4" t="str">
        <f>IF(Table_Sequence_Check[[#This Row],[Restriction Enzyme 1 Check]]&lt;&gt;"", Table_Restriction_Enzymes[[#Headers],[XbaI]],"")</f>
        <v/>
      </c>
      <c r="BP279" s="4" t="str" cm="1">
        <f t="array" ref="BP279">_xlfn.LET(
    _xlpm.ProblemFound, _xlfn.TEXTJOIN(", ", TRUE, IF(OR(Table65[[#This Row],[Codon Optimize Capitalized?]]="No", Table65[[#This Row],[Codon Optimize Capitalized?]]=""), IF((ISNUMBER(SEARCH(Table_Restriction_Enzymes[AscI], Table65[[#This Row],[Custom Sequence/Bank ID]]))), Table_Restriction_Enzymes[AscI], ""),IF((ISNUMBER(FIND(LOWER(Table_Restriction_Enzymes[AscI]), Table65[[#This Row],[Custom Sequence/Bank ID]]))), Table_Restriction_Enzymes[AscI], ""))),
    IF(_xlpm.ProblemFound="", "", "[" &amp; _xlpm.ProblemFound &amp; "]"))</f>
        <v/>
      </c>
      <c r="BQ279" s="4" t="str">
        <f>IF(Table_Sequence_Check[[#This Row],[Restriction Enzyme 2 Check]]&lt;&gt;"", Table_Restriction_Enzymes[[#Headers],[AscI]],"")</f>
        <v/>
      </c>
      <c r="BR279" s="4" t="str">
        <f>IF(AND(Table65[[#This Row],[Vector]] &lt;&gt; "Banked Construct",Table65[[#This Row],[Service]]&lt;&gt;"Stock RNA", Table65[[#This Row],[Service]]&lt;&gt;"HT Geneblock Custom RNA", Table_Sequence_Check[[#This Row],[Restriction Enzyme 1 Check]]&lt;&gt;"", Table_Sequence_Check[[#This Row],[Restriction Enzyme 2 Check]]&lt;&gt; ""),"Error 8: Remove instances of one of the following: " &amp; _xlfn.CONCAT(Table_Sequence_Check[[#This Row],[Restriction Enzyme 1 Check]],Table_Sequence_Check[[#This Row],[Restriction Enzyme 2 Check]]),"")</f>
        <v/>
      </c>
      <c r="BS279" s="4" t="str" cm="1">
        <f t="array" ref="BS279">IF(
   AND(
      Table65[[#This Row],[Service]] &lt;&gt; "",
      OR(
         COUNTIF(Table65[Service], "HT Custom RNA") &gt; 0,
         COUNTIF(Table65[Service], "HT Geneblock Custom RNA") &gt; 0
      ),
      COUNTA(_xlfn.UNIQUE(_xlfn._xlws.FILTER(Table65[Service], Table65[Service] &lt;&gt; ""))) &gt; 1
   ),
   "Error 9: If selecting HT Custom RNA or HT Geneblock Custom RNA, all items must match the selected HT service",
   ""
)</f>
        <v/>
      </c>
      <c r="BT279" s="4" t="str" cm="1">
        <f t="array" ref="BT279">IF(
   AND(
      Table65[[#This Row],[Service]] &lt;&gt; "",
      OR(COUNTIF(Table65[Service], "*HT Custom RNA*") &gt; 0, COUNTIF(Table65[Service], "*HT Geneblock Custom RNA*") &gt; 0),
      OR(
         COUNTA(_xlfn.UNIQUE(_xlfn._xlws.FILTER(Table65[RNA Analytics], (Table65[Service] &lt;&gt; "")))) &gt; 1,
         COUNTA(_xlfn.UNIQUE(_xlfn._xlws.FILTER(Table65[Bank Construct?], (Table65[Service] &lt;&gt; "")))) &gt; 1,
         COUNTA(_xlfn.UNIQUE(_xlfn._xlws.FILTER(Table65[Synthesis Type], (Table65[Service] &lt;&gt; "")))) &gt; 1
      )
   ),
   "Error 10: If submitting HT Custom RNA or HT Geneblock Custom RNA service request, all items must have the same Synthesis Type, Banking, and Analytics",
   ""
)</f>
        <v/>
      </c>
      <c r="BU279" s="4" t="str">
        <f>IF(AND(OR(Table65[[#This Row],[Service]] = "HT Custom RNA",Table65[[#This Row],[Service]] = "HT Geneblock Custom RNA"), Table65[[#This Row],[Vector]]="Banked Construct"),"Error 11: Banked constructs cannot be submitted for HT/Geneblock Custom RNA service. Contact the core if you'd like to resynthesize an entire banked plate","")</f>
        <v/>
      </c>
      <c r="BV279" s="4" t="str">
        <f>IF(AND(Table65[[#This Row],[Service]] &lt;&gt; "", Table65[[#This Row],[Vector]]="Banked Construct", Table65[[#This Row],[Bank Construct?]]="Yes"),"Error 12: Cannot bank constructs that are already banked","")</f>
        <v/>
      </c>
      <c r="BW279" s="4" t="str" cm="1">
        <f t="array" ref="BW279">_xlfn.LET(
    _xlpm.ProblemFound, _xlfn.TEXTJOIN(", ", TRUE, IF(AND(Table65[[#This Row],[Synthesis Type]]="Other RNA", OR(Table65[[#This Row],[Codon Optimize Capitalized?]]="No", Table65[[#This Row],[Codon Optimize Capitalized?]]="")), IF((ISNUMBER(SEARCH(Table_pA_Check[pA Check], Table65[[#This Row],[Custom Sequence/Bank ID]]))), Table_pA_Check[pA Check], ""),IF((ISNUMBER(FIND(LOWER(Table_pA_Check[pA Check]), Table65[[#This Row],[Custom Sequence/Bank ID]]))), Table_pA_Check[pA Check], ""))),
    IF(_xlpm.ProblemFound="", "", "Error 13: Problem sequences found (" &amp; _xlpm.ProblemFound &amp; ")"))</f>
        <v/>
      </c>
      <c r="BX279" s="4" t="str">
        <f>IF(AND(Table65[[#This Row],[Service]] &lt;&gt; "", Table65[[#This Row],[Codon Optimize Capitalized?]]&lt;&gt; "No", Table65[[#This Row],[Codon Optimize Capitalized?]]&lt;&gt; "", Table65[[#This Row],[Codon Optimize Capitalized?]]&lt;&gt; "No Options", EXACT(Table65[[#This Row],[Custom Sequence/Bank ID]],LOWER(Table65[[#This Row],[Custom Sequence/Bank ID]]))),"Error 14: Codon optimization is selected, but sequence is lowercase. Change regions for optimization to uppercase","")</f>
        <v/>
      </c>
      <c r="BY279" s="4" t="str">
        <f>IF(COUNTIF(Table65[Name], Table65[[#This Row],[Name]]) &gt; 1, "Error 15: Duplicate name", "")</f>
        <v/>
      </c>
      <c r="BZ279" s="4" t="str">
        <f>IF(
   Table65[[#This Row],[Service]]&lt;&gt;"",
   IF(
      AND(Table65[[#This Row],[Formulation]]="", Table65[[#This Row],[Number of Aliquots]]&gt;1),
      "Error 16: The RTC can only aliquot formulated circRNA; unformulated circRNA is stable through many freeze-thaw cycles",
      ""
   ),
   ""
)</f>
        <v/>
      </c>
      <c r="CA279" s="4" t="str">
        <f>IF(
   Table65[[#This Row],[Service]]&lt;&gt;"",
   IF(
      Table65[[#This Row],[Number of Aliquots]] &gt; (Table65[[#This Row],[Quantity (mg)]]*20),
      "Error 17: Too many aliquots. Maximum aliquots for Quantity requested = " &amp; (Table65[[#This Row],[Quantity (mg)]]*20),
      ""
   ),
   ""
)</f>
        <v/>
      </c>
      <c r="CB279" s="4" t="str">
        <f>IF(
   AND(Table65[[#This Row],[Service]]&lt;&gt;"", Table65[[#This Row],[Quantity (mg)]]&lt;0.2, Table65[[#This Row],[Formulation]]&lt;&gt;"", Table65[[#This Row],[Formulation]]&lt;&gt;"None"),
   "Error 18: Quantity too low. Minimum is 0.2mg for formulations",
   ""
)</f>
        <v/>
      </c>
      <c r="CC279" s="4" t="str">
        <f>IF(
   AND(Table65[[#This Row],[Service]]&lt;&gt;"", Table65[[#This Row],[Vector]]="No Vector", Table65[[#This Row],[Service]]&lt;&gt;"HT Geneblock Custom RNA"),
   "Error 19: [No Vector] can only be used for Geneblock service",
   ""
)</f>
        <v/>
      </c>
      <c r="CD279" s="4" t="str">
        <f>_xlfn.LET(
    _xlpm.errorList, _xlfn.TEXTJOIN(". ", TRUE, Table_Sequence_Check[[#This Row],[Problem Sequence Check]:[GC Check]],Table_Sequence_Check[[#This Row],[Restriction Enzyme Error]:[Gblock No Vector Check]]),
    IF(AND(Table65[[#This Row],[Service]]&lt;&gt;"", Table65[[#This Row],[Custom Sequence/Bank ID]]&lt;&gt;"SPECIAL",_xlpm.errorList&lt;&gt;""), _xlpm.errorList &amp; ".", "")
)</f>
        <v/>
      </c>
      <c r="CF279" s="3" t="str">
        <f t="shared" si="20"/>
        <v>Required</v>
      </c>
      <c r="CG279" s="1" t="str">
        <f t="shared" si="21"/>
        <v>Optional</v>
      </c>
      <c r="CH279" s="1" t="str">
        <f>IF(Table65[[#This Row],[Service]]&lt;&gt;"",IF((Table65[[#This Row],[Service]]="HT Custom RNA") + (Table65[[#This Row],[Service]]="HT Geneblock Custom RNA"), "Empty","Required"),"Empty")</f>
        <v>Empty</v>
      </c>
      <c r="CI279" s="1" t="str">
        <f>IF(Table65[[#This Row],[Service]] = "Stock RNA", "Required","Empty")</f>
        <v>Empty</v>
      </c>
      <c r="CJ279" s="1" t="str">
        <f>IF(OR(Table65[[#This Row],[Service]] = "Custom RNA", Table65[[#This Row],[Service]] = "HT Custom RNA", Table65[[#This Row],[Service]] = "HT Geneblock Custom RNA", Table65[[#This Row],[Service]] = "Formulation"), "Required", "Empty")</f>
        <v>Empty</v>
      </c>
      <c r="CK279" s="1" t="str">
        <f>IF(OR(Table65[[#This Row],[Service]] = "Custom RNA", Table65[[#This Row],[Service]] = "HT Custom RNA", Table65[[#This Row],[Service]] = "HT Geneblock Custom RNA"), "Required", "Empty")</f>
        <v>Empty</v>
      </c>
      <c r="CL279" s="1" t="str">
        <f>IF(OR(Table65[[#This Row],[Service]] = "Custom RNA", Table65[[#This Row],[Service]] = "HT Custom RNA", Table65[[#This Row],[Service]] = "HT Geneblock Custom RNA"), "Required", "Empty")</f>
        <v>Empty</v>
      </c>
      <c r="CM279" s="1" t="str">
        <f>IF(OR(Table65[[#This Row],[Service]] = "Custom RNA", Table65[[#This Row],[Service]] = "HT Custom RNA", Table65[[#This Row],[Service]] = "HT Geneblock Custom RNA"), "Required", "Empty")</f>
        <v>Empty</v>
      </c>
      <c r="CN279" s="1" t="str">
        <f>IF(AND(Table65[[#This Row],[Vector]]&lt;&gt;"Banked Construct", OR(Table65[[#This Row],[Service]] = "Custom RNA", Table65[[#This Row],[Service]] = "HT Custom RNA",Table65[[#This Row],[Service]] = "HT Geneblock Custom RNA",)), "Optional", "Empty")</f>
        <v>Empty</v>
      </c>
      <c r="CO279" s="1" t="str">
        <f>IF(OR(Table65[[#This Row],[Service]] = "Custom RNA", Table65[[#This Row],[Service]] = "HT Custom RNA"), "Optional", "Empty")</f>
        <v>Empty</v>
      </c>
      <c r="CP279" s="1" t="str">
        <f>IF(OR(Table65[[#This Row],[Service]] = "Custom RNA", Table65[[#This Row],[Service]] = "HT Custom RNA", Table65[[#This Row],[Service]] = "HT Custom Geneblock RNA"), "Optional", "Empty")</f>
        <v>Empty</v>
      </c>
      <c r="CQ279" s="1" t="str">
        <f>IF(Table65[[#This Row],[Service]]&lt;&gt;"",IF(OR(Table65[[#This Row],[Service]]="HT Custom RNA", Table65[[#This Row],[Service]]="HT Geneblock Custom RNA"), "Empty","Optional"),"Empty")</f>
        <v>Empty</v>
      </c>
      <c r="CR279" s="1" t="str">
        <f>IF(AND(Table65[[#This Row],[Formulation]]&lt;&gt;"",Table65[[#This Row],[Formulation]]&lt;&gt;"None",Table65[[#This Row],[Formulation]]&lt;&gt;"No Options"), "Required","Empty")</f>
        <v>Empty</v>
      </c>
      <c r="CS279" s="1" t="str">
        <f>IF(AND(Table65[[#This Row],[Formulation]]&lt;&gt;"",Table65[[#This Row],[Formulation]]&lt;&gt;"None",Table65[[#This Row],[Formulation]]&lt;&gt;"No Options"), "Optional","Empty")</f>
        <v>Empty</v>
      </c>
      <c r="CT279" s="1" t="str">
        <f t="shared" si="22"/>
        <v>Optional</v>
      </c>
      <c r="CU279" s="1" t="str">
        <f t="shared" si="23"/>
        <v>Optional</v>
      </c>
      <c r="CV279" s="2" t="str">
        <f t="shared" si="24"/>
        <v>Optional</v>
      </c>
    </row>
    <row r="280" spans="1:100" x14ac:dyDescent="0.35">
      <c r="A280" s="69">
        <v>276</v>
      </c>
      <c r="B280" s="59"/>
      <c r="C280" s="83"/>
      <c r="D280" s="85"/>
      <c r="E280" s="90"/>
      <c r="F280" s="60"/>
      <c r="G280" s="60"/>
      <c r="H280" s="60"/>
      <c r="I280" s="61"/>
      <c r="J280" s="61"/>
      <c r="K280" s="105"/>
      <c r="L280" s="90"/>
      <c r="M280" s="60"/>
      <c r="N280" s="108"/>
      <c r="O280" s="91"/>
      <c r="P280" s="111"/>
      <c r="Q280" s="93" t="str">
        <f>Table_Sequence_Check[[#This Row],[Final Warnings]]</f>
        <v/>
      </c>
      <c r="R280" s="19"/>
      <c r="S280" s="19"/>
      <c r="T280" s="19"/>
      <c r="BG280" s="3" t="str" cm="1">
        <f t="array" ref="BG280">_xlfn.LET(
    _xlpm.ProblemFound, _xlfn.TEXTJOIN(", ", TRUE, IF(OR(Table65[[#This Row],[Codon Optimize Capitalized?]]="No", Table65[[#This Row],[Codon Optimize Capitalized?]]=""), IF((ISNUMBER(SEARCH(Table_Problem_Sequences[Problem Sequences], Table65[[#This Row],[Custom Sequence/Bank ID]]))), Table_Problem_Sequences[Problem Sequences], ""),IF((ISNUMBER(FIND(LOWER(Table_Problem_Sequences[Problem Sequences]), Table65[[#This Row],[Custom Sequence/Bank ID]]))), Table_Problem_Sequences[Problem Sequences], ""))),
    IF(_xlpm.ProblemFound="", "", "Warning 1: Problem sequences found (" &amp; _xlpm.ProblemFound &amp; ")"))</f>
        <v/>
      </c>
      <c r="BH280" s="3" t="str">
        <f>IF(AND(Table65[[#This Row],[Vector]] &lt;&gt; "Banked Construct",Table65[[#This Row],[Service]]&lt;&gt;"Stock RNA", LEN(Table65[[#This Row],[Custom Sequence/Bank ID]])&lt;300, Table65[[#This Row],[Custom Sequence/Bank ID]]&lt;&gt;""),"Comment: Sequence is less than 300nt. A spacer sequence will be added to bring the length up to 300nt","")</f>
        <v/>
      </c>
      <c r="BI280" s="1" t="str">
        <f>IF(AND(Table65[[#This Row],[Custom Sequence/Bank ID]]&lt;&gt;"", Table65[[#This Row],[Codon Optimize Capitalized?]]&lt;&gt; "No", Table65[[#This Row],[Codon Optimize Capitalized?]]&lt;&gt; "", Table65[[#This Row],[Codon Optimize Capitalized?]]&lt;&gt; "No Options"),
    IF(MOD(LEN(SUBSTITUTE(SUBSTITUTE(SUBSTITUTE(SUBSTITUTE(SUBSTITUTE(Table65[[#This Row],[Custom Sequence/Bank ID]], "a", ""), "c", ""), "g", ""), "u", ""), "t", "")), 3) = 0,
        "",
        "Error 3: Optimization regions not divisible by 3"),
    "")</f>
        <v/>
      </c>
      <c r="BJ280" s="1" t="str">
        <f>IF(
    Table65[[#This Row],[Vector]]="Banked Construct",
    IF(
        AND(
            LEFT(Table65[[#This Row],[Custom Sequence/Bank ID]], 3)="RTC",
            ISNUMBER(VALUE(MID(Table65[[#This Row],[Custom Sequence/Bank ID]], 4, 7))),
            LEN(Table65[[#This Row],[Custom Sequence/Bank ID]])=10
        ),
        "",
        "Error 4: Incorrect Bank ID"
    ),
    ""
)</f>
        <v/>
      </c>
      <c r="BK280" s="1" t="str">
        <f>IF(
   AND(Table65[[#This Row],[Vector]]&lt;&gt;"Banked Construct", LEN(Table65[[#This Row],[Custom Sequence/Bank ID]])&gt;0),
   IF(
      LEN(
         SUBSTITUTE(
            SUBSTITUTE(
               SUBSTITUTE(
                  SUBSTITUTE(UPPER(Table65[[#This Row],[Custom Sequence/Bank ID]]),"A",""),
               "C",""),
            "T",""),
         "G","")
      )&gt;0,
      "Error 5: Non-ACGT characters present",
      ""
   ),
   ""
)</f>
        <v/>
      </c>
      <c r="BL280" s="4" t="str">
        <f>IF(AND(Table65[[#This Row],[Vector]] &lt;&gt; "Banked Construct",Table65[[#This Row],[Service]]="Custom RNA", LEN(Table65[[#This Row],[Custom Sequence/Bank ID]])&gt;10000),"Error 6: Maximum sequence length is 10,000nt",IF(AND(Table65[[#This Row],[Vector]] &lt;&gt; "Banked Construct",Table65[[#This Row],[Service]]="HT Custom RNA", LEN(Table65[[#This Row],[Custom Sequence/Bank ID]])&gt;5000),"Error 6: Maximum sequence length for HT is 5,000nt", IF(Table65[[#This Row],[Service]]="HT Geneblock Custom RNA", IF(AND(Table65[[#This Row],[Vector]]="RTC coding circRNA", LEN(Table65[[#This Row],[Custom Sequence/Bank ID]])&gt;3793),"Error 6: Maximum sequence length for Coding CircRNA Geneblock is 3,793nt", IF(AND(Table65[[#This Row],[Vector]]="RTC noncoding circRNA", LEN(Table65[[#This Row],[Custom Sequence/Bank ID]])&gt;4493),"Error 6: Maximum sequence length for Noncoding CircRNA Geneblock is 4,493nt", IF(AND(Table65[[#This Row],[Vector]]="RTC Other RNA", LEN(Table65[[#This Row],[Custom Sequence/Bank ID]])&gt;4913),"Error 6: Maximum sequence length for Other RNA Geneblock is 4,913nt",""))),"")))</f>
        <v/>
      </c>
      <c r="BM280" s="4" t="str">
        <f>IF(AND(Table65[[#This Row],[Vector]] &lt;&gt; "Banked Construct", Table65[[#This Row],[Service]]&lt;&gt;"Stock RNA", Table65[[#This Row],[Custom Sequence/Bank ID]]&lt;&gt;""),
    _xlfn.LET(
        _xlpm.Sequence, Table65[[#This Row],[Custom Sequence/Bank ID]],
        _xlpm.OriginalLength, IF(AND(Table65[[#This Row],[Codon Optimize Capitalized?]] &lt;&gt; "No", Table65[[#This Row],[Codon Optimize Capitalized?]] &lt;&gt; ""),
                           LEN(SUBSTITUTE(SUBSTITUTE(SUBSTITUTE(SUBSTITUTE(SUBSTITUTE(_xlpm.Sequence, "A", ""), "C", ""), "G", ""), "T", ""), "U", "")),
                           LEN(_xlpm.Sequence)),
        _xlpm.NoGCLength, IF(AND(Table65[[#This Row],[Codon Optimize Capitalized?]] &lt;&gt; "No", Table65[[#This Row],[Codon Optimize Capitalized?]] &lt;&gt; ""),
                       LEN((SUBSTITUTE(SUBSTITUTE(SUBSTITUTE(SUBSTITUTE(SUBSTITUTE(SUBSTITUTE(SUBSTITUTE(_xlpm.Sequence, "A", ""), "C", ""), "G", ""), "T", ""), "U", ""), "g", ""), "c", ""))),
                       LEN(SUBSTITUTE(SUBSTITUTE(UPPER(_xlpm.Sequence), "G", ""), "C", ""))),
        _xlpm.GCLength, _xlpm.OriginalLength - _xlpm.NoGCLength,
        _xlpm.GCPercentage, IF(_xlpm.OriginalLength &gt; 15, _xlpm.GCLength / _xlpm.OriginalLength, 0.5),
                IF(OR(_xlpm.GCPercentage &gt; 0.65, _xlpm.GCPercentage &lt; 0.25), "Warning 7: Unoptimized region GC is not between 25-65%", "")
    ),
    ""
)</f>
        <v/>
      </c>
      <c r="BN280" s="4" t="str" cm="1">
        <f t="array" ref="BN280">_xlfn.LET(
    _xlpm.ProblemFound, _xlfn.TEXTJOIN(", ", TRUE, IF(OR(Table65[[#This Row],[Codon Optimize Capitalized?]]="No", Table65[[#This Row],[Codon Optimize Capitalized?]]=""), IF((ISNUMBER(SEARCH(Table_Restriction_Enzymes[XbaI], Table65[[#This Row],[Custom Sequence/Bank ID]]))), Table_Restriction_Enzymes[XbaI], ""),IF((ISNUMBER(FIND(LOWER(Table_Restriction_Enzymes[XbaI]), Table65[[#This Row],[Custom Sequence/Bank ID]]))), Table_Restriction_Enzymes[XbaI], ""))),
    IF(_xlpm.ProblemFound="", "", "[" &amp; _xlpm.ProblemFound &amp; "]"))</f>
        <v/>
      </c>
      <c r="BO280" s="4" t="str">
        <f>IF(Table_Sequence_Check[[#This Row],[Restriction Enzyme 1 Check]]&lt;&gt;"", Table_Restriction_Enzymes[[#Headers],[XbaI]],"")</f>
        <v/>
      </c>
      <c r="BP280" s="4" t="str" cm="1">
        <f t="array" ref="BP280">_xlfn.LET(
    _xlpm.ProblemFound, _xlfn.TEXTJOIN(", ", TRUE, IF(OR(Table65[[#This Row],[Codon Optimize Capitalized?]]="No", Table65[[#This Row],[Codon Optimize Capitalized?]]=""), IF((ISNUMBER(SEARCH(Table_Restriction_Enzymes[AscI], Table65[[#This Row],[Custom Sequence/Bank ID]]))), Table_Restriction_Enzymes[AscI], ""),IF((ISNUMBER(FIND(LOWER(Table_Restriction_Enzymes[AscI]), Table65[[#This Row],[Custom Sequence/Bank ID]]))), Table_Restriction_Enzymes[AscI], ""))),
    IF(_xlpm.ProblemFound="", "", "[" &amp; _xlpm.ProblemFound &amp; "]"))</f>
        <v/>
      </c>
      <c r="BQ280" s="4" t="str">
        <f>IF(Table_Sequence_Check[[#This Row],[Restriction Enzyme 2 Check]]&lt;&gt;"", Table_Restriction_Enzymes[[#Headers],[AscI]],"")</f>
        <v/>
      </c>
      <c r="BR280" s="4" t="str">
        <f>IF(AND(Table65[[#This Row],[Vector]] &lt;&gt; "Banked Construct",Table65[[#This Row],[Service]]&lt;&gt;"Stock RNA", Table65[[#This Row],[Service]]&lt;&gt;"HT Geneblock Custom RNA", Table_Sequence_Check[[#This Row],[Restriction Enzyme 1 Check]]&lt;&gt;"", Table_Sequence_Check[[#This Row],[Restriction Enzyme 2 Check]]&lt;&gt; ""),"Error 8: Remove instances of one of the following: " &amp; _xlfn.CONCAT(Table_Sequence_Check[[#This Row],[Restriction Enzyme 1 Check]],Table_Sequence_Check[[#This Row],[Restriction Enzyme 2 Check]]),"")</f>
        <v/>
      </c>
      <c r="BS280" s="4" t="str" cm="1">
        <f t="array" ref="BS280">IF(
   AND(
      Table65[[#This Row],[Service]] &lt;&gt; "",
      OR(
         COUNTIF(Table65[Service], "HT Custom RNA") &gt; 0,
         COUNTIF(Table65[Service], "HT Geneblock Custom RNA") &gt; 0
      ),
      COUNTA(_xlfn.UNIQUE(_xlfn._xlws.FILTER(Table65[Service], Table65[Service] &lt;&gt; ""))) &gt; 1
   ),
   "Error 9: If selecting HT Custom RNA or HT Geneblock Custom RNA, all items must match the selected HT service",
   ""
)</f>
        <v/>
      </c>
      <c r="BT280" s="4" t="str" cm="1">
        <f t="array" ref="BT280">IF(
   AND(
      Table65[[#This Row],[Service]] &lt;&gt; "",
      OR(COUNTIF(Table65[Service], "*HT Custom RNA*") &gt; 0, COUNTIF(Table65[Service], "*HT Geneblock Custom RNA*") &gt; 0),
      OR(
         COUNTA(_xlfn.UNIQUE(_xlfn._xlws.FILTER(Table65[RNA Analytics], (Table65[Service] &lt;&gt; "")))) &gt; 1,
         COUNTA(_xlfn.UNIQUE(_xlfn._xlws.FILTER(Table65[Bank Construct?], (Table65[Service] &lt;&gt; "")))) &gt; 1,
         COUNTA(_xlfn.UNIQUE(_xlfn._xlws.FILTER(Table65[Synthesis Type], (Table65[Service] &lt;&gt; "")))) &gt; 1
      )
   ),
   "Error 10: If submitting HT Custom RNA or HT Geneblock Custom RNA service request, all items must have the same Synthesis Type, Banking, and Analytics",
   ""
)</f>
        <v/>
      </c>
      <c r="BU280" s="4" t="str">
        <f>IF(AND(OR(Table65[[#This Row],[Service]] = "HT Custom RNA",Table65[[#This Row],[Service]] = "HT Geneblock Custom RNA"), Table65[[#This Row],[Vector]]="Banked Construct"),"Error 11: Banked constructs cannot be submitted for HT/Geneblock Custom RNA service. Contact the core if you'd like to resynthesize an entire banked plate","")</f>
        <v/>
      </c>
      <c r="BV280" s="4" t="str">
        <f>IF(AND(Table65[[#This Row],[Service]] &lt;&gt; "", Table65[[#This Row],[Vector]]="Banked Construct", Table65[[#This Row],[Bank Construct?]]="Yes"),"Error 12: Cannot bank constructs that are already banked","")</f>
        <v/>
      </c>
      <c r="BW280" s="4" t="str" cm="1">
        <f t="array" ref="BW280">_xlfn.LET(
    _xlpm.ProblemFound, _xlfn.TEXTJOIN(", ", TRUE, IF(AND(Table65[[#This Row],[Synthesis Type]]="Other RNA", OR(Table65[[#This Row],[Codon Optimize Capitalized?]]="No", Table65[[#This Row],[Codon Optimize Capitalized?]]="")), IF((ISNUMBER(SEARCH(Table_pA_Check[pA Check], Table65[[#This Row],[Custom Sequence/Bank ID]]))), Table_pA_Check[pA Check], ""),IF((ISNUMBER(FIND(LOWER(Table_pA_Check[pA Check]), Table65[[#This Row],[Custom Sequence/Bank ID]]))), Table_pA_Check[pA Check], ""))),
    IF(_xlpm.ProblemFound="", "", "Error 13: Problem sequences found (" &amp; _xlpm.ProblemFound &amp; ")"))</f>
        <v/>
      </c>
      <c r="BX280" s="4" t="str">
        <f>IF(AND(Table65[[#This Row],[Service]] &lt;&gt; "", Table65[[#This Row],[Codon Optimize Capitalized?]]&lt;&gt; "No", Table65[[#This Row],[Codon Optimize Capitalized?]]&lt;&gt; "", Table65[[#This Row],[Codon Optimize Capitalized?]]&lt;&gt; "No Options", EXACT(Table65[[#This Row],[Custom Sequence/Bank ID]],LOWER(Table65[[#This Row],[Custom Sequence/Bank ID]]))),"Error 14: Codon optimization is selected, but sequence is lowercase. Change regions for optimization to uppercase","")</f>
        <v/>
      </c>
      <c r="BY280" s="4" t="str">
        <f>IF(COUNTIF(Table65[Name], Table65[[#This Row],[Name]]) &gt; 1, "Error 15: Duplicate name", "")</f>
        <v/>
      </c>
      <c r="BZ280" s="4" t="str">
        <f>IF(
   Table65[[#This Row],[Service]]&lt;&gt;"",
   IF(
      AND(Table65[[#This Row],[Formulation]]="", Table65[[#This Row],[Number of Aliquots]]&gt;1),
      "Error 16: The RTC can only aliquot formulated circRNA; unformulated circRNA is stable through many freeze-thaw cycles",
      ""
   ),
   ""
)</f>
        <v/>
      </c>
      <c r="CA280" s="4" t="str">
        <f>IF(
   Table65[[#This Row],[Service]]&lt;&gt;"",
   IF(
      Table65[[#This Row],[Number of Aliquots]] &gt; (Table65[[#This Row],[Quantity (mg)]]*20),
      "Error 17: Too many aliquots. Maximum aliquots for Quantity requested = " &amp; (Table65[[#This Row],[Quantity (mg)]]*20),
      ""
   ),
   ""
)</f>
        <v/>
      </c>
      <c r="CB280" s="4" t="str">
        <f>IF(
   AND(Table65[[#This Row],[Service]]&lt;&gt;"", Table65[[#This Row],[Quantity (mg)]]&lt;0.2, Table65[[#This Row],[Formulation]]&lt;&gt;"", Table65[[#This Row],[Formulation]]&lt;&gt;"None"),
   "Error 18: Quantity too low. Minimum is 0.2mg for formulations",
   ""
)</f>
        <v/>
      </c>
      <c r="CC280" s="4" t="str">
        <f>IF(
   AND(Table65[[#This Row],[Service]]&lt;&gt;"", Table65[[#This Row],[Vector]]="No Vector", Table65[[#This Row],[Service]]&lt;&gt;"HT Geneblock Custom RNA"),
   "Error 19: [No Vector] can only be used for Geneblock service",
   ""
)</f>
        <v/>
      </c>
      <c r="CD280" s="4" t="str">
        <f>_xlfn.LET(
    _xlpm.errorList, _xlfn.TEXTJOIN(". ", TRUE, Table_Sequence_Check[[#This Row],[Problem Sequence Check]:[GC Check]],Table_Sequence_Check[[#This Row],[Restriction Enzyme Error]:[Gblock No Vector Check]]),
    IF(AND(Table65[[#This Row],[Service]]&lt;&gt;"", Table65[[#This Row],[Custom Sequence/Bank ID]]&lt;&gt;"SPECIAL",_xlpm.errorList&lt;&gt;""), _xlpm.errorList &amp; ".", "")
)</f>
        <v/>
      </c>
      <c r="CF280" s="3" t="str">
        <f t="shared" si="20"/>
        <v>Required</v>
      </c>
      <c r="CG280" s="1" t="str">
        <f t="shared" si="21"/>
        <v>Optional</v>
      </c>
      <c r="CH280" s="1" t="str">
        <f>IF(Table65[[#This Row],[Service]]&lt;&gt;"",IF((Table65[[#This Row],[Service]]="HT Custom RNA") + (Table65[[#This Row],[Service]]="HT Geneblock Custom RNA"), "Empty","Required"),"Empty")</f>
        <v>Empty</v>
      </c>
      <c r="CI280" s="1" t="str">
        <f>IF(Table65[[#This Row],[Service]] = "Stock RNA", "Required","Empty")</f>
        <v>Empty</v>
      </c>
      <c r="CJ280" s="1" t="str">
        <f>IF(OR(Table65[[#This Row],[Service]] = "Custom RNA", Table65[[#This Row],[Service]] = "HT Custom RNA", Table65[[#This Row],[Service]] = "HT Geneblock Custom RNA", Table65[[#This Row],[Service]] = "Formulation"), "Required", "Empty")</f>
        <v>Empty</v>
      </c>
      <c r="CK280" s="1" t="str">
        <f>IF(OR(Table65[[#This Row],[Service]] = "Custom RNA", Table65[[#This Row],[Service]] = "HT Custom RNA", Table65[[#This Row],[Service]] = "HT Geneblock Custom RNA"), "Required", "Empty")</f>
        <v>Empty</v>
      </c>
      <c r="CL280" s="1" t="str">
        <f>IF(OR(Table65[[#This Row],[Service]] = "Custom RNA", Table65[[#This Row],[Service]] = "HT Custom RNA", Table65[[#This Row],[Service]] = "HT Geneblock Custom RNA"), "Required", "Empty")</f>
        <v>Empty</v>
      </c>
      <c r="CM280" s="1" t="str">
        <f>IF(OR(Table65[[#This Row],[Service]] = "Custom RNA", Table65[[#This Row],[Service]] = "HT Custom RNA", Table65[[#This Row],[Service]] = "HT Geneblock Custom RNA"), "Required", "Empty")</f>
        <v>Empty</v>
      </c>
      <c r="CN280" s="1" t="str">
        <f>IF(AND(Table65[[#This Row],[Vector]]&lt;&gt;"Banked Construct", OR(Table65[[#This Row],[Service]] = "Custom RNA", Table65[[#This Row],[Service]] = "HT Custom RNA",Table65[[#This Row],[Service]] = "HT Geneblock Custom RNA",)), "Optional", "Empty")</f>
        <v>Empty</v>
      </c>
      <c r="CO280" s="1" t="str">
        <f>IF(OR(Table65[[#This Row],[Service]] = "Custom RNA", Table65[[#This Row],[Service]] = "HT Custom RNA"), "Optional", "Empty")</f>
        <v>Empty</v>
      </c>
      <c r="CP280" s="1" t="str">
        <f>IF(OR(Table65[[#This Row],[Service]] = "Custom RNA", Table65[[#This Row],[Service]] = "HT Custom RNA", Table65[[#This Row],[Service]] = "HT Custom Geneblock RNA"), "Optional", "Empty")</f>
        <v>Empty</v>
      </c>
      <c r="CQ280" s="1" t="str">
        <f>IF(Table65[[#This Row],[Service]]&lt;&gt;"",IF(OR(Table65[[#This Row],[Service]]="HT Custom RNA", Table65[[#This Row],[Service]]="HT Geneblock Custom RNA"), "Empty","Optional"),"Empty")</f>
        <v>Empty</v>
      </c>
      <c r="CR280" s="1" t="str">
        <f>IF(AND(Table65[[#This Row],[Formulation]]&lt;&gt;"",Table65[[#This Row],[Formulation]]&lt;&gt;"None",Table65[[#This Row],[Formulation]]&lt;&gt;"No Options"), "Required","Empty")</f>
        <v>Empty</v>
      </c>
      <c r="CS280" s="1" t="str">
        <f>IF(AND(Table65[[#This Row],[Formulation]]&lt;&gt;"",Table65[[#This Row],[Formulation]]&lt;&gt;"None",Table65[[#This Row],[Formulation]]&lt;&gt;"No Options"), "Optional","Empty")</f>
        <v>Empty</v>
      </c>
      <c r="CT280" s="1" t="str">
        <f t="shared" si="22"/>
        <v>Optional</v>
      </c>
      <c r="CU280" s="1" t="str">
        <f t="shared" si="23"/>
        <v>Optional</v>
      </c>
      <c r="CV280" s="2" t="str">
        <f t="shared" si="24"/>
        <v>Optional</v>
      </c>
    </row>
    <row r="281" spans="1:100" x14ac:dyDescent="0.35">
      <c r="A281" s="69">
        <v>277</v>
      </c>
      <c r="B281" s="59"/>
      <c r="C281" s="83"/>
      <c r="D281" s="85"/>
      <c r="E281" s="90"/>
      <c r="F281" s="60"/>
      <c r="G281" s="60"/>
      <c r="H281" s="60"/>
      <c r="I281" s="61"/>
      <c r="J281" s="61"/>
      <c r="K281" s="105"/>
      <c r="L281" s="90"/>
      <c r="M281" s="60"/>
      <c r="N281" s="108"/>
      <c r="O281" s="91"/>
      <c r="P281" s="111"/>
      <c r="Q281" s="93" t="str">
        <f>Table_Sequence_Check[[#This Row],[Final Warnings]]</f>
        <v/>
      </c>
      <c r="R281" s="19"/>
      <c r="S281" s="19"/>
      <c r="T281" s="19"/>
      <c r="BG281" s="3" t="str" cm="1">
        <f t="array" ref="BG281">_xlfn.LET(
    _xlpm.ProblemFound, _xlfn.TEXTJOIN(", ", TRUE, IF(OR(Table65[[#This Row],[Codon Optimize Capitalized?]]="No", Table65[[#This Row],[Codon Optimize Capitalized?]]=""), IF((ISNUMBER(SEARCH(Table_Problem_Sequences[Problem Sequences], Table65[[#This Row],[Custom Sequence/Bank ID]]))), Table_Problem_Sequences[Problem Sequences], ""),IF((ISNUMBER(FIND(LOWER(Table_Problem_Sequences[Problem Sequences]), Table65[[#This Row],[Custom Sequence/Bank ID]]))), Table_Problem_Sequences[Problem Sequences], ""))),
    IF(_xlpm.ProblemFound="", "", "Warning 1: Problem sequences found (" &amp; _xlpm.ProblemFound &amp; ")"))</f>
        <v/>
      </c>
      <c r="BH281" s="3" t="str">
        <f>IF(AND(Table65[[#This Row],[Vector]] &lt;&gt; "Banked Construct",Table65[[#This Row],[Service]]&lt;&gt;"Stock RNA", LEN(Table65[[#This Row],[Custom Sequence/Bank ID]])&lt;300, Table65[[#This Row],[Custom Sequence/Bank ID]]&lt;&gt;""),"Comment: Sequence is less than 300nt. A spacer sequence will be added to bring the length up to 300nt","")</f>
        <v/>
      </c>
      <c r="BI281" s="1" t="str">
        <f>IF(AND(Table65[[#This Row],[Custom Sequence/Bank ID]]&lt;&gt;"", Table65[[#This Row],[Codon Optimize Capitalized?]]&lt;&gt; "No", Table65[[#This Row],[Codon Optimize Capitalized?]]&lt;&gt; "", Table65[[#This Row],[Codon Optimize Capitalized?]]&lt;&gt; "No Options"),
    IF(MOD(LEN(SUBSTITUTE(SUBSTITUTE(SUBSTITUTE(SUBSTITUTE(SUBSTITUTE(Table65[[#This Row],[Custom Sequence/Bank ID]], "a", ""), "c", ""), "g", ""), "u", ""), "t", "")), 3) = 0,
        "",
        "Error 3: Optimization regions not divisible by 3"),
    "")</f>
        <v/>
      </c>
      <c r="BJ281" s="1" t="str">
        <f>IF(
    Table65[[#This Row],[Vector]]="Banked Construct",
    IF(
        AND(
            LEFT(Table65[[#This Row],[Custom Sequence/Bank ID]], 3)="RTC",
            ISNUMBER(VALUE(MID(Table65[[#This Row],[Custom Sequence/Bank ID]], 4, 7))),
            LEN(Table65[[#This Row],[Custom Sequence/Bank ID]])=10
        ),
        "",
        "Error 4: Incorrect Bank ID"
    ),
    ""
)</f>
        <v/>
      </c>
      <c r="BK281" s="1" t="str">
        <f>IF(
   AND(Table65[[#This Row],[Vector]]&lt;&gt;"Banked Construct", LEN(Table65[[#This Row],[Custom Sequence/Bank ID]])&gt;0),
   IF(
      LEN(
         SUBSTITUTE(
            SUBSTITUTE(
               SUBSTITUTE(
                  SUBSTITUTE(UPPER(Table65[[#This Row],[Custom Sequence/Bank ID]]),"A",""),
               "C",""),
            "T",""),
         "G","")
      )&gt;0,
      "Error 5: Non-ACGT characters present",
      ""
   ),
   ""
)</f>
        <v/>
      </c>
      <c r="BL281" s="4" t="str">
        <f>IF(AND(Table65[[#This Row],[Vector]] &lt;&gt; "Banked Construct",Table65[[#This Row],[Service]]="Custom RNA", LEN(Table65[[#This Row],[Custom Sequence/Bank ID]])&gt;10000),"Error 6: Maximum sequence length is 10,000nt",IF(AND(Table65[[#This Row],[Vector]] &lt;&gt; "Banked Construct",Table65[[#This Row],[Service]]="HT Custom RNA", LEN(Table65[[#This Row],[Custom Sequence/Bank ID]])&gt;5000),"Error 6: Maximum sequence length for HT is 5,000nt", IF(Table65[[#This Row],[Service]]="HT Geneblock Custom RNA", IF(AND(Table65[[#This Row],[Vector]]="RTC coding circRNA", LEN(Table65[[#This Row],[Custom Sequence/Bank ID]])&gt;3793),"Error 6: Maximum sequence length for Coding CircRNA Geneblock is 3,793nt", IF(AND(Table65[[#This Row],[Vector]]="RTC noncoding circRNA", LEN(Table65[[#This Row],[Custom Sequence/Bank ID]])&gt;4493),"Error 6: Maximum sequence length for Noncoding CircRNA Geneblock is 4,493nt", IF(AND(Table65[[#This Row],[Vector]]="RTC Other RNA", LEN(Table65[[#This Row],[Custom Sequence/Bank ID]])&gt;4913),"Error 6: Maximum sequence length for Other RNA Geneblock is 4,913nt",""))),"")))</f>
        <v/>
      </c>
      <c r="BM281" s="4" t="str">
        <f>IF(AND(Table65[[#This Row],[Vector]] &lt;&gt; "Banked Construct", Table65[[#This Row],[Service]]&lt;&gt;"Stock RNA", Table65[[#This Row],[Custom Sequence/Bank ID]]&lt;&gt;""),
    _xlfn.LET(
        _xlpm.Sequence, Table65[[#This Row],[Custom Sequence/Bank ID]],
        _xlpm.OriginalLength, IF(AND(Table65[[#This Row],[Codon Optimize Capitalized?]] &lt;&gt; "No", Table65[[#This Row],[Codon Optimize Capitalized?]] &lt;&gt; ""),
                           LEN(SUBSTITUTE(SUBSTITUTE(SUBSTITUTE(SUBSTITUTE(SUBSTITUTE(_xlpm.Sequence, "A", ""), "C", ""), "G", ""), "T", ""), "U", "")),
                           LEN(_xlpm.Sequence)),
        _xlpm.NoGCLength, IF(AND(Table65[[#This Row],[Codon Optimize Capitalized?]] &lt;&gt; "No", Table65[[#This Row],[Codon Optimize Capitalized?]] &lt;&gt; ""),
                       LEN((SUBSTITUTE(SUBSTITUTE(SUBSTITUTE(SUBSTITUTE(SUBSTITUTE(SUBSTITUTE(SUBSTITUTE(_xlpm.Sequence, "A", ""), "C", ""), "G", ""), "T", ""), "U", ""), "g", ""), "c", ""))),
                       LEN(SUBSTITUTE(SUBSTITUTE(UPPER(_xlpm.Sequence), "G", ""), "C", ""))),
        _xlpm.GCLength, _xlpm.OriginalLength - _xlpm.NoGCLength,
        _xlpm.GCPercentage, IF(_xlpm.OriginalLength &gt; 15, _xlpm.GCLength / _xlpm.OriginalLength, 0.5),
                IF(OR(_xlpm.GCPercentage &gt; 0.65, _xlpm.GCPercentage &lt; 0.25), "Warning 7: Unoptimized region GC is not between 25-65%", "")
    ),
    ""
)</f>
        <v/>
      </c>
      <c r="BN281" s="4" t="str" cm="1">
        <f t="array" ref="BN281">_xlfn.LET(
    _xlpm.ProblemFound, _xlfn.TEXTJOIN(", ", TRUE, IF(OR(Table65[[#This Row],[Codon Optimize Capitalized?]]="No", Table65[[#This Row],[Codon Optimize Capitalized?]]=""), IF((ISNUMBER(SEARCH(Table_Restriction_Enzymes[XbaI], Table65[[#This Row],[Custom Sequence/Bank ID]]))), Table_Restriction_Enzymes[XbaI], ""),IF((ISNUMBER(FIND(LOWER(Table_Restriction_Enzymes[XbaI]), Table65[[#This Row],[Custom Sequence/Bank ID]]))), Table_Restriction_Enzymes[XbaI], ""))),
    IF(_xlpm.ProblemFound="", "", "[" &amp; _xlpm.ProblemFound &amp; "]"))</f>
        <v/>
      </c>
      <c r="BO281" s="4" t="str">
        <f>IF(Table_Sequence_Check[[#This Row],[Restriction Enzyme 1 Check]]&lt;&gt;"", Table_Restriction_Enzymes[[#Headers],[XbaI]],"")</f>
        <v/>
      </c>
      <c r="BP281" s="4" t="str" cm="1">
        <f t="array" ref="BP281">_xlfn.LET(
    _xlpm.ProblemFound, _xlfn.TEXTJOIN(", ", TRUE, IF(OR(Table65[[#This Row],[Codon Optimize Capitalized?]]="No", Table65[[#This Row],[Codon Optimize Capitalized?]]=""), IF((ISNUMBER(SEARCH(Table_Restriction_Enzymes[AscI], Table65[[#This Row],[Custom Sequence/Bank ID]]))), Table_Restriction_Enzymes[AscI], ""),IF((ISNUMBER(FIND(LOWER(Table_Restriction_Enzymes[AscI]), Table65[[#This Row],[Custom Sequence/Bank ID]]))), Table_Restriction_Enzymes[AscI], ""))),
    IF(_xlpm.ProblemFound="", "", "[" &amp; _xlpm.ProblemFound &amp; "]"))</f>
        <v/>
      </c>
      <c r="BQ281" s="4" t="str">
        <f>IF(Table_Sequence_Check[[#This Row],[Restriction Enzyme 2 Check]]&lt;&gt;"", Table_Restriction_Enzymes[[#Headers],[AscI]],"")</f>
        <v/>
      </c>
      <c r="BR281" s="4" t="str">
        <f>IF(AND(Table65[[#This Row],[Vector]] &lt;&gt; "Banked Construct",Table65[[#This Row],[Service]]&lt;&gt;"Stock RNA", Table65[[#This Row],[Service]]&lt;&gt;"HT Geneblock Custom RNA", Table_Sequence_Check[[#This Row],[Restriction Enzyme 1 Check]]&lt;&gt;"", Table_Sequence_Check[[#This Row],[Restriction Enzyme 2 Check]]&lt;&gt; ""),"Error 8: Remove instances of one of the following: " &amp; _xlfn.CONCAT(Table_Sequence_Check[[#This Row],[Restriction Enzyme 1 Check]],Table_Sequence_Check[[#This Row],[Restriction Enzyme 2 Check]]),"")</f>
        <v/>
      </c>
      <c r="BS281" s="4" t="str" cm="1">
        <f t="array" ref="BS281">IF(
   AND(
      Table65[[#This Row],[Service]] &lt;&gt; "",
      OR(
         COUNTIF(Table65[Service], "HT Custom RNA") &gt; 0,
         COUNTIF(Table65[Service], "HT Geneblock Custom RNA") &gt; 0
      ),
      COUNTA(_xlfn.UNIQUE(_xlfn._xlws.FILTER(Table65[Service], Table65[Service] &lt;&gt; ""))) &gt; 1
   ),
   "Error 9: If selecting HT Custom RNA or HT Geneblock Custom RNA, all items must match the selected HT service",
   ""
)</f>
        <v/>
      </c>
      <c r="BT281" s="4" t="str" cm="1">
        <f t="array" ref="BT281">IF(
   AND(
      Table65[[#This Row],[Service]] &lt;&gt; "",
      OR(COUNTIF(Table65[Service], "*HT Custom RNA*") &gt; 0, COUNTIF(Table65[Service], "*HT Geneblock Custom RNA*") &gt; 0),
      OR(
         COUNTA(_xlfn.UNIQUE(_xlfn._xlws.FILTER(Table65[RNA Analytics], (Table65[Service] &lt;&gt; "")))) &gt; 1,
         COUNTA(_xlfn.UNIQUE(_xlfn._xlws.FILTER(Table65[Bank Construct?], (Table65[Service] &lt;&gt; "")))) &gt; 1,
         COUNTA(_xlfn.UNIQUE(_xlfn._xlws.FILTER(Table65[Synthesis Type], (Table65[Service] &lt;&gt; "")))) &gt; 1
      )
   ),
   "Error 10: If submitting HT Custom RNA or HT Geneblock Custom RNA service request, all items must have the same Synthesis Type, Banking, and Analytics",
   ""
)</f>
        <v/>
      </c>
      <c r="BU281" s="4" t="str">
        <f>IF(AND(OR(Table65[[#This Row],[Service]] = "HT Custom RNA",Table65[[#This Row],[Service]] = "HT Geneblock Custom RNA"), Table65[[#This Row],[Vector]]="Banked Construct"),"Error 11: Banked constructs cannot be submitted for HT/Geneblock Custom RNA service. Contact the core if you'd like to resynthesize an entire banked plate","")</f>
        <v/>
      </c>
      <c r="BV281" s="4" t="str">
        <f>IF(AND(Table65[[#This Row],[Service]] &lt;&gt; "", Table65[[#This Row],[Vector]]="Banked Construct", Table65[[#This Row],[Bank Construct?]]="Yes"),"Error 12: Cannot bank constructs that are already banked","")</f>
        <v/>
      </c>
      <c r="BW281" s="4" t="str" cm="1">
        <f t="array" ref="BW281">_xlfn.LET(
    _xlpm.ProblemFound, _xlfn.TEXTJOIN(", ", TRUE, IF(AND(Table65[[#This Row],[Synthesis Type]]="Other RNA", OR(Table65[[#This Row],[Codon Optimize Capitalized?]]="No", Table65[[#This Row],[Codon Optimize Capitalized?]]="")), IF((ISNUMBER(SEARCH(Table_pA_Check[pA Check], Table65[[#This Row],[Custom Sequence/Bank ID]]))), Table_pA_Check[pA Check], ""),IF((ISNUMBER(FIND(LOWER(Table_pA_Check[pA Check]), Table65[[#This Row],[Custom Sequence/Bank ID]]))), Table_pA_Check[pA Check], ""))),
    IF(_xlpm.ProblemFound="", "", "Error 13: Problem sequences found (" &amp; _xlpm.ProblemFound &amp; ")"))</f>
        <v/>
      </c>
      <c r="BX281" s="4" t="str">
        <f>IF(AND(Table65[[#This Row],[Service]] &lt;&gt; "", Table65[[#This Row],[Codon Optimize Capitalized?]]&lt;&gt; "No", Table65[[#This Row],[Codon Optimize Capitalized?]]&lt;&gt; "", Table65[[#This Row],[Codon Optimize Capitalized?]]&lt;&gt; "No Options", EXACT(Table65[[#This Row],[Custom Sequence/Bank ID]],LOWER(Table65[[#This Row],[Custom Sequence/Bank ID]]))),"Error 14: Codon optimization is selected, but sequence is lowercase. Change regions for optimization to uppercase","")</f>
        <v/>
      </c>
      <c r="BY281" s="4" t="str">
        <f>IF(COUNTIF(Table65[Name], Table65[[#This Row],[Name]]) &gt; 1, "Error 15: Duplicate name", "")</f>
        <v/>
      </c>
      <c r="BZ281" s="4" t="str">
        <f>IF(
   Table65[[#This Row],[Service]]&lt;&gt;"",
   IF(
      AND(Table65[[#This Row],[Formulation]]="", Table65[[#This Row],[Number of Aliquots]]&gt;1),
      "Error 16: The RTC can only aliquot formulated circRNA; unformulated circRNA is stable through many freeze-thaw cycles",
      ""
   ),
   ""
)</f>
        <v/>
      </c>
      <c r="CA281" s="4" t="str">
        <f>IF(
   Table65[[#This Row],[Service]]&lt;&gt;"",
   IF(
      Table65[[#This Row],[Number of Aliquots]] &gt; (Table65[[#This Row],[Quantity (mg)]]*20),
      "Error 17: Too many aliquots. Maximum aliquots for Quantity requested = " &amp; (Table65[[#This Row],[Quantity (mg)]]*20),
      ""
   ),
   ""
)</f>
        <v/>
      </c>
      <c r="CB281" s="4" t="str">
        <f>IF(
   AND(Table65[[#This Row],[Service]]&lt;&gt;"", Table65[[#This Row],[Quantity (mg)]]&lt;0.2, Table65[[#This Row],[Formulation]]&lt;&gt;"", Table65[[#This Row],[Formulation]]&lt;&gt;"None"),
   "Error 18: Quantity too low. Minimum is 0.2mg for formulations",
   ""
)</f>
        <v/>
      </c>
      <c r="CC281" s="4" t="str">
        <f>IF(
   AND(Table65[[#This Row],[Service]]&lt;&gt;"", Table65[[#This Row],[Vector]]="No Vector", Table65[[#This Row],[Service]]&lt;&gt;"HT Geneblock Custom RNA"),
   "Error 19: [No Vector] can only be used for Geneblock service",
   ""
)</f>
        <v/>
      </c>
      <c r="CD281" s="4" t="str">
        <f>_xlfn.LET(
    _xlpm.errorList, _xlfn.TEXTJOIN(". ", TRUE, Table_Sequence_Check[[#This Row],[Problem Sequence Check]:[GC Check]],Table_Sequence_Check[[#This Row],[Restriction Enzyme Error]:[Gblock No Vector Check]]),
    IF(AND(Table65[[#This Row],[Service]]&lt;&gt;"", Table65[[#This Row],[Custom Sequence/Bank ID]]&lt;&gt;"SPECIAL",_xlpm.errorList&lt;&gt;""), _xlpm.errorList &amp; ".", "")
)</f>
        <v/>
      </c>
      <c r="CF281" s="3" t="str">
        <f t="shared" si="20"/>
        <v>Required</v>
      </c>
      <c r="CG281" s="1" t="str">
        <f t="shared" si="21"/>
        <v>Optional</v>
      </c>
      <c r="CH281" s="1" t="str">
        <f>IF(Table65[[#This Row],[Service]]&lt;&gt;"",IF((Table65[[#This Row],[Service]]="HT Custom RNA") + (Table65[[#This Row],[Service]]="HT Geneblock Custom RNA"), "Empty","Required"),"Empty")</f>
        <v>Empty</v>
      </c>
      <c r="CI281" s="1" t="str">
        <f>IF(Table65[[#This Row],[Service]] = "Stock RNA", "Required","Empty")</f>
        <v>Empty</v>
      </c>
      <c r="CJ281" s="1" t="str">
        <f>IF(OR(Table65[[#This Row],[Service]] = "Custom RNA", Table65[[#This Row],[Service]] = "HT Custom RNA", Table65[[#This Row],[Service]] = "HT Geneblock Custom RNA", Table65[[#This Row],[Service]] = "Formulation"), "Required", "Empty")</f>
        <v>Empty</v>
      </c>
      <c r="CK281" s="1" t="str">
        <f>IF(OR(Table65[[#This Row],[Service]] = "Custom RNA", Table65[[#This Row],[Service]] = "HT Custom RNA", Table65[[#This Row],[Service]] = "HT Geneblock Custom RNA"), "Required", "Empty")</f>
        <v>Empty</v>
      </c>
      <c r="CL281" s="1" t="str">
        <f>IF(OR(Table65[[#This Row],[Service]] = "Custom RNA", Table65[[#This Row],[Service]] = "HT Custom RNA", Table65[[#This Row],[Service]] = "HT Geneblock Custom RNA"), "Required", "Empty")</f>
        <v>Empty</v>
      </c>
      <c r="CM281" s="1" t="str">
        <f>IF(OR(Table65[[#This Row],[Service]] = "Custom RNA", Table65[[#This Row],[Service]] = "HT Custom RNA", Table65[[#This Row],[Service]] = "HT Geneblock Custom RNA"), "Required", "Empty")</f>
        <v>Empty</v>
      </c>
      <c r="CN281" s="1" t="str">
        <f>IF(AND(Table65[[#This Row],[Vector]]&lt;&gt;"Banked Construct", OR(Table65[[#This Row],[Service]] = "Custom RNA", Table65[[#This Row],[Service]] = "HT Custom RNA",Table65[[#This Row],[Service]] = "HT Geneblock Custom RNA",)), "Optional", "Empty")</f>
        <v>Empty</v>
      </c>
      <c r="CO281" s="1" t="str">
        <f>IF(OR(Table65[[#This Row],[Service]] = "Custom RNA", Table65[[#This Row],[Service]] = "HT Custom RNA"), "Optional", "Empty")</f>
        <v>Empty</v>
      </c>
      <c r="CP281" s="1" t="str">
        <f>IF(OR(Table65[[#This Row],[Service]] = "Custom RNA", Table65[[#This Row],[Service]] = "HT Custom RNA", Table65[[#This Row],[Service]] = "HT Custom Geneblock RNA"), "Optional", "Empty")</f>
        <v>Empty</v>
      </c>
      <c r="CQ281" s="1" t="str">
        <f>IF(Table65[[#This Row],[Service]]&lt;&gt;"",IF(OR(Table65[[#This Row],[Service]]="HT Custom RNA", Table65[[#This Row],[Service]]="HT Geneblock Custom RNA"), "Empty","Optional"),"Empty")</f>
        <v>Empty</v>
      </c>
      <c r="CR281" s="1" t="str">
        <f>IF(AND(Table65[[#This Row],[Formulation]]&lt;&gt;"",Table65[[#This Row],[Formulation]]&lt;&gt;"None",Table65[[#This Row],[Formulation]]&lt;&gt;"No Options"), "Required","Empty")</f>
        <v>Empty</v>
      </c>
      <c r="CS281" s="1" t="str">
        <f>IF(AND(Table65[[#This Row],[Formulation]]&lt;&gt;"",Table65[[#This Row],[Formulation]]&lt;&gt;"None",Table65[[#This Row],[Formulation]]&lt;&gt;"No Options"), "Optional","Empty")</f>
        <v>Empty</v>
      </c>
      <c r="CT281" s="1" t="str">
        <f t="shared" si="22"/>
        <v>Optional</v>
      </c>
      <c r="CU281" s="1" t="str">
        <f t="shared" si="23"/>
        <v>Optional</v>
      </c>
      <c r="CV281" s="2" t="str">
        <f t="shared" si="24"/>
        <v>Optional</v>
      </c>
    </row>
    <row r="282" spans="1:100" x14ac:dyDescent="0.35">
      <c r="A282" s="69">
        <v>278</v>
      </c>
      <c r="B282" s="59"/>
      <c r="C282" s="83"/>
      <c r="D282" s="85"/>
      <c r="E282" s="90"/>
      <c r="F282" s="60"/>
      <c r="G282" s="60"/>
      <c r="H282" s="60"/>
      <c r="I282" s="61"/>
      <c r="J282" s="61"/>
      <c r="K282" s="105"/>
      <c r="L282" s="90"/>
      <c r="M282" s="60"/>
      <c r="N282" s="108"/>
      <c r="O282" s="91"/>
      <c r="P282" s="111"/>
      <c r="Q282" s="93" t="str">
        <f>Table_Sequence_Check[[#This Row],[Final Warnings]]</f>
        <v/>
      </c>
      <c r="R282" s="19"/>
      <c r="S282" s="19"/>
      <c r="T282" s="19"/>
      <c r="BG282" s="3" t="str" cm="1">
        <f t="array" ref="BG282">_xlfn.LET(
    _xlpm.ProblemFound, _xlfn.TEXTJOIN(", ", TRUE, IF(OR(Table65[[#This Row],[Codon Optimize Capitalized?]]="No", Table65[[#This Row],[Codon Optimize Capitalized?]]=""), IF((ISNUMBER(SEARCH(Table_Problem_Sequences[Problem Sequences], Table65[[#This Row],[Custom Sequence/Bank ID]]))), Table_Problem_Sequences[Problem Sequences], ""),IF((ISNUMBER(FIND(LOWER(Table_Problem_Sequences[Problem Sequences]), Table65[[#This Row],[Custom Sequence/Bank ID]]))), Table_Problem_Sequences[Problem Sequences], ""))),
    IF(_xlpm.ProblemFound="", "", "Warning 1: Problem sequences found (" &amp; _xlpm.ProblemFound &amp; ")"))</f>
        <v/>
      </c>
      <c r="BH282" s="3" t="str">
        <f>IF(AND(Table65[[#This Row],[Vector]] &lt;&gt; "Banked Construct",Table65[[#This Row],[Service]]&lt;&gt;"Stock RNA", LEN(Table65[[#This Row],[Custom Sequence/Bank ID]])&lt;300, Table65[[#This Row],[Custom Sequence/Bank ID]]&lt;&gt;""),"Comment: Sequence is less than 300nt. A spacer sequence will be added to bring the length up to 300nt","")</f>
        <v/>
      </c>
      <c r="BI282" s="1" t="str">
        <f>IF(AND(Table65[[#This Row],[Custom Sequence/Bank ID]]&lt;&gt;"", Table65[[#This Row],[Codon Optimize Capitalized?]]&lt;&gt; "No", Table65[[#This Row],[Codon Optimize Capitalized?]]&lt;&gt; "", Table65[[#This Row],[Codon Optimize Capitalized?]]&lt;&gt; "No Options"),
    IF(MOD(LEN(SUBSTITUTE(SUBSTITUTE(SUBSTITUTE(SUBSTITUTE(SUBSTITUTE(Table65[[#This Row],[Custom Sequence/Bank ID]], "a", ""), "c", ""), "g", ""), "u", ""), "t", "")), 3) = 0,
        "",
        "Error 3: Optimization regions not divisible by 3"),
    "")</f>
        <v/>
      </c>
      <c r="BJ282" s="1" t="str">
        <f>IF(
    Table65[[#This Row],[Vector]]="Banked Construct",
    IF(
        AND(
            LEFT(Table65[[#This Row],[Custom Sequence/Bank ID]], 3)="RTC",
            ISNUMBER(VALUE(MID(Table65[[#This Row],[Custom Sequence/Bank ID]], 4, 7))),
            LEN(Table65[[#This Row],[Custom Sequence/Bank ID]])=10
        ),
        "",
        "Error 4: Incorrect Bank ID"
    ),
    ""
)</f>
        <v/>
      </c>
      <c r="BK282" s="1" t="str">
        <f>IF(
   AND(Table65[[#This Row],[Vector]]&lt;&gt;"Banked Construct", LEN(Table65[[#This Row],[Custom Sequence/Bank ID]])&gt;0),
   IF(
      LEN(
         SUBSTITUTE(
            SUBSTITUTE(
               SUBSTITUTE(
                  SUBSTITUTE(UPPER(Table65[[#This Row],[Custom Sequence/Bank ID]]),"A",""),
               "C",""),
            "T",""),
         "G","")
      )&gt;0,
      "Error 5: Non-ACGT characters present",
      ""
   ),
   ""
)</f>
        <v/>
      </c>
      <c r="BL282" s="4" t="str">
        <f>IF(AND(Table65[[#This Row],[Vector]] &lt;&gt; "Banked Construct",Table65[[#This Row],[Service]]="Custom RNA", LEN(Table65[[#This Row],[Custom Sequence/Bank ID]])&gt;10000),"Error 6: Maximum sequence length is 10,000nt",IF(AND(Table65[[#This Row],[Vector]] &lt;&gt; "Banked Construct",Table65[[#This Row],[Service]]="HT Custom RNA", LEN(Table65[[#This Row],[Custom Sequence/Bank ID]])&gt;5000),"Error 6: Maximum sequence length for HT is 5,000nt", IF(Table65[[#This Row],[Service]]="HT Geneblock Custom RNA", IF(AND(Table65[[#This Row],[Vector]]="RTC coding circRNA", LEN(Table65[[#This Row],[Custom Sequence/Bank ID]])&gt;3793),"Error 6: Maximum sequence length for Coding CircRNA Geneblock is 3,793nt", IF(AND(Table65[[#This Row],[Vector]]="RTC noncoding circRNA", LEN(Table65[[#This Row],[Custom Sequence/Bank ID]])&gt;4493),"Error 6: Maximum sequence length for Noncoding CircRNA Geneblock is 4,493nt", IF(AND(Table65[[#This Row],[Vector]]="RTC Other RNA", LEN(Table65[[#This Row],[Custom Sequence/Bank ID]])&gt;4913),"Error 6: Maximum sequence length for Other RNA Geneblock is 4,913nt",""))),"")))</f>
        <v/>
      </c>
      <c r="BM282" s="4" t="str">
        <f>IF(AND(Table65[[#This Row],[Vector]] &lt;&gt; "Banked Construct", Table65[[#This Row],[Service]]&lt;&gt;"Stock RNA", Table65[[#This Row],[Custom Sequence/Bank ID]]&lt;&gt;""),
    _xlfn.LET(
        _xlpm.Sequence, Table65[[#This Row],[Custom Sequence/Bank ID]],
        _xlpm.OriginalLength, IF(AND(Table65[[#This Row],[Codon Optimize Capitalized?]] &lt;&gt; "No", Table65[[#This Row],[Codon Optimize Capitalized?]] &lt;&gt; ""),
                           LEN(SUBSTITUTE(SUBSTITUTE(SUBSTITUTE(SUBSTITUTE(SUBSTITUTE(_xlpm.Sequence, "A", ""), "C", ""), "G", ""), "T", ""), "U", "")),
                           LEN(_xlpm.Sequence)),
        _xlpm.NoGCLength, IF(AND(Table65[[#This Row],[Codon Optimize Capitalized?]] &lt;&gt; "No", Table65[[#This Row],[Codon Optimize Capitalized?]] &lt;&gt; ""),
                       LEN((SUBSTITUTE(SUBSTITUTE(SUBSTITUTE(SUBSTITUTE(SUBSTITUTE(SUBSTITUTE(SUBSTITUTE(_xlpm.Sequence, "A", ""), "C", ""), "G", ""), "T", ""), "U", ""), "g", ""), "c", ""))),
                       LEN(SUBSTITUTE(SUBSTITUTE(UPPER(_xlpm.Sequence), "G", ""), "C", ""))),
        _xlpm.GCLength, _xlpm.OriginalLength - _xlpm.NoGCLength,
        _xlpm.GCPercentage, IF(_xlpm.OriginalLength &gt; 15, _xlpm.GCLength / _xlpm.OriginalLength, 0.5),
                IF(OR(_xlpm.GCPercentage &gt; 0.65, _xlpm.GCPercentage &lt; 0.25), "Warning 7: Unoptimized region GC is not between 25-65%", "")
    ),
    ""
)</f>
        <v/>
      </c>
      <c r="BN282" s="4" t="str" cm="1">
        <f t="array" ref="BN282">_xlfn.LET(
    _xlpm.ProblemFound, _xlfn.TEXTJOIN(", ", TRUE, IF(OR(Table65[[#This Row],[Codon Optimize Capitalized?]]="No", Table65[[#This Row],[Codon Optimize Capitalized?]]=""), IF((ISNUMBER(SEARCH(Table_Restriction_Enzymes[XbaI], Table65[[#This Row],[Custom Sequence/Bank ID]]))), Table_Restriction_Enzymes[XbaI], ""),IF((ISNUMBER(FIND(LOWER(Table_Restriction_Enzymes[XbaI]), Table65[[#This Row],[Custom Sequence/Bank ID]]))), Table_Restriction_Enzymes[XbaI], ""))),
    IF(_xlpm.ProblemFound="", "", "[" &amp; _xlpm.ProblemFound &amp; "]"))</f>
        <v/>
      </c>
      <c r="BO282" s="4" t="str">
        <f>IF(Table_Sequence_Check[[#This Row],[Restriction Enzyme 1 Check]]&lt;&gt;"", Table_Restriction_Enzymes[[#Headers],[XbaI]],"")</f>
        <v/>
      </c>
      <c r="BP282" s="4" t="str" cm="1">
        <f t="array" ref="BP282">_xlfn.LET(
    _xlpm.ProblemFound, _xlfn.TEXTJOIN(", ", TRUE, IF(OR(Table65[[#This Row],[Codon Optimize Capitalized?]]="No", Table65[[#This Row],[Codon Optimize Capitalized?]]=""), IF((ISNUMBER(SEARCH(Table_Restriction_Enzymes[AscI], Table65[[#This Row],[Custom Sequence/Bank ID]]))), Table_Restriction_Enzymes[AscI], ""),IF((ISNUMBER(FIND(LOWER(Table_Restriction_Enzymes[AscI]), Table65[[#This Row],[Custom Sequence/Bank ID]]))), Table_Restriction_Enzymes[AscI], ""))),
    IF(_xlpm.ProblemFound="", "", "[" &amp; _xlpm.ProblemFound &amp; "]"))</f>
        <v/>
      </c>
      <c r="BQ282" s="4" t="str">
        <f>IF(Table_Sequence_Check[[#This Row],[Restriction Enzyme 2 Check]]&lt;&gt;"", Table_Restriction_Enzymes[[#Headers],[AscI]],"")</f>
        <v/>
      </c>
      <c r="BR282" s="4" t="str">
        <f>IF(AND(Table65[[#This Row],[Vector]] &lt;&gt; "Banked Construct",Table65[[#This Row],[Service]]&lt;&gt;"Stock RNA", Table65[[#This Row],[Service]]&lt;&gt;"HT Geneblock Custom RNA", Table_Sequence_Check[[#This Row],[Restriction Enzyme 1 Check]]&lt;&gt;"", Table_Sequence_Check[[#This Row],[Restriction Enzyme 2 Check]]&lt;&gt; ""),"Error 8: Remove instances of one of the following: " &amp; _xlfn.CONCAT(Table_Sequence_Check[[#This Row],[Restriction Enzyme 1 Check]],Table_Sequence_Check[[#This Row],[Restriction Enzyme 2 Check]]),"")</f>
        <v/>
      </c>
      <c r="BS282" s="4" t="str" cm="1">
        <f t="array" ref="BS282">IF(
   AND(
      Table65[[#This Row],[Service]] &lt;&gt; "",
      OR(
         COUNTIF(Table65[Service], "HT Custom RNA") &gt; 0,
         COUNTIF(Table65[Service], "HT Geneblock Custom RNA") &gt; 0
      ),
      COUNTA(_xlfn.UNIQUE(_xlfn._xlws.FILTER(Table65[Service], Table65[Service] &lt;&gt; ""))) &gt; 1
   ),
   "Error 9: If selecting HT Custom RNA or HT Geneblock Custom RNA, all items must match the selected HT service",
   ""
)</f>
        <v/>
      </c>
      <c r="BT282" s="4" t="str" cm="1">
        <f t="array" ref="BT282">IF(
   AND(
      Table65[[#This Row],[Service]] &lt;&gt; "",
      OR(COUNTIF(Table65[Service], "*HT Custom RNA*") &gt; 0, COUNTIF(Table65[Service], "*HT Geneblock Custom RNA*") &gt; 0),
      OR(
         COUNTA(_xlfn.UNIQUE(_xlfn._xlws.FILTER(Table65[RNA Analytics], (Table65[Service] &lt;&gt; "")))) &gt; 1,
         COUNTA(_xlfn.UNIQUE(_xlfn._xlws.FILTER(Table65[Bank Construct?], (Table65[Service] &lt;&gt; "")))) &gt; 1,
         COUNTA(_xlfn.UNIQUE(_xlfn._xlws.FILTER(Table65[Synthesis Type], (Table65[Service] &lt;&gt; "")))) &gt; 1
      )
   ),
   "Error 10: If submitting HT Custom RNA or HT Geneblock Custom RNA service request, all items must have the same Synthesis Type, Banking, and Analytics",
   ""
)</f>
        <v/>
      </c>
      <c r="BU282" s="4" t="str">
        <f>IF(AND(OR(Table65[[#This Row],[Service]] = "HT Custom RNA",Table65[[#This Row],[Service]] = "HT Geneblock Custom RNA"), Table65[[#This Row],[Vector]]="Banked Construct"),"Error 11: Banked constructs cannot be submitted for HT/Geneblock Custom RNA service. Contact the core if you'd like to resynthesize an entire banked plate","")</f>
        <v/>
      </c>
      <c r="BV282" s="4" t="str">
        <f>IF(AND(Table65[[#This Row],[Service]] &lt;&gt; "", Table65[[#This Row],[Vector]]="Banked Construct", Table65[[#This Row],[Bank Construct?]]="Yes"),"Error 12: Cannot bank constructs that are already banked","")</f>
        <v/>
      </c>
      <c r="BW282" s="4" t="str" cm="1">
        <f t="array" ref="BW282">_xlfn.LET(
    _xlpm.ProblemFound, _xlfn.TEXTJOIN(", ", TRUE, IF(AND(Table65[[#This Row],[Synthesis Type]]="Other RNA", OR(Table65[[#This Row],[Codon Optimize Capitalized?]]="No", Table65[[#This Row],[Codon Optimize Capitalized?]]="")), IF((ISNUMBER(SEARCH(Table_pA_Check[pA Check], Table65[[#This Row],[Custom Sequence/Bank ID]]))), Table_pA_Check[pA Check], ""),IF((ISNUMBER(FIND(LOWER(Table_pA_Check[pA Check]), Table65[[#This Row],[Custom Sequence/Bank ID]]))), Table_pA_Check[pA Check], ""))),
    IF(_xlpm.ProblemFound="", "", "Error 13: Problem sequences found (" &amp; _xlpm.ProblemFound &amp; ")"))</f>
        <v/>
      </c>
      <c r="BX282" s="4" t="str">
        <f>IF(AND(Table65[[#This Row],[Service]] &lt;&gt; "", Table65[[#This Row],[Codon Optimize Capitalized?]]&lt;&gt; "No", Table65[[#This Row],[Codon Optimize Capitalized?]]&lt;&gt; "", Table65[[#This Row],[Codon Optimize Capitalized?]]&lt;&gt; "No Options", EXACT(Table65[[#This Row],[Custom Sequence/Bank ID]],LOWER(Table65[[#This Row],[Custom Sequence/Bank ID]]))),"Error 14: Codon optimization is selected, but sequence is lowercase. Change regions for optimization to uppercase","")</f>
        <v/>
      </c>
      <c r="BY282" s="4" t="str">
        <f>IF(COUNTIF(Table65[Name], Table65[[#This Row],[Name]]) &gt; 1, "Error 15: Duplicate name", "")</f>
        <v/>
      </c>
      <c r="BZ282" s="4" t="str">
        <f>IF(
   Table65[[#This Row],[Service]]&lt;&gt;"",
   IF(
      AND(Table65[[#This Row],[Formulation]]="", Table65[[#This Row],[Number of Aliquots]]&gt;1),
      "Error 16: The RTC can only aliquot formulated circRNA; unformulated circRNA is stable through many freeze-thaw cycles",
      ""
   ),
   ""
)</f>
        <v/>
      </c>
      <c r="CA282" s="4" t="str">
        <f>IF(
   Table65[[#This Row],[Service]]&lt;&gt;"",
   IF(
      Table65[[#This Row],[Number of Aliquots]] &gt; (Table65[[#This Row],[Quantity (mg)]]*20),
      "Error 17: Too many aliquots. Maximum aliquots for Quantity requested = " &amp; (Table65[[#This Row],[Quantity (mg)]]*20),
      ""
   ),
   ""
)</f>
        <v/>
      </c>
      <c r="CB282" s="4" t="str">
        <f>IF(
   AND(Table65[[#This Row],[Service]]&lt;&gt;"", Table65[[#This Row],[Quantity (mg)]]&lt;0.2, Table65[[#This Row],[Formulation]]&lt;&gt;"", Table65[[#This Row],[Formulation]]&lt;&gt;"None"),
   "Error 18: Quantity too low. Minimum is 0.2mg for formulations",
   ""
)</f>
        <v/>
      </c>
      <c r="CC282" s="4" t="str">
        <f>IF(
   AND(Table65[[#This Row],[Service]]&lt;&gt;"", Table65[[#This Row],[Vector]]="No Vector", Table65[[#This Row],[Service]]&lt;&gt;"HT Geneblock Custom RNA"),
   "Error 19: [No Vector] can only be used for Geneblock service",
   ""
)</f>
        <v/>
      </c>
      <c r="CD282" s="4" t="str">
        <f>_xlfn.LET(
    _xlpm.errorList, _xlfn.TEXTJOIN(". ", TRUE, Table_Sequence_Check[[#This Row],[Problem Sequence Check]:[GC Check]],Table_Sequence_Check[[#This Row],[Restriction Enzyme Error]:[Gblock No Vector Check]]),
    IF(AND(Table65[[#This Row],[Service]]&lt;&gt;"", Table65[[#This Row],[Custom Sequence/Bank ID]]&lt;&gt;"SPECIAL",_xlpm.errorList&lt;&gt;""), _xlpm.errorList &amp; ".", "")
)</f>
        <v/>
      </c>
      <c r="CF282" s="3" t="str">
        <f t="shared" si="20"/>
        <v>Required</v>
      </c>
      <c r="CG282" s="1" t="str">
        <f t="shared" si="21"/>
        <v>Optional</v>
      </c>
      <c r="CH282" s="1" t="str">
        <f>IF(Table65[[#This Row],[Service]]&lt;&gt;"",IF((Table65[[#This Row],[Service]]="HT Custom RNA") + (Table65[[#This Row],[Service]]="HT Geneblock Custom RNA"), "Empty","Required"),"Empty")</f>
        <v>Empty</v>
      </c>
      <c r="CI282" s="1" t="str">
        <f>IF(Table65[[#This Row],[Service]] = "Stock RNA", "Required","Empty")</f>
        <v>Empty</v>
      </c>
      <c r="CJ282" s="1" t="str">
        <f>IF(OR(Table65[[#This Row],[Service]] = "Custom RNA", Table65[[#This Row],[Service]] = "HT Custom RNA", Table65[[#This Row],[Service]] = "HT Geneblock Custom RNA", Table65[[#This Row],[Service]] = "Formulation"), "Required", "Empty")</f>
        <v>Empty</v>
      </c>
      <c r="CK282" s="1" t="str">
        <f>IF(OR(Table65[[#This Row],[Service]] = "Custom RNA", Table65[[#This Row],[Service]] = "HT Custom RNA", Table65[[#This Row],[Service]] = "HT Geneblock Custom RNA"), "Required", "Empty")</f>
        <v>Empty</v>
      </c>
      <c r="CL282" s="1" t="str">
        <f>IF(OR(Table65[[#This Row],[Service]] = "Custom RNA", Table65[[#This Row],[Service]] = "HT Custom RNA", Table65[[#This Row],[Service]] = "HT Geneblock Custom RNA"), "Required", "Empty")</f>
        <v>Empty</v>
      </c>
      <c r="CM282" s="1" t="str">
        <f>IF(OR(Table65[[#This Row],[Service]] = "Custom RNA", Table65[[#This Row],[Service]] = "HT Custom RNA", Table65[[#This Row],[Service]] = "HT Geneblock Custom RNA"), "Required", "Empty")</f>
        <v>Empty</v>
      </c>
      <c r="CN282" s="1" t="str">
        <f>IF(AND(Table65[[#This Row],[Vector]]&lt;&gt;"Banked Construct", OR(Table65[[#This Row],[Service]] = "Custom RNA", Table65[[#This Row],[Service]] = "HT Custom RNA",Table65[[#This Row],[Service]] = "HT Geneblock Custom RNA",)), "Optional", "Empty")</f>
        <v>Empty</v>
      </c>
      <c r="CO282" s="1" t="str">
        <f>IF(OR(Table65[[#This Row],[Service]] = "Custom RNA", Table65[[#This Row],[Service]] = "HT Custom RNA"), "Optional", "Empty")</f>
        <v>Empty</v>
      </c>
      <c r="CP282" s="1" t="str">
        <f>IF(OR(Table65[[#This Row],[Service]] = "Custom RNA", Table65[[#This Row],[Service]] = "HT Custom RNA", Table65[[#This Row],[Service]] = "HT Custom Geneblock RNA"), "Optional", "Empty")</f>
        <v>Empty</v>
      </c>
      <c r="CQ282" s="1" t="str">
        <f>IF(Table65[[#This Row],[Service]]&lt;&gt;"",IF(OR(Table65[[#This Row],[Service]]="HT Custom RNA", Table65[[#This Row],[Service]]="HT Geneblock Custom RNA"), "Empty","Optional"),"Empty")</f>
        <v>Empty</v>
      </c>
      <c r="CR282" s="1" t="str">
        <f>IF(AND(Table65[[#This Row],[Formulation]]&lt;&gt;"",Table65[[#This Row],[Formulation]]&lt;&gt;"None",Table65[[#This Row],[Formulation]]&lt;&gt;"No Options"), "Required","Empty")</f>
        <v>Empty</v>
      </c>
      <c r="CS282" s="1" t="str">
        <f>IF(AND(Table65[[#This Row],[Formulation]]&lt;&gt;"",Table65[[#This Row],[Formulation]]&lt;&gt;"None",Table65[[#This Row],[Formulation]]&lt;&gt;"No Options"), "Optional","Empty")</f>
        <v>Empty</v>
      </c>
      <c r="CT282" s="1" t="str">
        <f t="shared" si="22"/>
        <v>Optional</v>
      </c>
      <c r="CU282" s="1" t="str">
        <f t="shared" si="23"/>
        <v>Optional</v>
      </c>
      <c r="CV282" s="2" t="str">
        <f t="shared" si="24"/>
        <v>Optional</v>
      </c>
    </row>
    <row r="283" spans="1:100" x14ac:dyDescent="0.35">
      <c r="A283" s="69">
        <v>279</v>
      </c>
      <c r="B283" s="59"/>
      <c r="C283" s="83"/>
      <c r="D283" s="85"/>
      <c r="E283" s="90"/>
      <c r="F283" s="60"/>
      <c r="G283" s="60"/>
      <c r="H283" s="60"/>
      <c r="I283" s="61"/>
      <c r="J283" s="61"/>
      <c r="K283" s="105"/>
      <c r="L283" s="90"/>
      <c r="M283" s="60"/>
      <c r="N283" s="108"/>
      <c r="O283" s="91"/>
      <c r="P283" s="111"/>
      <c r="Q283" s="93" t="str">
        <f>Table_Sequence_Check[[#This Row],[Final Warnings]]</f>
        <v/>
      </c>
      <c r="R283" s="19"/>
      <c r="S283" s="19"/>
      <c r="T283" s="19"/>
      <c r="BG283" s="3" t="str" cm="1">
        <f t="array" ref="BG283">_xlfn.LET(
    _xlpm.ProblemFound, _xlfn.TEXTJOIN(", ", TRUE, IF(OR(Table65[[#This Row],[Codon Optimize Capitalized?]]="No", Table65[[#This Row],[Codon Optimize Capitalized?]]=""), IF((ISNUMBER(SEARCH(Table_Problem_Sequences[Problem Sequences], Table65[[#This Row],[Custom Sequence/Bank ID]]))), Table_Problem_Sequences[Problem Sequences], ""),IF((ISNUMBER(FIND(LOWER(Table_Problem_Sequences[Problem Sequences]), Table65[[#This Row],[Custom Sequence/Bank ID]]))), Table_Problem_Sequences[Problem Sequences], ""))),
    IF(_xlpm.ProblemFound="", "", "Warning 1: Problem sequences found (" &amp; _xlpm.ProblemFound &amp; ")"))</f>
        <v/>
      </c>
      <c r="BH283" s="3" t="str">
        <f>IF(AND(Table65[[#This Row],[Vector]] &lt;&gt; "Banked Construct",Table65[[#This Row],[Service]]&lt;&gt;"Stock RNA", LEN(Table65[[#This Row],[Custom Sequence/Bank ID]])&lt;300, Table65[[#This Row],[Custom Sequence/Bank ID]]&lt;&gt;""),"Comment: Sequence is less than 300nt. A spacer sequence will be added to bring the length up to 300nt","")</f>
        <v/>
      </c>
      <c r="BI283" s="1" t="str">
        <f>IF(AND(Table65[[#This Row],[Custom Sequence/Bank ID]]&lt;&gt;"", Table65[[#This Row],[Codon Optimize Capitalized?]]&lt;&gt; "No", Table65[[#This Row],[Codon Optimize Capitalized?]]&lt;&gt; "", Table65[[#This Row],[Codon Optimize Capitalized?]]&lt;&gt; "No Options"),
    IF(MOD(LEN(SUBSTITUTE(SUBSTITUTE(SUBSTITUTE(SUBSTITUTE(SUBSTITUTE(Table65[[#This Row],[Custom Sequence/Bank ID]], "a", ""), "c", ""), "g", ""), "u", ""), "t", "")), 3) = 0,
        "",
        "Error 3: Optimization regions not divisible by 3"),
    "")</f>
        <v/>
      </c>
      <c r="BJ283" s="1" t="str">
        <f>IF(
    Table65[[#This Row],[Vector]]="Banked Construct",
    IF(
        AND(
            LEFT(Table65[[#This Row],[Custom Sequence/Bank ID]], 3)="RTC",
            ISNUMBER(VALUE(MID(Table65[[#This Row],[Custom Sequence/Bank ID]], 4, 7))),
            LEN(Table65[[#This Row],[Custom Sequence/Bank ID]])=10
        ),
        "",
        "Error 4: Incorrect Bank ID"
    ),
    ""
)</f>
        <v/>
      </c>
      <c r="BK283" s="1" t="str">
        <f>IF(
   AND(Table65[[#This Row],[Vector]]&lt;&gt;"Banked Construct", LEN(Table65[[#This Row],[Custom Sequence/Bank ID]])&gt;0),
   IF(
      LEN(
         SUBSTITUTE(
            SUBSTITUTE(
               SUBSTITUTE(
                  SUBSTITUTE(UPPER(Table65[[#This Row],[Custom Sequence/Bank ID]]),"A",""),
               "C",""),
            "T",""),
         "G","")
      )&gt;0,
      "Error 5: Non-ACGT characters present",
      ""
   ),
   ""
)</f>
        <v/>
      </c>
      <c r="BL283" s="4" t="str">
        <f>IF(AND(Table65[[#This Row],[Vector]] &lt;&gt; "Banked Construct",Table65[[#This Row],[Service]]="Custom RNA", LEN(Table65[[#This Row],[Custom Sequence/Bank ID]])&gt;10000),"Error 6: Maximum sequence length is 10,000nt",IF(AND(Table65[[#This Row],[Vector]] &lt;&gt; "Banked Construct",Table65[[#This Row],[Service]]="HT Custom RNA", LEN(Table65[[#This Row],[Custom Sequence/Bank ID]])&gt;5000),"Error 6: Maximum sequence length for HT is 5,000nt", IF(Table65[[#This Row],[Service]]="HT Geneblock Custom RNA", IF(AND(Table65[[#This Row],[Vector]]="RTC coding circRNA", LEN(Table65[[#This Row],[Custom Sequence/Bank ID]])&gt;3793),"Error 6: Maximum sequence length for Coding CircRNA Geneblock is 3,793nt", IF(AND(Table65[[#This Row],[Vector]]="RTC noncoding circRNA", LEN(Table65[[#This Row],[Custom Sequence/Bank ID]])&gt;4493),"Error 6: Maximum sequence length for Noncoding CircRNA Geneblock is 4,493nt", IF(AND(Table65[[#This Row],[Vector]]="RTC Other RNA", LEN(Table65[[#This Row],[Custom Sequence/Bank ID]])&gt;4913),"Error 6: Maximum sequence length for Other RNA Geneblock is 4,913nt",""))),"")))</f>
        <v/>
      </c>
      <c r="BM283" s="4" t="str">
        <f>IF(AND(Table65[[#This Row],[Vector]] &lt;&gt; "Banked Construct", Table65[[#This Row],[Service]]&lt;&gt;"Stock RNA", Table65[[#This Row],[Custom Sequence/Bank ID]]&lt;&gt;""),
    _xlfn.LET(
        _xlpm.Sequence, Table65[[#This Row],[Custom Sequence/Bank ID]],
        _xlpm.OriginalLength, IF(AND(Table65[[#This Row],[Codon Optimize Capitalized?]] &lt;&gt; "No", Table65[[#This Row],[Codon Optimize Capitalized?]] &lt;&gt; ""),
                           LEN(SUBSTITUTE(SUBSTITUTE(SUBSTITUTE(SUBSTITUTE(SUBSTITUTE(_xlpm.Sequence, "A", ""), "C", ""), "G", ""), "T", ""), "U", "")),
                           LEN(_xlpm.Sequence)),
        _xlpm.NoGCLength, IF(AND(Table65[[#This Row],[Codon Optimize Capitalized?]] &lt;&gt; "No", Table65[[#This Row],[Codon Optimize Capitalized?]] &lt;&gt; ""),
                       LEN((SUBSTITUTE(SUBSTITUTE(SUBSTITUTE(SUBSTITUTE(SUBSTITUTE(SUBSTITUTE(SUBSTITUTE(_xlpm.Sequence, "A", ""), "C", ""), "G", ""), "T", ""), "U", ""), "g", ""), "c", ""))),
                       LEN(SUBSTITUTE(SUBSTITUTE(UPPER(_xlpm.Sequence), "G", ""), "C", ""))),
        _xlpm.GCLength, _xlpm.OriginalLength - _xlpm.NoGCLength,
        _xlpm.GCPercentage, IF(_xlpm.OriginalLength &gt; 15, _xlpm.GCLength / _xlpm.OriginalLength, 0.5),
                IF(OR(_xlpm.GCPercentage &gt; 0.65, _xlpm.GCPercentage &lt; 0.25), "Warning 7: Unoptimized region GC is not between 25-65%", "")
    ),
    ""
)</f>
        <v/>
      </c>
      <c r="BN283" s="4" t="str" cm="1">
        <f t="array" ref="BN283">_xlfn.LET(
    _xlpm.ProblemFound, _xlfn.TEXTJOIN(", ", TRUE, IF(OR(Table65[[#This Row],[Codon Optimize Capitalized?]]="No", Table65[[#This Row],[Codon Optimize Capitalized?]]=""), IF((ISNUMBER(SEARCH(Table_Restriction_Enzymes[XbaI], Table65[[#This Row],[Custom Sequence/Bank ID]]))), Table_Restriction_Enzymes[XbaI], ""),IF((ISNUMBER(FIND(LOWER(Table_Restriction_Enzymes[XbaI]), Table65[[#This Row],[Custom Sequence/Bank ID]]))), Table_Restriction_Enzymes[XbaI], ""))),
    IF(_xlpm.ProblemFound="", "", "[" &amp; _xlpm.ProblemFound &amp; "]"))</f>
        <v/>
      </c>
      <c r="BO283" s="4" t="str">
        <f>IF(Table_Sequence_Check[[#This Row],[Restriction Enzyme 1 Check]]&lt;&gt;"", Table_Restriction_Enzymes[[#Headers],[XbaI]],"")</f>
        <v/>
      </c>
      <c r="BP283" s="4" t="str" cm="1">
        <f t="array" ref="BP283">_xlfn.LET(
    _xlpm.ProblemFound, _xlfn.TEXTJOIN(", ", TRUE, IF(OR(Table65[[#This Row],[Codon Optimize Capitalized?]]="No", Table65[[#This Row],[Codon Optimize Capitalized?]]=""), IF((ISNUMBER(SEARCH(Table_Restriction_Enzymes[AscI], Table65[[#This Row],[Custom Sequence/Bank ID]]))), Table_Restriction_Enzymes[AscI], ""),IF((ISNUMBER(FIND(LOWER(Table_Restriction_Enzymes[AscI]), Table65[[#This Row],[Custom Sequence/Bank ID]]))), Table_Restriction_Enzymes[AscI], ""))),
    IF(_xlpm.ProblemFound="", "", "[" &amp; _xlpm.ProblemFound &amp; "]"))</f>
        <v/>
      </c>
      <c r="BQ283" s="4" t="str">
        <f>IF(Table_Sequence_Check[[#This Row],[Restriction Enzyme 2 Check]]&lt;&gt;"", Table_Restriction_Enzymes[[#Headers],[AscI]],"")</f>
        <v/>
      </c>
      <c r="BR283" s="4" t="str">
        <f>IF(AND(Table65[[#This Row],[Vector]] &lt;&gt; "Banked Construct",Table65[[#This Row],[Service]]&lt;&gt;"Stock RNA", Table65[[#This Row],[Service]]&lt;&gt;"HT Geneblock Custom RNA", Table_Sequence_Check[[#This Row],[Restriction Enzyme 1 Check]]&lt;&gt;"", Table_Sequence_Check[[#This Row],[Restriction Enzyme 2 Check]]&lt;&gt; ""),"Error 8: Remove instances of one of the following: " &amp; _xlfn.CONCAT(Table_Sequence_Check[[#This Row],[Restriction Enzyme 1 Check]],Table_Sequence_Check[[#This Row],[Restriction Enzyme 2 Check]]),"")</f>
        <v/>
      </c>
      <c r="BS283" s="4" t="str" cm="1">
        <f t="array" ref="BS283">IF(
   AND(
      Table65[[#This Row],[Service]] &lt;&gt; "",
      OR(
         COUNTIF(Table65[Service], "HT Custom RNA") &gt; 0,
         COUNTIF(Table65[Service], "HT Geneblock Custom RNA") &gt; 0
      ),
      COUNTA(_xlfn.UNIQUE(_xlfn._xlws.FILTER(Table65[Service], Table65[Service] &lt;&gt; ""))) &gt; 1
   ),
   "Error 9: If selecting HT Custom RNA or HT Geneblock Custom RNA, all items must match the selected HT service",
   ""
)</f>
        <v/>
      </c>
      <c r="BT283" s="4" t="str" cm="1">
        <f t="array" ref="BT283">IF(
   AND(
      Table65[[#This Row],[Service]] &lt;&gt; "",
      OR(COUNTIF(Table65[Service], "*HT Custom RNA*") &gt; 0, COUNTIF(Table65[Service], "*HT Geneblock Custom RNA*") &gt; 0),
      OR(
         COUNTA(_xlfn.UNIQUE(_xlfn._xlws.FILTER(Table65[RNA Analytics], (Table65[Service] &lt;&gt; "")))) &gt; 1,
         COUNTA(_xlfn.UNIQUE(_xlfn._xlws.FILTER(Table65[Bank Construct?], (Table65[Service] &lt;&gt; "")))) &gt; 1,
         COUNTA(_xlfn.UNIQUE(_xlfn._xlws.FILTER(Table65[Synthesis Type], (Table65[Service] &lt;&gt; "")))) &gt; 1
      )
   ),
   "Error 10: If submitting HT Custom RNA or HT Geneblock Custom RNA service request, all items must have the same Synthesis Type, Banking, and Analytics",
   ""
)</f>
        <v/>
      </c>
      <c r="BU283" s="4" t="str">
        <f>IF(AND(OR(Table65[[#This Row],[Service]] = "HT Custom RNA",Table65[[#This Row],[Service]] = "HT Geneblock Custom RNA"), Table65[[#This Row],[Vector]]="Banked Construct"),"Error 11: Banked constructs cannot be submitted for HT/Geneblock Custom RNA service. Contact the core if you'd like to resynthesize an entire banked plate","")</f>
        <v/>
      </c>
      <c r="BV283" s="4" t="str">
        <f>IF(AND(Table65[[#This Row],[Service]] &lt;&gt; "", Table65[[#This Row],[Vector]]="Banked Construct", Table65[[#This Row],[Bank Construct?]]="Yes"),"Error 12: Cannot bank constructs that are already banked","")</f>
        <v/>
      </c>
      <c r="BW283" s="4" t="str" cm="1">
        <f t="array" ref="BW283">_xlfn.LET(
    _xlpm.ProblemFound, _xlfn.TEXTJOIN(", ", TRUE, IF(AND(Table65[[#This Row],[Synthesis Type]]="Other RNA", OR(Table65[[#This Row],[Codon Optimize Capitalized?]]="No", Table65[[#This Row],[Codon Optimize Capitalized?]]="")), IF((ISNUMBER(SEARCH(Table_pA_Check[pA Check], Table65[[#This Row],[Custom Sequence/Bank ID]]))), Table_pA_Check[pA Check], ""),IF((ISNUMBER(FIND(LOWER(Table_pA_Check[pA Check]), Table65[[#This Row],[Custom Sequence/Bank ID]]))), Table_pA_Check[pA Check], ""))),
    IF(_xlpm.ProblemFound="", "", "Error 13: Problem sequences found (" &amp; _xlpm.ProblemFound &amp; ")"))</f>
        <v/>
      </c>
      <c r="BX283" s="4" t="str">
        <f>IF(AND(Table65[[#This Row],[Service]] &lt;&gt; "", Table65[[#This Row],[Codon Optimize Capitalized?]]&lt;&gt; "No", Table65[[#This Row],[Codon Optimize Capitalized?]]&lt;&gt; "", Table65[[#This Row],[Codon Optimize Capitalized?]]&lt;&gt; "No Options", EXACT(Table65[[#This Row],[Custom Sequence/Bank ID]],LOWER(Table65[[#This Row],[Custom Sequence/Bank ID]]))),"Error 14: Codon optimization is selected, but sequence is lowercase. Change regions for optimization to uppercase","")</f>
        <v/>
      </c>
      <c r="BY283" s="4" t="str">
        <f>IF(COUNTIF(Table65[Name], Table65[[#This Row],[Name]]) &gt; 1, "Error 15: Duplicate name", "")</f>
        <v/>
      </c>
      <c r="BZ283" s="4" t="str">
        <f>IF(
   Table65[[#This Row],[Service]]&lt;&gt;"",
   IF(
      AND(Table65[[#This Row],[Formulation]]="", Table65[[#This Row],[Number of Aliquots]]&gt;1),
      "Error 16: The RTC can only aliquot formulated circRNA; unformulated circRNA is stable through many freeze-thaw cycles",
      ""
   ),
   ""
)</f>
        <v/>
      </c>
      <c r="CA283" s="4" t="str">
        <f>IF(
   Table65[[#This Row],[Service]]&lt;&gt;"",
   IF(
      Table65[[#This Row],[Number of Aliquots]] &gt; (Table65[[#This Row],[Quantity (mg)]]*20),
      "Error 17: Too many aliquots. Maximum aliquots for Quantity requested = " &amp; (Table65[[#This Row],[Quantity (mg)]]*20),
      ""
   ),
   ""
)</f>
        <v/>
      </c>
      <c r="CB283" s="4" t="str">
        <f>IF(
   AND(Table65[[#This Row],[Service]]&lt;&gt;"", Table65[[#This Row],[Quantity (mg)]]&lt;0.2, Table65[[#This Row],[Formulation]]&lt;&gt;"", Table65[[#This Row],[Formulation]]&lt;&gt;"None"),
   "Error 18: Quantity too low. Minimum is 0.2mg for formulations",
   ""
)</f>
        <v/>
      </c>
      <c r="CC283" s="4" t="str">
        <f>IF(
   AND(Table65[[#This Row],[Service]]&lt;&gt;"", Table65[[#This Row],[Vector]]="No Vector", Table65[[#This Row],[Service]]&lt;&gt;"HT Geneblock Custom RNA"),
   "Error 19: [No Vector] can only be used for Geneblock service",
   ""
)</f>
        <v/>
      </c>
      <c r="CD283" s="4" t="str">
        <f>_xlfn.LET(
    _xlpm.errorList, _xlfn.TEXTJOIN(". ", TRUE, Table_Sequence_Check[[#This Row],[Problem Sequence Check]:[GC Check]],Table_Sequence_Check[[#This Row],[Restriction Enzyme Error]:[Gblock No Vector Check]]),
    IF(AND(Table65[[#This Row],[Service]]&lt;&gt;"", Table65[[#This Row],[Custom Sequence/Bank ID]]&lt;&gt;"SPECIAL",_xlpm.errorList&lt;&gt;""), _xlpm.errorList &amp; ".", "")
)</f>
        <v/>
      </c>
      <c r="CF283" s="3" t="str">
        <f t="shared" si="20"/>
        <v>Required</v>
      </c>
      <c r="CG283" s="1" t="str">
        <f t="shared" si="21"/>
        <v>Optional</v>
      </c>
      <c r="CH283" s="1" t="str">
        <f>IF(Table65[[#This Row],[Service]]&lt;&gt;"",IF((Table65[[#This Row],[Service]]="HT Custom RNA") + (Table65[[#This Row],[Service]]="HT Geneblock Custom RNA"), "Empty","Required"),"Empty")</f>
        <v>Empty</v>
      </c>
      <c r="CI283" s="1" t="str">
        <f>IF(Table65[[#This Row],[Service]] = "Stock RNA", "Required","Empty")</f>
        <v>Empty</v>
      </c>
      <c r="CJ283" s="1" t="str">
        <f>IF(OR(Table65[[#This Row],[Service]] = "Custom RNA", Table65[[#This Row],[Service]] = "HT Custom RNA", Table65[[#This Row],[Service]] = "HT Geneblock Custom RNA", Table65[[#This Row],[Service]] = "Formulation"), "Required", "Empty")</f>
        <v>Empty</v>
      </c>
      <c r="CK283" s="1" t="str">
        <f>IF(OR(Table65[[#This Row],[Service]] = "Custom RNA", Table65[[#This Row],[Service]] = "HT Custom RNA", Table65[[#This Row],[Service]] = "HT Geneblock Custom RNA"), "Required", "Empty")</f>
        <v>Empty</v>
      </c>
      <c r="CL283" s="1" t="str">
        <f>IF(OR(Table65[[#This Row],[Service]] = "Custom RNA", Table65[[#This Row],[Service]] = "HT Custom RNA", Table65[[#This Row],[Service]] = "HT Geneblock Custom RNA"), "Required", "Empty")</f>
        <v>Empty</v>
      </c>
      <c r="CM283" s="1" t="str">
        <f>IF(OR(Table65[[#This Row],[Service]] = "Custom RNA", Table65[[#This Row],[Service]] = "HT Custom RNA", Table65[[#This Row],[Service]] = "HT Geneblock Custom RNA"), "Required", "Empty")</f>
        <v>Empty</v>
      </c>
      <c r="CN283" s="1" t="str">
        <f>IF(AND(Table65[[#This Row],[Vector]]&lt;&gt;"Banked Construct", OR(Table65[[#This Row],[Service]] = "Custom RNA", Table65[[#This Row],[Service]] = "HT Custom RNA",Table65[[#This Row],[Service]] = "HT Geneblock Custom RNA",)), "Optional", "Empty")</f>
        <v>Empty</v>
      </c>
      <c r="CO283" s="1" t="str">
        <f>IF(OR(Table65[[#This Row],[Service]] = "Custom RNA", Table65[[#This Row],[Service]] = "HT Custom RNA"), "Optional", "Empty")</f>
        <v>Empty</v>
      </c>
      <c r="CP283" s="1" t="str">
        <f>IF(OR(Table65[[#This Row],[Service]] = "Custom RNA", Table65[[#This Row],[Service]] = "HT Custom RNA", Table65[[#This Row],[Service]] = "HT Custom Geneblock RNA"), "Optional", "Empty")</f>
        <v>Empty</v>
      </c>
      <c r="CQ283" s="1" t="str">
        <f>IF(Table65[[#This Row],[Service]]&lt;&gt;"",IF(OR(Table65[[#This Row],[Service]]="HT Custom RNA", Table65[[#This Row],[Service]]="HT Geneblock Custom RNA"), "Empty","Optional"),"Empty")</f>
        <v>Empty</v>
      </c>
      <c r="CR283" s="1" t="str">
        <f>IF(AND(Table65[[#This Row],[Formulation]]&lt;&gt;"",Table65[[#This Row],[Formulation]]&lt;&gt;"None",Table65[[#This Row],[Formulation]]&lt;&gt;"No Options"), "Required","Empty")</f>
        <v>Empty</v>
      </c>
      <c r="CS283" s="1" t="str">
        <f>IF(AND(Table65[[#This Row],[Formulation]]&lt;&gt;"",Table65[[#This Row],[Formulation]]&lt;&gt;"None",Table65[[#This Row],[Formulation]]&lt;&gt;"No Options"), "Optional","Empty")</f>
        <v>Empty</v>
      </c>
      <c r="CT283" s="1" t="str">
        <f t="shared" si="22"/>
        <v>Optional</v>
      </c>
      <c r="CU283" s="1" t="str">
        <f t="shared" si="23"/>
        <v>Optional</v>
      </c>
      <c r="CV283" s="2" t="str">
        <f t="shared" si="24"/>
        <v>Optional</v>
      </c>
    </row>
    <row r="284" spans="1:100" x14ac:dyDescent="0.35">
      <c r="A284" s="69">
        <v>280</v>
      </c>
      <c r="B284" s="59"/>
      <c r="C284" s="83"/>
      <c r="D284" s="85"/>
      <c r="E284" s="90"/>
      <c r="F284" s="60"/>
      <c r="G284" s="60"/>
      <c r="H284" s="60"/>
      <c r="I284" s="61"/>
      <c r="J284" s="61"/>
      <c r="K284" s="105"/>
      <c r="L284" s="90"/>
      <c r="M284" s="60"/>
      <c r="N284" s="108"/>
      <c r="O284" s="91"/>
      <c r="P284" s="111"/>
      <c r="Q284" s="93" t="str">
        <f>Table_Sequence_Check[[#This Row],[Final Warnings]]</f>
        <v/>
      </c>
      <c r="R284" s="19"/>
      <c r="S284" s="19"/>
      <c r="T284" s="19"/>
      <c r="BG284" s="3" t="str" cm="1">
        <f t="array" ref="BG284">_xlfn.LET(
    _xlpm.ProblemFound, _xlfn.TEXTJOIN(", ", TRUE, IF(OR(Table65[[#This Row],[Codon Optimize Capitalized?]]="No", Table65[[#This Row],[Codon Optimize Capitalized?]]=""), IF((ISNUMBER(SEARCH(Table_Problem_Sequences[Problem Sequences], Table65[[#This Row],[Custom Sequence/Bank ID]]))), Table_Problem_Sequences[Problem Sequences], ""),IF((ISNUMBER(FIND(LOWER(Table_Problem_Sequences[Problem Sequences]), Table65[[#This Row],[Custom Sequence/Bank ID]]))), Table_Problem_Sequences[Problem Sequences], ""))),
    IF(_xlpm.ProblemFound="", "", "Warning 1: Problem sequences found (" &amp; _xlpm.ProblemFound &amp; ")"))</f>
        <v/>
      </c>
      <c r="BH284" s="3" t="str">
        <f>IF(AND(Table65[[#This Row],[Vector]] &lt;&gt; "Banked Construct",Table65[[#This Row],[Service]]&lt;&gt;"Stock RNA", LEN(Table65[[#This Row],[Custom Sequence/Bank ID]])&lt;300, Table65[[#This Row],[Custom Sequence/Bank ID]]&lt;&gt;""),"Comment: Sequence is less than 300nt. A spacer sequence will be added to bring the length up to 300nt","")</f>
        <v/>
      </c>
      <c r="BI284" s="1" t="str">
        <f>IF(AND(Table65[[#This Row],[Custom Sequence/Bank ID]]&lt;&gt;"", Table65[[#This Row],[Codon Optimize Capitalized?]]&lt;&gt; "No", Table65[[#This Row],[Codon Optimize Capitalized?]]&lt;&gt; "", Table65[[#This Row],[Codon Optimize Capitalized?]]&lt;&gt; "No Options"),
    IF(MOD(LEN(SUBSTITUTE(SUBSTITUTE(SUBSTITUTE(SUBSTITUTE(SUBSTITUTE(Table65[[#This Row],[Custom Sequence/Bank ID]], "a", ""), "c", ""), "g", ""), "u", ""), "t", "")), 3) = 0,
        "",
        "Error 3: Optimization regions not divisible by 3"),
    "")</f>
        <v/>
      </c>
      <c r="BJ284" s="1" t="str">
        <f>IF(
    Table65[[#This Row],[Vector]]="Banked Construct",
    IF(
        AND(
            LEFT(Table65[[#This Row],[Custom Sequence/Bank ID]], 3)="RTC",
            ISNUMBER(VALUE(MID(Table65[[#This Row],[Custom Sequence/Bank ID]], 4, 7))),
            LEN(Table65[[#This Row],[Custom Sequence/Bank ID]])=10
        ),
        "",
        "Error 4: Incorrect Bank ID"
    ),
    ""
)</f>
        <v/>
      </c>
      <c r="BK284" s="1" t="str">
        <f>IF(
   AND(Table65[[#This Row],[Vector]]&lt;&gt;"Banked Construct", LEN(Table65[[#This Row],[Custom Sequence/Bank ID]])&gt;0),
   IF(
      LEN(
         SUBSTITUTE(
            SUBSTITUTE(
               SUBSTITUTE(
                  SUBSTITUTE(UPPER(Table65[[#This Row],[Custom Sequence/Bank ID]]),"A",""),
               "C",""),
            "T",""),
         "G","")
      )&gt;0,
      "Error 5: Non-ACGT characters present",
      ""
   ),
   ""
)</f>
        <v/>
      </c>
      <c r="BL284" s="4" t="str">
        <f>IF(AND(Table65[[#This Row],[Vector]] &lt;&gt; "Banked Construct",Table65[[#This Row],[Service]]="Custom RNA", LEN(Table65[[#This Row],[Custom Sequence/Bank ID]])&gt;10000),"Error 6: Maximum sequence length is 10,000nt",IF(AND(Table65[[#This Row],[Vector]] &lt;&gt; "Banked Construct",Table65[[#This Row],[Service]]="HT Custom RNA", LEN(Table65[[#This Row],[Custom Sequence/Bank ID]])&gt;5000),"Error 6: Maximum sequence length for HT is 5,000nt", IF(Table65[[#This Row],[Service]]="HT Geneblock Custom RNA", IF(AND(Table65[[#This Row],[Vector]]="RTC coding circRNA", LEN(Table65[[#This Row],[Custom Sequence/Bank ID]])&gt;3793),"Error 6: Maximum sequence length for Coding CircRNA Geneblock is 3,793nt", IF(AND(Table65[[#This Row],[Vector]]="RTC noncoding circRNA", LEN(Table65[[#This Row],[Custom Sequence/Bank ID]])&gt;4493),"Error 6: Maximum sequence length for Noncoding CircRNA Geneblock is 4,493nt", IF(AND(Table65[[#This Row],[Vector]]="RTC Other RNA", LEN(Table65[[#This Row],[Custom Sequence/Bank ID]])&gt;4913),"Error 6: Maximum sequence length for Other RNA Geneblock is 4,913nt",""))),"")))</f>
        <v/>
      </c>
      <c r="BM284" s="4" t="str">
        <f>IF(AND(Table65[[#This Row],[Vector]] &lt;&gt; "Banked Construct", Table65[[#This Row],[Service]]&lt;&gt;"Stock RNA", Table65[[#This Row],[Custom Sequence/Bank ID]]&lt;&gt;""),
    _xlfn.LET(
        _xlpm.Sequence, Table65[[#This Row],[Custom Sequence/Bank ID]],
        _xlpm.OriginalLength, IF(AND(Table65[[#This Row],[Codon Optimize Capitalized?]] &lt;&gt; "No", Table65[[#This Row],[Codon Optimize Capitalized?]] &lt;&gt; ""),
                           LEN(SUBSTITUTE(SUBSTITUTE(SUBSTITUTE(SUBSTITUTE(SUBSTITUTE(_xlpm.Sequence, "A", ""), "C", ""), "G", ""), "T", ""), "U", "")),
                           LEN(_xlpm.Sequence)),
        _xlpm.NoGCLength, IF(AND(Table65[[#This Row],[Codon Optimize Capitalized?]] &lt;&gt; "No", Table65[[#This Row],[Codon Optimize Capitalized?]] &lt;&gt; ""),
                       LEN((SUBSTITUTE(SUBSTITUTE(SUBSTITUTE(SUBSTITUTE(SUBSTITUTE(SUBSTITUTE(SUBSTITUTE(_xlpm.Sequence, "A", ""), "C", ""), "G", ""), "T", ""), "U", ""), "g", ""), "c", ""))),
                       LEN(SUBSTITUTE(SUBSTITUTE(UPPER(_xlpm.Sequence), "G", ""), "C", ""))),
        _xlpm.GCLength, _xlpm.OriginalLength - _xlpm.NoGCLength,
        _xlpm.GCPercentage, IF(_xlpm.OriginalLength &gt; 15, _xlpm.GCLength / _xlpm.OriginalLength, 0.5),
                IF(OR(_xlpm.GCPercentage &gt; 0.65, _xlpm.GCPercentage &lt; 0.25), "Warning 7: Unoptimized region GC is not between 25-65%", "")
    ),
    ""
)</f>
        <v/>
      </c>
      <c r="BN284" s="4" t="str" cm="1">
        <f t="array" ref="BN284">_xlfn.LET(
    _xlpm.ProblemFound, _xlfn.TEXTJOIN(", ", TRUE, IF(OR(Table65[[#This Row],[Codon Optimize Capitalized?]]="No", Table65[[#This Row],[Codon Optimize Capitalized?]]=""), IF((ISNUMBER(SEARCH(Table_Restriction_Enzymes[XbaI], Table65[[#This Row],[Custom Sequence/Bank ID]]))), Table_Restriction_Enzymes[XbaI], ""),IF((ISNUMBER(FIND(LOWER(Table_Restriction_Enzymes[XbaI]), Table65[[#This Row],[Custom Sequence/Bank ID]]))), Table_Restriction_Enzymes[XbaI], ""))),
    IF(_xlpm.ProblemFound="", "", "[" &amp; _xlpm.ProblemFound &amp; "]"))</f>
        <v/>
      </c>
      <c r="BO284" s="4" t="str">
        <f>IF(Table_Sequence_Check[[#This Row],[Restriction Enzyme 1 Check]]&lt;&gt;"", Table_Restriction_Enzymes[[#Headers],[XbaI]],"")</f>
        <v/>
      </c>
      <c r="BP284" s="4" t="str" cm="1">
        <f t="array" ref="BP284">_xlfn.LET(
    _xlpm.ProblemFound, _xlfn.TEXTJOIN(", ", TRUE, IF(OR(Table65[[#This Row],[Codon Optimize Capitalized?]]="No", Table65[[#This Row],[Codon Optimize Capitalized?]]=""), IF((ISNUMBER(SEARCH(Table_Restriction_Enzymes[AscI], Table65[[#This Row],[Custom Sequence/Bank ID]]))), Table_Restriction_Enzymes[AscI], ""),IF((ISNUMBER(FIND(LOWER(Table_Restriction_Enzymes[AscI]), Table65[[#This Row],[Custom Sequence/Bank ID]]))), Table_Restriction_Enzymes[AscI], ""))),
    IF(_xlpm.ProblemFound="", "", "[" &amp; _xlpm.ProblemFound &amp; "]"))</f>
        <v/>
      </c>
      <c r="BQ284" s="4" t="str">
        <f>IF(Table_Sequence_Check[[#This Row],[Restriction Enzyme 2 Check]]&lt;&gt;"", Table_Restriction_Enzymes[[#Headers],[AscI]],"")</f>
        <v/>
      </c>
      <c r="BR284" s="4" t="str">
        <f>IF(AND(Table65[[#This Row],[Vector]] &lt;&gt; "Banked Construct",Table65[[#This Row],[Service]]&lt;&gt;"Stock RNA", Table65[[#This Row],[Service]]&lt;&gt;"HT Geneblock Custom RNA", Table_Sequence_Check[[#This Row],[Restriction Enzyme 1 Check]]&lt;&gt;"", Table_Sequence_Check[[#This Row],[Restriction Enzyme 2 Check]]&lt;&gt; ""),"Error 8: Remove instances of one of the following: " &amp; _xlfn.CONCAT(Table_Sequence_Check[[#This Row],[Restriction Enzyme 1 Check]],Table_Sequence_Check[[#This Row],[Restriction Enzyme 2 Check]]),"")</f>
        <v/>
      </c>
      <c r="BS284" s="4" t="str" cm="1">
        <f t="array" ref="BS284">IF(
   AND(
      Table65[[#This Row],[Service]] &lt;&gt; "",
      OR(
         COUNTIF(Table65[Service], "HT Custom RNA") &gt; 0,
         COUNTIF(Table65[Service], "HT Geneblock Custom RNA") &gt; 0
      ),
      COUNTA(_xlfn.UNIQUE(_xlfn._xlws.FILTER(Table65[Service], Table65[Service] &lt;&gt; ""))) &gt; 1
   ),
   "Error 9: If selecting HT Custom RNA or HT Geneblock Custom RNA, all items must match the selected HT service",
   ""
)</f>
        <v/>
      </c>
      <c r="BT284" s="4" t="str" cm="1">
        <f t="array" ref="BT284">IF(
   AND(
      Table65[[#This Row],[Service]] &lt;&gt; "",
      OR(COUNTIF(Table65[Service], "*HT Custom RNA*") &gt; 0, COUNTIF(Table65[Service], "*HT Geneblock Custom RNA*") &gt; 0),
      OR(
         COUNTA(_xlfn.UNIQUE(_xlfn._xlws.FILTER(Table65[RNA Analytics], (Table65[Service] &lt;&gt; "")))) &gt; 1,
         COUNTA(_xlfn.UNIQUE(_xlfn._xlws.FILTER(Table65[Bank Construct?], (Table65[Service] &lt;&gt; "")))) &gt; 1,
         COUNTA(_xlfn.UNIQUE(_xlfn._xlws.FILTER(Table65[Synthesis Type], (Table65[Service] &lt;&gt; "")))) &gt; 1
      )
   ),
   "Error 10: If submitting HT Custom RNA or HT Geneblock Custom RNA service request, all items must have the same Synthesis Type, Banking, and Analytics",
   ""
)</f>
        <v/>
      </c>
      <c r="BU284" s="4" t="str">
        <f>IF(AND(OR(Table65[[#This Row],[Service]] = "HT Custom RNA",Table65[[#This Row],[Service]] = "HT Geneblock Custom RNA"), Table65[[#This Row],[Vector]]="Banked Construct"),"Error 11: Banked constructs cannot be submitted for HT/Geneblock Custom RNA service. Contact the core if you'd like to resynthesize an entire banked plate","")</f>
        <v/>
      </c>
      <c r="BV284" s="4" t="str">
        <f>IF(AND(Table65[[#This Row],[Service]] &lt;&gt; "", Table65[[#This Row],[Vector]]="Banked Construct", Table65[[#This Row],[Bank Construct?]]="Yes"),"Error 12: Cannot bank constructs that are already banked","")</f>
        <v/>
      </c>
      <c r="BW284" s="4" t="str" cm="1">
        <f t="array" ref="BW284">_xlfn.LET(
    _xlpm.ProblemFound, _xlfn.TEXTJOIN(", ", TRUE, IF(AND(Table65[[#This Row],[Synthesis Type]]="Other RNA", OR(Table65[[#This Row],[Codon Optimize Capitalized?]]="No", Table65[[#This Row],[Codon Optimize Capitalized?]]="")), IF((ISNUMBER(SEARCH(Table_pA_Check[pA Check], Table65[[#This Row],[Custom Sequence/Bank ID]]))), Table_pA_Check[pA Check], ""),IF((ISNUMBER(FIND(LOWER(Table_pA_Check[pA Check]), Table65[[#This Row],[Custom Sequence/Bank ID]]))), Table_pA_Check[pA Check], ""))),
    IF(_xlpm.ProblemFound="", "", "Error 13: Problem sequences found (" &amp; _xlpm.ProblemFound &amp; ")"))</f>
        <v/>
      </c>
      <c r="BX284" s="4" t="str">
        <f>IF(AND(Table65[[#This Row],[Service]] &lt;&gt; "", Table65[[#This Row],[Codon Optimize Capitalized?]]&lt;&gt; "No", Table65[[#This Row],[Codon Optimize Capitalized?]]&lt;&gt; "", Table65[[#This Row],[Codon Optimize Capitalized?]]&lt;&gt; "No Options", EXACT(Table65[[#This Row],[Custom Sequence/Bank ID]],LOWER(Table65[[#This Row],[Custom Sequence/Bank ID]]))),"Error 14: Codon optimization is selected, but sequence is lowercase. Change regions for optimization to uppercase","")</f>
        <v/>
      </c>
      <c r="BY284" s="4" t="str">
        <f>IF(COUNTIF(Table65[Name], Table65[[#This Row],[Name]]) &gt; 1, "Error 15: Duplicate name", "")</f>
        <v/>
      </c>
      <c r="BZ284" s="4" t="str">
        <f>IF(
   Table65[[#This Row],[Service]]&lt;&gt;"",
   IF(
      AND(Table65[[#This Row],[Formulation]]="", Table65[[#This Row],[Number of Aliquots]]&gt;1),
      "Error 16: The RTC can only aliquot formulated circRNA; unformulated circRNA is stable through many freeze-thaw cycles",
      ""
   ),
   ""
)</f>
        <v/>
      </c>
      <c r="CA284" s="4" t="str">
        <f>IF(
   Table65[[#This Row],[Service]]&lt;&gt;"",
   IF(
      Table65[[#This Row],[Number of Aliquots]] &gt; (Table65[[#This Row],[Quantity (mg)]]*20),
      "Error 17: Too many aliquots. Maximum aliquots for Quantity requested = " &amp; (Table65[[#This Row],[Quantity (mg)]]*20),
      ""
   ),
   ""
)</f>
        <v/>
      </c>
      <c r="CB284" s="4" t="str">
        <f>IF(
   AND(Table65[[#This Row],[Service]]&lt;&gt;"", Table65[[#This Row],[Quantity (mg)]]&lt;0.2, Table65[[#This Row],[Formulation]]&lt;&gt;"", Table65[[#This Row],[Formulation]]&lt;&gt;"None"),
   "Error 18: Quantity too low. Minimum is 0.2mg for formulations",
   ""
)</f>
        <v/>
      </c>
      <c r="CC284" s="4" t="str">
        <f>IF(
   AND(Table65[[#This Row],[Service]]&lt;&gt;"", Table65[[#This Row],[Vector]]="No Vector", Table65[[#This Row],[Service]]&lt;&gt;"HT Geneblock Custom RNA"),
   "Error 19: [No Vector] can only be used for Geneblock service",
   ""
)</f>
        <v/>
      </c>
      <c r="CD284" s="4" t="str">
        <f>_xlfn.LET(
    _xlpm.errorList, _xlfn.TEXTJOIN(". ", TRUE, Table_Sequence_Check[[#This Row],[Problem Sequence Check]:[GC Check]],Table_Sequence_Check[[#This Row],[Restriction Enzyme Error]:[Gblock No Vector Check]]),
    IF(AND(Table65[[#This Row],[Service]]&lt;&gt;"", Table65[[#This Row],[Custom Sequence/Bank ID]]&lt;&gt;"SPECIAL",_xlpm.errorList&lt;&gt;""), _xlpm.errorList &amp; ".", "")
)</f>
        <v/>
      </c>
      <c r="CF284" s="3" t="str">
        <f t="shared" si="20"/>
        <v>Required</v>
      </c>
      <c r="CG284" s="1" t="str">
        <f t="shared" si="21"/>
        <v>Optional</v>
      </c>
      <c r="CH284" s="1" t="str">
        <f>IF(Table65[[#This Row],[Service]]&lt;&gt;"",IF((Table65[[#This Row],[Service]]="HT Custom RNA") + (Table65[[#This Row],[Service]]="HT Geneblock Custom RNA"), "Empty","Required"),"Empty")</f>
        <v>Empty</v>
      </c>
      <c r="CI284" s="1" t="str">
        <f>IF(Table65[[#This Row],[Service]] = "Stock RNA", "Required","Empty")</f>
        <v>Empty</v>
      </c>
      <c r="CJ284" s="1" t="str">
        <f>IF(OR(Table65[[#This Row],[Service]] = "Custom RNA", Table65[[#This Row],[Service]] = "HT Custom RNA", Table65[[#This Row],[Service]] = "HT Geneblock Custom RNA", Table65[[#This Row],[Service]] = "Formulation"), "Required", "Empty")</f>
        <v>Empty</v>
      </c>
      <c r="CK284" s="1" t="str">
        <f>IF(OR(Table65[[#This Row],[Service]] = "Custom RNA", Table65[[#This Row],[Service]] = "HT Custom RNA", Table65[[#This Row],[Service]] = "HT Geneblock Custom RNA"), "Required", "Empty")</f>
        <v>Empty</v>
      </c>
      <c r="CL284" s="1" t="str">
        <f>IF(OR(Table65[[#This Row],[Service]] = "Custom RNA", Table65[[#This Row],[Service]] = "HT Custom RNA", Table65[[#This Row],[Service]] = "HT Geneblock Custom RNA"), "Required", "Empty")</f>
        <v>Empty</v>
      </c>
      <c r="CM284" s="1" t="str">
        <f>IF(OR(Table65[[#This Row],[Service]] = "Custom RNA", Table65[[#This Row],[Service]] = "HT Custom RNA", Table65[[#This Row],[Service]] = "HT Geneblock Custom RNA"), "Required", "Empty")</f>
        <v>Empty</v>
      </c>
      <c r="CN284" s="1" t="str">
        <f>IF(AND(Table65[[#This Row],[Vector]]&lt;&gt;"Banked Construct", OR(Table65[[#This Row],[Service]] = "Custom RNA", Table65[[#This Row],[Service]] = "HT Custom RNA",Table65[[#This Row],[Service]] = "HT Geneblock Custom RNA",)), "Optional", "Empty")</f>
        <v>Empty</v>
      </c>
      <c r="CO284" s="1" t="str">
        <f>IF(OR(Table65[[#This Row],[Service]] = "Custom RNA", Table65[[#This Row],[Service]] = "HT Custom RNA"), "Optional", "Empty")</f>
        <v>Empty</v>
      </c>
      <c r="CP284" s="1" t="str">
        <f>IF(OR(Table65[[#This Row],[Service]] = "Custom RNA", Table65[[#This Row],[Service]] = "HT Custom RNA", Table65[[#This Row],[Service]] = "HT Custom Geneblock RNA"), "Optional", "Empty")</f>
        <v>Empty</v>
      </c>
      <c r="CQ284" s="1" t="str">
        <f>IF(Table65[[#This Row],[Service]]&lt;&gt;"",IF(OR(Table65[[#This Row],[Service]]="HT Custom RNA", Table65[[#This Row],[Service]]="HT Geneblock Custom RNA"), "Empty","Optional"),"Empty")</f>
        <v>Empty</v>
      </c>
      <c r="CR284" s="1" t="str">
        <f>IF(AND(Table65[[#This Row],[Formulation]]&lt;&gt;"",Table65[[#This Row],[Formulation]]&lt;&gt;"None",Table65[[#This Row],[Formulation]]&lt;&gt;"No Options"), "Required","Empty")</f>
        <v>Empty</v>
      </c>
      <c r="CS284" s="1" t="str">
        <f>IF(AND(Table65[[#This Row],[Formulation]]&lt;&gt;"",Table65[[#This Row],[Formulation]]&lt;&gt;"None",Table65[[#This Row],[Formulation]]&lt;&gt;"No Options"), "Optional","Empty")</f>
        <v>Empty</v>
      </c>
      <c r="CT284" s="1" t="str">
        <f t="shared" si="22"/>
        <v>Optional</v>
      </c>
      <c r="CU284" s="1" t="str">
        <f t="shared" si="23"/>
        <v>Optional</v>
      </c>
      <c r="CV284" s="2" t="str">
        <f t="shared" si="24"/>
        <v>Optional</v>
      </c>
    </row>
    <row r="285" spans="1:100" x14ac:dyDescent="0.35">
      <c r="A285" s="69">
        <v>281</v>
      </c>
      <c r="B285" s="59"/>
      <c r="C285" s="83"/>
      <c r="D285" s="85"/>
      <c r="E285" s="90"/>
      <c r="F285" s="60"/>
      <c r="G285" s="60"/>
      <c r="H285" s="60"/>
      <c r="I285" s="61"/>
      <c r="J285" s="61"/>
      <c r="K285" s="105"/>
      <c r="L285" s="90"/>
      <c r="M285" s="60"/>
      <c r="N285" s="108"/>
      <c r="O285" s="91"/>
      <c r="P285" s="111"/>
      <c r="Q285" s="93" t="str">
        <f>Table_Sequence_Check[[#This Row],[Final Warnings]]</f>
        <v/>
      </c>
      <c r="R285" s="19"/>
      <c r="S285" s="19"/>
      <c r="T285" s="19"/>
      <c r="BG285" s="3" t="str" cm="1">
        <f t="array" ref="BG285">_xlfn.LET(
    _xlpm.ProblemFound, _xlfn.TEXTJOIN(", ", TRUE, IF(OR(Table65[[#This Row],[Codon Optimize Capitalized?]]="No", Table65[[#This Row],[Codon Optimize Capitalized?]]=""), IF((ISNUMBER(SEARCH(Table_Problem_Sequences[Problem Sequences], Table65[[#This Row],[Custom Sequence/Bank ID]]))), Table_Problem_Sequences[Problem Sequences], ""),IF((ISNUMBER(FIND(LOWER(Table_Problem_Sequences[Problem Sequences]), Table65[[#This Row],[Custom Sequence/Bank ID]]))), Table_Problem_Sequences[Problem Sequences], ""))),
    IF(_xlpm.ProblemFound="", "", "Warning 1: Problem sequences found (" &amp; _xlpm.ProblemFound &amp; ")"))</f>
        <v/>
      </c>
      <c r="BH285" s="3" t="str">
        <f>IF(AND(Table65[[#This Row],[Vector]] &lt;&gt; "Banked Construct",Table65[[#This Row],[Service]]&lt;&gt;"Stock RNA", LEN(Table65[[#This Row],[Custom Sequence/Bank ID]])&lt;300, Table65[[#This Row],[Custom Sequence/Bank ID]]&lt;&gt;""),"Comment: Sequence is less than 300nt. A spacer sequence will be added to bring the length up to 300nt","")</f>
        <v/>
      </c>
      <c r="BI285" s="1" t="str">
        <f>IF(AND(Table65[[#This Row],[Custom Sequence/Bank ID]]&lt;&gt;"", Table65[[#This Row],[Codon Optimize Capitalized?]]&lt;&gt; "No", Table65[[#This Row],[Codon Optimize Capitalized?]]&lt;&gt; "", Table65[[#This Row],[Codon Optimize Capitalized?]]&lt;&gt; "No Options"),
    IF(MOD(LEN(SUBSTITUTE(SUBSTITUTE(SUBSTITUTE(SUBSTITUTE(SUBSTITUTE(Table65[[#This Row],[Custom Sequence/Bank ID]], "a", ""), "c", ""), "g", ""), "u", ""), "t", "")), 3) = 0,
        "",
        "Error 3: Optimization regions not divisible by 3"),
    "")</f>
        <v/>
      </c>
      <c r="BJ285" s="1" t="str">
        <f>IF(
    Table65[[#This Row],[Vector]]="Banked Construct",
    IF(
        AND(
            LEFT(Table65[[#This Row],[Custom Sequence/Bank ID]], 3)="RTC",
            ISNUMBER(VALUE(MID(Table65[[#This Row],[Custom Sequence/Bank ID]], 4, 7))),
            LEN(Table65[[#This Row],[Custom Sequence/Bank ID]])=10
        ),
        "",
        "Error 4: Incorrect Bank ID"
    ),
    ""
)</f>
        <v/>
      </c>
      <c r="BK285" s="1" t="str">
        <f>IF(
   AND(Table65[[#This Row],[Vector]]&lt;&gt;"Banked Construct", LEN(Table65[[#This Row],[Custom Sequence/Bank ID]])&gt;0),
   IF(
      LEN(
         SUBSTITUTE(
            SUBSTITUTE(
               SUBSTITUTE(
                  SUBSTITUTE(UPPER(Table65[[#This Row],[Custom Sequence/Bank ID]]),"A",""),
               "C",""),
            "T",""),
         "G","")
      )&gt;0,
      "Error 5: Non-ACGT characters present",
      ""
   ),
   ""
)</f>
        <v/>
      </c>
      <c r="BL285" s="4" t="str">
        <f>IF(AND(Table65[[#This Row],[Vector]] &lt;&gt; "Banked Construct",Table65[[#This Row],[Service]]="Custom RNA", LEN(Table65[[#This Row],[Custom Sequence/Bank ID]])&gt;10000),"Error 6: Maximum sequence length is 10,000nt",IF(AND(Table65[[#This Row],[Vector]] &lt;&gt; "Banked Construct",Table65[[#This Row],[Service]]="HT Custom RNA", LEN(Table65[[#This Row],[Custom Sequence/Bank ID]])&gt;5000),"Error 6: Maximum sequence length for HT is 5,000nt", IF(Table65[[#This Row],[Service]]="HT Geneblock Custom RNA", IF(AND(Table65[[#This Row],[Vector]]="RTC coding circRNA", LEN(Table65[[#This Row],[Custom Sequence/Bank ID]])&gt;3793),"Error 6: Maximum sequence length for Coding CircRNA Geneblock is 3,793nt", IF(AND(Table65[[#This Row],[Vector]]="RTC noncoding circRNA", LEN(Table65[[#This Row],[Custom Sequence/Bank ID]])&gt;4493),"Error 6: Maximum sequence length for Noncoding CircRNA Geneblock is 4,493nt", IF(AND(Table65[[#This Row],[Vector]]="RTC Other RNA", LEN(Table65[[#This Row],[Custom Sequence/Bank ID]])&gt;4913),"Error 6: Maximum sequence length for Other RNA Geneblock is 4,913nt",""))),"")))</f>
        <v/>
      </c>
      <c r="BM285" s="4" t="str">
        <f>IF(AND(Table65[[#This Row],[Vector]] &lt;&gt; "Banked Construct", Table65[[#This Row],[Service]]&lt;&gt;"Stock RNA", Table65[[#This Row],[Custom Sequence/Bank ID]]&lt;&gt;""),
    _xlfn.LET(
        _xlpm.Sequence, Table65[[#This Row],[Custom Sequence/Bank ID]],
        _xlpm.OriginalLength, IF(AND(Table65[[#This Row],[Codon Optimize Capitalized?]] &lt;&gt; "No", Table65[[#This Row],[Codon Optimize Capitalized?]] &lt;&gt; ""),
                           LEN(SUBSTITUTE(SUBSTITUTE(SUBSTITUTE(SUBSTITUTE(SUBSTITUTE(_xlpm.Sequence, "A", ""), "C", ""), "G", ""), "T", ""), "U", "")),
                           LEN(_xlpm.Sequence)),
        _xlpm.NoGCLength, IF(AND(Table65[[#This Row],[Codon Optimize Capitalized?]] &lt;&gt; "No", Table65[[#This Row],[Codon Optimize Capitalized?]] &lt;&gt; ""),
                       LEN((SUBSTITUTE(SUBSTITUTE(SUBSTITUTE(SUBSTITUTE(SUBSTITUTE(SUBSTITUTE(SUBSTITUTE(_xlpm.Sequence, "A", ""), "C", ""), "G", ""), "T", ""), "U", ""), "g", ""), "c", ""))),
                       LEN(SUBSTITUTE(SUBSTITUTE(UPPER(_xlpm.Sequence), "G", ""), "C", ""))),
        _xlpm.GCLength, _xlpm.OriginalLength - _xlpm.NoGCLength,
        _xlpm.GCPercentage, IF(_xlpm.OriginalLength &gt; 15, _xlpm.GCLength / _xlpm.OriginalLength, 0.5),
                IF(OR(_xlpm.GCPercentage &gt; 0.65, _xlpm.GCPercentage &lt; 0.25), "Warning 7: Unoptimized region GC is not between 25-65%", "")
    ),
    ""
)</f>
        <v/>
      </c>
      <c r="BN285" s="4" t="str" cm="1">
        <f t="array" ref="BN285">_xlfn.LET(
    _xlpm.ProblemFound, _xlfn.TEXTJOIN(", ", TRUE, IF(OR(Table65[[#This Row],[Codon Optimize Capitalized?]]="No", Table65[[#This Row],[Codon Optimize Capitalized?]]=""), IF((ISNUMBER(SEARCH(Table_Restriction_Enzymes[XbaI], Table65[[#This Row],[Custom Sequence/Bank ID]]))), Table_Restriction_Enzymes[XbaI], ""),IF((ISNUMBER(FIND(LOWER(Table_Restriction_Enzymes[XbaI]), Table65[[#This Row],[Custom Sequence/Bank ID]]))), Table_Restriction_Enzymes[XbaI], ""))),
    IF(_xlpm.ProblemFound="", "", "[" &amp; _xlpm.ProblemFound &amp; "]"))</f>
        <v/>
      </c>
      <c r="BO285" s="4" t="str">
        <f>IF(Table_Sequence_Check[[#This Row],[Restriction Enzyme 1 Check]]&lt;&gt;"", Table_Restriction_Enzymes[[#Headers],[XbaI]],"")</f>
        <v/>
      </c>
      <c r="BP285" s="4" t="str" cm="1">
        <f t="array" ref="BP285">_xlfn.LET(
    _xlpm.ProblemFound, _xlfn.TEXTJOIN(", ", TRUE, IF(OR(Table65[[#This Row],[Codon Optimize Capitalized?]]="No", Table65[[#This Row],[Codon Optimize Capitalized?]]=""), IF((ISNUMBER(SEARCH(Table_Restriction_Enzymes[AscI], Table65[[#This Row],[Custom Sequence/Bank ID]]))), Table_Restriction_Enzymes[AscI], ""),IF((ISNUMBER(FIND(LOWER(Table_Restriction_Enzymes[AscI]), Table65[[#This Row],[Custom Sequence/Bank ID]]))), Table_Restriction_Enzymes[AscI], ""))),
    IF(_xlpm.ProblemFound="", "", "[" &amp; _xlpm.ProblemFound &amp; "]"))</f>
        <v/>
      </c>
      <c r="BQ285" s="4" t="str">
        <f>IF(Table_Sequence_Check[[#This Row],[Restriction Enzyme 2 Check]]&lt;&gt;"", Table_Restriction_Enzymes[[#Headers],[AscI]],"")</f>
        <v/>
      </c>
      <c r="BR285" s="4" t="str">
        <f>IF(AND(Table65[[#This Row],[Vector]] &lt;&gt; "Banked Construct",Table65[[#This Row],[Service]]&lt;&gt;"Stock RNA", Table65[[#This Row],[Service]]&lt;&gt;"HT Geneblock Custom RNA", Table_Sequence_Check[[#This Row],[Restriction Enzyme 1 Check]]&lt;&gt;"", Table_Sequence_Check[[#This Row],[Restriction Enzyme 2 Check]]&lt;&gt; ""),"Error 8: Remove instances of one of the following: " &amp; _xlfn.CONCAT(Table_Sequence_Check[[#This Row],[Restriction Enzyme 1 Check]],Table_Sequence_Check[[#This Row],[Restriction Enzyme 2 Check]]),"")</f>
        <v/>
      </c>
      <c r="BS285" s="4" t="str" cm="1">
        <f t="array" ref="BS285">IF(
   AND(
      Table65[[#This Row],[Service]] &lt;&gt; "",
      OR(
         COUNTIF(Table65[Service], "HT Custom RNA") &gt; 0,
         COUNTIF(Table65[Service], "HT Geneblock Custom RNA") &gt; 0
      ),
      COUNTA(_xlfn.UNIQUE(_xlfn._xlws.FILTER(Table65[Service], Table65[Service] &lt;&gt; ""))) &gt; 1
   ),
   "Error 9: If selecting HT Custom RNA or HT Geneblock Custom RNA, all items must match the selected HT service",
   ""
)</f>
        <v/>
      </c>
      <c r="BT285" s="4" t="str" cm="1">
        <f t="array" ref="BT285">IF(
   AND(
      Table65[[#This Row],[Service]] &lt;&gt; "",
      OR(COUNTIF(Table65[Service], "*HT Custom RNA*") &gt; 0, COUNTIF(Table65[Service], "*HT Geneblock Custom RNA*") &gt; 0),
      OR(
         COUNTA(_xlfn.UNIQUE(_xlfn._xlws.FILTER(Table65[RNA Analytics], (Table65[Service] &lt;&gt; "")))) &gt; 1,
         COUNTA(_xlfn.UNIQUE(_xlfn._xlws.FILTER(Table65[Bank Construct?], (Table65[Service] &lt;&gt; "")))) &gt; 1,
         COUNTA(_xlfn.UNIQUE(_xlfn._xlws.FILTER(Table65[Synthesis Type], (Table65[Service] &lt;&gt; "")))) &gt; 1
      )
   ),
   "Error 10: If submitting HT Custom RNA or HT Geneblock Custom RNA service request, all items must have the same Synthesis Type, Banking, and Analytics",
   ""
)</f>
        <v/>
      </c>
      <c r="BU285" s="4" t="str">
        <f>IF(AND(OR(Table65[[#This Row],[Service]] = "HT Custom RNA",Table65[[#This Row],[Service]] = "HT Geneblock Custom RNA"), Table65[[#This Row],[Vector]]="Banked Construct"),"Error 11: Banked constructs cannot be submitted for HT/Geneblock Custom RNA service. Contact the core if you'd like to resynthesize an entire banked plate","")</f>
        <v/>
      </c>
      <c r="BV285" s="4" t="str">
        <f>IF(AND(Table65[[#This Row],[Service]] &lt;&gt; "", Table65[[#This Row],[Vector]]="Banked Construct", Table65[[#This Row],[Bank Construct?]]="Yes"),"Error 12: Cannot bank constructs that are already banked","")</f>
        <v/>
      </c>
      <c r="BW285" s="4" t="str" cm="1">
        <f t="array" ref="BW285">_xlfn.LET(
    _xlpm.ProblemFound, _xlfn.TEXTJOIN(", ", TRUE, IF(AND(Table65[[#This Row],[Synthesis Type]]="Other RNA", OR(Table65[[#This Row],[Codon Optimize Capitalized?]]="No", Table65[[#This Row],[Codon Optimize Capitalized?]]="")), IF((ISNUMBER(SEARCH(Table_pA_Check[pA Check], Table65[[#This Row],[Custom Sequence/Bank ID]]))), Table_pA_Check[pA Check], ""),IF((ISNUMBER(FIND(LOWER(Table_pA_Check[pA Check]), Table65[[#This Row],[Custom Sequence/Bank ID]]))), Table_pA_Check[pA Check], ""))),
    IF(_xlpm.ProblemFound="", "", "Error 13: Problem sequences found (" &amp; _xlpm.ProblemFound &amp; ")"))</f>
        <v/>
      </c>
      <c r="BX285" s="4" t="str">
        <f>IF(AND(Table65[[#This Row],[Service]] &lt;&gt; "", Table65[[#This Row],[Codon Optimize Capitalized?]]&lt;&gt; "No", Table65[[#This Row],[Codon Optimize Capitalized?]]&lt;&gt; "", Table65[[#This Row],[Codon Optimize Capitalized?]]&lt;&gt; "No Options", EXACT(Table65[[#This Row],[Custom Sequence/Bank ID]],LOWER(Table65[[#This Row],[Custom Sequence/Bank ID]]))),"Error 14: Codon optimization is selected, but sequence is lowercase. Change regions for optimization to uppercase","")</f>
        <v/>
      </c>
      <c r="BY285" s="4" t="str">
        <f>IF(COUNTIF(Table65[Name], Table65[[#This Row],[Name]]) &gt; 1, "Error 15: Duplicate name", "")</f>
        <v/>
      </c>
      <c r="BZ285" s="4" t="str">
        <f>IF(
   Table65[[#This Row],[Service]]&lt;&gt;"",
   IF(
      AND(Table65[[#This Row],[Formulation]]="", Table65[[#This Row],[Number of Aliquots]]&gt;1),
      "Error 16: The RTC can only aliquot formulated circRNA; unformulated circRNA is stable through many freeze-thaw cycles",
      ""
   ),
   ""
)</f>
        <v/>
      </c>
      <c r="CA285" s="4" t="str">
        <f>IF(
   Table65[[#This Row],[Service]]&lt;&gt;"",
   IF(
      Table65[[#This Row],[Number of Aliquots]] &gt; (Table65[[#This Row],[Quantity (mg)]]*20),
      "Error 17: Too many aliquots. Maximum aliquots for Quantity requested = " &amp; (Table65[[#This Row],[Quantity (mg)]]*20),
      ""
   ),
   ""
)</f>
        <v/>
      </c>
      <c r="CB285" s="4" t="str">
        <f>IF(
   AND(Table65[[#This Row],[Service]]&lt;&gt;"", Table65[[#This Row],[Quantity (mg)]]&lt;0.2, Table65[[#This Row],[Formulation]]&lt;&gt;"", Table65[[#This Row],[Formulation]]&lt;&gt;"None"),
   "Error 18: Quantity too low. Minimum is 0.2mg for formulations",
   ""
)</f>
        <v/>
      </c>
      <c r="CC285" s="4" t="str">
        <f>IF(
   AND(Table65[[#This Row],[Service]]&lt;&gt;"", Table65[[#This Row],[Vector]]="No Vector", Table65[[#This Row],[Service]]&lt;&gt;"HT Geneblock Custom RNA"),
   "Error 19: [No Vector] can only be used for Geneblock service",
   ""
)</f>
        <v/>
      </c>
      <c r="CD285" s="4" t="str">
        <f>_xlfn.LET(
    _xlpm.errorList, _xlfn.TEXTJOIN(". ", TRUE, Table_Sequence_Check[[#This Row],[Problem Sequence Check]:[GC Check]],Table_Sequence_Check[[#This Row],[Restriction Enzyme Error]:[Gblock No Vector Check]]),
    IF(AND(Table65[[#This Row],[Service]]&lt;&gt;"", Table65[[#This Row],[Custom Sequence/Bank ID]]&lt;&gt;"SPECIAL",_xlpm.errorList&lt;&gt;""), _xlpm.errorList &amp; ".", "")
)</f>
        <v/>
      </c>
      <c r="CF285" s="3" t="str">
        <f t="shared" si="20"/>
        <v>Required</v>
      </c>
      <c r="CG285" s="1" t="str">
        <f t="shared" si="21"/>
        <v>Optional</v>
      </c>
      <c r="CH285" s="1" t="str">
        <f>IF(Table65[[#This Row],[Service]]&lt;&gt;"",IF((Table65[[#This Row],[Service]]="HT Custom RNA") + (Table65[[#This Row],[Service]]="HT Geneblock Custom RNA"), "Empty","Required"),"Empty")</f>
        <v>Empty</v>
      </c>
      <c r="CI285" s="1" t="str">
        <f>IF(Table65[[#This Row],[Service]] = "Stock RNA", "Required","Empty")</f>
        <v>Empty</v>
      </c>
      <c r="CJ285" s="1" t="str">
        <f>IF(OR(Table65[[#This Row],[Service]] = "Custom RNA", Table65[[#This Row],[Service]] = "HT Custom RNA", Table65[[#This Row],[Service]] = "HT Geneblock Custom RNA", Table65[[#This Row],[Service]] = "Formulation"), "Required", "Empty")</f>
        <v>Empty</v>
      </c>
      <c r="CK285" s="1" t="str">
        <f>IF(OR(Table65[[#This Row],[Service]] = "Custom RNA", Table65[[#This Row],[Service]] = "HT Custom RNA", Table65[[#This Row],[Service]] = "HT Geneblock Custom RNA"), "Required", "Empty")</f>
        <v>Empty</v>
      </c>
      <c r="CL285" s="1" t="str">
        <f>IF(OR(Table65[[#This Row],[Service]] = "Custom RNA", Table65[[#This Row],[Service]] = "HT Custom RNA", Table65[[#This Row],[Service]] = "HT Geneblock Custom RNA"), "Required", "Empty")</f>
        <v>Empty</v>
      </c>
      <c r="CM285" s="1" t="str">
        <f>IF(OR(Table65[[#This Row],[Service]] = "Custom RNA", Table65[[#This Row],[Service]] = "HT Custom RNA", Table65[[#This Row],[Service]] = "HT Geneblock Custom RNA"), "Required", "Empty")</f>
        <v>Empty</v>
      </c>
      <c r="CN285" s="1" t="str">
        <f>IF(AND(Table65[[#This Row],[Vector]]&lt;&gt;"Banked Construct", OR(Table65[[#This Row],[Service]] = "Custom RNA", Table65[[#This Row],[Service]] = "HT Custom RNA",Table65[[#This Row],[Service]] = "HT Geneblock Custom RNA",)), "Optional", "Empty")</f>
        <v>Empty</v>
      </c>
      <c r="CO285" s="1" t="str">
        <f>IF(OR(Table65[[#This Row],[Service]] = "Custom RNA", Table65[[#This Row],[Service]] = "HT Custom RNA"), "Optional", "Empty")</f>
        <v>Empty</v>
      </c>
      <c r="CP285" s="1" t="str">
        <f>IF(OR(Table65[[#This Row],[Service]] = "Custom RNA", Table65[[#This Row],[Service]] = "HT Custom RNA", Table65[[#This Row],[Service]] = "HT Custom Geneblock RNA"), "Optional", "Empty")</f>
        <v>Empty</v>
      </c>
      <c r="CQ285" s="1" t="str">
        <f>IF(Table65[[#This Row],[Service]]&lt;&gt;"",IF(OR(Table65[[#This Row],[Service]]="HT Custom RNA", Table65[[#This Row],[Service]]="HT Geneblock Custom RNA"), "Empty","Optional"),"Empty")</f>
        <v>Empty</v>
      </c>
      <c r="CR285" s="1" t="str">
        <f>IF(AND(Table65[[#This Row],[Formulation]]&lt;&gt;"",Table65[[#This Row],[Formulation]]&lt;&gt;"None",Table65[[#This Row],[Formulation]]&lt;&gt;"No Options"), "Required","Empty")</f>
        <v>Empty</v>
      </c>
      <c r="CS285" s="1" t="str">
        <f>IF(AND(Table65[[#This Row],[Formulation]]&lt;&gt;"",Table65[[#This Row],[Formulation]]&lt;&gt;"None",Table65[[#This Row],[Formulation]]&lt;&gt;"No Options"), "Optional","Empty")</f>
        <v>Empty</v>
      </c>
      <c r="CT285" s="1" t="str">
        <f t="shared" si="22"/>
        <v>Optional</v>
      </c>
      <c r="CU285" s="1" t="str">
        <f t="shared" si="23"/>
        <v>Optional</v>
      </c>
      <c r="CV285" s="2" t="str">
        <f t="shared" si="24"/>
        <v>Optional</v>
      </c>
    </row>
    <row r="286" spans="1:100" x14ac:dyDescent="0.35">
      <c r="A286" s="69">
        <v>282</v>
      </c>
      <c r="B286" s="59"/>
      <c r="C286" s="83"/>
      <c r="D286" s="85"/>
      <c r="E286" s="90"/>
      <c r="F286" s="60"/>
      <c r="G286" s="60"/>
      <c r="H286" s="60"/>
      <c r="I286" s="61"/>
      <c r="J286" s="61"/>
      <c r="K286" s="105"/>
      <c r="L286" s="90"/>
      <c r="M286" s="60"/>
      <c r="N286" s="108"/>
      <c r="O286" s="91"/>
      <c r="P286" s="111"/>
      <c r="Q286" s="93" t="str">
        <f>Table_Sequence_Check[[#This Row],[Final Warnings]]</f>
        <v/>
      </c>
      <c r="R286" s="19"/>
      <c r="S286" s="19"/>
      <c r="T286" s="19"/>
      <c r="BG286" s="3" t="str" cm="1">
        <f t="array" ref="BG286">_xlfn.LET(
    _xlpm.ProblemFound, _xlfn.TEXTJOIN(", ", TRUE, IF(OR(Table65[[#This Row],[Codon Optimize Capitalized?]]="No", Table65[[#This Row],[Codon Optimize Capitalized?]]=""), IF((ISNUMBER(SEARCH(Table_Problem_Sequences[Problem Sequences], Table65[[#This Row],[Custom Sequence/Bank ID]]))), Table_Problem_Sequences[Problem Sequences], ""),IF((ISNUMBER(FIND(LOWER(Table_Problem_Sequences[Problem Sequences]), Table65[[#This Row],[Custom Sequence/Bank ID]]))), Table_Problem_Sequences[Problem Sequences], ""))),
    IF(_xlpm.ProblemFound="", "", "Warning 1: Problem sequences found (" &amp; _xlpm.ProblemFound &amp; ")"))</f>
        <v/>
      </c>
      <c r="BH286" s="3" t="str">
        <f>IF(AND(Table65[[#This Row],[Vector]] &lt;&gt; "Banked Construct",Table65[[#This Row],[Service]]&lt;&gt;"Stock RNA", LEN(Table65[[#This Row],[Custom Sequence/Bank ID]])&lt;300, Table65[[#This Row],[Custom Sequence/Bank ID]]&lt;&gt;""),"Comment: Sequence is less than 300nt. A spacer sequence will be added to bring the length up to 300nt","")</f>
        <v/>
      </c>
      <c r="BI286" s="1" t="str">
        <f>IF(AND(Table65[[#This Row],[Custom Sequence/Bank ID]]&lt;&gt;"", Table65[[#This Row],[Codon Optimize Capitalized?]]&lt;&gt; "No", Table65[[#This Row],[Codon Optimize Capitalized?]]&lt;&gt; "", Table65[[#This Row],[Codon Optimize Capitalized?]]&lt;&gt; "No Options"),
    IF(MOD(LEN(SUBSTITUTE(SUBSTITUTE(SUBSTITUTE(SUBSTITUTE(SUBSTITUTE(Table65[[#This Row],[Custom Sequence/Bank ID]], "a", ""), "c", ""), "g", ""), "u", ""), "t", "")), 3) = 0,
        "",
        "Error 3: Optimization regions not divisible by 3"),
    "")</f>
        <v/>
      </c>
      <c r="BJ286" s="1" t="str">
        <f>IF(
    Table65[[#This Row],[Vector]]="Banked Construct",
    IF(
        AND(
            LEFT(Table65[[#This Row],[Custom Sequence/Bank ID]], 3)="RTC",
            ISNUMBER(VALUE(MID(Table65[[#This Row],[Custom Sequence/Bank ID]], 4, 7))),
            LEN(Table65[[#This Row],[Custom Sequence/Bank ID]])=10
        ),
        "",
        "Error 4: Incorrect Bank ID"
    ),
    ""
)</f>
        <v/>
      </c>
      <c r="BK286" s="1" t="str">
        <f>IF(
   AND(Table65[[#This Row],[Vector]]&lt;&gt;"Banked Construct", LEN(Table65[[#This Row],[Custom Sequence/Bank ID]])&gt;0),
   IF(
      LEN(
         SUBSTITUTE(
            SUBSTITUTE(
               SUBSTITUTE(
                  SUBSTITUTE(UPPER(Table65[[#This Row],[Custom Sequence/Bank ID]]),"A",""),
               "C",""),
            "T",""),
         "G","")
      )&gt;0,
      "Error 5: Non-ACGT characters present",
      ""
   ),
   ""
)</f>
        <v/>
      </c>
      <c r="BL286" s="4" t="str">
        <f>IF(AND(Table65[[#This Row],[Vector]] &lt;&gt; "Banked Construct",Table65[[#This Row],[Service]]="Custom RNA", LEN(Table65[[#This Row],[Custom Sequence/Bank ID]])&gt;10000),"Error 6: Maximum sequence length is 10,000nt",IF(AND(Table65[[#This Row],[Vector]] &lt;&gt; "Banked Construct",Table65[[#This Row],[Service]]="HT Custom RNA", LEN(Table65[[#This Row],[Custom Sequence/Bank ID]])&gt;5000),"Error 6: Maximum sequence length for HT is 5,000nt", IF(Table65[[#This Row],[Service]]="HT Geneblock Custom RNA", IF(AND(Table65[[#This Row],[Vector]]="RTC coding circRNA", LEN(Table65[[#This Row],[Custom Sequence/Bank ID]])&gt;3793),"Error 6: Maximum sequence length for Coding CircRNA Geneblock is 3,793nt", IF(AND(Table65[[#This Row],[Vector]]="RTC noncoding circRNA", LEN(Table65[[#This Row],[Custom Sequence/Bank ID]])&gt;4493),"Error 6: Maximum sequence length for Noncoding CircRNA Geneblock is 4,493nt", IF(AND(Table65[[#This Row],[Vector]]="RTC Other RNA", LEN(Table65[[#This Row],[Custom Sequence/Bank ID]])&gt;4913),"Error 6: Maximum sequence length for Other RNA Geneblock is 4,913nt",""))),"")))</f>
        <v/>
      </c>
      <c r="BM286" s="4" t="str">
        <f>IF(AND(Table65[[#This Row],[Vector]] &lt;&gt; "Banked Construct", Table65[[#This Row],[Service]]&lt;&gt;"Stock RNA", Table65[[#This Row],[Custom Sequence/Bank ID]]&lt;&gt;""),
    _xlfn.LET(
        _xlpm.Sequence, Table65[[#This Row],[Custom Sequence/Bank ID]],
        _xlpm.OriginalLength, IF(AND(Table65[[#This Row],[Codon Optimize Capitalized?]] &lt;&gt; "No", Table65[[#This Row],[Codon Optimize Capitalized?]] &lt;&gt; ""),
                           LEN(SUBSTITUTE(SUBSTITUTE(SUBSTITUTE(SUBSTITUTE(SUBSTITUTE(_xlpm.Sequence, "A", ""), "C", ""), "G", ""), "T", ""), "U", "")),
                           LEN(_xlpm.Sequence)),
        _xlpm.NoGCLength, IF(AND(Table65[[#This Row],[Codon Optimize Capitalized?]] &lt;&gt; "No", Table65[[#This Row],[Codon Optimize Capitalized?]] &lt;&gt; ""),
                       LEN((SUBSTITUTE(SUBSTITUTE(SUBSTITUTE(SUBSTITUTE(SUBSTITUTE(SUBSTITUTE(SUBSTITUTE(_xlpm.Sequence, "A", ""), "C", ""), "G", ""), "T", ""), "U", ""), "g", ""), "c", ""))),
                       LEN(SUBSTITUTE(SUBSTITUTE(UPPER(_xlpm.Sequence), "G", ""), "C", ""))),
        _xlpm.GCLength, _xlpm.OriginalLength - _xlpm.NoGCLength,
        _xlpm.GCPercentage, IF(_xlpm.OriginalLength &gt; 15, _xlpm.GCLength / _xlpm.OriginalLength, 0.5),
                IF(OR(_xlpm.GCPercentage &gt; 0.65, _xlpm.GCPercentage &lt; 0.25), "Warning 7: Unoptimized region GC is not between 25-65%", "")
    ),
    ""
)</f>
        <v/>
      </c>
      <c r="BN286" s="4" t="str" cm="1">
        <f t="array" ref="BN286">_xlfn.LET(
    _xlpm.ProblemFound, _xlfn.TEXTJOIN(", ", TRUE, IF(OR(Table65[[#This Row],[Codon Optimize Capitalized?]]="No", Table65[[#This Row],[Codon Optimize Capitalized?]]=""), IF((ISNUMBER(SEARCH(Table_Restriction_Enzymes[XbaI], Table65[[#This Row],[Custom Sequence/Bank ID]]))), Table_Restriction_Enzymes[XbaI], ""),IF((ISNUMBER(FIND(LOWER(Table_Restriction_Enzymes[XbaI]), Table65[[#This Row],[Custom Sequence/Bank ID]]))), Table_Restriction_Enzymes[XbaI], ""))),
    IF(_xlpm.ProblemFound="", "", "[" &amp; _xlpm.ProblemFound &amp; "]"))</f>
        <v/>
      </c>
      <c r="BO286" s="4" t="str">
        <f>IF(Table_Sequence_Check[[#This Row],[Restriction Enzyme 1 Check]]&lt;&gt;"", Table_Restriction_Enzymes[[#Headers],[XbaI]],"")</f>
        <v/>
      </c>
      <c r="BP286" s="4" t="str" cm="1">
        <f t="array" ref="BP286">_xlfn.LET(
    _xlpm.ProblemFound, _xlfn.TEXTJOIN(", ", TRUE, IF(OR(Table65[[#This Row],[Codon Optimize Capitalized?]]="No", Table65[[#This Row],[Codon Optimize Capitalized?]]=""), IF((ISNUMBER(SEARCH(Table_Restriction_Enzymes[AscI], Table65[[#This Row],[Custom Sequence/Bank ID]]))), Table_Restriction_Enzymes[AscI], ""),IF((ISNUMBER(FIND(LOWER(Table_Restriction_Enzymes[AscI]), Table65[[#This Row],[Custom Sequence/Bank ID]]))), Table_Restriction_Enzymes[AscI], ""))),
    IF(_xlpm.ProblemFound="", "", "[" &amp; _xlpm.ProblemFound &amp; "]"))</f>
        <v/>
      </c>
      <c r="BQ286" s="4" t="str">
        <f>IF(Table_Sequence_Check[[#This Row],[Restriction Enzyme 2 Check]]&lt;&gt;"", Table_Restriction_Enzymes[[#Headers],[AscI]],"")</f>
        <v/>
      </c>
      <c r="BR286" s="4" t="str">
        <f>IF(AND(Table65[[#This Row],[Vector]] &lt;&gt; "Banked Construct",Table65[[#This Row],[Service]]&lt;&gt;"Stock RNA", Table65[[#This Row],[Service]]&lt;&gt;"HT Geneblock Custom RNA", Table_Sequence_Check[[#This Row],[Restriction Enzyme 1 Check]]&lt;&gt;"", Table_Sequence_Check[[#This Row],[Restriction Enzyme 2 Check]]&lt;&gt; ""),"Error 8: Remove instances of one of the following: " &amp; _xlfn.CONCAT(Table_Sequence_Check[[#This Row],[Restriction Enzyme 1 Check]],Table_Sequence_Check[[#This Row],[Restriction Enzyme 2 Check]]),"")</f>
        <v/>
      </c>
      <c r="BS286" s="4" t="str" cm="1">
        <f t="array" ref="BS286">IF(
   AND(
      Table65[[#This Row],[Service]] &lt;&gt; "",
      OR(
         COUNTIF(Table65[Service], "HT Custom RNA") &gt; 0,
         COUNTIF(Table65[Service], "HT Geneblock Custom RNA") &gt; 0
      ),
      COUNTA(_xlfn.UNIQUE(_xlfn._xlws.FILTER(Table65[Service], Table65[Service] &lt;&gt; ""))) &gt; 1
   ),
   "Error 9: If selecting HT Custom RNA or HT Geneblock Custom RNA, all items must match the selected HT service",
   ""
)</f>
        <v/>
      </c>
      <c r="BT286" s="4" t="str" cm="1">
        <f t="array" ref="BT286">IF(
   AND(
      Table65[[#This Row],[Service]] &lt;&gt; "",
      OR(COUNTIF(Table65[Service], "*HT Custom RNA*") &gt; 0, COUNTIF(Table65[Service], "*HT Geneblock Custom RNA*") &gt; 0),
      OR(
         COUNTA(_xlfn.UNIQUE(_xlfn._xlws.FILTER(Table65[RNA Analytics], (Table65[Service] &lt;&gt; "")))) &gt; 1,
         COUNTA(_xlfn.UNIQUE(_xlfn._xlws.FILTER(Table65[Bank Construct?], (Table65[Service] &lt;&gt; "")))) &gt; 1,
         COUNTA(_xlfn.UNIQUE(_xlfn._xlws.FILTER(Table65[Synthesis Type], (Table65[Service] &lt;&gt; "")))) &gt; 1
      )
   ),
   "Error 10: If submitting HT Custom RNA or HT Geneblock Custom RNA service request, all items must have the same Synthesis Type, Banking, and Analytics",
   ""
)</f>
        <v/>
      </c>
      <c r="BU286" s="4" t="str">
        <f>IF(AND(OR(Table65[[#This Row],[Service]] = "HT Custom RNA",Table65[[#This Row],[Service]] = "HT Geneblock Custom RNA"), Table65[[#This Row],[Vector]]="Banked Construct"),"Error 11: Banked constructs cannot be submitted for HT/Geneblock Custom RNA service. Contact the core if you'd like to resynthesize an entire banked plate","")</f>
        <v/>
      </c>
      <c r="BV286" s="4" t="str">
        <f>IF(AND(Table65[[#This Row],[Service]] &lt;&gt; "", Table65[[#This Row],[Vector]]="Banked Construct", Table65[[#This Row],[Bank Construct?]]="Yes"),"Error 12: Cannot bank constructs that are already banked","")</f>
        <v/>
      </c>
      <c r="BW286" s="4" t="str" cm="1">
        <f t="array" ref="BW286">_xlfn.LET(
    _xlpm.ProblemFound, _xlfn.TEXTJOIN(", ", TRUE, IF(AND(Table65[[#This Row],[Synthesis Type]]="Other RNA", OR(Table65[[#This Row],[Codon Optimize Capitalized?]]="No", Table65[[#This Row],[Codon Optimize Capitalized?]]="")), IF((ISNUMBER(SEARCH(Table_pA_Check[pA Check], Table65[[#This Row],[Custom Sequence/Bank ID]]))), Table_pA_Check[pA Check], ""),IF((ISNUMBER(FIND(LOWER(Table_pA_Check[pA Check]), Table65[[#This Row],[Custom Sequence/Bank ID]]))), Table_pA_Check[pA Check], ""))),
    IF(_xlpm.ProblemFound="", "", "Error 13: Problem sequences found (" &amp; _xlpm.ProblemFound &amp; ")"))</f>
        <v/>
      </c>
      <c r="BX286" s="4" t="str">
        <f>IF(AND(Table65[[#This Row],[Service]] &lt;&gt; "", Table65[[#This Row],[Codon Optimize Capitalized?]]&lt;&gt; "No", Table65[[#This Row],[Codon Optimize Capitalized?]]&lt;&gt; "", Table65[[#This Row],[Codon Optimize Capitalized?]]&lt;&gt; "No Options", EXACT(Table65[[#This Row],[Custom Sequence/Bank ID]],LOWER(Table65[[#This Row],[Custom Sequence/Bank ID]]))),"Error 14: Codon optimization is selected, but sequence is lowercase. Change regions for optimization to uppercase","")</f>
        <v/>
      </c>
      <c r="BY286" s="4" t="str">
        <f>IF(COUNTIF(Table65[Name], Table65[[#This Row],[Name]]) &gt; 1, "Error 15: Duplicate name", "")</f>
        <v/>
      </c>
      <c r="BZ286" s="4" t="str">
        <f>IF(
   Table65[[#This Row],[Service]]&lt;&gt;"",
   IF(
      AND(Table65[[#This Row],[Formulation]]="", Table65[[#This Row],[Number of Aliquots]]&gt;1),
      "Error 16: The RTC can only aliquot formulated circRNA; unformulated circRNA is stable through many freeze-thaw cycles",
      ""
   ),
   ""
)</f>
        <v/>
      </c>
      <c r="CA286" s="4" t="str">
        <f>IF(
   Table65[[#This Row],[Service]]&lt;&gt;"",
   IF(
      Table65[[#This Row],[Number of Aliquots]] &gt; (Table65[[#This Row],[Quantity (mg)]]*20),
      "Error 17: Too many aliquots. Maximum aliquots for Quantity requested = " &amp; (Table65[[#This Row],[Quantity (mg)]]*20),
      ""
   ),
   ""
)</f>
        <v/>
      </c>
      <c r="CB286" s="4" t="str">
        <f>IF(
   AND(Table65[[#This Row],[Service]]&lt;&gt;"", Table65[[#This Row],[Quantity (mg)]]&lt;0.2, Table65[[#This Row],[Formulation]]&lt;&gt;"", Table65[[#This Row],[Formulation]]&lt;&gt;"None"),
   "Error 18: Quantity too low. Minimum is 0.2mg for formulations",
   ""
)</f>
        <v/>
      </c>
      <c r="CC286" s="4" t="str">
        <f>IF(
   AND(Table65[[#This Row],[Service]]&lt;&gt;"", Table65[[#This Row],[Vector]]="No Vector", Table65[[#This Row],[Service]]&lt;&gt;"HT Geneblock Custom RNA"),
   "Error 19: [No Vector] can only be used for Geneblock service",
   ""
)</f>
        <v/>
      </c>
      <c r="CD286" s="4" t="str">
        <f>_xlfn.LET(
    _xlpm.errorList, _xlfn.TEXTJOIN(". ", TRUE, Table_Sequence_Check[[#This Row],[Problem Sequence Check]:[GC Check]],Table_Sequence_Check[[#This Row],[Restriction Enzyme Error]:[Gblock No Vector Check]]),
    IF(AND(Table65[[#This Row],[Service]]&lt;&gt;"", Table65[[#This Row],[Custom Sequence/Bank ID]]&lt;&gt;"SPECIAL",_xlpm.errorList&lt;&gt;""), _xlpm.errorList &amp; ".", "")
)</f>
        <v/>
      </c>
      <c r="CF286" s="3" t="str">
        <f t="shared" si="20"/>
        <v>Required</v>
      </c>
      <c r="CG286" s="1" t="str">
        <f t="shared" si="21"/>
        <v>Optional</v>
      </c>
      <c r="CH286" s="1" t="str">
        <f>IF(Table65[[#This Row],[Service]]&lt;&gt;"",IF((Table65[[#This Row],[Service]]="HT Custom RNA") + (Table65[[#This Row],[Service]]="HT Geneblock Custom RNA"), "Empty","Required"),"Empty")</f>
        <v>Empty</v>
      </c>
      <c r="CI286" s="1" t="str">
        <f>IF(Table65[[#This Row],[Service]] = "Stock RNA", "Required","Empty")</f>
        <v>Empty</v>
      </c>
      <c r="CJ286" s="1" t="str">
        <f>IF(OR(Table65[[#This Row],[Service]] = "Custom RNA", Table65[[#This Row],[Service]] = "HT Custom RNA", Table65[[#This Row],[Service]] = "HT Geneblock Custom RNA", Table65[[#This Row],[Service]] = "Formulation"), "Required", "Empty")</f>
        <v>Empty</v>
      </c>
      <c r="CK286" s="1" t="str">
        <f>IF(OR(Table65[[#This Row],[Service]] = "Custom RNA", Table65[[#This Row],[Service]] = "HT Custom RNA", Table65[[#This Row],[Service]] = "HT Geneblock Custom RNA"), "Required", "Empty")</f>
        <v>Empty</v>
      </c>
      <c r="CL286" s="1" t="str">
        <f>IF(OR(Table65[[#This Row],[Service]] = "Custom RNA", Table65[[#This Row],[Service]] = "HT Custom RNA", Table65[[#This Row],[Service]] = "HT Geneblock Custom RNA"), "Required", "Empty")</f>
        <v>Empty</v>
      </c>
      <c r="CM286" s="1" t="str">
        <f>IF(OR(Table65[[#This Row],[Service]] = "Custom RNA", Table65[[#This Row],[Service]] = "HT Custom RNA", Table65[[#This Row],[Service]] = "HT Geneblock Custom RNA"), "Required", "Empty")</f>
        <v>Empty</v>
      </c>
      <c r="CN286" s="1" t="str">
        <f>IF(AND(Table65[[#This Row],[Vector]]&lt;&gt;"Banked Construct", OR(Table65[[#This Row],[Service]] = "Custom RNA", Table65[[#This Row],[Service]] = "HT Custom RNA",Table65[[#This Row],[Service]] = "HT Geneblock Custom RNA",)), "Optional", "Empty")</f>
        <v>Empty</v>
      </c>
      <c r="CO286" s="1" t="str">
        <f>IF(OR(Table65[[#This Row],[Service]] = "Custom RNA", Table65[[#This Row],[Service]] = "HT Custom RNA"), "Optional", "Empty")</f>
        <v>Empty</v>
      </c>
      <c r="CP286" s="1" t="str">
        <f>IF(OR(Table65[[#This Row],[Service]] = "Custom RNA", Table65[[#This Row],[Service]] = "HT Custom RNA", Table65[[#This Row],[Service]] = "HT Custom Geneblock RNA"), "Optional", "Empty")</f>
        <v>Empty</v>
      </c>
      <c r="CQ286" s="1" t="str">
        <f>IF(Table65[[#This Row],[Service]]&lt;&gt;"",IF(OR(Table65[[#This Row],[Service]]="HT Custom RNA", Table65[[#This Row],[Service]]="HT Geneblock Custom RNA"), "Empty","Optional"),"Empty")</f>
        <v>Empty</v>
      </c>
      <c r="CR286" s="1" t="str">
        <f>IF(AND(Table65[[#This Row],[Formulation]]&lt;&gt;"",Table65[[#This Row],[Formulation]]&lt;&gt;"None",Table65[[#This Row],[Formulation]]&lt;&gt;"No Options"), "Required","Empty")</f>
        <v>Empty</v>
      </c>
      <c r="CS286" s="1" t="str">
        <f>IF(AND(Table65[[#This Row],[Formulation]]&lt;&gt;"",Table65[[#This Row],[Formulation]]&lt;&gt;"None",Table65[[#This Row],[Formulation]]&lt;&gt;"No Options"), "Optional","Empty")</f>
        <v>Empty</v>
      </c>
      <c r="CT286" s="1" t="str">
        <f t="shared" si="22"/>
        <v>Optional</v>
      </c>
      <c r="CU286" s="1" t="str">
        <f t="shared" si="23"/>
        <v>Optional</v>
      </c>
      <c r="CV286" s="2" t="str">
        <f t="shared" si="24"/>
        <v>Optional</v>
      </c>
    </row>
    <row r="287" spans="1:100" x14ac:dyDescent="0.35">
      <c r="A287" s="69">
        <v>283</v>
      </c>
      <c r="B287" s="59"/>
      <c r="C287" s="83"/>
      <c r="D287" s="85"/>
      <c r="E287" s="90"/>
      <c r="F287" s="60"/>
      <c r="G287" s="60"/>
      <c r="H287" s="60"/>
      <c r="I287" s="61"/>
      <c r="J287" s="61"/>
      <c r="K287" s="105"/>
      <c r="L287" s="90"/>
      <c r="M287" s="60"/>
      <c r="N287" s="108"/>
      <c r="O287" s="91"/>
      <c r="P287" s="111"/>
      <c r="Q287" s="93" t="str">
        <f>Table_Sequence_Check[[#This Row],[Final Warnings]]</f>
        <v/>
      </c>
      <c r="R287" s="19"/>
      <c r="S287" s="19"/>
      <c r="T287" s="19"/>
      <c r="BG287" s="3" t="str" cm="1">
        <f t="array" ref="BG287">_xlfn.LET(
    _xlpm.ProblemFound, _xlfn.TEXTJOIN(", ", TRUE, IF(OR(Table65[[#This Row],[Codon Optimize Capitalized?]]="No", Table65[[#This Row],[Codon Optimize Capitalized?]]=""), IF((ISNUMBER(SEARCH(Table_Problem_Sequences[Problem Sequences], Table65[[#This Row],[Custom Sequence/Bank ID]]))), Table_Problem_Sequences[Problem Sequences], ""),IF((ISNUMBER(FIND(LOWER(Table_Problem_Sequences[Problem Sequences]), Table65[[#This Row],[Custom Sequence/Bank ID]]))), Table_Problem_Sequences[Problem Sequences], ""))),
    IF(_xlpm.ProblemFound="", "", "Warning 1: Problem sequences found (" &amp; _xlpm.ProblemFound &amp; ")"))</f>
        <v/>
      </c>
      <c r="BH287" s="3" t="str">
        <f>IF(AND(Table65[[#This Row],[Vector]] &lt;&gt; "Banked Construct",Table65[[#This Row],[Service]]&lt;&gt;"Stock RNA", LEN(Table65[[#This Row],[Custom Sequence/Bank ID]])&lt;300, Table65[[#This Row],[Custom Sequence/Bank ID]]&lt;&gt;""),"Comment: Sequence is less than 300nt. A spacer sequence will be added to bring the length up to 300nt","")</f>
        <v/>
      </c>
      <c r="BI287" s="1" t="str">
        <f>IF(AND(Table65[[#This Row],[Custom Sequence/Bank ID]]&lt;&gt;"", Table65[[#This Row],[Codon Optimize Capitalized?]]&lt;&gt; "No", Table65[[#This Row],[Codon Optimize Capitalized?]]&lt;&gt; "", Table65[[#This Row],[Codon Optimize Capitalized?]]&lt;&gt; "No Options"),
    IF(MOD(LEN(SUBSTITUTE(SUBSTITUTE(SUBSTITUTE(SUBSTITUTE(SUBSTITUTE(Table65[[#This Row],[Custom Sequence/Bank ID]], "a", ""), "c", ""), "g", ""), "u", ""), "t", "")), 3) = 0,
        "",
        "Error 3: Optimization regions not divisible by 3"),
    "")</f>
        <v/>
      </c>
      <c r="BJ287" s="1" t="str">
        <f>IF(
    Table65[[#This Row],[Vector]]="Banked Construct",
    IF(
        AND(
            LEFT(Table65[[#This Row],[Custom Sequence/Bank ID]], 3)="RTC",
            ISNUMBER(VALUE(MID(Table65[[#This Row],[Custom Sequence/Bank ID]], 4, 7))),
            LEN(Table65[[#This Row],[Custom Sequence/Bank ID]])=10
        ),
        "",
        "Error 4: Incorrect Bank ID"
    ),
    ""
)</f>
        <v/>
      </c>
      <c r="BK287" s="1" t="str">
        <f>IF(
   AND(Table65[[#This Row],[Vector]]&lt;&gt;"Banked Construct", LEN(Table65[[#This Row],[Custom Sequence/Bank ID]])&gt;0),
   IF(
      LEN(
         SUBSTITUTE(
            SUBSTITUTE(
               SUBSTITUTE(
                  SUBSTITUTE(UPPER(Table65[[#This Row],[Custom Sequence/Bank ID]]),"A",""),
               "C",""),
            "T",""),
         "G","")
      )&gt;0,
      "Error 5: Non-ACGT characters present",
      ""
   ),
   ""
)</f>
        <v/>
      </c>
      <c r="BL287" s="4" t="str">
        <f>IF(AND(Table65[[#This Row],[Vector]] &lt;&gt; "Banked Construct",Table65[[#This Row],[Service]]="Custom RNA", LEN(Table65[[#This Row],[Custom Sequence/Bank ID]])&gt;10000),"Error 6: Maximum sequence length is 10,000nt",IF(AND(Table65[[#This Row],[Vector]] &lt;&gt; "Banked Construct",Table65[[#This Row],[Service]]="HT Custom RNA", LEN(Table65[[#This Row],[Custom Sequence/Bank ID]])&gt;5000),"Error 6: Maximum sequence length for HT is 5,000nt", IF(Table65[[#This Row],[Service]]="HT Geneblock Custom RNA", IF(AND(Table65[[#This Row],[Vector]]="RTC coding circRNA", LEN(Table65[[#This Row],[Custom Sequence/Bank ID]])&gt;3793),"Error 6: Maximum sequence length for Coding CircRNA Geneblock is 3,793nt", IF(AND(Table65[[#This Row],[Vector]]="RTC noncoding circRNA", LEN(Table65[[#This Row],[Custom Sequence/Bank ID]])&gt;4493),"Error 6: Maximum sequence length for Noncoding CircRNA Geneblock is 4,493nt", IF(AND(Table65[[#This Row],[Vector]]="RTC Other RNA", LEN(Table65[[#This Row],[Custom Sequence/Bank ID]])&gt;4913),"Error 6: Maximum sequence length for Other RNA Geneblock is 4,913nt",""))),"")))</f>
        <v/>
      </c>
      <c r="BM287" s="4" t="str">
        <f>IF(AND(Table65[[#This Row],[Vector]] &lt;&gt; "Banked Construct", Table65[[#This Row],[Service]]&lt;&gt;"Stock RNA", Table65[[#This Row],[Custom Sequence/Bank ID]]&lt;&gt;""),
    _xlfn.LET(
        _xlpm.Sequence, Table65[[#This Row],[Custom Sequence/Bank ID]],
        _xlpm.OriginalLength, IF(AND(Table65[[#This Row],[Codon Optimize Capitalized?]] &lt;&gt; "No", Table65[[#This Row],[Codon Optimize Capitalized?]] &lt;&gt; ""),
                           LEN(SUBSTITUTE(SUBSTITUTE(SUBSTITUTE(SUBSTITUTE(SUBSTITUTE(_xlpm.Sequence, "A", ""), "C", ""), "G", ""), "T", ""), "U", "")),
                           LEN(_xlpm.Sequence)),
        _xlpm.NoGCLength, IF(AND(Table65[[#This Row],[Codon Optimize Capitalized?]] &lt;&gt; "No", Table65[[#This Row],[Codon Optimize Capitalized?]] &lt;&gt; ""),
                       LEN((SUBSTITUTE(SUBSTITUTE(SUBSTITUTE(SUBSTITUTE(SUBSTITUTE(SUBSTITUTE(SUBSTITUTE(_xlpm.Sequence, "A", ""), "C", ""), "G", ""), "T", ""), "U", ""), "g", ""), "c", ""))),
                       LEN(SUBSTITUTE(SUBSTITUTE(UPPER(_xlpm.Sequence), "G", ""), "C", ""))),
        _xlpm.GCLength, _xlpm.OriginalLength - _xlpm.NoGCLength,
        _xlpm.GCPercentage, IF(_xlpm.OriginalLength &gt; 15, _xlpm.GCLength / _xlpm.OriginalLength, 0.5),
                IF(OR(_xlpm.GCPercentage &gt; 0.65, _xlpm.GCPercentage &lt; 0.25), "Warning 7: Unoptimized region GC is not between 25-65%", "")
    ),
    ""
)</f>
        <v/>
      </c>
      <c r="BN287" s="4" t="str" cm="1">
        <f t="array" ref="BN287">_xlfn.LET(
    _xlpm.ProblemFound, _xlfn.TEXTJOIN(", ", TRUE, IF(OR(Table65[[#This Row],[Codon Optimize Capitalized?]]="No", Table65[[#This Row],[Codon Optimize Capitalized?]]=""), IF((ISNUMBER(SEARCH(Table_Restriction_Enzymes[XbaI], Table65[[#This Row],[Custom Sequence/Bank ID]]))), Table_Restriction_Enzymes[XbaI], ""),IF((ISNUMBER(FIND(LOWER(Table_Restriction_Enzymes[XbaI]), Table65[[#This Row],[Custom Sequence/Bank ID]]))), Table_Restriction_Enzymes[XbaI], ""))),
    IF(_xlpm.ProblemFound="", "", "[" &amp; _xlpm.ProblemFound &amp; "]"))</f>
        <v/>
      </c>
      <c r="BO287" s="4" t="str">
        <f>IF(Table_Sequence_Check[[#This Row],[Restriction Enzyme 1 Check]]&lt;&gt;"", Table_Restriction_Enzymes[[#Headers],[XbaI]],"")</f>
        <v/>
      </c>
      <c r="BP287" s="4" t="str" cm="1">
        <f t="array" ref="BP287">_xlfn.LET(
    _xlpm.ProblemFound, _xlfn.TEXTJOIN(", ", TRUE, IF(OR(Table65[[#This Row],[Codon Optimize Capitalized?]]="No", Table65[[#This Row],[Codon Optimize Capitalized?]]=""), IF((ISNUMBER(SEARCH(Table_Restriction_Enzymes[AscI], Table65[[#This Row],[Custom Sequence/Bank ID]]))), Table_Restriction_Enzymes[AscI], ""),IF((ISNUMBER(FIND(LOWER(Table_Restriction_Enzymes[AscI]), Table65[[#This Row],[Custom Sequence/Bank ID]]))), Table_Restriction_Enzymes[AscI], ""))),
    IF(_xlpm.ProblemFound="", "", "[" &amp; _xlpm.ProblemFound &amp; "]"))</f>
        <v/>
      </c>
      <c r="BQ287" s="4" t="str">
        <f>IF(Table_Sequence_Check[[#This Row],[Restriction Enzyme 2 Check]]&lt;&gt;"", Table_Restriction_Enzymes[[#Headers],[AscI]],"")</f>
        <v/>
      </c>
      <c r="BR287" s="4" t="str">
        <f>IF(AND(Table65[[#This Row],[Vector]] &lt;&gt; "Banked Construct",Table65[[#This Row],[Service]]&lt;&gt;"Stock RNA", Table65[[#This Row],[Service]]&lt;&gt;"HT Geneblock Custom RNA", Table_Sequence_Check[[#This Row],[Restriction Enzyme 1 Check]]&lt;&gt;"", Table_Sequence_Check[[#This Row],[Restriction Enzyme 2 Check]]&lt;&gt; ""),"Error 8: Remove instances of one of the following: " &amp; _xlfn.CONCAT(Table_Sequence_Check[[#This Row],[Restriction Enzyme 1 Check]],Table_Sequence_Check[[#This Row],[Restriction Enzyme 2 Check]]),"")</f>
        <v/>
      </c>
      <c r="BS287" s="4" t="str" cm="1">
        <f t="array" ref="BS287">IF(
   AND(
      Table65[[#This Row],[Service]] &lt;&gt; "",
      OR(
         COUNTIF(Table65[Service], "HT Custom RNA") &gt; 0,
         COUNTIF(Table65[Service], "HT Geneblock Custom RNA") &gt; 0
      ),
      COUNTA(_xlfn.UNIQUE(_xlfn._xlws.FILTER(Table65[Service], Table65[Service] &lt;&gt; ""))) &gt; 1
   ),
   "Error 9: If selecting HT Custom RNA or HT Geneblock Custom RNA, all items must match the selected HT service",
   ""
)</f>
        <v/>
      </c>
      <c r="BT287" s="4" t="str" cm="1">
        <f t="array" ref="BT287">IF(
   AND(
      Table65[[#This Row],[Service]] &lt;&gt; "",
      OR(COUNTIF(Table65[Service], "*HT Custom RNA*") &gt; 0, COUNTIF(Table65[Service], "*HT Geneblock Custom RNA*") &gt; 0),
      OR(
         COUNTA(_xlfn.UNIQUE(_xlfn._xlws.FILTER(Table65[RNA Analytics], (Table65[Service] &lt;&gt; "")))) &gt; 1,
         COUNTA(_xlfn.UNIQUE(_xlfn._xlws.FILTER(Table65[Bank Construct?], (Table65[Service] &lt;&gt; "")))) &gt; 1,
         COUNTA(_xlfn.UNIQUE(_xlfn._xlws.FILTER(Table65[Synthesis Type], (Table65[Service] &lt;&gt; "")))) &gt; 1
      )
   ),
   "Error 10: If submitting HT Custom RNA or HT Geneblock Custom RNA service request, all items must have the same Synthesis Type, Banking, and Analytics",
   ""
)</f>
        <v/>
      </c>
      <c r="BU287" s="4" t="str">
        <f>IF(AND(OR(Table65[[#This Row],[Service]] = "HT Custom RNA",Table65[[#This Row],[Service]] = "HT Geneblock Custom RNA"), Table65[[#This Row],[Vector]]="Banked Construct"),"Error 11: Banked constructs cannot be submitted for HT/Geneblock Custom RNA service. Contact the core if you'd like to resynthesize an entire banked plate","")</f>
        <v/>
      </c>
      <c r="BV287" s="4" t="str">
        <f>IF(AND(Table65[[#This Row],[Service]] &lt;&gt; "", Table65[[#This Row],[Vector]]="Banked Construct", Table65[[#This Row],[Bank Construct?]]="Yes"),"Error 12: Cannot bank constructs that are already banked","")</f>
        <v/>
      </c>
      <c r="BW287" s="4" t="str" cm="1">
        <f t="array" ref="BW287">_xlfn.LET(
    _xlpm.ProblemFound, _xlfn.TEXTJOIN(", ", TRUE, IF(AND(Table65[[#This Row],[Synthesis Type]]="Other RNA", OR(Table65[[#This Row],[Codon Optimize Capitalized?]]="No", Table65[[#This Row],[Codon Optimize Capitalized?]]="")), IF((ISNUMBER(SEARCH(Table_pA_Check[pA Check], Table65[[#This Row],[Custom Sequence/Bank ID]]))), Table_pA_Check[pA Check], ""),IF((ISNUMBER(FIND(LOWER(Table_pA_Check[pA Check]), Table65[[#This Row],[Custom Sequence/Bank ID]]))), Table_pA_Check[pA Check], ""))),
    IF(_xlpm.ProblemFound="", "", "Error 13: Problem sequences found (" &amp; _xlpm.ProblemFound &amp; ")"))</f>
        <v/>
      </c>
      <c r="BX287" s="4" t="str">
        <f>IF(AND(Table65[[#This Row],[Service]] &lt;&gt; "", Table65[[#This Row],[Codon Optimize Capitalized?]]&lt;&gt; "No", Table65[[#This Row],[Codon Optimize Capitalized?]]&lt;&gt; "", Table65[[#This Row],[Codon Optimize Capitalized?]]&lt;&gt; "No Options", EXACT(Table65[[#This Row],[Custom Sequence/Bank ID]],LOWER(Table65[[#This Row],[Custom Sequence/Bank ID]]))),"Error 14: Codon optimization is selected, but sequence is lowercase. Change regions for optimization to uppercase","")</f>
        <v/>
      </c>
      <c r="BY287" s="4" t="str">
        <f>IF(COUNTIF(Table65[Name], Table65[[#This Row],[Name]]) &gt; 1, "Error 15: Duplicate name", "")</f>
        <v/>
      </c>
      <c r="BZ287" s="4" t="str">
        <f>IF(
   Table65[[#This Row],[Service]]&lt;&gt;"",
   IF(
      AND(Table65[[#This Row],[Formulation]]="", Table65[[#This Row],[Number of Aliquots]]&gt;1),
      "Error 16: The RTC can only aliquot formulated circRNA; unformulated circRNA is stable through many freeze-thaw cycles",
      ""
   ),
   ""
)</f>
        <v/>
      </c>
      <c r="CA287" s="4" t="str">
        <f>IF(
   Table65[[#This Row],[Service]]&lt;&gt;"",
   IF(
      Table65[[#This Row],[Number of Aliquots]] &gt; (Table65[[#This Row],[Quantity (mg)]]*20),
      "Error 17: Too many aliquots. Maximum aliquots for Quantity requested = " &amp; (Table65[[#This Row],[Quantity (mg)]]*20),
      ""
   ),
   ""
)</f>
        <v/>
      </c>
      <c r="CB287" s="4" t="str">
        <f>IF(
   AND(Table65[[#This Row],[Service]]&lt;&gt;"", Table65[[#This Row],[Quantity (mg)]]&lt;0.2, Table65[[#This Row],[Formulation]]&lt;&gt;"", Table65[[#This Row],[Formulation]]&lt;&gt;"None"),
   "Error 18: Quantity too low. Minimum is 0.2mg for formulations",
   ""
)</f>
        <v/>
      </c>
      <c r="CC287" s="4" t="str">
        <f>IF(
   AND(Table65[[#This Row],[Service]]&lt;&gt;"", Table65[[#This Row],[Vector]]="No Vector", Table65[[#This Row],[Service]]&lt;&gt;"HT Geneblock Custom RNA"),
   "Error 19: [No Vector] can only be used for Geneblock service",
   ""
)</f>
        <v/>
      </c>
      <c r="CD287" s="4" t="str">
        <f>_xlfn.LET(
    _xlpm.errorList, _xlfn.TEXTJOIN(". ", TRUE, Table_Sequence_Check[[#This Row],[Problem Sequence Check]:[GC Check]],Table_Sequence_Check[[#This Row],[Restriction Enzyme Error]:[Gblock No Vector Check]]),
    IF(AND(Table65[[#This Row],[Service]]&lt;&gt;"", Table65[[#This Row],[Custom Sequence/Bank ID]]&lt;&gt;"SPECIAL",_xlpm.errorList&lt;&gt;""), _xlpm.errorList &amp; ".", "")
)</f>
        <v/>
      </c>
      <c r="CF287" s="3" t="str">
        <f t="shared" si="20"/>
        <v>Required</v>
      </c>
      <c r="CG287" s="1" t="str">
        <f t="shared" si="21"/>
        <v>Optional</v>
      </c>
      <c r="CH287" s="1" t="str">
        <f>IF(Table65[[#This Row],[Service]]&lt;&gt;"",IF((Table65[[#This Row],[Service]]="HT Custom RNA") + (Table65[[#This Row],[Service]]="HT Geneblock Custom RNA"), "Empty","Required"),"Empty")</f>
        <v>Empty</v>
      </c>
      <c r="CI287" s="1" t="str">
        <f>IF(Table65[[#This Row],[Service]] = "Stock RNA", "Required","Empty")</f>
        <v>Empty</v>
      </c>
      <c r="CJ287" s="1" t="str">
        <f>IF(OR(Table65[[#This Row],[Service]] = "Custom RNA", Table65[[#This Row],[Service]] = "HT Custom RNA", Table65[[#This Row],[Service]] = "HT Geneblock Custom RNA", Table65[[#This Row],[Service]] = "Formulation"), "Required", "Empty")</f>
        <v>Empty</v>
      </c>
      <c r="CK287" s="1" t="str">
        <f>IF(OR(Table65[[#This Row],[Service]] = "Custom RNA", Table65[[#This Row],[Service]] = "HT Custom RNA", Table65[[#This Row],[Service]] = "HT Geneblock Custom RNA"), "Required", "Empty")</f>
        <v>Empty</v>
      </c>
      <c r="CL287" s="1" t="str">
        <f>IF(OR(Table65[[#This Row],[Service]] = "Custom RNA", Table65[[#This Row],[Service]] = "HT Custom RNA", Table65[[#This Row],[Service]] = "HT Geneblock Custom RNA"), "Required", "Empty")</f>
        <v>Empty</v>
      </c>
      <c r="CM287" s="1" t="str">
        <f>IF(OR(Table65[[#This Row],[Service]] = "Custom RNA", Table65[[#This Row],[Service]] = "HT Custom RNA", Table65[[#This Row],[Service]] = "HT Geneblock Custom RNA"), "Required", "Empty")</f>
        <v>Empty</v>
      </c>
      <c r="CN287" s="1" t="str">
        <f>IF(AND(Table65[[#This Row],[Vector]]&lt;&gt;"Banked Construct", OR(Table65[[#This Row],[Service]] = "Custom RNA", Table65[[#This Row],[Service]] = "HT Custom RNA",Table65[[#This Row],[Service]] = "HT Geneblock Custom RNA",)), "Optional", "Empty")</f>
        <v>Empty</v>
      </c>
      <c r="CO287" s="1" t="str">
        <f>IF(OR(Table65[[#This Row],[Service]] = "Custom RNA", Table65[[#This Row],[Service]] = "HT Custom RNA"), "Optional", "Empty")</f>
        <v>Empty</v>
      </c>
      <c r="CP287" s="1" t="str">
        <f>IF(OR(Table65[[#This Row],[Service]] = "Custom RNA", Table65[[#This Row],[Service]] = "HT Custom RNA", Table65[[#This Row],[Service]] = "HT Custom Geneblock RNA"), "Optional", "Empty")</f>
        <v>Empty</v>
      </c>
      <c r="CQ287" s="1" t="str">
        <f>IF(Table65[[#This Row],[Service]]&lt;&gt;"",IF(OR(Table65[[#This Row],[Service]]="HT Custom RNA", Table65[[#This Row],[Service]]="HT Geneblock Custom RNA"), "Empty","Optional"),"Empty")</f>
        <v>Empty</v>
      </c>
      <c r="CR287" s="1" t="str">
        <f>IF(AND(Table65[[#This Row],[Formulation]]&lt;&gt;"",Table65[[#This Row],[Formulation]]&lt;&gt;"None",Table65[[#This Row],[Formulation]]&lt;&gt;"No Options"), "Required","Empty")</f>
        <v>Empty</v>
      </c>
      <c r="CS287" s="1" t="str">
        <f>IF(AND(Table65[[#This Row],[Formulation]]&lt;&gt;"",Table65[[#This Row],[Formulation]]&lt;&gt;"None",Table65[[#This Row],[Formulation]]&lt;&gt;"No Options"), "Optional","Empty")</f>
        <v>Empty</v>
      </c>
      <c r="CT287" s="1" t="str">
        <f t="shared" si="22"/>
        <v>Optional</v>
      </c>
      <c r="CU287" s="1" t="str">
        <f t="shared" si="23"/>
        <v>Optional</v>
      </c>
      <c r="CV287" s="2" t="str">
        <f t="shared" si="24"/>
        <v>Optional</v>
      </c>
    </row>
    <row r="288" spans="1:100" x14ac:dyDescent="0.35">
      <c r="A288" s="69">
        <v>284</v>
      </c>
      <c r="B288" s="59"/>
      <c r="C288" s="83"/>
      <c r="D288" s="85"/>
      <c r="E288" s="90"/>
      <c r="F288" s="60"/>
      <c r="G288" s="60"/>
      <c r="H288" s="60"/>
      <c r="I288" s="61"/>
      <c r="J288" s="61"/>
      <c r="K288" s="105"/>
      <c r="L288" s="90"/>
      <c r="M288" s="60"/>
      <c r="N288" s="108"/>
      <c r="O288" s="91"/>
      <c r="P288" s="111"/>
      <c r="Q288" s="93" t="str">
        <f>Table_Sequence_Check[[#This Row],[Final Warnings]]</f>
        <v/>
      </c>
      <c r="R288" s="19"/>
      <c r="S288" s="19"/>
      <c r="T288" s="19"/>
      <c r="BG288" s="3" t="str" cm="1">
        <f t="array" ref="BG288">_xlfn.LET(
    _xlpm.ProblemFound, _xlfn.TEXTJOIN(", ", TRUE, IF(OR(Table65[[#This Row],[Codon Optimize Capitalized?]]="No", Table65[[#This Row],[Codon Optimize Capitalized?]]=""), IF((ISNUMBER(SEARCH(Table_Problem_Sequences[Problem Sequences], Table65[[#This Row],[Custom Sequence/Bank ID]]))), Table_Problem_Sequences[Problem Sequences], ""),IF((ISNUMBER(FIND(LOWER(Table_Problem_Sequences[Problem Sequences]), Table65[[#This Row],[Custom Sequence/Bank ID]]))), Table_Problem_Sequences[Problem Sequences], ""))),
    IF(_xlpm.ProblemFound="", "", "Warning 1: Problem sequences found (" &amp; _xlpm.ProblemFound &amp; ")"))</f>
        <v/>
      </c>
      <c r="BH288" s="3" t="str">
        <f>IF(AND(Table65[[#This Row],[Vector]] &lt;&gt; "Banked Construct",Table65[[#This Row],[Service]]&lt;&gt;"Stock RNA", LEN(Table65[[#This Row],[Custom Sequence/Bank ID]])&lt;300, Table65[[#This Row],[Custom Sequence/Bank ID]]&lt;&gt;""),"Comment: Sequence is less than 300nt. A spacer sequence will be added to bring the length up to 300nt","")</f>
        <v/>
      </c>
      <c r="BI288" s="1" t="str">
        <f>IF(AND(Table65[[#This Row],[Custom Sequence/Bank ID]]&lt;&gt;"", Table65[[#This Row],[Codon Optimize Capitalized?]]&lt;&gt; "No", Table65[[#This Row],[Codon Optimize Capitalized?]]&lt;&gt; "", Table65[[#This Row],[Codon Optimize Capitalized?]]&lt;&gt; "No Options"),
    IF(MOD(LEN(SUBSTITUTE(SUBSTITUTE(SUBSTITUTE(SUBSTITUTE(SUBSTITUTE(Table65[[#This Row],[Custom Sequence/Bank ID]], "a", ""), "c", ""), "g", ""), "u", ""), "t", "")), 3) = 0,
        "",
        "Error 3: Optimization regions not divisible by 3"),
    "")</f>
        <v/>
      </c>
      <c r="BJ288" s="1" t="str">
        <f>IF(
    Table65[[#This Row],[Vector]]="Banked Construct",
    IF(
        AND(
            LEFT(Table65[[#This Row],[Custom Sequence/Bank ID]], 3)="RTC",
            ISNUMBER(VALUE(MID(Table65[[#This Row],[Custom Sequence/Bank ID]], 4, 7))),
            LEN(Table65[[#This Row],[Custom Sequence/Bank ID]])=10
        ),
        "",
        "Error 4: Incorrect Bank ID"
    ),
    ""
)</f>
        <v/>
      </c>
      <c r="BK288" s="1" t="str">
        <f>IF(
   AND(Table65[[#This Row],[Vector]]&lt;&gt;"Banked Construct", LEN(Table65[[#This Row],[Custom Sequence/Bank ID]])&gt;0),
   IF(
      LEN(
         SUBSTITUTE(
            SUBSTITUTE(
               SUBSTITUTE(
                  SUBSTITUTE(UPPER(Table65[[#This Row],[Custom Sequence/Bank ID]]),"A",""),
               "C",""),
            "T",""),
         "G","")
      )&gt;0,
      "Error 5: Non-ACGT characters present",
      ""
   ),
   ""
)</f>
        <v/>
      </c>
      <c r="BL288" s="4" t="str">
        <f>IF(AND(Table65[[#This Row],[Vector]] &lt;&gt; "Banked Construct",Table65[[#This Row],[Service]]="Custom RNA", LEN(Table65[[#This Row],[Custom Sequence/Bank ID]])&gt;10000),"Error 6: Maximum sequence length is 10,000nt",IF(AND(Table65[[#This Row],[Vector]] &lt;&gt; "Banked Construct",Table65[[#This Row],[Service]]="HT Custom RNA", LEN(Table65[[#This Row],[Custom Sequence/Bank ID]])&gt;5000),"Error 6: Maximum sequence length for HT is 5,000nt", IF(Table65[[#This Row],[Service]]="HT Geneblock Custom RNA", IF(AND(Table65[[#This Row],[Vector]]="RTC coding circRNA", LEN(Table65[[#This Row],[Custom Sequence/Bank ID]])&gt;3793),"Error 6: Maximum sequence length for Coding CircRNA Geneblock is 3,793nt", IF(AND(Table65[[#This Row],[Vector]]="RTC noncoding circRNA", LEN(Table65[[#This Row],[Custom Sequence/Bank ID]])&gt;4493),"Error 6: Maximum sequence length for Noncoding CircRNA Geneblock is 4,493nt", IF(AND(Table65[[#This Row],[Vector]]="RTC Other RNA", LEN(Table65[[#This Row],[Custom Sequence/Bank ID]])&gt;4913),"Error 6: Maximum sequence length for Other RNA Geneblock is 4,913nt",""))),"")))</f>
        <v/>
      </c>
      <c r="BM288" s="4" t="str">
        <f>IF(AND(Table65[[#This Row],[Vector]] &lt;&gt; "Banked Construct", Table65[[#This Row],[Service]]&lt;&gt;"Stock RNA", Table65[[#This Row],[Custom Sequence/Bank ID]]&lt;&gt;""),
    _xlfn.LET(
        _xlpm.Sequence, Table65[[#This Row],[Custom Sequence/Bank ID]],
        _xlpm.OriginalLength, IF(AND(Table65[[#This Row],[Codon Optimize Capitalized?]] &lt;&gt; "No", Table65[[#This Row],[Codon Optimize Capitalized?]] &lt;&gt; ""),
                           LEN(SUBSTITUTE(SUBSTITUTE(SUBSTITUTE(SUBSTITUTE(SUBSTITUTE(_xlpm.Sequence, "A", ""), "C", ""), "G", ""), "T", ""), "U", "")),
                           LEN(_xlpm.Sequence)),
        _xlpm.NoGCLength, IF(AND(Table65[[#This Row],[Codon Optimize Capitalized?]] &lt;&gt; "No", Table65[[#This Row],[Codon Optimize Capitalized?]] &lt;&gt; ""),
                       LEN((SUBSTITUTE(SUBSTITUTE(SUBSTITUTE(SUBSTITUTE(SUBSTITUTE(SUBSTITUTE(SUBSTITUTE(_xlpm.Sequence, "A", ""), "C", ""), "G", ""), "T", ""), "U", ""), "g", ""), "c", ""))),
                       LEN(SUBSTITUTE(SUBSTITUTE(UPPER(_xlpm.Sequence), "G", ""), "C", ""))),
        _xlpm.GCLength, _xlpm.OriginalLength - _xlpm.NoGCLength,
        _xlpm.GCPercentage, IF(_xlpm.OriginalLength &gt; 15, _xlpm.GCLength / _xlpm.OriginalLength, 0.5),
                IF(OR(_xlpm.GCPercentage &gt; 0.65, _xlpm.GCPercentage &lt; 0.25), "Warning 7: Unoptimized region GC is not between 25-65%", "")
    ),
    ""
)</f>
        <v/>
      </c>
      <c r="BN288" s="4" t="str" cm="1">
        <f t="array" ref="BN288">_xlfn.LET(
    _xlpm.ProblemFound, _xlfn.TEXTJOIN(", ", TRUE, IF(OR(Table65[[#This Row],[Codon Optimize Capitalized?]]="No", Table65[[#This Row],[Codon Optimize Capitalized?]]=""), IF((ISNUMBER(SEARCH(Table_Restriction_Enzymes[XbaI], Table65[[#This Row],[Custom Sequence/Bank ID]]))), Table_Restriction_Enzymes[XbaI], ""),IF((ISNUMBER(FIND(LOWER(Table_Restriction_Enzymes[XbaI]), Table65[[#This Row],[Custom Sequence/Bank ID]]))), Table_Restriction_Enzymes[XbaI], ""))),
    IF(_xlpm.ProblemFound="", "", "[" &amp; _xlpm.ProblemFound &amp; "]"))</f>
        <v/>
      </c>
      <c r="BO288" s="4" t="str">
        <f>IF(Table_Sequence_Check[[#This Row],[Restriction Enzyme 1 Check]]&lt;&gt;"", Table_Restriction_Enzymes[[#Headers],[XbaI]],"")</f>
        <v/>
      </c>
      <c r="BP288" s="4" t="str" cm="1">
        <f t="array" ref="BP288">_xlfn.LET(
    _xlpm.ProblemFound, _xlfn.TEXTJOIN(", ", TRUE, IF(OR(Table65[[#This Row],[Codon Optimize Capitalized?]]="No", Table65[[#This Row],[Codon Optimize Capitalized?]]=""), IF((ISNUMBER(SEARCH(Table_Restriction_Enzymes[AscI], Table65[[#This Row],[Custom Sequence/Bank ID]]))), Table_Restriction_Enzymes[AscI], ""),IF((ISNUMBER(FIND(LOWER(Table_Restriction_Enzymes[AscI]), Table65[[#This Row],[Custom Sequence/Bank ID]]))), Table_Restriction_Enzymes[AscI], ""))),
    IF(_xlpm.ProblemFound="", "", "[" &amp; _xlpm.ProblemFound &amp; "]"))</f>
        <v/>
      </c>
      <c r="BQ288" s="4" t="str">
        <f>IF(Table_Sequence_Check[[#This Row],[Restriction Enzyme 2 Check]]&lt;&gt;"", Table_Restriction_Enzymes[[#Headers],[AscI]],"")</f>
        <v/>
      </c>
      <c r="BR288" s="4" t="str">
        <f>IF(AND(Table65[[#This Row],[Vector]] &lt;&gt; "Banked Construct",Table65[[#This Row],[Service]]&lt;&gt;"Stock RNA", Table65[[#This Row],[Service]]&lt;&gt;"HT Geneblock Custom RNA", Table_Sequence_Check[[#This Row],[Restriction Enzyme 1 Check]]&lt;&gt;"", Table_Sequence_Check[[#This Row],[Restriction Enzyme 2 Check]]&lt;&gt; ""),"Error 8: Remove instances of one of the following: " &amp; _xlfn.CONCAT(Table_Sequence_Check[[#This Row],[Restriction Enzyme 1 Check]],Table_Sequence_Check[[#This Row],[Restriction Enzyme 2 Check]]),"")</f>
        <v/>
      </c>
      <c r="BS288" s="4" t="str" cm="1">
        <f t="array" ref="BS288">IF(
   AND(
      Table65[[#This Row],[Service]] &lt;&gt; "",
      OR(
         COUNTIF(Table65[Service], "HT Custom RNA") &gt; 0,
         COUNTIF(Table65[Service], "HT Geneblock Custom RNA") &gt; 0
      ),
      COUNTA(_xlfn.UNIQUE(_xlfn._xlws.FILTER(Table65[Service], Table65[Service] &lt;&gt; ""))) &gt; 1
   ),
   "Error 9: If selecting HT Custom RNA or HT Geneblock Custom RNA, all items must match the selected HT service",
   ""
)</f>
        <v/>
      </c>
      <c r="BT288" s="4" t="str" cm="1">
        <f t="array" ref="BT288">IF(
   AND(
      Table65[[#This Row],[Service]] &lt;&gt; "",
      OR(COUNTIF(Table65[Service], "*HT Custom RNA*") &gt; 0, COUNTIF(Table65[Service], "*HT Geneblock Custom RNA*") &gt; 0),
      OR(
         COUNTA(_xlfn.UNIQUE(_xlfn._xlws.FILTER(Table65[RNA Analytics], (Table65[Service] &lt;&gt; "")))) &gt; 1,
         COUNTA(_xlfn.UNIQUE(_xlfn._xlws.FILTER(Table65[Bank Construct?], (Table65[Service] &lt;&gt; "")))) &gt; 1,
         COUNTA(_xlfn.UNIQUE(_xlfn._xlws.FILTER(Table65[Synthesis Type], (Table65[Service] &lt;&gt; "")))) &gt; 1
      )
   ),
   "Error 10: If submitting HT Custom RNA or HT Geneblock Custom RNA service request, all items must have the same Synthesis Type, Banking, and Analytics",
   ""
)</f>
        <v/>
      </c>
      <c r="BU288" s="4" t="str">
        <f>IF(AND(OR(Table65[[#This Row],[Service]] = "HT Custom RNA",Table65[[#This Row],[Service]] = "HT Geneblock Custom RNA"), Table65[[#This Row],[Vector]]="Banked Construct"),"Error 11: Banked constructs cannot be submitted for HT/Geneblock Custom RNA service. Contact the core if you'd like to resynthesize an entire banked plate","")</f>
        <v/>
      </c>
      <c r="BV288" s="4" t="str">
        <f>IF(AND(Table65[[#This Row],[Service]] &lt;&gt; "", Table65[[#This Row],[Vector]]="Banked Construct", Table65[[#This Row],[Bank Construct?]]="Yes"),"Error 12: Cannot bank constructs that are already banked","")</f>
        <v/>
      </c>
      <c r="BW288" s="4" t="str" cm="1">
        <f t="array" ref="BW288">_xlfn.LET(
    _xlpm.ProblemFound, _xlfn.TEXTJOIN(", ", TRUE, IF(AND(Table65[[#This Row],[Synthesis Type]]="Other RNA", OR(Table65[[#This Row],[Codon Optimize Capitalized?]]="No", Table65[[#This Row],[Codon Optimize Capitalized?]]="")), IF((ISNUMBER(SEARCH(Table_pA_Check[pA Check], Table65[[#This Row],[Custom Sequence/Bank ID]]))), Table_pA_Check[pA Check], ""),IF((ISNUMBER(FIND(LOWER(Table_pA_Check[pA Check]), Table65[[#This Row],[Custom Sequence/Bank ID]]))), Table_pA_Check[pA Check], ""))),
    IF(_xlpm.ProblemFound="", "", "Error 13: Problem sequences found (" &amp; _xlpm.ProblemFound &amp; ")"))</f>
        <v/>
      </c>
      <c r="BX288" s="4" t="str">
        <f>IF(AND(Table65[[#This Row],[Service]] &lt;&gt; "", Table65[[#This Row],[Codon Optimize Capitalized?]]&lt;&gt; "No", Table65[[#This Row],[Codon Optimize Capitalized?]]&lt;&gt; "", Table65[[#This Row],[Codon Optimize Capitalized?]]&lt;&gt; "No Options", EXACT(Table65[[#This Row],[Custom Sequence/Bank ID]],LOWER(Table65[[#This Row],[Custom Sequence/Bank ID]]))),"Error 14: Codon optimization is selected, but sequence is lowercase. Change regions for optimization to uppercase","")</f>
        <v/>
      </c>
      <c r="BY288" s="4" t="str">
        <f>IF(COUNTIF(Table65[Name], Table65[[#This Row],[Name]]) &gt; 1, "Error 15: Duplicate name", "")</f>
        <v/>
      </c>
      <c r="BZ288" s="4" t="str">
        <f>IF(
   Table65[[#This Row],[Service]]&lt;&gt;"",
   IF(
      AND(Table65[[#This Row],[Formulation]]="", Table65[[#This Row],[Number of Aliquots]]&gt;1),
      "Error 16: The RTC can only aliquot formulated circRNA; unformulated circRNA is stable through many freeze-thaw cycles",
      ""
   ),
   ""
)</f>
        <v/>
      </c>
      <c r="CA288" s="4" t="str">
        <f>IF(
   Table65[[#This Row],[Service]]&lt;&gt;"",
   IF(
      Table65[[#This Row],[Number of Aliquots]] &gt; (Table65[[#This Row],[Quantity (mg)]]*20),
      "Error 17: Too many aliquots. Maximum aliquots for Quantity requested = " &amp; (Table65[[#This Row],[Quantity (mg)]]*20),
      ""
   ),
   ""
)</f>
        <v/>
      </c>
      <c r="CB288" s="4" t="str">
        <f>IF(
   AND(Table65[[#This Row],[Service]]&lt;&gt;"", Table65[[#This Row],[Quantity (mg)]]&lt;0.2, Table65[[#This Row],[Formulation]]&lt;&gt;"", Table65[[#This Row],[Formulation]]&lt;&gt;"None"),
   "Error 18: Quantity too low. Minimum is 0.2mg for formulations",
   ""
)</f>
        <v/>
      </c>
      <c r="CC288" s="4" t="str">
        <f>IF(
   AND(Table65[[#This Row],[Service]]&lt;&gt;"", Table65[[#This Row],[Vector]]="No Vector", Table65[[#This Row],[Service]]&lt;&gt;"HT Geneblock Custom RNA"),
   "Error 19: [No Vector] can only be used for Geneblock service",
   ""
)</f>
        <v/>
      </c>
      <c r="CD288" s="4" t="str">
        <f>_xlfn.LET(
    _xlpm.errorList, _xlfn.TEXTJOIN(". ", TRUE, Table_Sequence_Check[[#This Row],[Problem Sequence Check]:[GC Check]],Table_Sequence_Check[[#This Row],[Restriction Enzyme Error]:[Gblock No Vector Check]]),
    IF(AND(Table65[[#This Row],[Service]]&lt;&gt;"", Table65[[#This Row],[Custom Sequence/Bank ID]]&lt;&gt;"SPECIAL",_xlpm.errorList&lt;&gt;""), _xlpm.errorList &amp; ".", "")
)</f>
        <v/>
      </c>
      <c r="CF288" s="3" t="str">
        <f t="shared" si="20"/>
        <v>Required</v>
      </c>
      <c r="CG288" s="1" t="str">
        <f t="shared" si="21"/>
        <v>Optional</v>
      </c>
      <c r="CH288" s="1" t="str">
        <f>IF(Table65[[#This Row],[Service]]&lt;&gt;"",IF((Table65[[#This Row],[Service]]="HT Custom RNA") + (Table65[[#This Row],[Service]]="HT Geneblock Custom RNA"), "Empty","Required"),"Empty")</f>
        <v>Empty</v>
      </c>
      <c r="CI288" s="1" t="str">
        <f>IF(Table65[[#This Row],[Service]] = "Stock RNA", "Required","Empty")</f>
        <v>Empty</v>
      </c>
      <c r="CJ288" s="1" t="str">
        <f>IF(OR(Table65[[#This Row],[Service]] = "Custom RNA", Table65[[#This Row],[Service]] = "HT Custom RNA", Table65[[#This Row],[Service]] = "HT Geneblock Custom RNA", Table65[[#This Row],[Service]] = "Formulation"), "Required", "Empty")</f>
        <v>Empty</v>
      </c>
      <c r="CK288" s="1" t="str">
        <f>IF(OR(Table65[[#This Row],[Service]] = "Custom RNA", Table65[[#This Row],[Service]] = "HT Custom RNA", Table65[[#This Row],[Service]] = "HT Geneblock Custom RNA"), "Required", "Empty")</f>
        <v>Empty</v>
      </c>
      <c r="CL288" s="1" t="str">
        <f>IF(OR(Table65[[#This Row],[Service]] = "Custom RNA", Table65[[#This Row],[Service]] = "HT Custom RNA", Table65[[#This Row],[Service]] = "HT Geneblock Custom RNA"), "Required", "Empty")</f>
        <v>Empty</v>
      </c>
      <c r="CM288" s="1" t="str">
        <f>IF(OR(Table65[[#This Row],[Service]] = "Custom RNA", Table65[[#This Row],[Service]] = "HT Custom RNA", Table65[[#This Row],[Service]] = "HT Geneblock Custom RNA"), "Required", "Empty")</f>
        <v>Empty</v>
      </c>
      <c r="CN288" s="1" t="str">
        <f>IF(AND(Table65[[#This Row],[Vector]]&lt;&gt;"Banked Construct", OR(Table65[[#This Row],[Service]] = "Custom RNA", Table65[[#This Row],[Service]] = "HT Custom RNA",Table65[[#This Row],[Service]] = "HT Geneblock Custom RNA",)), "Optional", "Empty")</f>
        <v>Empty</v>
      </c>
      <c r="CO288" s="1" t="str">
        <f>IF(OR(Table65[[#This Row],[Service]] = "Custom RNA", Table65[[#This Row],[Service]] = "HT Custom RNA"), "Optional", "Empty")</f>
        <v>Empty</v>
      </c>
      <c r="CP288" s="1" t="str">
        <f>IF(OR(Table65[[#This Row],[Service]] = "Custom RNA", Table65[[#This Row],[Service]] = "HT Custom RNA", Table65[[#This Row],[Service]] = "HT Custom Geneblock RNA"), "Optional", "Empty")</f>
        <v>Empty</v>
      </c>
      <c r="CQ288" s="1" t="str">
        <f>IF(Table65[[#This Row],[Service]]&lt;&gt;"",IF(OR(Table65[[#This Row],[Service]]="HT Custom RNA", Table65[[#This Row],[Service]]="HT Geneblock Custom RNA"), "Empty","Optional"),"Empty")</f>
        <v>Empty</v>
      </c>
      <c r="CR288" s="1" t="str">
        <f>IF(AND(Table65[[#This Row],[Formulation]]&lt;&gt;"",Table65[[#This Row],[Formulation]]&lt;&gt;"None",Table65[[#This Row],[Formulation]]&lt;&gt;"No Options"), "Required","Empty")</f>
        <v>Empty</v>
      </c>
      <c r="CS288" s="1" t="str">
        <f>IF(AND(Table65[[#This Row],[Formulation]]&lt;&gt;"",Table65[[#This Row],[Formulation]]&lt;&gt;"None",Table65[[#This Row],[Formulation]]&lt;&gt;"No Options"), "Optional","Empty")</f>
        <v>Empty</v>
      </c>
      <c r="CT288" s="1" t="str">
        <f t="shared" si="22"/>
        <v>Optional</v>
      </c>
      <c r="CU288" s="1" t="str">
        <f t="shared" si="23"/>
        <v>Optional</v>
      </c>
      <c r="CV288" s="2" t="str">
        <f t="shared" si="24"/>
        <v>Optional</v>
      </c>
    </row>
    <row r="289" spans="1:100" x14ac:dyDescent="0.35">
      <c r="A289" s="69">
        <v>285</v>
      </c>
      <c r="B289" s="59"/>
      <c r="C289" s="83"/>
      <c r="D289" s="85"/>
      <c r="E289" s="90"/>
      <c r="F289" s="60"/>
      <c r="G289" s="60"/>
      <c r="H289" s="60"/>
      <c r="I289" s="61"/>
      <c r="J289" s="61"/>
      <c r="K289" s="105"/>
      <c r="L289" s="90"/>
      <c r="M289" s="60"/>
      <c r="N289" s="108"/>
      <c r="O289" s="91"/>
      <c r="P289" s="111"/>
      <c r="Q289" s="93" t="str">
        <f>Table_Sequence_Check[[#This Row],[Final Warnings]]</f>
        <v/>
      </c>
      <c r="R289" s="19"/>
      <c r="S289" s="19"/>
      <c r="T289" s="19"/>
      <c r="BG289" s="3" t="str" cm="1">
        <f t="array" ref="BG289">_xlfn.LET(
    _xlpm.ProblemFound, _xlfn.TEXTJOIN(", ", TRUE, IF(OR(Table65[[#This Row],[Codon Optimize Capitalized?]]="No", Table65[[#This Row],[Codon Optimize Capitalized?]]=""), IF((ISNUMBER(SEARCH(Table_Problem_Sequences[Problem Sequences], Table65[[#This Row],[Custom Sequence/Bank ID]]))), Table_Problem_Sequences[Problem Sequences], ""),IF((ISNUMBER(FIND(LOWER(Table_Problem_Sequences[Problem Sequences]), Table65[[#This Row],[Custom Sequence/Bank ID]]))), Table_Problem_Sequences[Problem Sequences], ""))),
    IF(_xlpm.ProblemFound="", "", "Warning 1: Problem sequences found (" &amp; _xlpm.ProblemFound &amp; ")"))</f>
        <v/>
      </c>
      <c r="BH289" s="3" t="str">
        <f>IF(AND(Table65[[#This Row],[Vector]] &lt;&gt; "Banked Construct",Table65[[#This Row],[Service]]&lt;&gt;"Stock RNA", LEN(Table65[[#This Row],[Custom Sequence/Bank ID]])&lt;300, Table65[[#This Row],[Custom Sequence/Bank ID]]&lt;&gt;""),"Comment: Sequence is less than 300nt. A spacer sequence will be added to bring the length up to 300nt","")</f>
        <v/>
      </c>
      <c r="BI289" s="1" t="str">
        <f>IF(AND(Table65[[#This Row],[Custom Sequence/Bank ID]]&lt;&gt;"", Table65[[#This Row],[Codon Optimize Capitalized?]]&lt;&gt; "No", Table65[[#This Row],[Codon Optimize Capitalized?]]&lt;&gt; "", Table65[[#This Row],[Codon Optimize Capitalized?]]&lt;&gt; "No Options"),
    IF(MOD(LEN(SUBSTITUTE(SUBSTITUTE(SUBSTITUTE(SUBSTITUTE(SUBSTITUTE(Table65[[#This Row],[Custom Sequence/Bank ID]], "a", ""), "c", ""), "g", ""), "u", ""), "t", "")), 3) = 0,
        "",
        "Error 3: Optimization regions not divisible by 3"),
    "")</f>
        <v/>
      </c>
      <c r="BJ289" s="1" t="str">
        <f>IF(
    Table65[[#This Row],[Vector]]="Banked Construct",
    IF(
        AND(
            LEFT(Table65[[#This Row],[Custom Sequence/Bank ID]], 3)="RTC",
            ISNUMBER(VALUE(MID(Table65[[#This Row],[Custom Sequence/Bank ID]], 4, 7))),
            LEN(Table65[[#This Row],[Custom Sequence/Bank ID]])=10
        ),
        "",
        "Error 4: Incorrect Bank ID"
    ),
    ""
)</f>
        <v/>
      </c>
      <c r="BK289" s="1" t="str">
        <f>IF(
   AND(Table65[[#This Row],[Vector]]&lt;&gt;"Banked Construct", LEN(Table65[[#This Row],[Custom Sequence/Bank ID]])&gt;0),
   IF(
      LEN(
         SUBSTITUTE(
            SUBSTITUTE(
               SUBSTITUTE(
                  SUBSTITUTE(UPPER(Table65[[#This Row],[Custom Sequence/Bank ID]]),"A",""),
               "C",""),
            "T",""),
         "G","")
      )&gt;0,
      "Error 5: Non-ACGT characters present",
      ""
   ),
   ""
)</f>
        <v/>
      </c>
      <c r="BL289" s="4" t="str">
        <f>IF(AND(Table65[[#This Row],[Vector]] &lt;&gt; "Banked Construct",Table65[[#This Row],[Service]]="Custom RNA", LEN(Table65[[#This Row],[Custom Sequence/Bank ID]])&gt;10000),"Error 6: Maximum sequence length is 10,000nt",IF(AND(Table65[[#This Row],[Vector]] &lt;&gt; "Banked Construct",Table65[[#This Row],[Service]]="HT Custom RNA", LEN(Table65[[#This Row],[Custom Sequence/Bank ID]])&gt;5000),"Error 6: Maximum sequence length for HT is 5,000nt", IF(Table65[[#This Row],[Service]]="HT Geneblock Custom RNA", IF(AND(Table65[[#This Row],[Vector]]="RTC coding circRNA", LEN(Table65[[#This Row],[Custom Sequence/Bank ID]])&gt;3793),"Error 6: Maximum sequence length for Coding CircRNA Geneblock is 3,793nt", IF(AND(Table65[[#This Row],[Vector]]="RTC noncoding circRNA", LEN(Table65[[#This Row],[Custom Sequence/Bank ID]])&gt;4493),"Error 6: Maximum sequence length for Noncoding CircRNA Geneblock is 4,493nt", IF(AND(Table65[[#This Row],[Vector]]="RTC Other RNA", LEN(Table65[[#This Row],[Custom Sequence/Bank ID]])&gt;4913),"Error 6: Maximum sequence length for Other RNA Geneblock is 4,913nt",""))),"")))</f>
        <v/>
      </c>
      <c r="BM289" s="4" t="str">
        <f>IF(AND(Table65[[#This Row],[Vector]] &lt;&gt; "Banked Construct", Table65[[#This Row],[Service]]&lt;&gt;"Stock RNA", Table65[[#This Row],[Custom Sequence/Bank ID]]&lt;&gt;""),
    _xlfn.LET(
        _xlpm.Sequence, Table65[[#This Row],[Custom Sequence/Bank ID]],
        _xlpm.OriginalLength, IF(AND(Table65[[#This Row],[Codon Optimize Capitalized?]] &lt;&gt; "No", Table65[[#This Row],[Codon Optimize Capitalized?]] &lt;&gt; ""),
                           LEN(SUBSTITUTE(SUBSTITUTE(SUBSTITUTE(SUBSTITUTE(SUBSTITUTE(_xlpm.Sequence, "A", ""), "C", ""), "G", ""), "T", ""), "U", "")),
                           LEN(_xlpm.Sequence)),
        _xlpm.NoGCLength, IF(AND(Table65[[#This Row],[Codon Optimize Capitalized?]] &lt;&gt; "No", Table65[[#This Row],[Codon Optimize Capitalized?]] &lt;&gt; ""),
                       LEN((SUBSTITUTE(SUBSTITUTE(SUBSTITUTE(SUBSTITUTE(SUBSTITUTE(SUBSTITUTE(SUBSTITUTE(_xlpm.Sequence, "A", ""), "C", ""), "G", ""), "T", ""), "U", ""), "g", ""), "c", ""))),
                       LEN(SUBSTITUTE(SUBSTITUTE(UPPER(_xlpm.Sequence), "G", ""), "C", ""))),
        _xlpm.GCLength, _xlpm.OriginalLength - _xlpm.NoGCLength,
        _xlpm.GCPercentage, IF(_xlpm.OriginalLength &gt; 15, _xlpm.GCLength / _xlpm.OriginalLength, 0.5),
                IF(OR(_xlpm.GCPercentage &gt; 0.65, _xlpm.GCPercentage &lt; 0.25), "Warning 7: Unoptimized region GC is not between 25-65%", "")
    ),
    ""
)</f>
        <v/>
      </c>
      <c r="BN289" s="4" t="str" cm="1">
        <f t="array" ref="BN289">_xlfn.LET(
    _xlpm.ProblemFound, _xlfn.TEXTJOIN(", ", TRUE, IF(OR(Table65[[#This Row],[Codon Optimize Capitalized?]]="No", Table65[[#This Row],[Codon Optimize Capitalized?]]=""), IF((ISNUMBER(SEARCH(Table_Restriction_Enzymes[XbaI], Table65[[#This Row],[Custom Sequence/Bank ID]]))), Table_Restriction_Enzymes[XbaI], ""),IF((ISNUMBER(FIND(LOWER(Table_Restriction_Enzymes[XbaI]), Table65[[#This Row],[Custom Sequence/Bank ID]]))), Table_Restriction_Enzymes[XbaI], ""))),
    IF(_xlpm.ProblemFound="", "", "[" &amp; _xlpm.ProblemFound &amp; "]"))</f>
        <v/>
      </c>
      <c r="BO289" s="4" t="str">
        <f>IF(Table_Sequence_Check[[#This Row],[Restriction Enzyme 1 Check]]&lt;&gt;"", Table_Restriction_Enzymes[[#Headers],[XbaI]],"")</f>
        <v/>
      </c>
      <c r="BP289" s="4" t="str" cm="1">
        <f t="array" ref="BP289">_xlfn.LET(
    _xlpm.ProblemFound, _xlfn.TEXTJOIN(", ", TRUE, IF(OR(Table65[[#This Row],[Codon Optimize Capitalized?]]="No", Table65[[#This Row],[Codon Optimize Capitalized?]]=""), IF((ISNUMBER(SEARCH(Table_Restriction_Enzymes[AscI], Table65[[#This Row],[Custom Sequence/Bank ID]]))), Table_Restriction_Enzymes[AscI], ""),IF((ISNUMBER(FIND(LOWER(Table_Restriction_Enzymes[AscI]), Table65[[#This Row],[Custom Sequence/Bank ID]]))), Table_Restriction_Enzymes[AscI], ""))),
    IF(_xlpm.ProblemFound="", "", "[" &amp; _xlpm.ProblemFound &amp; "]"))</f>
        <v/>
      </c>
      <c r="BQ289" s="4" t="str">
        <f>IF(Table_Sequence_Check[[#This Row],[Restriction Enzyme 2 Check]]&lt;&gt;"", Table_Restriction_Enzymes[[#Headers],[AscI]],"")</f>
        <v/>
      </c>
      <c r="BR289" s="4" t="str">
        <f>IF(AND(Table65[[#This Row],[Vector]] &lt;&gt; "Banked Construct",Table65[[#This Row],[Service]]&lt;&gt;"Stock RNA", Table65[[#This Row],[Service]]&lt;&gt;"HT Geneblock Custom RNA", Table_Sequence_Check[[#This Row],[Restriction Enzyme 1 Check]]&lt;&gt;"", Table_Sequence_Check[[#This Row],[Restriction Enzyme 2 Check]]&lt;&gt; ""),"Error 8: Remove instances of one of the following: " &amp; _xlfn.CONCAT(Table_Sequence_Check[[#This Row],[Restriction Enzyme 1 Check]],Table_Sequence_Check[[#This Row],[Restriction Enzyme 2 Check]]),"")</f>
        <v/>
      </c>
      <c r="BS289" s="4" t="str" cm="1">
        <f t="array" ref="BS289">IF(
   AND(
      Table65[[#This Row],[Service]] &lt;&gt; "",
      OR(
         COUNTIF(Table65[Service], "HT Custom RNA") &gt; 0,
         COUNTIF(Table65[Service], "HT Geneblock Custom RNA") &gt; 0
      ),
      COUNTA(_xlfn.UNIQUE(_xlfn._xlws.FILTER(Table65[Service], Table65[Service] &lt;&gt; ""))) &gt; 1
   ),
   "Error 9: If selecting HT Custom RNA or HT Geneblock Custom RNA, all items must match the selected HT service",
   ""
)</f>
        <v/>
      </c>
      <c r="BT289" s="4" t="str" cm="1">
        <f t="array" ref="BT289">IF(
   AND(
      Table65[[#This Row],[Service]] &lt;&gt; "",
      OR(COUNTIF(Table65[Service], "*HT Custom RNA*") &gt; 0, COUNTIF(Table65[Service], "*HT Geneblock Custom RNA*") &gt; 0),
      OR(
         COUNTA(_xlfn.UNIQUE(_xlfn._xlws.FILTER(Table65[RNA Analytics], (Table65[Service] &lt;&gt; "")))) &gt; 1,
         COUNTA(_xlfn.UNIQUE(_xlfn._xlws.FILTER(Table65[Bank Construct?], (Table65[Service] &lt;&gt; "")))) &gt; 1,
         COUNTA(_xlfn.UNIQUE(_xlfn._xlws.FILTER(Table65[Synthesis Type], (Table65[Service] &lt;&gt; "")))) &gt; 1
      )
   ),
   "Error 10: If submitting HT Custom RNA or HT Geneblock Custom RNA service request, all items must have the same Synthesis Type, Banking, and Analytics",
   ""
)</f>
        <v/>
      </c>
      <c r="BU289" s="4" t="str">
        <f>IF(AND(OR(Table65[[#This Row],[Service]] = "HT Custom RNA",Table65[[#This Row],[Service]] = "HT Geneblock Custom RNA"), Table65[[#This Row],[Vector]]="Banked Construct"),"Error 11: Banked constructs cannot be submitted for HT/Geneblock Custom RNA service. Contact the core if you'd like to resynthesize an entire banked plate","")</f>
        <v/>
      </c>
      <c r="BV289" s="4" t="str">
        <f>IF(AND(Table65[[#This Row],[Service]] &lt;&gt; "", Table65[[#This Row],[Vector]]="Banked Construct", Table65[[#This Row],[Bank Construct?]]="Yes"),"Error 12: Cannot bank constructs that are already banked","")</f>
        <v/>
      </c>
      <c r="BW289" s="4" t="str" cm="1">
        <f t="array" ref="BW289">_xlfn.LET(
    _xlpm.ProblemFound, _xlfn.TEXTJOIN(", ", TRUE, IF(AND(Table65[[#This Row],[Synthesis Type]]="Other RNA", OR(Table65[[#This Row],[Codon Optimize Capitalized?]]="No", Table65[[#This Row],[Codon Optimize Capitalized?]]="")), IF((ISNUMBER(SEARCH(Table_pA_Check[pA Check], Table65[[#This Row],[Custom Sequence/Bank ID]]))), Table_pA_Check[pA Check], ""),IF((ISNUMBER(FIND(LOWER(Table_pA_Check[pA Check]), Table65[[#This Row],[Custom Sequence/Bank ID]]))), Table_pA_Check[pA Check], ""))),
    IF(_xlpm.ProblemFound="", "", "Error 13: Problem sequences found (" &amp; _xlpm.ProblemFound &amp; ")"))</f>
        <v/>
      </c>
      <c r="BX289" s="4" t="str">
        <f>IF(AND(Table65[[#This Row],[Service]] &lt;&gt; "", Table65[[#This Row],[Codon Optimize Capitalized?]]&lt;&gt; "No", Table65[[#This Row],[Codon Optimize Capitalized?]]&lt;&gt; "", Table65[[#This Row],[Codon Optimize Capitalized?]]&lt;&gt; "No Options", EXACT(Table65[[#This Row],[Custom Sequence/Bank ID]],LOWER(Table65[[#This Row],[Custom Sequence/Bank ID]]))),"Error 14: Codon optimization is selected, but sequence is lowercase. Change regions for optimization to uppercase","")</f>
        <v/>
      </c>
      <c r="BY289" s="4" t="str">
        <f>IF(COUNTIF(Table65[Name], Table65[[#This Row],[Name]]) &gt; 1, "Error 15: Duplicate name", "")</f>
        <v/>
      </c>
      <c r="BZ289" s="4" t="str">
        <f>IF(
   Table65[[#This Row],[Service]]&lt;&gt;"",
   IF(
      AND(Table65[[#This Row],[Formulation]]="", Table65[[#This Row],[Number of Aliquots]]&gt;1),
      "Error 16: The RTC can only aliquot formulated circRNA; unformulated circRNA is stable through many freeze-thaw cycles",
      ""
   ),
   ""
)</f>
        <v/>
      </c>
      <c r="CA289" s="4" t="str">
        <f>IF(
   Table65[[#This Row],[Service]]&lt;&gt;"",
   IF(
      Table65[[#This Row],[Number of Aliquots]] &gt; (Table65[[#This Row],[Quantity (mg)]]*20),
      "Error 17: Too many aliquots. Maximum aliquots for Quantity requested = " &amp; (Table65[[#This Row],[Quantity (mg)]]*20),
      ""
   ),
   ""
)</f>
        <v/>
      </c>
      <c r="CB289" s="4" t="str">
        <f>IF(
   AND(Table65[[#This Row],[Service]]&lt;&gt;"", Table65[[#This Row],[Quantity (mg)]]&lt;0.2, Table65[[#This Row],[Formulation]]&lt;&gt;"", Table65[[#This Row],[Formulation]]&lt;&gt;"None"),
   "Error 18: Quantity too low. Minimum is 0.2mg for formulations",
   ""
)</f>
        <v/>
      </c>
      <c r="CC289" s="4" t="str">
        <f>IF(
   AND(Table65[[#This Row],[Service]]&lt;&gt;"", Table65[[#This Row],[Vector]]="No Vector", Table65[[#This Row],[Service]]&lt;&gt;"HT Geneblock Custom RNA"),
   "Error 19: [No Vector] can only be used for Geneblock service",
   ""
)</f>
        <v/>
      </c>
      <c r="CD289" s="4" t="str">
        <f>_xlfn.LET(
    _xlpm.errorList, _xlfn.TEXTJOIN(". ", TRUE, Table_Sequence_Check[[#This Row],[Problem Sequence Check]:[GC Check]],Table_Sequence_Check[[#This Row],[Restriction Enzyme Error]:[Gblock No Vector Check]]),
    IF(AND(Table65[[#This Row],[Service]]&lt;&gt;"", Table65[[#This Row],[Custom Sequence/Bank ID]]&lt;&gt;"SPECIAL",_xlpm.errorList&lt;&gt;""), _xlpm.errorList &amp; ".", "")
)</f>
        <v/>
      </c>
      <c r="CF289" s="3" t="str">
        <f t="shared" si="20"/>
        <v>Required</v>
      </c>
      <c r="CG289" s="1" t="str">
        <f t="shared" si="21"/>
        <v>Optional</v>
      </c>
      <c r="CH289" s="1" t="str">
        <f>IF(Table65[[#This Row],[Service]]&lt;&gt;"",IF((Table65[[#This Row],[Service]]="HT Custom RNA") + (Table65[[#This Row],[Service]]="HT Geneblock Custom RNA"), "Empty","Required"),"Empty")</f>
        <v>Empty</v>
      </c>
      <c r="CI289" s="1" t="str">
        <f>IF(Table65[[#This Row],[Service]] = "Stock RNA", "Required","Empty")</f>
        <v>Empty</v>
      </c>
      <c r="CJ289" s="1" t="str">
        <f>IF(OR(Table65[[#This Row],[Service]] = "Custom RNA", Table65[[#This Row],[Service]] = "HT Custom RNA", Table65[[#This Row],[Service]] = "HT Geneblock Custom RNA", Table65[[#This Row],[Service]] = "Formulation"), "Required", "Empty")</f>
        <v>Empty</v>
      </c>
      <c r="CK289" s="1" t="str">
        <f>IF(OR(Table65[[#This Row],[Service]] = "Custom RNA", Table65[[#This Row],[Service]] = "HT Custom RNA", Table65[[#This Row],[Service]] = "HT Geneblock Custom RNA"), "Required", "Empty")</f>
        <v>Empty</v>
      </c>
      <c r="CL289" s="1" t="str">
        <f>IF(OR(Table65[[#This Row],[Service]] = "Custom RNA", Table65[[#This Row],[Service]] = "HT Custom RNA", Table65[[#This Row],[Service]] = "HT Geneblock Custom RNA"), "Required", "Empty")</f>
        <v>Empty</v>
      </c>
      <c r="CM289" s="1" t="str">
        <f>IF(OR(Table65[[#This Row],[Service]] = "Custom RNA", Table65[[#This Row],[Service]] = "HT Custom RNA", Table65[[#This Row],[Service]] = "HT Geneblock Custom RNA"), "Required", "Empty")</f>
        <v>Empty</v>
      </c>
      <c r="CN289" s="1" t="str">
        <f>IF(AND(Table65[[#This Row],[Vector]]&lt;&gt;"Banked Construct", OR(Table65[[#This Row],[Service]] = "Custom RNA", Table65[[#This Row],[Service]] = "HT Custom RNA",Table65[[#This Row],[Service]] = "HT Geneblock Custom RNA",)), "Optional", "Empty")</f>
        <v>Empty</v>
      </c>
      <c r="CO289" s="1" t="str">
        <f>IF(OR(Table65[[#This Row],[Service]] = "Custom RNA", Table65[[#This Row],[Service]] = "HT Custom RNA"), "Optional", "Empty")</f>
        <v>Empty</v>
      </c>
      <c r="CP289" s="1" t="str">
        <f>IF(OR(Table65[[#This Row],[Service]] = "Custom RNA", Table65[[#This Row],[Service]] = "HT Custom RNA", Table65[[#This Row],[Service]] = "HT Custom Geneblock RNA"), "Optional", "Empty")</f>
        <v>Empty</v>
      </c>
      <c r="CQ289" s="1" t="str">
        <f>IF(Table65[[#This Row],[Service]]&lt;&gt;"",IF(OR(Table65[[#This Row],[Service]]="HT Custom RNA", Table65[[#This Row],[Service]]="HT Geneblock Custom RNA"), "Empty","Optional"),"Empty")</f>
        <v>Empty</v>
      </c>
      <c r="CR289" s="1" t="str">
        <f>IF(AND(Table65[[#This Row],[Formulation]]&lt;&gt;"",Table65[[#This Row],[Formulation]]&lt;&gt;"None",Table65[[#This Row],[Formulation]]&lt;&gt;"No Options"), "Required","Empty")</f>
        <v>Empty</v>
      </c>
      <c r="CS289" s="1" t="str">
        <f>IF(AND(Table65[[#This Row],[Formulation]]&lt;&gt;"",Table65[[#This Row],[Formulation]]&lt;&gt;"None",Table65[[#This Row],[Formulation]]&lt;&gt;"No Options"), "Optional","Empty")</f>
        <v>Empty</v>
      </c>
      <c r="CT289" s="1" t="str">
        <f t="shared" si="22"/>
        <v>Optional</v>
      </c>
      <c r="CU289" s="1" t="str">
        <f t="shared" si="23"/>
        <v>Optional</v>
      </c>
      <c r="CV289" s="2" t="str">
        <f t="shared" si="24"/>
        <v>Optional</v>
      </c>
    </row>
    <row r="290" spans="1:100" x14ac:dyDescent="0.35">
      <c r="A290" s="69">
        <v>286</v>
      </c>
      <c r="B290" s="59"/>
      <c r="C290" s="83"/>
      <c r="D290" s="85"/>
      <c r="E290" s="90"/>
      <c r="F290" s="60"/>
      <c r="G290" s="60"/>
      <c r="H290" s="60"/>
      <c r="I290" s="61"/>
      <c r="J290" s="61"/>
      <c r="K290" s="105"/>
      <c r="L290" s="90"/>
      <c r="M290" s="60"/>
      <c r="N290" s="108"/>
      <c r="O290" s="91"/>
      <c r="P290" s="111"/>
      <c r="Q290" s="93" t="str">
        <f>Table_Sequence_Check[[#This Row],[Final Warnings]]</f>
        <v/>
      </c>
      <c r="R290" s="19"/>
      <c r="S290" s="19"/>
      <c r="T290" s="19"/>
      <c r="BG290" s="3" t="str" cm="1">
        <f t="array" ref="BG290">_xlfn.LET(
    _xlpm.ProblemFound, _xlfn.TEXTJOIN(", ", TRUE, IF(OR(Table65[[#This Row],[Codon Optimize Capitalized?]]="No", Table65[[#This Row],[Codon Optimize Capitalized?]]=""), IF((ISNUMBER(SEARCH(Table_Problem_Sequences[Problem Sequences], Table65[[#This Row],[Custom Sequence/Bank ID]]))), Table_Problem_Sequences[Problem Sequences], ""),IF((ISNUMBER(FIND(LOWER(Table_Problem_Sequences[Problem Sequences]), Table65[[#This Row],[Custom Sequence/Bank ID]]))), Table_Problem_Sequences[Problem Sequences], ""))),
    IF(_xlpm.ProblemFound="", "", "Warning 1: Problem sequences found (" &amp; _xlpm.ProblemFound &amp; ")"))</f>
        <v/>
      </c>
      <c r="BH290" s="3" t="str">
        <f>IF(AND(Table65[[#This Row],[Vector]] &lt;&gt; "Banked Construct",Table65[[#This Row],[Service]]&lt;&gt;"Stock RNA", LEN(Table65[[#This Row],[Custom Sequence/Bank ID]])&lt;300, Table65[[#This Row],[Custom Sequence/Bank ID]]&lt;&gt;""),"Comment: Sequence is less than 300nt. A spacer sequence will be added to bring the length up to 300nt","")</f>
        <v/>
      </c>
      <c r="BI290" s="1" t="str">
        <f>IF(AND(Table65[[#This Row],[Custom Sequence/Bank ID]]&lt;&gt;"", Table65[[#This Row],[Codon Optimize Capitalized?]]&lt;&gt; "No", Table65[[#This Row],[Codon Optimize Capitalized?]]&lt;&gt; "", Table65[[#This Row],[Codon Optimize Capitalized?]]&lt;&gt; "No Options"),
    IF(MOD(LEN(SUBSTITUTE(SUBSTITUTE(SUBSTITUTE(SUBSTITUTE(SUBSTITUTE(Table65[[#This Row],[Custom Sequence/Bank ID]], "a", ""), "c", ""), "g", ""), "u", ""), "t", "")), 3) = 0,
        "",
        "Error 3: Optimization regions not divisible by 3"),
    "")</f>
        <v/>
      </c>
      <c r="BJ290" s="1" t="str">
        <f>IF(
    Table65[[#This Row],[Vector]]="Banked Construct",
    IF(
        AND(
            LEFT(Table65[[#This Row],[Custom Sequence/Bank ID]], 3)="RTC",
            ISNUMBER(VALUE(MID(Table65[[#This Row],[Custom Sequence/Bank ID]], 4, 7))),
            LEN(Table65[[#This Row],[Custom Sequence/Bank ID]])=10
        ),
        "",
        "Error 4: Incorrect Bank ID"
    ),
    ""
)</f>
        <v/>
      </c>
      <c r="BK290" s="1" t="str">
        <f>IF(
   AND(Table65[[#This Row],[Vector]]&lt;&gt;"Banked Construct", LEN(Table65[[#This Row],[Custom Sequence/Bank ID]])&gt;0),
   IF(
      LEN(
         SUBSTITUTE(
            SUBSTITUTE(
               SUBSTITUTE(
                  SUBSTITUTE(UPPER(Table65[[#This Row],[Custom Sequence/Bank ID]]),"A",""),
               "C",""),
            "T",""),
         "G","")
      )&gt;0,
      "Error 5: Non-ACGT characters present",
      ""
   ),
   ""
)</f>
        <v/>
      </c>
      <c r="BL290" s="4" t="str">
        <f>IF(AND(Table65[[#This Row],[Vector]] &lt;&gt; "Banked Construct",Table65[[#This Row],[Service]]="Custom RNA", LEN(Table65[[#This Row],[Custom Sequence/Bank ID]])&gt;10000),"Error 6: Maximum sequence length is 10,000nt",IF(AND(Table65[[#This Row],[Vector]] &lt;&gt; "Banked Construct",Table65[[#This Row],[Service]]="HT Custom RNA", LEN(Table65[[#This Row],[Custom Sequence/Bank ID]])&gt;5000),"Error 6: Maximum sequence length for HT is 5,000nt", IF(Table65[[#This Row],[Service]]="HT Geneblock Custom RNA", IF(AND(Table65[[#This Row],[Vector]]="RTC coding circRNA", LEN(Table65[[#This Row],[Custom Sequence/Bank ID]])&gt;3793),"Error 6: Maximum sequence length for Coding CircRNA Geneblock is 3,793nt", IF(AND(Table65[[#This Row],[Vector]]="RTC noncoding circRNA", LEN(Table65[[#This Row],[Custom Sequence/Bank ID]])&gt;4493),"Error 6: Maximum sequence length for Noncoding CircRNA Geneblock is 4,493nt", IF(AND(Table65[[#This Row],[Vector]]="RTC Other RNA", LEN(Table65[[#This Row],[Custom Sequence/Bank ID]])&gt;4913),"Error 6: Maximum sequence length for Other RNA Geneblock is 4,913nt",""))),"")))</f>
        <v/>
      </c>
      <c r="BM290" s="4" t="str">
        <f>IF(AND(Table65[[#This Row],[Vector]] &lt;&gt; "Banked Construct", Table65[[#This Row],[Service]]&lt;&gt;"Stock RNA", Table65[[#This Row],[Custom Sequence/Bank ID]]&lt;&gt;""),
    _xlfn.LET(
        _xlpm.Sequence, Table65[[#This Row],[Custom Sequence/Bank ID]],
        _xlpm.OriginalLength, IF(AND(Table65[[#This Row],[Codon Optimize Capitalized?]] &lt;&gt; "No", Table65[[#This Row],[Codon Optimize Capitalized?]] &lt;&gt; ""),
                           LEN(SUBSTITUTE(SUBSTITUTE(SUBSTITUTE(SUBSTITUTE(SUBSTITUTE(_xlpm.Sequence, "A", ""), "C", ""), "G", ""), "T", ""), "U", "")),
                           LEN(_xlpm.Sequence)),
        _xlpm.NoGCLength, IF(AND(Table65[[#This Row],[Codon Optimize Capitalized?]] &lt;&gt; "No", Table65[[#This Row],[Codon Optimize Capitalized?]] &lt;&gt; ""),
                       LEN((SUBSTITUTE(SUBSTITUTE(SUBSTITUTE(SUBSTITUTE(SUBSTITUTE(SUBSTITUTE(SUBSTITUTE(_xlpm.Sequence, "A", ""), "C", ""), "G", ""), "T", ""), "U", ""), "g", ""), "c", ""))),
                       LEN(SUBSTITUTE(SUBSTITUTE(UPPER(_xlpm.Sequence), "G", ""), "C", ""))),
        _xlpm.GCLength, _xlpm.OriginalLength - _xlpm.NoGCLength,
        _xlpm.GCPercentage, IF(_xlpm.OriginalLength &gt; 15, _xlpm.GCLength / _xlpm.OriginalLength, 0.5),
                IF(OR(_xlpm.GCPercentage &gt; 0.65, _xlpm.GCPercentage &lt; 0.25), "Warning 7: Unoptimized region GC is not between 25-65%", "")
    ),
    ""
)</f>
        <v/>
      </c>
      <c r="BN290" s="4" t="str" cm="1">
        <f t="array" ref="BN290">_xlfn.LET(
    _xlpm.ProblemFound, _xlfn.TEXTJOIN(", ", TRUE, IF(OR(Table65[[#This Row],[Codon Optimize Capitalized?]]="No", Table65[[#This Row],[Codon Optimize Capitalized?]]=""), IF((ISNUMBER(SEARCH(Table_Restriction_Enzymes[XbaI], Table65[[#This Row],[Custom Sequence/Bank ID]]))), Table_Restriction_Enzymes[XbaI], ""),IF((ISNUMBER(FIND(LOWER(Table_Restriction_Enzymes[XbaI]), Table65[[#This Row],[Custom Sequence/Bank ID]]))), Table_Restriction_Enzymes[XbaI], ""))),
    IF(_xlpm.ProblemFound="", "", "[" &amp; _xlpm.ProblemFound &amp; "]"))</f>
        <v/>
      </c>
      <c r="BO290" s="4" t="str">
        <f>IF(Table_Sequence_Check[[#This Row],[Restriction Enzyme 1 Check]]&lt;&gt;"", Table_Restriction_Enzymes[[#Headers],[XbaI]],"")</f>
        <v/>
      </c>
      <c r="BP290" s="4" t="str" cm="1">
        <f t="array" ref="BP290">_xlfn.LET(
    _xlpm.ProblemFound, _xlfn.TEXTJOIN(", ", TRUE, IF(OR(Table65[[#This Row],[Codon Optimize Capitalized?]]="No", Table65[[#This Row],[Codon Optimize Capitalized?]]=""), IF((ISNUMBER(SEARCH(Table_Restriction_Enzymes[AscI], Table65[[#This Row],[Custom Sequence/Bank ID]]))), Table_Restriction_Enzymes[AscI], ""),IF((ISNUMBER(FIND(LOWER(Table_Restriction_Enzymes[AscI]), Table65[[#This Row],[Custom Sequence/Bank ID]]))), Table_Restriction_Enzymes[AscI], ""))),
    IF(_xlpm.ProblemFound="", "", "[" &amp; _xlpm.ProblemFound &amp; "]"))</f>
        <v/>
      </c>
      <c r="BQ290" s="4" t="str">
        <f>IF(Table_Sequence_Check[[#This Row],[Restriction Enzyme 2 Check]]&lt;&gt;"", Table_Restriction_Enzymes[[#Headers],[AscI]],"")</f>
        <v/>
      </c>
      <c r="BR290" s="4" t="str">
        <f>IF(AND(Table65[[#This Row],[Vector]] &lt;&gt; "Banked Construct",Table65[[#This Row],[Service]]&lt;&gt;"Stock RNA", Table65[[#This Row],[Service]]&lt;&gt;"HT Geneblock Custom RNA", Table_Sequence_Check[[#This Row],[Restriction Enzyme 1 Check]]&lt;&gt;"", Table_Sequence_Check[[#This Row],[Restriction Enzyme 2 Check]]&lt;&gt; ""),"Error 8: Remove instances of one of the following: " &amp; _xlfn.CONCAT(Table_Sequence_Check[[#This Row],[Restriction Enzyme 1 Check]],Table_Sequence_Check[[#This Row],[Restriction Enzyme 2 Check]]),"")</f>
        <v/>
      </c>
      <c r="BS290" s="4" t="str" cm="1">
        <f t="array" ref="BS290">IF(
   AND(
      Table65[[#This Row],[Service]] &lt;&gt; "",
      OR(
         COUNTIF(Table65[Service], "HT Custom RNA") &gt; 0,
         COUNTIF(Table65[Service], "HT Geneblock Custom RNA") &gt; 0
      ),
      COUNTA(_xlfn.UNIQUE(_xlfn._xlws.FILTER(Table65[Service], Table65[Service] &lt;&gt; ""))) &gt; 1
   ),
   "Error 9: If selecting HT Custom RNA or HT Geneblock Custom RNA, all items must match the selected HT service",
   ""
)</f>
        <v/>
      </c>
      <c r="BT290" s="4" t="str" cm="1">
        <f t="array" ref="BT290">IF(
   AND(
      Table65[[#This Row],[Service]] &lt;&gt; "",
      OR(COUNTIF(Table65[Service], "*HT Custom RNA*") &gt; 0, COUNTIF(Table65[Service], "*HT Geneblock Custom RNA*") &gt; 0),
      OR(
         COUNTA(_xlfn.UNIQUE(_xlfn._xlws.FILTER(Table65[RNA Analytics], (Table65[Service] &lt;&gt; "")))) &gt; 1,
         COUNTA(_xlfn.UNIQUE(_xlfn._xlws.FILTER(Table65[Bank Construct?], (Table65[Service] &lt;&gt; "")))) &gt; 1,
         COUNTA(_xlfn.UNIQUE(_xlfn._xlws.FILTER(Table65[Synthesis Type], (Table65[Service] &lt;&gt; "")))) &gt; 1
      )
   ),
   "Error 10: If submitting HT Custom RNA or HT Geneblock Custom RNA service request, all items must have the same Synthesis Type, Banking, and Analytics",
   ""
)</f>
        <v/>
      </c>
      <c r="BU290" s="4" t="str">
        <f>IF(AND(OR(Table65[[#This Row],[Service]] = "HT Custom RNA",Table65[[#This Row],[Service]] = "HT Geneblock Custom RNA"), Table65[[#This Row],[Vector]]="Banked Construct"),"Error 11: Banked constructs cannot be submitted for HT/Geneblock Custom RNA service. Contact the core if you'd like to resynthesize an entire banked plate","")</f>
        <v/>
      </c>
      <c r="BV290" s="4" t="str">
        <f>IF(AND(Table65[[#This Row],[Service]] &lt;&gt; "", Table65[[#This Row],[Vector]]="Banked Construct", Table65[[#This Row],[Bank Construct?]]="Yes"),"Error 12: Cannot bank constructs that are already banked","")</f>
        <v/>
      </c>
      <c r="BW290" s="4" t="str" cm="1">
        <f t="array" ref="BW290">_xlfn.LET(
    _xlpm.ProblemFound, _xlfn.TEXTJOIN(", ", TRUE, IF(AND(Table65[[#This Row],[Synthesis Type]]="Other RNA", OR(Table65[[#This Row],[Codon Optimize Capitalized?]]="No", Table65[[#This Row],[Codon Optimize Capitalized?]]="")), IF((ISNUMBER(SEARCH(Table_pA_Check[pA Check], Table65[[#This Row],[Custom Sequence/Bank ID]]))), Table_pA_Check[pA Check], ""),IF((ISNUMBER(FIND(LOWER(Table_pA_Check[pA Check]), Table65[[#This Row],[Custom Sequence/Bank ID]]))), Table_pA_Check[pA Check], ""))),
    IF(_xlpm.ProblemFound="", "", "Error 13: Problem sequences found (" &amp; _xlpm.ProblemFound &amp; ")"))</f>
        <v/>
      </c>
      <c r="BX290" s="4" t="str">
        <f>IF(AND(Table65[[#This Row],[Service]] &lt;&gt; "", Table65[[#This Row],[Codon Optimize Capitalized?]]&lt;&gt; "No", Table65[[#This Row],[Codon Optimize Capitalized?]]&lt;&gt; "", Table65[[#This Row],[Codon Optimize Capitalized?]]&lt;&gt; "No Options", EXACT(Table65[[#This Row],[Custom Sequence/Bank ID]],LOWER(Table65[[#This Row],[Custom Sequence/Bank ID]]))),"Error 14: Codon optimization is selected, but sequence is lowercase. Change regions for optimization to uppercase","")</f>
        <v/>
      </c>
      <c r="BY290" s="4" t="str">
        <f>IF(COUNTIF(Table65[Name], Table65[[#This Row],[Name]]) &gt; 1, "Error 15: Duplicate name", "")</f>
        <v/>
      </c>
      <c r="BZ290" s="4" t="str">
        <f>IF(
   Table65[[#This Row],[Service]]&lt;&gt;"",
   IF(
      AND(Table65[[#This Row],[Formulation]]="", Table65[[#This Row],[Number of Aliquots]]&gt;1),
      "Error 16: The RTC can only aliquot formulated circRNA; unformulated circRNA is stable through many freeze-thaw cycles",
      ""
   ),
   ""
)</f>
        <v/>
      </c>
      <c r="CA290" s="4" t="str">
        <f>IF(
   Table65[[#This Row],[Service]]&lt;&gt;"",
   IF(
      Table65[[#This Row],[Number of Aliquots]] &gt; (Table65[[#This Row],[Quantity (mg)]]*20),
      "Error 17: Too many aliquots. Maximum aliquots for Quantity requested = " &amp; (Table65[[#This Row],[Quantity (mg)]]*20),
      ""
   ),
   ""
)</f>
        <v/>
      </c>
      <c r="CB290" s="4" t="str">
        <f>IF(
   AND(Table65[[#This Row],[Service]]&lt;&gt;"", Table65[[#This Row],[Quantity (mg)]]&lt;0.2, Table65[[#This Row],[Formulation]]&lt;&gt;"", Table65[[#This Row],[Formulation]]&lt;&gt;"None"),
   "Error 18: Quantity too low. Minimum is 0.2mg for formulations",
   ""
)</f>
        <v/>
      </c>
      <c r="CC290" s="4" t="str">
        <f>IF(
   AND(Table65[[#This Row],[Service]]&lt;&gt;"", Table65[[#This Row],[Vector]]="No Vector", Table65[[#This Row],[Service]]&lt;&gt;"HT Geneblock Custom RNA"),
   "Error 19: [No Vector] can only be used for Geneblock service",
   ""
)</f>
        <v/>
      </c>
      <c r="CD290" s="4" t="str">
        <f>_xlfn.LET(
    _xlpm.errorList, _xlfn.TEXTJOIN(". ", TRUE, Table_Sequence_Check[[#This Row],[Problem Sequence Check]:[GC Check]],Table_Sequence_Check[[#This Row],[Restriction Enzyme Error]:[Gblock No Vector Check]]),
    IF(AND(Table65[[#This Row],[Service]]&lt;&gt;"", Table65[[#This Row],[Custom Sequence/Bank ID]]&lt;&gt;"SPECIAL",_xlpm.errorList&lt;&gt;""), _xlpm.errorList &amp; ".", "")
)</f>
        <v/>
      </c>
      <c r="CF290" s="3" t="str">
        <f t="shared" si="20"/>
        <v>Required</v>
      </c>
      <c r="CG290" s="1" t="str">
        <f t="shared" si="21"/>
        <v>Optional</v>
      </c>
      <c r="CH290" s="1" t="str">
        <f>IF(Table65[[#This Row],[Service]]&lt;&gt;"",IF((Table65[[#This Row],[Service]]="HT Custom RNA") + (Table65[[#This Row],[Service]]="HT Geneblock Custom RNA"), "Empty","Required"),"Empty")</f>
        <v>Empty</v>
      </c>
      <c r="CI290" s="1" t="str">
        <f>IF(Table65[[#This Row],[Service]] = "Stock RNA", "Required","Empty")</f>
        <v>Empty</v>
      </c>
      <c r="CJ290" s="1" t="str">
        <f>IF(OR(Table65[[#This Row],[Service]] = "Custom RNA", Table65[[#This Row],[Service]] = "HT Custom RNA", Table65[[#This Row],[Service]] = "HT Geneblock Custom RNA", Table65[[#This Row],[Service]] = "Formulation"), "Required", "Empty")</f>
        <v>Empty</v>
      </c>
      <c r="CK290" s="1" t="str">
        <f>IF(OR(Table65[[#This Row],[Service]] = "Custom RNA", Table65[[#This Row],[Service]] = "HT Custom RNA", Table65[[#This Row],[Service]] = "HT Geneblock Custom RNA"), "Required", "Empty")</f>
        <v>Empty</v>
      </c>
      <c r="CL290" s="1" t="str">
        <f>IF(OR(Table65[[#This Row],[Service]] = "Custom RNA", Table65[[#This Row],[Service]] = "HT Custom RNA", Table65[[#This Row],[Service]] = "HT Geneblock Custom RNA"), "Required", "Empty")</f>
        <v>Empty</v>
      </c>
      <c r="CM290" s="1" t="str">
        <f>IF(OR(Table65[[#This Row],[Service]] = "Custom RNA", Table65[[#This Row],[Service]] = "HT Custom RNA", Table65[[#This Row],[Service]] = "HT Geneblock Custom RNA"), "Required", "Empty")</f>
        <v>Empty</v>
      </c>
      <c r="CN290" s="1" t="str">
        <f>IF(AND(Table65[[#This Row],[Vector]]&lt;&gt;"Banked Construct", OR(Table65[[#This Row],[Service]] = "Custom RNA", Table65[[#This Row],[Service]] = "HT Custom RNA",Table65[[#This Row],[Service]] = "HT Geneblock Custom RNA",)), "Optional", "Empty")</f>
        <v>Empty</v>
      </c>
      <c r="CO290" s="1" t="str">
        <f>IF(OR(Table65[[#This Row],[Service]] = "Custom RNA", Table65[[#This Row],[Service]] = "HT Custom RNA"), "Optional", "Empty")</f>
        <v>Empty</v>
      </c>
      <c r="CP290" s="1" t="str">
        <f>IF(OR(Table65[[#This Row],[Service]] = "Custom RNA", Table65[[#This Row],[Service]] = "HT Custom RNA", Table65[[#This Row],[Service]] = "HT Custom Geneblock RNA"), "Optional", "Empty")</f>
        <v>Empty</v>
      </c>
      <c r="CQ290" s="1" t="str">
        <f>IF(Table65[[#This Row],[Service]]&lt;&gt;"",IF(OR(Table65[[#This Row],[Service]]="HT Custom RNA", Table65[[#This Row],[Service]]="HT Geneblock Custom RNA"), "Empty","Optional"),"Empty")</f>
        <v>Empty</v>
      </c>
      <c r="CR290" s="1" t="str">
        <f>IF(AND(Table65[[#This Row],[Formulation]]&lt;&gt;"",Table65[[#This Row],[Formulation]]&lt;&gt;"None",Table65[[#This Row],[Formulation]]&lt;&gt;"No Options"), "Required","Empty")</f>
        <v>Empty</v>
      </c>
      <c r="CS290" s="1" t="str">
        <f>IF(AND(Table65[[#This Row],[Formulation]]&lt;&gt;"",Table65[[#This Row],[Formulation]]&lt;&gt;"None",Table65[[#This Row],[Formulation]]&lt;&gt;"No Options"), "Optional","Empty")</f>
        <v>Empty</v>
      </c>
      <c r="CT290" s="1" t="str">
        <f t="shared" si="22"/>
        <v>Optional</v>
      </c>
      <c r="CU290" s="1" t="str">
        <f t="shared" si="23"/>
        <v>Optional</v>
      </c>
      <c r="CV290" s="2" t="str">
        <f t="shared" si="24"/>
        <v>Optional</v>
      </c>
    </row>
    <row r="291" spans="1:100" x14ac:dyDescent="0.35">
      <c r="A291" s="69">
        <v>287</v>
      </c>
      <c r="B291" s="59"/>
      <c r="C291" s="83"/>
      <c r="D291" s="85"/>
      <c r="E291" s="90"/>
      <c r="F291" s="60"/>
      <c r="G291" s="60"/>
      <c r="H291" s="60"/>
      <c r="I291" s="61"/>
      <c r="J291" s="61"/>
      <c r="K291" s="105"/>
      <c r="L291" s="90"/>
      <c r="M291" s="60"/>
      <c r="N291" s="108"/>
      <c r="O291" s="91"/>
      <c r="P291" s="111"/>
      <c r="Q291" s="93" t="str">
        <f>Table_Sequence_Check[[#This Row],[Final Warnings]]</f>
        <v/>
      </c>
      <c r="R291" s="19"/>
      <c r="S291" s="19"/>
      <c r="T291" s="19"/>
      <c r="BG291" s="3" t="str" cm="1">
        <f t="array" ref="BG291">_xlfn.LET(
    _xlpm.ProblemFound, _xlfn.TEXTJOIN(", ", TRUE, IF(OR(Table65[[#This Row],[Codon Optimize Capitalized?]]="No", Table65[[#This Row],[Codon Optimize Capitalized?]]=""), IF((ISNUMBER(SEARCH(Table_Problem_Sequences[Problem Sequences], Table65[[#This Row],[Custom Sequence/Bank ID]]))), Table_Problem_Sequences[Problem Sequences], ""),IF((ISNUMBER(FIND(LOWER(Table_Problem_Sequences[Problem Sequences]), Table65[[#This Row],[Custom Sequence/Bank ID]]))), Table_Problem_Sequences[Problem Sequences], ""))),
    IF(_xlpm.ProblemFound="", "", "Warning 1: Problem sequences found (" &amp; _xlpm.ProblemFound &amp; ")"))</f>
        <v/>
      </c>
      <c r="BH291" s="3" t="str">
        <f>IF(AND(Table65[[#This Row],[Vector]] &lt;&gt; "Banked Construct",Table65[[#This Row],[Service]]&lt;&gt;"Stock RNA", LEN(Table65[[#This Row],[Custom Sequence/Bank ID]])&lt;300, Table65[[#This Row],[Custom Sequence/Bank ID]]&lt;&gt;""),"Comment: Sequence is less than 300nt. A spacer sequence will be added to bring the length up to 300nt","")</f>
        <v/>
      </c>
      <c r="BI291" s="1" t="str">
        <f>IF(AND(Table65[[#This Row],[Custom Sequence/Bank ID]]&lt;&gt;"", Table65[[#This Row],[Codon Optimize Capitalized?]]&lt;&gt; "No", Table65[[#This Row],[Codon Optimize Capitalized?]]&lt;&gt; "", Table65[[#This Row],[Codon Optimize Capitalized?]]&lt;&gt; "No Options"),
    IF(MOD(LEN(SUBSTITUTE(SUBSTITUTE(SUBSTITUTE(SUBSTITUTE(SUBSTITUTE(Table65[[#This Row],[Custom Sequence/Bank ID]], "a", ""), "c", ""), "g", ""), "u", ""), "t", "")), 3) = 0,
        "",
        "Error 3: Optimization regions not divisible by 3"),
    "")</f>
        <v/>
      </c>
      <c r="BJ291" s="1" t="str">
        <f>IF(
    Table65[[#This Row],[Vector]]="Banked Construct",
    IF(
        AND(
            LEFT(Table65[[#This Row],[Custom Sequence/Bank ID]], 3)="RTC",
            ISNUMBER(VALUE(MID(Table65[[#This Row],[Custom Sequence/Bank ID]], 4, 7))),
            LEN(Table65[[#This Row],[Custom Sequence/Bank ID]])=10
        ),
        "",
        "Error 4: Incorrect Bank ID"
    ),
    ""
)</f>
        <v/>
      </c>
      <c r="BK291" s="1" t="str">
        <f>IF(
   AND(Table65[[#This Row],[Vector]]&lt;&gt;"Banked Construct", LEN(Table65[[#This Row],[Custom Sequence/Bank ID]])&gt;0),
   IF(
      LEN(
         SUBSTITUTE(
            SUBSTITUTE(
               SUBSTITUTE(
                  SUBSTITUTE(UPPER(Table65[[#This Row],[Custom Sequence/Bank ID]]),"A",""),
               "C",""),
            "T",""),
         "G","")
      )&gt;0,
      "Error 5: Non-ACGT characters present",
      ""
   ),
   ""
)</f>
        <v/>
      </c>
      <c r="BL291" s="4" t="str">
        <f>IF(AND(Table65[[#This Row],[Vector]] &lt;&gt; "Banked Construct",Table65[[#This Row],[Service]]="Custom RNA", LEN(Table65[[#This Row],[Custom Sequence/Bank ID]])&gt;10000),"Error 6: Maximum sequence length is 10,000nt",IF(AND(Table65[[#This Row],[Vector]] &lt;&gt; "Banked Construct",Table65[[#This Row],[Service]]="HT Custom RNA", LEN(Table65[[#This Row],[Custom Sequence/Bank ID]])&gt;5000),"Error 6: Maximum sequence length for HT is 5,000nt", IF(Table65[[#This Row],[Service]]="HT Geneblock Custom RNA", IF(AND(Table65[[#This Row],[Vector]]="RTC coding circRNA", LEN(Table65[[#This Row],[Custom Sequence/Bank ID]])&gt;3793),"Error 6: Maximum sequence length for Coding CircRNA Geneblock is 3,793nt", IF(AND(Table65[[#This Row],[Vector]]="RTC noncoding circRNA", LEN(Table65[[#This Row],[Custom Sequence/Bank ID]])&gt;4493),"Error 6: Maximum sequence length for Noncoding CircRNA Geneblock is 4,493nt", IF(AND(Table65[[#This Row],[Vector]]="RTC Other RNA", LEN(Table65[[#This Row],[Custom Sequence/Bank ID]])&gt;4913),"Error 6: Maximum sequence length for Other RNA Geneblock is 4,913nt",""))),"")))</f>
        <v/>
      </c>
      <c r="BM291" s="4" t="str">
        <f>IF(AND(Table65[[#This Row],[Vector]] &lt;&gt; "Banked Construct", Table65[[#This Row],[Service]]&lt;&gt;"Stock RNA", Table65[[#This Row],[Custom Sequence/Bank ID]]&lt;&gt;""),
    _xlfn.LET(
        _xlpm.Sequence, Table65[[#This Row],[Custom Sequence/Bank ID]],
        _xlpm.OriginalLength, IF(AND(Table65[[#This Row],[Codon Optimize Capitalized?]] &lt;&gt; "No", Table65[[#This Row],[Codon Optimize Capitalized?]] &lt;&gt; ""),
                           LEN(SUBSTITUTE(SUBSTITUTE(SUBSTITUTE(SUBSTITUTE(SUBSTITUTE(_xlpm.Sequence, "A", ""), "C", ""), "G", ""), "T", ""), "U", "")),
                           LEN(_xlpm.Sequence)),
        _xlpm.NoGCLength, IF(AND(Table65[[#This Row],[Codon Optimize Capitalized?]] &lt;&gt; "No", Table65[[#This Row],[Codon Optimize Capitalized?]] &lt;&gt; ""),
                       LEN((SUBSTITUTE(SUBSTITUTE(SUBSTITUTE(SUBSTITUTE(SUBSTITUTE(SUBSTITUTE(SUBSTITUTE(_xlpm.Sequence, "A", ""), "C", ""), "G", ""), "T", ""), "U", ""), "g", ""), "c", ""))),
                       LEN(SUBSTITUTE(SUBSTITUTE(UPPER(_xlpm.Sequence), "G", ""), "C", ""))),
        _xlpm.GCLength, _xlpm.OriginalLength - _xlpm.NoGCLength,
        _xlpm.GCPercentage, IF(_xlpm.OriginalLength &gt; 15, _xlpm.GCLength / _xlpm.OriginalLength, 0.5),
                IF(OR(_xlpm.GCPercentage &gt; 0.65, _xlpm.GCPercentage &lt; 0.25), "Warning 7: Unoptimized region GC is not between 25-65%", "")
    ),
    ""
)</f>
        <v/>
      </c>
      <c r="BN291" s="4" t="str" cm="1">
        <f t="array" ref="BN291">_xlfn.LET(
    _xlpm.ProblemFound, _xlfn.TEXTJOIN(", ", TRUE, IF(OR(Table65[[#This Row],[Codon Optimize Capitalized?]]="No", Table65[[#This Row],[Codon Optimize Capitalized?]]=""), IF((ISNUMBER(SEARCH(Table_Restriction_Enzymes[XbaI], Table65[[#This Row],[Custom Sequence/Bank ID]]))), Table_Restriction_Enzymes[XbaI], ""),IF((ISNUMBER(FIND(LOWER(Table_Restriction_Enzymes[XbaI]), Table65[[#This Row],[Custom Sequence/Bank ID]]))), Table_Restriction_Enzymes[XbaI], ""))),
    IF(_xlpm.ProblemFound="", "", "[" &amp; _xlpm.ProblemFound &amp; "]"))</f>
        <v/>
      </c>
      <c r="BO291" s="4" t="str">
        <f>IF(Table_Sequence_Check[[#This Row],[Restriction Enzyme 1 Check]]&lt;&gt;"", Table_Restriction_Enzymes[[#Headers],[XbaI]],"")</f>
        <v/>
      </c>
      <c r="BP291" s="4" t="str" cm="1">
        <f t="array" ref="BP291">_xlfn.LET(
    _xlpm.ProblemFound, _xlfn.TEXTJOIN(", ", TRUE, IF(OR(Table65[[#This Row],[Codon Optimize Capitalized?]]="No", Table65[[#This Row],[Codon Optimize Capitalized?]]=""), IF((ISNUMBER(SEARCH(Table_Restriction_Enzymes[AscI], Table65[[#This Row],[Custom Sequence/Bank ID]]))), Table_Restriction_Enzymes[AscI], ""),IF((ISNUMBER(FIND(LOWER(Table_Restriction_Enzymes[AscI]), Table65[[#This Row],[Custom Sequence/Bank ID]]))), Table_Restriction_Enzymes[AscI], ""))),
    IF(_xlpm.ProblemFound="", "", "[" &amp; _xlpm.ProblemFound &amp; "]"))</f>
        <v/>
      </c>
      <c r="BQ291" s="4" t="str">
        <f>IF(Table_Sequence_Check[[#This Row],[Restriction Enzyme 2 Check]]&lt;&gt;"", Table_Restriction_Enzymes[[#Headers],[AscI]],"")</f>
        <v/>
      </c>
      <c r="BR291" s="4" t="str">
        <f>IF(AND(Table65[[#This Row],[Vector]] &lt;&gt; "Banked Construct",Table65[[#This Row],[Service]]&lt;&gt;"Stock RNA", Table65[[#This Row],[Service]]&lt;&gt;"HT Geneblock Custom RNA", Table_Sequence_Check[[#This Row],[Restriction Enzyme 1 Check]]&lt;&gt;"", Table_Sequence_Check[[#This Row],[Restriction Enzyme 2 Check]]&lt;&gt; ""),"Error 8: Remove instances of one of the following: " &amp; _xlfn.CONCAT(Table_Sequence_Check[[#This Row],[Restriction Enzyme 1 Check]],Table_Sequence_Check[[#This Row],[Restriction Enzyme 2 Check]]),"")</f>
        <v/>
      </c>
      <c r="BS291" s="4" t="str" cm="1">
        <f t="array" ref="BS291">IF(
   AND(
      Table65[[#This Row],[Service]] &lt;&gt; "",
      OR(
         COUNTIF(Table65[Service], "HT Custom RNA") &gt; 0,
         COUNTIF(Table65[Service], "HT Geneblock Custom RNA") &gt; 0
      ),
      COUNTA(_xlfn.UNIQUE(_xlfn._xlws.FILTER(Table65[Service], Table65[Service] &lt;&gt; ""))) &gt; 1
   ),
   "Error 9: If selecting HT Custom RNA or HT Geneblock Custom RNA, all items must match the selected HT service",
   ""
)</f>
        <v/>
      </c>
      <c r="BT291" s="4" t="str" cm="1">
        <f t="array" ref="BT291">IF(
   AND(
      Table65[[#This Row],[Service]] &lt;&gt; "",
      OR(COUNTIF(Table65[Service], "*HT Custom RNA*") &gt; 0, COUNTIF(Table65[Service], "*HT Geneblock Custom RNA*") &gt; 0),
      OR(
         COUNTA(_xlfn.UNIQUE(_xlfn._xlws.FILTER(Table65[RNA Analytics], (Table65[Service] &lt;&gt; "")))) &gt; 1,
         COUNTA(_xlfn.UNIQUE(_xlfn._xlws.FILTER(Table65[Bank Construct?], (Table65[Service] &lt;&gt; "")))) &gt; 1,
         COUNTA(_xlfn.UNIQUE(_xlfn._xlws.FILTER(Table65[Synthesis Type], (Table65[Service] &lt;&gt; "")))) &gt; 1
      )
   ),
   "Error 10: If submitting HT Custom RNA or HT Geneblock Custom RNA service request, all items must have the same Synthesis Type, Banking, and Analytics",
   ""
)</f>
        <v/>
      </c>
      <c r="BU291" s="4" t="str">
        <f>IF(AND(OR(Table65[[#This Row],[Service]] = "HT Custom RNA",Table65[[#This Row],[Service]] = "HT Geneblock Custom RNA"), Table65[[#This Row],[Vector]]="Banked Construct"),"Error 11: Banked constructs cannot be submitted for HT/Geneblock Custom RNA service. Contact the core if you'd like to resynthesize an entire banked plate","")</f>
        <v/>
      </c>
      <c r="BV291" s="4" t="str">
        <f>IF(AND(Table65[[#This Row],[Service]] &lt;&gt; "", Table65[[#This Row],[Vector]]="Banked Construct", Table65[[#This Row],[Bank Construct?]]="Yes"),"Error 12: Cannot bank constructs that are already banked","")</f>
        <v/>
      </c>
      <c r="BW291" s="4" t="str" cm="1">
        <f t="array" ref="BW291">_xlfn.LET(
    _xlpm.ProblemFound, _xlfn.TEXTJOIN(", ", TRUE, IF(AND(Table65[[#This Row],[Synthesis Type]]="Other RNA", OR(Table65[[#This Row],[Codon Optimize Capitalized?]]="No", Table65[[#This Row],[Codon Optimize Capitalized?]]="")), IF((ISNUMBER(SEARCH(Table_pA_Check[pA Check], Table65[[#This Row],[Custom Sequence/Bank ID]]))), Table_pA_Check[pA Check], ""),IF((ISNUMBER(FIND(LOWER(Table_pA_Check[pA Check]), Table65[[#This Row],[Custom Sequence/Bank ID]]))), Table_pA_Check[pA Check], ""))),
    IF(_xlpm.ProblemFound="", "", "Error 13: Problem sequences found (" &amp; _xlpm.ProblemFound &amp; ")"))</f>
        <v/>
      </c>
      <c r="BX291" s="4" t="str">
        <f>IF(AND(Table65[[#This Row],[Service]] &lt;&gt; "", Table65[[#This Row],[Codon Optimize Capitalized?]]&lt;&gt; "No", Table65[[#This Row],[Codon Optimize Capitalized?]]&lt;&gt; "", Table65[[#This Row],[Codon Optimize Capitalized?]]&lt;&gt; "No Options", EXACT(Table65[[#This Row],[Custom Sequence/Bank ID]],LOWER(Table65[[#This Row],[Custom Sequence/Bank ID]]))),"Error 14: Codon optimization is selected, but sequence is lowercase. Change regions for optimization to uppercase","")</f>
        <v/>
      </c>
      <c r="BY291" s="4" t="str">
        <f>IF(COUNTIF(Table65[Name], Table65[[#This Row],[Name]]) &gt; 1, "Error 15: Duplicate name", "")</f>
        <v/>
      </c>
      <c r="BZ291" s="4" t="str">
        <f>IF(
   Table65[[#This Row],[Service]]&lt;&gt;"",
   IF(
      AND(Table65[[#This Row],[Formulation]]="", Table65[[#This Row],[Number of Aliquots]]&gt;1),
      "Error 16: The RTC can only aliquot formulated circRNA; unformulated circRNA is stable through many freeze-thaw cycles",
      ""
   ),
   ""
)</f>
        <v/>
      </c>
      <c r="CA291" s="4" t="str">
        <f>IF(
   Table65[[#This Row],[Service]]&lt;&gt;"",
   IF(
      Table65[[#This Row],[Number of Aliquots]] &gt; (Table65[[#This Row],[Quantity (mg)]]*20),
      "Error 17: Too many aliquots. Maximum aliquots for Quantity requested = " &amp; (Table65[[#This Row],[Quantity (mg)]]*20),
      ""
   ),
   ""
)</f>
        <v/>
      </c>
      <c r="CB291" s="4" t="str">
        <f>IF(
   AND(Table65[[#This Row],[Service]]&lt;&gt;"", Table65[[#This Row],[Quantity (mg)]]&lt;0.2, Table65[[#This Row],[Formulation]]&lt;&gt;"", Table65[[#This Row],[Formulation]]&lt;&gt;"None"),
   "Error 18: Quantity too low. Minimum is 0.2mg for formulations",
   ""
)</f>
        <v/>
      </c>
      <c r="CC291" s="4" t="str">
        <f>IF(
   AND(Table65[[#This Row],[Service]]&lt;&gt;"", Table65[[#This Row],[Vector]]="No Vector", Table65[[#This Row],[Service]]&lt;&gt;"HT Geneblock Custom RNA"),
   "Error 19: [No Vector] can only be used for Geneblock service",
   ""
)</f>
        <v/>
      </c>
      <c r="CD291" s="4" t="str">
        <f>_xlfn.LET(
    _xlpm.errorList, _xlfn.TEXTJOIN(". ", TRUE, Table_Sequence_Check[[#This Row],[Problem Sequence Check]:[GC Check]],Table_Sequence_Check[[#This Row],[Restriction Enzyme Error]:[Gblock No Vector Check]]),
    IF(AND(Table65[[#This Row],[Service]]&lt;&gt;"", Table65[[#This Row],[Custom Sequence/Bank ID]]&lt;&gt;"SPECIAL",_xlpm.errorList&lt;&gt;""), _xlpm.errorList &amp; ".", "")
)</f>
        <v/>
      </c>
      <c r="CF291" s="3" t="str">
        <f t="shared" si="20"/>
        <v>Required</v>
      </c>
      <c r="CG291" s="1" t="str">
        <f t="shared" si="21"/>
        <v>Optional</v>
      </c>
      <c r="CH291" s="1" t="str">
        <f>IF(Table65[[#This Row],[Service]]&lt;&gt;"",IF((Table65[[#This Row],[Service]]="HT Custom RNA") + (Table65[[#This Row],[Service]]="HT Geneblock Custom RNA"), "Empty","Required"),"Empty")</f>
        <v>Empty</v>
      </c>
      <c r="CI291" s="1" t="str">
        <f>IF(Table65[[#This Row],[Service]] = "Stock RNA", "Required","Empty")</f>
        <v>Empty</v>
      </c>
      <c r="CJ291" s="1" t="str">
        <f>IF(OR(Table65[[#This Row],[Service]] = "Custom RNA", Table65[[#This Row],[Service]] = "HT Custom RNA", Table65[[#This Row],[Service]] = "HT Geneblock Custom RNA", Table65[[#This Row],[Service]] = "Formulation"), "Required", "Empty")</f>
        <v>Empty</v>
      </c>
      <c r="CK291" s="1" t="str">
        <f>IF(OR(Table65[[#This Row],[Service]] = "Custom RNA", Table65[[#This Row],[Service]] = "HT Custom RNA", Table65[[#This Row],[Service]] = "HT Geneblock Custom RNA"), "Required", "Empty")</f>
        <v>Empty</v>
      </c>
      <c r="CL291" s="1" t="str">
        <f>IF(OR(Table65[[#This Row],[Service]] = "Custom RNA", Table65[[#This Row],[Service]] = "HT Custom RNA", Table65[[#This Row],[Service]] = "HT Geneblock Custom RNA"), "Required", "Empty")</f>
        <v>Empty</v>
      </c>
      <c r="CM291" s="1" t="str">
        <f>IF(OR(Table65[[#This Row],[Service]] = "Custom RNA", Table65[[#This Row],[Service]] = "HT Custom RNA", Table65[[#This Row],[Service]] = "HT Geneblock Custom RNA"), "Required", "Empty")</f>
        <v>Empty</v>
      </c>
      <c r="CN291" s="1" t="str">
        <f>IF(AND(Table65[[#This Row],[Vector]]&lt;&gt;"Banked Construct", OR(Table65[[#This Row],[Service]] = "Custom RNA", Table65[[#This Row],[Service]] = "HT Custom RNA",Table65[[#This Row],[Service]] = "HT Geneblock Custom RNA",)), "Optional", "Empty")</f>
        <v>Empty</v>
      </c>
      <c r="CO291" s="1" t="str">
        <f>IF(OR(Table65[[#This Row],[Service]] = "Custom RNA", Table65[[#This Row],[Service]] = "HT Custom RNA"), "Optional", "Empty")</f>
        <v>Empty</v>
      </c>
      <c r="CP291" s="1" t="str">
        <f>IF(OR(Table65[[#This Row],[Service]] = "Custom RNA", Table65[[#This Row],[Service]] = "HT Custom RNA", Table65[[#This Row],[Service]] = "HT Custom Geneblock RNA"), "Optional", "Empty")</f>
        <v>Empty</v>
      </c>
      <c r="CQ291" s="1" t="str">
        <f>IF(Table65[[#This Row],[Service]]&lt;&gt;"",IF(OR(Table65[[#This Row],[Service]]="HT Custom RNA", Table65[[#This Row],[Service]]="HT Geneblock Custom RNA"), "Empty","Optional"),"Empty")</f>
        <v>Empty</v>
      </c>
      <c r="CR291" s="1" t="str">
        <f>IF(AND(Table65[[#This Row],[Formulation]]&lt;&gt;"",Table65[[#This Row],[Formulation]]&lt;&gt;"None",Table65[[#This Row],[Formulation]]&lt;&gt;"No Options"), "Required","Empty")</f>
        <v>Empty</v>
      </c>
      <c r="CS291" s="1" t="str">
        <f>IF(AND(Table65[[#This Row],[Formulation]]&lt;&gt;"",Table65[[#This Row],[Formulation]]&lt;&gt;"None",Table65[[#This Row],[Formulation]]&lt;&gt;"No Options"), "Optional","Empty")</f>
        <v>Empty</v>
      </c>
      <c r="CT291" s="1" t="str">
        <f t="shared" si="22"/>
        <v>Optional</v>
      </c>
      <c r="CU291" s="1" t="str">
        <f t="shared" si="23"/>
        <v>Optional</v>
      </c>
      <c r="CV291" s="2" t="str">
        <f t="shared" si="24"/>
        <v>Optional</v>
      </c>
    </row>
    <row r="292" spans="1:100" x14ac:dyDescent="0.35">
      <c r="A292" s="69">
        <v>288</v>
      </c>
      <c r="B292" s="59"/>
      <c r="C292" s="83"/>
      <c r="D292" s="85"/>
      <c r="E292" s="90"/>
      <c r="F292" s="60"/>
      <c r="G292" s="60"/>
      <c r="H292" s="60"/>
      <c r="I292" s="61"/>
      <c r="J292" s="61"/>
      <c r="K292" s="105"/>
      <c r="L292" s="90"/>
      <c r="M292" s="60"/>
      <c r="N292" s="108"/>
      <c r="O292" s="91"/>
      <c r="P292" s="111"/>
      <c r="Q292" s="93" t="str">
        <f>Table_Sequence_Check[[#This Row],[Final Warnings]]</f>
        <v/>
      </c>
      <c r="R292" s="19"/>
      <c r="S292" s="19"/>
      <c r="T292" s="19"/>
      <c r="BG292" s="3" t="str" cm="1">
        <f t="array" ref="BG292">_xlfn.LET(
    _xlpm.ProblemFound, _xlfn.TEXTJOIN(", ", TRUE, IF(OR(Table65[[#This Row],[Codon Optimize Capitalized?]]="No", Table65[[#This Row],[Codon Optimize Capitalized?]]=""), IF((ISNUMBER(SEARCH(Table_Problem_Sequences[Problem Sequences], Table65[[#This Row],[Custom Sequence/Bank ID]]))), Table_Problem_Sequences[Problem Sequences], ""),IF((ISNUMBER(FIND(LOWER(Table_Problem_Sequences[Problem Sequences]), Table65[[#This Row],[Custom Sequence/Bank ID]]))), Table_Problem_Sequences[Problem Sequences], ""))),
    IF(_xlpm.ProblemFound="", "", "Warning 1: Problem sequences found (" &amp; _xlpm.ProblemFound &amp; ")"))</f>
        <v/>
      </c>
      <c r="BH292" s="3" t="str">
        <f>IF(AND(Table65[[#This Row],[Vector]] &lt;&gt; "Banked Construct",Table65[[#This Row],[Service]]&lt;&gt;"Stock RNA", LEN(Table65[[#This Row],[Custom Sequence/Bank ID]])&lt;300, Table65[[#This Row],[Custom Sequence/Bank ID]]&lt;&gt;""),"Comment: Sequence is less than 300nt. A spacer sequence will be added to bring the length up to 300nt","")</f>
        <v/>
      </c>
      <c r="BI292" s="1" t="str">
        <f>IF(AND(Table65[[#This Row],[Custom Sequence/Bank ID]]&lt;&gt;"", Table65[[#This Row],[Codon Optimize Capitalized?]]&lt;&gt; "No", Table65[[#This Row],[Codon Optimize Capitalized?]]&lt;&gt; "", Table65[[#This Row],[Codon Optimize Capitalized?]]&lt;&gt; "No Options"),
    IF(MOD(LEN(SUBSTITUTE(SUBSTITUTE(SUBSTITUTE(SUBSTITUTE(SUBSTITUTE(Table65[[#This Row],[Custom Sequence/Bank ID]], "a", ""), "c", ""), "g", ""), "u", ""), "t", "")), 3) = 0,
        "",
        "Error 3: Optimization regions not divisible by 3"),
    "")</f>
        <v/>
      </c>
      <c r="BJ292" s="1" t="str">
        <f>IF(
    Table65[[#This Row],[Vector]]="Banked Construct",
    IF(
        AND(
            LEFT(Table65[[#This Row],[Custom Sequence/Bank ID]], 3)="RTC",
            ISNUMBER(VALUE(MID(Table65[[#This Row],[Custom Sequence/Bank ID]], 4, 7))),
            LEN(Table65[[#This Row],[Custom Sequence/Bank ID]])=10
        ),
        "",
        "Error 4: Incorrect Bank ID"
    ),
    ""
)</f>
        <v/>
      </c>
      <c r="BK292" s="1" t="str">
        <f>IF(
   AND(Table65[[#This Row],[Vector]]&lt;&gt;"Banked Construct", LEN(Table65[[#This Row],[Custom Sequence/Bank ID]])&gt;0),
   IF(
      LEN(
         SUBSTITUTE(
            SUBSTITUTE(
               SUBSTITUTE(
                  SUBSTITUTE(UPPER(Table65[[#This Row],[Custom Sequence/Bank ID]]),"A",""),
               "C",""),
            "T",""),
         "G","")
      )&gt;0,
      "Error 5: Non-ACGT characters present",
      ""
   ),
   ""
)</f>
        <v/>
      </c>
      <c r="BL292" s="4" t="str">
        <f>IF(AND(Table65[[#This Row],[Vector]] &lt;&gt; "Banked Construct",Table65[[#This Row],[Service]]="Custom RNA", LEN(Table65[[#This Row],[Custom Sequence/Bank ID]])&gt;10000),"Error 6: Maximum sequence length is 10,000nt",IF(AND(Table65[[#This Row],[Vector]] &lt;&gt; "Banked Construct",Table65[[#This Row],[Service]]="HT Custom RNA", LEN(Table65[[#This Row],[Custom Sequence/Bank ID]])&gt;5000),"Error 6: Maximum sequence length for HT is 5,000nt", IF(Table65[[#This Row],[Service]]="HT Geneblock Custom RNA", IF(AND(Table65[[#This Row],[Vector]]="RTC coding circRNA", LEN(Table65[[#This Row],[Custom Sequence/Bank ID]])&gt;3793),"Error 6: Maximum sequence length for Coding CircRNA Geneblock is 3,793nt", IF(AND(Table65[[#This Row],[Vector]]="RTC noncoding circRNA", LEN(Table65[[#This Row],[Custom Sequence/Bank ID]])&gt;4493),"Error 6: Maximum sequence length for Noncoding CircRNA Geneblock is 4,493nt", IF(AND(Table65[[#This Row],[Vector]]="RTC Other RNA", LEN(Table65[[#This Row],[Custom Sequence/Bank ID]])&gt;4913),"Error 6: Maximum sequence length for Other RNA Geneblock is 4,913nt",""))),"")))</f>
        <v/>
      </c>
      <c r="BM292" s="4" t="str">
        <f>IF(AND(Table65[[#This Row],[Vector]] &lt;&gt; "Banked Construct", Table65[[#This Row],[Service]]&lt;&gt;"Stock RNA", Table65[[#This Row],[Custom Sequence/Bank ID]]&lt;&gt;""),
    _xlfn.LET(
        _xlpm.Sequence, Table65[[#This Row],[Custom Sequence/Bank ID]],
        _xlpm.OriginalLength, IF(AND(Table65[[#This Row],[Codon Optimize Capitalized?]] &lt;&gt; "No", Table65[[#This Row],[Codon Optimize Capitalized?]] &lt;&gt; ""),
                           LEN(SUBSTITUTE(SUBSTITUTE(SUBSTITUTE(SUBSTITUTE(SUBSTITUTE(_xlpm.Sequence, "A", ""), "C", ""), "G", ""), "T", ""), "U", "")),
                           LEN(_xlpm.Sequence)),
        _xlpm.NoGCLength, IF(AND(Table65[[#This Row],[Codon Optimize Capitalized?]] &lt;&gt; "No", Table65[[#This Row],[Codon Optimize Capitalized?]] &lt;&gt; ""),
                       LEN((SUBSTITUTE(SUBSTITUTE(SUBSTITUTE(SUBSTITUTE(SUBSTITUTE(SUBSTITUTE(SUBSTITUTE(_xlpm.Sequence, "A", ""), "C", ""), "G", ""), "T", ""), "U", ""), "g", ""), "c", ""))),
                       LEN(SUBSTITUTE(SUBSTITUTE(UPPER(_xlpm.Sequence), "G", ""), "C", ""))),
        _xlpm.GCLength, _xlpm.OriginalLength - _xlpm.NoGCLength,
        _xlpm.GCPercentage, IF(_xlpm.OriginalLength &gt; 15, _xlpm.GCLength / _xlpm.OriginalLength, 0.5),
                IF(OR(_xlpm.GCPercentage &gt; 0.65, _xlpm.GCPercentage &lt; 0.25), "Warning 7: Unoptimized region GC is not between 25-65%", "")
    ),
    ""
)</f>
        <v/>
      </c>
      <c r="BN292" s="4" t="str" cm="1">
        <f t="array" ref="BN292">_xlfn.LET(
    _xlpm.ProblemFound, _xlfn.TEXTJOIN(", ", TRUE, IF(OR(Table65[[#This Row],[Codon Optimize Capitalized?]]="No", Table65[[#This Row],[Codon Optimize Capitalized?]]=""), IF((ISNUMBER(SEARCH(Table_Restriction_Enzymes[XbaI], Table65[[#This Row],[Custom Sequence/Bank ID]]))), Table_Restriction_Enzymes[XbaI], ""),IF((ISNUMBER(FIND(LOWER(Table_Restriction_Enzymes[XbaI]), Table65[[#This Row],[Custom Sequence/Bank ID]]))), Table_Restriction_Enzymes[XbaI], ""))),
    IF(_xlpm.ProblemFound="", "", "[" &amp; _xlpm.ProblemFound &amp; "]"))</f>
        <v/>
      </c>
      <c r="BO292" s="4" t="str">
        <f>IF(Table_Sequence_Check[[#This Row],[Restriction Enzyme 1 Check]]&lt;&gt;"", Table_Restriction_Enzymes[[#Headers],[XbaI]],"")</f>
        <v/>
      </c>
      <c r="BP292" s="4" t="str" cm="1">
        <f t="array" ref="BP292">_xlfn.LET(
    _xlpm.ProblemFound, _xlfn.TEXTJOIN(", ", TRUE, IF(OR(Table65[[#This Row],[Codon Optimize Capitalized?]]="No", Table65[[#This Row],[Codon Optimize Capitalized?]]=""), IF((ISNUMBER(SEARCH(Table_Restriction_Enzymes[AscI], Table65[[#This Row],[Custom Sequence/Bank ID]]))), Table_Restriction_Enzymes[AscI], ""),IF((ISNUMBER(FIND(LOWER(Table_Restriction_Enzymes[AscI]), Table65[[#This Row],[Custom Sequence/Bank ID]]))), Table_Restriction_Enzymes[AscI], ""))),
    IF(_xlpm.ProblemFound="", "", "[" &amp; _xlpm.ProblemFound &amp; "]"))</f>
        <v/>
      </c>
      <c r="BQ292" s="4" t="str">
        <f>IF(Table_Sequence_Check[[#This Row],[Restriction Enzyme 2 Check]]&lt;&gt;"", Table_Restriction_Enzymes[[#Headers],[AscI]],"")</f>
        <v/>
      </c>
      <c r="BR292" s="4" t="str">
        <f>IF(AND(Table65[[#This Row],[Vector]] &lt;&gt; "Banked Construct",Table65[[#This Row],[Service]]&lt;&gt;"Stock RNA", Table65[[#This Row],[Service]]&lt;&gt;"HT Geneblock Custom RNA", Table_Sequence_Check[[#This Row],[Restriction Enzyme 1 Check]]&lt;&gt;"", Table_Sequence_Check[[#This Row],[Restriction Enzyme 2 Check]]&lt;&gt; ""),"Error 8: Remove instances of one of the following: " &amp; _xlfn.CONCAT(Table_Sequence_Check[[#This Row],[Restriction Enzyme 1 Check]],Table_Sequence_Check[[#This Row],[Restriction Enzyme 2 Check]]),"")</f>
        <v/>
      </c>
      <c r="BS292" s="4" t="str" cm="1">
        <f t="array" ref="BS292">IF(
   AND(
      Table65[[#This Row],[Service]] &lt;&gt; "",
      OR(
         COUNTIF(Table65[Service], "HT Custom RNA") &gt; 0,
         COUNTIF(Table65[Service], "HT Geneblock Custom RNA") &gt; 0
      ),
      COUNTA(_xlfn.UNIQUE(_xlfn._xlws.FILTER(Table65[Service], Table65[Service] &lt;&gt; ""))) &gt; 1
   ),
   "Error 9: If selecting HT Custom RNA or HT Geneblock Custom RNA, all items must match the selected HT service",
   ""
)</f>
        <v/>
      </c>
      <c r="BT292" s="4" t="str" cm="1">
        <f t="array" ref="BT292">IF(
   AND(
      Table65[[#This Row],[Service]] &lt;&gt; "",
      OR(COUNTIF(Table65[Service], "*HT Custom RNA*") &gt; 0, COUNTIF(Table65[Service], "*HT Geneblock Custom RNA*") &gt; 0),
      OR(
         COUNTA(_xlfn.UNIQUE(_xlfn._xlws.FILTER(Table65[RNA Analytics], (Table65[Service] &lt;&gt; "")))) &gt; 1,
         COUNTA(_xlfn.UNIQUE(_xlfn._xlws.FILTER(Table65[Bank Construct?], (Table65[Service] &lt;&gt; "")))) &gt; 1,
         COUNTA(_xlfn.UNIQUE(_xlfn._xlws.FILTER(Table65[Synthesis Type], (Table65[Service] &lt;&gt; "")))) &gt; 1
      )
   ),
   "Error 10: If submitting HT Custom RNA or HT Geneblock Custom RNA service request, all items must have the same Synthesis Type, Banking, and Analytics",
   ""
)</f>
        <v/>
      </c>
      <c r="BU292" s="4" t="str">
        <f>IF(AND(OR(Table65[[#This Row],[Service]] = "HT Custom RNA",Table65[[#This Row],[Service]] = "HT Geneblock Custom RNA"), Table65[[#This Row],[Vector]]="Banked Construct"),"Error 11: Banked constructs cannot be submitted for HT/Geneblock Custom RNA service. Contact the core if you'd like to resynthesize an entire banked plate","")</f>
        <v/>
      </c>
      <c r="BV292" s="4" t="str">
        <f>IF(AND(Table65[[#This Row],[Service]] &lt;&gt; "", Table65[[#This Row],[Vector]]="Banked Construct", Table65[[#This Row],[Bank Construct?]]="Yes"),"Error 12: Cannot bank constructs that are already banked","")</f>
        <v/>
      </c>
      <c r="BW292" s="4" t="str" cm="1">
        <f t="array" ref="BW292">_xlfn.LET(
    _xlpm.ProblemFound, _xlfn.TEXTJOIN(", ", TRUE, IF(AND(Table65[[#This Row],[Synthesis Type]]="Other RNA", OR(Table65[[#This Row],[Codon Optimize Capitalized?]]="No", Table65[[#This Row],[Codon Optimize Capitalized?]]="")), IF((ISNUMBER(SEARCH(Table_pA_Check[pA Check], Table65[[#This Row],[Custom Sequence/Bank ID]]))), Table_pA_Check[pA Check], ""),IF((ISNUMBER(FIND(LOWER(Table_pA_Check[pA Check]), Table65[[#This Row],[Custom Sequence/Bank ID]]))), Table_pA_Check[pA Check], ""))),
    IF(_xlpm.ProblemFound="", "", "Error 13: Problem sequences found (" &amp; _xlpm.ProblemFound &amp; ")"))</f>
        <v/>
      </c>
      <c r="BX292" s="4" t="str">
        <f>IF(AND(Table65[[#This Row],[Service]] &lt;&gt; "", Table65[[#This Row],[Codon Optimize Capitalized?]]&lt;&gt; "No", Table65[[#This Row],[Codon Optimize Capitalized?]]&lt;&gt; "", Table65[[#This Row],[Codon Optimize Capitalized?]]&lt;&gt; "No Options", EXACT(Table65[[#This Row],[Custom Sequence/Bank ID]],LOWER(Table65[[#This Row],[Custom Sequence/Bank ID]]))),"Error 14: Codon optimization is selected, but sequence is lowercase. Change regions for optimization to uppercase","")</f>
        <v/>
      </c>
      <c r="BY292" s="4" t="str">
        <f>IF(COUNTIF(Table65[Name], Table65[[#This Row],[Name]]) &gt; 1, "Error 15: Duplicate name", "")</f>
        <v/>
      </c>
      <c r="BZ292" s="4" t="str">
        <f>IF(
   Table65[[#This Row],[Service]]&lt;&gt;"",
   IF(
      AND(Table65[[#This Row],[Formulation]]="", Table65[[#This Row],[Number of Aliquots]]&gt;1),
      "Error 16: The RTC can only aliquot formulated circRNA; unformulated circRNA is stable through many freeze-thaw cycles",
      ""
   ),
   ""
)</f>
        <v/>
      </c>
      <c r="CA292" s="4" t="str">
        <f>IF(
   Table65[[#This Row],[Service]]&lt;&gt;"",
   IF(
      Table65[[#This Row],[Number of Aliquots]] &gt; (Table65[[#This Row],[Quantity (mg)]]*20),
      "Error 17: Too many aliquots. Maximum aliquots for Quantity requested = " &amp; (Table65[[#This Row],[Quantity (mg)]]*20),
      ""
   ),
   ""
)</f>
        <v/>
      </c>
      <c r="CB292" s="4" t="str">
        <f>IF(
   AND(Table65[[#This Row],[Service]]&lt;&gt;"", Table65[[#This Row],[Quantity (mg)]]&lt;0.2, Table65[[#This Row],[Formulation]]&lt;&gt;"", Table65[[#This Row],[Formulation]]&lt;&gt;"None"),
   "Error 18: Quantity too low. Minimum is 0.2mg for formulations",
   ""
)</f>
        <v/>
      </c>
      <c r="CC292" s="4" t="str">
        <f>IF(
   AND(Table65[[#This Row],[Service]]&lt;&gt;"", Table65[[#This Row],[Vector]]="No Vector", Table65[[#This Row],[Service]]&lt;&gt;"HT Geneblock Custom RNA"),
   "Error 19: [No Vector] can only be used for Geneblock service",
   ""
)</f>
        <v/>
      </c>
      <c r="CD292" s="4" t="str">
        <f>_xlfn.LET(
    _xlpm.errorList, _xlfn.TEXTJOIN(". ", TRUE, Table_Sequence_Check[[#This Row],[Problem Sequence Check]:[GC Check]],Table_Sequence_Check[[#This Row],[Restriction Enzyme Error]:[Gblock No Vector Check]]),
    IF(AND(Table65[[#This Row],[Service]]&lt;&gt;"", Table65[[#This Row],[Custom Sequence/Bank ID]]&lt;&gt;"SPECIAL",_xlpm.errorList&lt;&gt;""), _xlpm.errorList &amp; ".", "")
)</f>
        <v/>
      </c>
      <c r="CF292" s="3" t="str">
        <f t="shared" si="20"/>
        <v>Required</v>
      </c>
      <c r="CG292" s="1" t="str">
        <f t="shared" si="21"/>
        <v>Optional</v>
      </c>
      <c r="CH292" s="1" t="str">
        <f>IF(Table65[[#This Row],[Service]]&lt;&gt;"",IF((Table65[[#This Row],[Service]]="HT Custom RNA") + (Table65[[#This Row],[Service]]="HT Geneblock Custom RNA"), "Empty","Required"),"Empty")</f>
        <v>Empty</v>
      </c>
      <c r="CI292" s="1" t="str">
        <f>IF(Table65[[#This Row],[Service]] = "Stock RNA", "Required","Empty")</f>
        <v>Empty</v>
      </c>
      <c r="CJ292" s="1" t="str">
        <f>IF(OR(Table65[[#This Row],[Service]] = "Custom RNA", Table65[[#This Row],[Service]] = "HT Custom RNA", Table65[[#This Row],[Service]] = "HT Geneblock Custom RNA", Table65[[#This Row],[Service]] = "Formulation"), "Required", "Empty")</f>
        <v>Empty</v>
      </c>
      <c r="CK292" s="1" t="str">
        <f>IF(OR(Table65[[#This Row],[Service]] = "Custom RNA", Table65[[#This Row],[Service]] = "HT Custom RNA", Table65[[#This Row],[Service]] = "HT Geneblock Custom RNA"), "Required", "Empty")</f>
        <v>Empty</v>
      </c>
      <c r="CL292" s="1" t="str">
        <f>IF(OR(Table65[[#This Row],[Service]] = "Custom RNA", Table65[[#This Row],[Service]] = "HT Custom RNA", Table65[[#This Row],[Service]] = "HT Geneblock Custom RNA"), "Required", "Empty")</f>
        <v>Empty</v>
      </c>
      <c r="CM292" s="1" t="str">
        <f>IF(OR(Table65[[#This Row],[Service]] = "Custom RNA", Table65[[#This Row],[Service]] = "HT Custom RNA", Table65[[#This Row],[Service]] = "HT Geneblock Custom RNA"), "Required", "Empty")</f>
        <v>Empty</v>
      </c>
      <c r="CN292" s="1" t="str">
        <f>IF(AND(Table65[[#This Row],[Vector]]&lt;&gt;"Banked Construct", OR(Table65[[#This Row],[Service]] = "Custom RNA", Table65[[#This Row],[Service]] = "HT Custom RNA",Table65[[#This Row],[Service]] = "HT Geneblock Custom RNA",)), "Optional", "Empty")</f>
        <v>Empty</v>
      </c>
      <c r="CO292" s="1" t="str">
        <f>IF(OR(Table65[[#This Row],[Service]] = "Custom RNA", Table65[[#This Row],[Service]] = "HT Custom RNA"), "Optional", "Empty")</f>
        <v>Empty</v>
      </c>
      <c r="CP292" s="1" t="str">
        <f>IF(OR(Table65[[#This Row],[Service]] = "Custom RNA", Table65[[#This Row],[Service]] = "HT Custom RNA", Table65[[#This Row],[Service]] = "HT Custom Geneblock RNA"), "Optional", "Empty")</f>
        <v>Empty</v>
      </c>
      <c r="CQ292" s="1" t="str">
        <f>IF(Table65[[#This Row],[Service]]&lt;&gt;"",IF(OR(Table65[[#This Row],[Service]]="HT Custom RNA", Table65[[#This Row],[Service]]="HT Geneblock Custom RNA"), "Empty","Optional"),"Empty")</f>
        <v>Empty</v>
      </c>
      <c r="CR292" s="1" t="str">
        <f>IF(AND(Table65[[#This Row],[Formulation]]&lt;&gt;"",Table65[[#This Row],[Formulation]]&lt;&gt;"None",Table65[[#This Row],[Formulation]]&lt;&gt;"No Options"), "Required","Empty")</f>
        <v>Empty</v>
      </c>
      <c r="CS292" s="1" t="str">
        <f>IF(AND(Table65[[#This Row],[Formulation]]&lt;&gt;"",Table65[[#This Row],[Formulation]]&lt;&gt;"None",Table65[[#This Row],[Formulation]]&lt;&gt;"No Options"), "Optional","Empty")</f>
        <v>Empty</v>
      </c>
      <c r="CT292" s="1" t="str">
        <f t="shared" si="22"/>
        <v>Optional</v>
      </c>
      <c r="CU292" s="1" t="str">
        <f t="shared" si="23"/>
        <v>Optional</v>
      </c>
      <c r="CV292" s="2" t="str">
        <f t="shared" si="24"/>
        <v>Optional</v>
      </c>
    </row>
    <row r="293" spans="1:100" x14ac:dyDescent="0.35">
      <c r="A293" s="69">
        <v>289</v>
      </c>
      <c r="B293" s="59"/>
      <c r="C293" s="83"/>
      <c r="D293" s="85"/>
      <c r="E293" s="90"/>
      <c r="F293" s="60"/>
      <c r="G293" s="60"/>
      <c r="H293" s="60"/>
      <c r="I293" s="61"/>
      <c r="J293" s="61"/>
      <c r="K293" s="105"/>
      <c r="L293" s="90"/>
      <c r="M293" s="60"/>
      <c r="N293" s="108"/>
      <c r="O293" s="91"/>
      <c r="P293" s="111"/>
      <c r="Q293" s="93" t="str">
        <f>Table_Sequence_Check[[#This Row],[Final Warnings]]</f>
        <v/>
      </c>
      <c r="R293" s="19"/>
      <c r="S293" s="19"/>
      <c r="T293" s="19"/>
      <c r="BG293" s="3" t="str" cm="1">
        <f t="array" ref="BG293">_xlfn.LET(
    _xlpm.ProblemFound, _xlfn.TEXTJOIN(", ", TRUE, IF(OR(Table65[[#This Row],[Codon Optimize Capitalized?]]="No", Table65[[#This Row],[Codon Optimize Capitalized?]]=""), IF((ISNUMBER(SEARCH(Table_Problem_Sequences[Problem Sequences], Table65[[#This Row],[Custom Sequence/Bank ID]]))), Table_Problem_Sequences[Problem Sequences], ""),IF((ISNUMBER(FIND(LOWER(Table_Problem_Sequences[Problem Sequences]), Table65[[#This Row],[Custom Sequence/Bank ID]]))), Table_Problem_Sequences[Problem Sequences], ""))),
    IF(_xlpm.ProblemFound="", "", "Warning 1: Problem sequences found (" &amp; _xlpm.ProblemFound &amp; ")"))</f>
        <v/>
      </c>
      <c r="BH293" s="3" t="str">
        <f>IF(AND(Table65[[#This Row],[Vector]] &lt;&gt; "Banked Construct",Table65[[#This Row],[Service]]&lt;&gt;"Stock RNA", LEN(Table65[[#This Row],[Custom Sequence/Bank ID]])&lt;300, Table65[[#This Row],[Custom Sequence/Bank ID]]&lt;&gt;""),"Comment: Sequence is less than 300nt. A spacer sequence will be added to bring the length up to 300nt","")</f>
        <v/>
      </c>
      <c r="BI293" s="1" t="str">
        <f>IF(AND(Table65[[#This Row],[Custom Sequence/Bank ID]]&lt;&gt;"", Table65[[#This Row],[Codon Optimize Capitalized?]]&lt;&gt; "No", Table65[[#This Row],[Codon Optimize Capitalized?]]&lt;&gt; "", Table65[[#This Row],[Codon Optimize Capitalized?]]&lt;&gt; "No Options"),
    IF(MOD(LEN(SUBSTITUTE(SUBSTITUTE(SUBSTITUTE(SUBSTITUTE(SUBSTITUTE(Table65[[#This Row],[Custom Sequence/Bank ID]], "a", ""), "c", ""), "g", ""), "u", ""), "t", "")), 3) = 0,
        "",
        "Error 3: Optimization regions not divisible by 3"),
    "")</f>
        <v/>
      </c>
      <c r="BJ293" s="1" t="str">
        <f>IF(
    Table65[[#This Row],[Vector]]="Banked Construct",
    IF(
        AND(
            LEFT(Table65[[#This Row],[Custom Sequence/Bank ID]], 3)="RTC",
            ISNUMBER(VALUE(MID(Table65[[#This Row],[Custom Sequence/Bank ID]], 4, 7))),
            LEN(Table65[[#This Row],[Custom Sequence/Bank ID]])=10
        ),
        "",
        "Error 4: Incorrect Bank ID"
    ),
    ""
)</f>
        <v/>
      </c>
      <c r="BK293" s="1" t="str">
        <f>IF(
   AND(Table65[[#This Row],[Vector]]&lt;&gt;"Banked Construct", LEN(Table65[[#This Row],[Custom Sequence/Bank ID]])&gt;0),
   IF(
      LEN(
         SUBSTITUTE(
            SUBSTITUTE(
               SUBSTITUTE(
                  SUBSTITUTE(UPPER(Table65[[#This Row],[Custom Sequence/Bank ID]]),"A",""),
               "C",""),
            "T",""),
         "G","")
      )&gt;0,
      "Error 5: Non-ACGT characters present",
      ""
   ),
   ""
)</f>
        <v/>
      </c>
      <c r="BL293" s="4" t="str">
        <f>IF(AND(Table65[[#This Row],[Vector]] &lt;&gt; "Banked Construct",Table65[[#This Row],[Service]]="Custom RNA", LEN(Table65[[#This Row],[Custom Sequence/Bank ID]])&gt;10000),"Error 6: Maximum sequence length is 10,000nt",IF(AND(Table65[[#This Row],[Vector]] &lt;&gt; "Banked Construct",Table65[[#This Row],[Service]]="HT Custom RNA", LEN(Table65[[#This Row],[Custom Sequence/Bank ID]])&gt;5000),"Error 6: Maximum sequence length for HT is 5,000nt", IF(Table65[[#This Row],[Service]]="HT Geneblock Custom RNA", IF(AND(Table65[[#This Row],[Vector]]="RTC coding circRNA", LEN(Table65[[#This Row],[Custom Sequence/Bank ID]])&gt;3793),"Error 6: Maximum sequence length for Coding CircRNA Geneblock is 3,793nt", IF(AND(Table65[[#This Row],[Vector]]="RTC noncoding circRNA", LEN(Table65[[#This Row],[Custom Sequence/Bank ID]])&gt;4493),"Error 6: Maximum sequence length for Noncoding CircRNA Geneblock is 4,493nt", IF(AND(Table65[[#This Row],[Vector]]="RTC Other RNA", LEN(Table65[[#This Row],[Custom Sequence/Bank ID]])&gt;4913),"Error 6: Maximum sequence length for Other RNA Geneblock is 4,913nt",""))),"")))</f>
        <v/>
      </c>
      <c r="BM293" s="4" t="str">
        <f>IF(AND(Table65[[#This Row],[Vector]] &lt;&gt; "Banked Construct", Table65[[#This Row],[Service]]&lt;&gt;"Stock RNA", Table65[[#This Row],[Custom Sequence/Bank ID]]&lt;&gt;""),
    _xlfn.LET(
        _xlpm.Sequence, Table65[[#This Row],[Custom Sequence/Bank ID]],
        _xlpm.OriginalLength, IF(AND(Table65[[#This Row],[Codon Optimize Capitalized?]] &lt;&gt; "No", Table65[[#This Row],[Codon Optimize Capitalized?]] &lt;&gt; ""),
                           LEN(SUBSTITUTE(SUBSTITUTE(SUBSTITUTE(SUBSTITUTE(SUBSTITUTE(_xlpm.Sequence, "A", ""), "C", ""), "G", ""), "T", ""), "U", "")),
                           LEN(_xlpm.Sequence)),
        _xlpm.NoGCLength, IF(AND(Table65[[#This Row],[Codon Optimize Capitalized?]] &lt;&gt; "No", Table65[[#This Row],[Codon Optimize Capitalized?]] &lt;&gt; ""),
                       LEN((SUBSTITUTE(SUBSTITUTE(SUBSTITUTE(SUBSTITUTE(SUBSTITUTE(SUBSTITUTE(SUBSTITUTE(_xlpm.Sequence, "A", ""), "C", ""), "G", ""), "T", ""), "U", ""), "g", ""), "c", ""))),
                       LEN(SUBSTITUTE(SUBSTITUTE(UPPER(_xlpm.Sequence), "G", ""), "C", ""))),
        _xlpm.GCLength, _xlpm.OriginalLength - _xlpm.NoGCLength,
        _xlpm.GCPercentage, IF(_xlpm.OriginalLength &gt; 15, _xlpm.GCLength / _xlpm.OriginalLength, 0.5),
                IF(OR(_xlpm.GCPercentage &gt; 0.65, _xlpm.GCPercentage &lt; 0.25), "Warning 7: Unoptimized region GC is not between 25-65%", "")
    ),
    ""
)</f>
        <v/>
      </c>
      <c r="BN293" s="4" t="str" cm="1">
        <f t="array" ref="BN293">_xlfn.LET(
    _xlpm.ProblemFound, _xlfn.TEXTJOIN(", ", TRUE, IF(OR(Table65[[#This Row],[Codon Optimize Capitalized?]]="No", Table65[[#This Row],[Codon Optimize Capitalized?]]=""), IF((ISNUMBER(SEARCH(Table_Restriction_Enzymes[XbaI], Table65[[#This Row],[Custom Sequence/Bank ID]]))), Table_Restriction_Enzymes[XbaI], ""),IF((ISNUMBER(FIND(LOWER(Table_Restriction_Enzymes[XbaI]), Table65[[#This Row],[Custom Sequence/Bank ID]]))), Table_Restriction_Enzymes[XbaI], ""))),
    IF(_xlpm.ProblemFound="", "", "[" &amp; _xlpm.ProblemFound &amp; "]"))</f>
        <v/>
      </c>
      <c r="BO293" s="4" t="str">
        <f>IF(Table_Sequence_Check[[#This Row],[Restriction Enzyme 1 Check]]&lt;&gt;"", Table_Restriction_Enzymes[[#Headers],[XbaI]],"")</f>
        <v/>
      </c>
      <c r="BP293" s="4" t="str" cm="1">
        <f t="array" ref="BP293">_xlfn.LET(
    _xlpm.ProblemFound, _xlfn.TEXTJOIN(", ", TRUE, IF(OR(Table65[[#This Row],[Codon Optimize Capitalized?]]="No", Table65[[#This Row],[Codon Optimize Capitalized?]]=""), IF((ISNUMBER(SEARCH(Table_Restriction_Enzymes[AscI], Table65[[#This Row],[Custom Sequence/Bank ID]]))), Table_Restriction_Enzymes[AscI], ""),IF((ISNUMBER(FIND(LOWER(Table_Restriction_Enzymes[AscI]), Table65[[#This Row],[Custom Sequence/Bank ID]]))), Table_Restriction_Enzymes[AscI], ""))),
    IF(_xlpm.ProblemFound="", "", "[" &amp; _xlpm.ProblemFound &amp; "]"))</f>
        <v/>
      </c>
      <c r="BQ293" s="4" t="str">
        <f>IF(Table_Sequence_Check[[#This Row],[Restriction Enzyme 2 Check]]&lt;&gt;"", Table_Restriction_Enzymes[[#Headers],[AscI]],"")</f>
        <v/>
      </c>
      <c r="BR293" s="4" t="str">
        <f>IF(AND(Table65[[#This Row],[Vector]] &lt;&gt; "Banked Construct",Table65[[#This Row],[Service]]&lt;&gt;"Stock RNA", Table65[[#This Row],[Service]]&lt;&gt;"HT Geneblock Custom RNA", Table_Sequence_Check[[#This Row],[Restriction Enzyme 1 Check]]&lt;&gt;"", Table_Sequence_Check[[#This Row],[Restriction Enzyme 2 Check]]&lt;&gt; ""),"Error 8: Remove instances of one of the following: " &amp; _xlfn.CONCAT(Table_Sequence_Check[[#This Row],[Restriction Enzyme 1 Check]],Table_Sequence_Check[[#This Row],[Restriction Enzyme 2 Check]]),"")</f>
        <v/>
      </c>
      <c r="BS293" s="4" t="str" cm="1">
        <f t="array" ref="BS293">IF(
   AND(
      Table65[[#This Row],[Service]] &lt;&gt; "",
      OR(
         COUNTIF(Table65[Service], "HT Custom RNA") &gt; 0,
         COUNTIF(Table65[Service], "HT Geneblock Custom RNA") &gt; 0
      ),
      COUNTA(_xlfn.UNIQUE(_xlfn._xlws.FILTER(Table65[Service], Table65[Service] &lt;&gt; ""))) &gt; 1
   ),
   "Error 9: If selecting HT Custom RNA or HT Geneblock Custom RNA, all items must match the selected HT service",
   ""
)</f>
        <v/>
      </c>
      <c r="BT293" s="4" t="str" cm="1">
        <f t="array" ref="BT293">IF(
   AND(
      Table65[[#This Row],[Service]] &lt;&gt; "",
      OR(COUNTIF(Table65[Service], "*HT Custom RNA*") &gt; 0, COUNTIF(Table65[Service], "*HT Geneblock Custom RNA*") &gt; 0),
      OR(
         COUNTA(_xlfn.UNIQUE(_xlfn._xlws.FILTER(Table65[RNA Analytics], (Table65[Service] &lt;&gt; "")))) &gt; 1,
         COUNTA(_xlfn.UNIQUE(_xlfn._xlws.FILTER(Table65[Bank Construct?], (Table65[Service] &lt;&gt; "")))) &gt; 1,
         COUNTA(_xlfn.UNIQUE(_xlfn._xlws.FILTER(Table65[Synthesis Type], (Table65[Service] &lt;&gt; "")))) &gt; 1
      )
   ),
   "Error 10: If submitting HT Custom RNA or HT Geneblock Custom RNA service request, all items must have the same Synthesis Type, Banking, and Analytics",
   ""
)</f>
        <v/>
      </c>
      <c r="BU293" s="4" t="str">
        <f>IF(AND(OR(Table65[[#This Row],[Service]] = "HT Custom RNA",Table65[[#This Row],[Service]] = "HT Geneblock Custom RNA"), Table65[[#This Row],[Vector]]="Banked Construct"),"Error 11: Banked constructs cannot be submitted for HT/Geneblock Custom RNA service. Contact the core if you'd like to resynthesize an entire banked plate","")</f>
        <v/>
      </c>
      <c r="BV293" s="4" t="str">
        <f>IF(AND(Table65[[#This Row],[Service]] &lt;&gt; "", Table65[[#This Row],[Vector]]="Banked Construct", Table65[[#This Row],[Bank Construct?]]="Yes"),"Error 12: Cannot bank constructs that are already banked","")</f>
        <v/>
      </c>
      <c r="BW293" s="4" t="str" cm="1">
        <f t="array" ref="BW293">_xlfn.LET(
    _xlpm.ProblemFound, _xlfn.TEXTJOIN(", ", TRUE, IF(AND(Table65[[#This Row],[Synthesis Type]]="Other RNA", OR(Table65[[#This Row],[Codon Optimize Capitalized?]]="No", Table65[[#This Row],[Codon Optimize Capitalized?]]="")), IF((ISNUMBER(SEARCH(Table_pA_Check[pA Check], Table65[[#This Row],[Custom Sequence/Bank ID]]))), Table_pA_Check[pA Check], ""),IF((ISNUMBER(FIND(LOWER(Table_pA_Check[pA Check]), Table65[[#This Row],[Custom Sequence/Bank ID]]))), Table_pA_Check[pA Check], ""))),
    IF(_xlpm.ProblemFound="", "", "Error 13: Problem sequences found (" &amp; _xlpm.ProblemFound &amp; ")"))</f>
        <v/>
      </c>
      <c r="BX293" s="4" t="str">
        <f>IF(AND(Table65[[#This Row],[Service]] &lt;&gt; "", Table65[[#This Row],[Codon Optimize Capitalized?]]&lt;&gt; "No", Table65[[#This Row],[Codon Optimize Capitalized?]]&lt;&gt; "", Table65[[#This Row],[Codon Optimize Capitalized?]]&lt;&gt; "No Options", EXACT(Table65[[#This Row],[Custom Sequence/Bank ID]],LOWER(Table65[[#This Row],[Custom Sequence/Bank ID]]))),"Error 14: Codon optimization is selected, but sequence is lowercase. Change regions for optimization to uppercase","")</f>
        <v/>
      </c>
      <c r="BY293" s="4" t="str">
        <f>IF(COUNTIF(Table65[Name], Table65[[#This Row],[Name]]) &gt; 1, "Error 15: Duplicate name", "")</f>
        <v/>
      </c>
      <c r="BZ293" s="4" t="str">
        <f>IF(
   Table65[[#This Row],[Service]]&lt;&gt;"",
   IF(
      AND(Table65[[#This Row],[Formulation]]="", Table65[[#This Row],[Number of Aliquots]]&gt;1),
      "Error 16: The RTC can only aliquot formulated circRNA; unformulated circRNA is stable through many freeze-thaw cycles",
      ""
   ),
   ""
)</f>
        <v/>
      </c>
      <c r="CA293" s="4" t="str">
        <f>IF(
   Table65[[#This Row],[Service]]&lt;&gt;"",
   IF(
      Table65[[#This Row],[Number of Aliquots]] &gt; (Table65[[#This Row],[Quantity (mg)]]*20),
      "Error 17: Too many aliquots. Maximum aliquots for Quantity requested = " &amp; (Table65[[#This Row],[Quantity (mg)]]*20),
      ""
   ),
   ""
)</f>
        <v/>
      </c>
      <c r="CB293" s="4" t="str">
        <f>IF(
   AND(Table65[[#This Row],[Service]]&lt;&gt;"", Table65[[#This Row],[Quantity (mg)]]&lt;0.2, Table65[[#This Row],[Formulation]]&lt;&gt;"", Table65[[#This Row],[Formulation]]&lt;&gt;"None"),
   "Error 18: Quantity too low. Minimum is 0.2mg for formulations",
   ""
)</f>
        <v/>
      </c>
      <c r="CC293" s="4" t="str">
        <f>IF(
   AND(Table65[[#This Row],[Service]]&lt;&gt;"", Table65[[#This Row],[Vector]]="No Vector", Table65[[#This Row],[Service]]&lt;&gt;"HT Geneblock Custom RNA"),
   "Error 19: [No Vector] can only be used for Geneblock service",
   ""
)</f>
        <v/>
      </c>
      <c r="CD293" s="4" t="str">
        <f>_xlfn.LET(
    _xlpm.errorList, _xlfn.TEXTJOIN(". ", TRUE, Table_Sequence_Check[[#This Row],[Problem Sequence Check]:[GC Check]],Table_Sequence_Check[[#This Row],[Restriction Enzyme Error]:[Gblock No Vector Check]]),
    IF(AND(Table65[[#This Row],[Service]]&lt;&gt;"", Table65[[#This Row],[Custom Sequence/Bank ID]]&lt;&gt;"SPECIAL",_xlpm.errorList&lt;&gt;""), _xlpm.errorList &amp; ".", "")
)</f>
        <v/>
      </c>
      <c r="CF293" s="3" t="str">
        <f t="shared" si="20"/>
        <v>Required</v>
      </c>
      <c r="CG293" s="1" t="str">
        <f t="shared" si="21"/>
        <v>Optional</v>
      </c>
      <c r="CH293" s="1" t="str">
        <f>IF(Table65[[#This Row],[Service]]&lt;&gt;"",IF((Table65[[#This Row],[Service]]="HT Custom RNA") + (Table65[[#This Row],[Service]]="HT Geneblock Custom RNA"), "Empty","Required"),"Empty")</f>
        <v>Empty</v>
      </c>
      <c r="CI293" s="1" t="str">
        <f>IF(Table65[[#This Row],[Service]] = "Stock RNA", "Required","Empty")</f>
        <v>Empty</v>
      </c>
      <c r="CJ293" s="1" t="str">
        <f>IF(OR(Table65[[#This Row],[Service]] = "Custom RNA", Table65[[#This Row],[Service]] = "HT Custom RNA", Table65[[#This Row],[Service]] = "HT Geneblock Custom RNA", Table65[[#This Row],[Service]] = "Formulation"), "Required", "Empty")</f>
        <v>Empty</v>
      </c>
      <c r="CK293" s="1" t="str">
        <f>IF(OR(Table65[[#This Row],[Service]] = "Custom RNA", Table65[[#This Row],[Service]] = "HT Custom RNA", Table65[[#This Row],[Service]] = "HT Geneblock Custom RNA"), "Required", "Empty")</f>
        <v>Empty</v>
      </c>
      <c r="CL293" s="1" t="str">
        <f>IF(OR(Table65[[#This Row],[Service]] = "Custom RNA", Table65[[#This Row],[Service]] = "HT Custom RNA", Table65[[#This Row],[Service]] = "HT Geneblock Custom RNA"), "Required", "Empty")</f>
        <v>Empty</v>
      </c>
      <c r="CM293" s="1" t="str">
        <f>IF(OR(Table65[[#This Row],[Service]] = "Custom RNA", Table65[[#This Row],[Service]] = "HT Custom RNA", Table65[[#This Row],[Service]] = "HT Geneblock Custom RNA"), "Required", "Empty")</f>
        <v>Empty</v>
      </c>
      <c r="CN293" s="1" t="str">
        <f>IF(AND(Table65[[#This Row],[Vector]]&lt;&gt;"Banked Construct", OR(Table65[[#This Row],[Service]] = "Custom RNA", Table65[[#This Row],[Service]] = "HT Custom RNA",Table65[[#This Row],[Service]] = "HT Geneblock Custom RNA",)), "Optional", "Empty")</f>
        <v>Empty</v>
      </c>
      <c r="CO293" s="1" t="str">
        <f>IF(OR(Table65[[#This Row],[Service]] = "Custom RNA", Table65[[#This Row],[Service]] = "HT Custom RNA"), "Optional", "Empty")</f>
        <v>Empty</v>
      </c>
      <c r="CP293" s="1" t="str">
        <f>IF(OR(Table65[[#This Row],[Service]] = "Custom RNA", Table65[[#This Row],[Service]] = "HT Custom RNA", Table65[[#This Row],[Service]] = "HT Custom Geneblock RNA"), "Optional", "Empty")</f>
        <v>Empty</v>
      </c>
      <c r="CQ293" s="1" t="str">
        <f>IF(Table65[[#This Row],[Service]]&lt;&gt;"",IF(OR(Table65[[#This Row],[Service]]="HT Custom RNA", Table65[[#This Row],[Service]]="HT Geneblock Custom RNA"), "Empty","Optional"),"Empty")</f>
        <v>Empty</v>
      </c>
      <c r="CR293" s="1" t="str">
        <f>IF(AND(Table65[[#This Row],[Formulation]]&lt;&gt;"",Table65[[#This Row],[Formulation]]&lt;&gt;"None",Table65[[#This Row],[Formulation]]&lt;&gt;"No Options"), "Required","Empty")</f>
        <v>Empty</v>
      </c>
      <c r="CS293" s="1" t="str">
        <f>IF(AND(Table65[[#This Row],[Formulation]]&lt;&gt;"",Table65[[#This Row],[Formulation]]&lt;&gt;"None",Table65[[#This Row],[Formulation]]&lt;&gt;"No Options"), "Optional","Empty")</f>
        <v>Empty</v>
      </c>
      <c r="CT293" s="1" t="str">
        <f t="shared" si="22"/>
        <v>Optional</v>
      </c>
      <c r="CU293" s="1" t="str">
        <f t="shared" si="23"/>
        <v>Optional</v>
      </c>
      <c r="CV293" s="2" t="str">
        <f t="shared" si="24"/>
        <v>Optional</v>
      </c>
    </row>
    <row r="294" spans="1:100" x14ac:dyDescent="0.35">
      <c r="A294" s="69">
        <v>290</v>
      </c>
      <c r="B294" s="59"/>
      <c r="C294" s="83"/>
      <c r="D294" s="85"/>
      <c r="E294" s="90"/>
      <c r="F294" s="60"/>
      <c r="G294" s="60"/>
      <c r="H294" s="60"/>
      <c r="I294" s="61"/>
      <c r="J294" s="61"/>
      <c r="K294" s="105"/>
      <c r="L294" s="90"/>
      <c r="M294" s="60"/>
      <c r="N294" s="108"/>
      <c r="O294" s="91"/>
      <c r="P294" s="111"/>
      <c r="Q294" s="93" t="str">
        <f>Table_Sequence_Check[[#This Row],[Final Warnings]]</f>
        <v/>
      </c>
      <c r="R294" s="19"/>
      <c r="S294" s="19"/>
      <c r="T294" s="19"/>
      <c r="BG294" s="3" t="str" cm="1">
        <f t="array" ref="BG294">_xlfn.LET(
    _xlpm.ProblemFound, _xlfn.TEXTJOIN(", ", TRUE, IF(OR(Table65[[#This Row],[Codon Optimize Capitalized?]]="No", Table65[[#This Row],[Codon Optimize Capitalized?]]=""), IF((ISNUMBER(SEARCH(Table_Problem_Sequences[Problem Sequences], Table65[[#This Row],[Custom Sequence/Bank ID]]))), Table_Problem_Sequences[Problem Sequences], ""),IF((ISNUMBER(FIND(LOWER(Table_Problem_Sequences[Problem Sequences]), Table65[[#This Row],[Custom Sequence/Bank ID]]))), Table_Problem_Sequences[Problem Sequences], ""))),
    IF(_xlpm.ProblemFound="", "", "Warning 1: Problem sequences found (" &amp; _xlpm.ProblemFound &amp; ")"))</f>
        <v/>
      </c>
      <c r="BH294" s="3" t="str">
        <f>IF(AND(Table65[[#This Row],[Vector]] &lt;&gt; "Banked Construct",Table65[[#This Row],[Service]]&lt;&gt;"Stock RNA", LEN(Table65[[#This Row],[Custom Sequence/Bank ID]])&lt;300, Table65[[#This Row],[Custom Sequence/Bank ID]]&lt;&gt;""),"Comment: Sequence is less than 300nt. A spacer sequence will be added to bring the length up to 300nt","")</f>
        <v/>
      </c>
      <c r="BI294" s="1" t="str">
        <f>IF(AND(Table65[[#This Row],[Custom Sequence/Bank ID]]&lt;&gt;"", Table65[[#This Row],[Codon Optimize Capitalized?]]&lt;&gt; "No", Table65[[#This Row],[Codon Optimize Capitalized?]]&lt;&gt; "", Table65[[#This Row],[Codon Optimize Capitalized?]]&lt;&gt; "No Options"),
    IF(MOD(LEN(SUBSTITUTE(SUBSTITUTE(SUBSTITUTE(SUBSTITUTE(SUBSTITUTE(Table65[[#This Row],[Custom Sequence/Bank ID]], "a", ""), "c", ""), "g", ""), "u", ""), "t", "")), 3) = 0,
        "",
        "Error 3: Optimization regions not divisible by 3"),
    "")</f>
        <v/>
      </c>
      <c r="BJ294" s="1" t="str">
        <f>IF(
    Table65[[#This Row],[Vector]]="Banked Construct",
    IF(
        AND(
            LEFT(Table65[[#This Row],[Custom Sequence/Bank ID]], 3)="RTC",
            ISNUMBER(VALUE(MID(Table65[[#This Row],[Custom Sequence/Bank ID]], 4, 7))),
            LEN(Table65[[#This Row],[Custom Sequence/Bank ID]])=10
        ),
        "",
        "Error 4: Incorrect Bank ID"
    ),
    ""
)</f>
        <v/>
      </c>
      <c r="BK294" s="1" t="str">
        <f>IF(
   AND(Table65[[#This Row],[Vector]]&lt;&gt;"Banked Construct", LEN(Table65[[#This Row],[Custom Sequence/Bank ID]])&gt;0),
   IF(
      LEN(
         SUBSTITUTE(
            SUBSTITUTE(
               SUBSTITUTE(
                  SUBSTITUTE(UPPER(Table65[[#This Row],[Custom Sequence/Bank ID]]),"A",""),
               "C",""),
            "T",""),
         "G","")
      )&gt;0,
      "Error 5: Non-ACGT characters present",
      ""
   ),
   ""
)</f>
        <v/>
      </c>
      <c r="BL294" s="4" t="str">
        <f>IF(AND(Table65[[#This Row],[Vector]] &lt;&gt; "Banked Construct",Table65[[#This Row],[Service]]="Custom RNA", LEN(Table65[[#This Row],[Custom Sequence/Bank ID]])&gt;10000),"Error 6: Maximum sequence length is 10,000nt",IF(AND(Table65[[#This Row],[Vector]] &lt;&gt; "Banked Construct",Table65[[#This Row],[Service]]="HT Custom RNA", LEN(Table65[[#This Row],[Custom Sequence/Bank ID]])&gt;5000),"Error 6: Maximum sequence length for HT is 5,000nt", IF(Table65[[#This Row],[Service]]="HT Geneblock Custom RNA", IF(AND(Table65[[#This Row],[Vector]]="RTC coding circRNA", LEN(Table65[[#This Row],[Custom Sequence/Bank ID]])&gt;3793),"Error 6: Maximum sequence length for Coding CircRNA Geneblock is 3,793nt", IF(AND(Table65[[#This Row],[Vector]]="RTC noncoding circRNA", LEN(Table65[[#This Row],[Custom Sequence/Bank ID]])&gt;4493),"Error 6: Maximum sequence length for Noncoding CircRNA Geneblock is 4,493nt", IF(AND(Table65[[#This Row],[Vector]]="RTC Other RNA", LEN(Table65[[#This Row],[Custom Sequence/Bank ID]])&gt;4913),"Error 6: Maximum sequence length for Other RNA Geneblock is 4,913nt",""))),"")))</f>
        <v/>
      </c>
      <c r="BM294" s="4" t="str">
        <f>IF(AND(Table65[[#This Row],[Vector]] &lt;&gt; "Banked Construct", Table65[[#This Row],[Service]]&lt;&gt;"Stock RNA", Table65[[#This Row],[Custom Sequence/Bank ID]]&lt;&gt;""),
    _xlfn.LET(
        _xlpm.Sequence, Table65[[#This Row],[Custom Sequence/Bank ID]],
        _xlpm.OriginalLength, IF(AND(Table65[[#This Row],[Codon Optimize Capitalized?]] &lt;&gt; "No", Table65[[#This Row],[Codon Optimize Capitalized?]] &lt;&gt; ""),
                           LEN(SUBSTITUTE(SUBSTITUTE(SUBSTITUTE(SUBSTITUTE(SUBSTITUTE(_xlpm.Sequence, "A", ""), "C", ""), "G", ""), "T", ""), "U", "")),
                           LEN(_xlpm.Sequence)),
        _xlpm.NoGCLength, IF(AND(Table65[[#This Row],[Codon Optimize Capitalized?]] &lt;&gt; "No", Table65[[#This Row],[Codon Optimize Capitalized?]] &lt;&gt; ""),
                       LEN((SUBSTITUTE(SUBSTITUTE(SUBSTITUTE(SUBSTITUTE(SUBSTITUTE(SUBSTITUTE(SUBSTITUTE(_xlpm.Sequence, "A", ""), "C", ""), "G", ""), "T", ""), "U", ""), "g", ""), "c", ""))),
                       LEN(SUBSTITUTE(SUBSTITUTE(UPPER(_xlpm.Sequence), "G", ""), "C", ""))),
        _xlpm.GCLength, _xlpm.OriginalLength - _xlpm.NoGCLength,
        _xlpm.GCPercentage, IF(_xlpm.OriginalLength &gt; 15, _xlpm.GCLength / _xlpm.OriginalLength, 0.5),
                IF(OR(_xlpm.GCPercentage &gt; 0.65, _xlpm.GCPercentage &lt; 0.25), "Warning 7: Unoptimized region GC is not between 25-65%", "")
    ),
    ""
)</f>
        <v/>
      </c>
      <c r="BN294" s="4" t="str" cm="1">
        <f t="array" ref="BN294">_xlfn.LET(
    _xlpm.ProblemFound, _xlfn.TEXTJOIN(", ", TRUE, IF(OR(Table65[[#This Row],[Codon Optimize Capitalized?]]="No", Table65[[#This Row],[Codon Optimize Capitalized?]]=""), IF((ISNUMBER(SEARCH(Table_Restriction_Enzymes[XbaI], Table65[[#This Row],[Custom Sequence/Bank ID]]))), Table_Restriction_Enzymes[XbaI], ""),IF((ISNUMBER(FIND(LOWER(Table_Restriction_Enzymes[XbaI]), Table65[[#This Row],[Custom Sequence/Bank ID]]))), Table_Restriction_Enzymes[XbaI], ""))),
    IF(_xlpm.ProblemFound="", "", "[" &amp; _xlpm.ProblemFound &amp; "]"))</f>
        <v/>
      </c>
      <c r="BO294" s="4" t="str">
        <f>IF(Table_Sequence_Check[[#This Row],[Restriction Enzyme 1 Check]]&lt;&gt;"", Table_Restriction_Enzymes[[#Headers],[XbaI]],"")</f>
        <v/>
      </c>
      <c r="BP294" s="4" t="str" cm="1">
        <f t="array" ref="BP294">_xlfn.LET(
    _xlpm.ProblemFound, _xlfn.TEXTJOIN(", ", TRUE, IF(OR(Table65[[#This Row],[Codon Optimize Capitalized?]]="No", Table65[[#This Row],[Codon Optimize Capitalized?]]=""), IF((ISNUMBER(SEARCH(Table_Restriction_Enzymes[AscI], Table65[[#This Row],[Custom Sequence/Bank ID]]))), Table_Restriction_Enzymes[AscI], ""),IF((ISNUMBER(FIND(LOWER(Table_Restriction_Enzymes[AscI]), Table65[[#This Row],[Custom Sequence/Bank ID]]))), Table_Restriction_Enzymes[AscI], ""))),
    IF(_xlpm.ProblemFound="", "", "[" &amp; _xlpm.ProblemFound &amp; "]"))</f>
        <v/>
      </c>
      <c r="BQ294" s="4" t="str">
        <f>IF(Table_Sequence_Check[[#This Row],[Restriction Enzyme 2 Check]]&lt;&gt;"", Table_Restriction_Enzymes[[#Headers],[AscI]],"")</f>
        <v/>
      </c>
      <c r="BR294" s="4" t="str">
        <f>IF(AND(Table65[[#This Row],[Vector]] &lt;&gt; "Banked Construct",Table65[[#This Row],[Service]]&lt;&gt;"Stock RNA", Table65[[#This Row],[Service]]&lt;&gt;"HT Geneblock Custom RNA", Table_Sequence_Check[[#This Row],[Restriction Enzyme 1 Check]]&lt;&gt;"", Table_Sequence_Check[[#This Row],[Restriction Enzyme 2 Check]]&lt;&gt; ""),"Error 8: Remove instances of one of the following: " &amp; _xlfn.CONCAT(Table_Sequence_Check[[#This Row],[Restriction Enzyme 1 Check]],Table_Sequence_Check[[#This Row],[Restriction Enzyme 2 Check]]),"")</f>
        <v/>
      </c>
      <c r="BS294" s="4" t="str" cm="1">
        <f t="array" ref="BS294">IF(
   AND(
      Table65[[#This Row],[Service]] &lt;&gt; "",
      OR(
         COUNTIF(Table65[Service], "HT Custom RNA") &gt; 0,
         COUNTIF(Table65[Service], "HT Geneblock Custom RNA") &gt; 0
      ),
      COUNTA(_xlfn.UNIQUE(_xlfn._xlws.FILTER(Table65[Service], Table65[Service] &lt;&gt; ""))) &gt; 1
   ),
   "Error 9: If selecting HT Custom RNA or HT Geneblock Custom RNA, all items must match the selected HT service",
   ""
)</f>
        <v/>
      </c>
      <c r="BT294" s="4" t="str" cm="1">
        <f t="array" ref="BT294">IF(
   AND(
      Table65[[#This Row],[Service]] &lt;&gt; "",
      OR(COUNTIF(Table65[Service], "*HT Custom RNA*") &gt; 0, COUNTIF(Table65[Service], "*HT Geneblock Custom RNA*") &gt; 0),
      OR(
         COUNTA(_xlfn.UNIQUE(_xlfn._xlws.FILTER(Table65[RNA Analytics], (Table65[Service] &lt;&gt; "")))) &gt; 1,
         COUNTA(_xlfn.UNIQUE(_xlfn._xlws.FILTER(Table65[Bank Construct?], (Table65[Service] &lt;&gt; "")))) &gt; 1,
         COUNTA(_xlfn.UNIQUE(_xlfn._xlws.FILTER(Table65[Synthesis Type], (Table65[Service] &lt;&gt; "")))) &gt; 1
      )
   ),
   "Error 10: If submitting HT Custom RNA or HT Geneblock Custom RNA service request, all items must have the same Synthesis Type, Banking, and Analytics",
   ""
)</f>
        <v/>
      </c>
      <c r="BU294" s="4" t="str">
        <f>IF(AND(OR(Table65[[#This Row],[Service]] = "HT Custom RNA",Table65[[#This Row],[Service]] = "HT Geneblock Custom RNA"), Table65[[#This Row],[Vector]]="Banked Construct"),"Error 11: Banked constructs cannot be submitted for HT/Geneblock Custom RNA service. Contact the core if you'd like to resynthesize an entire banked plate","")</f>
        <v/>
      </c>
      <c r="BV294" s="4" t="str">
        <f>IF(AND(Table65[[#This Row],[Service]] &lt;&gt; "", Table65[[#This Row],[Vector]]="Banked Construct", Table65[[#This Row],[Bank Construct?]]="Yes"),"Error 12: Cannot bank constructs that are already banked","")</f>
        <v/>
      </c>
      <c r="BW294" s="4" t="str" cm="1">
        <f t="array" ref="BW294">_xlfn.LET(
    _xlpm.ProblemFound, _xlfn.TEXTJOIN(", ", TRUE, IF(AND(Table65[[#This Row],[Synthesis Type]]="Other RNA", OR(Table65[[#This Row],[Codon Optimize Capitalized?]]="No", Table65[[#This Row],[Codon Optimize Capitalized?]]="")), IF((ISNUMBER(SEARCH(Table_pA_Check[pA Check], Table65[[#This Row],[Custom Sequence/Bank ID]]))), Table_pA_Check[pA Check], ""),IF((ISNUMBER(FIND(LOWER(Table_pA_Check[pA Check]), Table65[[#This Row],[Custom Sequence/Bank ID]]))), Table_pA_Check[pA Check], ""))),
    IF(_xlpm.ProblemFound="", "", "Error 13: Problem sequences found (" &amp; _xlpm.ProblemFound &amp; ")"))</f>
        <v/>
      </c>
      <c r="BX294" s="4" t="str">
        <f>IF(AND(Table65[[#This Row],[Service]] &lt;&gt; "", Table65[[#This Row],[Codon Optimize Capitalized?]]&lt;&gt; "No", Table65[[#This Row],[Codon Optimize Capitalized?]]&lt;&gt; "", Table65[[#This Row],[Codon Optimize Capitalized?]]&lt;&gt; "No Options", EXACT(Table65[[#This Row],[Custom Sequence/Bank ID]],LOWER(Table65[[#This Row],[Custom Sequence/Bank ID]]))),"Error 14: Codon optimization is selected, but sequence is lowercase. Change regions for optimization to uppercase","")</f>
        <v/>
      </c>
      <c r="BY294" s="4" t="str">
        <f>IF(COUNTIF(Table65[Name], Table65[[#This Row],[Name]]) &gt; 1, "Error 15: Duplicate name", "")</f>
        <v/>
      </c>
      <c r="BZ294" s="4" t="str">
        <f>IF(
   Table65[[#This Row],[Service]]&lt;&gt;"",
   IF(
      AND(Table65[[#This Row],[Formulation]]="", Table65[[#This Row],[Number of Aliquots]]&gt;1),
      "Error 16: The RTC can only aliquot formulated circRNA; unformulated circRNA is stable through many freeze-thaw cycles",
      ""
   ),
   ""
)</f>
        <v/>
      </c>
      <c r="CA294" s="4" t="str">
        <f>IF(
   Table65[[#This Row],[Service]]&lt;&gt;"",
   IF(
      Table65[[#This Row],[Number of Aliquots]] &gt; (Table65[[#This Row],[Quantity (mg)]]*20),
      "Error 17: Too many aliquots. Maximum aliquots for Quantity requested = " &amp; (Table65[[#This Row],[Quantity (mg)]]*20),
      ""
   ),
   ""
)</f>
        <v/>
      </c>
      <c r="CB294" s="4" t="str">
        <f>IF(
   AND(Table65[[#This Row],[Service]]&lt;&gt;"", Table65[[#This Row],[Quantity (mg)]]&lt;0.2, Table65[[#This Row],[Formulation]]&lt;&gt;"", Table65[[#This Row],[Formulation]]&lt;&gt;"None"),
   "Error 18: Quantity too low. Minimum is 0.2mg for formulations",
   ""
)</f>
        <v/>
      </c>
      <c r="CC294" s="4" t="str">
        <f>IF(
   AND(Table65[[#This Row],[Service]]&lt;&gt;"", Table65[[#This Row],[Vector]]="No Vector", Table65[[#This Row],[Service]]&lt;&gt;"HT Geneblock Custom RNA"),
   "Error 19: [No Vector] can only be used for Geneblock service",
   ""
)</f>
        <v/>
      </c>
      <c r="CD294" s="4" t="str">
        <f>_xlfn.LET(
    _xlpm.errorList, _xlfn.TEXTJOIN(". ", TRUE, Table_Sequence_Check[[#This Row],[Problem Sequence Check]:[GC Check]],Table_Sequence_Check[[#This Row],[Restriction Enzyme Error]:[Gblock No Vector Check]]),
    IF(AND(Table65[[#This Row],[Service]]&lt;&gt;"", Table65[[#This Row],[Custom Sequence/Bank ID]]&lt;&gt;"SPECIAL",_xlpm.errorList&lt;&gt;""), _xlpm.errorList &amp; ".", "")
)</f>
        <v/>
      </c>
      <c r="CF294" s="3" t="str">
        <f t="shared" si="20"/>
        <v>Required</v>
      </c>
      <c r="CG294" s="1" t="str">
        <f t="shared" si="21"/>
        <v>Optional</v>
      </c>
      <c r="CH294" s="1" t="str">
        <f>IF(Table65[[#This Row],[Service]]&lt;&gt;"",IF((Table65[[#This Row],[Service]]="HT Custom RNA") + (Table65[[#This Row],[Service]]="HT Geneblock Custom RNA"), "Empty","Required"),"Empty")</f>
        <v>Empty</v>
      </c>
      <c r="CI294" s="1" t="str">
        <f>IF(Table65[[#This Row],[Service]] = "Stock RNA", "Required","Empty")</f>
        <v>Empty</v>
      </c>
      <c r="CJ294" s="1" t="str">
        <f>IF(OR(Table65[[#This Row],[Service]] = "Custom RNA", Table65[[#This Row],[Service]] = "HT Custom RNA", Table65[[#This Row],[Service]] = "HT Geneblock Custom RNA", Table65[[#This Row],[Service]] = "Formulation"), "Required", "Empty")</f>
        <v>Empty</v>
      </c>
      <c r="CK294" s="1" t="str">
        <f>IF(OR(Table65[[#This Row],[Service]] = "Custom RNA", Table65[[#This Row],[Service]] = "HT Custom RNA", Table65[[#This Row],[Service]] = "HT Geneblock Custom RNA"), "Required", "Empty")</f>
        <v>Empty</v>
      </c>
      <c r="CL294" s="1" t="str">
        <f>IF(OR(Table65[[#This Row],[Service]] = "Custom RNA", Table65[[#This Row],[Service]] = "HT Custom RNA", Table65[[#This Row],[Service]] = "HT Geneblock Custom RNA"), "Required", "Empty")</f>
        <v>Empty</v>
      </c>
      <c r="CM294" s="1" t="str">
        <f>IF(OR(Table65[[#This Row],[Service]] = "Custom RNA", Table65[[#This Row],[Service]] = "HT Custom RNA", Table65[[#This Row],[Service]] = "HT Geneblock Custom RNA"), "Required", "Empty")</f>
        <v>Empty</v>
      </c>
      <c r="CN294" s="1" t="str">
        <f>IF(AND(Table65[[#This Row],[Vector]]&lt;&gt;"Banked Construct", OR(Table65[[#This Row],[Service]] = "Custom RNA", Table65[[#This Row],[Service]] = "HT Custom RNA",Table65[[#This Row],[Service]] = "HT Geneblock Custom RNA",)), "Optional", "Empty")</f>
        <v>Empty</v>
      </c>
      <c r="CO294" s="1" t="str">
        <f>IF(OR(Table65[[#This Row],[Service]] = "Custom RNA", Table65[[#This Row],[Service]] = "HT Custom RNA"), "Optional", "Empty")</f>
        <v>Empty</v>
      </c>
      <c r="CP294" s="1" t="str">
        <f>IF(OR(Table65[[#This Row],[Service]] = "Custom RNA", Table65[[#This Row],[Service]] = "HT Custom RNA", Table65[[#This Row],[Service]] = "HT Custom Geneblock RNA"), "Optional", "Empty")</f>
        <v>Empty</v>
      </c>
      <c r="CQ294" s="1" t="str">
        <f>IF(Table65[[#This Row],[Service]]&lt;&gt;"",IF(OR(Table65[[#This Row],[Service]]="HT Custom RNA", Table65[[#This Row],[Service]]="HT Geneblock Custom RNA"), "Empty","Optional"),"Empty")</f>
        <v>Empty</v>
      </c>
      <c r="CR294" s="1" t="str">
        <f>IF(AND(Table65[[#This Row],[Formulation]]&lt;&gt;"",Table65[[#This Row],[Formulation]]&lt;&gt;"None",Table65[[#This Row],[Formulation]]&lt;&gt;"No Options"), "Required","Empty")</f>
        <v>Empty</v>
      </c>
      <c r="CS294" s="1" t="str">
        <f>IF(AND(Table65[[#This Row],[Formulation]]&lt;&gt;"",Table65[[#This Row],[Formulation]]&lt;&gt;"None",Table65[[#This Row],[Formulation]]&lt;&gt;"No Options"), "Optional","Empty")</f>
        <v>Empty</v>
      </c>
      <c r="CT294" s="1" t="str">
        <f t="shared" si="22"/>
        <v>Optional</v>
      </c>
      <c r="CU294" s="1" t="str">
        <f t="shared" si="23"/>
        <v>Optional</v>
      </c>
      <c r="CV294" s="2" t="str">
        <f t="shared" si="24"/>
        <v>Optional</v>
      </c>
    </row>
    <row r="295" spans="1:100" x14ac:dyDescent="0.35">
      <c r="A295" s="69">
        <v>291</v>
      </c>
      <c r="B295" s="59"/>
      <c r="C295" s="83"/>
      <c r="D295" s="85"/>
      <c r="E295" s="90"/>
      <c r="F295" s="60"/>
      <c r="G295" s="60"/>
      <c r="H295" s="60"/>
      <c r="I295" s="61"/>
      <c r="J295" s="61"/>
      <c r="K295" s="105"/>
      <c r="L295" s="90"/>
      <c r="M295" s="60"/>
      <c r="N295" s="108"/>
      <c r="O295" s="91"/>
      <c r="P295" s="111"/>
      <c r="Q295" s="93" t="str">
        <f>Table_Sequence_Check[[#This Row],[Final Warnings]]</f>
        <v/>
      </c>
      <c r="R295" s="19"/>
      <c r="S295" s="19"/>
      <c r="T295" s="19"/>
      <c r="BG295" s="3" t="str" cm="1">
        <f t="array" ref="BG295">_xlfn.LET(
    _xlpm.ProblemFound, _xlfn.TEXTJOIN(", ", TRUE, IF(OR(Table65[[#This Row],[Codon Optimize Capitalized?]]="No", Table65[[#This Row],[Codon Optimize Capitalized?]]=""), IF((ISNUMBER(SEARCH(Table_Problem_Sequences[Problem Sequences], Table65[[#This Row],[Custom Sequence/Bank ID]]))), Table_Problem_Sequences[Problem Sequences], ""),IF((ISNUMBER(FIND(LOWER(Table_Problem_Sequences[Problem Sequences]), Table65[[#This Row],[Custom Sequence/Bank ID]]))), Table_Problem_Sequences[Problem Sequences], ""))),
    IF(_xlpm.ProblemFound="", "", "Warning 1: Problem sequences found (" &amp; _xlpm.ProblemFound &amp; ")"))</f>
        <v/>
      </c>
      <c r="BH295" s="3" t="str">
        <f>IF(AND(Table65[[#This Row],[Vector]] &lt;&gt; "Banked Construct",Table65[[#This Row],[Service]]&lt;&gt;"Stock RNA", LEN(Table65[[#This Row],[Custom Sequence/Bank ID]])&lt;300, Table65[[#This Row],[Custom Sequence/Bank ID]]&lt;&gt;""),"Comment: Sequence is less than 300nt. A spacer sequence will be added to bring the length up to 300nt","")</f>
        <v/>
      </c>
      <c r="BI295" s="1" t="str">
        <f>IF(AND(Table65[[#This Row],[Custom Sequence/Bank ID]]&lt;&gt;"", Table65[[#This Row],[Codon Optimize Capitalized?]]&lt;&gt; "No", Table65[[#This Row],[Codon Optimize Capitalized?]]&lt;&gt; "", Table65[[#This Row],[Codon Optimize Capitalized?]]&lt;&gt; "No Options"),
    IF(MOD(LEN(SUBSTITUTE(SUBSTITUTE(SUBSTITUTE(SUBSTITUTE(SUBSTITUTE(Table65[[#This Row],[Custom Sequence/Bank ID]], "a", ""), "c", ""), "g", ""), "u", ""), "t", "")), 3) = 0,
        "",
        "Error 3: Optimization regions not divisible by 3"),
    "")</f>
        <v/>
      </c>
      <c r="BJ295" s="1" t="str">
        <f>IF(
    Table65[[#This Row],[Vector]]="Banked Construct",
    IF(
        AND(
            LEFT(Table65[[#This Row],[Custom Sequence/Bank ID]], 3)="RTC",
            ISNUMBER(VALUE(MID(Table65[[#This Row],[Custom Sequence/Bank ID]], 4, 7))),
            LEN(Table65[[#This Row],[Custom Sequence/Bank ID]])=10
        ),
        "",
        "Error 4: Incorrect Bank ID"
    ),
    ""
)</f>
        <v/>
      </c>
      <c r="BK295" s="1" t="str">
        <f>IF(
   AND(Table65[[#This Row],[Vector]]&lt;&gt;"Banked Construct", LEN(Table65[[#This Row],[Custom Sequence/Bank ID]])&gt;0),
   IF(
      LEN(
         SUBSTITUTE(
            SUBSTITUTE(
               SUBSTITUTE(
                  SUBSTITUTE(UPPER(Table65[[#This Row],[Custom Sequence/Bank ID]]),"A",""),
               "C",""),
            "T",""),
         "G","")
      )&gt;0,
      "Error 5: Non-ACGT characters present",
      ""
   ),
   ""
)</f>
        <v/>
      </c>
      <c r="BL295" s="4" t="str">
        <f>IF(AND(Table65[[#This Row],[Vector]] &lt;&gt; "Banked Construct",Table65[[#This Row],[Service]]="Custom RNA", LEN(Table65[[#This Row],[Custom Sequence/Bank ID]])&gt;10000),"Error 6: Maximum sequence length is 10,000nt",IF(AND(Table65[[#This Row],[Vector]] &lt;&gt; "Banked Construct",Table65[[#This Row],[Service]]="HT Custom RNA", LEN(Table65[[#This Row],[Custom Sequence/Bank ID]])&gt;5000),"Error 6: Maximum sequence length for HT is 5,000nt", IF(Table65[[#This Row],[Service]]="HT Geneblock Custom RNA", IF(AND(Table65[[#This Row],[Vector]]="RTC coding circRNA", LEN(Table65[[#This Row],[Custom Sequence/Bank ID]])&gt;3793),"Error 6: Maximum sequence length for Coding CircRNA Geneblock is 3,793nt", IF(AND(Table65[[#This Row],[Vector]]="RTC noncoding circRNA", LEN(Table65[[#This Row],[Custom Sequence/Bank ID]])&gt;4493),"Error 6: Maximum sequence length for Noncoding CircRNA Geneblock is 4,493nt", IF(AND(Table65[[#This Row],[Vector]]="RTC Other RNA", LEN(Table65[[#This Row],[Custom Sequence/Bank ID]])&gt;4913),"Error 6: Maximum sequence length for Other RNA Geneblock is 4,913nt",""))),"")))</f>
        <v/>
      </c>
      <c r="BM295" s="4" t="str">
        <f>IF(AND(Table65[[#This Row],[Vector]] &lt;&gt; "Banked Construct", Table65[[#This Row],[Service]]&lt;&gt;"Stock RNA", Table65[[#This Row],[Custom Sequence/Bank ID]]&lt;&gt;""),
    _xlfn.LET(
        _xlpm.Sequence, Table65[[#This Row],[Custom Sequence/Bank ID]],
        _xlpm.OriginalLength, IF(AND(Table65[[#This Row],[Codon Optimize Capitalized?]] &lt;&gt; "No", Table65[[#This Row],[Codon Optimize Capitalized?]] &lt;&gt; ""),
                           LEN(SUBSTITUTE(SUBSTITUTE(SUBSTITUTE(SUBSTITUTE(SUBSTITUTE(_xlpm.Sequence, "A", ""), "C", ""), "G", ""), "T", ""), "U", "")),
                           LEN(_xlpm.Sequence)),
        _xlpm.NoGCLength, IF(AND(Table65[[#This Row],[Codon Optimize Capitalized?]] &lt;&gt; "No", Table65[[#This Row],[Codon Optimize Capitalized?]] &lt;&gt; ""),
                       LEN((SUBSTITUTE(SUBSTITUTE(SUBSTITUTE(SUBSTITUTE(SUBSTITUTE(SUBSTITUTE(SUBSTITUTE(_xlpm.Sequence, "A", ""), "C", ""), "G", ""), "T", ""), "U", ""), "g", ""), "c", ""))),
                       LEN(SUBSTITUTE(SUBSTITUTE(UPPER(_xlpm.Sequence), "G", ""), "C", ""))),
        _xlpm.GCLength, _xlpm.OriginalLength - _xlpm.NoGCLength,
        _xlpm.GCPercentage, IF(_xlpm.OriginalLength &gt; 15, _xlpm.GCLength / _xlpm.OriginalLength, 0.5),
                IF(OR(_xlpm.GCPercentage &gt; 0.65, _xlpm.GCPercentage &lt; 0.25), "Warning 7: Unoptimized region GC is not between 25-65%", "")
    ),
    ""
)</f>
        <v/>
      </c>
      <c r="BN295" s="4" t="str" cm="1">
        <f t="array" ref="BN295">_xlfn.LET(
    _xlpm.ProblemFound, _xlfn.TEXTJOIN(", ", TRUE, IF(OR(Table65[[#This Row],[Codon Optimize Capitalized?]]="No", Table65[[#This Row],[Codon Optimize Capitalized?]]=""), IF((ISNUMBER(SEARCH(Table_Restriction_Enzymes[XbaI], Table65[[#This Row],[Custom Sequence/Bank ID]]))), Table_Restriction_Enzymes[XbaI], ""),IF((ISNUMBER(FIND(LOWER(Table_Restriction_Enzymes[XbaI]), Table65[[#This Row],[Custom Sequence/Bank ID]]))), Table_Restriction_Enzymes[XbaI], ""))),
    IF(_xlpm.ProblemFound="", "", "[" &amp; _xlpm.ProblemFound &amp; "]"))</f>
        <v/>
      </c>
      <c r="BO295" s="4" t="str">
        <f>IF(Table_Sequence_Check[[#This Row],[Restriction Enzyme 1 Check]]&lt;&gt;"", Table_Restriction_Enzymes[[#Headers],[XbaI]],"")</f>
        <v/>
      </c>
      <c r="BP295" s="4" t="str" cm="1">
        <f t="array" ref="BP295">_xlfn.LET(
    _xlpm.ProblemFound, _xlfn.TEXTJOIN(", ", TRUE, IF(OR(Table65[[#This Row],[Codon Optimize Capitalized?]]="No", Table65[[#This Row],[Codon Optimize Capitalized?]]=""), IF((ISNUMBER(SEARCH(Table_Restriction_Enzymes[AscI], Table65[[#This Row],[Custom Sequence/Bank ID]]))), Table_Restriction_Enzymes[AscI], ""),IF((ISNUMBER(FIND(LOWER(Table_Restriction_Enzymes[AscI]), Table65[[#This Row],[Custom Sequence/Bank ID]]))), Table_Restriction_Enzymes[AscI], ""))),
    IF(_xlpm.ProblemFound="", "", "[" &amp; _xlpm.ProblemFound &amp; "]"))</f>
        <v/>
      </c>
      <c r="BQ295" s="4" t="str">
        <f>IF(Table_Sequence_Check[[#This Row],[Restriction Enzyme 2 Check]]&lt;&gt;"", Table_Restriction_Enzymes[[#Headers],[AscI]],"")</f>
        <v/>
      </c>
      <c r="BR295" s="4" t="str">
        <f>IF(AND(Table65[[#This Row],[Vector]] &lt;&gt; "Banked Construct",Table65[[#This Row],[Service]]&lt;&gt;"Stock RNA", Table65[[#This Row],[Service]]&lt;&gt;"HT Geneblock Custom RNA", Table_Sequence_Check[[#This Row],[Restriction Enzyme 1 Check]]&lt;&gt;"", Table_Sequence_Check[[#This Row],[Restriction Enzyme 2 Check]]&lt;&gt; ""),"Error 8: Remove instances of one of the following: " &amp; _xlfn.CONCAT(Table_Sequence_Check[[#This Row],[Restriction Enzyme 1 Check]],Table_Sequence_Check[[#This Row],[Restriction Enzyme 2 Check]]),"")</f>
        <v/>
      </c>
      <c r="BS295" s="4" t="str" cm="1">
        <f t="array" ref="BS295">IF(
   AND(
      Table65[[#This Row],[Service]] &lt;&gt; "",
      OR(
         COUNTIF(Table65[Service], "HT Custom RNA") &gt; 0,
         COUNTIF(Table65[Service], "HT Geneblock Custom RNA") &gt; 0
      ),
      COUNTA(_xlfn.UNIQUE(_xlfn._xlws.FILTER(Table65[Service], Table65[Service] &lt;&gt; ""))) &gt; 1
   ),
   "Error 9: If selecting HT Custom RNA or HT Geneblock Custom RNA, all items must match the selected HT service",
   ""
)</f>
        <v/>
      </c>
      <c r="BT295" s="4" t="str" cm="1">
        <f t="array" ref="BT295">IF(
   AND(
      Table65[[#This Row],[Service]] &lt;&gt; "",
      OR(COUNTIF(Table65[Service], "*HT Custom RNA*") &gt; 0, COUNTIF(Table65[Service], "*HT Geneblock Custom RNA*") &gt; 0),
      OR(
         COUNTA(_xlfn.UNIQUE(_xlfn._xlws.FILTER(Table65[RNA Analytics], (Table65[Service] &lt;&gt; "")))) &gt; 1,
         COUNTA(_xlfn.UNIQUE(_xlfn._xlws.FILTER(Table65[Bank Construct?], (Table65[Service] &lt;&gt; "")))) &gt; 1,
         COUNTA(_xlfn.UNIQUE(_xlfn._xlws.FILTER(Table65[Synthesis Type], (Table65[Service] &lt;&gt; "")))) &gt; 1
      )
   ),
   "Error 10: If submitting HT Custom RNA or HT Geneblock Custom RNA service request, all items must have the same Synthesis Type, Banking, and Analytics",
   ""
)</f>
        <v/>
      </c>
      <c r="BU295" s="4" t="str">
        <f>IF(AND(OR(Table65[[#This Row],[Service]] = "HT Custom RNA",Table65[[#This Row],[Service]] = "HT Geneblock Custom RNA"), Table65[[#This Row],[Vector]]="Banked Construct"),"Error 11: Banked constructs cannot be submitted for HT/Geneblock Custom RNA service. Contact the core if you'd like to resynthesize an entire banked plate","")</f>
        <v/>
      </c>
      <c r="BV295" s="4" t="str">
        <f>IF(AND(Table65[[#This Row],[Service]] &lt;&gt; "", Table65[[#This Row],[Vector]]="Banked Construct", Table65[[#This Row],[Bank Construct?]]="Yes"),"Error 12: Cannot bank constructs that are already banked","")</f>
        <v/>
      </c>
      <c r="BW295" s="4" t="str" cm="1">
        <f t="array" ref="BW295">_xlfn.LET(
    _xlpm.ProblemFound, _xlfn.TEXTJOIN(", ", TRUE, IF(AND(Table65[[#This Row],[Synthesis Type]]="Other RNA", OR(Table65[[#This Row],[Codon Optimize Capitalized?]]="No", Table65[[#This Row],[Codon Optimize Capitalized?]]="")), IF((ISNUMBER(SEARCH(Table_pA_Check[pA Check], Table65[[#This Row],[Custom Sequence/Bank ID]]))), Table_pA_Check[pA Check], ""),IF((ISNUMBER(FIND(LOWER(Table_pA_Check[pA Check]), Table65[[#This Row],[Custom Sequence/Bank ID]]))), Table_pA_Check[pA Check], ""))),
    IF(_xlpm.ProblemFound="", "", "Error 13: Problem sequences found (" &amp; _xlpm.ProblemFound &amp; ")"))</f>
        <v/>
      </c>
      <c r="BX295" s="4" t="str">
        <f>IF(AND(Table65[[#This Row],[Service]] &lt;&gt; "", Table65[[#This Row],[Codon Optimize Capitalized?]]&lt;&gt; "No", Table65[[#This Row],[Codon Optimize Capitalized?]]&lt;&gt; "", Table65[[#This Row],[Codon Optimize Capitalized?]]&lt;&gt; "No Options", EXACT(Table65[[#This Row],[Custom Sequence/Bank ID]],LOWER(Table65[[#This Row],[Custom Sequence/Bank ID]]))),"Error 14: Codon optimization is selected, but sequence is lowercase. Change regions for optimization to uppercase","")</f>
        <v/>
      </c>
      <c r="BY295" s="4" t="str">
        <f>IF(COUNTIF(Table65[Name], Table65[[#This Row],[Name]]) &gt; 1, "Error 15: Duplicate name", "")</f>
        <v/>
      </c>
      <c r="BZ295" s="4" t="str">
        <f>IF(
   Table65[[#This Row],[Service]]&lt;&gt;"",
   IF(
      AND(Table65[[#This Row],[Formulation]]="", Table65[[#This Row],[Number of Aliquots]]&gt;1),
      "Error 16: The RTC can only aliquot formulated circRNA; unformulated circRNA is stable through many freeze-thaw cycles",
      ""
   ),
   ""
)</f>
        <v/>
      </c>
      <c r="CA295" s="4" t="str">
        <f>IF(
   Table65[[#This Row],[Service]]&lt;&gt;"",
   IF(
      Table65[[#This Row],[Number of Aliquots]] &gt; (Table65[[#This Row],[Quantity (mg)]]*20),
      "Error 17: Too many aliquots. Maximum aliquots for Quantity requested = " &amp; (Table65[[#This Row],[Quantity (mg)]]*20),
      ""
   ),
   ""
)</f>
        <v/>
      </c>
      <c r="CB295" s="4" t="str">
        <f>IF(
   AND(Table65[[#This Row],[Service]]&lt;&gt;"", Table65[[#This Row],[Quantity (mg)]]&lt;0.2, Table65[[#This Row],[Formulation]]&lt;&gt;"", Table65[[#This Row],[Formulation]]&lt;&gt;"None"),
   "Error 18: Quantity too low. Minimum is 0.2mg for formulations",
   ""
)</f>
        <v/>
      </c>
      <c r="CC295" s="4" t="str">
        <f>IF(
   AND(Table65[[#This Row],[Service]]&lt;&gt;"", Table65[[#This Row],[Vector]]="No Vector", Table65[[#This Row],[Service]]&lt;&gt;"HT Geneblock Custom RNA"),
   "Error 19: [No Vector] can only be used for Geneblock service",
   ""
)</f>
        <v/>
      </c>
      <c r="CD295" s="4" t="str">
        <f>_xlfn.LET(
    _xlpm.errorList, _xlfn.TEXTJOIN(". ", TRUE, Table_Sequence_Check[[#This Row],[Problem Sequence Check]:[GC Check]],Table_Sequence_Check[[#This Row],[Restriction Enzyme Error]:[Gblock No Vector Check]]),
    IF(AND(Table65[[#This Row],[Service]]&lt;&gt;"", Table65[[#This Row],[Custom Sequence/Bank ID]]&lt;&gt;"SPECIAL",_xlpm.errorList&lt;&gt;""), _xlpm.errorList &amp; ".", "")
)</f>
        <v/>
      </c>
      <c r="CF295" s="3" t="str">
        <f t="shared" si="20"/>
        <v>Required</v>
      </c>
      <c r="CG295" s="1" t="str">
        <f t="shared" si="21"/>
        <v>Optional</v>
      </c>
      <c r="CH295" s="1" t="str">
        <f>IF(Table65[[#This Row],[Service]]&lt;&gt;"",IF((Table65[[#This Row],[Service]]="HT Custom RNA") + (Table65[[#This Row],[Service]]="HT Geneblock Custom RNA"), "Empty","Required"),"Empty")</f>
        <v>Empty</v>
      </c>
      <c r="CI295" s="1" t="str">
        <f>IF(Table65[[#This Row],[Service]] = "Stock RNA", "Required","Empty")</f>
        <v>Empty</v>
      </c>
      <c r="CJ295" s="1" t="str">
        <f>IF(OR(Table65[[#This Row],[Service]] = "Custom RNA", Table65[[#This Row],[Service]] = "HT Custom RNA", Table65[[#This Row],[Service]] = "HT Geneblock Custom RNA", Table65[[#This Row],[Service]] = "Formulation"), "Required", "Empty")</f>
        <v>Empty</v>
      </c>
      <c r="CK295" s="1" t="str">
        <f>IF(OR(Table65[[#This Row],[Service]] = "Custom RNA", Table65[[#This Row],[Service]] = "HT Custom RNA", Table65[[#This Row],[Service]] = "HT Geneblock Custom RNA"), "Required", "Empty")</f>
        <v>Empty</v>
      </c>
      <c r="CL295" s="1" t="str">
        <f>IF(OR(Table65[[#This Row],[Service]] = "Custom RNA", Table65[[#This Row],[Service]] = "HT Custom RNA", Table65[[#This Row],[Service]] = "HT Geneblock Custom RNA"), "Required", "Empty")</f>
        <v>Empty</v>
      </c>
      <c r="CM295" s="1" t="str">
        <f>IF(OR(Table65[[#This Row],[Service]] = "Custom RNA", Table65[[#This Row],[Service]] = "HT Custom RNA", Table65[[#This Row],[Service]] = "HT Geneblock Custom RNA"), "Required", "Empty")</f>
        <v>Empty</v>
      </c>
      <c r="CN295" s="1" t="str">
        <f>IF(AND(Table65[[#This Row],[Vector]]&lt;&gt;"Banked Construct", OR(Table65[[#This Row],[Service]] = "Custom RNA", Table65[[#This Row],[Service]] = "HT Custom RNA",Table65[[#This Row],[Service]] = "HT Geneblock Custom RNA",)), "Optional", "Empty")</f>
        <v>Empty</v>
      </c>
      <c r="CO295" s="1" t="str">
        <f>IF(OR(Table65[[#This Row],[Service]] = "Custom RNA", Table65[[#This Row],[Service]] = "HT Custom RNA"), "Optional", "Empty")</f>
        <v>Empty</v>
      </c>
      <c r="CP295" s="1" t="str">
        <f>IF(OR(Table65[[#This Row],[Service]] = "Custom RNA", Table65[[#This Row],[Service]] = "HT Custom RNA", Table65[[#This Row],[Service]] = "HT Custom Geneblock RNA"), "Optional", "Empty")</f>
        <v>Empty</v>
      </c>
      <c r="CQ295" s="1" t="str">
        <f>IF(Table65[[#This Row],[Service]]&lt;&gt;"",IF(OR(Table65[[#This Row],[Service]]="HT Custom RNA", Table65[[#This Row],[Service]]="HT Geneblock Custom RNA"), "Empty","Optional"),"Empty")</f>
        <v>Empty</v>
      </c>
      <c r="CR295" s="1" t="str">
        <f>IF(AND(Table65[[#This Row],[Formulation]]&lt;&gt;"",Table65[[#This Row],[Formulation]]&lt;&gt;"None",Table65[[#This Row],[Formulation]]&lt;&gt;"No Options"), "Required","Empty")</f>
        <v>Empty</v>
      </c>
      <c r="CS295" s="1" t="str">
        <f>IF(AND(Table65[[#This Row],[Formulation]]&lt;&gt;"",Table65[[#This Row],[Formulation]]&lt;&gt;"None",Table65[[#This Row],[Formulation]]&lt;&gt;"No Options"), "Optional","Empty")</f>
        <v>Empty</v>
      </c>
      <c r="CT295" s="1" t="str">
        <f t="shared" si="22"/>
        <v>Optional</v>
      </c>
      <c r="CU295" s="1" t="str">
        <f t="shared" si="23"/>
        <v>Optional</v>
      </c>
      <c r="CV295" s="2" t="str">
        <f t="shared" si="24"/>
        <v>Optional</v>
      </c>
    </row>
    <row r="296" spans="1:100" x14ac:dyDescent="0.35">
      <c r="A296" s="69">
        <v>292</v>
      </c>
      <c r="B296" s="59"/>
      <c r="C296" s="83"/>
      <c r="D296" s="85"/>
      <c r="E296" s="90"/>
      <c r="F296" s="60"/>
      <c r="G296" s="60"/>
      <c r="H296" s="60"/>
      <c r="I296" s="61"/>
      <c r="J296" s="61"/>
      <c r="K296" s="105"/>
      <c r="L296" s="90"/>
      <c r="M296" s="60"/>
      <c r="N296" s="108"/>
      <c r="O296" s="91"/>
      <c r="P296" s="111"/>
      <c r="Q296" s="93" t="str">
        <f>Table_Sequence_Check[[#This Row],[Final Warnings]]</f>
        <v/>
      </c>
      <c r="R296" s="19"/>
      <c r="S296" s="19"/>
      <c r="T296" s="19"/>
      <c r="BG296" s="3" t="str" cm="1">
        <f t="array" ref="BG296">_xlfn.LET(
    _xlpm.ProblemFound, _xlfn.TEXTJOIN(", ", TRUE, IF(OR(Table65[[#This Row],[Codon Optimize Capitalized?]]="No", Table65[[#This Row],[Codon Optimize Capitalized?]]=""), IF((ISNUMBER(SEARCH(Table_Problem_Sequences[Problem Sequences], Table65[[#This Row],[Custom Sequence/Bank ID]]))), Table_Problem_Sequences[Problem Sequences], ""),IF((ISNUMBER(FIND(LOWER(Table_Problem_Sequences[Problem Sequences]), Table65[[#This Row],[Custom Sequence/Bank ID]]))), Table_Problem_Sequences[Problem Sequences], ""))),
    IF(_xlpm.ProblemFound="", "", "Warning 1: Problem sequences found (" &amp; _xlpm.ProblemFound &amp; ")"))</f>
        <v/>
      </c>
      <c r="BH296" s="3" t="str">
        <f>IF(AND(Table65[[#This Row],[Vector]] &lt;&gt; "Banked Construct",Table65[[#This Row],[Service]]&lt;&gt;"Stock RNA", LEN(Table65[[#This Row],[Custom Sequence/Bank ID]])&lt;300, Table65[[#This Row],[Custom Sequence/Bank ID]]&lt;&gt;""),"Comment: Sequence is less than 300nt. A spacer sequence will be added to bring the length up to 300nt","")</f>
        <v/>
      </c>
      <c r="BI296" s="1" t="str">
        <f>IF(AND(Table65[[#This Row],[Custom Sequence/Bank ID]]&lt;&gt;"", Table65[[#This Row],[Codon Optimize Capitalized?]]&lt;&gt; "No", Table65[[#This Row],[Codon Optimize Capitalized?]]&lt;&gt; "", Table65[[#This Row],[Codon Optimize Capitalized?]]&lt;&gt; "No Options"),
    IF(MOD(LEN(SUBSTITUTE(SUBSTITUTE(SUBSTITUTE(SUBSTITUTE(SUBSTITUTE(Table65[[#This Row],[Custom Sequence/Bank ID]], "a", ""), "c", ""), "g", ""), "u", ""), "t", "")), 3) = 0,
        "",
        "Error 3: Optimization regions not divisible by 3"),
    "")</f>
        <v/>
      </c>
      <c r="BJ296" s="1" t="str">
        <f>IF(
    Table65[[#This Row],[Vector]]="Banked Construct",
    IF(
        AND(
            LEFT(Table65[[#This Row],[Custom Sequence/Bank ID]], 3)="RTC",
            ISNUMBER(VALUE(MID(Table65[[#This Row],[Custom Sequence/Bank ID]], 4, 7))),
            LEN(Table65[[#This Row],[Custom Sequence/Bank ID]])=10
        ),
        "",
        "Error 4: Incorrect Bank ID"
    ),
    ""
)</f>
        <v/>
      </c>
      <c r="BK296" s="1" t="str">
        <f>IF(
   AND(Table65[[#This Row],[Vector]]&lt;&gt;"Banked Construct", LEN(Table65[[#This Row],[Custom Sequence/Bank ID]])&gt;0),
   IF(
      LEN(
         SUBSTITUTE(
            SUBSTITUTE(
               SUBSTITUTE(
                  SUBSTITUTE(UPPER(Table65[[#This Row],[Custom Sequence/Bank ID]]),"A",""),
               "C",""),
            "T",""),
         "G","")
      )&gt;0,
      "Error 5: Non-ACGT characters present",
      ""
   ),
   ""
)</f>
        <v/>
      </c>
      <c r="BL296" s="4" t="str">
        <f>IF(AND(Table65[[#This Row],[Vector]] &lt;&gt; "Banked Construct",Table65[[#This Row],[Service]]="Custom RNA", LEN(Table65[[#This Row],[Custom Sequence/Bank ID]])&gt;10000),"Error 6: Maximum sequence length is 10,000nt",IF(AND(Table65[[#This Row],[Vector]] &lt;&gt; "Banked Construct",Table65[[#This Row],[Service]]="HT Custom RNA", LEN(Table65[[#This Row],[Custom Sequence/Bank ID]])&gt;5000),"Error 6: Maximum sequence length for HT is 5,000nt", IF(Table65[[#This Row],[Service]]="HT Geneblock Custom RNA", IF(AND(Table65[[#This Row],[Vector]]="RTC coding circRNA", LEN(Table65[[#This Row],[Custom Sequence/Bank ID]])&gt;3793),"Error 6: Maximum sequence length for Coding CircRNA Geneblock is 3,793nt", IF(AND(Table65[[#This Row],[Vector]]="RTC noncoding circRNA", LEN(Table65[[#This Row],[Custom Sequence/Bank ID]])&gt;4493),"Error 6: Maximum sequence length for Noncoding CircRNA Geneblock is 4,493nt", IF(AND(Table65[[#This Row],[Vector]]="RTC Other RNA", LEN(Table65[[#This Row],[Custom Sequence/Bank ID]])&gt;4913),"Error 6: Maximum sequence length for Other RNA Geneblock is 4,913nt",""))),"")))</f>
        <v/>
      </c>
      <c r="BM296" s="4" t="str">
        <f>IF(AND(Table65[[#This Row],[Vector]] &lt;&gt; "Banked Construct", Table65[[#This Row],[Service]]&lt;&gt;"Stock RNA", Table65[[#This Row],[Custom Sequence/Bank ID]]&lt;&gt;""),
    _xlfn.LET(
        _xlpm.Sequence, Table65[[#This Row],[Custom Sequence/Bank ID]],
        _xlpm.OriginalLength, IF(AND(Table65[[#This Row],[Codon Optimize Capitalized?]] &lt;&gt; "No", Table65[[#This Row],[Codon Optimize Capitalized?]] &lt;&gt; ""),
                           LEN(SUBSTITUTE(SUBSTITUTE(SUBSTITUTE(SUBSTITUTE(SUBSTITUTE(_xlpm.Sequence, "A", ""), "C", ""), "G", ""), "T", ""), "U", "")),
                           LEN(_xlpm.Sequence)),
        _xlpm.NoGCLength, IF(AND(Table65[[#This Row],[Codon Optimize Capitalized?]] &lt;&gt; "No", Table65[[#This Row],[Codon Optimize Capitalized?]] &lt;&gt; ""),
                       LEN((SUBSTITUTE(SUBSTITUTE(SUBSTITUTE(SUBSTITUTE(SUBSTITUTE(SUBSTITUTE(SUBSTITUTE(_xlpm.Sequence, "A", ""), "C", ""), "G", ""), "T", ""), "U", ""), "g", ""), "c", ""))),
                       LEN(SUBSTITUTE(SUBSTITUTE(UPPER(_xlpm.Sequence), "G", ""), "C", ""))),
        _xlpm.GCLength, _xlpm.OriginalLength - _xlpm.NoGCLength,
        _xlpm.GCPercentage, IF(_xlpm.OriginalLength &gt; 15, _xlpm.GCLength / _xlpm.OriginalLength, 0.5),
                IF(OR(_xlpm.GCPercentage &gt; 0.65, _xlpm.GCPercentage &lt; 0.25), "Warning 7: Unoptimized region GC is not between 25-65%", "")
    ),
    ""
)</f>
        <v/>
      </c>
      <c r="BN296" s="4" t="str" cm="1">
        <f t="array" ref="BN296">_xlfn.LET(
    _xlpm.ProblemFound, _xlfn.TEXTJOIN(", ", TRUE, IF(OR(Table65[[#This Row],[Codon Optimize Capitalized?]]="No", Table65[[#This Row],[Codon Optimize Capitalized?]]=""), IF((ISNUMBER(SEARCH(Table_Restriction_Enzymes[XbaI], Table65[[#This Row],[Custom Sequence/Bank ID]]))), Table_Restriction_Enzymes[XbaI], ""),IF((ISNUMBER(FIND(LOWER(Table_Restriction_Enzymes[XbaI]), Table65[[#This Row],[Custom Sequence/Bank ID]]))), Table_Restriction_Enzymes[XbaI], ""))),
    IF(_xlpm.ProblemFound="", "", "[" &amp; _xlpm.ProblemFound &amp; "]"))</f>
        <v/>
      </c>
      <c r="BO296" s="4" t="str">
        <f>IF(Table_Sequence_Check[[#This Row],[Restriction Enzyme 1 Check]]&lt;&gt;"", Table_Restriction_Enzymes[[#Headers],[XbaI]],"")</f>
        <v/>
      </c>
      <c r="BP296" s="4" t="str" cm="1">
        <f t="array" ref="BP296">_xlfn.LET(
    _xlpm.ProblemFound, _xlfn.TEXTJOIN(", ", TRUE, IF(OR(Table65[[#This Row],[Codon Optimize Capitalized?]]="No", Table65[[#This Row],[Codon Optimize Capitalized?]]=""), IF((ISNUMBER(SEARCH(Table_Restriction_Enzymes[AscI], Table65[[#This Row],[Custom Sequence/Bank ID]]))), Table_Restriction_Enzymes[AscI], ""),IF((ISNUMBER(FIND(LOWER(Table_Restriction_Enzymes[AscI]), Table65[[#This Row],[Custom Sequence/Bank ID]]))), Table_Restriction_Enzymes[AscI], ""))),
    IF(_xlpm.ProblemFound="", "", "[" &amp; _xlpm.ProblemFound &amp; "]"))</f>
        <v/>
      </c>
      <c r="BQ296" s="4" t="str">
        <f>IF(Table_Sequence_Check[[#This Row],[Restriction Enzyme 2 Check]]&lt;&gt;"", Table_Restriction_Enzymes[[#Headers],[AscI]],"")</f>
        <v/>
      </c>
      <c r="BR296" s="4" t="str">
        <f>IF(AND(Table65[[#This Row],[Vector]] &lt;&gt; "Banked Construct",Table65[[#This Row],[Service]]&lt;&gt;"Stock RNA", Table65[[#This Row],[Service]]&lt;&gt;"HT Geneblock Custom RNA", Table_Sequence_Check[[#This Row],[Restriction Enzyme 1 Check]]&lt;&gt;"", Table_Sequence_Check[[#This Row],[Restriction Enzyme 2 Check]]&lt;&gt; ""),"Error 8: Remove instances of one of the following: " &amp; _xlfn.CONCAT(Table_Sequence_Check[[#This Row],[Restriction Enzyme 1 Check]],Table_Sequence_Check[[#This Row],[Restriction Enzyme 2 Check]]),"")</f>
        <v/>
      </c>
      <c r="BS296" s="4" t="str" cm="1">
        <f t="array" ref="BS296">IF(
   AND(
      Table65[[#This Row],[Service]] &lt;&gt; "",
      OR(
         COUNTIF(Table65[Service], "HT Custom RNA") &gt; 0,
         COUNTIF(Table65[Service], "HT Geneblock Custom RNA") &gt; 0
      ),
      COUNTA(_xlfn.UNIQUE(_xlfn._xlws.FILTER(Table65[Service], Table65[Service] &lt;&gt; ""))) &gt; 1
   ),
   "Error 9: If selecting HT Custom RNA or HT Geneblock Custom RNA, all items must match the selected HT service",
   ""
)</f>
        <v/>
      </c>
      <c r="BT296" s="4" t="str" cm="1">
        <f t="array" ref="BT296">IF(
   AND(
      Table65[[#This Row],[Service]] &lt;&gt; "",
      OR(COUNTIF(Table65[Service], "*HT Custom RNA*") &gt; 0, COUNTIF(Table65[Service], "*HT Geneblock Custom RNA*") &gt; 0),
      OR(
         COUNTA(_xlfn.UNIQUE(_xlfn._xlws.FILTER(Table65[RNA Analytics], (Table65[Service] &lt;&gt; "")))) &gt; 1,
         COUNTA(_xlfn.UNIQUE(_xlfn._xlws.FILTER(Table65[Bank Construct?], (Table65[Service] &lt;&gt; "")))) &gt; 1,
         COUNTA(_xlfn.UNIQUE(_xlfn._xlws.FILTER(Table65[Synthesis Type], (Table65[Service] &lt;&gt; "")))) &gt; 1
      )
   ),
   "Error 10: If submitting HT Custom RNA or HT Geneblock Custom RNA service request, all items must have the same Synthesis Type, Banking, and Analytics",
   ""
)</f>
        <v/>
      </c>
      <c r="BU296" s="4" t="str">
        <f>IF(AND(OR(Table65[[#This Row],[Service]] = "HT Custom RNA",Table65[[#This Row],[Service]] = "HT Geneblock Custom RNA"), Table65[[#This Row],[Vector]]="Banked Construct"),"Error 11: Banked constructs cannot be submitted for HT/Geneblock Custom RNA service. Contact the core if you'd like to resynthesize an entire banked plate","")</f>
        <v/>
      </c>
      <c r="BV296" s="4" t="str">
        <f>IF(AND(Table65[[#This Row],[Service]] &lt;&gt; "", Table65[[#This Row],[Vector]]="Banked Construct", Table65[[#This Row],[Bank Construct?]]="Yes"),"Error 12: Cannot bank constructs that are already banked","")</f>
        <v/>
      </c>
      <c r="BW296" s="4" t="str" cm="1">
        <f t="array" ref="BW296">_xlfn.LET(
    _xlpm.ProblemFound, _xlfn.TEXTJOIN(", ", TRUE, IF(AND(Table65[[#This Row],[Synthesis Type]]="Other RNA", OR(Table65[[#This Row],[Codon Optimize Capitalized?]]="No", Table65[[#This Row],[Codon Optimize Capitalized?]]="")), IF((ISNUMBER(SEARCH(Table_pA_Check[pA Check], Table65[[#This Row],[Custom Sequence/Bank ID]]))), Table_pA_Check[pA Check], ""),IF((ISNUMBER(FIND(LOWER(Table_pA_Check[pA Check]), Table65[[#This Row],[Custom Sequence/Bank ID]]))), Table_pA_Check[pA Check], ""))),
    IF(_xlpm.ProblemFound="", "", "Error 13: Problem sequences found (" &amp; _xlpm.ProblemFound &amp; ")"))</f>
        <v/>
      </c>
      <c r="BX296" s="4" t="str">
        <f>IF(AND(Table65[[#This Row],[Service]] &lt;&gt; "", Table65[[#This Row],[Codon Optimize Capitalized?]]&lt;&gt; "No", Table65[[#This Row],[Codon Optimize Capitalized?]]&lt;&gt; "", Table65[[#This Row],[Codon Optimize Capitalized?]]&lt;&gt; "No Options", EXACT(Table65[[#This Row],[Custom Sequence/Bank ID]],LOWER(Table65[[#This Row],[Custom Sequence/Bank ID]]))),"Error 14: Codon optimization is selected, but sequence is lowercase. Change regions for optimization to uppercase","")</f>
        <v/>
      </c>
      <c r="BY296" s="4" t="str">
        <f>IF(COUNTIF(Table65[Name], Table65[[#This Row],[Name]]) &gt; 1, "Error 15: Duplicate name", "")</f>
        <v/>
      </c>
      <c r="BZ296" s="4" t="str">
        <f>IF(
   Table65[[#This Row],[Service]]&lt;&gt;"",
   IF(
      AND(Table65[[#This Row],[Formulation]]="", Table65[[#This Row],[Number of Aliquots]]&gt;1),
      "Error 16: The RTC can only aliquot formulated circRNA; unformulated circRNA is stable through many freeze-thaw cycles",
      ""
   ),
   ""
)</f>
        <v/>
      </c>
      <c r="CA296" s="4" t="str">
        <f>IF(
   Table65[[#This Row],[Service]]&lt;&gt;"",
   IF(
      Table65[[#This Row],[Number of Aliquots]] &gt; (Table65[[#This Row],[Quantity (mg)]]*20),
      "Error 17: Too many aliquots. Maximum aliquots for Quantity requested = " &amp; (Table65[[#This Row],[Quantity (mg)]]*20),
      ""
   ),
   ""
)</f>
        <v/>
      </c>
      <c r="CB296" s="4" t="str">
        <f>IF(
   AND(Table65[[#This Row],[Service]]&lt;&gt;"", Table65[[#This Row],[Quantity (mg)]]&lt;0.2, Table65[[#This Row],[Formulation]]&lt;&gt;"", Table65[[#This Row],[Formulation]]&lt;&gt;"None"),
   "Error 18: Quantity too low. Minimum is 0.2mg for formulations",
   ""
)</f>
        <v/>
      </c>
      <c r="CC296" s="4" t="str">
        <f>IF(
   AND(Table65[[#This Row],[Service]]&lt;&gt;"", Table65[[#This Row],[Vector]]="No Vector", Table65[[#This Row],[Service]]&lt;&gt;"HT Geneblock Custom RNA"),
   "Error 19: [No Vector] can only be used for Geneblock service",
   ""
)</f>
        <v/>
      </c>
      <c r="CD296" s="4" t="str">
        <f>_xlfn.LET(
    _xlpm.errorList, _xlfn.TEXTJOIN(". ", TRUE, Table_Sequence_Check[[#This Row],[Problem Sequence Check]:[GC Check]],Table_Sequence_Check[[#This Row],[Restriction Enzyme Error]:[Gblock No Vector Check]]),
    IF(AND(Table65[[#This Row],[Service]]&lt;&gt;"", Table65[[#This Row],[Custom Sequence/Bank ID]]&lt;&gt;"SPECIAL",_xlpm.errorList&lt;&gt;""), _xlpm.errorList &amp; ".", "")
)</f>
        <v/>
      </c>
      <c r="CF296" s="3" t="str">
        <f t="shared" si="20"/>
        <v>Required</v>
      </c>
      <c r="CG296" s="1" t="str">
        <f t="shared" si="21"/>
        <v>Optional</v>
      </c>
      <c r="CH296" s="1" t="str">
        <f>IF(Table65[[#This Row],[Service]]&lt;&gt;"",IF((Table65[[#This Row],[Service]]="HT Custom RNA") + (Table65[[#This Row],[Service]]="HT Geneblock Custom RNA"), "Empty","Required"),"Empty")</f>
        <v>Empty</v>
      </c>
      <c r="CI296" s="1" t="str">
        <f>IF(Table65[[#This Row],[Service]] = "Stock RNA", "Required","Empty")</f>
        <v>Empty</v>
      </c>
      <c r="CJ296" s="1" t="str">
        <f>IF(OR(Table65[[#This Row],[Service]] = "Custom RNA", Table65[[#This Row],[Service]] = "HT Custom RNA", Table65[[#This Row],[Service]] = "HT Geneblock Custom RNA", Table65[[#This Row],[Service]] = "Formulation"), "Required", "Empty")</f>
        <v>Empty</v>
      </c>
      <c r="CK296" s="1" t="str">
        <f>IF(OR(Table65[[#This Row],[Service]] = "Custom RNA", Table65[[#This Row],[Service]] = "HT Custom RNA", Table65[[#This Row],[Service]] = "HT Geneblock Custom RNA"), "Required", "Empty")</f>
        <v>Empty</v>
      </c>
      <c r="CL296" s="1" t="str">
        <f>IF(OR(Table65[[#This Row],[Service]] = "Custom RNA", Table65[[#This Row],[Service]] = "HT Custom RNA", Table65[[#This Row],[Service]] = "HT Geneblock Custom RNA"), "Required", "Empty")</f>
        <v>Empty</v>
      </c>
      <c r="CM296" s="1" t="str">
        <f>IF(OR(Table65[[#This Row],[Service]] = "Custom RNA", Table65[[#This Row],[Service]] = "HT Custom RNA", Table65[[#This Row],[Service]] = "HT Geneblock Custom RNA"), "Required", "Empty")</f>
        <v>Empty</v>
      </c>
      <c r="CN296" s="1" t="str">
        <f>IF(AND(Table65[[#This Row],[Vector]]&lt;&gt;"Banked Construct", OR(Table65[[#This Row],[Service]] = "Custom RNA", Table65[[#This Row],[Service]] = "HT Custom RNA",Table65[[#This Row],[Service]] = "HT Geneblock Custom RNA",)), "Optional", "Empty")</f>
        <v>Empty</v>
      </c>
      <c r="CO296" s="1" t="str">
        <f>IF(OR(Table65[[#This Row],[Service]] = "Custom RNA", Table65[[#This Row],[Service]] = "HT Custom RNA"), "Optional", "Empty")</f>
        <v>Empty</v>
      </c>
      <c r="CP296" s="1" t="str">
        <f>IF(OR(Table65[[#This Row],[Service]] = "Custom RNA", Table65[[#This Row],[Service]] = "HT Custom RNA", Table65[[#This Row],[Service]] = "HT Custom Geneblock RNA"), "Optional", "Empty")</f>
        <v>Empty</v>
      </c>
      <c r="CQ296" s="1" t="str">
        <f>IF(Table65[[#This Row],[Service]]&lt;&gt;"",IF(OR(Table65[[#This Row],[Service]]="HT Custom RNA", Table65[[#This Row],[Service]]="HT Geneblock Custom RNA"), "Empty","Optional"),"Empty")</f>
        <v>Empty</v>
      </c>
      <c r="CR296" s="1" t="str">
        <f>IF(AND(Table65[[#This Row],[Formulation]]&lt;&gt;"",Table65[[#This Row],[Formulation]]&lt;&gt;"None",Table65[[#This Row],[Formulation]]&lt;&gt;"No Options"), "Required","Empty")</f>
        <v>Empty</v>
      </c>
      <c r="CS296" s="1" t="str">
        <f>IF(AND(Table65[[#This Row],[Formulation]]&lt;&gt;"",Table65[[#This Row],[Formulation]]&lt;&gt;"None",Table65[[#This Row],[Formulation]]&lt;&gt;"No Options"), "Optional","Empty")</f>
        <v>Empty</v>
      </c>
      <c r="CT296" s="1" t="str">
        <f t="shared" si="22"/>
        <v>Optional</v>
      </c>
      <c r="CU296" s="1" t="str">
        <f t="shared" si="23"/>
        <v>Optional</v>
      </c>
      <c r="CV296" s="2" t="str">
        <f t="shared" si="24"/>
        <v>Optional</v>
      </c>
    </row>
    <row r="297" spans="1:100" x14ac:dyDescent="0.35">
      <c r="A297" s="69">
        <v>293</v>
      </c>
      <c r="B297" s="59"/>
      <c r="C297" s="83"/>
      <c r="D297" s="85"/>
      <c r="E297" s="90"/>
      <c r="F297" s="60"/>
      <c r="G297" s="60"/>
      <c r="H297" s="60"/>
      <c r="I297" s="61"/>
      <c r="J297" s="61"/>
      <c r="K297" s="105"/>
      <c r="L297" s="90"/>
      <c r="M297" s="60"/>
      <c r="N297" s="108"/>
      <c r="O297" s="91"/>
      <c r="P297" s="111"/>
      <c r="Q297" s="93" t="str">
        <f>Table_Sequence_Check[[#This Row],[Final Warnings]]</f>
        <v/>
      </c>
      <c r="R297" s="19"/>
      <c r="S297" s="19"/>
      <c r="T297" s="19"/>
      <c r="BG297" s="3" t="str" cm="1">
        <f t="array" ref="BG297">_xlfn.LET(
    _xlpm.ProblemFound, _xlfn.TEXTJOIN(", ", TRUE, IF(OR(Table65[[#This Row],[Codon Optimize Capitalized?]]="No", Table65[[#This Row],[Codon Optimize Capitalized?]]=""), IF((ISNUMBER(SEARCH(Table_Problem_Sequences[Problem Sequences], Table65[[#This Row],[Custom Sequence/Bank ID]]))), Table_Problem_Sequences[Problem Sequences], ""),IF((ISNUMBER(FIND(LOWER(Table_Problem_Sequences[Problem Sequences]), Table65[[#This Row],[Custom Sequence/Bank ID]]))), Table_Problem_Sequences[Problem Sequences], ""))),
    IF(_xlpm.ProblemFound="", "", "Warning 1: Problem sequences found (" &amp; _xlpm.ProblemFound &amp; ")"))</f>
        <v/>
      </c>
      <c r="BH297" s="3" t="str">
        <f>IF(AND(Table65[[#This Row],[Vector]] &lt;&gt; "Banked Construct",Table65[[#This Row],[Service]]&lt;&gt;"Stock RNA", LEN(Table65[[#This Row],[Custom Sequence/Bank ID]])&lt;300, Table65[[#This Row],[Custom Sequence/Bank ID]]&lt;&gt;""),"Comment: Sequence is less than 300nt. A spacer sequence will be added to bring the length up to 300nt","")</f>
        <v/>
      </c>
      <c r="BI297" s="1" t="str">
        <f>IF(AND(Table65[[#This Row],[Custom Sequence/Bank ID]]&lt;&gt;"", Table65[[#This Row],[Codon Optimize Capitalized?]]&lt;&gt; "No", Table65[[#This Row],[Codon Optimize Capitalized?]]&lt;&gt; "", Table65[[#This Row],[Codon Optimize Capitalized?]]&lt;&gt; "No Options"),
    IF(MOD(LEN(SUBSTITUTE(SUBSTITUTE(SUBSTITUTE(SUBSTITUTE(SUBSTITUTE(Table65[[#This Row],[Custom Sequence/Bank ID]], "a", ""), "c", ""), "g", ""), "u", ""), "t", "")), 3) = 0,
        "",
        "Error 3: Optimization regions not divisible by 3"),
    "")</f>
        <v/>
      </c>
      <c r="BJ297" s="1" t="str">
        <f>IF(
    Table65[[#This Row],[Vector]]="Banked Construct",
    IF(
        AND(
            LEFT(Table65[[#This Row],[Custom Sequence/Bank ID]], 3)="RTC",
            ISNUMBER(VALUE(MID(Table65[[#This Row],[Custom Sequence/Bank ID]], 4, 7))),
            LEN(Table65[[#This Row],[Custom Sequence/Bank ID]])=10
        ),
        "",
        "Error 4: Incorrect Bank ID"
    ),
    ""
)</f>
        <v/>
      </c>
      <c r="BK297" s="1" t="str">
        <f>IF(
   AND(Table65[[#This Row],[Vector]]&lt;&gt;"Banked Construct", LEN(Table65[[#This Row],[Custom Sequence/Bank ID]])&gt;0),
   IF(
      LEN(
         SUBSTITUTE(
            SUBSTITUTE(
               SUBSTITUTE(
                  SUBSTITUTE(UPPER(Table65[[#This Row],[Custom Sequence/Bank ID]]),"A",""),
               "C",""),
            "T",""),
         "G","")
      )&gt;0,
      "Error 5: Non-ACGT characters present",
      ""
   ),
   ""
)</f>
        <v/>
      </c>
      <c r="BL297" s="4" t="str">
        <f>IF(AND(Table65[[#This Row],[Vector]] &lt;&gt; "Banked Construct",Table65[[#This Row],[Service]]="Custom RNA", LEN(Table65[[#This Row],[Custom Sequence/Bank ID]])&gt;10000),"Error 6: Maximum sequence length is 10,000nt",IF(AND(Table65[[#This Row],[Vector]] &lt;&gt; "Banked Construct",Table65[[#This Row],[Service]]="HT Custom RNA", LEN(Table65[[#This Row],[Custom Sequence/Bank ID]])&gt;5000),"Error 6: Maximum sequence length for HT is 5,000nt", IF(Table65[[#This Row],[Service]]="HT Geneblock Custom RNA", IF(AND(Table65[[#This Row],[Vector]]="RTC coding circRNA", LEN(Table65[[#This Row],[Custom Sequence/Bank ID]])&gt;3793),"Error 6: Maximum sequence length for Coding CircRNA Geneblock is 3,793nt", IF(AND(Table65[[#This Row],[Vector]]="RTC noncoding circRNA", LEN(Table65[[#This Row],[Custom Sequence/Bank ID]])&gt;4493),"Error 6: Maximum sequence length for Noncoding CircRNA Geneblock is 4,493nt", IF(AND(Table65[[#This Row],[Vector]]="RTC Other RNA", LEN(Table65[[#This Row],[Custom Sequence/Bank ID]])&gt;4913),"Error 6: Maximum sequence length for Other RNA Geneblock is 4,913nt",""))),"")))</f>
        <v/>
      </c>
      <c r="BM297" s="4" t="str">
        <f>IF(AND(Table65[[#This Row],[Vector]] &lt;&gt; "Banked Construct", Table65[[#This Row],[Service]]&lt;&gt;"Stock RNA", Table65[[#This Row],[Custom Sequence/Bank ID]]&lt;&gt;""),
    _xlfn.LET(
        _xlpm.Sequence, Table65[[#This Row],[Custom Sequence/Bank ID]],
        _xlpm.OriginalLength, IF(AND(Table65[[#This Row],[Codon Optimize Capitalized?]] &lt;&gt; "No", Table65[[#This Row],[Codon Optimize Capitalized?]] &lt;&gt; ""),
                           LEN(SUBSTITUTE(SUBSTITUTE(SUBSTITUTE(SUBSTITUTE(SUBSTITUTE(_xlpm.Sequence, "A", ""), "C", ""), "G", ""), "T", ""), "U", "")),
                           LEN(_xlpm.Sequence)),
        _xlpm.NoGCLength, IF(AND(Table65[[#This Row],[Codon Optimize Capitalized?]] &lt;&gt; "No", Table65[[#This Row],[Codon Optimize Capitalized?]] &lt;&gt; ""),
                       LEN((SUBSTITUTE(SUBSTITUTE(SUBSTITUTE(SUBSTITUTE(SUBSTITUTE(SUBSTITUTE(SUBSTITUTE(_xlpm.Sequence, "A", ""), "C", ""), "G", ""), "T", ""), "U", ""), "g", ""), "c", ""))),
                       LEN(SUBSTITUTE(SUBSTITUTE(UPPER(_xlpm.Sequence), "G", ""), "C", ""))),
        _xlpm.GCLength, _xlpm.OriginalLength - _xlpm.NoGCLength,
        _xlpm.GCPercentage, IF(_xlpm.OriginalLength &gt; 15, _xlpm.GCLength / _xlpm.OriginalLength, 0.5),
                IF(OR(_xlpm.GCPercentage &gt; 0.65, _xlpm.GCPercentage &lt; 0.25), "Warning 7: Unoptimized region GC is not between 25-65%", "")
    ),
    ""
)</f>
        <v/>
      </c>
      <c r="BN297" s="4" t="str" cm="1">
        <f t="array" ref="BN297">_xlfn.LET(
    _xlpm.ProblemFound, _xlfn.TEXTJOIN(", ", TRUE, IF(OR(Table65[[#This Row],[Codon Optimize Capitalized?]]="No", Table65[[#This Row],[Codon Optimize Capitalized?]]=""), IF((ISNUMBER(SEARCH(Table_Restriction_Enzymes[XbaI], Table65[[#This Row],[Custom Sequence/Bank ID]]))), Table_Restriction_Enzymes[XbaI], ""),IF((ISNUMBER(FIND(LOWER(Table_Restriction_Enzymes[XbaI]), Table65[[#This Row],[Custom Sequence/Bank ID]]))), Table_Restriction_Enzymes[XbaI], ""))),
    IF(_xlpm.ProblemFound="", "", "[" &amp; _xlpm.ProblemFound &amp; "]"))</f>
        <v/>
      </c>
      <c r="BO297" s="4" t="str">
        <f>IF(Table_Sequence_Check[[#This Row],[Restriction Enzyme 1 Check]]&lt;&gt;"", Table_Restriction_Enzymes[[#Headers],[XbaI]],"")</f>
        <v/>
      </c>
      <c r="BP297" s="4" t="str" cm="1">
        <f t="array" ref="BP297">_xlfn.LET(
    _xlpm.ProblemFound, _xlfn.TEXTJOIN(", ", TRUE, IF(OR(Table65[[#This Row],[Codon Optimize Capitalized?]]="No", Table65[[#This Row],[Codon Optimize Capitalized?]]=""), IF((ISNUMBER(SEARCH(Table_Restriction_Enzymes[AscI], Table65[[#This Row],[Custom Sequence/Bank ID]]))), Table_Restriction_Enzymes[AscI], ""),IF((ISNUMBER(FIND(LOWER(Table_Restriction_Enzymes[AscI]), Table65[[#This Row],[Custom Sequence/Bank ID]]))), Table_Restriction_Enzymes[AscI], ""))),
    IF(_xlpm.ProblemFound="", "", "[" &amp; _xlpm.ProblemFound &amp; "]"))</f>
        <v/>
      </c>
      <c r="BQ297" s="4" t="str">
        <f>IF(Table_Sequence_Check[[#This Row],[Restriction Enzyme 2 Check]]&lt;&gt;"", Table_Restriction_Enzymes[[#Headers],[AscI]],"")</f>
        <v/>
      </c>
      <c r="BR297" s="4" t="str">
        <f>IF(AND(Table65[[#This Row],[Vector]] &lt;&gt; "Banked Construct",Table65[[#This Row],[Service]]&lt;&gt;"Stock RNA", Table65[[#This Row],[Service]]&lt;&gt;"HT Geneblock Custom RNA", Table_Sequence_Check[[#This Row],[Restriction Enzyme 1 Check]]&lt;&gt;"", Table_Sequence_Check[[#This Row],[Restriction Enzyme 2 Check]]&lt;&gt; ""),"Error 8: Remove instances of one of the following: " &amp; _xlfn.CONCAT(Table_Sequence_Check[[#This Row],[Restriction Enzyme 1 Check]],Table_Sequence_Check[[#This Row],[Restriction Enzyme 2 Check]]),"")</f>
        <v/>
      </c>
      <c r="BS297" s="4" t="str" cm="1">
        <f t="array" ref="BS297">IF(
   AND(
      Table65[[#This Row],[Service]] &lt;&gt; "",
      OR(
         COUNTIF(Table65[Service], "HT Custom RNA") &gt; 0,
         COUNTIF(Table65[Service], "HT Geneblock Custom RNA") &gt; 0
      ),
      COUNTA(_xlfn.UNIQUE(_xlfn._xlws.FILTER(Table65[Service], Table65[Service] &lt;&gt; ""))) &gt; 1
   ),
   "Error 9: If selecting HT Custom RNA or HT Geneblock Custom RNA, all items must match the selected HT service",
   ""
)</f>
        <v/>
      </c>
      <c r="BT297" s="4" t="str" cm="1">
        <f t="array" ref="BT297">IF(
   AND(
      Table65[[#This Row],[Service]] &lt;&gt; "",
      OR(COUNTIF(Table65[Service], "*HT Custom RNA*") &gt; 0, COUNTIF(Table65[Service], "*HT Geneblock Custom RNA*") &gt; 0),
      OR(
         COUNTA(_xlfn.UNIQUE(_xlfn._xlws.FILTER(Table65[RNA Analytics], (Table65[Service] &lt;&gt; "")))) &gt; 1,
         COUNTA(_xlfn.UNIQUE(_xlfn._xlws.FILTER(Table65[Bank Construct?], (Table65[Service] &lt;&gt; "")))) &gt; 1,
         COUNTA(_xlfn.UNIQUE(_xlfn._xlws.FILTER(Table65[Synthesis Type], (Table65[Service] &lt;&gt; "")))) &gt; 1
      )
   ),
   "Error 10: If submitting HT Custom RNA or HT Geneblock Custom RNA service request, all items must have the same Synthesis Type, Banking, and Analytics",
   ""
)</f>
        <v/>
      </c>
      <c r="BU297" s="4" t="str">
        <f>IF(AND(OR(Table65[[#This Row],[Service]] = "HT Custom RNA",Table65[[#This Row],[Service]] = "HT Geneblock Custom RNA"), Table65[[#This Row],[Vector]]="Banked Construct"),"Error 11: Banked constructs cannot be submitted for HT/Geneblock Custom RNA service. Contact the core if you'd like to resynthesize an entire banked plate","")</f>
        <v/>
      </c>
      <c r="BV297" s="4" t="str">
        <f>IF(AND(Table65[[#This Row],[Service]] &lt;&gt; "", Table65[[#This Row],[Vector]]="Banked Construct", Table65[[#This Row],[Bank Construct?]]="Yes"),"Error 12: Cannot bank constructs that are already banked","")</f>
        <v/>
      </c>
      <c r="BW297" s="4" t="str" cm="1">
        <f t="array" ref="BW297">_xlfn.LET(
    _xlpm.ProblemFound, _xlfn.TEXTJOIN(", ", TRUE, IF(AND(Table65[[#This Row],[Synthesis Type]]="Other RNA", OR(Table65[[#This Row],[Codon Optimize Capitalized?]]="No", Table65[[#This Row],[Codon Optimize Capitalized?]]="")), IF((ISNUMBER(SEARCH(Table_pA_Check[pA Check], Table65[[#This Row],[Custom Sequence/Bank ID]]))), Table_pA_Check[pA Check], ""),IF((ISNUMBER(FIND(LOWER(Table_pA_Check[pA Check]), Table65[[#This Row],[Custom Sequence/Bank ID]]))), Table_pA_Check[pA Check], ""))),
    IF(_xlpm.ProblemFound="", "", "Error 13: Problem sequences found (" &amp; _xlpm.ProblemFound &amp; ")"))</f>
        <v/>
      </c>
      <c r="BX297" s="4" t="str">
        <f>IF(AND(Table65[[#This Row],[Service]] &lt;&gt; "", Table65[[#This Row],[Codon Optimize Capitalized?]]&lt;&gt; "No", Table65[[#This Row],[Codon Optimize Capitalized?]]&lt;&gt; "", Table65[[#This Row],[Codon Optimize Capitalized?]]&lt;&gt; "No Options", EXACT(Table65[[#This Row],[Custom Sequence/Bank ID]],LOWER(Table65[[#This Row],[Custom Sequence/Bank ID]]))),"Error 14: Codon optimization is selected, but sequence is lowercase. Change regions for optimization to uppercase","")</f>
        <v/>
      </c>
      <c r="BY297" s="4" t="str">
        <f>IF(COUNTIF(Table65[Name], Table65[[#This Row],[Name]]) &gt; 1, "Error 15: Duplicate name", "")</f>
        <v/>
      </c>
      <c r="BZ297" s="4" t="str">
        <f>IF(
   Table65[[#This Row],[Service]]&lt;&gt;"",
   IF(
      AND(Table65[[#This Row],[Formulation]]="", Table65[[#This Row],[Number of Aliquots]]&gt;1),
      "Error 16: The RTC can only aliquot formulated circRNA; unformulated circRNA is stable through many freeze-thaw cycles",
      ""
   ),
   ""
)</f>
        <v/>
      </c>
      <c r="CA297" s="4" t="str">
        <f>IF(
   Table65[[#This Row],[Service]]&lt;&gt;"",
   IF(
      Table65[[#This Row],[Number of Aliquots]] &gt; (Table65[[#This Row],[Quantity (mg)]]*20),
      "Error 17: Too many aliquots. Maximum aliquots for Quantity requested = " &amp; (Table65[[#This Row],[Quantity (mg)]]*20),
      ""
   ),
   ""
)</f>
        <v/>
      </c>
      <c r="CB297" s="4" t="str">
        <f>IF(
   AND(Table65[[#This Row],[Service]]&lt;&gt;"", Table65[[#This Row],[Quantity (mg)]]&lt;0.2, Table65[[#This Row],[Formulation]]&lt;&gt;"", Table65[[#This Row],[Formulation]]&lt;&gt;"None"),
   "Error 18: Quantity too low. Minimum is 0.2mg for formulations",
   ""
)</f>
        <v/>
      </c>
      <c r="CC297" s="4" t="str">
        <f>IF(
   AND(Table65[[#This Row],[Service]]&lt;&gt;"", Table65[[#This Row],[Vector]]="No Vector", Table65[[#This Row],[Service]]&lt;&gt;"HT Geneblock Custom RNA"),
   "Error 19: [No Vector] can only be used for Geneblock service",
   ""
)</f>
        <v/>
      </c>
      <c r="CD297" s="4" t="str">
        <f>_xlfn.LET(
    _xlpm.errorList, _xlfn.TEXTJOIN(". ", TRUE, Table_Sequence_Check[[#This Row],[Problem Sequence Check]:[GC Check]],Table_Sequence_Check[[#This Row],[Restriction Enzyme Error]:[Gblock No Vector Check]]),
    IF(AND(Table65[[#This Row],[Service]]&lt;&gt;"", Table65[[#This Row],[Custom Sequence/Bank ID]]&lt;&gt;"SPECIAL",_xlpm.errorList&lt;&gt;""), _xlpm.errorList &amp; ".", "")
)</f>
        <v/>
      </c>
      <c r="CF297" s="3" t="str">
        <f t="shared" si="20"/>
        <v>Required</v>
      </c>
      <c r="CG297" s="1" t="str">
        <f t="shared" si="21"/>
        <v>Optional</v>
      </c>
      <c r="CH297" s="1" t="str">
        <f>IF(Table65[[#This Row],[Service]]&lt;&gt;"",IF((Table65[[#This Row],[Service]]="HT Custom RNA") + (Table65[[#This Row],[Service]]="HT Geneblock Custom RNA"), "Empty","Required"),"Empty")</f>
        <v>Empty</v>
      </c>
      <c r="CI297" s="1" t="str">
        <f>IF(Table65[[#This Row],[Service]] = "Stock RNA", "Required","Empty")</f>
        <v>Empty</v>
      </c>
      <c r="CJ297" s="1" t="str">
        <f>IF(OR(Table65[[#This Row],[Service]] = "Custom RNA", Table65[[#This Row],[Service]] = "HT Custom RNA", Table65[[#This Row],[Service]] = "HT Geneblock Custom RNA", Table65[[#This Row],[Service]] = "Formulation"), "Required", "Empty")</f>
        <v>Empty</v>
      </c>
      <c r="CK297" s="1" t="str">
        <f>IF(OR(Table65[[#This Row],[Service]] = "Custom RNA", Table65[[#This Row],[Service]] = "HT Custom RNA", Table65[[#This Row],[Service]] = "HT Geneblock Custom RNA"), "Required", "Empty")</f>
        <v>Empty</v>
      </c>
      <c r="CL297" s="1" t="str">
        <f>IF(OR(Table65[[#This Row],[Service]] = "Custom RNA", Table65[[#This Row],[Service]] = "HT Custom RNA", Table65[[#This Row],[Service]] = "HT Geneblock Custom RNA"), "Required", "Empty")</f>
        <v>Empty</v>
      </c>
      <c r="CM297" s="1" t="str">
        <f>IF(OR(Table65[[#This Row],[Service]] = "Custom RNA", Table65[[#This Row],[Service]] = "HT Custom RNA", Table65[[#This Row],[Service]] = "HT Geneblock Custom RNA"), "Required", "Empty")</f>
        <v>Empty</v>
      </c>
      <c r="CN297" s="1" t="str">
        <f>IF(AND(Table65[[#This Row],[Vector]]&lt;&gt;"Banked Construct", OR(Table65[[#This Row],[Service]] = "Custom RNA", Table65[[#This Row],[Service]] = "HT Custom RNA",Table65[[#This Row],[Service]] = "HT Geneblock Custom RNA",)), "Optional", "Empty")</f>
        <v>Empty</v>
      </c>
      <c r="CO297" s="1" t="str">
        <f>IF(OR(Table65[[#This Row],[Service]] = "Custom RNA", Table65[[#This Row],[Service]] = "HT Custom RNA"), "Optional", "Empty")</f>
        <v>Empty</v>
      </c>
      <c r="CP297" s="1" t="str">
        <f>IF(OR(Table65[[#This Row],[Service]] = "Custom RNA", Table65[[#This Row],[Service]] = "HT Custom RNA", Table65[[#This Row],[Service]] = "HT Custom Geneblock RNA"), "Optional", "Empty")</f>
        <v>Empty</v>
      </c>
      <c r="CQ297" s="1" t="str">
        <f>IF(Table65[[#This Row],[Service]]&lt;&gt;"",IF(OR(Table65[[#This Row],[Service]]="HT Custom RNA", Table65[[#This Row],[Service]]="HT Geneblock Custom RNA"), "Empty","Optional"),"Empty")</f>
        <v>Empty</v>
      </c>
      <c r="CR297" s="1" t="str">
        <f>IF(AND(Table65[[#This Row],[Formulation]]&lt;&gt;"",Table65[[#This Row],[Formulation]]&lt;&gt;"None",Table65[[#This Row],[Formulation]]&lt;&gt;"No Options"), "Required","Empty")</f>
        <v>Empty</v>
      </c>
      <c r="CS297" s="1" t="str">
        <f>IF(AND(Table65[[#This Row],[Formulation]]&lt;&gt;"",Table65[[#This Row],[Formulation]]&lt;&gt;"None",Table65[[#This Row],[Formulation]]&lt;&gt;"No Options"), "Optional","Empty")</f>
        <v>Empty</v>
      </c>
      <c r="CT297" s="1" t="str">
        <f t="shared" si="22"/>
        <v>Optional</v>
      </c>
      <c r="CU297" s="1" t="str">
        <f t="shared" si="23"/>
        <v>Optional</v>
      </c>
      <c r="CV297" s="2" t="str">
        <f t="shared" si="24"/>
        <v>Optional</v>
      </c>
    </row>
    <row r="298" spans="1:100" x14ac:dyDescent="0.35">
      <c r="A298" s="69">
        <v>294</v>
      </c>
      <c r="B298" s="59"/>
      <c r="C298" s="83"/>
      <c r="D298" s="85"/>
      <c r="E298" s="90"/>
      <c r="F298" s="60"/>
      <c r="G298" s="60"/>
      <c r="H298" s="60"/>
      <c r="I298" s="61"/>
      <c r="J298" s="61"/>
      <c r="K298" s="105"/>
      <c r="L298" s="90"/>
      <c r="M298" s="60"/>
      <c r="N298" s="108"/>
      <c r="O298" s="91"/>
      <c r="P298" s="111"/>
      <c r="Q298" s="93" t="str">
        <f>Table_Sequence_Check[[#This Row],[Final Warnings]]</f>
        <v/>
      </c>
      <c r="R298" s="19"/>
      <c r="S298" s="19"/>
      <c r="T298" s="19"/>
      <c r="BG298" s="3" t="str" cm="1">
        <f t="array" ref="BG298">_xlfn.LET(
    _xlpm.ProblemFound, _xlfn.TEXTJOIN(", ", TRUE, IF(OR(Table65[[#This Row],[Codon Optimize Capitalized?]]="No", Table65[[#This Row],[Codon Optimize Capitalized?]]=""), IF((ISNUMBER(SEARCH(Table_Problem_Sequences[Problem Sequences], Table65[[#This Row],[Custom Sequence/Bank ID]]))), Table_Problem_Sequences[Problem Sequences], ""),IF((ISNUMBER(FIND(LOWER(Table_Problem_Sequences[Problem Sequences]), Table65[[#This Row],[Custom Sequence/Bank ID]]))), Table_Problem_Sequences[Problem Sequences], ""))),
    IF(_xlpm.ProblemFound="", "", "Warning 1: Problem sequences found (" &amp; _xlpm.ProblemFound &amp; ")"))</f>
        <v/>
      </c>
      <c r="BH298" s="3" t="str">
        <f>IF(AND(Table65[[#This Row],[Vector]] &lt;&gt; "Banked Construct",Table65[[#This Row],[Service]]&lt;&gt;"Stock RNA", LEN(Table65[[#This Row],[Custom Sequence/Bank ID]])&lt;300, Table65[[#This Row],[Custom Sequence/Bank ID]]&lt;&gt;""),"Comment: Sequence is less than 300nt. A spacer sequence will be added to bring the length up to 300nt","")</f>
        <v/>
      </c>
      <c r="BI298" s="1" t="str">
        <f>IF(AND(Table65[[#This Row],[Custom Sequence/Bank ID]]&lt;&gt;"", Table65[[#This Row],[Codon Optimize Capitalized?]]&lt;&gt; "No", Table65[[#This Row],[Codon Optimize Capitalized?]]&lt;&gt; "", Table65[[#This Row],[Codon Optimize Capitalized?]]&lt;&gt; "No Options"),
    IF(MOD(LEN(SUBSTITUTE(SUBSTITUTE(SUBSTITUTE(SUBSTITUTE(SUBSTITUTE(Table65[[#This Row],[Custom Sequence/Bank ID]], "a", ""), "c", ""), "g", ""), "u", ""), "t", "")), 3) = 0,
        "",
        "Error 3: Optimization regions not divisible by 3"),
    "")</f>
        <v/>
      </c>
      <c r="BJ298" s="1" t="str">
        <f>IF(
    Table65[[#This Row],[Vector]]="Banked Construct",
    IF(
        AND(
            LEFT(Table65[[#This Row],[Custom Sequence/Bank ID]], 3)="RTC",
            ISNUMBER(VALUE(MID(Table65[[#This Row],[Custom Sequence/Bank ID]], 4, 7))),
            LEN(Table65[[#This Row],[Custom Sequence/Bank ID]])=10
        ),
        "",
        "Error 4: Incorrect Bank ID"
    ),
    ""
)</f>
        <v/>
      </c>
      <c r="BK298" s="1" t="str">
        <f>IF(
   AND(Table65[[#This Row],[Vector]]&lt;&gt;"Banked Construct", LEN(Table65[[#This Row],[Custom Sequence/Bank ID]])&gt;0),
   IF(
      LEN(
         SUBSTITUTE(
            SUBSTITUTE(
               SUBSTITUTE(
                  SUBSTITUTE(UPPER(Table65[[#This Row],[Custom Sequence/Bank ID]]),"A",""),
               "C",""),
            "T",""),
         "G","")
      )&gt;0,
      "Error 5: Non-ACGT characters present",
      ""
   ),
   ""
)</f>
        <v/>
      </c>
      <c r="BL298" s="4" t="str">
        <f>IF(AND(Table65[[#This Row],[Vector]] &lt;&gt; "Banked Construct",Table65[[#This Row],[Service]]="Custom RNA", LEN(Table65[[#This Row],[Custom Sequence/Bank ID]])&gt;10000),"Error 6: Maximum sequence length is 10,000nt",IF(AND(Table65[[#This Row],[Vector]] &lt;&gt; "Banked Construct",Table65[[#This Row],[Service]]="HT Custom RNA", LEN(Table65[[#This Row],[Custom Sequence/Bank ID]])&gt;5000),"Error 6: Maximum sequence length for HT is 5,000nt", IF(Table65[[#This Row],[Service]]="HT Geneblock Custom RNA", IF(AND(Table65[[#This Row],[Vector]]="RTC coding circRNA", LEN(Table65[[#This Row],[Custom Sequence/Bank ID]])&gt;3793),"Error 6: Maximum sequence length for Coding CircRNA Geneblock is 3,793nt", IF(AND(Table65[[#This Row],[Vector]]="RTC noncoding circRNA", LEN(Table65[[#This Row],[Custom Sequence/Bank ID]])&gt;4493),"Error 6: Maximum sequence length for Noncoding CircRNA Geneblock is 4,493nt", IF(AND(Table65[[#This Row],[Vector]]="RTC Other RNA", LEN(Table65[[#This Row],[Custom Sequence/Bank ID]])&gt;4913),"Error 6: Maximum sequence length for Other RNA Geneblock is 4,913nt",""))),"")))</f>
        <v/>
      </c>
      <c r="BM298" s="4" t="str">
        <f>IF(AND(Table65[[#This Row],[Vector]] &lt;&gt; "Banked Construct", Table65[[#This Row],[Service]]&lt;&gt;"Stock RNA", Table65[[#This Row],[Custom Sequence/Bank ID]]&lt;&gt;""),
    _xlfn.LET(
        _xlpm.Sequence, Table65[[#This Row],[Custom Sequence/Bank ID]],
        _xlpm.OriginalLength, IF(AND(Table65[[#This Row],[Codon Optimize Capitalized?]] &lt;&gt; "No", Table65[[#This Row],[Codon Optimize Capitalized?]] &lt;&gt; ""),
                           LEN(SUBSTITUTE(SUBSTITUTE(SUBSTITUTE(SUBSTITUTE(SUBSTITUTE(_xlpm.Sequence, "A", ""), "C", ""), "G", ""), "T", ""), "U", "")),
                           LEN(_xlpm.Sequence)),
        _xlpm.NoGCLength, IF(AND(Table65[[#This Row],[Codon Optimize Capitalized?]] &lt;&gt; "No", Table65[[#This Row],[Codon Optimize Capitalized?]] &lt;&gt; ""),
                       LEN((SUBSTITUTE(SUBSTITUTE(SUBSTITUTE(SUBSTITUTE(SUBSTITUTE(SUBSTITUTE(SUBSTITUTE(_xlpm.Sequence, "A", ""), "C", ""), "G", ""), "T", ""), "U", ""), "g", ""), "c", ""))),
                       LEN(SUBSTITUTE(SUBSTITUTE(UPPER(_xlpm.Sequence), "G", ""), "C", ""))),
        _xlpm.GCLength, _xlpm.OriginalLength - _xlpm.NoGCLength,
        _xlpm.GCPercentage, IF(_xlpm.OriginalLength &gt; 15, _xlpm.GCLength / _xlpm.OriginalLength, 0.5),
                IF(OR(_xlpm.GCPercentage &gt; 0.65, _xlpm.GCPercentage &lt; 0.25), "Warning 7: Unoptimized region GC is not between 25-65%", "")
    ),
    ""
)</f>
        <v/>
      </c>
      <c r="BN298" s="4" t="str" cm="1">
        <f t="array" ref="BN298">_xlfn.LET(
    _xlpm.ProblemFound, _xlfn.TEXTJOIN(", ", TRUE, IF(OR(Table65[[#This Row],[Codon Optimize Capitalized?]]="No", Table65[[#This Row],[Codon Optimize Capitalized?]]=""), IF((ISNUMBER(SEARCH(Table_Restriction_Enzymes[XbaI], Table65[[#This Row],[Custom Sequence/Bank ID]]))), Table_Restriction_Enzymes[XbaI], ""),IF((ISNUMBER(FIND(LOWER(Table_Restriction_Enzymes[XbaI]), Table65[[#This Row],[Custom Sequence/Bank ID]]))), Table_Restriction_Enzymes[XbaI], ""))),
    IF(_xlpm.ProblemFound="", "", "[" &amp; _xlpm.ProblemFound &amp; "]"))</f>
        <v/>
      </c>
      <c r="BO298" s="4" t="str">
        <f>IF(Table_Sequence_Check[[#This Row],[Restriction Enzyme 1 Check]]&lt;&gt;"", Table_Restriction_Enzymes[[#Headers],[XbaI]],"")</f>
        <v/>
      </c>
      <c r="BP298" s="4" t="str" cm="1">
        <f t="array" ref="BP298">_xlfn.LET(
    _xlpm.ProblemFound, _xlfn.TEXTJOIN(", ", TRUE, IF(OR(Table65[[#This Row],[Codon Optimize Capitalized?]]="No", Table65[[#This Row],[Codon Optimize Capitalized?]]=""), IF((ISNUMBER(SEARCH(Table_Restriction_Enzymes[AscI], Table65[[#This Row],[Custom Sequence/Bank ID]]))), Table_Restriction_Enzymes[AscI], ""),IF((ISNUMBER(FIND(LOWER(Table_Restriction_Enzymes[AscI]), Table65[[#This Row],[Custom Sequence/Bank ID]]))), Table_Restriction_Enzymes[AscI], ""))),
    IF(_xlpm.ProblemFound="", "", "[" &amp; _xlpm.ProblemFound &amp; "]"))</f>
        <v/>
      </c>
      <c r="BQ298" s="4" t="str">
        <f>IF(Table_Sequence_Check[[#This Row],[Restriction Enzyme 2 Check]]&lt;&gt;"", Table_Restriction_Enzymes[[#Headers],[AscI]],"")</f>
        <v/>
      </c>
      <c r="BR298" s="4" t="str">
        <f>IF(AND(Table65[[#This Row],[Vector]] &lt;&gt; "Banked Construct",Table65[[#This Row],[Service]]&lt;&gt;"Stock RNA", Table65[[#This Row],[Service]]&lt;&gt;"HT Geneblock Custom RNA", Table_Sequence_Check[[#This Row],[Restriction Enzyme 1 Check]]&lt;&gt;"", Table_Sequence_Check[[#This Row],[Restriction Enzyme 2 Check]]&lt;&gt; ""),"Error 8: Remove instances of one of the following: " &amp; _xlfn.CONCAT(Table_Sequence_Check[[#This Row],[Restriction Enzyme 1 Check]],Table_Sequence_Check[[#This Row],[Restriction Enzyme 2 Check]]),"")</f>
        <v/>
      </c>
      <c r="BS298" s="4" t="str" cm="1">
        <f t="array" ref="BS298">IF(
   AND(
      Table65[[#This Row],[Service]] &lt;&gt; "",
      OR(
         COUNTIF(Table65[Service], "HT Custom RNA") &gt; 0,
         COUNTIF(Table65[Service], "HT Geneblock Custom RNA") &gt; 0
      ),
      COUNTA(_xlfn.UNIQUE(_xlfn._xlws.FILTER(Table65[Service], Table65[Service] &lt;&gt; ""))) &gt; 1
   ),
   "Error 9: If selecting HT Custom RNA or HT Geneblock Custom RNA, all items must match the selected HT service",
   ""
)</f>
        <v/>
      </c>
      <c r="BT298" s="4" t="str" cm="1">
        <f t="array" ref="BT298">IF(
   AND(
      Table65[[#This Row],[Service]] &lt;&gt; "",
      OR(COUNTIF(Table65[Service], "*HT Custom RNA*") &gt; 0, COUNTIF(Table65[Service], "*HT Geneblock Custom RNA*") &gt; 0),
      OR(
         COUNTA(_xlfn.UNIQUE(_xlfn._xlws.FILTER(Table65[RNA Analytics], (Table65[Service] &lt;&gt; "")))) &gt; 1,
         COUNTA(_xlfn.UNIQUE(_xlfn._xlws.FILTER(Table65[Bank Construct?], (Table65[Service] &lt;&gt; "")))) &gt; 1,
         COUNTA(_xlfn.UNIQUE(_xlfn._xlws.FILTER(Table65[Synthesis Type], (Table65[Service] &lt;&gt; "")))) &gt; 1
      )
   ),
   "Error 10: If submitting HT Custom RNA or HT Geneblock Custom RNA service request, all items must have the same Synthesis Type, Banking, and Analytics",
   ""
)</f>
        <v/>
      </c>
      <c r="BU298" s="4" t="str">
        <f>IF(AND(OR(Table65[[#This Row],[Service]] = "HT Custom RNA",Table65[[#This Row],[Service]] = "HT Geneblock Custom RNA"), Table65[[#This Row],[Vector]]="Banked Construct"),"Error 11: Banked constructs cannot be submitted for HT/Geneblock Custom RNA service. Contact the core if you'd like to resynthesize an entire banked plate","")</f>
        <v/>
      </c>
      <c r="BV298" s="4" t="str">
        <f>IF(AND(Table65[[#This Row],[Service]] &lt;&gt; "", Table65[[#This Row],[Vector]]="Banked Construct", Table65[[#This Row],[Bank Construct?]]="Yes"),"Error 12: Cannot bank constructs that are already banked","")</f>
        <v/>
      </c>
      <c r="BW298" s="4" t="str" cm="1">
        <f t="array" ref="BW298">_xlfn.LET(
    _xlpm.ProblemFound, _xlfn.TEXTJOIN(", ", TRUE, IF(AND(Table65[[#This Row],[Synthesis Type]]="Other RNA", OR(Table65[[#This Row],[Codon Optimize Capitalized?]]="No", Table65[[#This Row],[Codon Optimize Capitalized?]]="")), IF((ISNUMBER(SEARCH(Table_pA_Check[pA Check], Table65[[#This Row],[Custom Sequence/Bank ID]]))), Table_pA_Check[pA Check], ""),IF((ISNUMBER(FIND(LOWER(Table_pA_Check[pA Check]), Table65[[#This Row],[Custom Sequence/Bank ID]]))), Table_pA_Check[pA Check], ""))),
    IF(_xlpm.ProblemFound="", "", "Error 13: Problem sequences found (" &amp; _xlpm.ProblemFound &amp; ")"))</f>
        <v/>
      </c>
      <c r="BX298" s="4" t="str">
        <f>IF(AND(Table65[[#This Row],[Service]] &lt;&gt; "", Table65[[#This Row],[Codon Optimize Capitalized?]]&lt;&gt; "No", Table65[[#This Row],[Codon Optimize Capitalized?]]&lt;&gt; "", Table65[[#This Row],[Codon Optimize Capitalized?]]&lt;&gt; "No Options", EXACT(Table65[[#This Row],[Custom Sequence/Bank ID]],LOWER(Table65[[#This Row],[Custom Sequence/Bank ID]]))),"Error 14: Codon optimization is selected, but sequence is lowercase. Change regions for optimization to uppercase","")</f>
        <v/>
      </c>
      <c r="BY298" s="4" t="str">
        <f>IF(COUNTIF(Table65[Name], Table65[[#This Row],[Name]]) &gt; 1, "Error 15: Duplicate name", "")</f>
        <v/>
      </c>
      <c r="BZ298" s="4" t="str">
        <f>IF(
   Table65[[#This Row],[Service]]&lt;&gt;"",
   IF(
      AND(Table65[[#This Row],[Formulation]]="", Table65[[#This Row],[Number of Aliquots]]&gt;1),
      "Error 16: The RTC can only aliquot formulated circRNA; unformulated circRNA is stable through many freeze-thaw cycles",
      ""
   ),
   ""
)</f>
        <v/>
      </c>
      <c r="CA298" s="4" t="str">
        <f>IF(
   Table65[[#This Row],[Service]]&lt;&gt;"",
   IF(
      Table65[[#This Row],[Number of Aliquots]] &gt; (Table65[[#This Row],[Quantity (mg)]]*20),
      "Error 17: Too many aliquots. Maximum aliquots for Quantity requested = " &amp; (Table65[[#This Row],[Quantity (mg)]]*20),
      ""
   ),
   ""
)</f>
        <v/>
      </c>
      <c r="CB298" s="4" t="str">
        <f>IF(
   AND(Table65[[#This Row],[Service]]&lt;&gt;"", Table65[[#This Row],[Quantity (mg)]]&lt;0.2, Table65[[#This Row],[Formulation]]&lt;&gt;"", Table65[[#This Row],[Formulation]]&lt;&gt;"None"),
   "Error 18: Quantity too low. Minimum is 0.2mg for formulations",
   ""
)</f>
        <v/>
      </c>
      <c r="CC298" s="4" t="str">
        <f>IF(
   AND(Table65[[#This Row],[Service]]&lt;&gt;"", Table65[[#This Row],[Vector]]="No Vector", Table65[[#This Row],[Service]]&lt;&gt;"HT Geneblock Custom RNA"),
   "Error 19: [No Vector] can only be used for Geneblock service",
   ""
)</f>
        <v/>
      </c>
      <c r="CD298" s="4" t="str">
        <f>_xlfn.LET(
    _xlpm.errorList, _xlfn.TEXTJOIN(". ", TRUE, Table_Sequence_Check[[#This Row],[Problem Sequence Check]:[GC Check]],Table_Sequence_Check[[#This Row],[Restriction Enzyme Error]:[Gblock No Vector Check]]),
    IF(AND(Table65[[#This Row],[Service]]&lt;&gt;"", Table65[[#This Row],[Custom Sequence/Bank ID]]&lt;&gt;"SPECIAL",_xlpm.errorList&lt;&gt;""), _xlpm.errorList &amp; ".", "")
)</f>
        <v/>
      </c>
      <c r="CF298" s="3" t="str">
        <f t="shared" si="20"/>
        <v>Required</v>
      </c>
      <c r="CG298" s="1" t="str">
        <f t="shared" si="21"/>
        <v>Optional</v>
      </c>
      <c r="CH298" s="1" t="str">
        <f>IF(Table65[[#This Row],[Service]]&lt;&gt;"",IF((Table65[[#This Row],[Service]]="HT Custom RNA") + (Table65[[#This Row],[Service]]="HT Geneblock Custom RNA"), "Empty","Required"),"Empty")</f>
        <v>Empty</v>
      </c>
      <c r="CI298" s="1" t="str">
        <f>IF(Table65[[#This Row],[Service]] = "Stock RNA", "Required","Empty")</f>
        <v>Empty</v>
      </c>
      <c r="CJ298" s="1" t="str">
        <f>IF(OR(Table65[[#This Row],[Service]] = "Custom RNA", Table65[[#This Row],[Service]] = "HT Custom RNA", Table65[[#This Row],[Service]] = "HT Geneblock Custom RNA", Table65[[#This Row],[Service]] = "Formulation"), "Required", "Empty")</f>
        <v>Empty</v>
      </c>
      <c r="CK298" s="1" t="str">
        <f>IF(OR(Table65[[#This Row],[Service]] = "Custom RNA", Table65[[#This Row],[Service]] = "HT Custom RNA", Table65[[#This Row],[Service]] = "HT Geneblock Custom RNA"), "Required", "Empty")</f>
        <v>Empty</v>
      </c>
      <c r="CL298" s="1" t="str">
        <f>IF(OR(Table65[[#This Row],[Service]] = "Custom RNA", Table65[[#This Row],[Service]] = "HT Custom RNA", Table65[[#This Row],[Service]] = "HT Geneblock Custom RNA"), "Required", "Empty")</f>
        <v>Empty</v>
      </c>
      <c r="CM298" s="1" t="str">
        <f>IF(OR(Table65[[#This Row],[Service]] = "Custom RNA", Table65[[#This Row],[Service]] = "HT Custom RNA", Table65[[#This Row],[Service]] = "HT Geneblock Custom RNA"), "Required", "Empty")</f>
        <v>Empty</v>
      </c>
      <c r="CN298" s="1" t="str">
        <f>IF(AND(Table65[[#This Row],[Vector]]&lt;&gt;"Banked Construct", OR(Table65[[#This Row],[Service]] = "Custom RNA", Table65[[#This Row],[Service]] = "HT Custom RNA",Table65[[#This Row],[Service]] = "HT Geneblock Custom RNA",)), "Optional", "Empty")</f>
        <v>Empty</v>
      </c>
      <c r="CO298" s="1" t="str">
        <f>IF(OR(Table65[[#This Row],[Service]] = "Custom RNA", Table65[[#This Row],[Service]] = "HT Custom RNA"), "Optional", "Empty")</f>
        <v>Empty</v>
      </c>
      <c r="CP298" s="1" t="str">
        <f>IF(OR(Table65[[#This Row],[Service]] = "Custom RNA", Table65[[#This Row],[Service]] = "HT Custom RNA", Table65[[#This Row],[Service]] = "HT Custom Geneblock RNA"), "Optional", "Empty")</f>
        <v>Empty</v>
      </c>
      <c r="CQ298" s="1" t="str">
        <f>IF(Table65[[#This Row],[Service]]&lt;&gt;"",IF(OR(Table65[[#This Row],[Service]]="HT Custom RNA", Table65[[#This Row],[Service]]="HT Geneblock Custom RNA"), "Empty","Optional"),"Empty")</f>
        <v>Empty</v>
      </c>
      <c r="CR298" s="1" t="str">
        <f>IF(AND(Table65[[#This Row],[Formulation]]&lt;&gt;"",Table65[[#This Row],[Formulation]]&lt;&gt;"None",Table65[[#This Row],[Formulation]]&lt;&gt;"No Options"), "Required","Empty")</f>
        <v>Empty</v>
      </c>
      <c r="CS298" s="1" t="str">
        <f>IF(AND(Table65[[#This Row],[Formulation]]&lt;&gt;"",Table65[[#This Row],[Formulation]]&lt;&gt;"None",Table65[[#This Row],[Formulation]]&lt;&gt;"No Options"), "Optional","Empty")</f>
        <v>Empty</v>
      </c>
      <c r="CT298" s="1" t="str">
        <f t="shared" si="22"/>
        <v>Optional</v>
      </c>
      <c r="CU298" s="1" t="str">
        <f t="shared" si="23"/>
        <v>Optional</v>
      </c>
      <c r="CV298" s="2" t="str">
        <f t="shared" si="24"/>
        <v>Optional</v>
      </c>
    </row>
    <row r="299" spans="1:100" x14ac:dyDescent="0.35">
      <c r="A299" s="69">
        <v>295</v>
      </c>
      <c r="B299" s="59"/>
      <c r="C299" s="83"/>
      <c r="D299" s="85"/>
      <c r="E299" s="90"/>
      <c r="F299" s="60"/>
      <c r="G299" s="60"/>
      <c r="H299" s="60"/>
      <c r="I299" s="61"/>
      <c r="J299" s="61"/>
      <c r="K299" s="105"/>
      <c r="L299" s="90"/>
      <c r="M299" s="60"/>
      <c r="N299" s="108"/>
      <c r="O299" s="91"/>
      <c r="P299" s="111"/>
      <c r="Q299" s="93" t="str">
        <f>Table_Sequence_Check[[#This Row],[Final Warnings]]</f>
        <v/>
      </c>
      <c r="R299" s="19"/>
      <c r="S299" s="19"/>
      <c r="T299" s="19"/>
      <c r="BG299" s="3" t="str" cm="1">
        <f t="array" ref="BG299">_xlfn.LET(
    _xlpm.ProblemFound, _xlfn.TEXTJOIN(", ", TRUE, IF(OR(Table65[[#This Row],[Codon Optimize Capitalized?]]="No", Table65[[#This Row],[Codon Optimize Capitalized?]]=""), IF((ISNUMBER(SEARCH(Table_Problem_Sequences[Problem Sequences], Table65[[#This Row],[Custom Sequence/Bank ID]]))), Table_Problem_Sequences[Problem Sequences], ""),IF((ISNUMBER(FIND(LOWER(Table_Problem_Sequences[Problem Sequences]), Table65[[#This Row],[Custom Sequence/Bank ID]]))), Table_Problem_Sequences[Problem Sequences], ""))),
    IF(_xlpm.ProblemFound="", "", "Warning 1: Problem sequences found (" &amp; _xlpm.ProblemFound &amp; ")"))</f>
        <v/>
      </c>
      <c r="BH299" s="3" t="str">
        <f>IF(AND(Table65[[#This Row],[Vector]] &lt;&gt; "Banked Construct",Table65[[#This Row],[Service]]&lt;&gt;"Stock RNA", LEN(Table65[[#This Row],[Custom Sequence/Bank ID]])&lt;300, Table65[[#This Row],[Custom Sequence/Bank ID]]&lt;&gt;""),"Comment: Sequence is less than 300nt. A spacer sequence will be added to bring the length up to 300nt","")</f>
        <v/>
      </c>
      <c r="BI299" s="1" t="str">
        <f>IF(AND(Table65[[#This Row],[Custom Sequence/Bank ID]]&lt;&gt;"", Table65[[#This Row],[Codon Optimize Capitalized?]]&lt;&gt; "No", Table65[[#This Row],[Codon Optimize Capitalized?]]&lt;&gt; "", Table65[[#This Row],[Codon Optimize Capitalized?]]&lt;&gt; "No Options"),
    IF(MOD(LEN(SUBSTITUTE(SUBSTITUTE(SUBSTITUTE(SUBSTITUTE(SUBSTITUTE(Table65[[#This Row],[Custom Sequence/Bank ID]], "a", ""), "c", ""), "g", ""), "u", ""), "t", "")), 3) = 0,
        "",
        "Error 3: Optimization regions not divisible by 3"),
    "")</f>
        <v/>
      </c>
      <c r="BJ299" s="1" t="str">
        <f>IF(
    Table65[[#This Row],[Vector]]="Banked Construct",
    IF(
        AND(
            LEFT(Table65[[#This Row],[Custom Sequence/Bank ID]], 3)="RTC",
            ISNUMBER(VALUE(MID(Table65[[#This Row],[Custom Sequence/Bank ID]], 4, 7))),
            LEN(Table65[[#This Row],[Custom Sequence/Bank ID]])=10
        ),
        "",
        "Error 4: Incorrect Bank ID"
    ),
    ""
)</f>
        <v/>
      </c>
      <c r="BK299" s="1" t="str">
        <f>IF(
   AND(Table65[[#This Row],[Vector]]&lt;&gt;"Banked Construct", LEN(Table65[[#This Row],[Custom Sequence/Bank ID]])&gt;0),
   IF(
      LEN(
         SUBSTITUTE(
            SUBSTITUTE(
               SUBSTITUTE(
                  SUBSTITUTE(UPPER(Table65[[#This Row],[Custom Sequence/Bank ID]]),"A",""),
               "C",""),
            "T",""),
         "G","")
      )&gt;0,
      "Error 5: Non-ACGT characters present",
      ""
   ),
   ""
)</f>
        <v/>
      </c>
      <c r="BL299" s="4" t="str">
        <f>IF(AND(Table65[[#This Row],[Vector]] &lt;&gt; "Banked Construct",Table65[[#This Row],[Service]]="Custom RNA", LEN(Table65[[#This Row],[Custom Sequence/Bank ID]])&gt;10000),"Error 6: Maximum sequence length is 10,000nt",IF(AND(Table65[[#This Row],[Vector]] &lt;&gt; "Banked Construct",Table65[[#This Row],[Service]]="HT Custom RNA", LEN(Table65[[#This Row],[Custom Sequence/Bank ID]])&gt;5000),"Error 6: Maximum sequence length for HT is 5,000nt", IF(Table65[[#This Row],[Service]]="HT Geneblock Custom RNA", IF(AND(Table65[[#This Row],[Vector]]="RTC coding circRNA", LEN(Table65[[#This Row],[Custom Sequence/Bank ID]])&gt;3793),"Error 6: Maximum sequence length for Coding CircRNA Geneblock is 3,793nt", IF(AND(Table65[[#This Row],[Vector]]="RTC noncoding circRNA", LEN(Table65[[#This Row],[Custom Sequence/Bank ID]])&gt;4493),"Error 6: Maximum sequence length for Noncoding CircRNA Geneblock is 4,493nt", IF(AND(Table65[[#This Row],[Vector]]="RTC Other RNA", LEN(Table65[[#This Row],[Custom Sequence/Bank ID]])&gt;4913),"Error 6: Maximum sequence length for Other RNA Geneblock is 4,913nt",""))),"")))</f>
        <v/>
      </c>
      <c r="BM299" s="4" t="str">
        <f>IF(AND(Table65[[#This Row],[Vector]] &lt;&gt; "Banked Construct", Table65[[#This Row],[Service]]&lt;&gt;"Stock RNA", Table65[[#This Row],[Custom Sequence/Bank ID]]&lt;&gt;""),
    _xlfn.LET(
        _xlpm.Sequence, Table65[[#This Row],[Custom Sequence/Bank ID]],
        _xlpm.OriginalLength, IF(AND(Table65[[#This Row],[Codon Optimize Capitalized?]] &lt;&gt; "No", Table65[[#This Row],[Codon Optimize Capitalized?]] &lt;&gt; ""),
                           LEN(SUBSTITUTE(SUBSTITUTE(SUBSTITUTE(SUBSTITUTE(SUBSTITUTE(_xlpm.Sequence, "A", ""), "C", ""), "G", ""), "T", ""), "U", "")),
                           LEN(_xlpm.Sequence)),
        _xlpm.NoGCLength, IF(AND(Table65[[#This Row],[Codon Optimize Capitalized?]] &lt;&gt; "No", Table65[[#This Row],[Codon Optimize Capitalized?]] &lt;&gt; ""),
                       LEN((SUBSTITUTE(SUBSTITUTE(SUBSTITUTE(SUBSTITUTE(SUBSTITUTE(SUBSTITUTE(SUBSTITUTE(_xlpm.Sequence, "A", ""), "C", ""), "G", ""), "T", ""), "U", ""), "g", ""), "c", ""))),
                       LEN(SUBSTITUTE(SUBSTITUTE(UPPER(_xlpm.Sequence), "G", ""), "C", ""))),
        _xlpm.GCLength, _xlpm.OriginalLength - _xlpm.NoGCLength,
        _xlpm.GCPercentage, IF(_xlpm.OriginalLength &gt; 15, _xlpm.GCLength / _xlpm.OriginalLength, 0.5),
                IF(OR(_xlpm.GCPercentage &gt; 0.65, _xlpm.GCPercentage &lt; 0.25), "Warning 7: Unoptimized region GC is not between 25-65%", "")
    ),
    ""
)</f>
        <v/>
      </c>
      <c r="BN299" s="4" t="str" cm="1">
        <f t="array" ref="BN299">_xlfn.LET(
    _xlpm.ProblemFound, _xlfn.TEXTJOIN(", ", TRUE, IF(OR(Table65[[#This Row],[Codon Optimize Capitalized?]]="No", Table65[[#This Row],[Codon Optimize Capitalized?]]=""), IF((ISNUMBER(SEARCH(Table_Restriction_Enzymes[XbaI], Table65[[#This Row],[Custom Sequence/Bank ID]]))), Table_Restriction_Enzymes[XbaI], ""),IF((ISNUMBER(FIND(LOWER(Table_Restriction_Enzymes[XbaI]), Table65[[#This Row],[Custom Sequence/Bank ID]]))), Table_Restriction_Enzymes[XbaI], ""))),
    IF(_xlpm.ProblemFound="", "", "[" &amp; _xlpm.ProblemFound &amp; "]"))</f>
        <v/>
      </c>
      <c r="BO299" s="4" t="str">
        <f>IF(Table_Sequence_Check[[#This Row],[Restriction Enzyme 1 Check]]&lt;&gt;"", Table_Restriction_Enzymes[[#Headers],[XbaI]],"")</f>
        <v/>
      </c>
      <c r="BP299" s="4" t="str" cm="1">
        <f t="array" ref="BP299">_xlfn.LET(
    _xlpm.ProblemFound, _xlfn.TEXTJOIN(", ", TRUE, IF(OR(Table65[[#This Row],[Codon Optimize Capitalized?]]="No", Table65[[#This Row],[Codon Optimize Capitalized?]]=""), IF((ISNUMBER(SEARCH(Table_Restriction_Enzymes[AscI], Table65[[#This Row],[Custom Sequence/Bank ID]]))), Table_Restriction_Enzymes[AscI], ""),IF((ISNUMBER(FIND(LOWER(Table_Restriction_Enzymes[AscI]), Table65[[#This Row],[Custom Sequence/Bank ID]]))), Table_Restriction_Enzymes[AscI], ""))),
    IF(_xlpm.ProblemFound="", "", "[" &amp; _xlpm.ProblemFound &amp; "]"))</f>
        <v/>
      </c>
      <c r="BQ299" s="4" t="str">
        <f>IF(Table_Sequence_Check[[#This Row],[Restriction Enzyme 2 Check]]&lt;&gt;"", Table_Restriction_Enzymes[[#Headers],[AscI]],"")</f>
        <v/>
      </c>
      <c r="BR299" s="4" t="str">
        <f>IF(AND(Table65[[#This Row],[Vector]] &lt;&gt; "Banked Construct",Table65[[#This Row],[Service]]&lt;&gt;"Stock RNA", Table65[[#This Row],[Service]]&lt;&gt;"HT Geneblock Custom RNA", Table_Sequence_Check[[#This Row],[Restriction Enzyme 1 Check]]&lt;&gt;"", Table_Sequence_Check[[#This Row],[Restriction Enzyme 2 Check]]&lt;&gt; ""),"Error 8: Remove instances of one of the following: " &amp; _xlfn.CONCAT(Table_Sequence_Check[[#This Row],[Restriction Enzyme 1 Check]],Table_Sequence_Check[[#This Row],[Restriction Enzyme 2 Check]]),"")</f>
        <v/>
      </c>
      <c r="BS299" s="4" t="str" cm="1">
        <f t="array" ref="BS299">IF(
   AND(
      Table65[[#This Row],[Service]] &lt;&gt; "",
      OR(
         COUNTIF(Table65[Service], "HT Custom RNA") &gt; 0,
         COUNTIF(Table65[Service], "HT Geneblock Custom RNA") &gt; 0
      ),
      COUNTA(_xlfn.UNIQUE(_xlfn._xlws.FILTER(Table65[Service], Table65[Service] &lt;&gt; ""))) &gt; 1
   ),
   "Error 9: If selecting HT Custom RNA or HT Geneblock Custom RNA, all items must match the selected HT service",
   ""
)</f>
        <v/>
      </c>
      <c r="BT299" s="4" t="str" cm="1">
        <f t="array" ref="BT299">IF(
   AND(
      Table65[[#This Row],[Service]] &lt;&gt; "",
      OR(COUNTIF(Table65[Service], "*HT Custom RNA*") &gt; 0, COUNTIF(Table65[Service], "*HT Geneblock Custom RNA*") &gt; 0),
      OR(
         COUNTA(_xlfn.UNIQUE(_xlfn._xlws.FILTER(Table65[RNA Analytics], (Table65[Service] &lt;&gt; "")))) &gt; 1,
         COUNTA(_xlfn.UNIQUE(_xlfn._xlws.FILTER(Table65[Bank Construct?], (Table65[Service] &lt;&gt; "")))) &gt; 1,
         COUNTA(_xlfn.UNIQUE(_xlfn._xlws.FILTER(Table65[Synthesis Type], (Table65[Service] &lt;&gt; "")))) &gt; 1
      )
   ),
   "Error 10: If submitting HT Custom RNA or HT Geneblock Custom RNA service request, all items must have the same Synthesis Type, Banking, and Analytics",
   ""
)</f>
        <v/>
      </c>
      <c r="BU299" s="4" t="str">
        <f>IF(AND(OR(Table65[[#This Row],[Service]] = "HT Custom RNA",Table65[[#This Row],[Service]] = "HT Geneblock Custom RNA"), Table65[[#This Row],[Vector]]="Banked Construct"),"Error 11: Banked constructs cannot be submitted for HT/Geneblock Custom RNA service. Contact the core if you'd like to resynthesize an entire banked plate","")</f>
        <v/>
      </c>
      <c r="BV299" s="4" t="str">
        <f>IF(AND(Table65[[#This Row],[Service]] &lt;&gt; "", Table65[[#This Row],[Vector]]="Banked Construct", Table65[[#This Row],[Bank Construct?]]="Yes"),"Error 12: Cannot bank constructs that are already banked","")</f>
        <v/>
      </c>
      <c r="BW299" s="4" t="str" cm="1">
        <f t="array" ref="BW299">_xlfn.LET(
    _xlpm.ProblemFound, _xlfn.TEXTJOIN(", ", TRUE, IF(AND(Table65[[#This Row],[Synthesis Type]]="Other RNA", OR(Table65[[#This Row],[Codon Optimize Capitalized?]]="No", Table65[[#This Row],[Codon Optimize Capitalized?]]="")), IF((ISNUMBER(SEARCH(Table_pA_Check[pA Check], Table65[[#This Row],[Custom Sequence/Bank ID]]))), Table_pA_Check[pA Check], ""),IF((ISNUMBER(FIND(LOWER(Table_pA_Check[pA Check]), Table65[[#This Row],[Custom Sequence/Bank ID]]))), Table_pA_Check[pA Check], ""))),
    IF(_xlpm.ProblemFound="", "", "Error 13: Problem sequences found (" &amp; _xlpm.ProblemFound &amp; ")"))</f>
        <v/>
      </c>
      <c r="BX299" s="4" t="str">
        <f>IF(AND(Table65[[#This Row],[Service]] &lt;&gt; "", Table65[[#This Row],[Codon Optimize Capitalized?]]&lt;&gt; "No", Table65[[#This Row],[Codon Optimize Capitalized?]]&lt;&gt; "", Table65[[#This Row],[Codon Optimize Capitalized?]]&lt;&gt; "No Options", EXACT(Table65[[#This Row],[Custom Sequence/Bank ID]],LOWER(Table65[[#This Row],[Custom Sequence/Bank ID]]))),"Error 14: Codon optimization is selected, but sequence is lowercase. Change regions for optimization to uppercase","")</f>
        <v/>
      </c>
      <c r="BY299" s="4" t="str">
        <f>IF(COUNTIF(Table65[Name], Table65[[#This Row],[Name]]) &gt; 1, "Error 15: Duplicate name", "")</f>
        <v/>
      </c>
      <c r="BZ299" s="4" t="str">
        <f>IF(
   Table65[[#This Row],[Service]]&lt;&gt;"",
   IF(
      AND(Table65[[#This Row],[Formulation]]="", Table65[[#This Row],[Number of Aliquots]]&gt;1),
      "Error 16: The RTC can only aliquot formulated circRNA; unformulated circRNA is stable through many freeze-thaw cycles",
      ""
   ),
   ""
)</f>
        <v/>
      </c>
      <c r="CA299" s="4" t="str">
        <f>IF(
   Table65[[#This Row],[Service]]&lt;&gt;"",
   IF(
      Table65[[#This Row],[Number of Aliquots]] &gt; (Table65[[#This Row],[Quantity (mg)]]*20),
      "Error 17: Too many aliquots. Maximum aliquots for Quantity requested = " &amp; (Table65[[#This Row],[Quantity (mg)]]*20),
      ""
   ),
   ""
)</f>
        <v/>
      </c>
      <c r="CB299" s="4" t="str">
        <f>IF(
   AND(Table65[[#This Row],[Service]]&lt;&gt;"", Table65[[#This Row],[Quantity (mg)]]&lt;0.2, Table65[[#This Row],[Formulation]]&lt;&gt;"", Table65[[#This Row],[Formulation]]&lt;&gt;"None"),
   "Error 18: Quantity too low. Minimum is 0.2mg for formulations",
   ""
)</f>
        <v/>
      </c>
      <c r="CC299" s="4" t="str">
        <f>IF(
   AND(Table65[[#This Row],[Service]]&lt;&gt;"", Table65[[#This Row],[Vector]]="No Vector", Table65[[#This Row],[Service]]&lt;&gt;"HT Geneblock Custom RNA"),
   "Error 19: [No Vector] can only be used for Geneblock service",
   ""
)</f>
        <v/>
      </c>
      <c r="CD299" s="4" t="str">
        <f>_xlfn.LET(
    _xlpm.errorList, _xlfn.TEXTJOIN(". ", TRUE, Table_Sequence_Check[[#This Row],[Problem Sequence Check]:[GC Check]],Table_Sequence_Check[[#This Row],[Restriction Enzyme Error]:[Gblock No Vector Check]]),
    IF(AND(Table65[[#This Row],[Service]]&lt;&gt;"", Table65[[#This Row],[Custom Sequence/Bank ID]]&lt;&gt;"SPECIAL",_xlpm.errorList&lt;&gt;""), _xlpm.errorList &amp; ".", "")
)</f>
        <v/>
      </c>
      <c r="CF299" s="3" t="str">
        <f t="shared" si="20"/>
        <v>Required</v>
      </c>
      <c r="CG299" s="1" t="str">
        <f t="shared" si="21"/>
        <v>Optional</v>
      </c>
      <c r="CH299" s="1" t="str">
        <f>IF(Table65[[#This Row],[Service]]&lt;&gt;"",IF((Table65[[#This Row],[Service]]="HT Custom RNA") + (Table65[[#This Row],[Service]]="HT Geneblock Custom RNA"), "Empty","Required"),"Empty")</f>
        <v>Empty</v>
      </c>
      <c r="CI299" s="1" t="str">
        <f>IF(Table65[[#This Row],[Service]] = "Stock RNA", "Required","Empty")</f>
        <v>Empty</v>
      </c>
      <c r="CJ299" s="1" t="str">
        <f>IF(OR(Table65[[#This Row],[Service]] = "Custom RNA", Table65[[#This Row],[Service]] = "HT Custom RNA", Table65[[#This Row],[Service]] = "HT Geneblock Custom RNA", Table65[[#This Row],[Service]] = "Formulation"), "Required", "Empty")</f>
        <v>Empty</v>
      </c>
      <c r="CK299" s="1" t="str">
        <f>IF(OR(Table65[[#This Row],[Service]] = "Custom RNA", Table65[[#This Row],[Service]] = "HT Custom RNA", Table65[[#This Row],[Service]] = "HT Geneblock Custom RNA"), "Required", "Empty")</f>
        <v>Empty</v>
      </c>
      <c r="CL299" s="1" t="str">
        <f>IF(OR(Table65[[#This Row],[Service]] = "Custom RNA", Table65[[#This Row],[Service]] = "HT Custom RNA", Table65[[#This Row],[Service]] = "HT Geneblock Custom RNA"), "Required", "Empty")</f>
        <v>Empty</v>
      </c>
      <c r="CM299" s="1" t="str">
        <f>IF(OR(Table65[[#This Row],[Service]] = "Custom RNA", Table65[[#This Row],[Service]] = "HT Custom RNA", Table65[[#This Row],[Service]] = "HT Geneblock Custom RNA"), "Required", "Empty")</f>
        <v>Empty</v>
      </c>
      <c r="CN299" s="1" t="str">
        <f>IF(AND(Table65[[#This Row],[Vector]]&lt;&gt;"Banked Construct", OR(Table65[[#This Row],[Service]] = "Custom RNA", Table65[[#This Row],[Service]] = "HT Custom RNA",Table65[[#This Row],[Service]] = "HT Geneblock Custom RNA",)), "Optional", "Empty")</f>
        <v>Empty</v>
      </c>
      <c r="CO299" s="1" t="str">
        <f>IF(OR(Table65[[#This Row],[Service]] = "Custom RNA", Table65[[#This Row],[Service]] = "HT Custom RNA"), "Optional", "Empty")</f>
        <v>Empty</v>
      </c>
      <c r="CP299" s="1" t="str">
        <f>IF(OR(Table65[[#This Row],[Service]] = "Custom RNA", Table65[[#This Row],[Service]] = "HT Custom RNA", Table65[[#This Row],[Service]] = "HT Custom Geneblock RNA"), "Optional", "Empty")</f>
        <v>Empty</v>
      </c>
      <c r="CQ299" s="1" t="str">
        <f>IF(Table65[[#This Row],[Service]]&lt;&gt;"",IF(OR(Table65[[#This Row],[Service]]="HT Custom RNA", Table65[[#This Row],[Service]]="HT Geneblock Custom RNA"), "Empty","Optional"),"Empty")</f>
        <v>Empty</v>
      </c>
      <c r="CR299" s="1" t="str">
        <f>IF(AND(Table65[[#This Row],[Formulation]]&lt;&gt;"",Table65[[#This Row],[Formulation]]&lt;&gt;"None",Table65[[#This Row],[Formulation]]&lt;&gt;"No Options"), "Required","Empty")</f>
        <v>Empty</v>
      </c>
      <c r="CS299" s="1" t="str">
        <f>IF(AND(Table65[[#This Row],[Formulation]]&lt;&gt;"",Table65[[#This Row],[Formulation]]&lt;&gt;"None",Table65[[#This Row],[Formulation]]&lt;&gt;"No Options"), "Optional","Empty")</f>
        <v>Empty</v>
      </c>
      <c r="CT299" s="1" t="str">
        <f t="shared" si="22"/>
        <v>Optional</v>
      </c>
      <c r="CU299" s="1" t="str">
        <f t="shared" si="23"/>
        <v>Optional</v>
      </c>
      <c r="CV299" s="2" t="str">
        <f t="shared" si="24"/>
        <v>Optional</v>
      </c>
    </row>
    <row r="300" spans="1:100" x14ac:dyDescent="0.35">
      <c r="A300" s="69">
        <v>296</v>
      </c>
      <c r="B300" s="59"/>
      <c r="C300" s="83"/>
      <c r="D300" s="85"/>
      <c r="E300" s="90"/>
      <c r="F300" s="60"/>
      <c r="G300" s="60"/>
      <c r="H300" s="60"/>
      <c r="I300" s="61"/>
      <c r="J300" s="61"/>
      <c r="K300" s="105"/>
      <c r="L300" s="90"/>
      <c r="M300" s="60"/>
      <c r="N300" s="108"/>
      <c r="O300" s="91"/>
      <c r="P300" s="111"/>
      <c r="Q300" s="93" t="str">
        <f>Table_Sequence_Check[[#This Row],[Final Warnings]]</f>
        <v/>
      </c>
      <c r="R300" s="19"/>
      <c r="S300" s="19"/>
      <c r="T300" s="19"/>
      <c r="BG300" s="3" t="str" cm="1">
        <f t="array" ref="BG300">_xlfn.LET(
    _xlpm.ProblemFound, _xlfn.TEXTJOIN(", ", TRUE, IF(OR(Table65[[#This Row],[Codon Optimize Capitalized?]]="No", Table65[[#This Row],[Codon Optimize Capitalized?]]=""), IF((ISNUMBER(SEARCH(Table_Problem_Sequences[Problem Sequences], Table65[[#This Row],[Custom Sequence/Bank ID]]))), Table_Problem_Sequences[Problem Sequences], ""),IF((ISNUMBER(FIND(LOWER(Table_Problem_Sequences[Problem Sequences]), Table65[[#This Row],[Custom Sequence/Bank ID]]))), Table_Problem_Sequences[Problem Sequences], ""))),
    IF(_xlpm.ProblemFound="", "", "Warning 1: Problem sequences found (" &amp; _xlpm.ProblemFound &amp; ")"))</f>
        <v/>
      </c>
      <c r="BH300" s="3" t="str">
        <f>IF(AND(Table65[[#This Row],[Vector]] &lt;&gt; "Banked Construct",Table65[[#This Row],[Service]]&lt;&gt;"Stock RNA", LEN(Table65[[#This Row],[Custom Sequence/Bank ID]])&lt;300, Table65[[#This Row],[Custom Sequence/Bank ID]]&lt;&gt;""),"Comment: Sequence is less than 300nt. A spacer sequence will be added to bring the length up to 300nt","")</f>
        <v/>
      </c>
      <c r="BI300" s="1" t="str">
        <f>IF(AND(Table65[[#This Row],[Custom Sequence/Bank ID]]&lt;&gt;"", Table65[[#This Row],[Codon Optimize Capitalized?]]&lt;&gt; "No", Table65[[#This Row],[Codon Optimize Capitalized?]]&lt;&gt; "", Table65[[#This Row],[Codon Optimize Capitalized?]]&lt;&gt; "No Options"),
    IF(MOD(LEN(SUBSTITUTE(SUBSTITUTE(SUBSTITUTE(SUBSTITUTE(SUBSTITUTE(Table65[[#This Row],[Custom Sequence/Bank ID]], "a", ""), "c", ""), "g", ""), "u", ""), "t", "")), 3) = 0,
        "",
        "Error 3: Optimization regions not divisible by 3"),
    "")</f>
        <v/>
      </c>
      <c r="BJ300" s="1" t="str">
        <f>IF(
    Table65[[#This Row],[Vector]]="Banked Construct",
    IF(
        AND(
            LEFT(Table65[[#This Row],[Custom Sequence/Bank ID]], 3)="RTC",
            ISNUMBER(VALUE(MID(Table65[[#This Row],[Custom Sequence/Bank ID]], 4, 7))),
            LEN(Table65[[#This Row],[Custom Sequence/Bank ID]])=10
        ),
        "",
        "Error 4: Incorrect Bank ID"
    ),
    ""
)</f>
        <v/>
      </c>
      <c r="BK300" s="1" t="str">
        <f>IF(
   AND(Table65[[#This Row],[Vector]]&lt;&gt;"Banked Construct", LEN(Table65[[#This Row],[Custom Sequence/Bank ID]])&gt;0),
   IF(
      LEN(
         SUBSTITUTE(
            SUBSTITUTE(
               SUBSTITUTE(
                  SUBSTITUTE(UPPER(Table65[[#This Row],[Custom Sequence/Bank ID]]),"A",""),
               "C",""),
            "T",""),
         "G","")
      )&gt;0,
      "Error 5: Non-ACGT characters present",
      ""
   ),
   ""
)</f>
        <v/>
      </c>
      <c r="BL300" s="4" t="str">
        <f>IF(AND(Table65[[#This Row],[Vector]] &lt;&gt; "Banked Construct",Table65[[#This Row],[Service]]="Custom RNA", LEN(Table65[[#This Row],[Custom Sequence/Bank ID]])&gt;10000),"Error 6: Maximum sequence length is 10,000nt",IF(AND(Table65[[#This Row],[Vector]] &lt;&gt; "Banked Construct",Table65[[#This Row],[Service]]="HT Custom RNA", LEN(Table65[[#This Row],[Custom Sequence/Bank ID]])&gt;5000),"Error 6: Maximum sequence length for HT is 5,000nt", IF(Table65[[#This Row],[Service]]="HT Geneblock Custom RNA", IF(AND(Table65[[#This Row],[Vector]]="RTC coding circRNA", LEN(Table65[[#This Row],[Custom Sequence/Bank ID]])&gt;3793),"Error 6: Maximum sequence length for Coding CircRNA Geneblock is 3,793nt", IF(AND(Table65[[#This Row],[Vector]]="RTC noncoding circRNA", LEN(Table65[[#This Row],[Custom Sequence/Bank ID]])&gt;4493),"Error 6: Maximum sequence length for Noncoding CircRNA Geneblock is 4,493nt", IF(AND(Table65[[#This Row],[Vector]]="RTC Other RNA", LEN(Table65[[#This Row],[Custom Sequence/Bank ID]])&gt;4913),"Error 6: Maximum sequence length for Other RNA Geneblock is 4,913nt",""))),"")))</f>
        <v/>
      </c>
      <c r="BM300" s="4" t="str">
        <f>IF(AND(Table65[[#This Row],[Vector]] &lt;&gt; "Banked Construct", Table65[[#This Row],[Service]]&lt;&gt;"Stock RNA", Table65[[#This Row],[Custom Sequence/Bank ID]]&lt;&gt;""),
    _xlfn.LET(
        _xlpm.Sequence, Table65[[#This Row],[Custom Sequence/Bank ID]],
        _xlpm.OriginalLength, IF(AND(Table65[[#This Row],[Codon Optimize Capitalized?]] &lt;&gt; "No", Table65[[#This Row],[Codon Optimize Capitalized?]] &lt;&gt; ""),
                           LEN(SUBSTITUTE(SUBSTITUTE(SUBSTITUTE(SUBSTITUTE(SUBSTITUTE(_xlpm.Sequence, "A", ""), "C", ""), "G", ""), "T", ""), "U", "")),
                           LEN(_xlpm.Sequence)),
        _xlpm.NoGCLength, IF(AND(Table65[[#This Row],[Codon Optimize Capitalized?]] &lt;&gt; "No", Table65[[#This Row],[Codon Optimize Capitalized?]] &lt;&gt; ""),
                       LEN((SUBSTITUTE(SUBSTITUTE(SUBSTITUTE(SUBSTITUTE(SUBSTITUTE(SUBSTITUTE(SUBSTITUTE(_xlpm.Sequence, "A", ""), "C", ""), "G", ""), "T", ""), "U", ""), "g", ""), "c", ""))),
                       LEN(SUBSTITUTE(SUBSTITUTE(UPPER(_xlpm.Sequence), "G", ""), "C", ""))),
        _xlpm.GCLength, _xlpm.OriginalLength - _xlpm.NoGCLength,
        _xlpm.GCPercentage, IF(_xlpm.OriginalLength &gt; 15, _xlpm.GCLength / _xlpm.OriginalLength, 0.5),
                IF(OR(_xlpm.GCPercentage &gt; 0.65, _xlpm.GCPercentage &lt; 0.25), "Warning 7: Unoptimized region GC is not between 25-65%", "")
    ),
    ""
)</f>
        <v/>
      </c>
      <c r="BN300" s="4" t="str" cm="1">
        <f t="array" ref="BN300">_xlfn.LET(
    _xlpm.ProblemFound, _xlfn.TEXTJOIN(", ", TRUE, IF(OR(Table65[[#This Row],[Codon Optimize Capitalized?]]="No", Table65[[#This Row],[Codon Optimize Capitalized?]]=""), IF((ISNUMBER(SEARCH(Table_Restriction_Enzymes[XbaI], Table65[[#This Row],[Custom Sequence/Bank ID]]))), Table_Restriction_Enzymes[XbaI], ""),IF((ISNUMBER(FIND(LOWER(Table_Restriction_Enzymes[XbaI]), Table65[[#This Row],[Custom Sequence/Bank ID]]))), Table_Restriction_Enzymes[XbaI], ""))),
    IF(_xlpm.ProblemFound="", "", "[" &amp; _xlpm.ProblemFound &amp; "]"))</f>
        <v/>
      </c>
      <c r="BO300" s="4" t="str">
        <f>IF(Table_Sequence_Check[[#This Row],[Restriction Enzyme 1 Check]]&lt;&gt;"", Table_Restriction_Enzymes[[#Headers],[XbaI]],"")</f>
        <v/>
      </c>
      <c r="BP300" s="4" t="str" cm="1">
        <f t="array" ref="BP300">_xlfn.LET(
    _xlpm.ProblemFound, _xlfn.TEXTJOIN(", ", TRUE, IF(OR(Table65[[#This Row],[Codon Optimize Capitalized?]]="No", Table65[[#This Row],[Codon Optimize Capitalized?]]=""), IF((ISNUMBER(SEARCH(Table_Restriction_Enzymes[AscI], Table65[[#This Row],[Custom Sequence/Bank ID]]))), Table_Restriction_Enzymes[AscI], ""),IF((ISNUMBER(FIND(LOWER(Table_Restriction_Enzymes[AscI]), Table65[[#This Row],[Custom Sequence/Bank ID]]))), Table_Restriction_Enzymes[AscI], ""))),
    IF(_xlpm.ProblemFound="", "", "[" &amp; _xlpm.ProblemFound &amp; "]"))</f>
        <v/>
      </c>
      <c r="BQ300" s="4" t="str">
        <f>IF(Table_Sequence_Check[[#This Row],[Restriction Enzyme 2 Check]]&lt;&gt;"", Table_Restriction_Enzymes[[#Headers],[AscI]],"")</f>
        <v/>
      </c>
      <c r="BR300" s="4" t="str">
        <f>IF(AND(Table65[[#This Row],[Vector]] &lt;&gt; "Banked Construct",Table65[[#This Row],[Service]]&lt;&gt;"Stock RNA", Table65[[#This Row],[Service]]&lt;&gt;"HT Geneblock Custom RNA", Table_Sequence_Check[[#This Row],[Restriction Enzyme 1 Check]]&lt;&gt;"", Table_Sequence_Check[[#This Row],[Restriction Enzyme 2 Check]]&lt;&gt; ""),"Error 8: Remove instances of one of the following: " &amp; _xlfn.CONCAT(Table_Sequence_Check[[#This Row],[Restriction Enzyme 1 Check]],Table_Sequence_Check[[#This Row],[Restriction Enzyme 2 Check]]),"")</f>
        <v/>
      </c>
      <c r="BS300" s="4" t="str" cm="1">
        <f t="array" ref="BS300">IF(
   AND(
      Table65[[#This Row],[Service]] &lt;&gt; "",
      OR(
         COUNTIF(Table65[Service], "HT Custom RNA") &gt; 0,
         COUNTIF(Table65[Service], "HT Geneblock Custom RNA") &gt; 0
      ),
      COUNTA(_xlfn.UNIQUE(_xlfn._xlws.FILTER(Table65[Service], Table65[Service] &lt;&gt; ""))) &gt; 1
   ),
   "Error 9: If selecting HT Custom RNA or HT Geneblock Custom RNA, all items must match the selected HT service",
   ""
)</f>
        <v/>
      </c>
      <c r="BT300" s="4" t="str" cm="1">
        <f t="array" ref="BT300">IF(
   AND(
      Table65[[#This Row],[Service]] &lt;&gt; "",
      OR(COUNTIF(Table65[Service], "*HT Custom RNA*") &gt; 0, COUNTIF(Table65[Service], "*HT Geneblock Custom RNA*") &gt; 0),
      OR(
         COUNTA(_xlfn.UNIQUE(_xlfn._xlws.FILTER(Table65[RNA Analytics], (Table65[Service] &lt;&gt; "")))) &gt; 1,
         COUNTA(_xlfn.UNIQUE(_xlfn._xlws.FILTER(Table65[Bank Construct?], (Table65[Service] &lt;&gt; "")))) &gt; 1,
         COUNTA(_xlfn.UNIQUE(_xlfn._xlws.FILTER(Table65[Synthesis Type], (Table65[Service] &lt;&gt; "")))) &gt; 1
      )
   ),
   "Error 10: If submitting HT Custom RNA or HT Geneblock Custom RNA service request, all items must have the same Synthesis Type, Banking, and Analytics",
   ""
)</f>
        <v/>
      </c>
      <c r="BU300" s="4" t="str">
        <f>IF(AND(OR(Table65[[#This Row],[Service]] = "HT Custom RNA",Table65[[#This Row],[Service]] = "HT Geneblock Custom RNA"), Table65[[#This Row],[Vector]]="Banked Construct"),"Error 11: Banked constructs cannot be submitted for HT/Geneblock Custom RNA service. Contact the core if you'd like to resynthesize an entire banked plate","")</f>
        <v/>
      </c>
      <c r="BV300" s="4" t="str">
        <f>IF(AND(Table65[[#This Row],[Service]] &lt;&gt; "", Table65[[#This Row],[Vector]]="Banked Construct", Table65[[#This Row],[Bank Construct?]]="Yes"),"Error 12: Cannot bank constructs that are already banked","")</f>
        <v/>
      </c>
      <c r="BW300" s="4" t="str" cm="1">
        <f t="array" ref="BW300">_xlfn.LET(
    _xlpm.ProblemFound, _xlfn.TEXTJOIN(", ", TRUE, IF(AND(Table65[[#This Row],[Synthesis Type]]="Other RNA", OR(Table65[[#This Row],[Codon Optimize Capitalized?]]="No", Table65[[#This Row],[Codon Optimize Capitalized?]]="")), IF((ISNUMBER(SEARCH(Table_pA_Check[pA Check], Table65[[#This Row],[Custom Sequence/Bank ID]]))), Table_pA_Check[pA Check], ""),IF((ISNUMBER(FIND(LOWER(Table_pA_Check[pA Check]), Table65[[#This Row],[Custom Sequence/Bank ID]]))), Table_pA_Check[pA Check], ""))),
    IF(_xlpm.ProblemFound="", "", "Error 13: Problem sequences found (" &amp; _xlpm.ProblemFound &amp; ")"))</f>
        <v/>
      </c>
      <c r="BX300" s="4" t="str">
        <f>IF(AND(Table65[[#This Row],[Service]] &lt;&gt; "", Table65[[#This Row],[Codon Optimize Capitalized?]]&lt;&gt; "No", Table65[[#This Row],[Codon Optimize Capitalized?]]&lt;&gt; "", Table65[[#This Row],[Codon Optimize Capitalized?]]&lt;&gt; "No Options", EXACT(Table65[[#This Row],[Custom Sequence/Bank ID]],LOWER(Table65[[#This Row],[Custom Sequence/Bank ID]]))),"Error 14: Codon optimization is selected, but sequence is lowercase. Change regions for optimization to uppercase","")</f>
        <v/>
      </c>
      <c r="BY300" s="4" t="str">
        <f>IF(COUNTIF(Table65[Name], Table65[[#This Row],[Name]]) &gt; 1, "Error 15: Duplicate name", "")</f>
        <v/>
      </c>
      <c r="BZ300" s="4" t="str">
        <f>IF(
   Table65[[#This Row],[Service]]&lt;&gt;"",
   IF(
      AND(Table65[[#This Row],[Formulation]]="", Table65[[#This Row],[Number of Aliquots]]&gt;1),
      "Error 16: The RTC can only aliquot formulated circRNA; unformulated circRNA is stable through many freeze-thaw cycles",
      ""
   ),
   ""
)</f>
        <v/>
      </c>
      <c r="CA300" s="4" t="str">
        <f>IF(
   Table65[[#This Row],[Service]]&lt;&gt;"",
   IF(
      Table65[[#This Row],[Number of Aliquots]] &gt; (Table65[[#This Row],[Quantity (mg)]]*20),
      "Error 17: Too many aliquots. Maximum aliquots for Quantity requested = " &amp; (Table65[[#This Row],[Quantity (mg)]]*20),
      ""
   ),
   ""
)</f>
        <v/>
      </c>
      <c r="CB300" s="4" t="str">
        <f>IF(
   AND(Table65[[#This Row],[Service]]&lt;&gt;"", Table65[[#This Row],[Quantity (mg)]]&lt;0.2, Table65[[#This Row],[Formulation]]&lt;&gt;"", Table65[[#This Row],[Formulation]]&lt;&gt;"None"),
   "Error 18: Quantity too low. Minimum is 0.2mg for formulations",
   ""
)</f>
        <v/>
      </c>
      <c r="CC300" s="4" t="str">
        <f>IF(
   AND(Table65[[#This Row],[Service]]&lt;&gt;"", Table65[[#This Row],[Vector]]="No Vector", Table65[[#This Row],[Service]]&lt;&gt;"HT Geneblock Custom RNA"),
   "Error 19: [No Vector] can only be used for Geneblock service",
   ""
)</f>
        <v/>
      </c>
      <c r="CD300" s="4" t="str">
        <f>_xlfn.LET(
    _xlpm.errorList, _xlfn.TEXTJOIN(". ", TRUE, Table_Sequence_Check[[#This Row],[Problem Sequence Check]:[GC Check]],Table_Sequence_Check[[#This Row],[Restriction Enzyme Error]:[Gblock No Vector Check]]),
    IF(AND(Table65[[#This Row],[Service]]&lt;&gt;"", Table65[[#This Row],[Custom Sequence/Bank ID]]&lt;&gt;"SPECIAL",_xlpm.errorList&lt;&gt;""), _xlpm.errorList &amp; ".", "")
)</f>
        <v/>
      </c>
      <c r="CF300" s="3" t="str">
        <f t="shared" si="20"/>
        <v>Required</v>
      </c>
      <c r="CG300" s="1" t="str">
        <f t="shared" si="21"/>
        <v>Optional</v>
      </c>
      <c r="CH300" s="1" t="str">
        <f>IF(Table65[[#This Row],[Service]]&lt;&gt;"",IF((Table65[[#This Row],[Service]]="HT Custom RNA") + (Table65[[#This Row],[Service]]="HT Geneblock Custom RNA"), "Empty","Required"),"Empty")</f>
        <v>Empty</v>
      </c>
      <c r="CI300" s="1" t="str">
        <f>IF(Table65[[#This Row],[Service]] = "Stock RNA", "Required","Empty")</f>
        <v>Empty</v>
      </c>
      <c r="CJ300" s="1" t="str">
        <f>IF(OR(Table65[[#This Row],[Service]] = "Custom RNA", Table65[[#This Row],[Service]] = "HT Custom RNA", Table65[[#This Row],[Service]] = "HT Geneblock Custom RNA", Table65[[#This Row],[Service]] = "Formulation"), "Required", "Empty")</f>
        <v>Empty</v>
      </c>
      <c r="CK300" s="1" t="str">
        <f>IF(OR(Table65[[#This Row],[Service]] = "Custom RNA", Table65[[#This Row],[Service]] = "HT Custom RNA", Table65[[#This Row],[Service]] = "HT Geneblock Custom RNA"), "Required", "Empty")</f>
        <v>Empty</v>
      </c>
      <c r="CL300" s="1" t="str">
        <f>IF(OR(Table65[[#This Row],[Service]] = "Custom RNA", Table65[[#This Row],[Service]] = "HT Custom RNA", Table65[[#This Row],[Service]] = "HT Geneblock Custom RNA"), "Required", "Empty")</f>
        <v>Empty</v>
      </c>
      <c r="CM300" s="1" t="str">
        <f>IF(OR(Table65[[#This Row],[Service]] = "Custom RNA", Table65[[#This Row],[Service]] = "HT Custom RNA", Table65[[#This Row],[Service]] = "HT Geneblock Custom RNA"), "Required", "Empty")</f>
        <v>Empty</v>
      </c>
      <c r="CN300" s="1" t="str">
        <f>IF(AND(Table65[[#This Row],[Vector]]&lt;&gt;"Banked Construct", OR(Table65[[#This Row],[Service]] = "Custom RNA", Table65[[#This Row],[Service]] = "HT Custom RNA",Table65[[#This Row],[Service]] = "HT Geneblock Custom RNA",)), "Optional", "Empty")</f>
        <v>Empty</v>
      </c>
      <c r="CO300" s="1" t="str">
        <f>IF(OR(Table65[[#This Row],[Service]] = "Custom RNA", Table65[[#This Row],[Service]] = "HT Custom RNA"), "Optional", "Empty")</f>
        <v>Empty</v>
      </c>
      <c r="CP300" s="1" t="str">
        <f>IF(OR(Table65[[#This Row],[Service]] = "Custom RNA", Table65[[#This Row],[Service]] = "HT Custom RNA", Table65[[#This Row],[Service]] = "HT Custom Geneblock RNA"), "Optional", "Empty")</f>
        <v>Empty</v>
      </c>
      <c r="CQ300" s="1" t="str">
        <f>IF(Table65[[#This Row],[Service]]&lt;&gt;"",IF(OR(Table65[[#This Row],[Service]]="HT Custom RNA", Table65[[#This Row],[Service]]="HT Geneblock Custom RNA"), "Empty","Optional"),"Empty")</f>
        <v>Empty</v>
      </c>
      <c r="CR300" s="1" t="str">
        <f>IF(AND(Table65[[#This Row],[Formulation]]&lt;&gt;"",Table65[[#This Row],[Formulation]]&lt;&gt;"None",Table65[[#This Row],[Formulation]]&lt;&gt;"No Options"), "Required","Empty")</f>
        <v>Empty</v>
      </c>
      <c r="CS300" s="1" t="str">
        <f>IF(AND(Table65[[#This Row],[Formulation]]&lt;&gt;"",Table65[[#This Row],[Formulation]]&lt;&gt;"None",Table65[[#This Row],[Formulation]]&lt;&gt;"No Options"), "Optional","Empty")</f>
        <v>Empty</v>
      </c>
      <c r="CT300" s="1" t="str">
        <f t="shared" si="22"/>
        <v>Optional</v>
      </c>
      <c r="CU300" s="1" t="str">
        <f t="shared" si="23"/>
        <v>Optional</v>
      </c>
      <c r="CV300" s="2" t="str">
        <f t="shared" si="24"/>
        <v>Optional</v>
      </c>
    </row>
    <row r="301" spans="1:100" x14ac:dyDescent="0.35">
      <c r="A301" s="69">
        <v>297</v>
      </c>
      <c r="B301" s="59"/>
      <c r="C301" s="83"/>
      <c r="D301" s="85"/>
      <c r="E301" s="90"/>
      <c r="F301" s="60"/>
      <c r="G301" s="60"/>
      <c r="H301" s="60"/>
      <c r="I301" s="61"/>
      <c r="J301" s="61"/>
      <c r="K301" s="105"/>
      <c r="L301" s="90"/>
      <c r="M301" s="60"/>
      <c r="N301" s="108"/>
      <c r="O301" s="91"/>
      <c r="P301" s="111"/>
      <c r="Q301" s="93" t="str">
        <f>Table_Sequence_Check[[#This Row],[Final Warnings]]</f>
        <v/>
      </c>
      <c r="R301" s="19"/>
      <c r="S301" s="19"/>
      <c r="T301" s="19"/>
      <c r="BG301" s="3" t="str" cm="1">
        <f t="array" ref="BG301">_xlfn.LET(
    _xlpm.ProblemFound, _xlfn.TEXTJOIN(", ", TRUE, IF(OR(Table65[[#This Row],[Codon Optimize Capitalized?]]="No", Table65[[#This Row],[Codon Optimize Capitalized?]]=""), IF((ISNUMBER(SEARCH(Table_Problem_Sequences[Problem Sequences], Table65[[#This Row],[Custom Sequence/Bank ID]]))), Table_Problem_Sequences[Problem Sequences], ""),IF((ISNUMBER(FIND(LOWER(Table_Problem_Sequences[Problem Sequences]), Table65[[#This Row],[Custom Sequence/Bank ID]]))), Table_Problem_Sequences[Problem Sequences], ""))),
    IF(_xlpm.ProblemFound="", "", "Warning 1: Problem sequences found (" &amp; _xlpm.ProblemFound &amp; ")"))</f>
        <v/>
      </c>
      <c r="BH301" s="3" t="str">
        <f>IF(AND(Table65[[#This Row],[Vector]] &lt;&gt; "Banked Construct",Table65[[#This Row],[Service]]&lt;&gt;"Stock RNA", LEN(Table65[[#This Row],[Custom Sequence/Bank ID]])&lt;300, Table65[[#This Row],[Custom Sequence/Bank ID]]&lt;&gt;""),"Comment: Sequence is less than 300nt. A spacer sequence will be added to bring the length up to 300nt","")</f>
        <v/>
      </c>
      <c r="BI301" s="1" t="str">
        <f>IF(AND(Table65[[#This Row],[Custom Sequence/Bank ID]]&lt;&gt;"", Table65[[#This Row],[Codon Optimize Capitalized?]]&lt;&gt; "No", Table65[[#This Row],[Codon Optimize Capitalized?]]&lt;&gt; "", Table65[[#This Row],[Codon Optimize Capitalized?]]&lt;&gt; "No Options"),
    IF(MOD(LEN(SUBSTITUTE(SUBSTITUTE(SUBSTITUTE(SUBSTITUTE(SUBSTITUTE(Table65[[#This Row],[Custom Sequence/Bank ID]], "a", ""), "c", ""), "g", ""), "u", ""), "t", "")), 3) = 0,
        "",
        "Error 3: Optimization regions not divisible by 3"),
    "")</f>
        <v/>
      </c>
      <c r="BJ301" s="1" t="str">
        <f>IF(
    Table65[[#This Row],[Vector]]="Banked Construct",
    IF(
        AND(
            LEFT(Table65[[#This Row],[Custom Sequence/Bank ID]], 3)="RTC",
            ISNUMBER(VALUE(MID(Table65[[#This Row],[Custom Sequence/Bank ID]], 4, 7))),
            LEN(Table65[[#This Row],[Custom Sequence/Bank ID]])=10
        ),
        "",
        "Error 4: Incorrect Bank ID"
    ),
    ""
)</f>
        <v/>
      </c>
      <c r="BK301" s="1" t="str">
        <f>IF(
   AND(Table65[[#This Row],[Vector]]&lt;&gt;"Banked Construct", LEN(Table65[[#This Row],[Custom Sequence/Bank ID]])&gt;0),
   IF(
      LEN(
         SUBSTITUTE(
            SUBSTITUTE(
               SUBSTITUTE(
                  SUBSTITUTE(UPPER(Table65[[#This Row],[Custom Sequence/Bank ID]]),"A",""),
               "C",""),
            "T",""),
         "G","")
      )&gt;0,
      "Error 5: Non-ACGT characters present",
      ""
   ),
   ""
)</f>
        <v/>
      </c>
      <c r="BL301" s="4" t="str">
        <f>IF(AND(Table65[[#This Row],[Vector]] &lt;&gt; "Banked Construct",Table65[[#This Row],[Service]]="Custom RNA", LEN(Table65[[#This Row],[Custom Sequence/Bank ID]])&gt;10000),"Error 6: Maximum sequence length is 10,000nt",IF(AND(Table65[[#This Row],[Vector]] &lt;&gt; "Banked Construct",Table65[[#This Row],[Service]]="HT Custom RNA", LEN(Table65[[#This Row],[Custom Sequence/Bank ID]])&gt;5000),"Error 6: Maximum sequence length for HT is 5,000nt", IF(Table65[[#This Row],[Service]]="HT Geneblock Custom RNA", IF(AND(Table65[[#This Row],[Vector]]="RTC coding circRNA", LEN(Table65[[#This Row],[Custom Sequence/Bank ID]])&gt;3793),"Error 6: Maximum sequence length for Coding CircRNA Geneblock is 3,793nt", IF(AND(Table65[[#This Row],[Vector]]="RTC noncoding circRNA", LEN(Table65[[#This Row],[Custom Sequence/Bank ID]])&gt;4493),"Error 6: Maximum sequence length for Noncoding CircRNA Geneblock is 4,493nt", IF(AND(Table65[[#This Row],[Vector]]="RTC Other RNA", LEN(Table65[[#This Row],[Custom Sequence/Bank ID]])&gt;4913),"Error 6: Maximum sequence length for Other RNA Geneblock is 4,913nt",""))),"")))</f>
        <v/>
      </c>
      <c r="BM301" s="4" t="str">
        <f>IF(AND(Table65[[#This Row],[Vector]] &lt;&gt; "Banked Construct", Table65[[#This Row],[Service]]&lt;&gt;"Stock RNA", Table65[[#This Row],[Custom Sequence/Bank ID]]&lt;&gt;""),
    _xlfn.LET(
        _xlpm.Sequence, Table65[[#This Row],[Custom Sequence/Bank ID]],
        _xlpm.OriginalLength, IF(AND(Table65[[#This Row],[Codon Optimize Capitalized?]] &lt;&gt; "No", Table65[[#This Row],[Codon Optimize Capitalized?]] &lt;&gt; ""),
                           LEN(SUBSTITUTE(SUBSTITUTE(SUBSTITUTE(SUBSTITUTE(SUBSTITUTE(_xlpm.Sequence, "A", ""), "C", ""), "G", ""), "T", ""), "U", "")),
                           LEN(_xlpm.Sequence)),
        _xlpm.NoGCLength, IF(AND(Table65[[#This Row],[Codon Optimize Capitalized?]] &lt;&gt; "No", Table65[[#This Row],[Codon Optimize Capitalized?]] &lt;&gt; ""),
                       LEN((SUBSTITUTE(SUBSTITUTE(SUBSTITUTE(SUBSTITUTE(SUBSTITUTE(SUBSTITUTE(SUBSTITUTE(_xlpm.Sequence, "A", ""), "C", ""), "G", ""), "T", ""), "U", ""), "g", ""), "c", ""))),
                       LEN(SUBSTITUTE(SUBSTITUTE(UPPER(_xlpm.Sequence), "G", ""), "C", ""))),
        _xlpm.GCLength, _xlpm.OriginalLength - _xlpm.NoGCLength,
        _xlpm.GCPercentage, IF(_xlpm.OriginalLength &gt; 15, _xlpm.GCLength / _xlpm.OriginalLength, 0.5),
                IF(OR(_xlpm.GCPercentage &gt; 0.65, _xlpm.GCPercentage &lt; 0.25), "Warning 7: Unoptimized region GC is not between 25-65%", "")
    ),
    ""
)</f>
        <v/>
      </c>
      <c r="BN301" s="4" t="str" cm="1">
        <f t="array" ref="BN301">_xlfn.LET(
    _xlpm.ProblemFound, _xlfn.TEXTJOIN(", ", TRUE, IF(OR(Table65[[#This Row],[Codon Optimize Capitalized?]]="No", Table65[[#This Row],[Codon Optimize Capitalized?]]=""), IF((ISNUMBER(SEARCH(Table_Restriction_Enzymes[XbaI], Table65[[#This Row],[Custom Sequence/Bank ID]]))), Table_Restriction_Enzymes[XbaI], ""),IF((ISNUMBER(FIND(LOWER(Table_Restriction_Enzymes[XbaI]), Table65[[#This Row],[Custom Sequence/Bank ID]]))), Table_Restriction_Enzymes[XbaI], ""))),
    IF(_xlpm.ProblemFound="", "", "[" &amp; _xlpm.ProblemFound &amp; "]"))</f>
        <v/>
      </c>
      <c r="BO301" s="4" t="str">
        <f>IF(Table_Sequence_Check[[#This Row],[Restriction Enzyme 1 Check]]&lt;&gt;"", Table_Restriction_Enzymes[[#Headers],[XbaI]],"")</f>
        <v/>
      </c>
      <c r="BP301" s="4" t="str" cm="1">
        <f t="array" ref="BP301">_xlfn.LET(
    _xlpm.ProblemFound, _xlfn.TEXTJOIN(", ", TRUE, IF(OR(Table65[[#This Row],[Codon Optimize Capitalized?]]="No", Table65[[#This Row],[Codon Optimize Capitalized?]]=""), IF((ISNUMBER(SEARCH(Table_Restriction_Enzymes[AscI], Table65[[#This Row],[Custom Sequence/Bank ID]]))), Table_Restriction_Enzymes[AscI], ""),IF((ISNUMBER(FIND(LOWER(Table_Restriction_Enzymes[AscI]), Table65[[#This Row],[Custom Sequence/Bank ID]]))), Table_Restriction_Enzymes[AscI], ""))),
    IF(_xlpm.ProblemFound="", "", "[" &amp; _xlpm.ProblemFound &amp; "]"))</f>
        <v/>
      </c>
      <c r="BQ301" s="4" t="str">
        <f>IF(Table_Sequence_Check[[#This Row],[Restriction Enzyme 2 Check]]&lt;&gt;"", Table_Restriction_Enzymes[[#Headers],[AscI]],"")</f>
        <v/>
      </c>
      <c r="BR301" s="4" t="str">
        <f>IF(AND(Table65[[#This Row],[Vector]] &lt;&gt; "Banked Construct",Table65[[#This Row],[Service]]&lt;&gt;"Stock RNA", Table65[[#This Row],[Service]]&lt;&gt;"HT Geneblock Custom RNA", Table_Sequence_Check[[#This Row],[Restriction Enzyme 1 Check]]&lt;&gt;"", Table_Sequence_Check[[#This Row],[Restriction Enzyme 2 Check]]&lt;&gt; ""),"Error 8: Remove instances of one of the following: " &amp; _xlfn.CONCAT(Table_Sequence_Check[[#This Row],[Restriction Enzyme 1 Check]],Table_Sequence_Check[[#This Row],[Restriction Enzyme 2 Check]]),"")</f>
        <v/>
      </c>
      <c r="BS301" s="4" t="str" cm="1">
        <f t="array" ref="BS301">IF(
   AND(
      Table65[[#This Row],[Service]] &lt;&gt; "",
      OR(
         COUNTIF(Table65[Service], "HT Custom RNA") &gt; 0,
         COUNTIF(Table65[Service], "HT Geneblock Custom RNA") &gt; 0
      ),
      COUNTA(_xlfn.UNIQUE(_xlfn._xlws.FILTER(Table65[Service], Table65[Service] &lt;&gt; ""))) &gt; 1
   ),
   "Error 9: If selecting HT Custom RNA or HT Geneblock Custom RNA, all items must match the selected HT service",
   ""
)</f>
        <v/>
      </c>
      <c r="BT301" s="4" t="str" cm="1">
        <f t="array" ref="BT301">IF(
   AND(
      Table65[[#This Row],[Service]] &lt;&gt; "",
      OR(COUNTIF(Table65[Service], "*HT Custom RNA*") &gt; 0, COUNTIF(Table65[Service], "*HT Geneblock Custom RNA*") &gt; 0),
      OR(
         COUNTA(_xlfn.UNIQUE(_xlfn._xlws.FILTER(Table65[RNA Analytics], (Table65[Service] &lt;&gt; "")))) &gt; 1,
         COUNTA(_xlfn.UNIQUE(_xlfn._xlws.FILTER(Table65[Bank Construct?], (Table65[Service] &lt;&gt; "")))) &gt; 1,
         COUNTA(_xlfn.UNIQUE(_xlfn._xlws.FILTER(Table65[Synthesis Type], (Table65[Service] &lt;&gt; "")))) &gt; 1
      )
   ),
   "Error 10: If submitting HT Custom RNA or HT Geneblock Custom RNA service request, all items must have the same Synthesis Type, Banking, and Analytics",
   ""
)</f>
        <v/>
      </c>
      <c r="BU301" s="4" t="str">
        <f>IF(AND(OR(Table65[[#This Row],[Service]] = "HT Custom RNA",Table65[[#This Row],[Service]] = "HT Geneblock Custom RNA"), Table65[[#This Row],[Vector]]="Banked Construct"),"Error 11: Banked constructs cannot be submitted for HT/Geneblock Custom RNA service. Contact the core if you'd like to resynthesize an entire banked plate","")</f>
        <v/>
      </c>
      <c r="BV301" s="4" t="str">
        <f>IF(AND(Table65[[#This Row],[Service]] &lt;&gt; "", Table65[[#This Row],[Vector]]="Banked Construct", Table65[[#This Row],[Bank Construct?]]="Yes"),"Error 12: Cannot bank constructs that are already banked","")</f>
        <v/>
      </c>
      <c r="BW301" s="4" t="str" cm="1">
        <f t="array" ref="BW301">_xlfn.LET(
    _xlpm.ProblemFound, _xlfn.TEXTJOIN(", ", TRUE, IF(AND(Table65[[#This Row],[Synthesis Type]]="Other RNA", OR(Table65[[#This Row],[Codon Optimize Capitalized?]]="No", Table65[[#This Row],[Codon Optimize Capitalized?]]="")), IF((ISNUMBER(SEARCH(Table_pA_Check[pA Check], Table65[[#This Row],[Custom Sequence/Bank ID]]))), Table_pA_Check[pA Check], ""),IF((ISNUMBER(FIND(LOWER(Table_pA_Check[pA Check]), Table65[[#This Row],[Custom Sequence/Bank ID]]))), Table_pA_Check[pA Check], ""))),
    IF(_xlpm.ProblemFound="", "", "Error 13: Problem sequences found (" &amp; _xlpm.ProblemFound &amp; ")"))</f>
        <v/>
      </c>
      <c r="BX301" s="4" t="str">
        <f>IF(AND(Table65[[#This Row],[Service]] &lt;&gt; "", Table65[[#This Row],[Codon Optimize Capitalized?]]&lt;&gt; "No", Table65[[#This Row],[Codon Optimize Capitalized?]]&lt;&gt; "", Table65[[#This Row],[Codon Optimize Capitalized?]]&lt;&gt; "No Options", EXACT(Table65[[#This Row],[Custom Sequence/Bank ID]],LOWER(Table65[[#This Row],[Custom Sequence/Bank ID]]))),"Error 14: Codon optimization is selected, but sequence is lowercase. Change regions for optimization to uppercase","")</f>
        <v/>
      </c>
      <c r="BY301" s="4" t="str">
        <f>IF(COUNTIF(Table65[Name], Table65[[#This Row],[Name]]) &gt; 1, "Error 15: Duplicate name", "")</f>
        <v/>
      </c>
      <c r="BZ301" s="4" t="str">
        <f>IF(
   Table65[[#This Row],[Service]]&lt;&gt;"",
   IF(
      AND(Table65[[#This Row],[Formulation]]="", Table65[[#This Row],[Number of Aliquots]]&gt;1),
      "Error 16: The RTC can only aliquot formulated circRNA; unformulated circRNA is stable through many freeze-thaw cycles",
      ""
   ),
   ""
)</f>
        <v/>
      </c>
      <c r="CA301" s="4" t="str">
        <f>IF(
   Table65[[#This Row],[Service]]&lt;&gt;"",
   IF(
      Table65[[#This Row],[Number of Aliquots]] &gt; (Table65[[#This Row],[Quantity (mg)]]*20),
      "Error 17: Too many aliquots. Maximum aliquots for Quantity requested = " &amp; (Table65[[#This Row],[Quantity (mg)]]*20),
      ""
   ),
   ""
)</f>
        <v/>
      </c>
      <c r="CB301" s="4" t="str">
        <f>IF(
   AND(Table65[[#This Row],[Service]]&lt;&gt;"", Table65[[#This Row],[Quantity (mg)]]&lt;0.2, Table65[[#This Row],[Formulation]]&lt;&gt;"", Table65[[#This Row],[Formulation]]&lt;&gt;"None"),
   "Error 18: Quantity too low. Minimum is 0.2mg for formulations",
   ""
)</f>
        <v/>
      </c>
      <c r="CC301" s="4" t="str">
        <f>IF(
   AND(Table65[[#This Row],[Service]]&lt;&gt;"", Table65[[#This Row],[Vector]]="No Vector", Table65[[#This Row],[Service]]&lt;&gt;"HT Geneblock Custom RNA"),
   "Error 19: [No Vector] can only be used for Geneblock service",
   ""
)</f>
        <v/>
      </c>
      <c r="CD301" s="4" t="str">
        <f>_xlfn.LET(
    _xlpm.errorList, _xlfn.TEXTJOIN(". ", TRUE, Table_Sequence_Check[[#This Row],[Problem Sequence Check]:[GC Check]],Table_Sequence_Check[[#This Row],[Restriction Enzyme Error]:[Gblock No Vector Check]]),
    IF(AND(Table65[[#This Row],[Service]]&lt;&gt;"", Table65[[#This Row],[Custom Sequence/Bank ID]]&lt;&gt;"SPECIAL",_xlpm.errorList&lt;&gt;""), _xlpm.errorList &amp; ".", "")
)</f>
        <v/>
      </c>
      <c r="CF301" s="3" t="str">
        <f t="shared" si="20"/>
        <v>Required</v>
      </c>
      <c r="CG301" s="1" t="str">
        <f t="shared" si="21"/>
        <v>Optional</v>
      </c>
      <c r="CH301" s="1" t="str">
        <f>IF(Table65[[#This Row],[Service]]&lt;&gt;"",IF((Table65[[#This Row],[Service]]="HT Custom RNA") + (Table65[[#This Row],[Service]]="HT Geneblock Custom RNA"), "Empty","Required"),"Empty")</f>
        <v>Empty</v>
      </c>
      <c r="CI301" s="1" t="str">
        <f>IF(Table65[[#This Row],[Service]] = "Stock RNA", "Required","Empty")</f>
        <v>Empty</v>
      </c>
      <c r="CJ301" s="1" t="str">
        <f>IF(OR(Table65[[#This Row],[Service]] = "Custom RNA", Table65[[#This Row],[Service]] = "HT Custom RNA", Table65[[#This Row],[Service]] = "HT Geneblock Custom RNA", Table65[[#This Row],[Service]] = "Formulation"), "Required", "Empty")</f>
        <v>Empty</v>
      </c>
      <c r="CK301" s="1" t="str">
        <f>IF(OR(Table65[[#This Row],[Service]] = "Custom RNA", Table65[[#This Row],[Service]] = "HT Custom RNA", Table65[[#This Row],[Service]] = "HT Geneblock Custom RNA"), "Required", "Empty")</f>
        <v>Empty</v>
      </c>
      <c r="CL301" s="1" t="str">
        <f>IF(OR(Table65[[#This Row],[Service]] = "Custom RNA", Table65[[#This Row],[Service]] = "HT Custom RNA", Table65[[#This Row],[Service]] = "HT Geneblock Custom RNA"), "Required", "Empty")</f>
        <v>Empty</v>
      </c>
      <c r="CM301" s="1" t="str">
        <f>IF(OR(Table65[[#This Row],[Service]] = "Custom RNA", Table65[[#This Row],[Service]] = "HT Custom RNA", Table65[[#This Row],[Service]] = "HT Geneblock Custom RNA"), "Required", "Empty")</f>
        <v>Empty</v>
      </c>
      <c r="CN301" s="1" t="str">
        <f>IF(AND(Table65[[#This Row],[Vector]]&lt;&gt;"Banked Construct", OR(Table65[[#This Row],[Service]] = "Custom RNA", Table65[[#This Row],[Service]] = "HT Custom RNA",Table65[[#This Row],[Service]] = "HT Geneblock Custom RNA",)), "Optional", "Empty")</f>
        <v>Empty</v>
      </c>
      <c r="CO301" s="1" t="str">
        <f>IF(OR(Table65[[#This Row],[Service]] = "Custom RNA", Table65[[#This Row],[Service]] = "HT Custom RNA"), "Optional", "Empty")</f>
        <v>Empty</v>
      </c>
      <c r="CP301" s="1" t="str">
        <f>IF(OR(Table65[[#This Row],[Service]] = "Custom RNA", Table65[[#This Row],[Service]] = "HT Custom RNA", Table65[[#This Row],[Service]] = "HT Custom Geneblock RNA"), "Optional", "Empty")</f>
        <v>Empty</v>
      </c>
      <c r="CQ301" s="1" t="str">
        <f>IF(Table65[[#This Row],[Service]]&lt;&gt;"",IF(OR(Table65[[#This Row],[Service]]="HT Custom RNA", Table65[[#This Row],[Service]]="HT Geneblock Custom RNA"), "Empty","Optional"),"Empty")</f>
        <v>Empty</v>
      </c>
      <c r="CR301" s="1" t="str">
        <f>IF(AND(Table65[[#This Row],[Formulation]]&lt;&gt;"",Table65[[#This Row],[Formulation]]&lt;&gt;"None",Table65[[#This Row],[Formulation]]&lt;&gt;"No Options"), "Required","Empty")</f>
        <v>Empty</v>
      </c>
      <c r="CS301" s="1" t="str">
        <f>IF(AND(Table65[[#This Row],[Formulation]]&lt;&gt;"",Table65[[#This Row],[Formulation]]&lt;&gt;"None",Table65[[#This Row],[Formulation]]&lt;&gt;"No Options"), "Optional","Empty")</f>
        <v>Empty</v>
      </c>
      <c r="CT301" s="1" t="str">
        <f t="shared" si="22"/>
        <v>Optional</v>
      </c>
      <c r="CU301" s="1" t="str">
        <f t="shared" si="23"/>
        <v>Optional</v>
      </c>
      <c r="CV301" s="2" t="str">
        <f t="shared" si="24"/>
        <v>Optional</v>
      </c>
    </row>
    <row r="302" spans="1:100" x14ac:dyDescent="0.35">
      <c r="A302" s="69">
        <v>298</v>
      </c>
      <c r="B302" s="59"/>
      <c r="C302" s="83"/>
      <c r="D302" s="85"/>
      <c r="E302" s="90"/>
      <c r="F302" s="60"/>
      <c r="G302" s="60"/>
      <c r="H302" s="60"/>
      <c r="I302" s="61"/>
      <c r="J302" s="61"/>
      <c r="K302" s="105"/>
      <c r="L302" s="90"/>
      <c r="M302" s="60"/>
      <c r="N302" s="108"/>
      <c r="O302" s="91"/>
      <c r="P302" s="111"/>
      <c r="Q302" s="93" t="str">
        <f>Table_Sequence_Check[[#This Row],[Final Warnings]]</f>
        <v/>
      </c>
      <c r="R302" s="19"/>
      <c r="S302" s="19"/>
      <c r="T302" s="19"/>
      <c r="BG302" s="3" t="str" cm="1">
        <f t="array" ref="BG302">_xlfn.LET(
    _xlpm.ProblemFound, _xlfn.TEXTJOIN(", ", TRUE, IF(OR(Table65[[#This Row],[Codon Optimize Capitalized?]]="No", Table65[[#This Row],[Codon Optimize Capitalized?]]=""), IF((ISNUMBER(SEARCH(Table_Problem_Sequences[Problem Sequences], Table65[[#This Row],[Custom Sequence/Bank ID]]))), Table_Problem_Sequences[Problem Sequences], ""),IF((ISNUMBER(FIND(LOWER(Table_Problem_Sequences[Problem Sequences]), Table65[[#This Row],[Custom Sequence/Bank ID]]))), Table_Problem_Sequences[Problem Sequences], ""))),
    IF(_xlpm.ProblemFound="", "", "Warning 1: Problem sequences found (" &amp; _xlpm.ProblemFound &amp; ")"))</f>
        <v/>
      </c>
      <c r="BH302" s="3" t="str">
        <f>IF(AND(Table65[[#This Row],[Vector]] &lt;&gt; "Banked Construct",Table65[[#This Row],[Service]]&lt;&gt;"Stock RNA", LEN(Table65[[#This Row],[Custom Sequence/Bank ID]])&lt;300, Table65[[#This Row],[Custom Sequence/Bank ID]]&lt;&gt;""),"Comment: Sequence is less than 300nt. A spacer sequence will be added to bring the length up to 300nt","")</f>
        <v/>
      </c>
      <c r="BI302" s="1" t="str">
        <f>IF(AND(Table65[[#This Row],[Custom Sequence/Bank ID]]&lt;&gt;"", Table65[[#This Row],[Codon Optimize Capitalized?]]&lt;&gt; "No", Table65[[#This Row],[Codon Optimize Capitalized?]]&lt;&gt; "", Table65[[#This Row],[Codon Optimize Capitalized?]]&lt;&gt; "No Options"),
    IF(MOD(LEN(SUBSTITUTE(SUBSTITUTE(SUBSTITUTE(SUBSTITUTE(SUBSTITUTE(Table65[[#This Row],[Custom Sequence/Bank ID]], "a", ""), "c", ""), "g", ""), "u", ""), "t", "")), 3) = 0,
        "",
        "Error 3: Optimization regions not divisible by 3"),
    "")</f>
        <v/>
      </c>
      <c r="BJ302" s="1" t="str">
        <f>IF(
    Table65[[#This Row],[Vector]]="Banked Construct",
    IF(
        AND(
            LEFT(Table65[[#This Row],[Custom Sequence/Bank ID]], 3)="RTC",
            ISNUMBER(VALUE(MID(Table65[[#This Row],[Custom Sequence/Bank ID]], 4, 7))),
            LEN(Table65[[#This Row],[Custom Sequence/Bank ID]])=10
        ),
        "",
        "Error 4: Incorrect Bank ID"
    ),
    ""
)</f>
        <v/>
      </c>
      <c r="BK302" s="1" t="str">
        <f>IF(
   AND(Table65[[#This Row],[Vector]]&lt;&gt;"Banked Construct", LEN(Table65[[#This Row],[Custom Sequence/Bank ID]])&gt;0),
   IF(
      LEN(
         SUBSTITUTE(
            SUBSTITUTE(
               SUBSTITUTE(
                  SUBSTITUTE(UPPER(Table65[[#This Row],[Custom Sequence/Bank ID]]),"A",""),
               "C",""),
            "T",""),
         "G","")
      )&gt;0,
      "Error 5: Non-ACGT characters present",
      ""
   ),
   ""
)</f>
        <v/>
      </c>
      <c r="BL302" s="4" t="str">
        <f>IF(AND(Table65[[#This Row],[Vector]] &lt;&gt; "Banked Construct",Table65[[#This Row],[Service]]="Custom RNA", LEN(Table65[[#This Row],[Custom Sequence/Bank ID]])&gt;10000),"Error 6: Maximum sequence length is 10,000nt",IF(AND(Table65[[#This Row],[Vector]] &lt;&gt; "Banked Construct",Table65[[#This Row],[Service]]="HT Custom RNA", LEN(Table65[[#This Row],[Custom Sequence/Bank ID]])&gt;5000),"Error 6: Maximum sequence length for HT is 5,000nt", IF(Table65[[#This Row],[Service]]="HT Geneblock Custom RNA", IF(AND(Table65[[#This Row],[Vector]]="RTC coding circRNA", LEN(Table65[[#This Row],[Custom Sequence/Bank ID]])&gt;3793),"Error 6: Maximum sequence length for Coding CircRNA Geneblock is 3,793nt", IF(AND(Table65[[#This Row],[Vector]]="RTC noncoding circRNA", LEN(Table65[[#This Row],[Custom Sequence/Bank ID]])&gt;4493),"Error 6: Maximum sequence length for Noncoding CircRNA Geneblock is 4,493nt", IF(AND(Table65[[#This Row],[Vector]]="RTC Other RNA", LEN(Table65[[#This Row],[Custom Sequence/Bank ID]])&gt;4913),"Error 6: Maximum sequence length for Other RNA Geneblock is 4,913nt",""))),"")))</f>
        <v/>
      </c>
      <c r="BM302" s="4" t="str">
        <f>IF(AND(Table65[[#This Row],[Vector]] &lt;&gt; "Banked Construct", Table65[[#This Row],[Service]]&lt;&gt;"Stock RNA", Table65[[#This Row],[Custom Sequence/Bank ID]]&lt;&gt;""),
    _xlfn.LET(
        _xlpm.Sequence, Table65[[#This Row],[Custom Sequence/Bank ID]],
        _xlpm.OriginalLength, IF(AND(Table65[[#This Row],[Codon Optimize Capitalized?]] &lt;&gt; "No", Table65[[#This Row],[Codon Optimize Capitalized?]] &lt;&gt; ""),
                           LEN(SUBSTITUTE(SUBSTITUTE(SUBSTITUTE(SUBSTITUTE(SUBSTITUTE(_xlpm.Sequence, "A", ""), "C", ""), "G", ""), "T", ""), "U", "")),
                           LEN(_xlpm.Sequence)),
        _xlpm.NoGCLength, IF(AND(Table65[[#This Row],[Codon Optimize Capitalized?]] &lt;&gt; "No", Table65[[#This Row],[Codon Optimize Capitalized?]] &lt;&gt; ""),
                       LEN((SUBSTITUTE(SUBSTITUTE(SUBSTITUTE(SUBSTITUTE(SUBSTITUTE(SUBSTITUTE(SUBSTITUTE(_xlpm.Sequence, "A", ""), "C", ""), "G", ""), "T", ""), "U", ""), "g", ""), "c", ""))),
                       LEN(SUBSTITUTE(SUBSTITUTE(UPPER(_xlpm.Sequence), "G", ""), "C", ""))),
        _xlpm.GCLength, _xlpm.OriginalLength - _xlpm.NoGCLength,
        _xlpm.GCPercentage, IF(_xlpm.OriginalLength &gt; 15, _xlpm.GCLength / _xlpm.OriginalLength, 0.5),
                IF(OR(_xlpm.GCPercentage &gt; 0.65, _xlpm.GCPercentage &lt; 0.25), "Warning 7: Unoptimized region GC is not between 25-65%", "")
    ),
    ""
)</f>
        <v/>
      </c>
      <c r="BN302" s="4" t="str" cm="1">
        <f t="array" ref="BN302">_xlfn.LET(
    _xlpm.ProblemFound, _xlfn.TEXTJOIN(", ", TRUE, IF(OR(Table65[[#This Row],[Codon Optimize Capitalized?]]="No", Table65[[#This Row],[Codon Optimize Capitalized?]]=""), IF((ISNUMBER(SEARCH(Table_Restriction_Enzymes[XbaI], Table65[[#This Row],[Custom Sequence/Bank ID]]))), Table_Restriction_Enzymes[XbaI], ""),IF((ISNUMBER(FIND(LOWER(Table_Restriction_Enzymes[XbaI]), Table65[[#This Row],[Custom Sequence/Bank ID]]))), Table_Restriction_Enzymes[XbaI], ""))),
    IF(_xlpm.ProblemFound="", "", "[" &amp; _xlpm.ProblemFound &amp; "]"))</f>
        <v/>
      </c>
      <c r="BO302" s="4" t="str">
        <f>IF(Table_Sequence_Check[[#This Row],[Restriction Enzyme 1 Check]]&lt;&gt;"", Table_Restriction_Enzymes[[#Headers],[XbaI]],"")</f>
        <v/>
      </c>
      <c r="BP302" s="4" t="str" cm="1">
        <f t="array" ref="BP302">_xlfn.LET(
    _xlpm.ProblemFound, _xlfn.TEXTJOIN(", ", TRUE, IF(OR(Table65[[#This Row],[Codon Optimize Capitalized?]]="No", Table65[[#This Row],[Codon Optimize Capitalized?]]=""), IF((ISNUMBER(SEARCH(Table_Restriction_Enzymes[AscI], Table65[[#This Row],[Custom Sequence/Bank ID]]))), Table_Restriction_Enzymes[AscI], ""),IF((ISNUMBER(FIND(LOWER(Table_Restriction_Enzymes[AscI]), Table65[[#This Row],[Custom Sequence/Bank ID]]))), Table_Restriction_Enzymes[AscI], ""))),
    IF(_xlpm.ProblemFound="", "", "[" &amp; _xlpm.ProblemFound &amp; "]"))</f>
        <v/>
      </c>
      <c r="BQ302" s="4" t="str">
        <f>IF(Table_Sequence_Check[[#This Row],[Restriction Enzyme 2 Check]]&lt;&gt;"", Table_Restriction_Enzymes[[#Headers],[AscI]],"")</f>
        <v/>
      </c>
      <c r="BR302" s="4" t="str">
        <f>IF(AND(Table65[[#This Row],[Vector]] &lt;&gt; "Banked Construct",Table65[[#This Row],[Service]]&lt;&gt;"Stock RNA", Table65[[#This Row],[Service]]&lt;&gt;"HT Geneblock Custom RNA", Table_Sequence_Check[[#This Row],[Restriction Enzyme 1 Check]]&lt;&gt;"", Table_Sequence_Check[[#This Row],[Restriction Enzyme 2 Check]]&lt;&gt; ""),"Error 8: Remove instances of one of the following: " &amp; _xlfn.CONCAT(Table_Sequence_Check[[#This Row],[Restriction Enzyme 1 Check]],Table_Sequence_Check[[#This Row],[Restriction Enzyme 2 Check]]),"")</f>
        <v/>
      </c>
      <c r="BS302" s="4" t="str" cm="1">
        <f t="array" ref="BS302">IF(
   AND(
      Table65[[#This Row],[Service]] &lt;&gt; "",
      OR(
         COUNTIF(Table65[Service], "HT Custom RNA") &gt; 0,
         COUNTIF(Table65[Service], "HT Geneblock Custom RNA") &gt; 0
      ),
      COUNTA(_xlfn.UNIQUE(_xlfn._xlws.FILTER(Table65[Service], Table65[Service] &lt;&gt; ""))) &gt; 1
   ),
   "Error 9: If selecting HT Custom RNA or HT Geneblock Custom RNA, all items must match the selected HT service",
   ""
)</f>
        <v/>
      </c>
      <c r="BT302" s="4" t="str" cm="1">
        <f t="array" ref="BT302">IF(
   AND(
      Table65[[#This Row],[Service]] &lt;&gt; "",
      OR(COUNTIF(Table65[Service], "*HT Custom RNA*") &gt; 0, COUNTIF(Table65[Service], "*HT Geneblock Custom RNA*") &gt; 0),
      OR(
         COUNTA(_xlfn.UNIQUE(_xlfn._xlws.FILTER(Table65[RNA Analytics], (Table65[Service] &lt;&gt; "")))) &gt; 1,
         COUNTA(_xlfn.UNIQUE(_xlfn._xlws.FILTER(Table65[Bank Construct?], (Table65[Service] &lt;&gt; "")))) &gt; 1,
         COUNTA(_xlfn.UNIQUE(_xlfn._xlws.FILTER(Table65[Synthesis Type], (Table65[Service] &lt;&gt; "")))) &gt; 1
      )
   ),
   "Error 10: If submitting HT Custom RNA or HT Geneblock Custom RNA service request, all items must have the same Synthesis Type, Banking, and Analytics",
   ""
)</f>
        <v/>
      </c>
      <c r="BU302" s="4" t="str">
        <f>IF(AND(OR(Table65[[#This Row],[Service]] = "HT Custom RNA",Table65[[#This Row],[Service]] = "HT Geneblock Custom RNA"), Table65[[#This Row],[Vector]]="Banked Construct"),"Error 11: Banked constructs cannot be submitted for HT/Geneblock Custom RNA service. Contact the core if you'd like to resynthesize an entire banked plate","")</f>
        <v/>
      </c>
      <c r="BV302" s="4" t="str">
        <f>IF(AND(Table65[[#This Row],[Service]] &lt;&gt; "", Table65[[#This Row],[Vector]]="Banked Construct", Table65[[#This Row],[Bank Construct?]]="Yes"),"Error 12: Cannot bank constructs that are already banked","")</f>
        <v/>
      </c>
      <c r="BW302" s="4" t="str" cm="1">
        <f t="array" ref="BW302">_xlfn.LET(
    _xlpm.ProblemFound, _xlfn.TEXTJOIN(", ", TRUE, IF(AND(Table65[[#This Row],[Synthesis Type]]="Other RNA", OR(Table65[[#This Row],[Codon Optimize Capitalized?]]="No", Table65[[#This Row],[Codon Optimize Capitalized?]]="")), IF((ISNUMBER(SEARCH(Table_pA_Check[pA Check], Table65[[#This Row],[Custom Sequence/Bank ID]]))), Table_pA_Check[pA Check], ""),IF((ISNUMBER(FIND(LOWER(Table_pA_Check[pA Check]), Table65[[#This Row],[Custom Sequence/Bank ID]]))), Table_pA_Check[pA Check], ""))),
    IF(_xlpm.ProblemFound="", "", "Error 13: Problem sequences found (" &amp; _xlpm.ProblemFound &amp; ")"))</f>
        <v/>
      </c>
      <c r="BX302" s="4" t="str">
        <f>IF(AND(Table65[[#This Row],[Service]] &lt;&gt; "", Table65[[#This Row],[Codon Optimize Capitalized?]]&lt;&gt; "No", Table65[[#This Row],[Codon Optimize Capitalized?]]&lt;&gt; "", Table65[[#This Row],[Codon Optimize Capitalized?]]&lt;&gt; "No Options", EXACT(Table65[[#This Row],[Custom Sequence/Bank ID]],LOWER(Table65[[#This Row],[Custom Sequence/Bank ID]]))),"Error 14: Codon optimization is selected, but sequence is lowercase. Change regions for optimization to uppercase","")</f>
        <v/>
      </c>
      <c r="BY302" s="4" t="str">
        <f>IF(COUNTIF(Table65[Name], Table65[[#This Row],[Name]]) &gt; 1, "Error 15: Duplicate name", "")</f>
        <v/>
      </c>
      <c r="BZ302" s="4" t="str">
        <f>IF(
   Table65[[#This Row],[Service]]&lt;&gt;"",
   IF(
      AND(Table65[[#This Row],[Formulation]]="", Table65[[#This Row],[Number of Aliquots]]&gt;1),
      "Error 16: The RTC can only aliquot formulated circRNA; unformulated circRNA is stable through many freeze-thaw cycles",
      ""
   ),
   ""
)</f>
        <v/>
      </c>
      <c r="CA302" s="4" t="str">
        <f>IF(
   Table65[[#This Row],[Service]]&lt;&gt;"",
   IF(
      Table65[[#This Row],[Number of Aliquots]] &gt; (Table65[[#This Row],[Quantity (mg)]]*20),
      "Error 17: Too many aliquots. Maximum aliquots for Quantity requested = " &amp; (Table65[[#This Row],[Quantity (mg)]]*20),
      ""
   ),
   ""
)</f>
        <v/>
      </c>
      <c r="CB302" s="4" t="str">
        <f>IF(
   AND(Table65[[#This Row],[Service]]&lt;&gt;"", Table65[[#This Row],[Quantity (mg)]]&lt;0.2, Table65[[#This Row],[Formulation]]&lt;&gt;"", Table65[[#This Row],[Formulation]]&lt;&gt;"None"),
   "Error 18: Quantity too low. Minimum is 0.2mg for formulations",
   ""
)</f>
        <v/>
      </c>
      <c r="CC302" s="4" t="str">
        <f>IF(
   AND(Table65[[#This Row],[Service]]&lt;&gt;"", Table65[[#This Row],[Vector]]="No Vector", Table65[[#This Row],[Service]]&lt;&gt;"HT Geneblock Custom RNA"),
   "Error 19: [No Vector] can only be used for Geneblock service",
   ""
)</f>
        <v/>
      </c>
      <c r="CD302" s="4" t="str">
        <f>_xlfn.LET(
    _xlpm.errorList, _xlfn.TEXTJOIN(". ", TRUE, Table_Sequence_Check[[#This Row],[Problem Sequence Check]:[GC Check]],Table_Sequence_Check[[#This Row],[Restriction Enzyme Error]:[Gblock No Vector Check]]),
    IF(AND(Table65[[#This Row],[Service]]&lt;&gt;"", Table65[[#This Row],[Custom Sequence/Bank ID]]&lt;&gt;"SPECIAL",_xlpm.errorList&lt;&gt;""), _xlpm.errorList &amp; ".", "")
)</f>
        <v/>
      </c>
      <c r="CF302" s="3" t="str">
        <f t="shared" si="20"/>
        <v>Required</v>
      </c>
      <c r="CG302" s="1" t="str">
        <f t="shared" si="21"/>
        <v>Optional</v>
      </c>
      <c r="CH302" s="1" t="str">
        <f>IF(Table65[[#This Row],[Service]]&lt;&gt;"",IF((Table65[[#This Row],[Service]]="HT Custom RNA") + (Table65[[#This Row],[Service]]="HT Geneblock Custom RNA"), "Empty","Required"),"Empty")</f>
        <v>Empty</v>
      </c>
      <c r="CI302" s="1" t="str">
        <f>IF(Table65[[#This Row],[Service]] = "Stock RNA", "Required","Empty")</f>
        <v>Empty</v>
      </c>
      <c r="CJ302" s="1" t="str">
        <f>IF(OR(Table65[[#This Row],[Service]] = "Custom RNA", Table65[[#This Row],[Service]] = "HT Custom RNA", Table65[[#This Row],[Service]] = "HT Geneblock Custom RNA", Table65[[#This Row],[Service]] = "Formulation"), "Required", "Empty")</f>
        <v>Empty</v>
      </c>
      <c r="CK302" s="1" t="str">
        <f>IF(OR(Table65[[#This Row],[Service]] = "Custom RNA", Table65[[#This Row],[Service]] = "HT Custom RNA", Table65[[#This Row],[Service]] = "HT Geneblock Custom RNA"), "Required", "Empty")</f>
        <v>Empty</v>
      </c>
      <c r="CL302" s="1" t="str">
        <f>IF(OR(Table65[[#This Row],[Service]] = "Custom RNA", Table65[[#This Row],[Service]] = "HT Custom RNA", Table65[[#This Row],[Service]] = "HT Geneblock Custom RNA"), "Required", "Empty")</f>
        <v>Empty</v>
      </c>
      <c r="CM302" s="1" t="str">
        <f>IF(OR(Table65[[#This Row],[Service]] = "Custom RNA", Table65[[#This Row],[Service]] = "HT Custom RNA", Table65[[#This Row],[Service]] = "HT Geneblock Custom RNA"), "Required", "Empty")</f>
        <v>Empty</v>
      </c>
      <c r="CN302" s="1" t="str">
        <f>IF(AND(Table65[[#This Row],[Vector]]&lt;&gt;"Banked Construct", OR(Table65[[#This Row],[Service]] = "Custom RNA", Table65[[#This Row],[Service]] = "HT Custom RNA",Table65[[#This Row],[Service]] = "HT Geneblock Custom RNA",)), "Optional", "Empty")</f>
        <v>Empty</v>
      </c>
      <c r="CO302" s="1" t="str">
        <f>IF(OR(Table65[[#This Row],[Service]] = "Custom RNA", Table65[[#This Row],[Service]] = "HT Custom RNA"), "Optional", "Empty")</f>
        <v>Empty</v>
      </c>
      <c r="CP302" s="1" t="str">
        <f>IF(OR(Table65[[#This Row],[Service]] = "Custom RNA", Table65[[#This Row],[Service]] = "HT Custom RNA", Table65[[#This Row],[Service]] = "HT Custom Geneblock RNA"), "Optional", "Empty")</f>
        <v>Empty</v>
      </c>
      <c r="CQ302" s="1" t="str">
        <f>IF(Table65[[#This Row],[Service]]&lt;&gt;"",IF(OR(Table65[[#This Row],[Service]]="HT Custom RNA", Table65[[#This Row],[Service]]="HT Geneblock Custom RNA"), "Empty","Optional"),"Empty")</f>
        <v>Empty</v>
      </c>
      <c r="CR302" s="1" t="str">
        <f>IF(AND(Table65[[#This Row],[Formulation]]&lt;&gt;"",Table65[[#This Row],[Formulation]]&lt;&gt;"None",Table65[[#This Row],[Formulation]]&lt;&gt;"No Options"), "Required","Empty")</f>
        <v>Empty</v>
      </c>
      <c r="CS302" s="1" t="str">
        <f>IF(AND(Table65[[#This Row],[Formulation]]&lt;&gt;"",Table65[[#This Row],[Formulation]]&lt;&gt;"None",Table65[[#This Row],[Formulation]]&lt;&gt;"No Options"), "Optional","Empty")</f>
        <v>Empty</v>
      </c>
      <c r="CT302" s="1" t="str">
        <f t="shared" si="22"/>
        <v>Optional</v>
      </c>
      <c r="CU302" s="1" t="str">
        <f t="shared" si="23"/>
        <v>Optional</v>
      </c>
      <c r="CV302" s="2" t="str">
        <f t="shared" si="24"/>
        <v>Optional</v>
      </c>
    </row>
    <row r="303" spans="1:100" x14ac:dyDescent="0.35">
      <c r="A303" s="69">
        <v>299</v>
      </c>
      <c r="B303" s="59"/>
      <c r="C303" s="83"/>
      <c r="D303" s="85"/>
      <c r="E303" s="90"/>
      <c r="F303" s="60"/>
      <c r="G303" s="60"/>
      <c r="H303" s="60"/>
      <c r="I303" s="61"/>
      <c r="J303" s="61"/>
      <c r="K303" s="105"/>
      <c r="L303" s="90"/>
      <c r="M303" s="60"/>
      <c r="N303" s="108"/>
      <c r="O303" s="91"/>
      <c r="P303" s="111"/>
      <c r="Q303" s="93" t="str">
        <f>Table_Sequence_Check[[#This Row],[Final Warnings]]</f>
        <v/>
      </c>
      <c r="R303" s="19"/>
      <c r="S303" s="19"/>
      <c r="T303" s="19"/>
      <c r="BG303" s="3" t="str" cm="1">
        <f t="array" ref="BG303">_xlfn.LET(
    _xlpm.ProblemFound, _xlfn.TEXTJOIN(", ", TRUE, IF(OR(Table65[[#This Row],[Codon Optimize Capitalized?]]="No", Table65[[#This Row],[Codon Optimize Capitalized?]]=""), IF((ISNUMBER(SEARCH(Table_Problem_Sequences[Problem Sequences], Table65[[#This Row],[Custom Sequence/Bank ID]]))), Table_Problem_Sequences[Problem Sequences], ""),IF((ISNUMBER(FIND(LOWER(Table_Problem_Sequences[Problem Sequences]), Table65[[#This Row],[Custom Sequence/Bank ID]]))), Table_Problem_Sequences[Problem Sequences], ""))),
    IF(_xlpm.ProblemFound="", "", "Warning 1: Problem sequences found (" &amp; _xlpm.ProblemFound &amp; ")"))</f>
        <v/>
      </c>
      <c r="BH303" s="3" t="str">
        <f>IF(AND(Table65[[#This Row],[Vector]] &lt;&gt; "Banked Construct",Table65[[#This Row],[Service]]&lt;&gt;"Stock RNA", LEN(Table65[[#This Row],[Custom Sequence/Bank ID]])&lt;300, Table65[[#This Row],[Custom Sequence/Bank ID]]&lt;&gt;""),"Comment: Sequence is less than 300nt. A spacer sequence will be added to bring the length up to 300nt","")</f>
        <v/>
      </c>
      <c r="BI303" s="1" t="str">
        <f>IF(AND(Table65[[#This Row],[Custom Sequence/Bank ID]]&lt;&gt;"", Table65[[#This Row],[Codon Optimize Capitalized?]]&lt;&gt; "No", Table65[[#This Row],[Codon Optimize Capitalized?]]&lt;&gt; "", Table65[[#This Row],[Codon Optimize Capitalized?]]&lt;&gt; "No Options"),
    IF(MOD(LEN(SUBSTITUTE(SUBSTITUTE(SUBSTITUTE(SUBSTITUTE(SUBSTITUTE(Table65[[#This Row],[Custom Sequence/Bank ID]], "a", ""), "c", ""), "g", ""), "u", ""), "t", "")), 3) = 0,
        "",
        "Error 3: Optimization regions not divisible by 3"),
    "")</f>
        <v/>
      </c>
      <c r="BJ303" s="1" t="str">
        <f>IF(
    Table65[[#This Row],[Vector]]="Banked Construct",
    IF(
        AND(
            LEFT(Table65[[#This Row],[Custom Sequence/Bank ID]], 3)="RTC",
            ISNUMBER(VALUE(MID(Table65[[#This Row],[Custom Sequence/Bank ID]], 4, 7))),
            LEN(Table65[[#This Row],[Custom Sequence/Bank ID]])=10
        ),
        "",
        "Error 4: Incorrect Bank ID"
    ),
    ""
)</f>
        <v/>
      </c>
      <c r="BK303" s="1" t="str">
        <f>IF(
   AND(Table65[[#This Row],[Vector]]&lt;&gt;"Banked Construct", LEN(Table65[[#This Row],[Custom Sequence/Bank ID]])&gt;0),
   IF(
      LEN(
         SUBSTITUTE(
            SUBSTITUTE(
               SUBSTITUTE(
                  SUBSTITUTE(UPPER(Table65[[#This Row],[Custom Sequence/Bank ID]]),"A",""),
               "C",""),
            "T",""),
         "G","")
      )&gt;0,
      "Error 5: Non-ACGT characters present",
      ""
   ),
   ""
)</f>
        <v/>
      </c>
      <c r="BL303" s="4" t="str">
        <f>IF(AND(Table65[[#This Row],[Vector]] &lt;&gt; "Banked Construct",Table65[[#This Row],[Service]]="Custom RNA", LEN(Table65[[#This Row],[Custom Sequence/Bank ID]])&gt;10000),"Error 6: Maximum sequence length is 10,000nt",IF(AND(Table65[[#This Row],[Vector]] &lt;&gt; "Banked Construct",Table65[[#This Row],[Service]]="HT Custom RNA", LEN(Table65[[#This Row],[Custom Sequence/Bank ID]])&gt;5000),"Error 6: Maximum sequence length for HT is 5,000nt", IF(Table65[[#This Row],[Service]]="HT Geneblock Custom RNA", IF(AND(Table65[[#This Row],[Vector]]="RTC coding circRNA", LEN(Table65[[#This Row],[Custom Sequence/Bank ID]])&gt;3793),"Error 6: Maximum sequence length for Coding CircRNA Geneblock is 3,793nt", IF(AND(Table65[[#This Row],[Vector]]="RTC noncoding circRNA", LEN(Table65[[#This Row],[Custom Sequence/Bank ID]])&gt;4493),"Error 6: Maximum sequence length for Noncoding CircRNA Geneblock is 4,493nt", IF(AND(Table65[[#This Row],[Vector]]="RTC Other RNA", LEN(Table65[[#This Row],[Custom Sequence/Bank ID]])&gt;4913),"Error 6: Maximum sequence length for Other RNA Geneblock is 4,913nt",""))),"")))</f>
        <v/>
      </c>
      <c r="BM303" s="4" t="str">
        <f>IF(AND(Table65[[#This Row],[Vector]] &lt;&gt; "Banked Construct", Table65[[#This Row],[Service]]&lt;&gt;"Stock RNA", Table65[[#This Row],[Custom Sequence/Bank ID]]&lt;&gt;""),
    _xlfn.LET(
        _xlpm.Sequence, Table65[[#This Row],[Custom Sequence/Bank ID]],
        _xlpm.OriginalLength, IF(AND(Table65[[#This Row],[Codon Optimize Capitalized?]] &lt;&gt; "No", Table65[[#This Row],[Codon Optimize Capitalized?]] &lt;&gt; ""),
                           LEN(SUBSTITUTE(SUBSTITUTE(SUBSTITUTE(SUBSTITUTE(SUBSTITUTE(_xlpm.Sequence, "A", ""), "C", ""), "G", ""), "T", ""), "U", "")),
                           LEN(_xlpm.Sequence)),
        _xlpm.NoGCLength, IF(AND(Table65[[#This Row],[Codon Optimize Capitalized?]] &lt;&gt; "No", Table65[[#This Row],[Codon Optimize Capitalized?]] &lt;&gt; ""),
                       LEN((SUBSTITUTE(SUBSTITUTE(SUBSTITUTE(SUBSTITUTE(SUBSTITUTE(SUBSTITUTE(SUBSTITUTE(_xlpm.Sequence, "A", ""), "C", ""), "G", ""), "T", ""), "U", ""), "g", ""), "c", ""))),
                       LEN(SUBSTITUTE(SUBSTITUTE(UPPER(_xlpm.Sequence), "G", ""), "C", ""))),
        _xlpm.GCLength, _xlpm.OriginalLength - _xlpm.NoGCLength,
        _xlpm.GCPercentage, IF(_xlpm.OriginalLength &gt; 15, _xlpm.GCLength / _xlpm.OriginalLength, 0.5),
                IF(OR(_xlpm.GCPercentage &gt; 0.65, _xlpm.GCPercentage &lt; 0.25), "Warning 7: Unoptimized region GC is not between 25-65%", "")
    ),
    ""
)</f>
        <v/>
      </c>
      <c r="BN303" s="4" t="str" cm="1">
        <f t="array" ref="BN303">_xlfn.LET(
    _xlpm.ProblemFound, _xlfn.TEXTJOIN(", ", TRUE, IF(OR(Table65[[#This Row],[Codon Optimize Capitalized?]]="No", Table65[[#This Row],[Codon Optimize Capitalized?]]=""), IF((ISNUMBER(SEARCH(Table_Restriction_Enzymes[XbaI], Table65[[#This Row],[Custom Sequence/Bank ID]]))), Table_Restriction_Enzymes[XbaI], ""),IF((ISNUMBER(FIND(LOWER(Table_Restriction_Enzymes[XbaI]), Table65[[#This Row],[Custom Sequence/Bank ID]]))), Table_Restriction_Enzymes[XbaI], ""))),
    IF(_xlpm.ProblemFound="", "", "[" &amp; _xlpm.ProblemFound &amp; "]"))</f>
        <v/>
      </c>
      <c r="BO303" s="4" t="str">
        <f>IF(Table_Sequence_Check[[#This Row],[Restriction Enzyme 1 Check]]&lt;&gt;"", Table_Restriction_Enzymes[[#Headers],[XbaI]],"")</f>
        <v/>
      </c>
      <c r="BP303" s="4" t="str" cm="1">
        <f t="array" ref="BP303">_xlfn.LET(
    _xlpm.ProblemFound, _xlfn.TEXTJOIN(", ", TRUE, IF(OR(Table65[[#This Row],[Codon Optimize Capitalized?]]="No", Table65[[#This Row],[Codon Optimize Capitalized?]]=""), IF((ISNUMBER(SEARCH(Table_Restriction_Enzymes[AscI], Table65[[#This Row],[Custom Sequence/Bank ID]]))), Table_Restriction_Enzymes[AscI], ""),IF((ISNUMBER(FIND(LOWER(Table_Restriction_Enzymes[AscI]), Table65[[#This Row],[Custom Sequence/Bank ID]]))), Table_Restriction_Enzymes[AscI], ""))),
    IF(_xlpm.ProblemFound="", "", "[" &amp; _xlpm.ProblemFound &amp; "]"))</f>
        <v/>
      </c>
      <c r="BQ303" s="4" t="str">
        <f>IF(Table_Sequence_Check[[#This Row],[Restriction Enzyme 2 Check]]&lt;&gt;"", Table_Restriction_Enzymes[[#Headers],[AscI]],"")</f>
        <v/>
      </c>
      <c r="BR303" s="4" t="str">
        <f>IF(AND(Table65[[#This Row],[Vector]] &lt;&gt; "Banked Construct",Table65[[#This Row],[Service]]&lt;&gt;"Stock RNA", Table65[[#This Row],[Service]]&lt;&gt;"HT Geneblock Custom RNA", Table_Sequence_Check[[#This Row],[Restriction Enzyme 1 Check]]&lt;&gt;"", Table_Sequence_Check[[#This Row],[Restriction Enzyme 2 Check]]&lt;&gt; ""),"Error 8: Remove instances of one of the following: " &amp; _xlfn.CONCAT(Table_Sequence_Check[[#This Row],[Restriction Enzyme 1 Check]],Table_Sequence_Check[[#This Row],[Restriction Enzyme 2 Check]]),"")</f>
        <v/>
      </c>
      <c r="BS303" s="4" t="str" cm="1">
        <f t="array" ref="BS303">IF(
   AND(
      Table65[[#This Row],[Service]] &lt;&gt; "",
      OR(
         COUNTIF(Table65[Service], "HT Custom RNA") &gt; 0,
         COUNTIF(Table65[Service], "HT Geneblock Custom RNA") &gt; 0
      ),
      COUNTA(_xlfn.UNIQUE(_xlfn._xlws.FILTER(Table65[Service], Table65[Service] &lt;&gt; ""))) &gt; 1
   ),
   "Error 9: If selecting HT Custom RNA or HT Geneblock Custom RNA, all items must match the selected HT service",
   ""
)</f>
        <v/>
      </c>
      <c r="BT303" s="4" t="str" cm="1">
        <f t="array" ref="BT303">IF(
   AND(
      Table65[[#This Row],[Service]] &lt;&gt; "",
      OR(COUNTIF(Table65[Service], "*HT Custom RNA*") &gt; 0, COUNTIF(Table65[Service], "*HT Geneblock Custom RNA*") &gt; 0),
      OR(
         COUNTA(_xlfn.UNIQUE(_xlfn._xlws.FILTER(Table65[RNA Analytics], (Table65[Service] &lt;&gt; "")))) &gt; 1,
         COUNTA(_xlfn.UNIQUE(_xlfn._xlws.FILTER(Table65[Bank Construct?], (Table65[Service] &lt;&gt; "")))) &gt; 1,
         COUNTA(_xlfn.UNIQUE(_xlfn._xlws.FILTER(Table65[Synthesis Type], (Table65[Service] &lt;&gt; "")))) &gt; 1
      )
   ),
   "Error 10: If submitting HT Custom RNA or HT Geneblock Custom RNA service request, all items must have the same Synthesis Type, Banking, and Analytics",
   ""
)</f>
        <v/>
      </c>
      <c r="BU303" s="4" t="str">
        <f>IF(AND(OR(Table65[[#This Row],[Service]] = "HT Custom RNA",Table65[[#This Row],[Service]] = "HT Geneblock Custom RNA"), Table65[[#This Row],[Vector]]="Banked Construct"),"Error 11: Banked constructs cannot be submitted for HT/Geneblock Custom RNA service. Contact the core if you'd like to resynthesize an entire banked plate","")</f>
        <v/>
      </c>
      <c r="BV303" s="4" t="str">
        <f>IF(AND(Table65[[#This Row],[Service]] &lt;&gt; "", Table65[[#This Row],[Vector]]="Banked Construct", Table65[[#This Row],[Bank Construct?]]="Yes"),"Error 12: Cannot bank constructs that are already banked","")</f>
        <v/>
      </c>
      <c r="BW303" s="4" t="str" cm="1">
        <f t="array" ref="BW303">_xlfn.LET(
    _xlpm.ProblemFound, _xlfn.TEXTJOIN(", ", TRUE, IF(AND(Table65[[#This Row],[Synthesis Type]]="Other RNA", OR(Table65[[#This Row],[Codon Optimize Capitalized?]]="No", Table65[[#This Row],[Codon Optimize Capitalized?]]="")), IF((ISNUMBER(SEARCH(Table_pA_Check[pA Check], Table65[[#This Row],[Custom Sequence/Bank ID]]))), Table_pA_Check[pA Check], ""),IF((ISNUMBER(FIND(LOWER(Table_pA_Check[pA Check]), Table65[[#This Row],[Custom Sequence/Bank ID]]))), Table_pA_Check[pA Check], ""))),
    IF(_xlpm.ProblemFound="", "", "Error 13: Problem sequences found (" &amp; _xlpm.ProblemFound &amp; ")"))</f>
        <v/>
      </c>
      <c r="BX303" s="4" t="str">
        <f>IF(AND(Table65[[#This Row],[Service]] &lt;&gt; "", Table65[[#This Row],[Codon Optimize Capitalized?]]&lt;&gt; "No", Table65[[#This Row],[Codon Optimize Capitalized?]]&lt;&gt; "", Table65[[#This Row],[Codon Optimize Capitalized?]]&lt;&gt; "No Options", EXACT(Table65[[#This Row],[Custom Sequence/Bank ID]],LOWER(Table65[[#This Row],[Custom Sequence/Bank ID]]))),"Error 14: Codon optimization is selected, but sequence is lowercase. Change regions for optimization to uppercase","")</f>
        <v/>
      </c>
      <c r="BY303" s="4" t="str">
        <f>IF(COUNTIF(Table65[Name], Table65[[#This Row],[Name]]) &gt; 1, "Error 15: Duplicate name", "")</f>
        <v/>
      </c>
      <c r="BZ303" s="4" t="str">
        <f>IF(
   Table65[[#This Row],[Service]]&lt;&gt;"",
   IF(
      AND(Table65[[#This Row],[Formulation]]="", Table65[[#This Row],[Number of Aliquots]]&gt;1),
      "Error 16: The RTC can only aliquot formulated circRNA; unformulated circRNA is stable through many freeze-thaw cycles",
      ""
   ),
   ""
)</f>
        <v/>
      </c>
      <c r="CA303" s="4" t="str">
        <f>IF(
   Table65[[#This Row],[Service]]&lt;&gt;"",
   IF(
      Table65[[#This Row],[Number of Aliquots]] &gt; (Table65[[#This Row],[Quantity (mg)]]*20),
      "Error 17: Too many aliquots. Maximum aliquots for Quantity requested = " &amp; (Table65[[#This Row],[Quantity (mg)]]*20),
      ""
   ),
   ""
)</f>
        <v/>
      </c>
      <c r="CB303" s="4" t="str">
        <f>IF(
   AND(Table65[[#This Row],[Service]]&lt;&gt;"", Table65[[#This Row],[Quantity (mg)]]&lt;0.2, Table65[[#This Row],[Formulation]]&lt;&gt;"", Table65[[#This Row],[Formulation]]&lt;&gt;"None"),
   "Error 18: Quantity too low. Minimum is 0.2mg for formulations",
   ""
)</f>
        <v/>
      </c>
      <c r="CC303" s="4" t="str">
        <f>IF(
   AND(Table65[[#This Row],[Service]]&lt;&gt;"", Table65[[#This Row],[Vector]]="No Vector", Table65[[#This Row],[Service]]&lt;&gt;"HT Geneblock Custom RNA"),
   "Error 19: [No Vector] can only be used for Geneblock service",
   ""
)</f>
        <v/>
      </c>
      <c r="CD303" s="4" t="str">
        <f>_xlfn.LET(
    _xlpm.errorList, _xlfn.TEXTJOIN(". ", TRUE, Table_Sequence_Check[[#This Row],[Problem Sequence Check]:[GC Check]],Table_Sequence_Check[[#This Row],[Restriction Enzyme Error]:[Gblock No Vector Check]]),
    IF(AND(Table65[[#This Row],[Service]]&lt;&gt;"", Table65[[#This Row],[Custom Sequence/Bank ID]]&lt;&gt;"SPECIAL",_xlpm.errorList&lt;&gt;""), _xlpm.errorList &amp; ".", "")
)</f>
        <v/>
      </c>
      <c r="CF303" s="3" t="str">
        <f t="shared" si="20"/>
        <v>Required</v>
      </c>
      <c r="CG303" s="1" t="str">
        <f t="shared" si="21"/>
        <v>Optional</v>
      </c>
      <c r="CH303" s="1" t="str">
        <f>IF(Table65[[#This Row],[Service]]&lt;&gt;"",IF((Table65[[#This Row],[Service]]="HT Custom RNA") + (Table65[[#This Row],[Service]]="HT Geneblock Custom RNA"), "Empty","Required"),"Empty")</f>
        <v>Empty</v>
      </c>
      <c r="CI303" s="1" t="str">
        <f>IF(Table65[[#This Row],[Service]] = "Stock RNA", "Required","Empty")</f>
        <v>Empty</v>
      </c>
      <c r="CJ303" s="1" t="str">
        <f>IF(OR(Table65[[#This Row],[Service]] = "Custom RNA", Table65[[#This Row],[Service]] = "HT Custom RNA", Table65[[#This Row],[Service]] = "HT Geneblock Custom RNA", Table65[[#This Row],[Service]] = "Formulation"), "Required", "Empty")</f>
        <v>Empty</v>
      </c>
      <c r="CK303" s="1" t="str">
        <f>IF(OR(Table65[[#This Row],[Service]] = "Custom RNA", Table65[[#This Row],[Service]] = "HT Custom RNA", Table65[[#This Row],[Service]] = "HT Geneblock Custom RNA"), "Required", "Empty")</f>
        <v>Empty</v>
      </c>
      <c r="CL303" s="1" t="str">
        <f>IF(OR(Table65[[#This Row],[Service]] = "Custom RNA", Table65[[#This Row],[Service]] = "HT Custom RNA", Table65[[#This Row],[Service]] = "HT Geneblock Custom RNA"), "Required", "Empty")</f>
        <v>Empty</v>
      </c>
      <c r="CM303" s="1" t="str">
        <f>IF(OR(Table65[[#This Row],[Service]] = "Custom RNA", Table65[[#This Row],[Service]] = "HT Custom RNA", Table65[[#This Row],[Service]] = "HT Geneblock Custom RNA"), "Required", "Empty")</f>
        <v>Empty</v>
      </c>
      <c r="CN303" s="1" t="str">
        <f>IF(AND(Table65[[#This Row],[Vector]]&lt;&gt;"Banked Construct", OR(Table65[[#This Row],[Service]] = "Custom RNA", Table65[[#This Row],[Service]] = "HT Custom RNA",Table65[[#This Row],[Service]] = "HT Geneblock Custom RNA",)), "Optional", "Empty")</f>
        <v>Empty</v>
      </c>
      <c r="CO303" s="1" t="str">
        <f>IF(OR(Table65[[#This Row],[Service]] = "Custom RNA", Table65[[#This Row],[Service]] = "HT Custom RNA"), "Optional", "Empty")</f>
        <v>Empty</v>
      </c>
      <c r="CP303" s="1" t="str">
        <f>IF(OR(Table65[[#This Row],[Service]] = "Custom RNA", Table65[[#This Row],[Service]] = "HT Custom RNA", Table65[[#This Row],[Service]] = "HT Custom Geneblock RNA"), "Optional", "Empty")</f>
        <v>Empty</v>
      </c>
      <c r="CQ303" s="1" t="str">
        <f>IF(Table65[[#This Row],[Service]]&lt;&gt;"",IF(OR(Table65[[#This Row],[Service]]="HT Custom RNA", Table65[[#This Row],[Service]]="HT Geneblock Custom RNA"), "Empty","Optional"),"Empty")</f>
        <v>Empty</v>
      </c>
      <c r="CR303" s="1" t="str">
        <f>IF(AND(Table65[[#This Row],[Formulation]]&lt;&gt;"",Table65[[#This Row],[Formulation]]&lt;&gt;"None",Table65[[#This Row],[Formulation]]&lt;&gt;"No Options"), "Required","Empty")</f>
        <v>Empty</v>
      </c>
      <c r="CS303" s="1" t="str">
        <f>IF(AND(Table65[[#This Row],[Formulation]]&lt;&gt;"",Table65[[#This Row],[Formulation]]&lt;&gt;"None",Table65[[#This Row],[Formulation]]&lt;&gt;"No Options"), "Optional","Empty")</f>
        <v>Empty</v>
      </c>
      <c r="CT303" s="1" t="str">
        <f t="shared" si="22"/>
        <v>Optional</v>
      </c>
      <c r="CU303" s="1" t="str">
        <f t="shared" si="23"/>
        <v>Optional</v>
      </c>
      <c r="CV303" s="2" t="str">
        <f t="shared" si="24"/>
        <v>Optional</v>
      </c>
    </row>
    <row r="304" spans="1:100" x14ac:dyDescent="0.35">
      <c r="A304" s="69">
        <v>300</v>
      </c>
      <c r="B304" s="59"/>
      <c r="C304" s="83"/>
      <c r="D304" s="85"/>
      <c r="E304" s="90"/>
      <c r="F304" s="60"/>
      <c r="G304" s="60"/>
      <c r="H304" s="60"/>
      <c r="I304" s="61"/>
      <c r="J304" s="61"/>
      <c r="K304" s="105"/>
      <c r="L304" s="90"/>
      <c r="M304" s="60"/>
      <c r="N304" s="108"/>
      <c r="O304" s="91"/>
      <c r="P304" s="111"/>
      <c r="Q304" s="93" t="str">
        <f>Table_Sequence_Check[[#This Row],[Final Warnings]]</f>
        <v/>
      </c>
      <c r="R304" s="19"/>
      <c r="S304" s="19"/>
      <c r="T304" s="19"/>
      <c r="BG304" s="3" t="str" cm="1">
        <f t="array" ref="BG304">_xlfn.LET(
    _xlpm.ProblemFound, _xlfn.TEXTJOIN(", ", TRUE, IF(OR(Table65[[#This Row],[Codon Optimize Capitalized?]]="No", Table65[[#This Row],[Codon Optimize Capitalized?]]=""), IF((ISNUMBER(SEARCH(Table_Problem_Sequences[Problem Sequences], Table65[[#This Row],[Custom Sequence/Bank ID]]))), Table_Problem_Sequences[Problem Sequences], ""),IF((ISNUMBER(FIND(LOWER(Table_Problem_Sequences[Problem Sequences]), Table65[[#This Row],[Custom Sequence/Bank ID]]))), Table_Problem_Sequences[Problem Sequences], ""))),
    IF(_xlpm.ProblemFound="", "", "Warning 1: Problem sequences found (" &amp; _xlpm.ProblemFound &amp; ")"))</f>
        <v/>
      </c>
      <c r="BH304" s="3" t="str">
        <f>IF(AND(Table65[[#This Row],[Vector]] &lt;&gt; "Banked Construct",Table65[[#This Row],[Service]]&lt;&gt;"Stock RNA", LEN(Table65[[#This Row],[Custom Sequence/Bank ID]])&lt;300, Table65[[#This Row],[Custom Sequence/Bank ID]]&lt;&gt;""),"Comment: Sequence is less than 300nt. A spacer sequence will be added to bring the length up to 300nt","")</f>
        <v/>
      </c>
      <c r="BI304" s="1" t="str">
        <f>IF(AND(Table65[[#This Row],[Custom Sequence/Bank ID]]&lt;&gt;"", Table65[[#This Row],[Codon Optimize Capitalized?]]&lt;&gt; "No", Table65[[#This Row],[Codon Optimize Capitalized?]]&lt;&gt; "", Table65[[#This Row],[Codon Optimize Capitalized?]]&lt;&gt; "No Options"),
    IF(MOD(LEN(SUBSTITUTE(SUBSTITUTE(SUBSTITUTE(SUBSTITUTE(SUBSTITUTE(Table65[[#This Row],[Custom Sequence/Bank ID]], "a", ""), "c", ""), "g", ""), "u", ""), "t", "")), 3) = 0,
        "",
        "Error 3: Optimization regions not divisible by 3"),
    "")</f>
        <v/>
      </c>
      <c r="BJ304" s="1" t="str">
        <f>IF(
    Table65[[#This Row],[Vector]]="Banked Construct",
    IF(
        AND(
            LEFT(Table65[[#This Row],[Custom Sequence/Bank ID]], 3)="RTC",
            ISNUMBER(VALUE(MID(Table65[[#This Row],[Custom Sequence/Bank ID]], 4, 7))),
            LEN(Table65[[#This Row],[Custom Sequence/Bank ID]])=10
        ),
        "",
        "Error 4: Incorrect Bank ID"
    ),
    ""
)</f>
        <v/>
      </c>
      <c r="BK304" s="1" t="str">
        <f>IF(
   AND(Table65[[#This Row],[Vector]]&lt;&gt;"Banked Construct", LEN(Table65[[#This Row],[Custom Sequence/Bank ID]])&gt;0),
   IF(
      LEN(
         SUBSTITUTE(
            SUBSTITUTE(
               SUBSTITUTE(
                  SUBSTITUTE(UPPER(Table65[[#This Row],[Custom Sequence/Bank ID]]),"A",""),
               "C",""),
            "T",""),
         "G","")
      )&gt;0,
      "Error 5: Non-ACGT characters present",
      ""
   ),
   ""
)</f>
        <v/>
      </c>
      <c r="BL304" s="4" t="str">
        <f>IF(AND(Table65[[#This Row],[Vector]] &lt;&gt; "Banked Construct",Table65[[#This Row],[Service]]="Custom RNA", LEN(Table65[[#This Row],[Custom Sequence/Bank ID]])&gt;10000),"Error 6: Maximum sequence length is 10,000nt",IF(AND(Table65[[#This Row],[Vector]] &lt;&gt; "Banked Construct",Table65[[#This Row],[Service]]="HT Custom RNA", LEN(Table65[[#This Row],[Custom Sequence/Bank ID]])&gt;5000),"Error 6: Maximum sequence length for HT is 5,000nt", IF(Table65[[#This Row],[Service]]="HT Geneblock Custom RNA", IF(AND(Table65[[#This Row],[Vector]]="RTC coding circRNA", LEN(Table65[[#This Row],[Custom Sequence/Bank ID]])&gt;3793),"Error 6: Maximum sequence length for Coding CircRNA Geneblock is 3,793nt", IF(AND(Table65[[#This Row],[Vector]]="RTC noncoding circRNA", LEN(Table65[[#This Row],[Custom Sequence/Bank ID]])&gt;4493),"Error 6: Maximum sequence length for Noncoding CircRNA Geneblock is 4,493nt", IF(AND(Table65[[#This Row],[Vector]]="RTC Other RNA", LEN(Table65[[#This Row],[Custom Sequence/Bank ID]])&gt;4913),"Error 6: Maximum sequence length for Other RNA Geneblock is 4,913nt",""))),"")))</f>
        <v/>
      </c>
      <c r="BM304" s="4" t="str">
        <f>IF(AND(Table65[[#This Row],[Vector]] &lt;&gt; "Banked Construct", Table65[[#This Row],[Service]]&lt;&gt;"Stock RNA", Table65[[#This Row],[Custom Sequence/Bank ID]]&lt;&gt;""),
    _xlfn.LET(
        _xlpm.Sequence, Table65[[#This Row],[Custom Sequence/Bank ID]],
        _xlpm.OriginalLength, IF(AND(Table65[[#This Row],[Codon Optimize Capitalized?]] &lt;&gt; "No", Table65[[#This Row],[Codon Optimize Capitalized?]] &lt;&gt; ""),
                           LEN(SUBSTITUTE(SUBSTITUTE(SUBSTITUTE(SUBSTITUTE(SUBSTITUTE(_xlpm.Sequence, "A", ""), "C", ""), "G", ""), "T", ""), "U", "")),
                           LEN(_xlpm.Sequence)),
        _xlpm.NoGCLength, IF(AND(Table65[[#This Row],[Codon Optimize Capitalized?]] &lt;&gt; "No", Table65[[#This Row],[Codon Optimize Capitalized?]] &lt;&gt; ""),
                       LEN((SUBSTITUTE(SUBSTITUTE(SUBSTITUTE(SUBSTITUTE(SUBSTITUTE(SUBSTITUTE(SUBSTITUTE(_xlpm.Sequence, "A", ""), "C", ""), "G", ""), "T", ""), "U", ""), "g", ""), "c", ""))),
                       LEN(SUBSTITUTE(SUBSTITUTE(UPPER(_xlpm.Sequence), "G", ""), "C", ""))),
        _xlpm.GCLength, _xlpm.OriginalLength - _xlpm.NoGCLength,
        _xlpm.GCPercentage, IF(_xlpm.OriginalLength &gt; 15, _xlpm.GCLength / _xlpm.OriginalLength, 0.5),
                IF(OR(_xlpm.GCPercentage &gt; 0.65, _xlpm.GCPercentage &lt; 0.25), "Warning 7: Unoptimized region GC is not between 25-65%", "")
    ),
    ""
)</f>
        <v/>
      </c>
      <c r="BN304" s="4" t="str" cm="1">
        <f t="array" ref="BN304">_xlfn.LET(
    _xlpm.ProblemFound, _xlfn.TEXTJOIN(", ", TRUE, IF(OR(Table65[[#This Row],[Codon Optimize Capitalized?]]="No", Table65[[#This Row],[Codon Optimize Capitalized?]]=""), IF((ISNUMBER(SEARCH(Table_Restriction_Enzymes[XbaI], Table65[[#This Row],[Custom Sequence/Bank ID]]))), Table_Restriction_Enzymes[XbaI], ""),IF((ISNUMBER(FIND(LOWER(Table_Restriction_Enzymes[XbaI]), Table65[[#This Row],[Custom Sequence/Bank ID]]))), Table_Restriction_Enzymes[XbaI], ""))),
    IF(_xlpm.ProblemFound="", "", "[" &amp; _xlpm.ProblemFound &amp; "]"))</f>
        <v/>
      </c>
      <c r="BO304" s="4" t="str">
        <f>IF(Table_Sequence_Check[[#This Row],[Restriction Enzyme 1 Check]]&lt;&gt;"", Table_Restriction_Enzymes[[#Headers],[XbaI]],"")</f>
        <v/>
      </c>
      <c r="BP304" s="4" t="str" cm="1">
        <f t="array" ref="BP304">_xlfn.LET(
    _xlpm.ProblemFound, _xlfn.TEXTJOIN(", ", TRUE, IF(OR(Table65[[#This Row],[Codon Optimize Capitalized?]]="No", Table65[[#This Row],[Codon Optimize Capitalized?]]=""), IF((ISNUMBER(SEARCH(Table_Restriction_Enzymes[AscI], Table65[[#This Row],[Custom Sequence/Bank ID]]))), Table_Restriction_Enzymes[AscI], ""),IF((ISNUMBER(FIND(LOWER(Table_Restriction_Enzymes[AscI]), Table65[[#This Row],[Custom Sequence/Bank ID]]))), Table_Restriction_Enzymes[AscI], ""))),
    IF(_xlpm.ProblemFound="", "", "[" &amp; _xlpm.ProblemFound &amp; "]"))</f>
        <v/>
      </c>
      <c r="BQ304" s="4" t="str">
        <f>IF(Table_Sequence_Check[[#This Row],[Restriction Enzyme 2 Check]]&lt;&gt;"", Table_Restriction_Enzymes[[#Headers],[AscI]],"")</f>
        <v/>
      </c>
      <c r="BR304" s="4" t="str">
        <f>IF(AND(Table65[[#This Row],[Vector]] &lt;&gt; "Banked Construct",Table65[[#This Row],[Service]]&lt;&gt;"Stock RNA", Table65[[#This Row],[Service]]&lt;&gt;"HT Geneblock Custom RNA", Table_Sequence_Check[[#This Row],[Restriction Enzyme 1 Check]]&lt;&gt;"", Table_Sequence_Check[[#This Row],[Restriction Enzyme 2 Check]]&lt;&gt; ""),"Error 8: Remove instances of one of the following: " &amp; _xlfn.CONCAT(Table_Sequence_Check[[#This Row],[Restriction Enzyme 1 Check]],Table_Sequence_Check[[#This Row],[Restriction Enzyme 2 Check]]),"")</f>
        <v/>
      </c>
      <c r="BS304" s="4" t="str" cm="1">
        <f t="array" ref="BS304">IF(
   AND(
      Table65[[#This Row],[Service]] &lt;&gt; "",
      OR(
         COUNTIF(Table65[Service], "HT Custom RNA") &gt; 0,
         COUNTIF(Table65[Service], "HT Geneblock Custom RNA") &gt; 0
      ),
      COUNTA(_xlfn.UNIQUE(_xlfn._xlws.FILTER(Table65[Service], Table65[Service] &lt;&gt; ""))) &gt; 1
   ),
   "Error 9: If selecting HT Custom RNA or HT Geneblock Custom RNA, all items must match the selected HT service",
   ""
)</f>
        <v/>
      </c>
      <c r="BT304" s="4" t="str" cm="1">
        <f t="array" ref="BT304">IF(
   AND(
      Table65[[#This Row],[Service]] &lt;&gt; "",
      OR(COUNTIF(Table65[Service], "*HT Custom RNA*") &gt; 0, COUNTIF(Table65[Service], "*HT Geneblock Custom RNA*") &gt; 0),
      OR(
         COUNTA(_xlfn.UNIQUE(_xlfn._xlws.FILTER(Table65[RNA Analytics], (Table65[Service] &lt;&gt; "")))) &gt; 1,
         COUNTA(_xlfn.UNIQUE(_xlfn._xlws.FILTER(Table65[Bank Construct?], (Table65[Service] &lt;&gt; "")))) &gt; 1,
         COUNTA(_xlfn.UNIQUE(_xlfn._xlws.FILTER(Table65[Synthesis Type], (Table65[Service] &lt;&gt; "")))) &gt; 1
      )
   ),
   "Error 10: If submitting HT Custom RNA or HT Geneblock Custom RNA service request, all items must have the same Synthesis Type, Banking, and Analytics",
   ""
)</f>
        <v/>
      </c>
      <c r="BU304" s="4" t="str">
        <f>IF(AND(OR(Table65[[#This Row],[Service]] = "HT Custom RNA",Table65[[#This Row],[Service]] = "HT Geneblock Custom RNA"), Table65[[#This Row],[Vector]]="Banked Construct"),"Error 11: Banked constructs cannot be submitted for HT/Geneblock Custom RNA service. Contact the core if you'd like to resynthesize an entire banked plate","")</f>
        <v/>
      </c>
      <c r="BV304" s="4" t="str">
        <f>IF(AND(Table65[[#This Row],[Service]] &lt;&gt; "", Table65[[#This Row],[Vector]]="Banked Construct", Table65[[#This Row],[Bank Construct?]]="Yes"),"Error 12: Cannot bank constructs that are already banked","")</f>
        <v/>
      </c>
      <c r="BW304" s="4" t="str" cm="1">
        <f t="array" ref="BW304">_xlfn.LET(
    _xlpm.ProblemFound, _xlfn.TEXTJOIN(", ", TRUE, IF(AND(Table65[[#This Row],[Synthesis Type]]="Other RNA", OR(Table65[[#This Row],[Codon Optimize Capitalized?]]="No", Table65[[#This Row],[Codon Optimize Capitalized?]]="")), IF((ISNUMBER(SEARCH(Table_pA_Check[pA Check], Table65[[#This Row],[Custom Sequence/Bank ID]]))), Table_pA_Check[pA Check], ""),IF((ISNUMBER(FIND(LOWER(Table_pA_Check[pA Check]), Table65[[#This Row],[Custom Sequence/Bank ID]]))), Table_pA_Check[pA Check], ""))),
    IF(_xlpm.ProblemFound="", "", "Error 13: Problem sequences found (" &amp; _xlpm.ProblemFound &amp; ")"))</f>
        <v/>
      </c>
      <c r="BX304" s="4" t="str">
        <f>IF(AND(Table65[[#This Row],[Service]] &lt;&gt; "", Table65[[#This Row],[Codon Optimize Capitalized?]]&lt;&gt; "No", Table65[[#This Row],[Codon Optimize Capitalized?]]&lt;&gt; "", Table65[[#This Row],[Codon Optimize Capitalized?]]&lt;&gt; "No Options", EXACT(Table65[[#This Row],[Custom Sequence/Bank ID]],LOWER(Table65[[#This Row],[Custom Sequence/Bank ID]]))),"Error 14: Codon optimization is selected, but sequence is lowercase. Change regions for optimization to uppercase","")</f>
        <v/>
      </c>
      <c r="BY304" s="4" t="str">
        <f>IF(COUNTIF(Table65[Name], Table65[[#This Row],[Name]]) &gt; 1, "Error 15: Duplicate name", "")</f>
        <v/>
      </c>
      <c r="BZ304" s="4" t="str">
        <f>IF(
   Table65[[#This Row],[Service]]&lt;&gt;"",
   IF(
      AND(Table65[[#This Row],[Formulation]]="", Table65[[#This Row],[Number of Aliquots]]&gt;1),
      "Error 16: The RTC can only aliquot formulated circRNA; unformulated circRNA is stable through many freeze-thaw cycles",
      ""
   ),
   ""
)</f>
        <v/>
      </c>
      <c r="CA304" s="4" t="str">
        <f>IF(
   Table65[[#This Row],[Service]]&lt;&gt;"",
   IF(
      Table65[[#This Row],[Number of Aliquots]] &gt; (Table65[[#This Row],[Quantity (mg)]]*20),
      "Error 17: Too many aliquots. Maximum aliquots for Quantity requested = " &amp; (Table65[[#This Row],[Quantity (mg)]]*20),
      ""
   ),
   ""
)</f>
        <v/>
      </c>
      <c r="CB304" s="4" t="str">
        <f>IF(
   AND(Table65[[#This Row],[Service]]&lt;&gt;"", Table65[[#This Row],[Quantity (mg)]]&lt;0.2, Table65[[#This Row],[Formulation]]&lt;&gt;"", Table65[[#This Row],[Formulation]]&lt;&gt;"None"),
   "Error 18: Quantity too low. Minimum is 0.2mg for formulations",
   ""
)</f>
        <v/>
      </c>
      <c r="CC304" s="4" t="str">
        <f>IF(
   AND(Table65[[#This Row],[Service]]&lt;&gt;"", Table65[[#This Row],[Vector]]="No Vector", Table65[[#This Row],[Service]]&lt;&gt;"HT Geneblock Custom RNA"),
   "Error 19: [No Vector] can only be used for Geneblock service",
   ""
)</f>
        <v/>
      </c>
      <c r="CD304" s="4" t="str">
        <f>_xlfn.LET(
    _xlpm.errorList, _xlfn.TEXTJOIN(". ", TRUE, Table_Sequence_Check[[#This Row],[Problem Sequence Check]:[GC Check]],Table_Sequence_Check[[#This Row],[Restriction Enzyme Error]:[Gblock No Vector Check]]),
    IF(AND(Table65[[#This Row],[Service]]&lt;&gt;"", Table65[[#This Row],[Custom Sequence/Bank ID]]&lt;&gt;"SPECIAL",_xlpm.errorList&lt;&gt;""), _xlpm.errorList &amp; ".", "")
)</f>
        <v/>
      </c>
      <c r="CF304" s="3" t="str">
        <f t="shared" si="20"/>
        <v>Required</v>
      </c>
      <c r="CG304" s="1" t="str">
        <f t="shared" si="21"/>
        <v>Optional</v>
      </c>
      <c r="CH304" s="1" t="str">
        <f>IF(Table65[[#This Row],[Service]]&lt;&gt;"",IF((Table65[[#This Row],[Service]]="HT Custom RNA") + (Table65[[#This Row],[Service]]="HT Geneblock Custom RNA"), "Empty","Required"),"Empty")</f>
        <v>Empty</v>
      </c>
      <c r="CI304" s="1" t="str">
        <f>IF(Table65[[#This Row],[Service]] = "Stock RNA", "Required","Empty")</f>
        <v>Empty</v>
      </c>
      <c r="CJ304" s="1" t="str">
        <f>IF(OR(Table65[[#This Row],[Service]] = "Custom RNA", Table65[[#This Row],[Service]] = "HT Custom RNA", Table65[[#This Row],[Service]] = "HT Geneblock Custom RNA", Table65[[#This Row],[Service]] = "Formulation"), "Required", "Empty")</f>
        <v>Empty</v>
      </c>
      <c r="CK304" s="1" t="str">
        <f>IF(OR(Table65[[#This Row],[Service]] = "Custom RNA", Table65[[#This Row],[Service]] = "HT Custom RNA", Table65[[#This Row],[Service]] = "HT Geneblock Custom RNA"), "Required", "Empty")</f>
        <v>Empty</v>
      </c>
      <c r="CL304" s="1" t="str">
        <f>IF(OR(Table65[[#This Row],[Service]] = "Custom RNA", Table65[[#This Row],[Service]] = "HT Custom RNA", Table65[[#This Row],[Service]] = "HT Geneblock Custom RNA"), "Required", "Empty")</f>
        <v>Empty</v>
      </c>
      <c r="CM304" s="1" t="str">
        <f>IF(OR(Table65[[#This Row],[Service]] = "Custom RNA", Table65[[#This Row],[Service]] = "HT Custom RNA", Table65[[#This Row],[Service]] = "HT Geneblock Custom RNA"), "Required", "Empty")</f>
        <v>Empty</v>
      </c>
      <c r="CN304" s="1" t="str">
        <f>IF(AND(Table65[[#This Row],[Vector]]&lt;&gt;"Banked Construct", OR(Table65[[#This Row],[Service]] = "Custom RNA", Table65[[#This Row],[Service]] = "HT Custom RNA",Table65[[#This Row],[Service]] = "HT Geneblock Custom RNA",)), "Optional", "Empty")</f>
        <v>Empty</v>
      </c>
      <c r="CO304" s="1" t="str">
        <f>IF(OR(Table65[[#This Row],[Service]] = "Custom RNA", Table65[[#This Row],[Service]] = "HT Custom RNA"), "Optional", "Empty")</f>
        <v>Empty</v>
      </c>
      <c r="CP304" s="1" t="str">
        <f>IF(OR(Table65[[#This Row],[Service]] = "Custom RNA", Table65[[#This Row],[Service]] = "HT Custom RNA", Table65[[#This Row],[Service]] = "HT Custom Geneblock RNA"), "Optional", "Empty")</f>
        <v>Empty</v>
      </c>
      <c r="CQ304" s="1" t="str">
        <f>IF(Table65[[#This Row],[Service]]&lt;&gt;"",IF(OR(Table65[[#This Row],[Service]]="HT Custom RNA", Table65[[#This Row],[Service]]="HT Geneblock Custom RNA"), "Empty","Optional"),"Empty")</f>
        <v>Empty</v>
      </c>
      <c r="CR304" s="1" t="str">
        <f>IF(AND(Table65[[#This Row],[Formulation]]&lt;&gt;"",Table65[[#This Row],[Formulation]]&lt;&gt;"None",Table65[[#This Row],[Formulation]]&lt;&gt;"No Options"), "Required","Empty")</f>
        <v>Empty</v>
      </c>
      <c r="CS304" s="1" t="str">
        <f>IF(AND(Table65[[#This Row],[Formulation]]&lt;&gt;"",Table65[[#This Row],[Formulation]]&lt;&gt;"None",Table65[[#This Row],[Formulation]]&lt;&gt;"No Options"), "Optional","Empty")</f>
        <v>Empty</v>
      </c>
      <c r="CT304" s="1" t="str">
        <f t="shared" si="22"/>
        <v>Optional</v>
      </c>
      <c r="CU304" s="1" t="str">
        <f t="shared" si="23"/>
        <v>Optional</v>
      </c>
      <c r="CV304" s="2" t="str">
        <f t="shared" si="24"/>
        <v>Optional</v>
      </c>
    </row>
    <row r="305" spans="1:100" x14ac:dyDescent="0.35">
      <c r="A305" s="69">
        <v>301</v>
      </c>
      <c r="B305" s="59"/>
      <c r="C305" s="83"/>
      <c r="D305" s="85"/>
      <c r="E305" s="90"/>
      <c r="F305" s="60"/>
      <c r="G305" s="60"/>
      <c r="H305" s="60"/>
      <c r="I305" s="61"/>
      <c r="J305" s="61"/>
      <c r="K305" s="105"/>
      <c r="L305" s="90"/>
      <c r="M305" s="60"/>
      <c r="N305" s="108"/>
      <c r="O305" s="91"/>
      <c r="P305" s="111"/>
      <c r="Q305" s="93" t="str">
        <f>Table_Sequence_Check[[#This Row],[Final Warnings]]</f>
        <v/>
      </c>
      <c r="R305" s="19"/>
      <c r="S305" s="19"/>
      <c r="T305" s="19"/>
      <c r="BG305" s="3" t="str" cm="1">
        <f t="array" ref="BG305">_xlfn.LET(
    _xlpm.ProblemFound, _xlfn.TEXTJOIN(", ", TRUE, IF(OR(Table65[[#This Row],[Codon Optimize Capitalized?]]="No", Table65[[#This Row],[Codon Optimize Capitalized?]]=""), IF((ISNUMBER(SEARCH(Table_Problem_Sequences[Problem Sequences], Table65[[#This Row],[Custom Sequence/Bank ID]]))), Table_Problem_Sequences[Problem Sequences], ""),IF((ISNUMBER(FIND(LOWER(Table_Problem_Sequences[Problem Sequences]), Table65[[#This Row],[Custom Sequence/Bank ID]]))), Table_Problem_Sequences[Problem Sequences], ""))),
    IF(_xlpm.ProblemFound="", "", "Warning 1: Problem sequences found (" &amp; _xlpm.ProblemFound &amp; ")"))</f>
        <v/>
      </c>
      <c r="BH305" s="3" t="str">
        <f>IF(AND(Table65[[#This Row],[Vector]] &lt;&gt; "Banked Construct",Table65[[#This Row],[Service]]&lt;&gt;"Stock RNA", LEN(Table65[[#This Row],[Custom Sequence/Bank ID]])&lt;300, Table65[[#This Row],[Custom Sequence/Bank ID]]&lt;&gt;""),"Comment: Sequence is less than 300nt. A spacer sequence will be added to bring the length up to 300nt","")</f>
        <v/>
      </c>
      <c r="BI305" s="1" t="str">
        <f>IF(AND(Table65[[#This Row],[Custom Sequence/Bank ID]]&lt;&gt;"", Table65[[#This Row],[Codon Optimize Capitalized?]]&lt;&gt; "No", Table65[[#This Row],[Codon Optimize Capitalized?]]&lt;&gt; "", Table65[[#This Row],[Codon Optimize Capitalized?]]&lt;&gt; "No Options"),
    IF(MOD(LEN(SUBSTITUTE(SUBSTITUTE(SUBSTITUTE(SUBSTITUTE(SUBSTITUTE(Table65[[#This Row],[Custom Sequence/Bank ID]], "a", ""), "c", ""), "g", ""), "u", ""), "t", "")), 3) = 0,
        "",
        "Error 3: Optimization regions not divisible by 3"),
    "")</f>
        <v/>
      </c>
      <c r="BJ305" s="1" t="str">
        <f>IF(
    Table65[[#This Row],[Vector]]="Banked Construct",
    IF(
        AND(
            LEFT(Table65[[#This Row],[Custom Sequence/Bank ID]], 3)="RTC",
            ISNUMBER(VALUE(MID(Table65[[#This Row],[Custom Sequence/Bank ID]], 4, 7))),
            LEN(Table65[[#This Row],[Custom Sequence/Bank ID]])=10
        ),
        "",
        "Error 4: Incorrect Bank ID"
    ),
    ""
)</f>
        <v/>
      </c>
      <c r="BK305" s="1" t="str">
        <f>IF(
   AND(Table65[[#This Row],[Vector]]&lt;&gt;"Banked Construct", LEN(Table65[[#This Row],[Custom Sequence/Bank ID]])&gt;0),
   IF(
      LEN(
         SUBSTITUTE(
            SUBSTITUTE(
               SUBSTITUTE(
                  SUBSTITUTE(UPPER(Table65[[#This Row],[Custom Sequence/Bank ID]]),"A",""),
               "C",""),
            "T",""),
         "G","")
      )&gt;0,
      "Error 5: Non-ACGT characters present",
      ""
   ),
   ""
)</f>
        <v/>
      </c>
      <c r="BL305" s="4" t="str">
        <f>IF(AND(Table65[[#This Row],[Vector]] &lt;&gt; "Banked Construct",Table65[[#This Row],[Service]]="Custom RNA", LEN(Table65[[#This Row],[Custom Sequence/Bank ID]])&gt;10000),"Error 6: Maximum sequence length is 10,000nt",IF(AND(Table65[[#This Row],[Vector]] &lt;&gt; "Banked Construct",Table65[[#This Row],[Service]]="HT Custom RNA", LEN(Table65[[#This Row],[Custom Sequence/Bank ID]])&gt;5000),"Error 6: Maximum sequence length for HT is 5,000nt", IF(Table65[[#This Row],[Service]]="HT Geneblock Custom RNA", IF(AND(Table65[[#This Row],[Vector]]="RTC coding circRNA", LEN(Table65[[#This Row],[Custom Sequence/Bank ID]])&gt;3793),"Error 6: Maximum sequence length for Coding CircRNA Geneblock is 3,793nt", IF(AND(Table65[[#This Row],[Vector]]="RTC noncoding circRNA", LEN(Table65[[#This Row],[Custom Sequence/Bank ID]])&gt;4493),"Error 6: Maximum sequence length for Noncoding CircRNA Geneblock is 4,493nt", IF(AND(Table65[[#This Row],[Vector]]="RTC Other RNA", LEN(Table65[[#This Row],[Custom Sequence/Bank ID]])&gt;4913),"Error 6: Maximum sequence length for Other RNA Geneblock is 4,913nt",""))),"")))</f>
        <v/>
      </c>
      <c r="BM305" s="4" t="str">
        <f>IF(AND(Table65[[#This Row],[Vector]] &lt;&gt; "Banked Construct", Table65[[#This Row],[Service]]&lt;&gt;"Stock RNA", Table65[[#This Row],[Custom Sequence/Bank ID]]&lt;&gt;""),
    _xlfn.LET(
        _xlpm.Sequence, Table65[[#This Row],[Custom Sequence/Bank ID]],
        _xlpm.OriginalLength, IF(AND(Table65[[#This Row],[Codon Optimize Capitalized?]] &lt;&gt; "No", Table65[[#This Row],[Codon Optimize Capitalized?]] &lt;&gt; ""),
                           LEN(SUBSTITUTE(SUBSTITUTE(SUBSTITUTE(SUBSTITUTE(SUBSTITUTE(_xlpm.Sequence, "A", ""), "C", ""), "G", ""), "T", ""), "U", "")),
                           LEN(_xlpm.Sequence)),
        _xlpm.NoGCLength, IF(AND(Table65[[#This Row],[Codon Optimize Capitalized?]] &lt;&gt; "No", Table65[[#This Row],[Codon Optimize Capitalized?]] &lt;&gt; ""),
                       LEN((SUBSTITUTE(SUBSTITUTE(SUBSTITUTE(SUBSTITUTE(SUBSTITUTE(SUBSTITUTE(SUBSTITUTE(_xlpm.Sequence, "A", ""), "C", ""), "G", ""), "T", ""), "U", ""), "g", ""), "c", ""))),
                       LEN(SUBSTITUTE(SUBSTITUTE(UPPER(_xlpm.Sequence), "G", ""), "C", ""))),
        _xlpm.GCLength, _xlpm.OriginalLength - _xlpm.NoGCLength,
        _xlpm.GCPercentage, IF(_xlpm.OriginalLength &gt; 15, _xlpm.GCLength / _xlpm.OriginalLength, 0.5),
                IF(OR(_xlpm.GCPercentage &gt; 0.65, _xlpm.GCPercentage &lt; 0.25), "Warning 7: Unoptimized region GC is not between 25-65%", "")
    ),
    ""
)</f>
        <v/>
      </c>
      <c r="BN305" s="4" t="str" cm="1">
        <f t="array" ref="BN305">_xlfn.LET(
    _xlpm.ProblemFound, _xlfn.TEXTJOIN(", ", TRUE, IF(OR(Table65[[#This Row],[Codon Optimize Capitalized?]]="No", Table65[[#This Row],[Codon Optimize Capitalized?]]=""), IF((ISNUMBER(SEARCH(Table_Restriction_Enzymes[XbaI], Table65[[#This Row],[Custom Sequence/Bank ID]]))), Table_Restriction_Enzymes[XbaI], ""),IF((ISNUMBER(FIND(LOWER(Table_Restriction_Enzymes[XbaI]), Table65[[#This Row],[Custom Sequence/Bank ID]]))), Table_Restriction_Enzymes[XbaI], ""))),
    IF(_xlpm.ProblemFound="", "", "[" &amp; _xlpm.ProblemFound &amp; "]"))</f>
        <v/>
      </c>
      <c r="BO305" s="4" t="str">
        <f>IF(Table_Sequence_Check[[#This Row],[Restriction Enzyme 1 Check]]&lt;&gt;"", Table_Restriction_Enzymes[[#Headers],[XbaI]],"")</f>
        <v/>
      </c>
      <c r="BP305" s="4" t="str" cm="1">
        <f t="array" ref="BP305">_xlfn.LET(
    _xlpm.ProblemFound, _xlfn.TEXTJOIN(", ", TRUE, IF(OR(Table65[[#This Row],[Codon Optimize Capitalized?]]="No", Table65[[#This Row],[Codon Optimize Capitalized?]]=""), IF((ISNUMBER(SEARCH(Table_Restriction_Enzymes[AscI], Table65[[#This Row],[Custom Sequence/Bank ID]]))), Table_Restriction_Enzymes[AscI], ""),IF((ISNUMBER(FIND(LOWER(Table_Restriction_Enzymes[AscI]), Table65[[#This Row],[Custom Sequence/Bank ID]]))), Table_Restriction_Enzymes[AscI], ""))),
    IF(_xlpm.ProblemFound="", "", "[" &amp; _xlpm.ProblemFound &amp; "]"))</f>
        <v/>
      </c>
      <c r="BQ305" s="4" t="str">
        <f>IF(Table_Sequence_Check[[#This Row],[Restriction Enzyme 2 Check]]&lt;&gt;"", Table_Restriction_Enzymes[[#Headers],[AscI]],"")</f>
        <v/>
      </c>
      <c r="BR305" s="4" t="str">
        <f>IF(AND(Table65[[#This Row],[Vector]] &lt;&gt; "Banked Construct",Table65[[#This Row],[Service]]&lt;&gt;"Stock RNA", Table65[[#This Row],[Service]]&lt;&gt;"HT Geneblock Custom RNA", Table_Sequence_Check[[#This Row],[Restriction Enzyme 1 Check]]&lt;&gt;"", Table_Sequence_Check[[#This Row],[Restriction Enzyme 2 Check]]&lt;&gt; ""),"Error 8: Remove instances of one of the following: " &amp; _xlfn.CONCAT(Table_Sequence_Check[[#This Row],[Restriction Enzyme 1 Check]],Table_Sequence_Check[[#This Row],[Restriction Enzyme 2 Check]]),"")</f>
        <v/>
      </c>
      <c r="BS305" s="4" t="str" cm="1">
        <f t="array" ref="BS305">IF(
   AND(
      Table65[[#This Row],[Service]] &lt;&gt; "",
      OR(
         COUNTIF(Table65[Service], "HT Custom RNA") &gt; 0,
         COUNTIF(Table65[Service], "HT Geneblock Custom RNA") &gt; 0
      ),
      COUNTA(_xlfn.UNIQUE(_xlfn._xlws.FILTER(Table65[Service], Table65[Service] &lt;&gt; ""))) &gt; 1
   ),
   "Error 9: If selecting HT Custom RNA or HT Geneblock Custom RNA, all items must match the selected HT service",
   ""
)</f>
        <v/>
      </c>
      <c r="BT305" s="4" t="str" cm="1">
        <f t="array" ref="BT305">IF(
   AND(
      Table65[[#This Row],[Service]] &lt;&gt; "",
      OR(COUNTIF(Table65[Service], "*HT Custom RNA*") &gt; 0, COUNTIF(Table65[Service], "*HT Geneblock Custom RNA*") &gt; 0),
      OR(
         COUNTA(_xlfn.UNIQUE(_xlfn._xlws.FILTER(Table65[RNA Analytics], (Table65[Service] &lt;&gt; "")))) &gt; 1,
         COUNTA(_xlfn.UNIQUE(_xlfn._xlws.FILTER(Table65[Bank Construct?], (Table65[Service] &lt;&gt; "")))) &gt; 1,
         COUNTA(_xlfn.UNIQUE(_xlfn._xlws.FILTER(Table65[Synthesis Type], (Table65[Service] &lt;&gt; "")))) &gt; 1
      )
   ),
   "Error 10: If submitting HT Custom RNA or HT Geneblock Custom RNA service request, all items must have the same Synthesis Type, Banking, and Analytics",
   ""
)</f>
        <v/>
      </c>
      <c r="BU305" s="4" t="str">
        <f>IF(AND(OR(Table65[[#This Row],[Service]] = "HT Custom RNA",Table65[[#This Row],[Service]] = "HT Geneblock Custom RNA"), Table65[[#This Row],[Vector]]="Banked Construct"),"Error 11: Banked constructs cannot be submitted for HT/Geneblock Custom RNA service. Contact the core if you'd like to resynthesize an entire banked plate","")</f>
        <v/>
      </c>
      <c r="BV305" s="4" t="str">
        <f>IF(AND(Table65[[#This Row],[Service]] &lt;&gt; "", Table65[[#This Row],[Vector]]="Banked Construct", Table65[[#This Row],[Bank Construct?]]="Yes"),"Error 12: Cannot bank constructs that are already banked","")</f>
        <v/>
      </c>
      <c r="BW305" s="4" t="str" cm="1">
        <f t="array" ref="BW305">_xlfn.LET(
    _xlpm.ProblemFound, _xlfn.TEXTJOIN(", ", TRUE, IF(AND(Table65[[#This Row],[Synthesis Type]]="Other RNA", OR(Table65[[#This Row],[Codon Optimize Capitalized?]]="No", Table65[[#This Row],[Codon Optimize Capitalized?]]="")), IF((ISNUMBER(SEARCH(Table_pA_Check[pA Check], Table65[[#This Row],[Custom Sequence/Bank ID]]))), Table_pA_Check[pA Check], ""),IF((ISNUMBER(FIND(LOWER(Table_pA_Check[pA Check]), Table65[[#This Row],[Custom Sequence/Bank ID]]))), Table_pA_Check[pA Check], ""))),
    IF(_xlpm.ProblemFound="", "", "Error 13: Problem sequences found (" &amp; _xlpm.ProblemFound &amp; ")"))</f>
        <v/>
      </c>
      <c r="BX305" s="4" t="str">
        <f>IF(AND(Table65[[#This Row],[Service]] &lt;&gt; "", Table65[[#This Row],[Codon Optimize Capitalized?]]&lt;&gt; "No", Table65[[#This Row],[Codon Optimize Capitalized?]]&lt;&gt; "", Table65[[#This Row],[Codon Optimize Capitalized?]]&lt;&gt; "No Options", EXACT(Table65[[#This Row],[Custom Sequence/Bank ID]],LOWER(Table65[[#This Row],[Custom Sequence/Bank ID]]))),"Error 14: Codon optimization is selected, but sequence is lowercase. Change regions for optimization to uppercase","")</f>
        <v/>
      </c>
      <c r="BY305" s="4" t="str">
        <f>IF(COUNTIF(Table65[Name], Table65[[#This Row],[Name]]) &gt; 1, "Error 15: Duplicate name", "")</f>
        <v/>
      </c>
      <c r="BZ305" s="4" t="str">
        <f>IF(
   Table65[[#This Row],[Service]]&lt;&gt;"",
   IF(
      AND(Table65[[#This Row],[Formulation]]="", Table65[[#This Row],[Number of Aliquots]]&gt;1),
      "Error 16: The RTC can only aliquot formulated circRNA; unformulated circRNA is stable through many freeze-thaw cycles",
      ""
   ),
   ""
)</f>
        <v/>
      </c>
      <c r="CA305" s="4" t="str">
        <f>IF(
   Table65[[#This Row],[Service]]&lt;&gt;"",
   IF(
      Table65[[#This Row],[Number of Aliquots]] &gt; (Table65[[#This Row],[Quantity (mg)]]*20),
      "Error 17: Too many aliquots. Maximum aliquots for Quantity requested = " &amp; (Table65[[#This Row],[Quantity (mg)]]*20),
      ""
   ),
   ""
)</f>
        <v/>
      </c>
      <c r="CB305" s="4" t="str">
        <f>IF(
   AND(Table65[[#This Row],[Service]]&lt;&gt;"", Table65[[#This Row],[Quantity (mg)]]&lt;0.2, Table65[[#This Row],[Formulation]]&lt;&gt;"", Table65[[#This Row],[Formulation]]&lt;&gt;"None"),
   "Error 18: Quantity too low. Minimum is 0.2mg for formulations",
   ""
)</f>
        <v/>
      </c>
      <c r="CC305" s="4" t="str">
        <f>IF(
   AND(Table65[[#This Row],[Service]]&lt;&gt;"", Table65[[#This Row],[Vector]]="No Vector", Table65[[#This Row],[Service]]&lt;&gt;"HT Geneblock Custom RNA"),
   "Error 19: [No Vector] can only be used for Geneblock service",
   ""
)</f>
        <v/>
      </c>
      <c r="CD305" s="4" t="str">
        <f>_xlfn.LET(
    _xlpm.errorList, _xlfn.TEXTJOIN(". ", TRUE, Table_Sequence_Check[[#This Row],[Problem Sequence Check]:[GC Check]],Table_Sequence_Check[[#This Row],[Restriction Enzyme Error]:[Gblock No Vector Check]]),
    IF(AND(Table65[[#This Row],[Service]]&lt;&gt;"", Table65[[#This Row],[Custom Sequence/Bank ID]]&lt;&gt;"SPECIAL",_xlpm.errorList&lt;&gt;""), _xlpm.errorList &amp; ".", "")
)</f>
        <v/>
      </c>
      <c r="CF305" s="3" t="str">
        <f t="shared" si="20"/>
        <v>Required</v>
      </c>
      <c r="CG305" s="1" t="str">
        <f t="shared" si="21"/>
        <v>Optional</v>
      </c>
      <c r="CH305" s="1" t="str">
        <f>IF(Table65[[#This Row],[Service]]&lt;&gt;"",IF((Table65[[#This Row],[Service]]="HT Custom RNA") + (Table65[[#This Row],[Service]]="HT Geneblock Custom RNA"), "Empty","Required"),"Empty")</f>
        <v>Empty</v>
      </c>
      <c r="CI305" s="1" t="str">
        <f>IF(Table65[[#This Row],[Service]] = "Stock RNA", "Required","Empty")</f>
        <v>Empty</v>
      </c>
      <c r="CJ305" s="1" t="str">
        <f>IF(OR(Table65[[#This Row],[Service]] = "Custom RNA", Table65[[#This Row],[Service]] = "HT Custom RNA", Table65[[#This Row],[Service]] = "HT Geneblock Custom RNA", Table65[[#This Row],[Service]] = "Formulation"), "Required", "Empty")</f>
        <v>Empty</v>
      </c>
      <c r="CK305" s="1" t="str">
        <f>IF(OR(Table65[[#This Row],[Service]] = "Custom RNA", Table65[[#This Row],[Service]] = "HT Custom RNA", Table65[[#This Row],[Service]] = "HT Geneblock Custom RNA"), "Required", "Empty")</f>
        <v>Empty</v>
      </c>
      <c r="CL305" s="1" t="str">
        <f>IF(OR(Table65[[#This Row],[Service]] = "Custom RNA", Table65[[#This Row],[Service]] = "HT Custom RNA", Table65[[#This Row],[Service]] = "HT Geneblock Custom RNA"), "Required", "Empty")</f>
        <v>Empty</v>
      </c>
      <c r="CM305" s="1" t="str">
        <f>IF(OR(Table65[[#This Row],[Service]] = "Custom RNA", Table65[[#This Row],[Service]] = "HT Custom RNA", Table65[[#This Row],[Service]] = "HT Geneblock Custom RNA"), "Required", "Empty")</f>
        <v>Empty</v>
      </c>
      <c r="CN305" s="1" t="str">
        <f>IF(AND(Table65[[#This Row],[Vector]]&lt;&gt;"Banked Construct", OR(Table65[[#This Row],[Service]] = "Custom RNA", Table65[[#This Row],[Service]] = "HT Custom RNA",Table65[[#This Row],[Service]] = "HT Geneblock Custom RNA",)), "Optional", "Empty")</f>
        <v>Empty</v>
      </c>
      <c r="CO305" s="1" t="str">
        <f>IF(OR(Table65[[#This Row],[Service]] = "Custom RNA", Table65[[#This Row],[Service]] = "HT Custom RNA"), "Optional", "Empty")</f>
        <v>Empty</v>
      </c>
      <c r="CP305" s="1" t="str">
        <f>IF(OR(Table65[[#This Row],[Service]] = "Custom RNA", Table65[[#This Row],[Service]] = "HT Custom RNA", Table65[[#This Row],[Service]] = "HT Custom Geneblock RNA"), "Optional", "Empty")</f>
        <v>Empty</v>
      </c>
      <c r="CQ305" s="1" t="str">
        <f>IF(Table65[[#This Row],[Service]]&lt;&gt;"",IF(OR(Table65[[#This Row],[Service]]="HT Custom RNA", Table65[[#This Row],[Service]]="HT Geneblock Custom RNA"), "Empty","Optional"),"Empty")</f>
        <v>Empty</v>
      </c>
      <c r="CR305" s="1" t="str">
        <f>IF(AND(Table65[[#This Row],[Formulation]]&lt;&gt;"",Table65[[#This Row],[Formulation]]&lt;&gt;"None",Table65[[#This Row],[Formulation]]&lt;&gt;"No Options"), "Required","Empty")</f>
        <v>Empty</v>
      </c>
      <c r="CS305" s="1" t="str">
        <f>IF(AND(Table65[[#This Row],[Formulation]]&lt;&gt;"",Table65[[#This Row],[Formulation]]&lt;&gt;"None",Table65[[#This Row],[Formulation]]&lt;&gt;"No Options"), "Optional","Empty")</f>
        <v>Empty</v>
      </c>
      <c r="CT305" s="1" t="str">
        <f t="shared" si="22"/>
        <v>Optional</v>
      </c>
      <c r="CU305" s="1" t="str">
        <f t="shared" si="23"/>
        <v>Optional</v>
      </c>
      <c r="CV305" s="2" t="str">
        <f t="shared" si="24"/>
        <v>Optional</v>
      </c>
    </row>
    <row r="306" spans="1:100" x14ac:dyDescent="0.35">
      <c r="A306" s="69">
        <v>302</v>
      </c>
      <c r="B306" s="59"/>
      <c r="C306" s="83"/>
      <c r="D306" s="85"/>
      <c r="E306" s="90"/>
      <c r="F306" s="60"/>
      <c r="G306" s="60"/>
      <c r="H306" s="60"/>
      <c r="I306" s="61"/>
      <c r="J306" s="61"/>
      <c r="K306" s="105"/>
      <c r="L306" s="90"/>
      <c r="M306" s="60"/>
      <c r="N306" s="108"/>
      <c r="O306" s="91"/>
      <c r="P306" s="111"/>
      <c r="Q306" s="93" t="str">
        <f>Table_Sequence_Check[[#This Row],[Final Warnings]]</f>
        <v/>
      </c>
      <c r="R306" s="19"/>
      <c r="S306" s="19"/>
      <c r="T306" s="19"/>
      <c r="BG306" s="3" t="str" cm="1">
        <f t="array" ref="BG306">_xlfn.LET(
    _xlpm.ProblemFound, _xlfn.TEXTJOIN(", ", TRUE, IF(OR(Table65[[#This Row],[Codon Optimize Capitalized?]]="No", Table65[[#This Row],[Codon Optimize Capitalized?]]=""), IF((ISNUMBER(SEARCH(Table_Problem_Sequences[Problem Sequences], Table65[[#This Row],[Custom Sequence/Bank ID]]))), Table_Problem_Sequences[Problem Sequences], ""),IF((ISNUMBER(FIND(LOWER(Table_Problem_Sequences[Problem Sequences]), Table65[[#This Row],[Custom Sequence/Bank ID]]))), Table_Problem_Sequences[Problem Sequences], ""))),
    IF(_xlpm.ProblemFound="", "", "Warning 1: Problem sequences found (" &amp; _xlpm.ProblemFound &amp; ")"))</f>
        <v/>
      </c>
      <c r="BH306" s="3" t="str">
        <f>IF(AND(Table65[[#This Row],[Vector]] &lt;&gt; "Banked Construct",Table65[[#This Row],[Service]]&lt;&gt;"Stock RNA", LEN(Table65[[#This Row],[Custom Sequence/Bank ID]])&lt;300, Table65[[#This Row],[Custom Sequence/Bank ID]]&lt;&gt;""),"Comment: Sequence is less than 300nt. A spacer sequence will be added to bring the length up to 300nt","")</f>
        <v/>
      </c>
      <c r="BI306" s="1" t="str">
        <f>IF(AND(Table65[[#This Row],[Custom Sequence/Bank ID]]&lt;&gt;"", Table65[[#This Row],[Codon Optimize Capitalized?]]&lt;&gt; "No", Table65[[#This Row],[Codon Optimize Capitalized?]]&lt;&gt; "", Table65[[#This Row],[Codon Optimize Capitalized?]]&lt;&gt; "No Options"),
    IF(MOD(LEN(SUBSTITUTE(SUBSTITUTE(SUBSTITUTE(SUBSTITUTE(SUBSTITUTE(Table65[[#This Row],[Custom Sequence/Bank ID]], "a", ""), "c", ""), "g", ""), "u", ""), "t", "")), 3) = 0,
        "",
        "Error 3: Optimization regions not divisible by 3"),
    "")</f>
        <v/>
      </c>
      <c r="BJ306" s="1" t="str">
        <f>IF(
    Table65[[#This Row],[Vector]]="Banked Construct",
    IF(
        AND(
            LEFT(Table65[[#This Row],[Custom Sequence/Bank ID]], 3)="RTC",
            ISNUMBER(VALUE(MID(Table65[[#This Row],[Custom Sequence/Bank ID]], 4, 7))),
            LEN(Table65[[#This Row],[Custom Sequence/Bank ID]])=10
        ),
        "",
        "Error 4: Incorrect Bank ID"
    ),
    ""
)</f>
        <v/>
      </c>
      <c r="BK306" s="1" t="str">
        <f>IF(
   AND(Table65[[#This Row],[Vector]]&lt;&gt;"Banked Construct", LEN(Table65[[#This Row],[Custom Sequence/Bank ID]])&gt;0),
   IF(
      LEN(
         SUBSTITUTE(
            SUBSTITUTE(
               SUBSTITUTE(
                  SUBSTITUTE(UPPER(Table65[[#This Row],[Custom Sequence/Bank ID]]),"A",""),
               "C",""),
            "T",""),
         "G","")
      )&gt;0,
      "Error 5: Non-ACGT characters present",
      ""
   ),
   ""
)</f>
        <v/>
      </c>
      <c r="BL306" s="4" t="str">
        <f>IF(AND(Table65[[#This Row],[Vector]] &lt;&gt; "Banked Construct",Table65[[#This Row],[Service]]="Custom RNA", LEN(Table65[[#This Row],[Custom Sequence/Bank ID]])&gt;10000),"Error 6: Maximum sequence length is 10,000nt",IF(AND(Table65[[#This Row],[Vector]] &lt;&gt; "Banked Construct",Table65[[#This Row],[Service]]="HT Custom RNA", LEN(Table65[[#This Row],[Custom Sequence/Bank ID]])&gt;5000),"Error 6: Maximum sequence length for HT is 5,000nt", IF(Table65[[#This Row],[Service]]="HT Geneblock Custom RNA", IF(AND(Table65[[#This Row],[Vector]]="RTC coding circRNA", LEN(Table65[[#This Row],[Custom Sequence/Bank ID]])&gt;3793),"Error 6: Maximum sequence length for Coding CircRNA Geneblock is 3,793nt", IF(AND(Table65[[#This Row],[Vector]]="RTC noncoding circRNA", LEN(Table65[[#This Row],[Custom Sequence/Bank ID]])&gt;4493),"Error 6: Maximum sequence length for Noncoding CircRNA Geneblock is 4,493nt", IF(AND(Table65[[#This Row],[Vector]]="RTC Other RNA", LEN(Table65[[#This Row],[Custom Sequence/Bank ID]])&gt;4913),"Error 6: Maximum sequence length for Other RNA Geneblock is 4,913nt",""))),"")))</f>
        <v/>
      </c>
      <c r="BM306" s="4" t="str">
        <f>IF(AND(Table65[[#This Row],[Vector]] &lt;&gt; "Banked Construct", Table65[[#This Row],[Service]]&lt;&gt;"Stock RNA", Table65[[#This Row],[Custom Sequence/Bank ID]]&lt;&gt;""),
    _xlfn.LET(
        _xlpm.Sequence, Table65[[#This Row],[Custom Sequence/Bank ID]],
        _xlpm.OriginalLength, IF(AND(Table65[[#This Row],[Codon Optimize Capitalized?]] &lt;&gt; "No", Table65[[#This Row],[Codon Optimize Capitalized?]] &lt;&gt; ""),
                           LEN(SUBSTITUTE(SUBSTITUTE(SUBSTITUTE(SUBSTITUTE(SUBSTITUTE(_xlpm.Sequence, "A", ""), "C", ""), "G", ""), "T", ""), "U", "")),
                           LEN(_xlpm.Sequence)),
        _xlpm.NoGCLength, IF(AND(Table65[[#This Row],[Codon Optimize Capitalized?]] &lt;&gt; "No", Table65[[#This Row],[Codon Optimize Capitalized?]] &lt;&gt; ""),
                       LEN((SUBSTITUTE(SUBSTITUTE(SUBSTITUTE(SUBSTITUTE(SUBSTITUTE(SUBSTITUTE(SUBSTITUTE(_xlpm.Sequence, "A", ""), "C", ""), "G", ""), "T", ""), "U", ""), "g", ""), "c", ""))),
                       LEN(SUBSTITUTE(SUBSTITUTE(UPPER(_xlpm.Sequence), "G", ""), "C", ""))),
        _xlpm.GCLength, _xlpm.OriginalLength - _xlpm.NoGCLength,
        _xlpm.GCPercentage, IF(_xlpm.OriginalLength &gt; 15, _xlpm.GCLength / _xlpm.OriginalLength, 0.5),
                IF(OR(_xlpm.GCPercentage &gt; 0.65, _xlpm.GCPercentage &lt; 0.25), "Warning 7: Unoptimized region GC is not between 25-65%", "")
    ),
    ""
)</f>
        <v/>
      </c>
      <c r="BN306" s="4" t="str" cm="1">
        <f t="array" ref="BN306">_xlfn.LET(
    _xlpm.ProblemFound, _xlfn.TEXTJOIN(", ", TRUE, IF(OR(Table65[[#This Row],[Codon Optimize Capitalized?]]="No", Table65[[#This Row],[Codon Optimize Capitalized?]]=""), IF((ISNUMBER(SEARCH(Table_Restriction_Enzymes[XbaI], Table65[[#This Row],[Custom Sequence/Bank ID]]))), Table_Restriction_Enzymes[XbaI], ""),IF((ISNUMBER(FIND(LOWER(Table_Restriction_Enzymes[XbaI]), Table65[[#This Row],[Custom Sequence/Bank ID]]))), Table_Restriction_Enzymes[XbaI], ""))),
    IF(_xlpm.ProblemFound="", "", "[" &amp; _xlpm.ProblemFound &amp; "]"))</f>
        <v/>
      </c>
      <c r="BO306" s="4" t="str">
        <f>IF(Table_Sequence_Check[[#This Row],[Restriction Enzyme 1 Check]]&lt;&gt;"", Table_Restriction_Enzymes[[#Headers],[XbaI]],"")</f>
        <v/>
      </c>
      <c r="BP306" s="4" t="str" cm="1">
        <f t="array" ref="BP306">_xlfn.LET(
    _xlpm.ProblemFound, _xlfn.TEXTJOIN(", ", TRUE, IF(OR(Table65[[#This Row],[Codon Optimize Capitalized?]]="No", Table65[[#This Row],[Codon Optimize Capitalized?]]=""), IF((ISNUMBER(SEARCH(Table_Restriction_Enzymes[AscI], Table65[[#This Row],[Custom Sequence/Bank ID]]))), Table_Restriction_Enzymes[AscI], ""),IF((ISNUMBER(FIND(LOWER(Table_Restriction_Enzymes[AscI]), Table65[[#This Row],[Custom Sequence/Bank ID]]))), Table_Restriction_Enzymes[AscI], ""))),
    IF(_xlpm.ProblemFound="", "", "[" &amp; _xlpm.ProblemFound &amp; "]"))</f>
        <v/>
      </c>
      <c r="BQ306" s="4" t="str">
        <f>IF(Table_Sequence_Check[[#This Row],[Restriction Enzyme 2 Check]]&lt;&gt;"", Table_Restriction_Enzymes[[#Headers],[AscI]],"")</f>
        <v/>
      </c>
      <c r="BR306" s="4" t="str">
        <f>IF(AND(Table65[[#This Row],[Vector]] &lt;&gt; "Banked Construct",Table65[[#This Row],[Service]]&lt;&gt;"Stock RNA", Table65[[#This Row],[Service]]&lt;&gt;"HT Geneblock Custom RNA", Table_Sequence_Check[[#This Row],[Restriction Enzyme 1 Check]]&lt;&gt;"", Table_Sequence_Check[[#This Row],[Restriction Enzyme 2 Check]]&lt;&gt; ""),"Error 8: Remove instances of one of the following: " &amp; _xlfn.CONCAT(Table_Sequence_Check[[#This Row],[Restriction Enzyme 1 Check]],Table_Sequence_Check[[#This Row],[Restriction Enzyme 2 Check]]),"")</f>
        <v/>
      </c>
      <c r="BS306" s="4" t="str" cm="1">
        <f t="array" ref="BS306">IF(
   AND(
      Table65[[#This Row],[Service]] &lt;&gt; "",
      OR(
         COUNTIF(Table65[Service], "HT Custom RNA") &gt; 0,
         COUNTIF(Table65[Service], "HT Geneblock Custom RNA") &gt; 0
      ),
      COUNTA(_xlfn.UNIQUE(_xlfn._xlws.FILTER(Table65[Service], Table65[Service] &lt;&gt; ""))) &gt; 1
   ),
   "Error 9: If selecting HT Custom RNA or HT Geneblock Custom RNA, all items must match the selected HT service",
   ""
)</f>
        <v/>
      </c>
      <c r="BT306" s="4" t="str" cm="1">
        <f t="array" ref="BT306">IF(
   AND(
      Table65[[#This Row],[Service]] &lt;&gt; "",
      OR(COUNTIF(Table65[Service], "*HT Custom RNA*") &gt; 0, COUNTIF(Table65[Service], "*HT Geneblock Custom RNA*") &gt; 0),
      OR(
         COUNTA(_xlfn.UNIQUE(_xlfn._xlws.FILTER(Table65[RNA Analytics], (Table65[Service] &lt;&gt; "")))) &gt; 1,
         COUNTA(_xlfn.UNIQUE(_xlfn._xlws.FILTER(Table65[Bank Construct?], (Table65[Service] &lt;&gt; "")))) &gt; 1,
         COUNTA(_xlfn.UNIQUE(_xlfn._xlws.FILTER(Table65[Synthesis Type], (Table65[Service] &lt;&gt; "")))) &gt; 1
      )
   ),
   "Error 10: If submitting HT Custom RNA or HT Geneblock Custom RNA service request, all items must have the same Synthesis Type, Banking, and Analytics",
   ""
)</f>
        <v/>
      </c>
      <c r="BU306" s="4" t="str">
        <f>IF(AND(OR(Table65[[#This Row],[Service]] = "HT Custom RNA",Table65[[#This Row],[Service]] = "HT Geneblock Custom RNA"), Table65[[#This Row],[Vector]]="Banked Construct"),"Error 11: Banked constructs cannot be submitted for HT/Geneblock Custom RNA service. Contact the core if you'd like to resynthesize an entire banked plate","")</f>
        <v/>
      </c>
      <c r="BV306" s="4" t="str">
        <f>IF(AND(Table65[[#This Row],[Service]] &lt;&gt; "", Table65[[#This Row],[Vector]]="Banked Construct", Table65[[#This Row],[Bank Construct?]]="Yes"),"Error 12: Cannot bank constructs that are already banked","")</f>
        <v/>
      </c>
      <c r="BW306" s="4" t="str" cm="1">
        <f t="array" ref="BW306">_xlfn.LET(
    _xlpm.ProblemFound, _xlfn.TEXTJOIN(", ", TRUE, IF(AND(Table65[[#This Row],[Synthesis Type]]="Other RNA", OR(Table65[[#This Row],[Codon Optimize Capitalized?]]="No", Table65[[#This Row],[Codon Optimize Capitalized?]]="")), IF((ISNUMBER(SEARCH(Table_pA_Check[pA Check], Table65[[#This Row],[Custom Sequence/Bank ID]]))), Table_pA_Check[pA Check], ""),IF((ISNUMBER(FIND(LOWER(Table_pA_Check[pA Check]), Table65[[#This Row],[Custom Sequence/Bank ID]]))), Table_pA_Check[pA Check], ""))),
    IF(_xlpm.ProblemFound="", "", "Error 13: Problem sequences found (" &amp; _xlpm.ProblemFound &amp; ")"))</f>
        <v/>
      </c>
      <c r="BX306" s="4" t="str">
        <f>IF(AND(Table65[[#This Row],[Service]] &lt;&gt; "", Table65[[#This Row],[Codon Optimize Capitalized?]]&lt;&gt; "No", Table65[[#This Row],[Codon Optimize Capitalized?]]&lt;&gt; "", Table65[[#This Row],[Codon Optimize Capitalized?]]&lt;&gt; "No Options", EXACT(Table65[[#This Row],[Custom Sequence/Bank ID]],LOWER(Table65[[#This Row],[Custom Sequence/Bank ID]]))),"Error 14: Codon optimization is selected, but sequence is lowercase. Change regions for optimization to uppercase","")</f>
        <v/>
      </c>
      <c r="BY306" s="4" t="str">
        <f>IF(COUNTIF(Table65[Name], Table65[[#This Row],[Name]]) &gt; 1, "Error 15: Duplicate name", "")</f>
        <v/>
      </c>
      <c r="BZ306" s="4" t="str">
        <f>IF(
   Table65[[#This Row],[Service]]&lt;&gt;"",
   IF(
      AND(Table65[[#This Row],[Formulation]]="", Table65[[#This Row],[Number of Aliquots]]&gt;1),
      "Error 16: The RTC can only aliquot formulated circRNA; unformulated circRNA is stable through many freeze-thaw cycles",
      ""
   ),
   ""
)</f>
        <v/>
      </c>
      <c r="CA306" s="4" t="str">
        <f>IF(
   Table65[[#This Row],[Service]]&lt;&gt;"",
   IF(
      Table65[[#This Row],[Number of Aliquots]] &gt; (Table65[[#This Row],[Quantity (mg)]]*20),
      "Error 17: Too many aliquots. Maximum aliquots for Quantity requested = " &amp; (Table65[[#This Row],[Quantity (mg)]]*20),
      ""
   ),
   ""
)</f>
        <v/>
      </c>
      <c r="CB306" s="4" t="str">
        <f>IF(
   AND(Table65[[#This Row],[Service]]&lt;&gt;"", Table65[[#This Row],[Quantity (mg)]]&lt;0.2, Table65[[#This Row],[Formulation]]&lt;&gt;"", Table65[[#This Row],[Formulation]]&lt;&gt;"None"),
   "Error 18: Quantity too low. Minimum is 0.2mg for formulations",
   ""
)</f>
        <v/>
      </c>
      <c r="CC306" s="4" t="str">
        <f>IF(
   AND(Table65[[#This Row],[Service]]&lt;&gt;"", Table65[[#This Row],[Vector]]="No Vector", Table65[[#This Row],[Service]]&lt;&gt;"HT Geneblock Custom RNA"),
   "Error 19: [No Vector] can only be used for Geneblock service",
   ""
)</f>
        <v/>
      </c>
      <c r="CD306" s="4" t="str">
        <f>_xlfn.LET(
    _xlpm.errorList, _xlfn.TEXTJOIN(". ", TRUE, Table_Sequence_Check[[#This Row],[Problem Sequence Check]:[GC Check]],Table_Sequence_Check[[#This Row],[Restriction Enzyme Error]:[Gblock No Vector Check]]),
    IF(AND(Table65[[#This Row],[Service]]&lt;&gt;"", Table65[[#This Row],[Custom Sequence/Bank ID]]&lt;&gt;"SPECIAL",_xlpm.errorList&lt;&gt;""), _xlpm.errorList &amp; ".", "")
)</f>
        <v/>
      </c>
      <c r="CF306" s="3" t="str">
        <f t="shared" si="20"/>
        <v>Required</v>
      </c>
      <c r="CG306" s="1" t="str">
        <f t="shared" si="21"/>
        <v>Optional</v>
      </c>
      <c r="CH306" s="1" t="str">
        <f>IF(Table65[[#This Row],[Service]]&lt;&gt;"",IF((Table65[[#This Row],[Service]]="HT Custom RNA") + (Table65[[#This Row],[Service]]="HT Geneblock Custom RNA"), "Empty","Required"),"Empty")</f>
        <v>Empty</v>
      </c>
      <c r="CI306" s="1" t="str">
        <f>IF(Table65[[#This Row],[Service]] = "Stock RNA", "Required","Empty")</f>
        <v>Empty</v>
      </c>
      <c r="CJ306" s="1" t="str">
        <f>IF(OR(Table65[[#This Row],[Service]] = "Custom RNA", Table65[[#This Row],[Service]] = "HT Custom RNA", Table65[[#This Row],[Service]] = "HT Geneblock Custom RNA", Table65[[#This Row],[Service]] = "Formulation"), "Required", "Empty")</f>
        <v>Empty</v>
      </c>
      <c r="CK306" s="1" t="str">
        <f>IF(OR(Table65[[#This Row],[Service]] = "Custom RNA", Table65[[#This Row],[Service]] = "HT Custom RNA", Table65[[#This Row],[Service]] = "HT Geneblock Custom RNA"), "Required", "Empty")</f>
        <v>Empty</v>
      </c>
      <c r="CL306" s="1" t="str">
        <f>IF(OR(Table65[[#This Row],[Service]] = "Custom RNA", Table65[[#This Row],[Service]] = "HT Custom RNA", Table65[[#This Row],[Service]] = "HT Geneblock Custom RNA"), "Required", "Empty")</f>
        <v>Empty</v>
      </c>
      <c r="CM306" s="1" t="str">
        <f>IF(OR(Table65[[#This Row],[Service]] = "Custom RNA", Table65[[#This Row],[Service]] = "HT Custom RNA", Table65[[#This Row],[Service]] = "HT Geneblock Custom RNA"), "Required", "Empty")</f>
        <v>Empty</v>
      </c>
      <c r="CN306" s="1" t="str">
        <f>IF(AND(Table65[[#This Row],[Vector]]&lt;&gt;"Banked Construct", OR(Table65[[#This Row],[Service]] = "Custom RNA", Table65[[#This Row],[Service]] = "HT Custom RNA",Table65[[#This Row],[Service]] = "HT Geneblock Custom RNA",)), "Optional", "Empty")</f>
        <v>Empty</v>
      </c>
      <c r="CO306" s="1" t="str">
        <f>IF(OR(Table65[[#This Row],[Service]] = "Custom RNA", Table65[[#This Row],[Service]] = "HT Custom RNA"), "Optional", "Empty")</f>
        <v>Empty</v>
      </c>
      <c r="CP306" s="1" t="str">
        <f>IF(OR(Table65[[#This Row],[Service]] = "Custom RNA", Table65[[#This Row],[Service]] = "HT Custom RNA", Table65[[#This Row],[Service]] = "HT Custom Geneblock RNA"), "Optional", "Empty")</f>
        <v>Empty</v>
      </c>
      <c r="CQ306" s="1" t="str">
        <f>IF(Table65[[#This Row],[Service]]&lt;&gt;"",IF(OR(Table65[[#This Row],[Service]]="HT Custom RNA", Table65[[#This Row],[Service]]="HT Geneblock Custom RNA"), "Empty","Optional"),"Empty")</f>
        <v>Empty</v>
      </c>
      <c r="CR306" s="1" t="str">
        <f>IF(AND(Table65[[#This Row],[Formulation]]&lt;&gt;"",Table65[[#This Row],[Formulation]]&lt;&gt;"None",Table65[[#This Row],[Formulation]]&lt;&gt;"No Options"), "Required","Empty")</f>
        <v>Empty</v>
      </c>
      <c r="CS306" s="1" t="str">
        <f>IF(AND(Table65[[#This Row],[Formulation]]&lt;&gt;"",Table65[[#This Row],[Formulation]]&lt;&gt;"None",Table65[[#This Row],[Formulation]]&lt;&gt;"No Options"), "Optional","Empty")</f>
        <v>Empty</v>
      </c>
      <c r="CT306" s="1" t="str">
        <f t="shared" si="22"/>
        <v>Optional</v>
      </c>
      <c r="CU306" s="1" t="str">
        <f t="shared" si="23"/>
        <v>Optional</v>
      </c>
      <c r="CV306" s="2" t="str">
        <f t="shared" si="24"/>
        <v>Optional</v>
      </c>
    </row>
    <row r="307" spans="1:100" x14ac:dyDescent="0.35">
      <c r="A307" s="69">
        <v>303</v>
      </c>
      <c r="B307" s="59"/>
      <c r="C307" s="83"/>
      <c r="D307" s="85"/>
      <c r="E307" s="90"/>
      <c r="F307" s="60"/>
      <c r="G307" s="60"/>
      <c r="H307" s="60"/>
      <c r="I307" s="61"/>
      <c r="J307" s="61"/>
      <c r="K307" s="105"/>
      <c r="L307" s="90"/>
      <c r="M307" s="60"/>
      <c r="N307" s="108"/>
      <c r="O307" s="91"/>
      <c r="P307" s="111"/>
      <c r="Q307" s="93" t="str">
        <f>Table_Sequence_Check[[#This Row],[Final Warnings]]</f>
        <v/>
      </c>
      <c r="R307" s="19"/>
      <c r="S307" s="19"/>
      <c r="T307" s="19"/>
      <c r="BG307" s="3" t="str" cm="1">
        <f t="array" ref="BG307">_xlfn.LET(
    _xlpm.ProblemFound, _xlfn.TEXTJOIN(", ", TRUE, IF(OR(Table65[[#This Row],[Codon Optimize Capitalized?]]="No", Table65[[#This Row],[Codon Optimize Capitalized?]]=""), IF((ISNUMBER(SEARCH(Table_Problem_Sequences[Problem Sequences], Table65[[#This Row],[Custom Sequence/Bank ID]]))), Table_Problem_Sequences[Problem Sequences], ""),IF((ISNUMBER(FIND(LOWER(Table_Problem_Sequences[Problem Sequences]), Table65[[#This Row],[Custom Sequence/Bank ID]]))), Table_Problem_Sequences[Problem Sequences], ""))),
    IF(_xlpm.ProblemFound="", "", "Warning 1: Problem sequences found (" &amp; _xlpm.ProblemFound &amp; ")"))</f>
        <v/>
      </c>
      <c r="BH307" s="3" t="str">
        <f>IF(AND(Table65[[#This Row],[Vector]] &lt;&gt; "Banked Construct",Table65[[#This Row],[Service]]&lt;&gt;"Stock RNA", LEN(Table65[[#This Row],[Custom Sequence/Bank ID]])&lt;300, Table65[[#This Row],[Custom Sequence/Bank ID]]&lt;&gt;""),"Comment: Sequence is less than 300nt. A spacer sequence will be added to bring the length up to 300nt","")</f>
        <v/>
      </c>
      <c r="BI307" s="1" t="str">
        <f>IF(AND(Table65[[#This Row],[Custom Sequence/Bank ID]]&lt;&gt;"", Table65[[#This Row],[Codon Optimize Capitalized?]]&lt;&gt; "No", Table65[[#This Row],[Codon Optimize Capitalized?]]&lt;&gt; "", Table65[[#This Row],[Codon Optimize Capitalized?]]&lt;&gt; "No Options"),
    IF(MOD(LEN(SUBSTITUTE(SUBSTITUTE(SUBSTITUTE(SUBSTITUTE(SUBSTITUTE(Table65[[#This Row],[Custom Sequence/Bank ID]], "a", ""), "c", ""), "g", ""), "u", ""), "t", "")), 3) = 0,
        "",
        "Error 3: Optimization regions not divisible by 3"),
    "")</f>
        <v/>
      </c>
      <c r="BJ307" s="1" t="str">
        <f>IF(
    Table65[[#This Row],[Vector]]="Banked Construct",
    IF(
        AND(
            LEFT(Table65[[#This Row],[Custom Sequence/Bank ID]], 3)="RTC",
            ISNUMBER(VALUE(MID(Table65[[#This Row],[Custom Sequence/Bank ID]], 4, 7))),
            LEN(Table65[[#This Row],[Custom Sequence/Bank ID]])=10
        ),
        "",
        "Error 4: Incorrect Bank ID"
    ),
    ""
)</f>
        <v/>
      </c>
      <c r="BK307" s="1" t="str">
        <f>IF(
   AND(Table65[[#This Row],[Vector]]&lt;&gt;"Banked Construct", LEN(Table65[[#This Row],[Custom Sequence/Bank ID]])&gt;0),
   IF(
      LEN(
         SUBSTITUTE(
            SUBSTITUTE(
               SUBSTITUTE(
                  SUBSTITUTE(UPPER(Table65[[#This Row],[Custom Sequence/Bank ID]]),"A",""),
               "C",""),
            "T",""),
         "G","")
      )&gt;0,
      "Error 5: Non-ACGT characters present",
      ""
   ),
   ""
)</f>
        <v/>
      </c>
      <c r="BL307" s="4" t="str">
        <f>IF(AND(Table65[[#This Row],[Vector]] &lt;&gt; "Banked Construct",Table65[[#This Row],[Service]]="Custom RNA", LEN(Table65[[#This Row],[Custom Sequence/Bank ID]])&gt;10000),"Error 6: Maximum sequence length is 10,000nt",IF(AND(Table65[[#This Row],[Vector]] &lt;&gt; "Banked Construct",Table65[[#This Row],[Service]]="HT Custom RNA", LEN(Table65[[#This Row],[Custom Sequence/Bank ID]])&gt;5000),"Error 6: Maximum sequence length for HT is 5,000nt", IF(Table65[[#This Row],[Service]]="HT Geneblock Custom RNA", IF(AND(Table65[[#This Row],[Vector]]="RTC coding circRNA", LEN(Table65[[#This Row],[Custom Sequence/Bank ID]])&gt;3793),"Error 6: Maximum sequence length for Coding CircRNA Geneblock is 3,793nt", IF(AND(Table65[[#This Row],[Vector]]="RTC noncoding circRNA", LEN(Table65[[#This Row],[Custom Sequence/Bank ID]])&gt;4493),"Error 6: Maximum sequence length for Noncoding CircRNA Geneblock is 4,493nt", IF(AND(Table65[[#This Row],[Vector]]="RTC Other RNA", LEN(Table65[[#This Row],[Custom Sequence/Bank ID]])&gt;4913),"Error 6: Maximum sequence length for Other RNA Geneblock is 4,913nt",""))),"")))</f>
        <v/>
      </c>
      <c r="BM307" s="4" t="str">
        <f>IF(AND(Table65[[#This Row],[Vector]] &lt;&gt; "Banked Construct", Table65[[#This Row],[Service]]&lt;&gt;"Stock RNA", Table65[[#This Row],[Custom Sequence/Bank ID]]&lt;&gt;""),
    _xlfn.LET(
        _xlpm.Sequence, Table65[[#This Row],[Custom Sequence/Bank ID]],
        _xlpm.OriginalLength, IF(AND(Table65[[#This Row],[Codon Optimize Capitalized?]] &lt;&gt; "No", Table65[[#This Row],[Codon Optimize Capitalized?]] &lt;&gt; ""),
                           LEN(SUBSTITUTE(SUBSTITUTE(SUBSTITUTE(SUBSTITUTE(SUBSTITUTE(_xlpm.Sequence, "A", ""), "C", ""), "G", ""), "T", ""), "U", "")),
                           LEN(_xlpm.Sequence)),
        _xlpm.NoGCLength, IF(AND(Table65[[#This Row],[Codon Optimize Capitalized?]] &lt;&gt; "No", Table65[[#This Row],[Codon Optimize Capitalized?]] &lt;&gt; ""),
                       LEN((SUBSTITUTE(SUBSTITUTE(SUBSTITUTE(SUBSTITUTE(SUBSTITUTE(SUBSTITUTE(SUBSTITUTE(_xlpm.Sequence, "A", ""), "C", ""), "G", ""), "T", ""), "U", ""), "g", ""), "c", ""))),
                       LEN(SUBSTITUTE(SUBSTITUTE(UPPER(_xlpm.Sequence), "G", ""), "C", ""))),
        _xlpm.GCLength, _xlpm.OriginalLength - _xlpm.NoGCLength,
        _xlpm.GCPercentage, IF(_xlpm.OriginalLength &gt; 15, _xlpm.GCLength / _xlpm.OriginalLength, 0.5),
                IF(OR(_xlpm.GCPercentage &gt; 0.65, _xlpm.GCPercentage &lt; 0.25), "Warning 7: Unoptimized region GC is not between 25-65%", "")
    ),
    ""
)</f>
        <v/>
      </c>
      <c r="BN307" s="4" t="str" cm="1">
        <f t="array" ref="BN307">_xlfn.LET(
    _xlpm.ProblemFound, _xlfn.TEXTJOIN(", ", TRUE, IF(OR(Table65[[#This Row],[Codon Optimize Capitalized?]]="No", Table65[[#This Row],[Codon Optimize Capitalized?]]=""), IF((ISNUMBER(SEARCH(Table_Restriction_Enzymes[XbaI], Table65[[#This Row],[Custom Sequence/Bank ID]]))), Table_Restriction_Enzymes[XbaI], ""),IF((ISNUMBER(FIND(LOWER(Table_Restriction_Enzymes[XbaI]), Table65[[#This Row],[Custom Sequence/Bank ID]]))), Table_Restriction_Enzymes[XbaI], ""))),
    IF(_xlpm.ProblemFound="", "", "[" &amp; _xlpm.ProblemFound &amp; "]"))</f>
        <v/>
      </c>
      <c r="BO307" s="4" t="str">
        <f>IF(Table_Sequence_Check[[#This Row],[Restriction Enzyme 1 Check]]&lt;&gt;"", Table_Restriction_Enzymes[[#Headers],[XbaI]],"")</f>
        <v/>
      </c>
      <c r="BP307" s="4" t="str" cm="1">
        <f t="array" ref="BP307">_xlfn.LET(
    _xlpm.ProblemFound, _xlfn.TEXTJOIN(", ", TRUE, IF(OR(Table65[[#This Row],[Codon Optimize Capitalized?]]="No", Table65[[#This Row],[Codon Optimize Capitalized?]]=""), IF((ISNUMBER(SEARCH(Table_Restriction_Enzymes[AscI], Table65[[#This Row],[Custom Sequence/Bank ID]]))), Table_Restriction_Enzymes[AscI], ""),IF((ISNUMBER(FIND(LOWER(Table_Restriction_Enzymes[AscI]), Table65[[#This Row],[Custom Sequence/Bank ID]]))), Table_Restriction_Enzymes[AscI], ""))),
    IF(_xlpm.ProblemFound="", "", "[" &amp; _xlpm.ProblemFound &amp; "]"))</f>
        <v/>
      </c>
      <c r="BQ307" s="4" t="str">
        <f>IF(Table_Sequence_Check[[#This Row],[Restriction Enzyme 2 Check]]&lt;&gt;"", Table_Restriction_Enzymes[[#Headers],[AscI]],"")</f>
        <v/>
      </c>
      <c r="BR307" s="4" t="str">
        <f>IF(AND(Table65[[#This Row],[Vector]] &lt;&gt; "Banked Construct",Table65[[#This Row],[Service]]&lt;&gt;"Stock RNA", Table65[[#This Row],[Service]]&lt;&gt;"HT Geneblock Custom RNA", Table_Sequence_Check[[#This Row],[Restriction Enzyme 1 Check]]&lt;&gt;"", Table_Sequence_Check[[#This Row],[Restriction Enzyme 2 Check]]&lt;&gt; ""),"Error 8: Remove instances of one of the following: " &amp; _xlfn.CONCAT(Table_Sequence_Check[[#This Row],[Restriction Enzyme 1 Check]],Table_Sequence_Check[[#This Row],[Restriction Enzyme 2 Check]]),"")</f>
        <v/>
      </c>
      <c r="BS307" s="4" t="str" cm="1">
        <f t="array" ref="BS307">IF(
   AND(
      Table65[[#This Row],[Service]] &lt;&gt; "",
      OR(
         COUNTIF(Table65[Service], "HT Custom RNA") &gt; 0,
         COUNTIF(Table65[Service], "HT Geneblock Custom RNA") &gt; 0
      ),
      COUNTA(_xlfn.UNIQUE(_xlfn._xlws.FILTER(Table65[Service], Table65[Service] &lt;&gt; ""))) &gt; 1
   ),
   "Error 9: If selecting HT Custom RNA or HT Geneblock Custom RNA, all items must match the selected HT service",
   ""
)</f>
        <v/>
      </c>
      <c r="BT307" s="4" t="str" cm="1">
        <f t="array" ref="BT307">IF(
   AND(
      Table65[[#This Row],[Service]] &lt;&gt; "",
      OR(COUNTIF(Table65[Service], "*HT Custom RNA*") &gt; 0, COUNTIF(Table65[Service], "*HT Geneblock Custom RNA*") &gt; 0),
      OR(
         COUNTA(_xlfn.UNIQUE(_xlfn._xlws.FILTER(Table65[RNA Analytics], (Table65[Service] &lt;&gt; "")))) &gt; 1,
         COUNTA(_xlfn.UNIQUE(_xlfn._xlws.FILTER(Table65[Bank Construct?], (Table65[Service] &lt;&gt; "")))) &gt; 1,
         COUNTA(_xlfn.UNIQUE(_xlfn._xlws.FILTER(Table65[Synthesis Type], (Table65[Service] &lt;&gt; "")))) &gt; 1
      )
   ),
   "Error 10: If submitting HT Custom RNA or HT Geneblock Custom RNA service request, all items must have the same Synthesis Type, Banking, and Analytics",
   ""
)</f>
        <v/>
      </c>
      <c r="BU307" s="4" t="str">
        <f>IF(AND(OR(Table65[[#This Row],[Service]] = "HT Custom RNA",Table65[[#This Row],[Service]] = "HT Geneblock Custom RNA"), Table65[[#This Row],[Vector]]="Banked Construct"),"Error 11: Banked constructs cannot be submitted for HT/Geneblock Custom RNA service. Contact the core if you'd like to resynthesize an entire banked plate","")</f>
        <v/>
      </c>
      <c r="BV307" s="4" t="str">
        <f>IF(AND(Table65[[#This Row],[Service]] &lt;&gt; "", Table65[[#This Row],[Vector]]="Banked Construct", Table65[[#This Row],[Bank Construct?]]="Yes"),"Error 12: Cannot bank constructs that are already banked","")</f>
        <v/>
      </c>
      <c r="BW307" s="4" t="str" cm="1">
        <f t="array" ref="BW307">_xlfn.LET(
    _xlpm.ProblemFound, _xlfn.TEXTJOIN(", ", TRUE, IF(AND(Table65[[#This Row],[Synthesis Type]]="Other RNA", OR(Table65[[#This Row],[Codon Optimize Capitalized?]]="No", Table65[[#This Row],[Codon Optimize Capitalized?]]="")), IF((ISNUMBER(SEARCH(Table_pA_Check[pA Check], Table65[[#This Row],[Custom Sequence/Bank ID]]))), Table_pA_Check[pA Check], ""),IF((ISNUMBER(FIND(LOWER(Table_pA_Check[pA Check]), Table65[[#This Row],[Custom Sequence/Bank ID]]))), Table_pA_Check[pA Check], ""))),
    IF(_xlpm.ProblemFound="", "", "Error 13: Problem sequences found (" &amp; _xlpm.ProblemFound &amp; ")"))</f>
        <v/>
      </c>
      <c r="BX307" s="4" t="str">
        <f>IF(AND(Table65[[#This Row],[Service]] &lt;&gt; "", Table65[[#This Row],[Codon Optimize Capitalized?]]&lt;&gt; "No", Table65[[#This Row],[Codon Optimize Capitalized?]]&lt;&gt; "", Table65[[#This Row],[Codon Optimize Capitalized?]]&lt;&gt; "No Options", EXACT(Table65[[#This Row],[Custom Sequence/Bank ID]],LOWER(Table65[[#This Row],[Custom Sequence/Bank ID]]))),"Error 14: Codon optimization is selected, but sequence is lowercase. Change regions for optimization to uppercase","")</f>
        <v/>
      </c>
      <c r="BY307" s="4" t="str">
        <f>IF(COUNTIF(Table65[Name], Table65[[#This Row],[Name]]) &gt; 1, "Error 15: Duplicate name", "")</f>
        <v/>
      </c>
      <c r="BZ307" s="4" t="str">
        <f>IF(
   Table65[[#This Row],[Service]]&lt;&gt;"",
   IF(
      AND(Table65[[#This Row],[Formulation]]="", Table65[[#This Row],[Number of Aliquots]]&gt;1),
      "Error 16: The RTC can only aliquot formulated circRNA; unformulated circRNA is stable through many freeze-thaw cycles",
      ""
   ),
   ""
)</f>
        <v/>
      </c>
      <c r="CA307" s="4" t="str">
        <f>IF(
   Table65[[#This Row],[Service]]&lt;&gt;"",
   IF(
      Table65[[#This Row],[Number of Aliquots]] &gt; (Table65[[#This Row],[Quantity (mg)]]*20),
      "Error 17: Too many aliquots. Maximum aliquots for Quantity requested = " &amp; (Table65[[#This Row],[Quantity (mg)]]*20),
      ""
   ),
   ""
)</f>
        <v/>
      </c>
      <c r="CB307" s="4" t="str">
        <f>IF(
   AND(Table65[[#This Row],[Service]]&lt;&gt;"", Table65[[#This Row],[Quantity (mg)]]&lt;0.2, Table65[[#This Row],[Formulation]]&lt;&gt;"", Table65[[#This Row],[Formulation]]&lt;&gt;"None"),
   "Error 18: Quantity too low. Minimum is 0.2mg for formulations",
   ""
)</f>
        <v/>
      </c>
      <c r="CC307" s="4" t="str">
        <f>IF(
   AND(Table65[[#This Row],[Service]]&lt;&gt;"", Table65[[#This Row],[Vector]]="No Vector", Table65[[#This Row],[Service]]&lt;&gt;"HT Geneblock Custom RNA"),
   "Error 19: [No Vector] can only be used for Geneblock service",
   ""
)</f>
        <v/>
      </c>
      <c r="CD307" s="4" t="str">
        <f>_xlfn.LET(
    _xlpm.errorList, _xlfn.TEXTJOIN(". ", TRUE, Table_Sequence_Check[[#This Row],[Problem Sequence Check]:[GC Check]],Table_Sequence_Check[[#This Row],[Restriction Enzyme Error]:[Gblock No Vector Check]]),
    IF(AND(Table65[[#This Row],[Service]]&lt;&gt;"", Table65[[#This Row],[Custom Sequence/Bank ID]]&lt;&gt;"SPECIAL",_xlpm.errorList&lt;&gt;""), _xlpm.errorList &amp; ".", "")
)</f>
        <v/>
      </c>
      <c r="CF307" s="3" t="str">
        <f t="shared" si="20"/>
        <v>Required</v>
      </c>
      <c r="CG307" s="1" t="str">
        <f t="shared" si="21"/>
        <v>Optional</v>
      </c>
      <c r="CH307" s="1" t="str">
        <f>IF(Table65[[#This Row],[Service]]&lt;&gt;"",IF((Table65[[#This Row],[Service]]="HT Custom RNA") + (Table65[[#This Row],[Service]]="HT Geneblock Custom RNA"), "Empty","Required"),"Empty")</f>
        <v>Empty</v>
      </c>
      <c r="CI307" s="1" t="str">
        <f>IF(Table65[[#This Row],[Service]] = "Stock RNA", "Required","Empty")</f>
        <v>Empty</v>
      </c>
      <c r="CJ307" s="1" t="str">
        <f>IF(OR(Table65[[#This Row],[Service]] = "Custom RNA", Table65[[#This Row],[Service]] = "HT Custom RNA", Table65[[#This Row],[Service]] = "HT Geneblock Custom RNA", Table65[[#This Row],[Service]] = "Formulation"), "Required", "Empty")</f>
        <v>Empty</v>
      </c>
      <c r="CK307" s="1" t="str">
        <f>IF(OR(Table65[[#This Row],[Service]] = "Custom RNA", Table65[[#This Row],[Service]] = "HT Custom RNA", Table65[[#This Row],[Service]] = "HT Geneblock Custom RNA"), "Required", "Empty")</f>
        <v>Empty</v>
      </c>
      <c r="CL307" s="1" t="str">
        <f>IF(OR(Table65[[#This Row],[Service]] = "Custom RNA", Table65[[#This Row],[Service]] = "HT Custom RNA", Table65[[#This Row],[Service]] = "HT Geneblock Custom RNA"), "Required", "Empty")</f>
        <v>Empty</v>
      </c>
      <c r="CM307" s="1" t="str">
        <f>IF(OR(Table65[[#This Row],[Service]] = "Custom RNA", Table65[[#This Row],[Service]] = "HT Custom RNA", Table65[[#This Row],[Service]] = "HT Geneblock Custom RNA"), "Required", "Empty")</f>
        <v>Empty</v>
      </c>
      <c r="CN307" s="1" t="str">
        <f>IF(AND(Table65[[#This Row],[Vector]]&lt;&gt;"Banked Construct", OR(Table65[[#This Row],[Service]] = "Custom RNA", Table65[[#This Row],[Service]] = "HT Custom RNA",Table65[[#This Row],[Service]] = "HT Geneblock Custom RNA",)), "Optional", "Empty")</f>
        <v>Empty</v>
      </c>
      <c r="CO307" s="1" t="str">
        <f>IF(OR(Table65[[#This Row],[Service]] = "Custom RNA", Table65[[#This Row],[Service]] = "HT Custom RNA"), "Optional", "Empty")</f>
        <v>Empty</v>
      </c>
      <c r="CP307" s="1" t="str">
        <f>IF(OR(Table65[[#This Row],[Service]] = "Custom RNA", Table65[[#This Row],[Service]] = "HT Custom RNA", Table65[[#This Row],[Service]] = "HT Custom Geneblock RNA"), "Optional", "Empty")</f>
        <v>Empty</v>
      </c>
      <c r="CQ307" s="1" t="str">
        <f>IF(Table65[[#This Row],[Service]]&lt;&gt;"",IF(OR(Table65[[#This Row],[Service]]="HT Custom RNA", Table65[[#This Row],[Service]]="HT Geneblock Custom RNA"), "Empty","Optional"),"Empty")</f>
        <v>Empty</v>
      </c>
      <c r="CR307" s="1" t="str">
        <f>IF(AND(Table65[[#This Row],[Formulation]]&lt;&gt;"",Table65[[#This Row],[Formulation]]&lt;&gt;"None",Table65[[#This Row],[Formulation]]&lt;&gt;"No Options"), "Required","Empty")</f>
        <v>Empty</v>
      </c>
      <c r="CS307" s="1" t="str">
        <f>IF(AND(Table65[[#This Row],[Formulation]]&lt;&gt;"",Table65[[#This Row],[Formulation]]&lt;&gt;"None",Table65[[#This Row],[Formulation]]&lt;&gt;"No Options"), "Optional","Empty")</f>
        <v>Empty</v>
      </c>
      <c r="CT307" s="1" t="str">
        <f t="shared" si="22"/>
        <v>Optional</v>
      </c>
      <c r="CU307" s="1" t="str">
        <f t="shared" si="23"/>
        <v>Optional</v>
      </c>
      <c r="CV307" s="2" t="str">
        <f t="shared" si="24"/>
        <v>Optional</v>
      </c>
    </row>
    <row r="308" spans="1:100" x14ac:dyDescent="0.35">
      <c r="A308" s="69">
        <v>304</v>
      </c>
      <c r="B308" s="59"/>
      <c r="C308" s="83"/>
      <c r="D308" s="85"/>
      <c r="E308" s="90"/>
      <c r="F308" s="60"/>
      <c r="G308" s="60"/>
      <c r="H308" s="60"/>
      <c r="I308" s="61"/>
      <c r="J308" s="61"/>
      <c r="K308" s="105"/>
      <c r="L308" s="90"/>
      <c r="M308" s="60"/>
      <c r="N308" s="108"/>
      <c r="O308" s="91"/>
      <c r="P308" s="111"/>
      <c r="Q308" s="93" t="str">
        <f>Table_Sequence_Check[[#This Row],[Final Warnings]]</f>
        <v/>
      </c>
      <c r="R308" s="19"/>
      <c r="S308" s="19"/>
      <c r="T308" s="19"/>
      <c r="BG308" s="3" t="str" cm="1">
        <f t="array" ref="BG308">_xlfn.LET(
    _xlpm.ProblemFound, _xlfn.TEXTJOIN(", ", TRUE, IF(OR(Table65[[#This Row],[Codon Optimize Capitalized?]]="No", Table65[[#This Row],[Codon Optimize Capitalized?]]=""), IF((ISNUMBER(SEARCH(Table_Problem_Sequences[Problem Sequences], Table65[[#This Row],[Custom Sequence/Bank ID]]))), Table_Problem_Sequences[Problem Sequences], ""),IF((ISNUMBER(FIND(LOWER(Table_Problem_Sequences[Problem Sequences]), Table65[[#This Row],[Custom Sequence/Bank ID]]))), Table_Problem_Sequences[Problem Sequences], ""))),
    IF(_xlpm.ProblemFound="", "", "Warning 1: Problem sequences found (" &amp; _xlpm.ProblemFound &amp; ")"))</f>
        <v/>
      </c>
      <c r="BH308" s="3" t="str">
        <f>IF(AND(Table65[[#This Row],[Vector]] &lt;&gt; "Banked Construct",Table65[[#This Row],[Service]]&lt;&gt;"Stock RNA", LEN(Table65[[#This Row],[Custom Sequence/Bank ID]])&lt;300, Table65[[#This Row],[Custom Sequence/Bank ID]]&lt;&gt;""),"Comment: Sequence is less than 300nt. A spacer sequence will be added to bring the length up to 300nt","")</f>
        <v/>
      </c>
      <c r="BI308" s="1" t="str">
        <f>IF(AND(Table65[[#This Row],[Custom Sequence/Bank ID]]&lt;&gt;"", Table65[[#This Row],[Codon Optimize Capitalized?]]&lt;&gt; "No", Table65[[#This Row],[Codon Optimize Capitalized?]]&lt;&gt; "", Table65[[#This Row],[Codon Optimize Capitalized?]]&lt;&gt; "No Options"),
    IF(MOD(LEN(SUBSTITUTE(SUBSTITUTE(SUBSTITUTE(SUBSTITUTE(SUBSTITUTE(Table65[[#This Row],[Custom Sequence/Bank ID]], "a", ""), "c", ""), "g", ""), "u", ""), "t", "")), 3) = 0,
        "",
        "Error 3: Optimization regions not divisible by 3"),
    "")</f>
        <v/>
      </c>
      <c r="BJ308" s="1" t="str">
        <f>IF(
    Table65[[#This Row],[Vector]]="Banked Construct",
    IF(
        AND(
            LEFT(Table65[[#This Row],[Custom Sequence/Bank ID]], 3)="RTC",
            ISNUMBER(VALUE(MID(Table65[[#This Row],[Custom Sequence/Bank ID]], 4, 7))),
            LEN(Table65[[#This Row],[Custom Sequence/Bank ID]])=10
        ),
        "",
        "Error 4: Incorrect Bank ID"
    ),
    ""
)</f>
        <v/>
      </c>
      <c r="BK308" s="1" t="str">
        <f>IF(
   AND(Table65[[#This Row],[Vector]]&lt;&gt;"Banked Construct", LEN(Table65[[#This Row],[Custom Sequence/Bank ID]])&gt;0),
   IF(
      LEN(
         SUBSTITUTE(
            SUBSTITUTE(
               SUBSTITUTE(
                  SUBSTITUTE(UPPER(Table65[[#This Row],[Custom Sequence/Bank ID]]),"A",""),
               "C",""),
            "T",""),
         "G","")
      )&gt;0,
      "Error 5: Non-ACGT characters present",
      ""
   ),
   ""
)</f>
        <v/>
      </c>
      <c r="BL308" s="4" t="str">
        <f>IF(AND(Table65[[#This Row],[Vector]] &lt;&gt; "Banked Construct",Table65[[#This Row],[Service]]="Custom RNA", LEN(Table65[[#This Row],[Custom Sequence/Bank ID]])&gt;10000),"Error 6: Maximum sequence length is 10,000nt",IF(AND(Table65[[#This Row],[Vector]] &lt;&gt; "Banked Construct",Table65[[#This Row],[Service]]="HT Custom RNA", LEN(Table65[[#This Row],[Custom Sequence/Bank ID]])&gt;5000),"Error 6: Maximum sequence length for HT is 5,000nt", IF(Table65[[#This Row],[Service]]="HT Geneblock Custom RNA", IF(AND(Table65[[#This Row],[Vector]]="RTC coding circRNA", LEN(Table65[[#This Row],[Custom Sequence/Bank ID]])&gt;3793),"Error 6: Maximum sequence length for Coding CircRNA Geneblock is 3,793nt", IF(AND(Table65[[#This Row],[Vector]]="RTC noncoding circRNA", LEN(Table65[[#This Row],[Custom Sequence/Bank ID]])&gt;4493),"Error 6: Maximum sequence length for Noncoding CircRNA Geneblock is 4,493nt", IF(AND(Table65[[#This Row],[Vector]]="RTC Other RNA", LEN(Table65[[#This Row],[Custom Sequence/Bank ID]])&gt;4913),"Error 6: Maximum sequence length for Other RNA Geneblock is 4,913nt",""))),"")))</f>
        <v/>
      </c>
      <c r="BM308" s="4" t="str">
        <f>IF(AND(Table65[[#This Row],[Vector]] &lt;&gt; "Banked Construct", Table65[[#This Row],[Service]]&lt;&gt;"Stock RNA", Table65[[#This Row],[Custom Sequence/Bank ID]]&lt;&gt;""),
    _xlfn.LET(
        _xlpm.Sequence, Table65[[#This Row],[Custom Sequence/Bank ID]],
        _xlpm.OriginalLength, IF(AND(Table65[[#This Row],[Codon Optimize Capitalized?]] &lt;&gt; "No", Table65[[#This Row],[Codon Optimize Capitalized?]] &lt;&gt; ""),
                           LEN(SUBSTITUTE(SUBSTITUTE(SUBSTITUTE(SUBSTITUTE(SUBSTITUTE(_xlpm.Sequence, "A", ""), "C", ""), "G", ""), "T", ""), "U", "")),
                           LEN(_xlpm.Sequence)),
        _xlpm.NoGCLength, IF(AND(Table65[[#This Row],[Codon Optimize Capitalized?]] &lt;&gt; "No", Table65[[#This Row],[Codon Optimize Capitalized?]] &lt;&gt; ""),
                       LEN((SUBSTITUTE(SUBSTITUTE(SUBSTITUTE(SUBSTITUTE(SUBSTITUTE(SUBSTITUTE(SUBSTITUTE(_xlpm.Sequence, "A", ""), "C", ""), "G", ""), "T", ""), "U", ""), "g", ""), "c", ""))),
                       LEN(SUBSTITUTE(SUBSTITUTE(UPPER(_xlpm.Sequence), "G", ""), "C", ""))),
        _xlpm.GCLength, _xlpm.OriginalLength - _xlpm.NoGCLength,
        _xlpm.GCPercentage, IF(_xlpm.OriginalLength &gt; 15, _xlpm.GCLength / _xlpm.OriginalLength, 0.5),
                IF(OR(_xlpm.GCPercentage &gt; 0.65, _xlpm.GCPercentage &lt; 0.25), "Warning 7: Unoptimized region GC is not between 25-65%", "")
    ),
    ""
)</f>
        <v/>
      </c>
      <c r="BN308" s="4" t="str" cm="1">
        <f t="array" ref="BN308">_xlfn.LET(
    _xlpm.ProblemFound, _xlfn.TEXTJOIN(", ", TRUE, IF(OR(Table65[[#This Row],[Codon Optimize Capitalized?]]="No", Table65[[#This Row],[Codon Optimize Capitalized?]]=""), IF((ISNUMBER(SEARCH(Table_Restriction_Enzymes[XbaI], Table65[[#This Row],[Custom Sequence/Bank ID]]))), Table_Restriction_Enzymes[XbaI], ""),IF((ISNUMBER(FIND(LOWER(Table_Restriction_Enzymes[XbaI]), Table65[[#This Row],[Custom Sequence/Bank ID]]))), Table_Restriction_Enzymes[XbaI], ""))),
    IF(_xlpm.ProblemFound="", "", "[" &amp; _xlpm.ProblemFound &amp; "]"))</f>
        <v/>
      </c>
      <c r="BO308" s="4" t="str">
        <f>IF(Table_Sequence_Check[[#This Row],[Restriction Enzyme 1 Check]]&lt;&gt;"", Table_Restriction_Enzymes[[#Headers],[XbaI]],"")</f>
        <v/>
      </c>
      <c r="BP308" s="4" t="str" cm="1">
        <f t="array" ref="BP308">_xlfn.LET(
    _xlpm.ProblemFound, _xlfn.TEXTJOIN(", ", TRUE, IF(OR(Table65[[#This Row],[Codon Optimize Capitalized?]]="No", Table65[[#This Row],[Codon Optimize Capitalized?]]=""), IF((ISNUMBER(SEARCH(Table_Restriction_Enzymes[AscI], Table65[[#This Row],[Custom Sequence/Bank ID]]))), Table_Restriction_Enzymes[AscI], ""),IF((ISNUMBER(FIND(LOWER(Table_Restriction_Enzymes[AscI]), Table65[[#This Row],[Custom Sequence/Bank ID]]))), Table_Restriction_Enzymes[AscI], ""))),
    IF(_xlpm.ProblemFound="", "", "[" &amp; _xlpm.ProblemFound &amp; "]"))</f>
        <v/>
      </c>
      <c r="BQ308" s="4" t="str">
        <f>IF(Table_Sequence_Check[[#This Row],[Restriction Enzyme 2 Check]]&lt;&gt;"", Table_Restriction_Enzymes[[#Headers],[AscI]],"")</f>
        <v/>
      </c>
      <c r="BR308" s="4" t="str">
        <f>IF(AND(Table65[[#This Row],[Vector]] &lt;&gt; "Banked Construct",Table65[[#This Row],[Service]]&lt;&gt;"Stock RNA", Table65[[#This Row],[Service]]&lt;&gt;"HT Geneblock Custom RNA", Table_Sequence_Check[[#This Row],[Restriction Enzyme 1 Check]]&lt;&gt;"", Table_Sequence_Check[[#This Row],[Restriction Enzyme 2 Check]]&lt;&gt; ""),"Error 8: Remove instances of one of the following: " &amp; _xlfn.CONCAT(Table_Sequence_Check[[#This Row],[Restriction Enzyme 1 Check]],Table_Sequence_Check[[#This Row],[Restriction Enzyme 2 Check]]),"")</f>
        <v/>
      </c>
      <c r="BS308" s="4" t="str" cm="1">
        <f t="array" ref="BS308">IF(
   AND(
      Table65[[#This Row],[Service]] &lt;&gt; "",
      OR(
         COUNTIF(Table65[Service], "HT Custom RNA") &gt; 0,
         COUNTIF(Table65[Service], "HT Geneblock Custom RNA") &gt; 0
      ),
      COUNTA(_xlfn.UNIQUE(_xlfn._xlws.FILTER(Table65[Service], Table65[Service] &lt;&gt; ""))) &gt; 1
   ),
   "Error 9: If selecting HT Custom RNA or HT Geneblock Custom RNA, all items must match the selected HT service",
   ""
)</f>
        <v/>
      </c>
      <c r="BT308" s="4" t="str" cm="1">
        <f t="array" ref="BT308">IF(
   AND(
      Table65[[#This Row],[Service]] &lt;&gt; "",
      OR(COUNTIF(Table65[Service], "*HT Custom RNA*") &gt; 0, COUNTIF(Table65[Service], "*HT Geneblock Custom RNA*") &gt; 0),
      OR(
         COUNTA(_xlfn.UNIQUE(_xlfn._xlws.FILTER(Table65[RNA Analytics], (Table65[Service] &lt;&gt; "")))) &gt; 1,
         COUNTA(_xlfn.UNIQUE(_xlfn._xlws.FILTER(Table65[Bank Construct?], (Table65[Service] &lt;&gt; "")))) &gt; 1,
         COUNTA(_xlfn.UNIQUE(_xlfn._xlws.FILTER(Table65[Synthesis Type], (Table65[Service] &lt;&gt; "")))) &gt; 1
      )
   ),
   "Error 10: If submitting HT Custom RNA or HT Geneblock Custom RNA service request, all items must have the same Synthesis Type, Banking, and Analytics",
   ""
)</f>
        <v/>
      </c>
      <c r="BU308" s="4" t="str">
        <f>IF(AND(OR(Table65[[#This Row],[Service]] = "HT Custom RNA",Table65[[#This Row],[Service]] = "HT Geneblock Custom RNA"), Table65[[#This Row],[Vector]]="Banked Construct"),"Error 11: Banked constructs cannot be submitted for HT/Geneblock Custom RNA service. Contact the core if you'd like to resynthesize an entire banked plate","")</f>
        <v/>
      </c>
      <c r="BV308" s="4" t="str">
        <f>IF(AND(Table65[[#This Row],[Service]] &lt;&gt; "", Table65[[#This Row],[Vector]]="Banked Construct", Table65[[#This Row],[Bank Construct?]]="Yes"),"Error 12: Cannot bank constructs that are already banked","")</f>
        <v/>
      </c>
      <c r="BW308" s="4" t="str" cm="1">
        <f t="array" ref="BW308">_xlfn.LET(
    _xlpm.ProblemFound, _xlfn.TEXTJOIN(", ", TRUE, IF(AND(Table65[[#This Row],[Synthesis Type]]="Other RNA", OR(Table65[[#This Row],[Codon Optimize Capitalized?]]="No", Table65[[#This Row],[Codon Optimize Capitalized?]]="")), IF((ISNUMBER(SEARCH(Table_pA_Check[pA Check], Table65[[#This Row],[Custom Sequence/Bank ID]]))), Table_pA_Check[pA Check], ""),IF((ISNUMBER(FIND(LOWER(Table_pA_Check[pA Check]), Table65[[#This Row],[Custom Sequence/Bank ID]]))), Table_pA_Check[pA Check], ""))),
    IF(_xlpm.ProblemFound="", "", "Error 13: Problem sequences found (" &amp; _xlpm.ProblemFound &amp; ")"))</f>
        <v/>
      </c>
      <c r="BX308" s="4" t="str">
        <f>IF(AND(Table65[[#This Row],[Service]] &lt;&gt; "", Table65[[#This Row],[Codon Optimize Capitalized?]]&lt;&gt; "No", Table65[[#This Row],[Codon Optimize Capitalized?]]&lt;&gt; "", Table65[[#This Row],[Codon Optimize Capitalized?]]&lt;&gt; "No Options", EXACT(Table65[[#This Row],[Custom Sequence/Bank ID]],LOWER(Table65[[#This Row],[Custom Sequence/Bank ID]]))),"Error 14: Codon optimization is selected, but sequence is lowercase. Change regions for optimization to uppercase","")</f>
        <v/>
      </c>
      <c r="BY308" s="4" t="str">
        <f>IF(COUNTIF(Table65[Name], Table65[[#This Row],[Name]]) &gt; 1, "Error 15: Duplicate name", "")</f>
        <v/>
      </c>
      <c r="BZ308" s="4" t="str">
        <f>IF(
   Table65[[#This Row],[Service]]&lt;&gt;"",
   IF(
      AND(Table65[[#This Row],[Formulation]]="", Table65[[#This Row],[Number of Aliquots]]&gt;1),
      "Error 16: The RTC can only aliquot formulated circRNA; unformulated circRNA is stable through many freeze-thaw cycles",
      ""
   ),
   ""
)</f>
        <v/>
      </c>
      <c r="CA308" s="4" t="str">
        <f>IF(
   Table65[[#This Row],[Service]]&lt;&gt;"",
   IF(
      Table65[[#This Row],[Number of Aliquots]] &gt; (Table65[[#This Row],[Quantity (mg)]]*20),
      "Error 17: Too many aliquots. Maximum aliquots for Quantity requested = " &amp; (Table65[[#This Row],[Quantity (mg)]]*20),
      ""
   ),
   ""
)</f>
        <v/>
      </c>
      <c r="CB308" s="4" t="str">
        <f>IF(
   AND(Table65[[#This Row],[Service]]&lt;&gt;"", Table65[[#This Row],[Quantity (mg)]]&lt;0.2, Table65[[#This Row],[Formulation]]&lt;&gt;"", Table65[[#This Row],[Formulation]]&lt;&gt;"None"),
   "Error 18: Quantity too low. Minimum is 0.2mg for formulations",
   ""
)</f>
        <v/>
      </c>
      <c r="CC308" s="4" t="str">
        <f>IF(
   AND(Table65[[#This Row],[Service]]&lt;&gt;"", Table65[[#This Row],[Vector]]="No Vector", Table65[[#This Row],[Service]]&lt;&gt;"HT Geneblock Custom RNA"),
   "Error 19: [No Vector] can only be used for Geneblock service",
   ""
)</f>
        <v/>
      </c>
      <c r="CD308" s="4" t="str">
        <f>_xlfn.LET(
    _xlpm.errorList, _xlfn.TEXTJOIN(". ", TRUE, Table_Sequence_Check[[#This Row],[Problem Sequence Check]:[GC Check]],Table_Sequence_Check[[#This Row],[Restriction Enzyme Error]:[Gblock No Vector Check]]),
    IF(AND(Table65[[#This Row],[Service]]&lt;&gt;"", Table65[[#This Row],[Custom Sequence/Bank ID]]&lt;&gt;"SPECIAL",_xlpm.errorList&lt;&gt;""), _xlpm.errorList &amp; ".", "")
)</f>
        <v/>
      </c>
      <c r="CF308" s="3" t="str">
        <f t="shared" si="20"/>
        <v>Required</v>
      </c>
      <c r="CG308" s="1" t="str">
        <f t="shared" si="21"/>
        <v>Optional</v>
      </c>
      <c r="CH308" s="1" t="str">
        <f>IF(Table65[[#This Row],[Service]]&lt;&gt;"",IF((Table65[[#This Row],[Service]]="HT Custom RNA") + (Table65[[#This Row],[Service]]="HT Geneblock Custom RNA"), "Empty","Required"),"Empty")</f>
        <v>Empty</v>
      </c>
      <c r="CI308" s="1" t="str">
        <f>IF(Table65[[#This Row],[Service]] = "Stock RNA", "Required","Empty")</f>
        <v>Empty</v>
      </c>
      <c r="CJ308" s="1" t="str">
        <f>IF(OR(Table65[[#This Row],[Service]] = "Custom RNA", Table65[[#This Row],[Service]] = "HT Custom RNA", Table65[[#This Row],[Service]] = "HT Geneblock Custom RNA", Table65[[#This Row],[Service]] = "Formulation"), "Required", "Empty")</f>
        <v>Empty</v>
      </c>
      <c r="CK308" s="1" t="str">
        <f>IF(OR(Table65[[#This Row],[Service]] = "Custom RNA", Table65[[#This Row],[Service]] = "HT Custom RNA", Table65[[#This Row],[Service]] = "HT Geneblock Custom RNA"), "Required", "Empty")</f>
        <v>Empty</v>
      </c>
      <c r="CL308" s="1" t="str">
        <f>IF(OR(Table65[[#This Row],[Service]] = "Custom RNA", Table65[[#This Row],[Service]] = "HT Custom RNA", Table65[[#This Row],[Service]] = "HT Geneblock Custom RNA"), "Required", "Empty")</f>
        <v>Empty</v>
      </c>
      <c r="CM308" s="1" t="str">
        <f>IF(OR(Table65[[#This Row],[Service]] = "Custom RNA", Table65[[#This Row],[Service]] = "HT Custom RNA", Table65[[#This Row],[Service]] = "HT Geneblock Custom RNA"), "Required", "Empty")</f>
        <v>Empty</v>
      </c>
      <c r="CN308" s="1" t="str">
        <f>IF(AND(Table65[[#This Row],[Vector]]&lt;&gt;"Banked Construct", OR(Table65[[#This Row],[Service]] = "Custom RNA", Table65[[#This Row],[Service]] = "HT Custom RNA",Table65[[#This Row],[Service]] = "HT Geneblock Custom RNA",)), "Optional", "Empty")</f>
        <v>Empty</v>
      </c>
      <c r="CO308" s="1" t="str">
        <f>IF(OR(Table65[[#This Row],[Service]] = "Custom RNA", Table65[[#This Row],[Service]] = "HT Custom RNA"), "Optional", "Empty")</f>
        <v>Empty</v>
      </c>
      <c r="CP308" s="1" t="str">
        <f>IF(OR(Table65[[#This Row],[Service]] = "Custom RNA", Table65[[#This Row],[Service]] = "HT Custom RNA", Table65[[#This Row],[Service]] = "HT Custom Geneblock RNA"), "Optional", "Empty")</f>
        <v>Empty</v>
      </c>
      <c r="CQ308" s="1" t="str">
        <f>IF(Table65[[#This Row],[Service]]&lt;&gt;"",IF(OR(Table65[[#This Row],[Service]]="HT Custom RNA", Table65[[#This Row],[Service]]="HT Geneblock Custom RNA"), "Empty","Optional"),"Empty")</f>
        <v>Empty</v>
      </c>
      <c r="CR308" s="1" t="str">
        <f>IF(AND(Table65[[#This Row],[Formulation]]&lt;&gt;"",Table65[[#This Row],[Formulation]]&lt;&gt;"None",Table65[[#This Row],[Formulation]]&lt;&gt;"No Options"), "Required","Empty")</f>
        <v>Empty</v>
      </c>
      <c r="CS308" s="1" t="str">
        <f>IF(AND(Table65[[#This Row],[Formulation]]&lt;&gt;"",Table65[[#This Row],[Formulation]]&lt;&gt;"None",Table65[[#This Row],[Formulation]]&lt;&gt;"No Options"), "Optional","Empty")</f>
        <v>Empty</v>
      </c>
      <c r="CT308" s="1" t="str">
        <f t="shared" si="22"/>
        <v>Optional</v>
      </c>
      <c r="CU308" s="1" t="str">
        <f t="shared" si="23"/>
        <v>Optional</v>
      </c>
      <c r="CV308" s="2" t="str">
        <f t="shared" si="24"/>
        <v>Optional</v>
      </c>
    </row>
    <row r="309" spans="1:100" x14ac:dyDescent="0.35">
      <c r="A309" s="69">
        <v>305</v>
      </c>
      <c r="B309" s="59"/>
      <c r="C309" s="83"/>
      <c r="D309" s="85"/>
      <c r="E309" s="90"/>
      <c r="F309" s="60"/>
      <c r="G309" s="60"/>
      <c r="H309" s="60"/>
      <c r="I309" s="61"/>
      <c r="J309" s="61"/>
      <c r="K309" s="105"/>
      <c r="L309" s="90"/>
      <c r="M309" s="60"/>
      <c r="N309" s="108"/>
      <c r="O309" s="91"/>
      <c r="P309" s="111"/>
      <c r="Q309" s="93" t="str">
        <f>Table_Sequence_Check[[#This Row],[Final Warnings]]</f>
        <v/>
      </c>
      <c r="R309" s="19"/>
      <c r="S309" s="19"/>
      <c r="T309" s="19"/>
      <c r="BG309" s="3" t="str" cm="1">
        <f t="array" ref="BG309">_xlfn.LET(
    _xlpm.ProblemFound, _xlfn.TEXTJOIN(", ", TRUE, IF(OR(Table65[[#This Row],[Codon Optimize Capitalized?]]="No", Table65[[#This Row],[Codon Optimize Capitalized?]]=""), IF((ISNUMBER(SEARCH(Table_Problem_Sequences[Problem Sequences], Table65[[#This Row],[Custom Sequence/Bank ID]]))), Table_Problem_Sequences[Problem Sequences], ""),IF((ISNUMBER(FIND(LOWER(Table_Problem_Sequences[Problem Sequences]), Table65[[#This Row],[Custom Sequence/Bank ID]]))), Table_Problem_Sequences[Problem Sequences], ""))),
    IF(_xlpm.ProblemFound="", "", "Warning 1: Problem sequences found (" &amp; _xlpm.ProblemFound &amp; ")"))</f>
        <v/>
      </c>
      <c r="BH309" s="3" t="str">
        <f>IF(AND(Table65[[#This Row],[Vector]] &lt;&gt; "Banked Construct",Table65[[#This Row],[Service]]&lt;&gt;"Stock RNA", LEN(Table65[[#This Row],[Custom Sequence/Bank ID]])&lt;300, Table65[[#This Row],[Custom Sequence/Bank ID]]&lt;&gt;""),"Comment: Sequence is less than 300nt. A spacer sequence will be added to bring the length up to 300nt","")</f>
        <v/>
      </c>
      <c r="BI309" s="1" t="str">
        <f>IF(AND(Table65[[#This Row],[Custom Sequence/Bank ID]]&lt;&gt;"", Table65[[#This Row],[Codon Optimize Capitalized?]]&lt;&gt; "No", Table65[[#This Row],[Codon Optimize Capitalized?]]&lt;&gt; "", Table65[[#This Row],[Codon Optimize Capitalized?]]&lt;&gt; "No Options"),
    IF(MOD(LEN(SUBSTITUTE(SUBSTITUTE(SUBSTITUTE(SUBSTITUTE(SUBSTITUTE(Table65[[#This Row],[Custom Sequence/Bank ID]], "a", ""), "c", ""), "g", ""), "u", ""), "t", "")), 3) = 0,
        "",
        "Error 3: Optimization regions not divisible by 3"),
    "")</f>
        <v/>
      </c>
      <c r="BJ309" s="1" t="str">
        <f>IF(
    Table65[[#This Row],[Vector]]="Banked Construct",
    IF(
        AND(
            LEFT(Table65[[#This Row],[Custom Sequence/Bank ID]], 3)="RTC",
            ISNUMBER(VALUE(MID(Table65[[#This Row],[Custom Sequence/Bank ID]], 4, 7))),
            LEN(Table65[[#This Row],[Custom Sequence/Bank ID]])=10
        ),
        "",
        "Error 4: Incorrect Bank ID"
    ),
    ""
)</f>
        <v/>
      </c>
      <c r="BK309" s="1" t="str">
        <f>IF(
   AND(Table65[[#This Row],[Vector]]&lt;&gt;"Banked Construct", LEN(Table65[[#This Row],[Custom Sequence/Bank ID]])&gt;0),
   IF(
      LEN(
         SUBSTITUTE(
            SUBSTITUTE(
               SUBSTITUTE(
                  SUBSTITUTE(UPPER(Table65[[#This Row],[Custom Sequence/Bank ID]]),"A",""),
               "C",""),
            "T",""),
         "G","")
      )&gt;0,
      "Error 5: Non-ACGT characters present",
      ""
   ),
   ""
)</f>
        <v/>
      </c>
      <c r="BL309" s="4" t="str">
        <f>IF(AND(Table65[[#This Row],[Vector]] &lt;&gt; "Banked Construct",Table65[[#This Row],[Service]]="Custom RNA", LEN(Table65[[#This Row],[Custom Sequence/Bank ID]])&gt;10000),"Error 6: Maximum sequence length is 10,000nt",IF(AND(Table65[[#This Row],[Vector]] &lt;&gt; "Banked Construct",Table65[[#This Row],[Service]]="HT Custom RNA", LEN(Table65[[#This Row],[Custom Sequence/Bank ID]])&gt;5000),"Error 6: Maximum sequence length for HT is 5,000nt", IF(Table65[[#This Row],[Service]]="HT Geneblock Custom RNA", IF(AND(Table65[[#This Row],[Vector]]="RTC coding circRNA", LEN(Table65[[#This Row],[Custom Sequence/Bank ID]])&gt;3793),"Error 6: Maximum sequence length for Coding CircRNA Geneblock is 3,793nt", IF(AND(Table65[[#This Row],[Vector]]="RTC noncoding circRNA", LEN(Table65[[#This Row],[Custom Sequence/Bank ID]])&gt;4493),"Error 6: Maximum sequence length for Noncoding CircRNA Geneblock is 4,493nt", IF(AND(Table65[[#This Row],[Vector]]="RTC Other RNA", LEN(Table65[[#This Row],[Custom Sequence/Bank ID]])&gt;4913),"Error 6: Maximum sequence length for Other RNA Geneblock is 4,913nt",""))),"")))</f>
        <v/>
      </c>
      <c r="BM309" s="4" t="str">
        <f>IF(AND(Table65[[#This Row],[Vector]] &lt;&gt; "Banked Construct", Table65[[#This Row],[Service]]&lt;&gt;"Stock RNA", Table65[[#This Row],[Custom Sequence/Bank ID]]&lt;&gt;""),
    _xlfn.LET(
        _xlpm.Sequence, Table65[[#This Row],[Custom Sequence/Bank ID]],
        _xlpm.OriginalLength, IF(AND(Table65[[#This Row],[Codon Optimize Capitalized?]] &lt;&gt; "No", Table65[[#This Row],[Codon Optimize Capitalized?]] &lt;&gt; ""),
                           LEN(SUBSTITUTE(SUBSTITUTE(SUBSTITUTE(SUBSTITUTE(SUBSTITUTE(_xlpm.Sequence, "A", ""), "C", ""), "G", ""), "T", ""), "U", "")),
                           LEN(_xlpm.Sequence)),
        _xlpm.NoGCLength, IF(AND(Table65[[#This Row],[Codon Optimize Capitalized?]] &lt;&gt; "No", Table65[[#This Row],[Codon Optimize Capitalized?]] &lt;&gt; ""),
                       LEN((SUBSTITUTE(SUBSTITUTE(SUBSTITUTE(SUBSTITUTE(SUBSTITUTE(SUBSTITUTE(SUBSTITUTE(_xlpm.Sequence, "A", ""), "C", ""), "G", ""), "T", ""), "U", ""), "g", ""), "c", ""))),
                       LEN(SUBSTITUTE(SUBSTITUTE(UPPER(_xlpm.Sequence), "G", ""), "C", ""))),
        _xlpm.GCLength, _xlpm.OriginalLength - _xlpm.NoGCLength,
        _xlpm.GCPercentage, IF(_xlpm.OriginalLength &gt; 15, _xlpm.GCLength / _xlpm.OriginalLength, 0.5),
                IF(OR(_xlpm.GCPercentage &gt; 0.65, _xlpm.GCPercentage &lt; 0.25), "Warning 7: Unoptimized region GC is not between 25-65%", "")
    ),
    ""
)</f>
        <v/>
      </c>
      <c r="BN309" s="4" t="str" cm="1">
        <f t="array" ref="BN309">_xlfn.LET(
    _xlpm.ProblemFound, _xlfn.TEXTJOIN(", ", TRUE, IF(OR(Table65[[#This Row],[Codon Optimize Capitalized?]]="No", Table65[[#This Row],[Codon Optimize Capitalized?]]=""), IF((ISNUMBER(SEARCH(Table_Restriction_Enzymes[XbaI], Table65[[#This Row],[Custom Sequence/Bank ID]]))), Table_Restriction_Enzymes[XbaI], ""),IF((ISNUMBER(FIND(LOWER(Table_Restriction_Enzymes[XbaI]), Table65[[#This Row],[Custom Sequence/Bank ID]]))), Table_Restriction_Enzymes[XbaI], ""))),
    IF(_xlpm.ProblemFound="", "", "[" &amp; _xlpm.ProblemFound &amp; "]"))</f>
        <v/>
      </c>
      <c r="BO309" s="4" t="str">
        <f>IF(Table_Sequence_Check[[#This Row],[Restriction Enzyme 1 Check]]&lt;&gt;"", Table_Restriction_Enzymes[[#Headers],[XbaI]],"")</f>
        <v/>
      </c>
      <c r="BP309" s="4" t="str" cm="1">
        <f t="array" ref="BP309">_xlfn.LET(
    _xlpm.ProblemFound, _xlfn.TEXTJOIN(", ", TRUE, IF(OR(Table65[[#This Row],[Codon Optimize Capitalized?]]="No", Table65[[#This Row],[Codon Optimize Capitalized?]]=""), IF((ISNUMBER(SEARCH(Table_Restriction_Enzymes[AscI], Table65[[#This Row],[Custom Sequence/Bank ID]]))), Table_Restriction_Enzymes[AscI], ""),IF((ISNUMBER(FIND(LOWER(Table_Restriction_Enzymes[AscI]), Table65[[#This Row],[Custom Sequence/Bank ID]]))), Table_Restriction_Enzymes[AscI], ""))),
    IF(_xlpm.ProblemFound="", "", "[" &amp; _xlpm.ProblemFound &amp; "]"))</f>
        <v/>
      </c>
      <c r="BQ309" s="4" t="str">
        <f>IF(Table_Sequence_Check[[#This Row],[Restriction Enzyme 2 Check]]&lt;&gt;"", Table_Restriction_Enzymes[[#Headers],[AscI]],"")</f>
        <v/>
      </c>
      <c r="BR309" s="4" t="str">
        <f>IF(AND(Table65[[#This Row],[Vector]] &lt;&gt; "Banked Construct",Table65[[#This Row],[Service]]&lt;&gt;"Stock RNA", Table65[[#This Row],[Service]]&lt;&gt;"HT Geneblock Custom RNA", Table_Sequence_Check[[#This Row],[Restriction Enzyme 1 Check]]&lt;&gt;"", Table_Sequence_Check[[#This Row],[Restriction Enzyme 2 Check]]&lt;&gt; ""),"Error 8: Remove instances of one of the following: " &amp; _xlfn.CONCAT(Table_Sequence_Check[[#This Row],[Restriction Enzyme 1 Check]],Table_Sequence_Check[[#This Row],[Restriction Enzyme 2 Check]]),"")</f>
        <v/>
      </c>
      <c r="BS309" s="4" t="str" cm="1">
        <f t="array" ref="BS309">IF(
   AND(
      Table65[[#This Row],[Service]] &lt;&gt; "",
      OR(
         COUNTIF(Table65[Service], "HT Custom RNA") &gt; 0,
         COUNTIF(Table65[Service], "HT Geneblock Custom RNA") &gt; 0
      ),
      COUNTA(_xlfn.UNIQUE(_xlfn._xlws.FILTER(Table65[Service], Table65[Service] &lt;&gt; ""))) &gt; 1
   ),
   "Error 9: If selecting HT Custom RNA or HT Geneblock Custom RNA, all items must match the selected HT service",
   ""
)</f>
        <v/>
      </c>
      <c r="BT309" s="4" t="str" cm="1">
        <f t="array" ref="BT309">IF(
   AND(
      Table65[[#This Row],[Service]] &lt;&gt; "",
      OR(COUNTIF(Table65[Service], "*HT Custom RNA*") &gt; 0, COUNTIF(Table65[Service], "*HT Geneblock Custom RNA*") &gt; 0),
      OR(
         COUNTA(_xlfn.UNIQUE(_xlfn._xlws.FILTER(Table65[RNA Analytics], (Table65[Service] &lt;&gt; "")))) &gt; 1,
         COUNTA(_xlfn.UNIQUE(_xlfn._xlws.FILTER(Table65[Bank Construct?], (Table65[Service] &lt;&gt; "")))) &gt; 1,
         COUNTA(_xlfn.UNIQUE(_xlfn._xlws.FILTER(Table65[Synthesis Type], (Table65[Service] &lt;&gt; "")))) &gt; 1
      )
   ),
   "Error 10: If submitting HT Custom RNA or HT Geneblock Custom RNA service request, all items must have the same Synthesis Type, Banking, and Analytics",
   ""
)</f>
        <v/>
      </c>
      <c r="BU309" s="4" t="str">
        <f>IF(AND(OR(Table65[[#This Row],[Service]] = "HT Custom RNA",Table65[[#This Row],[Service]] = "HT Geneblock Custom RNA"), Table65[[#This Row],[Vector]]="Banked Construct"),"Error 11: Banked constructs cannot be submitted for HT/Geneblock Custom RNA service. Contact the core if you'd like to resynthesize an entire banked plate","")</f>
        <v/>
      </c>
      <c r="BV309" s="4" t="str">
        <f>IF(AND(Table65[[#This Row],[Service]] &lt;&gt; "", Table65[[#This Row],[Vector]]="Banked Construct", Table65[[#This Row],[Bank Construct?]]="Yes"),"Error 12: Cannot bank constructs that are already banked","")</f>
        <v/>
      </c>
      <c r="BW309" s="4" t="str" cm="1">
        <f t="array" ref="BW309">_xlfn.LET(
    _xlpm.ProblemFound, _xlfn.TEXTJOIN(", ", TRUE, IF(AND(Table65[[#This Row],[Synthesis Type]]="Other RNA", OR(Table65[[#This Row],[Codon Optimize Capitalized?]]="No", Table65[[#This Row],[Codon Optimize Capitalized?]]="")), IF((ISNUMBER(SEARCH(Table_pA_Check[pA Check], Table65[[#This Row],[Custom Sequence/Bank ID]]))), Table_pA_Check[pA Check], ""),IF((ISNUMBER(FIND(LOWER(Table_pA_Check[pA Check]), Table65[[#This Row],[Custom Sequence/Bank ID]]))), Table_pA_Check[pA Check], ""))),
    IF(_xlpm.ProblemFound="", "", "Error 13: Problem sequences found (" &amp; _xlpm.ProblemFound &amp; ")"))</f>
        <v/>
      </c>
      <c r="BX309" s="4" t="str">
        <f>IF(AND(Table65[[#This Row],[Service]] &lt;&gt; "", Table65[[#This Row],[Codon Optimize Capitalized?]]&lt;&gt; "No", Table65[[#This Row],[Codon Optimize Capitalized?]]&lt;&gt; "", Table65[[#This Row],[Codon Optimize Capitalized?]]&lt;&gt; "No Options", EXACT(Table65[[#This Row],[Custom Sequence/Bank ID]],LOWER(Table65[[#This Row],[Custom Sequence/Bank ID]]))),"Error 14: Codon optimization is selected, but sequence is lowercase. Change regions for optimization to uppercase","")</f>
        <v/>
      </c>
      <c r="BY309" s="4" t="str">
        <f>IF(COUNTIF(Table65[Name], Table65[[#This Row],[Name]]) &gt; 1, "Error 15: Duplicate name", "")</f>
        <v/>
      </c>
      <c r="BZ309" s="4" t="str">
        <f>IF(
   Table65[[#This Row],[Service]]&lt;&gt;"",
   IF(
      AND(Table65[[#This Row],[Formulation]]="", Table65[[#This Row],[Number of Aliquots]]&gt;1),
      "Error 16: The RTC can only aliquot formulated circRNA; unformulated circRNA is stable through many freeze-thaw cycles",
      ""
   ),
   ""
)</f>
        <v/>
      </c>
      <c r="CA309" s="4" t="str">
        <f>IF(
   Table65[[#This Row],[Service]]&lt;&gt;"",
   IF(
      Table65[[#This Row],[Number of Aliquots]] &gt; (Table65[[#This Row],[Quantity (mg)]]*20),
      "Error 17: Too many aliquots. Maximum aliquots for Quantity requested = " &amp; (Table65[[#This Row],[Quantity (mg)]]*20),
      ""
   ),
   ""
)</f>
        <v/>
      </c>
      <c r="CB309" s="4" t="str">
        <f>IF(
   AND(Table65[[#This Row],[Service]]&lt;&gt;"", Table65[[#This Row],[Quantity (mg)]]&lt;0.2, Table65[[#This Row],[Formulation]]&lt;&gt;"", Table65[[#This Row],[Formulation]]&lt;&gt;"None"),
   "Error 18: Quantity too low. Minimum is 0.2mg for formulations",
   ""
)</f>
        <v/>
      </c>
      <c r="CC309" s="4" t="str">
        <f>IF(
   AND(Table65[[#This Row],[Service]]&lt;&gt;"", Table65[[#This Row],[Vector]]="No Vector", Table65[[#This Row],[Service]]&lt;&gt;"HT Geneblock Custom RNA"),
   "Error 19: [No Vector] can only be used for Geneblock service",
   ""
)</f>
        <v/>
      </c>
      <c r="CD309" s="4" t="str">
        <f>_xlfn.LET(
    _xlpm.errorList, _xlfn.TEXTJOIN(". ", TRUE, Table_Sequence_Check[[#This Row],[Problem Sequence Check]:[GC Check]],Table_Sequence_Check[[#This Row],[Restriction Enzyme Error]:[Gblock No Vector Check]]),
    IF(AND(Table65[[#This Row],[Service]]&lt;&gt;"", Table65[[#This Row],[Custom Sequence/Bank ID]]&lt;&gt;"SPECIAL",_xlpm.errorList&lt;&gt;""), _xlpm.errorList &amp; ".", "")
)</f>
        <v/>
      </c>
      <c r="CF309" s="3" t="str">
        <f t="shared" si="20"/>
        <v>Required</v>
      </c>
      <c r="CG309" s="1" t="str">
        <f t="shared" si="21"/>
        <v>Optional</v>
      </c>
      <c r="CH309" s="1" t="str">
        <f>IF(Table65[[#This Row],[Service]]&lt;&gt;"",IF((Table65[[#This Row],[Service]]="HT Custom RNA") + (Table65[[#This Row],[Service]]="HT Geneblock Custom RNA"), "Empty","Required"),"Empty")</f>
        <v>Empty</v>
      </c>
      <c r="CI309" s="1" t="str">
        <f>IF(Table65[[#This Row],[Service]] = "Stock RNA", "Required","Empty")</f>
        <v>Empty</v>
      </c>
      <c r="CJ309" s="1" t="str">
        <f>IF(OR(Table65[[#This Row],[Service]] = "Custom RNA", Table65[[#This Row],[Service]] = "HT Custom RNA", Table65[[#This Row],[Service]] = "HT Geneblock Custom RNA", Table65[[#This Row],[Service]] = "Formulation"), "Required", "Empty")</f>
        <v>Empty</v>
      </c>
      <c r="CK309" s="1" t="str">
        <f>IF(OR(Table65[[#This Row],[Service]] = "Custom RNA", Table65[[#This Row],[Service]] = "HT Custom RNA", Table65[[#This Row],[Service]] = "HT Geneblock Custom RNA"), "Required", "Empty")</f>
        <v>Empty</v>
      </c>
      <c r="CL309" s="1" t="str">
        <f>IF(OR(Table65[[#This Row],[Service]] = "Custom RNA", Table65[[#This Row],[Service]] = "HT Custom RNA", Table65[[#This Row],[Service]] = "HT Geneblock Custom RNA"), "Required", "Empty")</f>
        <v>Empty</v>
      </c>
      <c r="CM309" s="1" t="str">
        <f>IF(OR(Table65[[#This Row],[Service]] = "Custom RNA", Table65[[#This Row],[Service]] = "HT Custom RNA", Table65[[#This Row],[Service]] = "HT Geneblock Custom RNA"), "Required", "Empty")</f>
        <v>Empty</v>
      </c>
      <c r="CN309" s="1" t="str">
        <f>IF(AND(Table65[[#This Row],[Vector]]&lt;&gt;"Banked Construct", OR(Table65[[#This Row],[Service]] = "Custom RNA", Table65[[#This Row],[Service]] = "HT Custom RNA",Table65[[#This Row],[Service]] = "HT Geneblock Custom RNA",)), "Optional", "Empty")</f>
        <v>Empty</v>
      </c>
      <c r="CO309" s="1" t="str">
        <f>IF(OR(Table65[[#This Row],[Service]] = "Custom RNA", Table65[[#This Row],[Service]] = "HT Custom RNA"), "Optional", "Empty")</f>
        <v>Empty</v>
      </c>
      <c r="CP309" s="1" t="str">
        <f>IF(OR(Table65[[#This Row],[Service]] = "Custom RNA", Table65[[#This Row],[Service]] = "HT Custom RNA", Table65[[#This Row],[Service]] = "HT Custom Geneblock RNA"), "Optional", "Empty")</f>
        <v>Empty</v>
      </c>
      <c r="CQ309" s="1" t="str">
        <f>IF(Table65[[#This Row],[Service]]&lt;&gt;"",IF(OR(Table65[[#This Row],[Service]]="HT Custom RNA", Table65[[#This Row],[Service]]="HT Geneblock Custom RNA"), "Empty","Optional"),"Empty")</f>
        <v>Empty</v>
      </c>
      <c r="CR309" s="1" t="str">
        <f>IF(AND(Table65[[#This Row],[Formulation]]&lt;&gt;"",Table65[[#This Row],[Formulation]]&lt;&gt;"None",Table65[[#This Row],[Formulation]]&lt;&gt;"No Options"), "Required","Empty")</f>
        <v>Empty</v>
      </c>
      <c r="CS309" s="1" t="str">
        <f>IF(AND(Table65[[#This Row],[Formulation]]&lt;&gt;"",Table65[[#This Row],[Formulation]]&lt;&gt;"None",Table65[[#This Row],[Formulation]]&lt;&gt;"No Options"), "Optional","Empty")</f>
        <v>Empty</v>
      </c>
      <c r="CT309" s="1" t="str">
        <f t="shared" si="22"/>
        <v>Optional</v>
      </c>
      <c r="CU309" s="1" t="str">
        <f t="shared" si="23"/>
        <v>Optional</v>
      </c>
      <c r="CV309" s="2" t="str">
        <f t="shared" si="24"/>
        <v>Optional</v>
      </c>
    </row>
    <row r="310" spans="1:100" x14ac:dyDescent="0.35">
      <c r="A310" s="69">
        <v>306</v>
      </c>
      <c r="B310" s="59"/>
      <c r="C310" s="83"/>
      <c r="D310" s="85"/>
      <c r="E310" s="90"/>
      <c r="F310" s="60"/>
      <c r="G310" s="60"/>
      <c r="H310" s="60"/>
      <c r="I310" s="61"/>
      <c r="J310" s="61"/>
      <c r="K310" s="105"/>
      <c r="L310" s="90"/>
      <c r="M310" s="60"/>
      <c r="N310" s="108"/>
      <c r="O310" s="91"/>
      <c r="P310" s="111"/>
      <c r="Q310" s="93" t="str">
        <f>Table_Sequence_Check[[#This Row],[Final Warnings]]</f>
        <v/>
      </c>
      <c r="R310" s="19"/>
      <c r="S310" s="19"/>
      <c r="T310" s="19"/>
      <c r="BG310" s="3" t="str" cm="1">
        <f t="array" ref="BG310">_xlfn.LET(
    _xlpm.ProblemFound, _xlfn.TEXTJOIN(", ", TRUE, IF(OR(Table65[[#This Row],[Codon Optimize Capitalized?]]="No", Table65[[#This Row],[Codon Optimize Capitalized?]]=""), IF((ISNUMBER(SEARCH(Table_Problem_Sequences[Problem Sequences], Table65[[#This Row],[Custom Sequence/Bank ID]]))), Table_Problem_Sequences[Problem Sequences], ""),IF((ISNUMBER(FIND(LOWER(Table_Problem_Sequences[Problem Sequences]), Table65[[#This Row],[Custom Sequence/Bank ID]]))), Table_Problem_Sequences[Problem Sequences], ""))),
    IF(_xlpm.ProblemFound="", "", "Warning 1: Problem sequences found (" &amp; _xlpm.ProblemFound &amp; ")"))</f>
        <v/>
      </c>
      <c r="BH310" s="3" t="str">
        <f>IF(AND(Table65[[#This Row],[Vector]] &lt;&gt; "Banked Construct",Table65[[#This Row],[Service]]&lt;&gt;"Stock RNA", LEN(Table65[[#This Row],[Custom Sequence/Bank ID]])&lt;300, Table65[[#This Row],[Custom Sequence/Bank ID]]&lt;&gt;""),"Comment: Sequence is less than 300nt. A spacer sequence will be added to bring the length up to 300nt","")</f>
        <v/>
      </c>
      <c r="BI310" s="1" t="str">
        <f>IF(AND(Table65[[#This Row],[Custom Sequence/Bank ID]]&lt;&gt;"", Table65[[#This Row],[Codon Optimize Capitalized?]]&lt;&gt; "No", Table65[[#This Row],[Codon Optimize Capitalized?]]&lt;&gt; "", Table65[[#This Row],[Codon Optimize Capitalized?]]&lt;&gt; "No Options"),
    IF(MOD(LEN(SUBSTITUTE(SUBSTITUTE(SUBSTITUTE(SUBSTITUTE(SUBSTITUTE(Table65[[#This Row],[Custom Sequence/Bank ID]], "a", ""), "c", ""), "g", ""), "u", ""), "t", "")), 3) = 0,
        "",
        "Error 3: Optimization regions not divisible by 3"),
    "")</f>
        <v/>
      </c>
      <c r="BJ310" s="1" t="str">
        <f>IF(
    Table65[[#This Row],[Vector]]="Banked Construct",
    IF(
        AND(
            LEFT(Table65[[#This Row],[Custom Sequence/Bank ID]], 3)="RTC",
            ISNUMBER(VALUE(MID(Table65[[#This Row],[Custom Sequence/Bank ID]], 4, 7))),
            LEN(Table65[[#This Row],[Custom Sequence/Bank ID]])=10
        ),
        "",
        "Error 4: Incorrect Bank ID"
    ),
    ""
)</f>
        <v/>
      </c>
      <c r="BK310" s="1" t="str">
        <f>IF(
   AND(Table65[[#This Row],[Vector]]&lt;&gt;"Banked Construct", LEN(Table65[[#This Row],[Custom Sequence/Bank ID]])&gt;0),
   IF(
      LEN(
         SUBSTITUTE(
            SUBSTITUTE(
               SUBSTITUTE(
                  SUBSTITUTE(UPPER(Table65[[#This Row],[Custom Sequence/Bank ID]]),"A",""),
               "C",""),
            "T",""),
         "G","")
      )&gt;0,
      "Error 5: Non-ACGT characters present",
      ""
   ),
   ""
)</f>
        <v/>
      </c>
      <c r="BL310" s="4" t="str">
        <f>IF(AND(Table65[[#This Row],[Vector]] &lt;&gt; "Banked Construct",Table65[[#This Row],[Service]]="Custom RNA", LEN(Table65[[#This Row],[Custom Sequence/Bank ID]])&gt;10000),"Error 6: Maximum sequence length is 10,000nt",IF(AND(Table65[[#This Row],[Vector]] &lt;&gt; "Banked Construct",Table65[[#This Row],[Service]]="HT Custom RNA", LEN(Table65[[#This Row],[Custom Sequence/Bank ID]])&gt;5000),"Error 6: Maximum sequence length for HT is 5,000nt", IF(Table65[[#This Row],[Service]]="HT Geneblock Custom RNA", IF(AND(Table65[[#This Row],[Vector]]="RTC coding circRNA", LEN(Table65[[#This Row],[Custom Sequence/Bank ID]])&gt;3793),"Error 6: Maximum sequence length for Coding CircRNA Geneblock is 3,793nt", IF(AND(Table65[[#This Row],[Vector]]="RTC noncoding circRNA", LEN(Table65[[#This Row],[Custom Sequence/Bank ID]])&gt;4493),"Error 6: Maximum sequence length for Noncoding CircRNA Geneblock is 4,493nt", IF(AND(Table65[[#This Row],[Vector]]="RTC Other RNA", LEN(Table65[[#This Row],[Custom Sequence/Bank ID]])&gt;4913),"Error 6: Maximum sequence length for Other RNA Geneblock is 4,913nt",""))),"")))</f>
        <v/>
      </c>
      <c r="BM310" s="4" t="str">
        <f>IF(AND(Table65[[#This Row],[Vector]] &lt;&gt; "Banked Construct", Table65[[#This Row],[Service]]&lt;&gt;"Stock RNA", Table65[[#This Row],[Custom Sequence/Bank ID]]&lt;&gt;""),
    _xlfn.LET(
        _xlpm.Sequence, Table65[[#This Row],[Custom Sequence/Bank ID]],
        _xlpm.OriginalLength, IF(AND(Table65[[#This Row],[Codon Optimize Capitalized?]] &lt;&gt; "No", Table65[[#This Row],[Codon Optimize Capitalized?]] &lt;&gt; ""),
                           LEN(SUBSTITUTE(SUBSTITUTE(SUBSTITUTE(SUBSTITUTE(SUBSTITUTE(_xlpm.Sequence, "A", ""), "C", ""), "G", ""), "T", ""), "U", "")),
                           LEN(_xlpm.Sequence)),
        _xlpm.NoGCLength, IF(AND(Table65[[#This Row],[Codon Optimize Capitalized?]] &lt;&gt; "No", Table65[[#This Row],[Codon Optimize Capitalized?]] &lt;&gt; ""),
                       LEN((SUBSTITUTE(SUBSTITUTE(SUBSTITUTE(SUBSTITUTE(SUBSTITUTE(SUBSTITUTE(SUBSTITUTE(_xlpm.Sequence, "A", ""), "C", ""), "G", ""), "T", ""), "U", ""), "g", ""), "c", ""))),
                       LEN(SUBSTITUTE(SUBSTITUTE(UPPER(_xlpm.Sequence), "G", ""), "C", ""))),
        _xlpm.GCLength, _xlpm.OriginalLength - _xlpm.NoGCLength,
        _xlpm.GCPercentage, IF(_xlpm.OriginalLength &gt; 15, _xlpm.GCLength / _xlpm.OriginalLength, 0.5),
                IF(OR(_xlpm.GCPercentage &gt; 0.65, _xlpm.GCPercentage &lt; 0.25), "Warning 7: Unoptimized region GC is not between 25-65%", "")
    ),
    ""
)</f>
        <v/>
      </c>
      <c r="BN310" s="4" t="str" cm="1">
        <f t="array" ref="BN310">_xlfn.LET(
    _xlpm.ProblemFound, _xlfn.TEXTJOIN(", ", TRUE, IF(OR(Table65[[#This Row],[Codon Optimize Capitalized?]]="No", Table65[[#This Row],[Codon Optimize Capitalized?]]=""), IF((ISNUMBER(SEARCH(Table_Restriction_Enzymes[XbaI], Table65[[#This Row],[Custom Sequence/Bank ID]]))), Table_Restriction_Enzymes[XbaI], ""),IF((ISNUMBER(FIND(LOWER(Table_Restriction_Enzymes[XbaI]), Table65[[#This Row],[Custom Sequence/Bank ID]]))), Table_Restriction_Enzymes[XbaI], ""))),
    IF(_xlpm.ProblemFound="", "", "[" &amp; _xlpm.ProblemFound &amp; "]"))</f>
        <v/>
      </c>
      <c r="BO310" s="4" t="str">
        <f>IF(Table_Sequence_Check[[#This Row],[Restriction Enzyme 1 Check]]&lt;&gt;"", Table_Restriction_Enzymes[[#Headers],[XbaI]],"")</f>
        <v/>
      </c>
      <c r="BP310" s="4" t="str" cm="1">
        <f t="array" ref="BP310">_xlfn.LET(
    _xlpm.ProblemFound, _xlfn.TEXTJOIN(", ", TRUE, IF(OR(Table65[[#This Row],[Codon Optimize Capitalized?]]="No", Table65[[#This Row],[Codon Optimize Capitalized?]]=""), IF((ISNUMBER(SEARCH(Table_Restriction_Enzymes[AscI], Table65[[#This Row],[Custom Sequence/Bank ID]]))), Table_Restriction_Enzymes[AscI], ""),IF((ISNUMBER(FIND(LOWER(Table_Restriction_Enzymes[AscI]), Table65[[#This Row],[Custom Sequence/Bank ID]]))), Table_Restriction_Enzymes[AscI], ""))),
    IF(_xlpm.ProblemFound="", "", "[" &amp; _xlpm.ProblemFound &amp; "]"))</f>
        <v/>
      </c>
      <c r="BQ310" s="4" t="str">
        <f>IF(Table_Sequence_Check[[#This Row],[Restriction Enzyme 2 Check]]&lt;&gt;"", Table_Restriction_Enzymes[[#Headers],[AscI]],"")</f>
        <v/>
      </c>
      <c r="BR310" s="4" t="str">
        <f>IF(AND(Table65[[#This Row],[Vector]] &lt;&gt; "Banked Construct",Table65[[#This Row],[Service]]&lt;&gt;"Stock RNA", Table65[[#This Row],[Service]]&lt;&gt;"HT Geneblock Custom RNA", Table_Sequence_Check[[#This Row],[Restriction Enzyme 1 Check]]&lt;&gt;"", Table_Sequence_Check[[#This Row],[Restriction Enzyme 2 Check]]&lt;&gt; ""),"Error 8: Remove instances of one of the following: " &amp; _xlfn.CONCAT(Table_Sequence_Check[[#This Row],[Restriction Enzyme 1 Check]],Table_Sequence_Check[[#This Row],[Restriction Enzyme 2 Check]]),"")</f>
        <v/>
      </c>
      <c r="BS310" s="4" t="str" cm="1">
        <f t="array" ref="BS310">IF(
   AND(
      Table65[[#This Row],[Service]] &lt;&gt; "",
      OR(
         COUNTIF(Table65[Service], "HT Custom RNA") &gt; 0,
         COUNTIF(Table65[Service], "HT Geneblock Custom RNA") &gt; 0
      ),
      COUNTA(_xlfn.UNIQUE(_xlfn._xlws.FILTER(Table65[Service], Table65[Service] &lt;&gt; ""))) &gt; 1
   ),
   "Error 9: If selecting HT Custom RNA or HT Geneblock Custom RNA, all items must match the selected HT service",
   ""
)</f>
        <v/>
      </c>
      <c r="BT310" s="4" t="str" cm="1">
        <f t="array" ref="BT310">IF(
   AND(
      Table65[[#This Row],[Service]] &lt;&gt; "",
      OR(COUNTIF(Table65[Service], "*HT Custom RNA*") &gt; 0, COUNTIF(Table65[Service], "*HT Geneblock Custom RNA*") &gt; 0),
      OR(
         COUNTA(_xlfn.UNIQUE(_xlfn._xlws.FILTER(Table65[RNA Analytics], (Table65[Service] &lt;&gt; "")))) &gt; 1,
         COUNTA(_xlfn.UNIQUE(_xlfn._xlws.FILTER(Table65[Bank Construct?], (Table65[Service] &lt;&gt; "")))) &gt; 1,
         COUNTA(_xlfn.UNIQUE(_xlfn._xlws.FILTER(Table65[Synthesis Type], (Table65[Service] &lt;&gt; "")))) &gt; 1
      )
   ),
   "Error 10: If submitting HT Custom RNA or HT Geneblock Custom RNA service request, all items must have the same Synthesis Type, Banking, and Analytics",
   ""
)</f>
        <v/>
      </c>
      <c r="BU310" s="4" t="str">
        <f>IF(AND(OR(Table65[[#This Row],[Service]] = "HT Custom RNA",Table65[[#This Row],[Service]] = "HT Geneblock Custom RNA"), Table65[[#This Row],[Vector]]="Banked Construct"),"Error 11: Banked constructs cannot be submitted for HT/Geneblock Custom RNA service. Contact the core if you'd like to resynthesize an entire banked plate","")</f>
        <v/>
      </c>
      <c r="BV310" s="4" t="str">
        <f>IF(AND(Table65[[#This Row],[Service]] &lt;&gt; "", Table65[[#This Row],[Vector]]="Banked Construct", Table65[[#This Row],[Bank Construct?]]="Yes"),"Error 12: Cannot bank constructs that are already banked","")</f>
        <v/>
      </c>
      <c r="BW310" s="4" t="str" cm="1">
        <f t="array" ref="BW310">_xlfn.LET(
    _xlpm.ProblemFound, _xlfn.TEXTJOIN(", ", TRUE, IF(AND(Table65[[#This Row],[Synthesis Type]]="Other RNA", OR(Table65[[#This Row],[Codon Optimize Capitalized?]]="No", Table65[[#This Row],[Codon Optimize Capitalized?]]="")), IF((ISNUMBER(SEARCH(Table_pA_Check[pA Check], Table65[[#This Row],[Custom Sequence/Bank ID]]))), Table_pA_Check[pA Check], ""),IF((ISNUMBER(FIND(LOWER(Table_pA_Check[pA Check]), Table65[[#This Row],[Custom Sequence/Bank ID]]))), Table_pA_Check[pA Check], ""))),
    IF(_xlpm.ProblemFound="", "", "Error 13: Problem sequences found (" &amp; _xlpm.ProblemFound &amp; ")"))</f>
        <v/>
      </c>
      <c r="BX310" s="4" t="str">
        <f>IF(AND(Table65[[#This Row],[Service]] &lt;&gt; "", Table65[[#This Row],[Codon Optimize Capitalized?]]&lt;&gt; "No", Table65[[#This Row],[Codon Optimize Capitalized?]]&lt;&gt; "", Table65[[#This Row],[Codon Optimize Capitalized?]]&lt;&gt; "No Options", EXACT(Table65[[#This Row],[Custom Sequence/Bank ID]],LOWER(Table65[[#This Row],[Custom Sequence/Bank ID]]))),"Error 14: Codon optimization is selected, but sequence is lowercase. Change regions for optimization to uppercase","")</f>
        <v/>
      </c>
      <c r="BY310" s="4" t="str">
        <f>IF(COUNTIF(Table65[Name], Table65[[#This Row],[Name]]) &gt; 1, "Error 15: Duplicate name", "")</f>
        <v/>
      </c>
      <c r="BZ310" s="4" t="str">
        <f>IF(
   Table65[[#This Row],[Service]]&lt;&gt;"",
   IF(
      AND(Table65[[#This Row],[Formulation]]="", Table65[[#This Row],[Number of Aliquots]]&gt;1),
      "Error 16: The RTC can only aliquot formulated circRNA; unformulated circRNA is stable through many freeze-thaw cycles",
      ""
   ),
   ""
)</f>
        <v/>
      </c>
      <c r="CA310" s="4" t="str">
        <f>IF(
   Table65[[#This Row],[Service]]&lt;&gt;"",
   IF(
      Table65[[#This Row],[Number of Aliquots]] &gt; (Table65[[#This Row],[Quantity (mg)]]*20),
      "Error 17: Too many aliquots. Maximum aliquots for Quantity requested = " &amp; (Table65[[#This Row],[Quantity (mg)]]*20),
      ""
   ),
   ""
)</f>
        <v/>
      </c>
      <c r="CB310" s="4" t="str">
        <f>IF(
   AND(Table65[[#This Row],[Service]]&lt;&gt;"", Table65[[#This Row],[Quantity (mg)]]&lt;0.2, Table65[[#This Row],[Formulation]]&lt;&gt;"", Table65[[#This Row],[Formulation]]&lt;&gt;"None"),
   "Error 18: Quantity too low. Minimum is 0.2mg for formulations",
   ""
)</f>
        <v/>
      </c>
      <c r="CC310" s="4" t="str">
        <f>IF(
   AND(Table65[[#This Row],[Service]]&lt;&gt;"", Table65[[#This Row],[Vector]]="No Vector", Table65[[#This Row],[Service]]&lt;&gt;"HT Geneblock Custom RNA"),
   "Error 19: [No Vector] can only be used for Geneblock service",
   ""
)</f>
        <v/>
      </c>
      <c r="CD310" s="4" t="str">
        <f>_xlfn.LET(
    _xlpm.errorList, _xlfn.TEXTJOIN(". ", TRUE, Table_Sequence_Check[[#This Row],[Problem Sequence Check]:[GC Check]],Table_Sequence_Check[[#This Row],[Restriction Enzyme Error]:[Gblock No Vector Check]]),
    IF(AND(Table65[[#This Row],[Service]]&lt;&gt;"", Table65[[#This Row],[Custom Sequence/Bank ID]]&lt;&gt;"SPECIAL",_xlpm.errorList&lt;&gt;""), _xlpm.errorList &amp; ".", "")
)</f>
        <v/>
      </c>
      <c r="CF310" s="3" t="str">
        <f t="shared" si="20"/>
        <v>Required</v>
      </c>
      <c r="CG310" s="1" t="str">
        <f t="shared" si="21"/>
        <v>Optional</v>
      </c>
      <c r="CH310" s="1" t="str">
        <f>IF(Table65[[#This Row],[Service]]&lt;&gt;"",IF((Table65[[#This Row],[Service]]="HT Custom RNA") + (Table65[[#This Row],[Service]]="HT Geneblock Custom RNA"), "Empty","Required"),"Empty")</f>
        <v>Empty</v>
      </c>
      <c r="CI310" s="1" t="str">
        <f>IF(Table65[[#This Row],[Service]] = "Stock RNA", "Required","Empty")</f>
        <v>Empty</v>
      </c>
      <c r="CJ310" s="1" t="str">
        <f>IF(OR(Table65[[#This Row],[Service]] = "Custom RNA", Table65[[#This Row],[Service]] = "HT Custom RNA", Table65[[#This Row],[Service]] = "HT Geneblock Custom RNA", Table65[[#This Row],[Service]] = "Formulation"), "Required", "Empty")</f>
        <v>Empty</v>
      </c>
      <c r="CK310" s="1" t="str">
        <f>IF(OR(Table65[[#This Row],[Service]] = "Custom RNA", Table65[[#This Row],[Service]] = "HT Custom RNA", Table65[[#This Row],[Service]] = "HT Geneblock Custom RNA"), "Required", "Empty")</f>
        <v>Empty</v>
      </c>
      <c r="CL310" s="1" t="str">
        <f>IF(OR(Table65[[#This Row],[Service]] = "Custom RNA", Table65[[#This Row],[Service]] = "HT Custom RNA", Table65[[#This Row],[Service]] = "HT Geneblock Custom RNA"), "Required", "Empty")</f>
        <v>Empty</v>
      </c>
      <c r="CM310" s="1" t="str">
        <f>IF(OR(Table65[[#This Row],[Service]] = "Custom RNA", Table65[[#This Row],[Service]] = "HT Custom RNA", Table65[[#This Row],[Service]] = "HT Geneblock Custom RNA"), "Required", "Empty")</f>
        <v>Empty</v>
      </c>
      <c r="CN310" s="1" t="str">
        <f>IF(AND(Table65[[#This Row],[Vector]]&lt;&gt;"Banked Construct", OR(Table65[[#This Row],[Service]] = "Custom RNA", Table65[[#This Row],[Service]] = "HT Custom RNA",Table65[[#This Row],[Service]] = "HT Geneblock Custom RNA",)), "Optional", "Empty")</f>
        <v>Empty</v>
      </c>
      <c r="CO310" s="1" t="str">
        <f>IF(OR(Table65[[#This Row],[Service]] = "Custom RNA", Table65[[#This Row],[Service]] = "HT Custom RNA"), "Optional", "Empty")</f>
        <v>Empty</v>
      </c>
      <c r="CP310" s="1" t="str">
        <f>IF(OR(Table65[[#This Row],[Service]] = "Custom RNA", Table65[[#This Row],[Service]] = "HT Custom RNA", Table65[[#This Row],[Service]] = "HT Custom Geneblock RNA"), "Optional", "Empty")</f>
        <v>Empty</v>
      </c>
      <c r="CQ310" s="1" t="str">
        <f>IF(Table65[[#This Row],[Service]]&lt;&gt;"",IF(OR(Table65[[#This Row],[Service]]="HT Custom RNA", Table65[[#This Row],[Service]]="HT Geneblock Custom RNA"), "Empty","Optional"),"Empty")</f>
        <v>Empty</v>
      </c>
      <c r="CR310" s="1" t="str">
        <f>IF(AND(Table65[[#This Row],[Formulation]]&lt;&gt;"",Table65[[#This Row],[Formulation]]&lt;&gt;"None",Table65[[#This Row],[Formulation]]&lt;&gt;"No Options"), "Required","Empty")</f>
        <v>Empty</v>
      </c>
      <c r="CS310" s="1" t="str">
        <f>IF(AND(Table65[[#This Row],[Formulation]]&lt;&gt;"",Table65[[#This Row],[Formulation]]&lt;&gt;"None",Table65[[#This Row],[Formulation]]&lt;&gt;"No Options"), "Optional","Empty")</f>
        <v>Empty</v>
      </c>
      <c r="CT310" s="1" t="str">
        <f t="shared" si="22"/>
        <v>Optional</v>
      </c>
      <c r="CU310" s="1" t="str">
        <f t="shared" si="23"/>
        <v>Optional</v>
      </c>
      <c r="CV310" s="2" t="str">
        <f t="shared" si="24"/>
        <v>Optional</v>
      </c>
    </row>
    <row r="311" spans="1:100" x14ac:dyDescent="0.35">
      <c r="A311" s="69">
        <v>307</v>
      </c>
      <c r="B311" s="59"/>
      <c r="C311" s="83"/>
      <c r="D311" s="85"/>
      <c r="E311" s="90"/>
      <c r="F311" s="60"/>
      <c r="G311" s="60"/>
      <c r="H311" s="60"/>
      <c r="I311" s="61"/>
      <c r="J311" s="61"/>
      <c r="K311" s="105"/>
      <c r="L311" s="90"/>
      <c r="M311" s="60"/>
      <c r="N311" s="108"/>
      <c r="O311" s="91"/>
      <c r="P311" s="111"/>
      <c r="Q311" s="93" t="str">
        <f>Table_Sequence_Check[[#This Row],[Final Warnings]]</f>
        <v/>
      </c>
      <c r="R311" s="19"/>
      <c r="S311" s="19"/>
      <c r="T311" s="19"/>
      <c r="BG311" s="3" t="str" cm="1">
        <f t="array" ref="BG311">_xlfn.LET(
    _xlpm.ProblemFound, _xlfn.TEXTJOIN(", ", TRUE, IF(OR(Table65[[#This Row],[Codon Optimize Capitalized?]]="No", Table65[[#This Row],[Codon Optimize Capitalized?]]=""), IF((ISNUMBER(SEARCH(Table_Problem_Sequences[Problem Sequences], Table65[[#This Row],[Custom Sequence/Bank ID]]))), Table_Problem_Sequences[Problem Sequences], ""),IF((ISNUMBER(FIND(LOWER(Table_Problem_Sequences[Problem Sequences]), Table65[[#This Row],[Custom Sequence/Bank ID]]))), Table_Problem_Sequences[Problem Sequences], ""))),
    IF(_xlpm.ProblemFound="", "", "Warning 1: Problem sequences found (" &amp; _xlpm.ProblemFound &amp; ")"))</f>
        <v/>
      </c>
      <c r="BH311" s="3" t="str">
        <f>IF(AND(Table65[[#This Row],[Vector]] &lt;&gt; "Banked Construct",Table65[[#This Row],[Service]]&lt;&gt;"Stock RNA", LEN(Table65[[#This Row],[Custom Sequence/Bank ID]])&lt;300, Table65[[#This Row],[Custom Sequence/Bank ID]]&lt;&gt;""),"Comment: Sequence is less than 300nt. A spacer sequence will be added to bring the length up to 300nt","")</f>
        <v/>
      </c>
      <c r="BI311" s="1" t="str">
        <f>IF(AND(Table65[[#This Row],[Custom Sequence/Bank ID]]&lt;&gt;"", Table65[[#This Row],[Codon Optimize Capitalized?]]&lt;&gt; "No", Table65[[#This Row],[Codon Optimize Capitalized?]]&lt;&gt; "", Table65[[#This Row],[Codon Optimize Capitalized?]]&lt;&gt; "No Options"),
    IF(MOD(LEN(SUBSTITUTE(SUBSTITUTE(SUBSTITUTE(SUBSTITUTE(SUBSTITUTE(Table65[[#This Row],[Custom Sequence/Bank ID]], "a", ""), "c", ""), "g", ""), "u", ""), "t", "")), 3) = 0,
        "",
        "Error 3: Optimization regions not divisible by 3"),
    "")</f>
        <v/>
      </c>
      <c r="BJ311" s="1" t="str">
        <f>IF(
    Table65[[#This Row],[Vector]]="Banked Construct",
    IF(
        AND(
            LEFT(Table65[[#This Row],[Custom Sequence/Bank ID]], 3)="RTC",
            ISNUMBER(VALUE(MID(Table65[[#This Row],[Custom Sequence/Bank ID]], 4, 7))),
            LEN(Table65[[#This Row],[Custom Sequence/Bank ID]])=10
        ),
        "",
        "Error 4: Incorrect Bank ID"
    ),
    ""
)</f>
        <v/>
      </c>
      <c r="BK311" s="1" t="str">
        <f>IF(
   AND(Table65[[#This Row],[Vector]]&lt;&gt;"Banked Construct", LEN(Table65[[#This Row],[Custom Sequence/Bank ID]])&gt;0),
   IF(
      LEN(
         SUBSTITUTE(
            SUBSTITUTE(
               SUBSTITUTE(
                  SUBSTITUTE(UPPER(Table65[[#This Row],[Custom Sequence/Bank ID]]),"A",""),
               "C",""),
            "T",""),
         "G","")
      )&gt;0,
      "Error 5: Non-ACGT characters present",
      ""
   ),
   ""
)</f>
        <v/>
      </c>
      <c r="BL311" s="4" t="str">
        <f>IF(AND(Table65[[#This Row],[Vector]] &lt;&gt; "Banked Construct",Table65[[#This Row],[Service]]="Custom RNA", LEN(Table65[[#This Row],[Custom Sequence/Bank ID]])&gt;10000),"Error 6: Maximum sequence length is 10,000nt",IF(AND(Table65[[#This Row],[Vector]] &lt;&gt; "Banked Construct",Table65[[#This Row],[Service]]="HT Custom RNA", LEN(Table65[[#This Row],[Custom Sequence/Bank ID]])&gt;5000),"Error 6: Maximum sequence length for HT is 5,000nt", IF(Table65[[#This Row],[Service]]="HT Geneblock Custom RNA", IF(AND(Table65[[#This Row],[Vector]]="RTC coding circRNA", LEN(Table65[[#This Row],[Custom Sequence/Bank ID]])&gt;3793),"Error 6: Maximum sequence length for Coding CircRNA Geneblock is 3,793nt", IF(AND(Table65[[#This Row],[Vector]]="RTC noncoding circRNA", LEN(Table65[[#This Row],[Custom Sequence/Bank ID]])&gt;4493),"Error 6: Maximum sequence length for Noncoding CircRNA Geneblock is 4,493nt", IF(AND(Table65[[#This Row],[Vector]]="RTC Other RNA", LEN(Table65[[#This Row],[Custom Sequence/Bank ID]])&gt;4913),"Error 6: Maximum sequence length for Other RNA Geneblock is 4,913nt",""))),"")))</f>
        <v/>
      </c>
      <c r="BM311" s="4" t="str">
        <f>IF(AND(Table65[[#This Row],[Vector]] &lt;&gt; "Banked Construct", Table65[[#This Row],[Service]]&lt;&gt;"Stock RNA", Table65[[#This Row],[Custom Sequence/Bank ID]]&lt;&gt;""),
    _xlfn.LET(
        _xlpm.Sequence, Table65[[#This Row],[Custom Sequence/Bank ID]],
        _xlpm.OriginalLength, IF(AND(Table65[[#This Row],[Codon Optimize Capitalized?]] &lt;&gt; "No", Table65[[#This Row],[Codon Optimize Capitalized?]] &lt;&gt; ""),
                           LEN(SUBSTITUTE(SUBSTITUTE(SUBSTITUTE(SUBSTITUTE(SUBSTITUTE(_xlpm.Sequence, "A", ""), "C", ""), "G", ""), "T", ""), "U", "")),
                           LEN(_xlpm.Sequence)),
        _xlpm.NoGCLength, IF(AND(Table65[[#This Row],[Codon Optimize Capitalized?]] &lt;&gt; "No", Table65[[#This Row],[Codon Optimize Capitalized?]] &lt;&gt; ""),
                       LEN((SUBSTITUTE(SUBSTITUTE(SUBSTITUTE(SUBSTITUTE(SUBSTITUTE(SUBSTITUTE(SUBSTITUTE(_xlpm.Sequence, "A", ""), "C", ""), "G", ""), "T", ""), "U", ""), "g", ""), "c", ""))),
                       LEN(SUBSTITUTE(SUBSTITUTE(UPPER(_xlpm.Sequence), "G", ""), "C", ""))),
        _xlpm.GCLength, _xlpm.OriginalLength - _xlpm.NoGCLength,
        _xlpm.GCPercentage, IF(_xlpm.OriginalLength &gt; 15, _xlpm.GCLength / _xlpm.OriginalLength, 0.5),
                IF(OR(_xlpm.GCPercentage &gt; 0.65, _xlpm.GCPercentage &lt; 0.25), "Warning 7: Unoptimized region GC is not between 25-65%", "")
    ),
    ""
)</f>
        <v/>
      </c>
      <c r="BN311" s="4" t="str" cm="1">
        <f t="array" ref="BN311">_xlfn.LET(
    _xlpm.ProblemFound, _xlfn.TEXTJOIN(", ", TRUE, IF(OR(Table65[[#This Row],[Codon Optimize Capitalized?]]="No", Table65[[#This Row],[Codon Optimize Capitalized?]]=""), IF((ISNUMBER(SEARCH(Table_Restriction_Enzymes[XbaI], Table65[[#This Row],[Custom Sequence/Bank ID]]))), Table_Restriction_Enzymes[XbaI], ""),IF((ISNUMBER(FIND(LOWER(Table_Restriction_Enzymes[XbaI]), Table65[[#This Row],[Custom Sequence/Bank ID]]))), Table_Restriction_Enzymes[XbaI], ""))),
    IF(_xlpm.ProblemFound="", "", "[" &amp; _xlpm.ProblemFound &amp; "]"))</f>
        <v/>
      </c>
      <c r="BO311" s="4" t="str">
        <f>IF(Table_Sequence_Check[[#This Row],[Restriction Enzyme 1 Check]]&lt;&gt;"", Table_Restriction_Enzymes[[#Headers],[XbaI]],"")</f>
        <v/>
      </c>
      <c r="BP311" s="4" t="str" cm="1">
        <f t="array" ref="BP311">_xlfn.LET(
    _xlpm.ProblemFound, _xlfn.TEXTJOIN(", ", TRUE, IF(OR(Table65[[#This Row],[Codon Optimize Capitalized?]]="No", Table65[[#This Row],[Codon Optimize Capitalized?]]=""), IF((ISNUMBER(SEARCH(Table_Restriction_Enzymes[AscI], Table65[[#This Row],[Custom Sequence/Bank ID]]))), Table_Restriction_Enzymes[AscI], ""),IF((ISNUMBER(FIND(LOWER(Table_Restriction_Enzymes[AscI]), Table65[[#This Row],[Custom Sequence/Bank ID]]))), Table_Restriction_Enzymes[AscI], ""))),
    IF(_xlpm.ProblemFound="", "", "[" &amp; _xlpm.ProblemFound &amp; "]"))</f>
        <v/>
      </c>
      <c r="BQ311" s="4" t="str">
        <f>IF(Table_Sequence_Check[[#This Row],[Restriction Enzyme 2 Check]]&lt;&gt;"", Table_Restriction_Enzymes[[#Headers],[AscI]],"")</f>
        <v/>
      </c>
      <c r="BR311" s="4" t="str">
        <f>IF(AND(Table65[[#This Row],[Vector]] &lt;&gt; "Banked Construct",Table65[[#This Row],[Service]]&lt;&gt;"Stock RNA", Table65[[#This Row],[Service]]&lt;&gt;"HT Geneblock Custom RNA", Table_Sequence_Check[[#This Row],[Restriction Enzyme 1 Check]]&lt;&gt;"", Table_Sequence_Check[[#This Row],[Restriction Enzyme 2 Check]]&lt;&gt; ""),"Error 8: Remove instances of one of the following: " &amp; _xlfn.CONCAT(Table_Sequence_Check[[#This Row],[Restriction Enzyme 1 Check]],Table_Sequence_Check[[#This Row],[Restriction Enzyme 2 Check]]),"")</f>
        <v/>
      </c>
      <c r="BS311" s="4" t="str" cm="1">
        <f t="array" ref="BS311">IF(
   AND(
      Table65[[#This Row],[Service]] &lt;&gt; "",
      OR(
         COUNTIF(Table65[Service], "HT Custom RNA") &gt; 0,
         COUNTIF(Table65[Service], "HT Geneblock Custom RNA") &gt; 0
      ),
      COUNTA(_xlfn.UNIQUE(_xlfn._xlws.FILTER(Table65[Service], Table65[Service] &lt;&gt; ""))) &gt; 1
   ),
   "Error 9: If selecting HT Custom RNA or HT Geneblock Custom RNA, all items must match the selected HT service",
   ""
)</f>
        <v/>
      </c>
      <c r="BT311" s="4" t="str" cm="1">
        <f t="array" ref="BT311">IF(
   AND(
      Table65[[#This Row],[Service]] &lt;&gt; "",
      OR(COUNTIF(Table65[Service], "*HT Custom RNA*") &gt; 0, COUNTIF(Table65[Service], "*HT Geneblock Custom RNA*") &gt; 0),
      OR(
         COUNTA(_xlfn.UNIQUE(_xlfn._xlws.FILTER(Table65[RNA Analytics], (Table65[Service] &lt;&gt; "")))) &gt; 1,
         COUNTA(_xlfn.UNIQUE(_xlfn._xlws.FILTER(Table65[Bank Construct?], (Table65[Service] &lt;&gt; "")))) &gt; 1,
         COUNTA(_xlfn.UNIQUE(_xlfn._xlws.FILTER(Table65[Synthesis Type], (Table65[Service] &lt;&gt; "")))) &gt; 1
      )
   ),
   "Error 10: If submitting HT Custom RNA or HT Geneblock Custom RNA service request, all items must have the same Synthesis Type, Banking, and Analytics",
   ""
)</f>
        <v/>
      </c>
      <c r="BU311" s="4" t="str">
        <f>IF(AND(OR(Table65[[#This Row],[Service]] = "HT Custom RNA",Table65[[#This Row],[Service]] = "HT Geneblock Custom RNA"), Table65[[#This Row],[Vector]]="Banked Construct"),"Error 11: Banked constructs cannot be submitted for HT/Geneblock Custom RNA service. Contact the core if you'd like to resynthesize an entire banked plate","")</f>
        <v/>
      </c>
      <c r="BV311" s="4" t="str">
        <f>IF(AND(Table65[[#This Row],[Service]] &lt;&gt; "", Table65[[#This Row],[Vector]]="Banked Construct", Table65[[#This Row],[Bank Construct?]]="Yes"),"Error 12: Cannot bank constructs that are already banked","")</f>
        <v/>
      </c>
      <c r="BW311" s="4" t="str" cm="1">
        <f t="array" ref="BW311">_xlfn.LET(
    _xlpm.ProblemFound, _xlfn.TEXTJOIN(", ", TRUE, IF(AND(Table65[[#This Row],[Synthesis Type]]="Other RNA", OR(Table65[[#This Row],[Codon Optimize Capitalized?]]="No", Table65[[#This Row],[Codon Optimize Capitalized?]]="")), IF((ISNUMBER(SEARCH(Table_pA_Check[pA Check], Table65[[#This Row],[Custom Sequence/Bank ID]]))), Table_pA_Check[pA Check], ""),IF((ISNUMBER(FIND(LOWER(Table_pA_Check[pA Check]), Table65[[#This Row],[Custom Sequence/Bank ID]]))), Table_pA_Check[pA Check], ""))),
    IF(_xlpm.ProblemFound="", "", "Error 13: Problem sequences found (" &amp; _xlpm.ProblemFound &amp; ")"))</f>
        <v/>
      </c>
      <c r="BX311" s="4" t="str">
        <f>IF(AND(Table65[[#This Row],[Service]] &lt;&gt; "", Table65[[#This Row],[Codon Optimize Capitalized?]]&lt;&gt; "No", Table65[[#This Row],[Codon Optimize Capitalized?]]&lt;&gt; "", Table65[[#This Row],[Codon Optimize Capitalized?]]&lt;&gt; "No Options", EXACT(Table65[[#This Row],[Custom Sequence/Bank ID]],LOWER(Table65[[#This Row],[Custom Sequence/Bank ID]]))),"Error 14: Codon optimization is selected, but sequence is lowercase. Change regions for optimization to uppercase","")</f>
        <v/>
      </c>
      <c r="BY311" s="4" t="str">
        <f>IF(COUNTIF(Table65[Name], Table65[[#This Row],[Name]]) &gt; 1, "Error 15: Duplicate name", "")</f>
        <v/>
      </c>
      <c r="BZ311" s="4" t="str">
        <f>IF(
   Table65[[#This Row],[Service]]&lt;&gt;"",
   IF(
      AND(Table65[[#This Row],[Formulation]]="", Table65[[#This Row],[Number of Aliquots]]&gt;1),
      "Error 16: The RTC can only aliquot formulated circRNA; unformulated circRNA is stable through many freeze-thaw cycles",
      ""
   ),
   ""
)</f>
        <v/>
      </c>
      <c r="CA311" s="4" t="str">
        <f>IF(
   Table65[[#This Row],[Service]]&lt;&gt;"",
   IF(
      Table65[[#This Row],[Number of Aliquots]] &gt; (Table65[[#This Row],[Quantity (mg)]]*20),
      "Error 17: Too many aliquots. Maximum aliquots for Quantity requested = " &amp; (Table65[[#This Row],[Quantity (mg)]]*20),
      ""
   ),
   ""
)</f>
        <v/>
      </c>
      <c r="CB311" s="4" t="str">
        <f>IF(
   AND(Table65[[#This Row],[Service]]&lt;&gt;"", Table65[[#This Row],[Quantity (mg)]]&lt;0.2, Table65[[#This Row],[Formulation]]&lt;&gt;"", Table65[[#This Row],[Formulation]]&lt;&gt;"None"),
   "Error 18: Quantity too low. Minimum is 0.2mg for formulations",
   ""
)</f>
        <v/>
      </c>
      <c r="CC311" s="4" t="str">
        <f>IF(
   AND(Table65[[#This Row],[Service]]&lt;&gt;"", Table65[[#This Row],[Vector]]="No Vector", Table65[[#This Row],[Service]]&lt;&gt;"HT Geneblock Custom RNA"),
   "Error 19: [No Vector] can only be used for Geneblock service",
   ""
)</f>
        <v/>
      </c>
      <c r="CD311" s="4" t="str">
        <f>_xlfn.LET(
    _xlpm.errorList, _xlfn.TEXTJOIN(". ", TRUE, Table_Sequence_Check[[#This Row],[Problem Sequence Check]:[GC Check]],Table_Sequence_Check[[#This Row],[Restriction Enzyme Error]:[Gblock No Vector Check]]),
    IF(AND(Table65[[#This Row],[Service]]&lt;&gt;"", Table65[[#This Row],[Custom Sequence/Bank ID]]&lt;&gt;"SPECIAL",_xlpm.errorList&lt;&gt;""), _xlpm.errorList &amp; ".", "")
)</f>
        <v/>
      </c>
      <c r="CF311" s="3" t="str">
        <f t="shared" si="20"/>
        <v>Required</v>
      </c>
      <c r="CG311" s="1" t="str">
        <f t="shared" si="21"/>
        <v>Optional</v>
      </c>
      <c r="CH311" s="1" t="str">
        <f>IF(Table65[[#This Row],[Service]]&lt;&gt;"",IF((Table65[[#This Row],[Service]]="HT Custom RNA") + (Table65[[#This Row],[Service]]="HT Geneblock Custom RNA"), "Empty","Required"),"Empty")</f>
        <v>Empty</v>
      </c>
      <c r="CI311" s="1" t="str">
        <f>IF(Table65[[#This Row],[Service]] = "Stock RNA", "Required","Empty")</f>
        <v>Empty</v>
      </c>
      <c r="CJ311" s="1" t="str">
        <f>IF(OR(Table65[[#This Row],[Service]] = "Custom RNA", Table65[[#This Row],[Service]] = "HT Custom RNA", Table65[[#This Row],[Service]] = "HT Geneblock Custom RNA", Table65[[#This Row],[Service]] = "Formulation"), "Required", "Empty")</f>
        <v>Empty</v>
      </c>
      <c r="CK311" s="1" t="str">
        <f>IF(OR(Table65[[#This Row],[Service]] = "Custom RNA", Table65[[#This Row],[Service]] = "HT Custom RNA", Table65[[#This Row],[Service]] = "HT Geneblock Custom RNA"), "Required", "Empty")</f>
        <v>Empty</v>
      </c>
      <c r="CL311" s="1" t="str">
        <f>IF(OR(Table65[[#This Row],[Service]] = "Custom RNA", Table65[[#This Row],[Service]] = "HT Custom RNA", Table65[[#This Row],[Service]] = "HT Geneblock Custom RNA"), "Required", "Empty")</f>
        <v>Empty</v>
      </c>
      <c r="CM311" s="1" t="str">
        <f>IF(OR(Table65[[#This Row],[Service]] = "Custom RNA", Table65[[#This Row],[Service]] = "HT Custom RNA", Table65[[#This Row],[Service]] = "HT Geneblock Custom RNA"), "Required", "Empty")</f>
        <v>Empty</v>
      </c>
      <c r="CN311" s="1" t="str">
        <f>IF(AND(Table65[[#This Row],[Vector]]&lt;&gt;"Banked Construct", OR(Table65[[#This Row],[Service]] = "Custom RNA", Table65[[#This Row],[Service]] = "HT Custom RNA",Table65[[#This Row],[Service]] = "HT Geneblock Custom RNA",)), "Optional", "Empty")</f>
        <v>Empty</v>
      </c>
      <c r="CO311" s="1" t="str">
        <f>IF(OR(Table65[[#This Row],[Service]] = "Custom RNA", Table65[[#This Row],[Service]] = "HT Custom RNA"), "Optional", "Empty")</f>
        <v>Empty</v>
      </c>
      <c r="CP311" s="1" t="str">
        <f>IF(OR(Table65[[#This Row],[Service]] = "Custom RNA", Table65[[#This Row],[Service]] = "HT Custom RNA", Table65[[#This Row],[Service]] = "HT Custom Geneblock RNA"), "Optional", "Empty")</f>
        <v>Empty</v>
      </c>
      <c r="CQ311" s="1" t="str">
        <f>IF(Table65[[#This Row],[Service]]&lt;&gt;"",IF(OR(Table65[[#This Row],[Service]]="HT Custom RNA", Table65[[#This Row],[Service]]="HT Geneblock Custom RNA"), "Empty","Optional"),"Empty")</f>
        <v>Empty</v>
      </c>
      <c r="CR311" s="1" t="str">
        <f>IF(AND(Table65[[#This Row],[Formulation]]&lt;&gt;"",Table65[[#This Row],[Formulation]]&lt;&gt;"None",Table65[[#This Row],[Formulation]]&lt;&gt;"No Options"), "Required","Empty")</f>
        <v>Empty</v>
      </c>
      <c r="CS311" s="1" t="str">
        <f>IF(AND(Table65[[#This Row],[Formulation]]&lt;&gt;"",Table65[[#This Row],[Formulation]]&lt;&gt;"None",Table65[[#This Row],[Formulation]]&lt;&gt;"No Options"), "Optional","Empty")</f>
        <v>Empty</v>
      </c>
      <c r="CT311" s="1" t="str">
        <f t="shared" si="22"/>
        <v>Optional</v>
      </c>
      <c r="CU311" s="1" t="str">
        <f t="shared" si="23"/>
        <v>Optional</v>
      </c>
      <c r="CV311" s="2" t="str">
        <f t="shared" si="24"/>
        <v>Optional</v>
      </c>
    </row>
    <row r="312" spans="1:100" x14ac:dyDescent="0.35">
      <c r="A312" s="69">
        <v>308</v>
      </c>
      <c r="B312" s="59"/>
      <c r="C312" s="83"/>
      <c r="D312" s="85"/>
      <c r="E312" s="90"/>
      <c r="F312" s="60"/>
      <c r="G312" s="60"/>
      <c r="H312" s="60"/>
      <c r="I312" s="61"/>
      <c r="J312" s="61"/>
      <c r="K312" s="105"/>
      <c r="L312" s="90"/>
      <c r="M312" s="60"/>
      <c r="N312" s="108"/>
      <c r="O312" s="91"/>
      <c r="P312" s="111"/>
      <c r="Q312" s="93" t="str">
        <f>Table_Sequence_Check[[#This Row],[Final Warnings]]</f>
        <v/>
      </c>
      <c r="R312" s="19"/>
      <c r="S312" s="19"/>
      <c r="T312" s="19"/>
      <c r="BG312" s="3" t="str" cm="1">
        <f t="array" ref="BG312">_xlfn.LET(
    _xlpm.ProblemFound, _xlfn.TEXTJOIN(", ", TRUE, IF(OR(Table65[[#This Row],[Codon Optimize Capitalized?]]="No", Table65[[#This Row],[Codon Optimize Capitalized?]]=""), IF((ISNUMBER(SEARCH(Table_Problem_Sequences[Problem Sequences], Table65[[#This Row],[Custom Sequence/Bank ID]]))), Table_Problem_Sequences[Problem Sequences], ""),IF((ISNUMBER(FIND(LOWER(Table_Problem_Sequences[Problem Sequences]), Table65[[#This Row],[Custom Sequence/Bank ID]]))), Table_Problem_Sequences[Problem Sequences], ""))),
    IF(_xlpm.ProblemFound="", "", "Warning 1: Problem sequences found (" &amp; _xlpm.ProblemFound &amp; ")"))</f>
        <v/>
      </c>
      <c r="BH312" s="3" t="str">
        <f>IF(AND(Table65[[#This Row],[Vector]] &lt;&gt; "Banked Construct",Table65[[#This Row],[Service]]&lt;&gt;"Stock RNA", LEN(Table65[[#This Row],[Custom Sequence/Bank ID]])&lt;300, Table65[[#This Row],[Custom Sequence/Bank ID]]&lt;&gt;""),"Comment: Sequence is less than 300nt. A spacer sequence will be added to bring the length up to 300nt","")</f>
        <v/>
      </c>
      <c r="BI312" s="1" t="str">
        <f>IF(AND(Table65[[#This Row],[Custom Sequence/Bank ID]]&lt;&gt;"", Table65[[#This Row],[Codon Optimize Capitalized?]]&lt;&gt; "No", Table65[[#This Row],[Codon Optimize Capitalized?]]&lt;&gt; "", Table65[[#This Row],[Codon Optimize Capitalized?]]&lt;&gt; "No Options"),
    IF(MOD(LEN(SUBSTITUTE(SUBSTITUTE(SUBSTITUTE(SUBSTITUTE(SUBSTITUTE(Table65[[#This Row],[Custom Sequence/Bank ID]], "a", ""), "c", ""), "g", ""), "u", ""), "t", "")), 3) = 0,
        "",
        "Error 3: Optimization regions not divisible by 3"),
    "")</f>
        <v/>
      </c>
      <c r="BJ312" s="1" t="str">
        <f>IF(
    Table65[[#This Row],[Vector]]="Banked Construct",
    IF(
        AND(
            LEFT(Table65[[#This Row],[Custom Sequence/Bank ID]], 3)="RTC",
            ISNUMBER(VALUE(MID(Table65[[#This Row],[Custom Sequence/Bank ID]], 4, 7))),
            LEN(Table65[[#This Row],[Custom Sequence/Bank ID]])=10
        ),
        "",
        "Error 4: Incorrect Bank ID"
    ),
    ""
)</f>
        <v/>
      </c>
      <c r="BK312" s="1" t="str">
        <f>IF(
   AND(Table65[[#This Row],[Vector]]&lt;&gt;"Banked Construct", LEN(Table65[[#This Row],[Custom Sequence/Bank ID]])&gt;0),
   IF(
      LEN(
         SUBSTITUTE(
            SUBSTITUTE(
               SUBSTITUTE(
                  SUBSTITUTE(UPPER(Table65[[#This Row],[Custom Sequence/Bank ID]]),"A",""),
               "C",""),
            "T",""),
         "G","")
      )&gt;0,
      "Error 5: Non-ACGT characters present",
      ""
   ),
   ""
)</f>
        <v/>
      </c>
      <c r="BL312" s="4" t="str">
        <f>IF(AND(Table65[[#This Row],[Vector]] &lt;&gt; "Banked Construct",Table65[[#This Row],[Service]]="Custom RNA", LEN(Table65[[#This Row],[Custom Sequence/Bank ID]])&gt;10000),"Error 6: Maximum sequence length is 10,000nt",IF(AND(Table65[[#This Row],[Vector]] &lt;&gt; "Banked Construct",Table65[[#This Row],[Service]]="HT Custom RNA", LEN(Table65[[#This Row],[Custom Sequence/Bank ID]])&gt;5000),"Error 6: Maximum sequence length for HT is 5,000nt", IF(Table65[[#This Row],[Service]]="HT Geneblock Custom RNA", IF(AND(Table65[[#This Row],[Vector]]="RTC coding circRNA", LEN(Table65[[#This Row],[Custom Sequence/Bank ID]])&gt;3793),"Error 6: Maximum sequence length for Coding CircRNA Geneblock is 3,793nt", IF(AND(Table65[[#This Row],[Vector]]="RTC noncoding circRNA", LEN(Table65[[#This Row],[Custom Sequence/Bank ID]])&gt;4493),"Error 6: Maximum sequence length for Noncoding CircRNA Geneblock is 4,493nt", IF(AND(Table65[[#This Row],[Vector]]="RTC Other RNA", LEN(Table65[[#This Row],[Custom Sequence/Bank ID]])&gt;4913),"Error 6: Maximum sequence length for Other RNA Geneblock is 4,913nt",""))),"")))</f>
        <v/>
      </c>
      <c r="BM312" s="4" t="str">
        <f>IF(AND(Table65[[#This Row],[Vector]] &lt;&gt; "Banked Construct", Table65[[#This Row],[Service]]&lt;&gt;"Stock RNA", Table65[[#This Row],[Custom Sequence/Bank ID]]&lt;&gt;""),
    _xlfn.LET(
        _xlpm.Sequence, Table65[[#This Row],[Custom Sequence/Bank ID]],
        _xlpm.OriginalLength, IF(AND(Table65[[#This Row],[Codon Optimize Capitalized?]] &lt;&gt; "No", Table65[[#This Row],[Codon Optimize Capitalized?]] &lt;&gt; ""),
                           LEN(SUBSTITUTE(SUBSTITUTE(SUBSTITUTE(SUBSTITUTE(SUBSTITUTE(_xlpm.Sequence, "A", ""), "C", ""), "G", ""), "T", ""), "U", "")),
                           LEN(_xlpm.Sequence)),
        _xlpm.NoGCLength, IF(AND(Table65[[#This Row],[Codon Optimize Capitalized?]] &lt;&gt; "No", Table65[[#This Row],[Codon Optimize Capitalized?]] &lt;&gt; ""),
                       LEN((SUBSTITUTE(SUBSTITUTE(SUBSTITUTE(SUBSTITUTE(SUBSTITUTE(SUBSTITUTE(SUBSTITUTE(_xlpm.Sequence, "A", ""), "C", ""), "G", ""), "T", ""), "U", ""), "g", ""), "c", ""))),
                       LEN(SUBSTITUTE(SUBSTITUTE(UPPER(_xlpm.Sequence), "G", ""), "C", ""))),
        _xlpm.GCLength, _xlpm.OriginalLength - _xlpm.NoGCLength,
        _xlpm.GCPercentage, IF(_xlpm.OriginalLength &gt; 15, _xlpm.GCLength / _xlpm.OriginalLength, 0.5),
                IF(OR(_xlpm.GCPercentage &gt; 0.65, _xlpm.GCPercentage &lt; 0.25), "Warning 7: Unoptimized region GC is not between 25-65%", "")
    ),
    ""
)</f>
        <v/>
      </c>
      <c r="BN312" s="4" t="str" cm="1">
        <f t="array" ref="BN312">_xlfn.LET(
    _xlpm.ProblemFound, _xlfn.TEXTJOIN(", ", TRUE, IF(OR(Table65[[#This Row],[Codon Optimize Capitalized?]]="No", Table65[[#This Row],[Codon Optimize Capitalized?]]=""), IF((ISNUMBER(SEARCH(Table_Restriction_Enzymes[XbaI], Table65[[#This Row],[Custom Sequence/Bank ID]]))), Table_Restriction_Enzymes[XbaI], ""),IF((ISNUMBER(FIND(LOWER(Table_Restriction_Enzymes[XbaI]), Table65[[#This Row],[Custom Sequence/Bank ID]]))), Table_Restriction_Enzymes[XbaI], ""))),
    IF(_xlpm.ProblemFound="", "", "[" &amp; _xlpm.ProblemFound &amp; "]"))</f>
        <v/>
      </c>
      <c r="BO312" s="4" t="str">
        <f>IF(Table_Sequence_Check[[#This Row],[Restriction Enzyme 1 Check]]&lt;&gt;"", Table_Restriction_Enzymes[[#Headers],[XbaI]],"")</f>
        <v/>
      </c>
      <c r="BP312" s="4" t="str" cm="1">
        <f t="array" ref="BP312">_xlfn.LET(
    _xlpm.ProblemFound, _xlfn.TEXTJOIN(", ", TRUE, IF(OR(Table65[[#This Row],[Codon Optimize Capitalized?]]="No", Table65[[#This Row],[Codon Optimize Capitalized?]]=""), IF((ISNUMBER(SEARCH(Table_Restriction_Enzymes[AscI], Table65[[#This Row],[Custom Sequence/Bank ID]]))), Table_Restriction_Enzymes[AscI], ""),IF((ISNUMBER(FIND(LOWER(Table_Restriction_Enzymes[AscI]), Table65[[#This Row],[Custom Sequence/Bank ID]]))), Table_Restriction_Enzymes[AscI], ""))),
    IF(_xlpm.ProblemFound="", "", "[" &amp; _xlpm.ProblemFound &amp; "]"))</f>
        <v/>
      </c>
      <c r="BQ312" s="4" t="str">
        <f>IF(Table_Sequence_Check[[#This Row],[Restriction Enzyme 2 Check]]&lt;&gt;"", Table_Restriction_Enzymes[[#Headers],[AscI]],"")</f>
        <v/>
      </c>
      <c r="BR312" s="4" t="str">
        <f>IF(AND(Table65[[#This Row],[Vector]] &lt;&gt; "Banked Construct",Table65[[#This Row],[Service]]&lt;&gt;"Stock RNA", Table65[[#This Row],[Service]]&lt;&gt;"HT Geneblock Custom RNA", Table_Sequence_Check[[#This Row],[Restriction Enzyme 1 Check]]&lt;&gt;"", Table_Sequence_Check[[#This Row],[Restriction Enzyme 2 Check]]&lt;&gt; ""),"Error 8: Remove instances of one of the following: " &amp; _xlfn.CONCAT(Table_Sequence_Check[[#This Row],[Restriction Enzyme 1 Check]],Table_Sequence_Check[[#This Row],[Restriction Enzyme 2 Check]]),"")</f>
        <v/>
      </c>
      <c r="BS312" s="4" t="str" cm="1">
        <f t="array" ref="BS312">IF(
   AND(
      Table65[[#This Row],[Service]] &lt;&gt; "",
      OR(
         COUNTIF(Table65[Service], "HT Custom RNA") &gt; 0,
         COUNTIF(Table65[Service], "HT Geneblock Custom RNA") &gt; 0
      ),
      COUNTA(_xlfn.UNIQUE(_xlfn._xlws.FILTER(Table65[Service], Table65[Service] &lt;&gt; ""))) &gt; 1
   ),
   "Error 9: If selecting HT Custom RNA or HT Geneblock Custom RNA, all items must match the selected HT service",
   ""
)</f>
        <v/>
      </c>
      <c r="BT312" s="4" t="str" cm="1">
        <f t="array" ref="BT312">IF(
   AND(
      Table65[[#This Row],[Service]] &lt;&gt; "",
      OR(COUNTIF(Table65[Service], "*HT Custom RNA*") &gt; 0, COUNTIF(Table65[Service], "*HT Geneblock Custom RNA*") &gt; 0),
      OR(
         COUNTA(_xlfn.UNIQUE(_xlfn._xlws.FILTER(Table65[RNA Analytics], (Table65[Service] &lt;&gt; "")))) &gt; 1,
         COUNTA(_xlfn.UNIQUE(_xlfn._xlws.FILTER(Table65[Bank Construct?], (Table65[Service] &lt;&gt; "")))) &gt; 1,
         COUNTA(_xlfn.UNIQUE(_xlfn._xlws.FILTER(Table65[Synthesis Type], (Table65[Service] &lt;&gt; "")))) &gt; 1
      )
   ),
   "Error 10: If submitting HT Custom RNA or HT Geneblock Custom RNA service request, all items must have the same Synthesis Type, Banking, and Analytics",
   ""
)</f>
        <v/>
      </c>
      <c r="BU312" s="4" t="str">
        <f>IF(AND(OR(Table65[[#This Row],[Service]] = "HT Custom RNA",Table65[[#This Row],[Service]] = "HT Geneblock Custom RNA"), Table65[[#This Row],[Vector]]="Banked Construct"),"Error 11: Banked constructs cannot be submitted for HT/Geneblock Custom RNA service. Contact the core if you'd like to resynthesize an entire banked plate","")</f>
        <v/>
      </c>
      <c r="BV312" s="4" t="str">
        <f>IF(AND(Table65[[#This Row],[Service]] &lt;&gt; "", Table65[[#This Row],[Vector]]="Banked Construct", Table65[[#This Row],[Bank Construct?]]="Yes"),"Error 12: Cannot bank constructs that are already banked","")</f>
        <v/>
      </c>
      <c r="BW312" s="4" t="str" cm="1">
        <f t="array" ref="BW312">_xlfn.LET(
    _xlpm.ProblemFound, _xlfn.TEXTJOIN(", ", TRUE, IF(AND(Table65[[#This Row],[Synthesis Type]]="Other RNA", OR(Table65[[#This Row],[Codon Optimize Capitalized?]]="No", Table65[[#This Row],[Codon Optimize Capitalized?]]="")), IF((ISNUMBER(SEARCH(Table_pA_Check[pA Check], Table65[[#This Row],[Custom Sequence/Bank ID]]))), Table_pA_Check[pA Check], ""),IF((ISNUMBER(FIND(LOWER(Table_pA_Check[pA Check]), Table65[[#This Row],[Custom Sequence/Bank ID]]))), Table_pA_Check[pA Check], ""))),
    IF(_xlpm.ProblemFound="", "", "Error 13: Problem sequences found (" &amp; _xlpm.ProblemFound &amp; ")"))</f>
        <v/>
      </c>
      <c r="BX312" s="4" t="str">
        <f>IF(AND(Table65[[#This Row],[Service]] &lt;&gt; "", Table65[[#This Row],[Codon Optimize Capitalized?]]&lt;&gt; "No", Table65[[#This Row],[Codon Optimize Capitalized?]]&lt;&gt; "", Table65[[#This Row],[Codon Optimize Capitalized?]]&lt;&gt; "No Options", EXACT(Table65[[#This Row],[Custom Sequence/Bank ID]],LOWER(Table65[[#This Row],[Custom Sequence/Bank ID]]))),"Error 14: Codon optimization is selected, but sequence is lowercase. Change regions for optimization to uppercase","")</f>
        <v/>
      </c>
      <c r="BY312" s="4" t="str">
        <f>IF(COUNTIF(Table65[Name], Table65[[#This Row],[Name]]) &gt; 1, "Error 15: Duplicate name", "")</f>
        <v/>
      </c>
      <c r="BZ312" s="4" t="str">
        <f>IF(
   Table65[[#This Row],[Service]]&lt;&gt;"",
   IF(
      AND(Table65[[#This Row],[Formulation]]="", Table65[[#This Row],[Number of Aliquots]]&gt;1),
      "Error 16: The RTC can only aliquot formulated circRNA; unformulated circRNA is stable through many freeze-thaw cycles",
      ""
   ),
   ""
)</f>
        <v/>
      </c>
      <c r="CA312" s="4" t="str">
        <f>IF(
   Table65[[#This Row],[Service]]&lt;&gt;"",
   IF(
      Table65[[#This Row],[Number of Aliquots]] &gt; (Table65[[#This Row],[Quantity (mg)]]*20),
      "Error 17: Too many aliquots. Maximum aliquots for Quantity requested = " &amp; (Table65[[#This Row],[Quantity (mg)]]*20),
      ""
   ),
   ""
)</f>
        <v/>
      </c>
      <c r="CB312" s="4" t="str">
        <f>IF(
   AND(Table65[[#This Row],[Service]]&lt;&gt;"", Table65[[#This Row],[Quantity (mg)]]&lt;0.2, Table65[[#This Row],[Formulation]]&lt;&gt;"", Table65[[#This Row],[Formulation]]&lt;&gt;"None"),
   "Error 18: Quantity too low. Minimum is 0.2mg for formulations",
   ""
)</f>
        <v/>
      </c>
      <c r="CC312" s="4" t="str">
        <f>IF(
   AND(Table65[[#This Row],[Service]]&lt;&gt;"", Table65[[#This Row],[Vector]]="No Vector", Table65[[#This Row],[Service]]&lt;&gt;"HT Geneblock Custom RNA"),
   "Error 19: [No Vector] can only be used for Geneblock service",
   ""
)</f>
        <v/>
      </c>
      <c r="CD312" s="4" t="str">
        <f>_xlfn.LET(
    _xlpm.errorList, _xlfn.TEXTJOIN(". ", TRUE, Table_Sequence_Check[[#This Row],[Problem Sequence Check]:[GC Check]],Table_Sequence_Check[[#This Row],[Restriction Enzyme Error]:[Gblock No Vector Check]]),
    IF(AND(Table65[[#This Row],[Service]]&lt;&gt;"", Table65[[#This Row],[Custom Sequence/Bank ID]]&lt;&gt;"SPECIAL",_xlpm.errorList&lt;&gt;""), _xlpm.errorList &amp; ".", "")
)</f>
        <v/>
      </c>
      <c r="CF312" s="3" t="str">
        <f t="shared" si="20"/>
        <v>Required</v>
      </c>
      <c r="CG312" s="1" t="str">
        <f t="shared" si="21"/>
        <v>Optional</v>
      </c>
      <c r="CH312" s="1" t="str">
        <f>IF(Table65[[#This Row],[Service]]&lt;&gt;"",IF((Table65[[#This Row],[Service]]="HT Custom RNA") + (Table65[[#This Row],[Service]]="HT Geneblock Custom RNA"), "Empty","Required"),"Empty")</f>
        <v>Empty</v>
      </c>
      <c r="CI312" s="1" t="str">
        <f>IF(Table65[[#This Row],[Service]] = "Stock RNA", "Required","Empty")</f>
        <v>Empty</v>
      </c>
      <c r="CJ312" s="1" t="str">
        <f>IF(OR(Table65[[#This Row],[Service]] = "Custom RNA", Table65[[#This Row],[Service]] = "HT Custom RNA", Table65[[#This Row],[Service]] = "HT Geneblock Custom RNA", Table65[[#This Row],[Service]] = "Formulation"), "Required", "Empty")</f>
        <v>Empty</v>
      </c>
      <c r="CK312" s="1" t="str">
        <f>IF(OR(Table65[[#This Row],[Service]] = "Custom RNA", Table65[[#This Row],[Service]] = "HT Custom RNA", Table65[[#This Row],[Service]] = "HT Geneblock Custom RNA"), "Required", "Empty")</f>
        <v>Empty</v>
      </c>
      <c r="CL312" s="1" t="str">
        <f>IF(OR(Table65[[#This Row],[Service]] = "Custom RNA", Table65[[#This Row],[Service]] = "HT Custom RNA", Table65[[#This Row],[Service]] = "HT Geneblock Custom RNA"), "Required", "Empty")</f>
        <v>Empty</v>
      </c>
      <c r="CM312" s="1" t="str">
        <f>IF(OR(Table65[[#This Row],[Service]] = "Custom RNA", Table65[[#This Row],[Service]] = "HT Custom RNA", Table65[[#This Row],[Service]] = "HT Geneblock Custom RNA"), "Required", "Empty")</f>
        <v>Empty</v>
      </c>
      <c r="CN312" s="1" t="str">
        <f>IF(AND(Table65[[#This Row],[Vector]]&lt;&gt;"Banked Construct", OR(Table65[[#This Row],[Service]] = "Custom RNA", Table65[[#This Row],[Service]] = "HT Custom RNA",Table65[[#This Row],[Service]] = "HT Geneblock Custom RNA",)), "Optional", "Empty")</f>
        <v>Empty</v>
      </c>
      <c r="CO312" s="1" t="str">
        <f>IF(OR(Table65[[#This Row],[Service]] = "Custom RNA", Table65[[#This Row],[Service]] = "HT Custom RNA"), "Optional", "Empty")</f>
        <v>Empty</v>
      </c>
      <c r="CP312" s="1" t="str">
        <f>IF(OR(Table65[[#This Row],[Service]] = "Custom RNA", Table65[[#This Row],[Service]] = "HT Custom RNA", Table65[[#This Row],[Service]] = "HT Custom Geneblock RNA"), "Optional", "Empty")</f>
        <v>Empty</v>
      </c>
      <c r="CQ312" s="1" t="str">
        <f>IF(Table65[[#This Row],[Service]]&lt;&gt;"",IF(OR(Table65[[#This Row],[Service]]="HT Custom RNA", Table65[[#This Row],[Service]]="HT Geneblock Custom RNA"), "Empty","Optional"),"Empty")</f>
        <v>Empty</v>
      </c>
      <c r="CR312" s="1" t="str">
        <f>IF(AND(Table65[[#This Row],[Formulation]]&lt;&gt;"",Table65[[#This Row],[Formulation]]&lt;&gt;"None",Table65[[#This Row],[Formulation]]&lt;&gt;"No Options"), "Required","Empty")</f>
        <v>Empty</v>
      </c>
      <c r="CS312" s="1" t="str">
        <f>IF(AND(Table65[[#This Row],[Formulation]]&lt;&gt;"",Table65[[#This Row],[Formulation]]&lt;&gt;"None",Table65[[#This Row],[Formulation]]&lt;&gt;"No Options"), "Optional","Empty")</f>
        <v>Empty</v>
      </c>
      <c r="CT312" s="1" t="str">
        <f t="shared" si="22"/>
        <v>Optional</v>
      </c>
      <c r="CU312" s="1" t="str">
        <f t="shared" si="23"/>
        <v>Optional</v>
      </c>
      <c r="CV312" s="2" t="str">
        <f t="shared" si="24"/>
        <v>Optional</v>
      </c>
    </row>
    <row r="313" spans="1:100" x14ac:dyDescent="0.35">
      <c r="A313" s="69">
        <v>309</v>
      </c>
      <c r="B313" s="59"/>
      <c r="C313" s="83"/>
      <c r="D313" s="85"/>
      <c r="E313" s="90"/>
      <c r="F313" s="60"/>
      <c r="G313" s="60"/>
      <c r="H313" s="60"/>
      <c r="I313" s="61"/>
      <c r="J313" s="61"/>
      <c r="K313" s="105"/>
      <c r="L313" s="90"/>
      <c r="M313" s="60"/>
      <c r="N313" s="108"/>
      <c r="O313" s="91"/>
      <c r="P313" s="111"/>
      <c r="Q313" s="93" t="str">
        <f>Table_Sequence_Check[[#This Row],[Final Warnings]]</f>
        <v/>
      </c>
      <c r="R313" s="19"/>
      <c r="S313" s="19"/>
      <c r="T313" s="19"/>
      <c r="BG313" s="3" t="str" cm="1">
        <f t="array" ref="BG313">_xlfn.LET(
    _xlpm.ProblemFound, _xlfn.TEXTJOIN(", ", TRUE, IF(OR(Table65[[#This Row],[Codon Optimize Capitalized?]]="No", Table65[[#This Row],[Codon Optimize Capitalized?]]=""), IF((ISNUMBER(SEARCH(Table_Problem_Sequences[Problem Sequences], Table65[[#This Row],[Custom Sequence/Bank ID]]))), Table_Problem_Sequences[Problem Sequences], ""),IF((ISNUMBER(FIND(LOWER(Table_Problem_Sequences[Problem Sequences]), Table65[[#This Row],[Custom Sequence/Bank ID]]))), Table_Problem_Sequences[Problem Sequences], ""))),
    IF(_xlpm.ProblemFound="", "", "Warning 1: Problem sequences found (" &amp; _xlpm.ProblemFound &amp; ")"))</f>
        <v/>
      </c>
      <c r="BH313" s="3" t="str">
        <f>IF(AND(Table65[[#This Row],[Vector]] &lt;&gt; "Banked Construct",Table65[[#This Row],[Service]]&lt;&gt;"Stock RNA", LEN(Table65[[#This Row],[Custom Sequence/Bank ID]])&lt;300, Table65[[#This Row],[Custom Sequence/Bank ID]]&lt;&gt;""),"Comment: Sequence is less than 300nt. A spacer sequence will be added to bring the length up to 300nt","")</f>
        <v/>
      </c>
      <c r="BI313" s="1" t="str">
        <f>IF(AND(Table65[[#This Row],[Custom Sequence/Bank ID]]&lt;&gt;"", Table65[[#This Row],[Codon Optimize Capitalized?]]&lt;&gt; "No", Table65[[#This Row],[Codon Optimize Capitalized?]]&lt;&gt; "", Table65[[#This Row],[Codon Optimize Capitalized?]]&lt;&gt; "No Options"),
    IF(MOD(LEN(SUBSTITUTE(SUBSTITUTE(SUBSTITUTE(SUBSTITUTE(SUBSTITUTE(Table65[[#This Row],[Custom Sequence/Bank ID]], "a", ""), "c", ""), "g", ""), "u", ""), "t", "")), 3) = 0,
        "",
        "Error 3: Optimization regions not divisible by 3"),
    "")</f>
        <v/>
      </c>
      <c r="BJ313" s="1" t="str">
        <f>IF(
    Table65[[#This Row],[Vector]]="Banked Construct",
    IF(
        AND(
            LEFT(Table65[[#This Row],[Custom Sequence/Bank ID]], 3)="RTC",
            ISNUMBER(VALUE(MID(Table65[[#This Row],[Custom Sequence/Bank ID]], 4, 7))),
            LEN(Table65[[#This Row],[Custom Sequence/Bank ID]])=10
        ),
        "",
        "Error 4: Incorrect Bank ID"
    ),
    ""
)</f>
        <v/>
      </c>
      <c r="BK313" s="1" t="str">
        <f>IF(
   AND(Table65[[#This Row],[Vector]]&lt;&gt;"Banked Construct", LEN(Table65[[#This Row],[Custom Sequence/Bank ID]])&gt;0),
   IF(
      LEN(
         SUBSTITUTE(
            SUBSTITUTE(
               SUBSTITUTE(
                  SUBSTITUTE(UPPER(Table65[[#This Row],[Custom Sequence/Bank ID]]),"A",""),
               "C",""),
            "T",""),
         "G","")
      )&gt;0,
      "Error 5: Non-ACGT characters present",
      ""
   ),
   ""
)</f>
        <v/>
      </c>
      <c r="BL313" s="4" t="str">
        <f>IF(AND(Table65[[#This Row],[Vector]] &lt;&gt; "Banked Construct",Table65[[#This Row],[Service]]="Custom RNA", LEN(Table65[[#This Row],[Custom Sequence/Bank ID]])&gt;10000),"Error 6: Maximum sequence length is 10,000nt",IF(AND(Table65[[#This Row],[Vector]] &lt;&gt; "Banked Construct",Table65[[#This Row],[Service]]="HT Custom RNA", LEN(Table65[[#This Row],[Custom Sequence/Bank ID]])&gt;5000),"Error 6: Maximum sequence length for HT is 5,000nt", IF(Table65[[#This Row],[Service]]="HT Geneblock Custom RNA", IF(AND(Table65[[#This Row],[Vector]]="RTC coding circRNA", LEN(Table65[[#This Row],[Custom Sequence/Bank ID]])&gt;3793),"Error 6: Maximum sequence length for Coding CircRNA Geneblock is 3,793nt", IF(AND(Table65[[#This Row],[Vector]]="RTC noncoding circRNA", LEN(Table65[[#This Row],[Custom Sequence/Bank ID]])&gt;4493),"Error 6: Maximum sequence length for Noncoding CircRNA Geneblock is 4,493nt", IF(AND(Table65[[#This Row],[Vector]]="RTC Other RNA", LEN(Table65[[#This Row],[Custom Sequence/Bank ID]])&gt;4913),"Error 6: Maximum sequence length for Other RNA Geneblock is 4,913nt",""))),"")))</f>
        <v/>
      </c>
      <c r="BM313" s="4" t="str">
        <f>IF(AND(Table65[[#This Row],[Vector]] &lt;&gt; "Banked Construct", Table65[[#This Row],[Service]]&lt;&gt;"Stock RNA", Table65[[#This Row],[Custom Sequence/Bank ID]]&lt;&gt;""),
    _xlfn.LET(
        _xlpm.Sequence, Table65[[#This Row],[Custom Sequence/Bank ID]],
        _xlpm.OriginalLength, IF(AND(Table65[[#This Row],[Codon Optimize Capitalized?]] &lt;&gt; "No", Table65[[#This Row],[Codon Optimize Capitalized?]] &lt;&gt; ""),
                           LEN(SUBSTITUTE(SUBSTITUTE(SUBSTITUTE(SUBSTITUTE(SUBSTITUTE(_xlpm.Sequence, "A", ""), "C", ""), "G", ""), "T", ""), "U", "")),
                           LEN(_xlpm.Sequence)),
        _xlpm.NoGCLength, IF(AND(Table65[[#This Row],[Codon Optimize Capitalized?]] &lt;&gt; "No", Table65[[#This Row],[Codon Optimize Capitalized?]] &lt;&gt; ""),
                       LEN((SUBSTITUTE(SUBSTITUTE(SUBSTITUTE(SUBSTITUTE(SUBSTITUTE(SUBSTITUTE(SUBSTITUTE(_xlpm.Sequence, "A", ""), "C", ""), "G", ""), "T", ""), "U", ""), "g", ""), "c", ""))),
                       LEN(SUBSTITUTE(SUBSTITUTE(UPPER(_xlpm.Sequence), "G", ""), "C", ""))),
        _xlpm.GCLength, _xlpm.OriginalLength - _xlpm.NoGCLength,
        _xlpm.GCPercentage, IF(_xlpm.OriginalLength &gt; 15, _xlpm.GCLength / _xlpm.OriginalLength, 0.5),
                IF(OR(_xlpm.GCPercentage &gt; 0.65, _xlpm.GCPercentage &lt; 0.25), "Warning 7: Unoptimized region GC is not between 25-65%", "")
    ),
    ""
)</f>
        <v/>
      </c>
      <c r="BN313" s="4" t="str" cm="1">
        <f t="array" ref="BN313">_xlfn.LET(
    _xlpm.ProblemFound, _xlfn.TEXTJOIN(", ", TRUE, IF(OR(Table65[[#This Row],[Codon Optimize Capitalized?]]="No", Table65[[#This Row],[Codon Optimize Capitalized?]]=""), IF((ISNUMBER(SEARCH(Table_Restriction_Enzymes[XbaI], Table65[[#This Row],[Custom Sequence/Bank ID]]))), Table_Restriction_Enzymes[XbaI], ""),IF((ISNUMBER(FIND(LOWER(Table_Restriction_Enzymes[XbaI]), Table65[[#This Row],[Custom Sequence/Bank ID]]))), Table_Restriction_Enzymes[XbaI], ""))),
    IF(_xlpm.ProblemFound="", "", "[" &amp; _xlpm.ProblemFound &amp; "]"))</f>
        <v/>
      </c>
      <c r="BO313" s="4" t="str">
        <f>IF(Table_Sequence_Check[[#This Row],[Restriction Enzyme 1 Check]]&lt;&gt;"", Table_Restriction_Enzymes[[#Headers],[XbaI]],"")</f>
        <v/>
      </c>
      <c r="BP313" s="4" t="str" cm="1">
        <f t="array" ref="BP313">_xlfn.LET(
    _xlpm.ProblemFound, _xlfn.TEXTJOIN(", ", TRUE, IF(OR(Table65[[#This Row],[Codon Optimize Capitalized?]]="No", Table65[[#This Row],[Codon Optimize Capitalized?]]=""), IF((ISNUMBER(SEARCH(Table_Restriction_Enzymes[AscI], Table65[[#This Row],[Custom Sequence/Bank ID]]))), Table_Restriction_Enzymes[AscI], ""),IF((ISNUMBER(FIND(LOWER(Table_Restriction_Enzymes[AscI]), Table65[[#This Row],[Custom Sequence/Bank ID]]))), Table_Restriction_Enzymes[AscI], ""))),
    IF(_xlpm.ProblemFound="", "", "[" &amp; _xlpm.ProblemFound &amp; "]"))</f>
        <v/>
      </c>
      <c r="BQ313" s="4" t="str">
        <f>IF(Table_Sequence_Check[[#This Row],[Restriction Enzyme 2 Check]]&lt;&gt;"", Table_Restriction_Enzymes[[#Headers],[AscI]],"")</f>
        <v/>
      </c>
      <c r="BR313" s="4" t="str">
        <f>IF(AND(Table65[[#This Row],[Vector]] &lt;&gt; "Banked Construct",Table65[[#This Row],[Service]]&lt;&gt;"Stock RNA", Table65[[#This Row],[Service]]&lt;&gt;"HT Geneblock Custom RNA", Table_Sequence_Check[[#This Row],[Restriction Enzyme 1 Check]]&lt;&gt;"", Table_Sequence_Check[[#This Row],[Restriction Enzyme 2 Check]]&lt;&gt; ""),"Error 8: Remove instances of one of the following: " &amp; _xlfn.CONCAT(Table_Sequence_Check[[#This Row],[Restriction Enzyme 1 Check]],Table_Sequence_Check[[#This Row],[Restriction Enzyme 2 Check]]),"")</f>
        <v/>
      </c>
      <c r="BS313" s="4" t="str" cm="1">
        <f t="array" ref="BS313">IF(
   AND(
      Table65[[#This Row],[Service]] &lt;&gt; "",
      OR(
         COUNTIF(Table65[Service], "HT Custom RNA") &gt; 0,
         COUNTIF(Table65[Service], "HT Geneblock Custom RNA") &gt; 0
      ),
      COUNTA(_xlfn.UNIQUE(_xlfn._xlws.FILTER(Table65[Service], Table65[Service] &lt;&gt; ""))) &gt; 1
   ),
   "Error 9: If selecting HT Custom RNA or HT Geneblock Custom RNA, all items must match the selected HT service",
   ""
)</f>
        <v/>
      </c>
      <c r="BT313" s="4" t="str" cm="1">
        <f t="array" ref="BT313">IF(
   AND(
      Table65[[#This Row],[Service]] &lt;&gt; "",
      OR(COUNTIF(Table65[Service], "*HT Custom RNA*") &gt; 0, COUNTIF(Table65[Service], "*HT Geneblock Custom RNA*") &gt; 0),
      OR(
         COUNTA(_xlfn.UNIQUE(_xlfn._xlws.FILTER(Table65[RNA Analytics], (Table65[Service] &lt;&gt; "")))) &gt; 1,
         COUNTA(_xlfn.UNIQUE(_xlfn._xlws.FILTER(Table65[Bank Construct?], (Table65[Service] &lt;&gt; "")))) &gt; 1,
         COUNTA(_xlfn.UNIQUE(_xlfn._xlws.FILTER(Table65[Synthesis Type], (Table65[Service] &lt;&gt; "")))) &gt; 1
      )
   ),
   "Error 10: If submitting HT Custom RNA or HT Geneblock Custom RNA service request, all items must have the same Synthesis Type, Banking, and Analytics",
   ""
)</f>
        <v/>
      </c>
      <c r="BU313" s="4" t="str">
        <f>IF(AND(OR(Table65[[#This Row],[Service]] = "HT Custom RNA",Table65[[#This Row],[Service]] = "HT Geneblock Custom RNA"), Table65[[#This Row],[Vector]]="Banked Construct"),"Error 11: Banked constructs cannot be submitted for HT/Geneblock Custom RNA service. Contact the core if you'd like to resynthesize an entire banked plate","")</f>
        <v/>
      </c>
      <c r="BV313" s="4" t="str">
        <f>IF(AND(Table65[[#This Row],[Service]] &lt;&gt; "", Table65[[#This Row],[Vector]]="Banked Construct", Table65[[#This Row],[Bank Construct?]]="Yes"),"Error 12: Cannot bank constructs that are already banked","")</f>
        <v/>
      </c>
      <c r="BW313" s="4" t="str" cm="1">
        <f t="array" ref="BW313">_xlfn.LET(
    _xlpm.ProblemFound, _xlfn.TEXTJOIN(", ", TRUE, IF(AND(Table65[[#This Row],[Synthesis Type]]="Other RNA", OR(Table65[[#This Row],[Codon Optimize Capitalized?]]="No", Table65[[#This Row],[Codon Optimize Capitalized?]]="")), IF((ISNUMBER(SEARCH(Table_pA_Check[pA Check], Table65[[#This Row],[Custom Sequence/Bank ID]]))), Table_pA_Check[pA Check], ""),IF((ISNUMBER(FIND(LOWER(Table_pA_Check[pA Check]), Table65[[#This Row],[Custom Sequence/Bank ID]]))), Table_pA_Check[pA Check], ""))),
    IF(_xlpm.ProblemFound="", "", "Error 13: Problem sequences found (" &amp; _xlpm.ProblemFound &amp; ")"))</f>
        <v/>
      </c>
      <c r="BX313" s="4" t="str">
        <f>IF(AND(Table65[[#This Row],[Service]] &lt;&gt; "", Table65[[#This Row],[Codon Optimize Capitalized?]]&lt;&gt; "No", Table65[[#This Row],[Codon Optimize Capitalized?]]&lt;&gt; "", Table65[[#This Row],[Codon Optimize Capitalized?]]&lt;&gt; "No Options", EXACT(Table65[[#This Row],[Custom Sequence/Bank ID]],LOWER(Table65[[#This Row],[Custom Sequence/Bank ID]]))),"Error 14: Codon optimization is selected, but sequence is lowercase. Change regions for optimization to uppercase","")</f>
        <v/>
      </c>
      <c r="BY313" s="4" t="str">
        <f>IF(COUNTIF(Table65[Name], Table65[[#This Row],[Name]]) &gt; 1, "Error 15: Duplicate name", "")</f>
        <v/>
      </c>
      <c r="BZ313" s="4" t="str">
        <f>IF(
   Table65[[#This Row],[Service]]&lt;&gt;"",
   IF(
      AND(Table65[[#This Row],[Formulation]]="", Table65[[#This Row],[Number of Aliquots]]&gt;1),
      "Error 16: The RTC can only aliquot formulated circRNA; unformulated circRNA is stable through many freeze-thaw cycles",
      ""
   ),
   ""
)</f>
        <v/>
      </c>
      <c r="CA313" s="4" t="str">
        <f>IF(
   Table65[[#This Row],[Service]]&lt;&gt;"",
   IF(
      Table65[[#This Row],[Number of Aliquots]] &gt; (Table65[[#This Row],[Quantity (mg)]]*20),
      "Error 17: Too many aliquots. Maximum aliquots for Quantity requested = " &amp; (Table65[[#This Row],[Quantity (mg)]]*20),
      ""
   ),
   ""
)</f>
        <v/>
      </c>
      <c r="CB313" s="4" t="str">
        <f>IF(
   AND(Table65[[#This Row],[Service]]&lt;&gt;"", Table65[[#This Row],[Quantity (mg)]]&lt;0.2, Table65[[#This Row],[Formulation]]&lt;&gt;"", Table65[[#This Row],[Formulation]]&lt;&gt;"None"),
   "Error 18: Quantity too low. Minimum is 0.2mg for formulations",
   ""
)</f>
        <v/>
      </c>
      <c r="CC313" s="4" t="str">
        <f>IF(
   AND(Table65[[#This Row],[Service]]&lt;&gt;"", Table65[[#This Row],[Vector]]="No Vector", Table65[[#This Row],[Service]]&lt;&gt;"HT Geneblock Custom RNA"),
   "Error 19: [No Vector] can only be used for Geneblock service",
   ""
)</f>
        <v/>
      </c>
      <c r="CD313" s="4" t="str">
        <f>_xlfn.LET(
    _xlpm.errorList, _xlfn.TEXTJOIN(". ", TRUE, Table_Sequence_Check[[#This Row],[Problem Sequence Check]:[GC Check]],Table_Sequence_Check[[#This Row],[Restriction Enzyme Error]:[Gblock No Vector Check]]),
    IF(AND(Table65[[#This Row],[Service]]&lt;&gt;"", Table65[[#This Row],[Custom Sequence/Bank ID]]&lt;&gt;"SPECIAL",_xlpm.errorList&lt;&gt;""), _xlpm.errorList &amp; ".", "")
)</f>
        <v/>
      </c>
      <c r="CF313" s="3" t="str">
        <f t="shared" si="20"/>
        <v>Required</v>
      </c>
      <c r="CG313" s="1" t="str">
        <f t="shared" si="21"/>
        <v>Optional</v>
      </c>
      <c r="CH313" s="1" t="str">
        <f>IF(Table65[[#This Row],[Service]]&lt;&gt;"",IF((Table65[[#This Row],[Service]]="HT Custom RNA") + (Table65[[#This Row],[Service]]="HT Geneblock Custom RNA"), "Empty","Required"),"Empty")</f>
        <v>Empty</v>
      </c>
      <c r="CI313" s="1" t="str">
        <f>IF(Table65[[#This Row],[Service]] = "Stock RNA", "Required","Empty")</f>
        <v>Empty</v>
      </c>
      <c r="CJ313" s="1" t="str">
        <f>IF(OR(Table65[[#This Row],[Service]] = "Custom RNA", Table65[[#This Row],[Service]] = "HT Custom RNA", Table65[[#This Row],[Service]] = "HT Geneblock Custom RNA", Table65[[#This Row],[Service]] = "Formulation"), "Required", "Empty")</f>
        <v>Empty</v>
      </c>
      <c r="CK313" s="1" t="str">
        <f>IF(OR(Table65[[#This Row],[Service]] = "Custom RNA", Table65[[#This Row],[Service]] = "HT Custom RNA", Table65[[#This Row],[Service]] = "HT Geneblock Custom RNA"), "Required", "Empty")</f>
        <v>Empty</v>
      </c>
      <c r="CL313" s="1" t="str">
        <f>IF(OR(Table65[[#This Row],[Service]] = "Custom RNA", Table65[[#This Row],[Service]] = "HT Custom RNA", Table65[[#This Row],[Service]] = "HT Geneblock Custom RNA"), "Required", "Empty")</f>
        <v>Empty</v>
      </c>
      <c r="CM313" s="1" t="str">
        <f>IF(OR(Table65[[#This Row],[Service]] = "Custom RNA", Table65[[#This Row],[Service]] = "HT Custom RNA", Table65[[#This Row],[Service]] = "HT Geneblock Custom RNA"), "Required", "Empty")</f>
        <v>Empty</v>
      </c>
      <c r="CN313" s="1" t="str">
        <f>IF(AND(Table65[[#This Row],[Vector]]&lt;&gt;"Banked Construct", OR(Table65[[#This Row],[Service]] = "Custom RNA", Table65[[#This Row],[Service]] = "HT Custom RNA",Table65[[#This Row],[Service]] = "HT Geneblock Custom RNA",)), "Optional", "Empty")</f>
        <v>Empty</v>
      </c>
      <c r="CO313" s="1" t="str">
        <f>IF(OR(Table65[[#This Row],[Service]] = "Custom RNA", Table65[[#This Row],[Service]] = "HT Custom RNA"), "Optional", "Empty")</f>
        <v>Empty</v>
      </c>
      <c r="CP313" s="1" t="str">
        <f>IF(OR(Table65[[#This Row],[Service]] = "Custom RNA", Table65[[#This Row],[Service]] = "HT Custom RNA", Table65[[#This Row],[Service]] = "HT Custom Geneblock RNA"), "Optional", "Empty")</f>
        <v>Empty</v>
      </c>
      <c r="CQ313" s="1" t="str">
        <f>IF(Table65[[#This Row],[Service]]&lt;&gt;"",IF(OR(Table65[[#This Row],[Service]]="HT Custom RNA", Table65[[#This Row],[Service]]="HT Geneblock Custom RNA"), "Empty","Optional"),"Empty")</f>
        <v>Empty</v>
      </c>
      <c r="CR313" s="1" t="str">
        <f>IF(AND(Table65[[#This Row],[Formulation]]&lt;&gt;"",Table65[[#This Row],[Formulation]]&lt;&gt;"None",Table65[[#This Row],[Formulation]]&lt;&gt;"No Options"), "Required","Empty")</f>
        <v>Empty</v>
      </c>
      <c r="CS313" s="1" t="str">
        <f>IF(AND(Table65[[#This Row],[Formulation]]&lt;&gt;"",Table65[[#This Row],[Formulation]]&lt;&gt;"None",Table65[[#This Row],[Formulation]]&lt;&gt;"No Options"), "Optional","Empty")</f>
        <v>Empty</v>
      </c>
      <c r="CT313" s="1" t="str">
        <f t="shared" si="22"/>
        <v>Optional</v>
      </c>
      <c r="CU313" s="1" t="str">
        <f t="shared" si="23"/>
        <v>Optional</v>
      </c>
      <c r="CV313" s="2" t="str">
        <f t="shared" si="24"/>
        <v>Optional</v>
      </c>
    </row>
    <row r="314" spans="1:100" x14ac:dyDescent="0.35">
      <c r="A314" s="69">
        <v>310</v>
      </c>
      <c r="B314" s="59"/>
      <c r="C314" s="83"/>
      <c r="D314" s="85"/>
      <c r="E314" s="90"/>
      <c r="F314" s="60"/>
      <c r="G314" s="60"/>
      <c r="H314" s="60"/>
      <c r="I314" s="61"/>
      <c r="J314" s="61"/>
      <c r="K314" s="105"/>
      <c r="L314" s="90"/>
      <c r="M314" s="60"/>
      <c r="N314" s="108"/>
      <c r="O314" s="91"/>
      <c r="P314" s="111"/>
      <c r="Q314" s="93" t="str">
        <f>Table_Sequence_Check[[#This Row],[Final Warnings]]</f>
        <v/>
      </c>
      <c r="R314" s="19"/>
      <c r="S314" s="19"/>
      <c r="T314" s="19"/>
      <c r="BG314" s="3" t="str" cm="1">
        <f t="array" ref="BG314">_xlfn.LET(
    _xlpm.ProblemFound, _xlfn.TEXTJOIN(", ", TRUE, IF(OR(Table65[[#This Row],[Codon Optimize Capitalized?]]="No", Table65[[#This Row],[Codon Optimize Capitalized?]]=""), IF((ISNUMBER(SEARCH(Table_Problem_Sequences[Problem Sequences], Table65[[#This Row],[Custom Sequence/Bank ID]]))), Table_Problem_Sequences[Problem Sequences], ""),IF((ISNUMBER(FIND(LOWER(Table_Problem_Sequences[Problem Sequences]), Table65[[#This Row],[Custom Sequence/Bank ID]]))), Table_Problem_Sequences[Problem Sequences], ""))),
    IF(_xlpm.ProblemFound="", "", "Warning 1: Problem sequences found (" &amp; _xlpm.ProblemFound &amp; ")"))</f>
        <v/>
      </c>
      <c r="BH314" s="3" t="str">
        <f>IF(AND(Table65[[#This Row],[Vector]] &lt;&gt; "Banked Construct",Table65[[#This Row],[Service]]&lt;&gt;"Stock RNA", LEN(Table65[[#This Row],[Custom Sequence/Bank ID]])&lt;300, Table65[[#This Row],[Custom Sequence/Bank ID]]&lt;&gt;""),"Comment: Sequence is less than 300nt. A spacer sequence will be added to bring the length up to 300nt","")</f>
        <v/>
      </c>
      <c r="BI314" s="1" t="str">
        <f>IF(AND(Table65[[#This Row],[Custom Sequence/Bank ID]]&lt;&gt;"", Table65[[#This Row],[Codon Optimize Capitalized?]]&lt;&gt; "No", Table65[[#This Row],[Codon Optimize Capitalized?]]&lt;&gt; "", Table65[[#This Row],[Codon Optimize Capitalized?]]&lt;&gt; "No Options"),
    IF(MOD(LEN(SUBSTITUTE(SUBSTITUTE(SUBSTITUTE(SUBSTITUTE(SUBSTITUTE(Table65[[#This Row],[Custom Sequence/Bank ID]], "a", ""), "c", ""), "g", ""), "u", ""), "t", "")), 3) = 0,
        "",
        "Error 3: Optimization regions not divisible by 3"),
    "")</f>
        <v/>
      </c>
      <c r="BJ314" s="1" t="str">
        <f>IF(
    Table65[[#This Row],[Vector]]="Banked Construct",
    IF(
        AND(
            LEFT(Table65[[#This Row],[Custom Sequence/Bank ID]], 3)="RTC",
            ISNUMBER(VALUE(MID(Table65[[#This Row],[Custom Sequence/Bank ID]], 4, 7))),
            LEN(Table65[[#This Row],[Custom Sequence/Bank ID]])=10
        ),
        "",
        "Error 4: Incorrect Bank ID"
    ),
    ""
)</f>
        <v/>
      </c>
      <c r="BK314" s="1" t="str">
        <f>IF(
   AND(Table65[[#This Row],[Vector]]&lt;&gt;"Banked Construct", LEN(Table65[[#This Row],[Custom Sequence/Bank ID]])&gt;0),
   IF(
      LEN(
         SUBSTITUTE(
            SUBSTITUTE(
               SUBSTITUTE(
                  SUBSTITUTE(UPPER(Table65[[#This Row],[Custom Sequence/Bank ID]]),"A",""),
               "C",""),
            "T",""),
         "G","")
      )&gt;0,
      "Error 5: Non-ACGT characters present",
      ""
   ),
   ""
)</f>
        <v/>
      </c>
      <c r="BL314" s="4" t="str">
        <f>IF(AND(Table65[[#This Row],[Vector]] &lt;&gt; "Banked Construct",Table65[[#This Row],[Service]]="Custom RNA", LEN(Table65[[#This Row],[Custom Sequence/Bank ID]])&gt;10000),"Error 6: Maximum sequence length is 10,000nt",IF(AND(Table65[[#This Row],[Vector]] &lt;&gt; "Banked Construct",Table65[[#This Row],[Service]]="HT Custom RNA", LEN(Table65[[#This Row],[Custom Sequence/Bank ID]])&gt;5000),"Error 6: Maximum sequence length for HT is 5,000nt", IF(Table65[[#This Row],[Service]]="HT Geneblock Custom RNA", IF(AND(Table65[[#This Row],[Vector]]="RTC coding circRNA", LEN(Table65[[#This Row],[Custom Sequence/Bank ID]])&gt;3793),"Error 6: Maximum sequence length for Coding CircRNA Geneblock is 3,793nt", IF(AND(Table65[[#This Row],[Vector]]="RTC noncoding circRNA", LEN(Table65[[#This Row],[Custom Sequence/Bank ID]])&gt;4493),"Error 6: Maximum sequence length for Noncoding CircRNA Geneblock is 4,493nt", IF(AND(Table65[[#This Row],[Vector]]="RTC Other RNA", LEN(Table65[[#This Row],[Custom Sequence/Bank ID]])&gt;4913),"Error 6: Maximum sequence length for Other RNA Geneblock is 4,913nt",""))),"")))</f>
        <v/>
      </c>
      <c r="BM314" s="4" t="str">
        <f>IF(AND(Table65[[#This Row],[Vector]] &lt;&gt; "Banked Construct", Table65[[#This Row],[Service]]&lt;&gt;"Stock RNA", Table65[[#This Row],[Custom Sequence/Bank ID]]&lt;&gt;""),
    _xlfn.LET(
        _xlpm.Sequence, Table65[[#This Row],[Custom Sequence/Bank ID]],
        _xlpm.OriginalLength, IF(AND(Table65[[#This Row],[Codon Optimize Capitalized?]] &lt;&gt; "No", Table65[[#This Row],[Codon Optimize Capitalized?]] &lt;&gt; ""),
                           LEN(SUBSTITUTE(SUBSTITUTE(SUBSTITUTE(SUBSTITUTE(SUBSTITUTE(_xlpm.Sequence, "A", ""), "C", ""), "G", ""), "T", ""), "U", "")),
                           LEN(_xlpm.Sequence)),
        _xlpm.NoGCLength, IF(AND(Table65[[#This Row],[Codon Optimize Capitalized?]] &lt;&gt; "No", Table65[[#This Row],[Codon Optimize Capitalized?]] &lt;&gt; ""),
                       LEN((SUBSTITUTE(SUBSTITUTE(SUBSTITUTE(SUBSTITUTE(SUBSTITUTE(SUBSTITUTE(SUBSTITUTE(_xlpm.Sequence, "A", ""), "C", ""), "G", ""), "T", ""), "U", ""), "g", ""), "c", ""))),
                       LEN(SUBSTITUTE(SUBSTITUTE(UPPER(_xlpm.Sequence), "G", ""), "C", ""))),
        _xlpm.GCLength, _xlpm.OriginalLength - _xlpm.NoGCLength,
        _xlpm.GCPercentage, IF(_xlpm.OriginalLength &gt; 15, _xlpm.GCLength / _xlpm.OriginalLength, 0.5),
                IF(OR(_xlpm.GCPercentage &gt; 0.65, _xlpm.GCPercentage &lt; 0.25), "Warning 7: Unoptimized region GC is not between 25-65%", "")
    ),
    ""
)</f>
        <v/>
      </c>
      <c r="BN314" s="4" t="str" cm="1">
        <f t="array" ref="BN314">_xlfn.LET(
    _xlpm.ProblemFound, _xlfn.TEXTJOIN(", ", TRUE, IF(OR(Table65[[#This Row],[Codon Optimize Capitalized?]]="No", Table65[[#This Row],[Codon Optimize Capitalized?]]=""), IF((ISNUMBER(SEARCH(Table_Restriction_Enzymes[XbaI], Table65[[#This Row],[Custom Sequence/Bank ID]]))), Table_Restriction_Enzymes[XbaI], ""),IF((ISNUMBER(FIND(LOWER(Table_Restriction_Enzymes[XbaI]), Table65[[#This Row],[Custom Sequence/Bank ID]]))), Table_Restriction_Enzymes[XbaI], ""))),
    IF(_xlpm.ProblemFound="", "", "[" &amp; _xlpm.ProblemFound &amp; "]"))</f>
        <v/>
      </c>
      <c r="BO314" s="4" t="str">
        <f>IF(Table_Sequence_Check[[#This Row],[Restriction Enzyme 1 Check]]&lt;&gt;"", Table_Restriction_Enzymes[[#Headers],[XbaI]],"")</f>
        <v/>
      </c>
      <c r="BP314" s="4" t="str" cm="1">
        <f t="array" ref="BP314">_xlfn.LET(
    _xlpm.ProblemFound, _xlfn.TEXTJOIN(", ", TRUE, IF(OR(Table65[[#This Row],[Codon Optimize Capitalized?]]="No", Table65[[#This Row],[Codon Optimize Capitalized?]]=""), IF((ISNUMBER(SEARCH(Table_Restriction_Enzymes[AscI], Table65[[#This Row],[Custom Sequence/Bank ID]]))), Table_Restriction_Enzymes[AscI], ""),IF((ISNUMBER(FIND(LOWER(Table_Restriction_Enzymes[AscI]), Table65[[#This Row],[Custom Sequence/Bank ID]]))), Table_Restriction_Enzymes[AscI], ""))),
    IF(_xlpm.ProblemFound="", "", "[" &amp; _xlpm.ProblemFound &amp; "]"))</f>
        <v/>
      </c>
      <c r="BQ314" s="4" t="str">
        <f>IF(Table_Sequence_Check[[#This Row],[Restriction Enzyme 2 Check]]&lt;&gt;"", Table_Restriction_Enzymes[[#Headers],[AscI]],"")</f>
        <v/>
      </c>
      <c r="BR314" s="4" t="str">
        <f>IF(AND(Table65[[#This Row],[Vector]] &lt;&gt; "Banked Construct",Table65[[#This Row],[Service]]&lt;&gt;"Stock RNA", Table65[[#This Row],[Service]]&lt;&gt;"HT Geneblock Custom RNA", Table_Sequence_Check[[#This Row],[Restriction Enzyme 1 Check]]&lt;&gt;"", Table_Sequence_Check[[#This Row],[Restriction Enzyme 2 Check]]&lt;&gt; ""),"Error 8: Remove instances of one of the following: " &amp; _xlfn.CONCAT(Table_Sequence_Check[[#This Row],[Restriction Enzyme 1 Check]],Table_Sequence_Check[[#This Row],[Restriction Enzyme 2 Check]]),"")</f>
        <v/>
      </c>
      <c r="BS314" s="4" t="str" cm="1">
        <f t="array" ref="BS314">IF(
   AND(
      Table65[[#This Row],[Service]] &lt;&gt; "",
      OR(
         COUNTIF(Table65[Service], "HT Custom RNA") &gt; 0,
         COUNTIF(Table65[Service], "HT Geneblock Custom RNA") &gt; 0
      ),
      COUNTA(_xlfn.UNIQUE(_xlfn._xlws.FILTER(Table65[Service], Table65[Service] &lt;&gt; ""))) &gt; 1
   ),
   "Error 9: If selecting HT Custom RNA or HT Geneblock Custom RNA, all items must match the selected HT service",
   ""
)</f>
        <v/>
      </c>
      <c r="BT314" s="4" t="str" cm="1">
        <f t="array" ref="BT314">IF(
   AND(
      Table65[[#This Row],[Service]] &lt;&gt; "",
      OR(COUNTIF(Table65[Service], "*HT Custom RNA*") &gt; 0, COUNTIF(Table65[Service], "*HT Geneblock Custom RNA*") &gt; 0),
      OR(
         COUNTA(_xlfn.UNIQUE(_xlfn._xlws.FILTER(Table65[RNA Analytics], (Table65[Service] &lt;&gt; "")))) &gt; 1,
         COUNTA(_xlfn.UNIQUE(_xlfn._xlws.FILTER(Table65[Bank Construct?], (Table65[Service] &lt;&gt; "")))) &gt; 1,
         COUNTA(_xlfn.UNIQUE(_xlfn._xlws.FILTER(Table65[Synthesis Type], (Table65[Service] &lt;&gt; "")))) &gt; 1
      )
   ),
   "Error 10: If submitting HT Custom RNA or HT Geneblock Custom RNA service request, all items must have the same Synthesis Type, Banking, and Analytics",
   ""
)</f>
        <v/>
      </c>
      <c r="BU314" s="4" t="str">
        <f>IF(AND(OR(Table65[[#This Row],[Service]] = "HT Custom RNA",Table65[[#This Row],[Service]] = "HT Geneblock Custom RNA"), Table65[[#This Row],[Vector]]="Banked Construct"),"Error 11: Banked constructs cannot be submitted for HT/Geneblock Custom RNA service. Contact the core if you'd like to resynthesize an entire banked plate","")</f>
        <v/>
      </c>
      <c r="BV314" s="4" t="str">
        <f>IF(AND(Table65[[#This Row],[Service]] &lt;&gt; "", Table65[[#This Row],[Vector]]="Banked Construct", Table65[[#This Row],[Bank Construct?]]="Yes"),"Error 12: Cannot bank constructs that are already banked","")</f>
        <v/>
      </c>
      <c r="BW314" s="4" t="str" cm="1">
        <f t="array" ref="BW314">_xlfn.LET(
    _xlpm.ProblemFound, _xlfn.TEXTJOIN(", ", TRUE, IF(AND(Table65[[#This Row],[Synthesis Type]]="Other RNA", OR(Table65[[#This Row],[Codon Optimize Capitalized?]]="No", Table65[[#This Row],[Codon Optimize Capitalized?]]="")), IF((ISNUMBER(SEARCH(Table_pA_Check[pA Check], Table65[[#This Row],[Custom Sequence/Bank ID]]))), Table_pA_Check[pA Check], ""),IF((ISNUMBER(FIND(LOWER(Table_pA_Check[pA Check]), Table65[[#This Row],[Custom Sequence/Bank ID]]))), Table_pA_Check[pA Check], ""))),
    IF(_xlpm.ProblemFound="", "", "Error 13: Problem sequences found (" &amp; _xlpm.ProblemFound &amp; ")"))</f>
        <v/>
      </c>
      <c r="BX314" s="4" t="str">
        <f>IF(AND(Table65[[#This Row],[Service]] &lt;&gt; "", Table65[[#This Row],[Codon Optimize Capitalized?]]&lt;&gt; "No", Table65[[#This Row],[Codon Optimize Capitalized?]]&lt;&gt; "", Table65[[#This Row],[Codon Optimize Capitalized?]]&lt;&gt; "No Options", EXACT(Table65[[#This Row],[Custom Sequence/Bank ID]],LOWER(Table65[[#This Row],[Custom Sequence/Bank ID]]))),"Error 14: Codon optimization is selected, but sequence is lowercase. Change regions for optimization to uppercase","")</f>
        <v/>
      </c>
      <c r="BY314" s="4" t="str">
        <f>IF(COUNTIF(Table65[Name], Table65[[#This Row],[Name]]) &gt; 1, "Error 15: Duplicate name", "")</f>
        <v/>
      </c>
      <c r="BZ314" s="4" t="str">
        <f>IF(
   Table65[[#This Row],[Service]]&lt;&gt;"",
   IF(
      AND(Table65[[#This Row],[Formulation]]="", Table65[[#This Row],[Number of Aliquots]]&gt;1),
      "Error 16: The RTC can only aliquot formulated circRNA; unformulated circRNA is stable through many freeze-thaw cycles",
      ""
   ),
   ""
)</f>
        <v/>
      </c>
      <c r="CA314" s="4" t="str">
        <f>IF(
   Table65[[#This Row],[Service]]&lt;&gt;"",
   IF(
      Table65[[#This Row],[Number of Aliquots]] &gt; (Table65[[#This Row],[Quantity (mg)]]*20),
      "Error 17: Too many aliquots. Maximum aliquots for Quantity requested = " &amp; (Table65[[#This Row],[Quantity (mg)]]*20),
      ""
   ),
   ""
)</f>
        <v/>
      </c>
      <c r="CB314" s="4" t="str">
        <f>IF(
   AND(Table65[[#This Row],[Service]]&lt;&gt;"", Table65[[#This Row],[Quantity (mg)]]&lt;0.2, Table65[[#This Row],[Formulation]]&lt;&gt;"", Table65[[#This Row],[Formulation]]&lt;&gt;"None"),
   "Error 18: Quantity too low. Minimum is 0.2mg for formulations",
   ""
)</f>
        <v/>
      </c>
      <c r="CC314" s="4" t="str">
        <f>IF(
   AND(Table65[[#This Row],[Service]]&lt;&gt;"", Table65[[#This Row],[Vector]]="No Vector", Table65[[#This Row],[Service]]&lt;&gt;"HT Geneblock Custom RNA"),
   "Error 19: [No Vector] can only be used for Geneblock service",
   ""
)</f>
        <v/>
      </c>
      <c r="CD314" s="4" t="str">
        <f>_xlfn.LET(
    _xlpm.errorList, _xlfn.TEXTJOIN(". ", TRUE, Table_Sequence_Check[[#This Row],[Problem Sequence Check]:[GC Check]],Table_Sequence_Check[[#This Row],[Restriction Enzyme Error]:[Gblock No Vector Check]]),
    IF(AND(Table65[[#This Row],[Service]]&lt;&gt;"", Table65[[#This Row],[Custom Sequence/Bank ID]]&lt;&gt;"SPECIAL",_xlpm.errorList&lt;&gt;""), _xlpm.errorList &amp; ".", "")
)</f>
        <v/>
      </c>
      <c r="CF314" s="3" t="str">
        <f t="shared" si="20"/>
        <v>Required</v>
      </c>
      <c r="CG314" s="1" t="str">
        <f t="shared" si="21"/>
        <v>Optional</v>
      </c>
      <c r="CH314" s="1" t="str">
        <f>IF(Table65[[#This Row],[Service]]&lt;&gt;"",IF((Table65[[#This Row],[Service]]="HT Custom RNA") + (Table65[[#This Row],[Service]]="HT Geneblock Custom RNA"), "Empty","Required"),"Empty")</f>
        <v>Empty</v>
      </c>
      <c r="CI314" s="1" t="str">
        <f>IF(Table65[[#This Row],[Service]] = "Stock RNA", "Required","Empty")</f>
        <v>Empty</v>
      </c>
      <c r="CJ314" s="1" t="str">
        <f>IF(OR(Table65[[#This Row],[Service]] = "Custom RNA", Table65[[#This Row],[Service]] = "HT Custom RNA", Table65[[#This Row],[Service]] = "HT Geneblock Custom RNA", Table65[[#This Row],[Service]] = "Formulation"), "Required", "Empty")</f>
        <v>Empty</v>
      </c>
      <c r="CK314" s="1" t="str">
        <f>IF(OR(Table65[[#This Row],[Service]] = "Custom RNA", Table65[[#This Row],[Service]] = "HT Custom RNA", Table65[[#This Row],[Service]] = "HT Geneblock Custom RNA"), "Required", "Empty")</f>
        <v>Empty</v>
      </c>
      <c r="CL314" s="1" t="str">
        <f>IF(OR(Table65[[#This Row],[Service]] = "Custom RNA", Table65[[#This Row],[Service]] = "HT Custom RNA", Table65[[#This Row],[Service]] = "HT Geneblock Custom RNA"), "Required", "Empty")</f>
        <v>Empty</v>
      </c>
      <c r="CM314" s="1" t="str">
        <f>IF(OR(Table65[[#This Row],[Service]] = "Custom RNA", Table65[[#This Row],[Service]] = "HT Custom RNA", Table65[[#This Row],[Service]] = "HT Geneblock Custom RNA"), "Required", "Empty")</f>
        <v>Empty</v>
      </c>
      <c r="CN314" s="1" t="str">
        <f>IF(AND(Table65[[#This Row],[Vector]]&lt;&gt;"Banked Construct", OR(Table65[[#This Row],[Service]] = "Custom RNA", Table65[[#This Row],[Service]] = "HT Custom RNA",Table65[[#This Row],[Service]] = "HT Geneblock Custom RNA",)), "Optional", "Empty")</f>
        <v>Empty</v>
      </c>
      <c r="CO314" s="1" t="str">
        <f>IF(OR(Table65[[#This Row],[Service]] = "Custom RNA", Table65[[#This Row],[Service]] = "HT Custom RNA"), "Optional", "Empty")</f>
        <v>Empty</v>
      </c>
      <c r="CP314" s="1" t="str">
        <f>IF(OR(Table65[[#This Row],[Service]] = "Custom RNA", Table65[[#This Row],[Service]] = "HT Custom RNA", Table65[[#This Row],[Service]] = "HT Custom Geneblock RNA"), "Optional", "Empty")</f>
        <v>Empty</v>
      </c>
      <c r="CQ314" s="1" t="str">
        <f>IF(Table65[[#This Row],[Service]]&lt;&gt;"",IF(OR(Table65[[#This Row],[Service]]="HT Custom RNA", Table65[[#This Row],[Service]]="HT Geneblock Custom RNA"), "Empty","Optional"),"Empty")</f>
        <v>Empty</v>
      </c>
      <c r="CR314" s="1" t="str">
        <f>IF(AND(Table65[[#This Row],[Formulation]]&lt;&gt;"",Table65[[#This Row],[Formulation]]&lt;&gt;"None",Table65[[#This Row],[Formulation]]&lt;&gt;"No Options"), "Required","Empty")</f>
        <v>Empty</v>
      </c>
      <c r="CS314" s="1" t="str">
        <f>IF(AND(Table65[[#This Row],[Formulation]]&lt;&gt;"",Table65[[#This Row],[Formulation]]&lt;&gt;"None",Table65[[#This Row],[Formulation]]&lt;&gt;"No Options"), "Optional","Empty")</f>
        <v>Empty</v>
      </c>
      <c r="CT314" s="1" t="str">
        <f t="shared" si="22"/>
        <v>Optional</v>
      </c>
      <c r="CU314" s="1" t="str">
        <f t="shared" si="23"/>
        <v>Optional</v>
      </c>
      <c r="CV314" s="2" t="str">
        <f t="shared" si="24"/>
        <v>Optional</v>
      </c>
    </row>
    <row r="315" spans="1:100" x14ac:dyDescent="0.35">
      <c r="A315" s="69">
        <v>311</v>
      </c>
      <c r="B315" s="59"/>
      <c r="C315" s="83"/>
      <c r="D315" s="85"/>
      <c r="E315" s="90"/>
      <c r="F315" s="60"/>
      <c r="G315" s="60"/>
      <c r="H315" s="60"/>
      <c r="I315" s="61"/>
      <c r="J315" s="61"/>
      <c r="K315" s="105"/>
      <c r="L315" s="90"/>
      <c r="M315" s="60"/>
      <c r="N315" s="108"/>
      <c r="O315" s="91"/>
      <c r="P315" s="111"/>
      <c r="Q315" s="93" t="str">
        <f>Table_Sequence_Check[[#This Row],[Final Warnings]]</f>
        <v/>
      </c>
      <c r="R315" s="19"/>
      <c r="S315" s="19"/>
      <c r="T315" s="19"/>
      <c r="BG315" s="3" t="str" cm="1">
        <f t="array" ref="BG315">_xlfn.LET(
    _xlpm.ProblemFound, _xlfn.TEXTJOIN(", ", TRUE, IF(OR(Table65[[#This Row],[Codon Optimize Capitalized?]]="No", Table65[[#This Row],[Codon Optimize Capitalized?]]=""), IF((ISNUMBER(SEARCH(Table_Problem_Sequences[Problem Sequences], Table65[[#This Row],[Custom Sequence/Bank ID]]))), Table_Problem_Sequences[Problem Sequences], ""),IF((ISNUMBER(FIND(LOWER(Table_Problem_Sequences[Problem Sequences]), Table65[[#This Row],[Custom Sequence/Bank ID]]))), Table_Problem_Sequences[Problem Sequences], ""))),
    IF(_xlpm.ProblemFound="", "", "Warning 1: Problem sequences found (" &amp; _xlpm.ProblemFound &amp; ")"))</f>
        <v/>
      </c>
      <c r="BH315" s="3" t="str">
        <f>IF(AND(Table65[[#This Row],[Vector]] &lt;&gt; "Banked Construct",Table65[[#This Row],[Service]]&lt;&gt;"Stock RNA", LEN(Table65[[#This Row],[Custom Sequence/Bank ID]])&lt;300, Table65[[#This Row],[Custom Sequence/Bank ID]]&lt;&gt;""),"Comment: Sequence is less than 300nt. A spacer sequence will be added to bring the length up to 300nt","")</f>
        <v/>
      </c>
      <c r="BI315" s="1" t="str">
        <f>IF(AND(Table65[[#This Row],[Custom Sequence/Bank ID]]&lt;&gt;"", Table65[[#This Row],[Codon Optimize Capitalized?]]&lt;&gt; "No", Table65[[#This Row],[Codon Optimize Capitalized?]]&lt;&gt; "", Table65[[#This Row],[Codon Optimize Capitalized?]]&lt;&gt; "No Options"),
    IF(MOD(LEN(SUBSTITUTE(SUBSTITUTE(SUBSTITUTE(SUBSTITUTE(SUBSTITUTE(Table65[[#This Row],[Custom Sequence/Bank ID]], "a", ""), "c", ""), "g", ""), "u", ""), "t", "")), 3) = 0,
        "",
        "Error 3: Optimization regions not divisible by 3"),
    "")</f>
        <v/>
      </c>
      <c r="BJ315" s="1" t="str">
        <f>IF(
    Table65[[#This Row],[Vector]]="Banked Construct",
    IF(
        AND(
            LEFT(Table65[[#This Row],[Custom Sequence/Bank ID]], 3)="RTC",
            ISNUMBER(VALUE(MID(Table65[[#This Row],[Custom Sequence/Bank ID]], 4, 7))),
            LEN(Table65[[#This Row],[Custom Sequence/Bank ID]])=10
        ),
        "",
        "Error 4: Incorrect Bank ID"
    ),
    ""
)</f>
        <v/>
      </c>
      <c r="BK315" s="1" t="str">
        <f>IF(
   AND(Table65[[#This Row],[Vector]]&lt;&gt;"Banked Construct", LEN(Table65[[#This Row],[Custom Sequence/Bank ID]])&gt;0),
   IF(
      LEN(
         SUBSTITUTE(
            SUBSTITUTE(
               SUBSTITUTE(
                  SUBSTITUTE(UPPER(Table65[[#This Row],[Custom Sequence/Bank ID]]),"A",""),
               "C",""),
            "T",""),
         "G","")
      )&gt;0,
      "Error 5: Non-ACGT characters present",
      ""
   ),
   ""
)</f>
        <v/>
      </c>
      <c r="BL315" s="4" t="str">
        <f>IF(AND(Table65[[#This Row],[Vector]] &lt;&gt; "Banked Construct",Table65[[#This Row],[Service]]="Custom RNA", LEN(Table65[[#This Row],[Custom Sequence/Bank ID]])&gt;10000),"Error 6: Maximum sequence length is 10,000nt",IF(AND(Table65[[#This Row],[Vector]] &lt;&gt; "Banked Construct",Table65[[#This Row],[Service]]="HT Custom RNA", LEN(Table65[[#This Row],[Custom Sequence/Bank ID]])&gt;5000),"Error 6: Maximum sequence length for HT is 5,000nt", IF(Table65[[#This Row],[Service]]="HT Geneblock Custom RNA", IF(AND(Table65[[#This Row],[Vector]]="RTC coding circRNA", LEN(Table65[[#This Row],[Custom Sequence/Bank ID]])&gt;3793),"Error 6: Maximum sequence length for Coding CircRNA Geneblock is 3,793nt", IF(AND(Table65[[#This Row],[Vector]]="RTC noncoding circRNA", LEN(Table65[[#This Row],[Custom Sequence/Bank ID]])&gt;4493),"Error 6: Maximum sequence length for Noncoding CircRNA Geneblock is 4,493nt", IF(AND(Table65[[#This Row],[Vector]]="RTC Other RNA", LEN(Table65[[#This Row],[Custom Sequence/Bank ID]])&gt;4913),"Error 6: Maximum sequence length for Other RNA Geneblock is 4,913nt",""))),"")))</f>
        <v/>
      </c>
      <c r="BM315" s="4" t="str">
        <f>IF(AND(Table65[[#This Row],[Vector]] &lt;&gt; "Banked Construct", Table65[[#This Row],[Service]]&lt;&gt;"Stock RNA", Table65[[#This Row],[Custom Sequence/Bank ID]]&lt;&gt;""),
    _xlfn.LET(
        _xlpm.Sequence, Table65[[#This Row],[Custom Sequence/Bank ID]],
        _xlpm.OriginalLength, IF(AND(Table65[[#This Row],[Codon Optimize Capitalized?]] &lt;&gt; "No", Table65[[#This Row],[Codon Optimize Capitalized?]] &lt;&gt; ""),
                           LEN(SUBSTITUTE(SUBSTITUTE(SUBSTITUTE(SUBSTITUTE(SUBSTITUTE(_xlpm.Sequence, "A", ""), "C", ""), "G", ""), "T", ""), "U", "")),
                           LEN(_xlpm.Sequence)),
        _xlpm.NoGCLength, IF(AND(Table65[[#This Row],[Codon Optimize Capitalized?]] &lt;&gt; "No", Table65[[#This Row],[Codon Optimize Capitalized?]] &lt;&gt; ""),
                       LEN((SUBSTITUTE(SUBSTITUTE(SUBSTITUTE(SUBSTITUTE(SUBSTITUTE(SUBSTITUTE(SUBSTITUTE(_xlpm.Sequence, "A", ""), "C", ""), "G", ""), "T", ""), "U", ""), "g", ""), "c", ""))),
                       LEN(SUBSTITUTE(SUBSTITUTE(UPPER(_xlpm.Sequence), "G", ""), "C", ""))),
        _xlpm.GCLength, _xlpm.OriginalLength - _xlpm.NoGCLength,
        _xlpm.GCPercentage, IF(_xlpm.OriginalLength &gt; 15, _xlpm.GCLength / _xlpm.OriginalLength, 0.5),
                IF(OR(_xlpm.GCPercentage &gt; 0.65, _xlpm.GCPercentage &lt; 0.25), "Warning 7: Unoptimized region GC is not between 25-65%", "")
    ),
    ""
)</f>
        <v/>
      </c>
      <c r="BN315" s="4" t="str" cm="1">
        <f t="array" ref="BN315">_xlfn.LET(
    _xlpm.ProblemFound, _xlfn.TEXTJOIN(", ", TRUE, IF(OR(Table65[[#This Row],[Codon Optimize Capitalized?]]="No", Table65[[#This Row],[Codon Optimize Capitalized?]]=""), IF((ISNUMBER(SEARCH(Table_Restriction_Enzymes[XbaI], Table65[[#This Row],[Custom Sequence/Bank ID]]))), Table_Restriction_Enzymes[XbaI], ""),IF((ISNUMBER(FIND(LOWER(Table_Restriction_Enzymes[XbaI]), Table65[[#This Row],[Custom Sequence/Bank ID]]))), Table_Restriction_Enzymes[XbaI], ""))),
    IF(_xlpm.ProblemFound="", "", "[" &amp; _xlpm.ProblemFound &amp; "]"))</f>
        <v/>
      </c>
      <c r="BO315" s="4" t="str">
        <f>IF(Table_Sequence_Check[[#This Row],[Restriction Enzyme 1 Check]]&lt;&gt;"", Table_Restriction_Enzymes[[#Headers],[XbaI]],"")</f>
        <v/>
      </c>
      <c r="BP315" s="4" t="str" cm="1">
        <f t="array" ref="BP315">_xlfn.LET(
    _xlpm.ProblemFound, _xlfn.TEXTJOIN(", ", TRUE, IF(OR(Table65[[#This Row],[Codon Optimize Capitalized?]]="No", Table65[[#This Row],[Codon Optimize Capitalized?]]=""), IF((ISNUMBER(SEARCH(Table_Restriction_Enzymes[AscI], Table65[[#This Row],[Custom Sequence/Bank ID]]))), Table_Restriction_Enzymes[AscI], ""),IF((ISNUMBER(FIND(LOWER(Table_Restriction_Enzymes[AscI]), Table65[[#This Row],[Custom Sequence/Bank ID]]))), Table_Restriction_Enzymes[AscI], ""))),
    IF(_xlpm.ProblemFound="", "", "[" &amp; _xlpm.ProblemFound &amp; "]"))</f>
        <v/>
      </c>
      <c r="BQ315" s="4" t="str">
        <f>IF(Table_Sequence_Check[[#This Row],[Restriction Enzyme 2 Check]]&lt;&gt;"", Table_Restriction_Enzymes[[#Headers],[AscI]],"")</f>
        <v/>
      </c>
      <c r="BR315" s="4" t="str">
        <f>IF(AND(Table65[[#This Row],[Vector]] &lt;&gt; "Banked Construct",Table65[[#This Row],[Service]]&lt;&gt;"Stock RNA", Table65[[#This Row],[Service]]&lt;&gt;"HT Geneblock Custom RNA", Table_Sequence_Check[[#This Row],[Restriction Enzyme 1 Check]]&lt;&gt;"", Table_Sequence_Check[[#This Row],[Restriction Enzyme 2 Check]]&lt;&gt; ""),"Error 8: Remove instances of one of the following: " &amp; _xlfn.CONCAT(Table_Sequence_Check[[#This Row],[Restriction Enzyme 1 Check]],Table_Sequence_Check[[#This Row],[Restriction Enzyme 2 Check]]),"")</f>
        <v/>
      </c>
      <c r="BS315" s="4" t="str" cm="1">
        <f t="array" ref="BS315">IF(
   AND(
      Table65[[#This Row],[Service]] &lt;&gt; "",
      OR(
         COUNTIF(Table65[Service], "HT Custom RNA") &gt; 0,
         COUNTIF(Table65[Service], "HT Geneblock Custom RNA") &gt; 0
      ),
      COUNTA(_xlfn.UNIQUE(_xlfn._xlws.FILTER(Table65[Service], Table65[Service] &lt;&gt; ""))) &gt; 1
   ),
   "Error 9: If selecting HT Custom RNA or HT Geneblock Custom RNA, all items must match the selected HT service",
   ""
)</f>
        <v/>
      </c>
      <c r="BT315" s="4" t="str" cm="1">
        <f t="array" ref="BT315">IF(
   AND(
      Table65[[#This Row],[Service]] &lt;&gt; "",
      OR(COUNTIF(Table65[Service], "*HT Custom RNA*") &gt; 0, COUNTIF(Table65[Service], "*HT Geneblock Custom RNA*") &gt; 0),
      OR(
         COUNTA(_xlfn.UNIQUE(_xlfn._xlws.FILTER(Table65[RNA Analytics], (Table65[Service] &lt;&gt; "")))) &gt; 1,
         COUNTA(_xlfn.UNIQUE(_xlfn._xlws.FILTER(Table65[Bank Construct?], (Table65[Service] &lt;&gt; "")))) &gt; 1,
         COUNTA(_xlfn.UNIQUE(_xlfn._xlws.FILTER(Table65[Synthesis Type], (Table65[Service] &lt;&gt; "")))) &gt; 1
      )
   ),
   "Error 10: If submitting HT Custom RNA or HT Geneblock Custom RNA service request, all items must have the same Synthesis Type, Banking, and Analytics",
   ""
)</f>
        <v/>
      </c>
      <c r="BU315" s="4" t="str">
        <f>IF(AND(OR(Table65[[#This Row],[Service]] = "HT Custom RNA",Table65[[#This Row],[Service]] = "HT Geneblock Custom RNA"), Table65[[#This Row],[Vector]]="Banked Construct"),"Error 11: Banked constructs cannot be submitted for HT/Geneblock Custom RNA service. Contact the core if you'd like to resynthesize an entire banked plate","")</f>
        <v/>
      </c>
      <c r="BV315" s="4" t="str">
        <f>IF(AND(Table65[[#This Row],[Service]] &lt;&gt; "", Table65[[#This Row],[Vector]]="Banked Construct", Table65[[#This Row],[Bank Construct?]]="Yes"),"Error 12: Cannot bank constructs that are already banked","")</f>
        <v/>
      </c>
      <c r="BW315" s="4" t="str" cm="1">
        <f t="array" ref="BW315">_xlfn.LET(
    _xlpm.ProblemFound, _xlfn.TEXTJOIN(", ", TRUE, IF(AND(Table65[[#This Row],[Synthesis Type]]="Other RNA", OR(Table65[[#This Row],[Codon Optimize Capitalized?]]="No", Table65[[#This Row],[Codon Optimize Capitalized?]]="")), IF((ISNUMBER(SEARCH(Table_pA_Check[pA Check], Table65[[#This Row],[Custom Sequence/Bank ID]]))), Table_pA_Check[pA Check], ""),IF((ISNUMBER(FIND(LOWER(Table_pA_Check[pA Check]), Table65[[#This Row],[Custom Sequence/Bank ID]]))), Table_pA_Check[pA Check], ""))),
    IF(_xlpm.ProblemFound="", "", "Error 13: Problem sequences found (" &amp; _xlpm.ProblemFound &amp; ")"))</f>
        <v/>
      </c>
      <c r="BX315" s="4" t="str">
        <f>IF(AND(Table65[[#This Row],[Service]] &lt;&gt; "", Table65[[#This Row],[Codon Optimize Capitalized?]]&lt;&gt; "No", Table65[[#This Row],[Codon Optimize Capitalized?]]&lt;&gt; "", Table65[[#This Row],[Codon Optimize Capitalized?]]&lt;&gt; "No Options", EXACT(Table65[[#This Row],[Custom Sequence/Bank ID]],LOWER(Table65[[#This Row],[Custom Sequence/Bank ID]]))),"Error 14: Codon optimization is selected, but sequence is lowercase. Change regions for optimization to uppercase","")</f>
        <v/>
      </c>
      <c r="BY315" s="4" t="str">
        <f>IF(COUNTIF(Table65[Name], Table65[[#This Row],[Name]]) &gt; 1, "Error 15: Duplicate name", "")</f>
        <v/>
      </c>
      <c r="BZ315" s="4" t="str">
        <f>IF(
   Table65[[#This Row],[Service]]&lt;&gt;"",
   IF(
      AND(Table65[[#This Row],[Formulation]]="", Table65[[#This Row],[Number of Aliquots]]&gt;1),
      "Error 16: The RTC can only aliquot formulated circRNA; unformulated circRNA is stable through many freeze-thaw cycles",
      ""
   ),
   ""
)</f>
        <v/>
      </c>
      <c r="CA315" s="4" t="str">
        <f>IF(
   Table65[[#This Row],[Service]]&lt;&gt;"",
   IF(
      Table65[[#This Row],[Number of Aliquots]] &gt; (Table65[[#This Row],[Quantity (mg)]]*20),
      "Error 17: Too many aliquots. Maximum aliquots for Quantity requested = " &amp; (Table65[[#This Row],[Quantity (mg)]]*20),
      ""
   ),
   ""
)</f>
        <v/>
      </c>
      <c r="CB315" s="4" t="str">
        <f>IF(
   AND(Table65[[#This Row],[Service]]&lt;&gt;"", Table65[[#This Row],[Quantity (mg)]]&lt;0.2, Table65[[#This Row],[Formulation]]&lt;&gt;"", Table65[[#This Row],[Formulation]]&lt;&gt;"None"),
   "Error 18: Quantity too low. Minimum is 0.2mg for formulations",
   ""
)</f>
        <v/>
      </c>
      <c r="CC315" s="4" t="str">
        <f>IF(
   AND(Table65[[#This Row],[Service]]&lt;&gt;"", Table65[[#This Row],[Vector]]="No Vector", Table65[[#This Row],[Service]]&lt;&gt;"HT Geneblock Custom RNA"),
   "Error 19: [No Vector] can only be used for Geneblock service",
   ""
)</f>
        <v/>
      </c>
      <c r="CD315" s="4" t="str">
        <f>_xlfn.LET(
    _xlpm.errorList, _xlfn.TEXTJOIN(". ", TRUE, Table_Sequence_Check[[#This Row],[Problem Sequence Check]:[GC Check]],Table_Sequence_Check[[#This Row],[Restriction Enzyme Error]:[Gblock No Vector Check]]),
    IF(AND(Table65[[#This Row],[Service]]&lt;&gt;"", Table65[[#This Row],[Custom Sequence/Bank ID]]&lt;&gt;"SPECIAL",_xlpm.errorList&lt;&gt;""), _xlpm.errorList &amp; ".", "")
)</f>
        <v/>
      </c>
      <c r="CF315" s="3" t="str">
        <f t="shared" si="20"/>
        <v>Required</v>
      </c>
      <c r="CG315" s="1" t="str">
        <f t="shared" si="21"/>
        <v>Optional</v>
      </c>
      <c r="CH315" s="1" t="str">
        <f>IF(Table65[[#This Row],[Service]]&lt;&gt;"",IF((Table65[[#This Row],[Service]]="HT Custom RNA") + (Table65[[#This Row],[Service]]="HT Geneblock Custom RNA"), "Empty","Required"),"Empty")</f>
        <v>Empty</v>
      </c>
      <c r="CI315" s="1" t="str">
        <f>IF(Table65[[#This Row],[Service]] = "Stock RNA", "Required","Empty")</f>
        <v>Empty</v>
      </c>
      <c r="CJ315" s="1" t="str">
        <f>IF(OR(Table65[[#This Row],[Service]] = "Custom RNA", Table65[[#This Row],[Service]] = "HT Custom RNA", Table65[[#This Row],[Service]] = "HT Geneblock Custom RNA", Table65[[#This Row],[Service]] = "Formulation"), "Required", "Empty")</f>
        <v>Empty</v>
      </c>
      <c r="CK315" s="1" t="str">
        <f>IF(OR(Table65[[#This Row],[Service]] = "Custom RNA", Table65[[#This Row],[Service]] = "HT Custom RNA", Table65[[#This Row],[Service]] = "HT Geneblock Custom RNA"), "Required", "Empty")</f>
        <v>Empty</v>
      </c>
      <c r="CL315" s="1" t="str">
        <f>IF(OR(Table65[[#This Row],[Service]] = "Custom RNA", Table65[[#This Row],[Service]] = "HT Custom RNA", Table65[[#This Row],[Service]] = "HT Geneblock Custom RNA"), "Required", "Empty")</f>
        <v>Empty</v>
      </c>
      <c r="CM315" s="1" t="str">
        <f>IF(OR(Table65[[#This Row],[Service]] = "Custom RNA", Table65[[#This Row],[Service]] = "HT Custom RNA", Table65[[#This Row],[Service]] = "HT Geneblock Custom RNA"), "Required", "Empty")</f>
        <v>Empty</v>
      </c>
      <c r="CN315" s="1" t="str">
        <f>IF(AND(Table65[[#This Row],[Vector]]&lt;&gt;"Banked Construct", OR(Table65[[#This Row],[Service]] = "Custom RNA", Table65[[#This Row],[Service]] = "HT Custom RNA",Table65[[#This Row],[Service]] = "HT Geneblock Custom RNA",)), "Optional", "Empty")</f>
        <v>Empty</v>
      </c>
      <c r="CO315" s="1" t="str">
        <f>IF(OR(Table65[[#This Row],[Service]] = "Custom RNA", Table65[[#This Row],[Service]] = "HT Custom RNA"), "Optional", "Empty")</f>
        <v>Empty</v>
      </c>
      <c r="CP315" s="1" t="str">
        <f>IF(OR(Table65[[#This Row],[Service]] = "Custom RNA", Table65[[#This Row],[Service]] = "HT Custom RNA", Table65[[#This Row],[Service]] = "HT Custom Geneblock RNA"), "Optional", "Empty")</f>
        <v>Empty</v>
      </c>
      <c r="CQ315" s="1" t="str">
        <f>IF(Table65[[#This Row],[Service]]&lt;&gt;"",IF(OR(Table65[[#This Row],[Service]]="HT Custom RNA", Table65[[#This Row],[Service]]="HT Geneblock Custom RNA"), "Empty","Optional"),"Empty")</f>
        <v>Empty</v>
      </c>
      <c r="CR315" s="1" t="str">
        <f>IF(AND(Table65[[#This Row],[Formulation]]&lt;&gt;"",Table65[[#This Row],[Formulation]]&lt;&gt;"None",Table65[[#This Row],[Formulation]]&lt;&gt;"No Options"), "Required","Empty")</f>
        <v>Empty</v>
      </c>
      <c r="CS315" s="1" t="str">
        <f>IF(AND(Table65[[#This Row],[Formulation]]&lt;&gt;"",Table65[[#This Row],[Formulation]]&lt;&gt;"None",Table65[[#This Row],[Formulation]]&lt;&gt;"No Options"), "Optional","Empty")</f>
        <v>Empty</v>
      </c>
      <c r="CT315" s="1" t="str">
        <f t="shared" si="22"/>
        <v>Optional</v>
      </c>
      <c r="CU315" s="1" t="str">
        <f t="shared" si="23"/>
        <v>Optional</v>
      </c>
      <c r="CV315" s="2" t="str">
        <f t="shared" si="24"/>
        <v>Optional</v>
      </c>
    </row>
    <row r="316" spans="1:100" x14ac:dyDescent="0.35">
      <c r="A316" s="69">
        <v>312</v>
      </c>
      <c r="B316" s="59"/>
      <c r="C316" s="83"/>
      <c r="D316" s="85"/>
      <c r="E316" s="90"/>
      <c r="F316" s="60"/>
      <c r="G316" s="60"/>
      <c r="H316" s="60"/>
      <c r="I316" s="61"/>
      <c r="J316" s="61"/>
      <c r="K316" s="105"/>
      <c r="L316" s="90"/>
      <c r="M316" s="60"/>
      <c r="N316" s="108"/>
      <c r="O316" s="91"/>
      <c r="P316" s="111"/>
      <c r="Q316" s="93" t="str">
        <f>Table_Sequence_Check[[#This Row],[Final Warnings]]</f>
        <v/>
      </c>
      <c r="R316" s="19"/>
      <c r="S316" s="19"/>
      <c r="T316" s="19"/>
      <c r="BG316" s="3" t="str" cm="1">
        <f t="array" ref="BG316">_xlfn.LET(
    _xlpm.ProblemFound, _xlfn.TEXTJOIN(", ", TRUE, IF(OR(Table65[[#This Row],[Codon Optimize Capitalized?]]="No", Table65[[#This Row],[Codon Optimize Capitalized?]]=""), IF((ISNUMBER(SEARCH(Table_Problem_Sequences[Problem Sequences], Table65[[#This Row],[Custom Sequence/Bank ID]]))), Table_Problem_Sequences[Problem Sequences], ""),IF((ISNUMBER(FIND(LOWER(Table_Problem_Sequences[Problem Sequences]), Table65[[#This Row],[Custom Sequence/Bank ID]]))), Table_Problem_Sequences[Problem Sequences], ""))),
    IF(_xlpm.ProblemFound="", "", "Warning 1: Problem sequences found (" &amp; _xlpm.ProblemFound &amp; ")"))</f>
        <v/>
      </c>
      <c r="BH316" s="3" t="str">
        <f>IF(AND(Table65[[#This Row],[Vector]] &lt;&gt; "Banked Construct",Table65[[#This Row],[Service]]&lt;&gt;"Stock RNA", LEN(Table65[[#This Row],[Custom Sequence/Bank ID]])&lt;300, Table65[[#This Row],[Custom Sequence/Bank ID]]&lt;&gt;""),"Comment: Sequence is less than 300nt. A spacer sequence will be added to bring the length up to 300nt","")</f>
        <v/>
      </c>
      <c r="BI316" s="1" t="str">
        <f>IF(AND(Table65[[#This Row],[Custom Sequence/Bank ID]]&lt;&gt;"", Table65[[#This Row],[Codon Optimize Capitalized?]]&lt;&gt; "No", Table65[[#This Row],[Codon Optimize Capitalized?]]&lt;&gt; "", Table65[[#This Row],[Codon Optimize Capitalized?]]&lt;&gt; "No Options"),
    IF(MOD(LEN(SUBSTITUTE(SUBSTITUTE(SUBSTITUTE(SUBSTITUTE(SUBSTITUTE(Table65[[#This Row],[Custom Sequence/Bank ID]], "a", ""), "c", ""), "g", ""), "u", ""), "t", "")), 3) = 0,
        "",
        "Error 3: Optimization regions not divisible by 3"),
    "")</f>
        <v/>
      </c>
      <c r="BJ316" s="1" t="str">
        <f>IF(
    Table65[[#This Row],[Vector]]="Banked Construct",
    IF(
        AND(
            LEFT(Table65[[#This Row],[Custom Sequence/Bank ID]], 3)="RTC",
            ISNUMBER(VALUE(MID(Table65[[#This Row],[Custom Sequence/Bank ID]], 4, 7))),
            LEN(Table65[[#This Row],[Custom Sequence/Bank ID]])=10
        ),
        "",
        "Error 4: Incorrect Bank ID"
    ),
    ""
)</f>
        <v/>
      </c>
      <c r="BK316" s="1" t="str">
        <f>IF(
   AND(Table65[[#This Row],[Vector]]&lt;&gt;"Banked Construct", LEN(Table65[[#This Row],[Custom Sequence/Bank ID]])&gt;0),
   IF(
      LEN(
         SUBSTITUTE(
            SUBSTITUTE(
               SUBSTITUTE(
                  SUBSTITUTE(UPPER(Table65[[#This Row],[Custom Sequence/Bank ID]]),"A",""),
               "C",""),
            "T",""),
         "G","")
      )&gt;0,
      "Error 5: Non-ACGT characters present",
      ""
   ),
   ""
)</f>
        <v/>
      </c>
      <c r="BL316" s="4" t="str">
        <f>IF(AND(Table65[[#This Row],[Vector]] &lt;&gt; "Banked Construct",Table65[[#This Row],[Service]]="Custom RNA", LEN(Table65[[#This Row],[Custom Sequence/Bank ID]])&gt;10000),"Error 6: Maximum sequence length is 10,000nt",IF(AND(Table65[[#This Row],[Vector]] &lt;&gt; "Banked Construct",Table65[[#This Row],[Service]]="HT Custom RNA", LEN(Table65[[#This Row],[Custom Sequence/Bank ID]])&gt;5000),"Error 6: Maximum sequence length for HT is 5,000nt", IF(Table65[[#This Row],[Service]]="HT Geneblock Custom RNA", IF(AND(Table65[[#This Row],[Vector]]="RTC coding circRNA", LEN(Table65[[#This Row],[Custom Sequence/Bank ID]])&gt;3793),"Error 6: Maximum sequence length for Coding CircRNA Geneblock is 3,793nt", IF(AND(Table65[[#This Row],[Vector]]="RTC noncoding circRNA", LEN(Table65[[#This Row],[Custom Sequence/Bank ID]])&gt;4493),"Error 6: Maximum sequence length for Noncoding CircRNA Geneblock is 4,493nt", IF(AND(Table65[[#This Row],[Vector]]="RTC Other RNA", LEN(Table65[[#This Row],[Custom Sequence/Bank ID]])&gt;4913),"Error 6: Maximum sequence length for Other RNA Geneblock is 4,913nt",""))),"")))</f>
        <v/>
      </c>
      <c r="BM316" s="4" t="str">
        <f>IF(AND(Table65[[#This Row],[Vector]] &lt;&gt; "Banked Construct", Table65[[#This Row],[Service]]&lt;&gt;"Stock RNA", Table65[[#This Row],[Custom Sequence/Bank ID]]&lt;&gt;""),
    _xlfn.LET(
        _xlpm.Sequence, Table65[[#This Row],[Custom Sequence/Bank ID]],
        _xlpm.OriginalLength, IF(AND(Table65[[#This Row],[Codon Optimize Capitalized?]] &lt;&gt; "No", Table65[[#This Row],[Codon Optimize Capitalized?]] &lt;&gt; ""),
                           LEN(SUBSTITUTE(SUBSTITUTE(SUBSTITUTE(SUBSTITUTE(SUBSTITUTE(_xlpm.Sequence, "A", ""), "C", ""), "G", ""), "T", ""), "U", "")),
                           LEN(_xlpm.Sequence)),
        _xlpm.NoGCLength, IF(AND(Table65[[#This Row],[Codon Optimize Capitalized?]] &lt;&gt; "No", Table65[[#This Row],[Codon Optimize Capitalized?]] &lt;&gt; ""),
                       LEN((SUBSTITUTE(SUBSTITUTE(SUBSTITUTE(SUBSTITUTE(SUBSTITUTE(SUBSTITUTE(SUBSTITUTE(_xlpm.Sequence, "A", ""), "C", ""), "G", ""), "T", ""), "U", ""), "g", ""), "c", ""))),
                       LEN(SUBSTITUTE(SUBSTITUTE(UPPER(_xlpm.Sequence), "G", ""), "C", ""))),
        _xlpm.GCLength, _xlpm.OriginalLength - _xlpm.NoGCLength,
        _xlpm.GCPercentage, IF(_xlpm.OriginalLength &gt; 15, _xlpm.GCLength / _xlpm.OriginalLength, 0.5),
                IF(OR(_xlpm.GCPercentage &gt; 0.65, _xlpm.GCPercentage &lt; 0.25), "Warning 7: Unoptimized region GC is not between 25-65%", "")
    ),
    ""
)</f>
        <v/>
      </c>
      <c r="BN316" s="4" t="str" cm="1">
        <f t="array" ref="BN316">_xlfn.LET(
    _xlpm.ProblemFound, _xlfn.TEXTJOIN(", ", TRUE, IF(OR(Table65[[#This Row],[Codon Optimize Capitalized?]]="No", Table65[[#This Row],[Codon Optimize Capitalized?]]=""), IF((ISNUMBER(SEARCH(Table_Restriction_Enzymes[XbaI], Table65[[#This Row],[Custom Sequence/Bank ID]]))), Table_Restriction_Enzymes[XbaI], ""),IF((ISNUMBER(FIND(LOWER(Table_Restriction_Enzymes[XbaI]), Table65[[#This Row],[Custom Sequence/Bank ID]]))), Table_Restriction_Enzymes[XbaI], ""))),
    IF(_xlpm.ProblemFound="", "", "[" &amp; _xlpm.ProblemFound &amp; "]"))</f>
        <v/>
      </c>
      <c r="BO316" s="4" t="str">
        <f>IF(Table_Sequence_Check[[#This Row],[Restriction Enzyme 1 Check]]&lt;&gt;"", Table_Restriction_Enzymes[[#Headers],[XbaI]],"")</f>
        <v/>
      </c>
      <c r="BP316" s="4" t="str" cm="1">
        <f t="array" ref="BP316">_xlfn.LET(
    _xlpm.ProblemFound, _xlfn.TEXTJOIN(", ", TRUE, IF(OR(Table65[[#This Row],[Codon Optimize Capitalized?]]="No", Table65[[#This Row],[Codon Optimize Capitalized?]]=""), IF((ISNUMBER(SEARCH(Table_Restriction_Enzymes[AscI], Table65[[#This Row],[Custom Sequence/Bank ID]]))), Table_Restriction_Enzymes[AscI], ""),IF((ISNUMBER(FIND(LOWER(Table_Restriction_Enzymes[AscI]), Table65[[#This Row],[Custom Sequence/Bank ID]]))), Table_Restriction_Enzymes[AscI], ""))),
    IF(_xlpm.ProblemFound="", "", "[" &amp; _xlpm.ProblemFound &amp; "]"))</f>
        <v/>
      </c>
      <c r="BQ316" s="4" t="str">
        <f>IF(Table_Sequence_Check[[#This Row],[Restriction Enzyme 2 Check]]&lt;&gt;"", Table_Restriction_Enzymes[[#Headers],[AscI]],"")</f>
        <v/>
      </c>
      <c r="BR316" s="4" t="str">
        <f>IF(AND(Table65[[#This Row],[Vector]] &lt;&gt; "Banked Construct",Table65[[#This Row],[Service]]&lt;&gt;"Stock RNA", Table65[[#This Row],[Service]]&lt;&gt;"HT Geneblock Custom RNA", Table_Sequence_Check[[#This Row],[Restriction Enzyme 1 Check]]&lt;&gt;"", Table_Sequence_Check[[#This Row],[Restriction Enzyme 2 Check]]&lt;&gt; ""),"Error 8: Remove instances of one of the following: " &amp; _xlfn.CONCAT(Table_Sequence_Check[[#This Row],[Restriction Enzyme 1 Check]],Table_Sequence_Check[[#This Row],[Restriction Enzyme 2 Check]]),"")</f>
        <v/>
      </c>
      <c r="BS316" s="4" t="str" cm="1">
        <f t="array" ref="BS316">IF(
   AND(
      Table65[[#This Row],[Service]] &lt;&gt; "",
      OR(
         COUNTIF(Table65[Service], "HT Custom RNA") &gt; 0,
         COUNTIF(Table65[Service], "HT Geneblock Custom RNA") &gt; 0
      ),
      COUNTA(_xlfn.UNIQUE(_xlfn._xlws.FILTER(Table65[Service], Table65[Service] &lt;&gt; ""))) &gt; 1
   ),
   "Error 9: If selecting HT Custom RNA or HT Geneblock Custom RNA, all items must match the selected HT service",
   ""
)</f>
        <v/>
      </c>
      <c r="BT316" s="4" t="str" cm="1">
        <f t="array" ref="BT316">IF(
   AND(
      Table65[[#This Row],[Service]] &lt;&gt; "",
      OR(COUNTIF(Table65[Service], "*HT Custom RNA*") &gt; 0, COUNTIF(Table65[Service], "*HT Geneblock Custom RNA*") &gt; 0),
      OR(
         COUNTA(_xlfn.UNIQUE(_xlfn._xlws.FILTER(Table65[RNA Analytics], (Table65[Service] &lt;&gt; "")))) &gt; 1,
         COUNTA(_xlfn.UNIQUE(_xlfn._xlws.FILTER(Table65[Bank Construct?], (Table65[Service] &lt;&gt; "")))) &gt; 1,
         COUNTA(_xlfn.UNIQUE(_xlfn._xlws.FILTER(Table65[Synthesis Type], (Table65[Service] &lt;&gt; "")))) &gt; 1
      )
   ),
   "Error 10: If submitting HT Custom RNA or HT Geneblock Custom RNA service request, all items must have the same Synthesis Type, Banking, and Analytics",
   ""
)</f>
        <v/>
      </c>
      <c r="BU316" s="4" t="str">
        <f>IF(AND(OR(Table65[[#This Row],[Service]] = "HT Custom RNA",Table65[[#This Row],[Service]] = "HT Geneblock Custom RNA"), Table65[[#This Row],[Vector]]="Banked Construct"),"Error 11: Banked constructs cannot be submitted for HT/Geneblock Custom RNA service. Contact the core if you'd like to resynthesize an entire banked plate","")</f>
        <v/>
      </c>
      <c r="BV316" s="4" t="str">
        <f>IF(AND(Table65[[#This Row],[Service]] &lt;&gt; "", Table65[[#This Row],[Vector]]="Banked Construct", Table65[[#This Row],[Bank Construct?]]="Yes"),"Error 12: Cannot bank constructs that are already banked","")</f>
        <v/>
      </c>
      <c r="BW316" s="4" t="str" cm="1">
        <f t="array" ref="BW316">_xlfn.LET(
    _xlpm.ProblemFound, _xlfn.TEXTJOIN(", ", TRUE, IF(AND(Table65[[#This Row],[Synthesis Type]]="Other RNA", OR(Table65[[#This Row],[Codon Optimize Capitalized?]]="No", Table65[[#This Row],[Codon Optimize Capitalized?]]="")), IF((ISNUMBER(SEARCH(Table_pA_Check[pA Check], Table65[[#This Row],[Custom Sequence/Bank ID]]))), Table_pA_Check[pA Check], ""),IF((ISNUMBER(FIND(LOWER(Table_pA_Check[pA Check]), Table65[[#This Row],[Custom Sequence/Bank ID]]))), Table_pA_Check[pA Check], ""))),
    IF(_xlpm.ProblemFound="", "", "Error 13: Problem sequences found (" &amp; _xlpm.ProblemFound &amp; ")"))</f>
        <v/>
      </c>
      <c r="BX316" s="4" t="str">
        <f>IF(AND(Table65[[#This Row],[Service]] &lt;&gt; "", Table65[[#This Row],[Codon Optimize Capitalized?]]&lt;&gt; "No", Table65[[#This Row],[Codon Optimize Capitalized?]]&lt;&gt; "", Table65[[#This Row],[Codon Optimize Capitalized?]]&lt;&gt; "No Options", EXACT(Table65[[#This Row],[Custom Sequence/Bank ID]],LOWER(Table65[[#This Row],[Custom Sequence/Bank ID]]))),"Error 14: Codon optimization is selected, but sequence is lowercase. Change regions for optimization to uppercase","")</f>
        <v/>
      </c>
      <c r="BY316" s="4" t="str">
        <f>IF(COUNTIF(Table65[Name], Table65[[#This Row],[Name]]) &gt; 1, "Error 15: Duplicate name", "")</f>
        <v/>
      </c>
      <c r="BZ316" s="4" t="str">
        <f>IF(
   Table65[[#This Row],[Service]]&lt;&gt;"",
   IF(
      AND(Table65[[#This Row],[Formulation]]="", Table65[[#This Row],[Number of Aliquots]]&gt;1),
      "Error 16: The RTC can only aliquot formulated circRNA; unformulated circRNA is stable through many freeze-thaw cycles",
      ""
   ),
   ""
)</f>
        <v/>
      </c>
      <c r="CA316" s="4" t="str">
        <f>IF(
   Table65[[#This Row],[Service]]&lt;&gt;"",
   IF(
      Table65[[#This Row],[Number of Aliquots]] &gt; (Table65[[#This Row],[Quantity (mg)]]*20),
      "Error 17: Too many aliquots. Maximum aliquots for Quantity requested = " &amp; (Table65[[#This Row],[Quantity (mg)]]*20),
      ""
   ),
   ""
)</f>
        <v/>
      </c>
      <c r="CB316" s="4" t="str">
        <f>IF(
   AND(Table65[[#This Row],[Service]]&lt;&gt;"", Table65[[#This Row],[Quantity (mg)]]&lt;0.2, Table65[[#This Row],[Formulation]]&lt;&gt;"", Table65[[#This Row],[Formulation]]&lt;&gt;"None"),
   "Error 18: Quantity too low. Minimum is 0.2mg for formulations",
   ""
)</f>
        <v/>
      </c>
      <c r="CC316" s="4" t="str">
        <f>IF(
   AND(Table65[[#This Row],[Service]]&lt;&gt;"", Table65[[#This Row],[Vector]]="No Vector", Table65[[#This Row],[Service]]&lt;&gt;"HT Geneblock Custom RNA"),
   "Error 19: [No Vector] can only be used for Geneblock service",
   ""
)</f>
        <v/>
      </c>
      <c r="CD316" s="4" t="str">
        <f>_xlfn.LET(
    _xlpm.errorList, _xlfn.TEXTJOIN(". ", TRUE, Table_Sequence_Check[[#This Row],[Problem Sequence Check]:[GC Check]],Table_Sequence_Check[[#This Row],[Restriction Enzyme Error]:[Gblock No Vector Check]]),
    IF(AND(Table65[[#This Row],[Service]]&lt;&gt;"", Table65[[#This Row],[Custom Sequence/Bank ID]]&lt;&gt;"SPECIAL",_xlpm.errorList&lt;&gt;""), _xlpm.errorList &amp; ".", "")
)</f>
        <v/>
      </c>
      <c r="CF316" s="3" t="str">
        <f t="shared" si="20"/>
        <v>Required</v>
      </c>
      <c r="CG316" s="1" t="str">
        <f t="shared" si="21"/>
        <v>Optional</v>
      </c>
      <c r="CH316" s="1" t="str">
        <f>IF(Table65[[#This Row],[Service]]&lt;&gt;"",IF((Table65[[#This Row],[Service]]="HT Custom RNA") + (Table65[[#This Row],[Service]]="HT Geneblock Custom RNA"), "Empty","Required"),"Empty")</f>
        <v>Empty</v>
      </c>
      <c r="CI316" s="1" t="str">
        <f>IF(Table65[[#This Row],[Service]] = "Stock RNA", "Required","Empty")</f>
        <v>Empty</v>
      </c>
      <c r="CJ316" s="1" t="str">
        <f>IF(OR(Table65[[#This Row],[Service]] = "Custom RNA", Table65[[#This Row],[Service]] = "HT Custom RNA", Table65[[#This Row],[Service]] = "HT Geneblock Custom RNA", Table65[[#This Row],[Service]] = "Formulation"), "Required", "Empty")</f>
        <v>Empty</v>
      </c>
      <c r="CK316" s="1" t="str">
        <f>IF(OR(Table65[[#This Row],[Service]] = "Custom RNA", Table65[[#This Row],[Service]] = "HT Custom RNA", Table65[[#This Row],[Service]] = "HT Geneblock Custom RNA"), "Required", "Empty")</f>
        <v>Empty</v>
      </c>
      <c r="CL316" s="1" t="str">
        <f>IF(OR(Table65[[#This Row],[Service]] = "Custom RNA", Table65[[#This Row],[Service]] = "HT Custom RNA", Table65[[#This Row],[Service]] = "HT Geneblock Custom RNA"), "Required", "Empty")</f>
        <v>Empty</v>
      </c>
      <c r="CM316" s="1" t="str">
        <f>IF(OR(Table65[[#This Row],[Service]] = "Custom RNA", Table65[[#This Row],[Service]] = "HT Custom RNA", Table65[[#This Row],[Service]] = "HT Geneblock Custom RNA"), "Required", "Empty")</f>
        <v>Empty</v>
      </c>
      <c r="CN316" s="1" t="str">
        <f>IF(AND(Table65[[#This Row],[Vector]]&lt;&gt;"Banked Construct", OR(Table65[[#This Row],[Service]] = "Custom RNA", Table65[[#This Row],[Service]] = "HT Custom RNA",Table65[[#This Row],[Service]] = "HT Geneblock Custom RNA",)), "Optional", "Empty")</f>
        <v>Empty</v>
      </c>
      <c r="CO316" s="1" t="str">
        <f>IF(OR(Table65[[#This Row],[Service]] = "Custom RNA", Table65[[#This Row],[Service]] = "HT Custom RNA"), "Optional", "Empty")</f>
        <v>Empty</v>
      </c>
      <c r="CP316" s="1" t="str">
        <f>IF(OR(Table65[[#This Row],[Service]] = "Custom RNA", Table65[[#This Row],[Service]] = "HT Custom RNA", Table65[[#This Row],[Service]] = "HT Custom Geneblock RNA"), "Optional", "Empty")</f>
        <v>Empty</v>
      </c>
      <c r="CQ316" s="1" t="str">
        <f>IF(Table65[[#This Row],[Service]]&lt;&gt;"",IF(OR(Table65[[#This Row],[Service]]="HT Custom RNA", Table65[[#This Row],[Service]]="HT Geneblock Custom RNA"), "Empty","Optional"),"Empty")</f>
        <v>Empty</v>
      </c>
      <c r="CR316" s="1" t="str">
        <f>IF(AND(Table65[[#This Row],[Formulation]]&lt;&gt;"",Table65[[#This Row],[Formulation]]&lt;&gt;"None",Table65[[#This Row],[Formulation]]&lt;&gt;"No Options"), "Required","Empty")</f>
        <v>Empty</v>
      </c>
      <c r="CS316" s="1" t="str">
        <f>IF(AND(Table65[[#This Row],[Formulation]]&lt;&gt;"",Table65[[#This Row],[Formulation]]&lt;&gt;"None",Table65[[#This Row],[Formulation]]&lt;&gt;"No Options"), "Optional","Empty")</f>
        <v>Empty</v>
      </c>
      <c r="CT316" s="1" t="str">
        <f t="shared" si="22"/>
        <v>Optional</v>
      </c>
      <c r="CU316" s="1" t="str">
        <f t="shared" si="23"/>
        <v>Optional</v>
      </c>
      <c r="CV316" s="2" t="str">
        <f t="shared" si="24"/>
        <v>Optional</v>
      </c>
    </row>
    <row r="317" spans="1:100" x14ac:dyDescent="0.35">
      <c r="A317" s="69">
        <v>313</v>
      </c>
      <c r="B317" s="59"/>
      <c r="C317" s="83"/>
      <c r="D317" s="85"/>
      <c r="E317" s="90"/>
      <c r="F317" s="60"/>
      <c r="G317" s="60"/>
      <c r="H317" s="60"/>
      <c r="I317" s="61"/>
      <c r="J317" s="61"/>
      <c r="K317" s="105"/>
      <c r="L317" s="90"/>
      <c r="M317" s="60"/>
      <c r="N317" s="108"/>
      <c r="O317" s="91"/>
      <c r="P317" s="111"/>
      <c r="Q317" s="93" t="str">
        <f>Table_Sequence_Check[[#This Row],[Final Warnings]]</f>
        <v/>
      </c>
      <c r="R317" s="19"/>
      <c r="S317" s="19"/>
      <c r="T317" s="19"/>
      <c r="BG317" s="3" t="str" cm="1">
        <f t="array" ref="BG317">_xlfn.LET(
    _xlpm.ProblemFound, _xlfn.TEXTJOIN(", ", TRUE, IF(OR(Table65[[#This Row],[Codon Optimize Capitalized?]]="No", Table65[[#This Row],[Codon Optimize Capitalized?]]=""), IF((ISNUMBER(SEARCH(Table_Problem_Sequences[Problem Sequences], Table65[[#This Row],[Custom Sequence/Bank ID]]))), Table_Problem_Sequences[Problem Sequences], ""),IF((ISNUMBER(FIND(LOWER(Table_Problem_Sequences[Problem Sequences]), Table65[[#This Row],[Custom Sequence/Bank ID]]))), Table_Problem_Sequences[Problem Sequences], ""))),
    IF(_xlpm.ProblemFound="", "", "Warning 1: Problem sequences found (" &amp; _xlpm.ProblemFound &amp; ")"))</f>
        <v/>
      </c>
      <c r="BH317" s="3" t="str">
        <f>IF(AND(Table65[[#This Row],[Vector]] &lt;&gt; "Banked Construct",Table65[[#This Row],[Service]]&lt;&gt;"Stock RNA", LEN(Table65[[#This Row],[Custom Sequence/Bank ID]])&lt;300, Table65[[#This Row],[Custom Sequence/Bank ID]]&lt;&gt;""),"Comment: Sequence is less than 300nt. A spacer sequence will be added to bring the length up to 300nt","")</f>
        <v/>
      </c>
      <c r="BI317" s="1" t="str">
        <f>IF(AND(Table65[[#This Row],[Custom Sequence/Bank ID]]&lt;&gt;"", Table65[[#This Row],[Codon Optimize Capitalized?]]&lt;&gt; "No", Table65[[#This Row],[Codon Optimize Capitalized?]]&lt;&gt; "", Table65[[#This Row],[Codon Optimize Capitalized?]]&lt;&gt; "No Options"),
    IF(MOD(LEN(SUBSTITUTE(SUBSTITUTE(SUBSTITUTE(SUBSTITUTE(SUBSTITUTE(Table65[[#This Row],[Custom Sequence/Bank ID]], "a", ""), "c", ""), "g", ""), "u", ""), "t", "")), 3) = 0,
        "",
        "Error 3: Optimization regions not divisible by 3"),
    "")</f>
        <v/>
      </c>
      <c r="BJ317" s="1" t="str">
        <f>IF(
    Table65[[#This Row],[Vector]]="Banked Construct",
    IF(
        AND(
            LEFT(Table65[[#This Row],[Custom Sequence/Bank ID]], 3)="RTC",
            ISNUMBER(VALUE(MID(Table65[[#This Row],[Custom Sequence/Bank ID]], 4, 7))),
            LEN(Table65[[#This Row],[Custom Sequence/Bank ID]])=10
        ),
        "",
        "Error 4: Incorrect Bank ID"
    ),
    ""
)</f>
        <v/>
      </c>
      <c r="BK317" s="1" t="str">
        <f>IF(
   AND(Table65[[#This Row],[Vector]]&lt;&gt;"Banked Construct", LEN(Table65[[#This Row],[Custom Sequence/Bank ID]])&gt;0),
   IF(
      LEN(
         SUBSTITUTE(
            SUBSTITUTE(
               SUBSTITUTE(
                  SUBSTITUTE(UPPER(Table65[[#This Row],[Custom Sequence/Bank ID]]),"A",""),
               "C",""),
            "T",""),
         "G","")
      )&gt;0,
      "Error 5: Non-ACGT characters present",
      ""
   ),
   ""
)</f>
        <v/>
      </c>
      <c r="BL317" s="4" t="str">
        <f>IF(AND(Table65[[#This Row],[Vector]] &lt;&gt; "Banked Construct",Table65[[#This Row],[Service]]="Custom RNA", LEN(Table65[[#This Row],[Custom Sequence/Bank ID]])&gt;10000),"Error 6: Maximum sequence length is 10,000nt",IF(AND(Table65[[#This Row],[Vector]] &lt;&gt; "Banked Construct",Table65[[#This Row],[Service]]="HT Custom RNA", LEN(Table65[[#This Row],[Custom Sequence/Bank ID]])&gt;5000),"Error 6: Maximum sequence length for HT is 5,000nt", IF(Table65[[#This Row],[Service]]="HT Geneblock Custom RNA", IF(AND(Table65[[#This Row],[Vector]]="RTC coding circRNA", LEN(Table65[[#This Row],[Custom Sequence/Bank ID]])&gt;3793),"Error 6: Maximum sequence length for Coding CircRNA Geneblock is 3,793nt", IF(AND(Table65[[#This Row],[Vector]]="RTC noncoding circRNA", LEN(Table65[[#This Row],[Custom Sequence/Bank ID]])&gt;4493),"Error 6: Maximum sequence length for Noncoding CircRNA Geneblock is 4,493nt", IF(AND(Table65[[#This Row],[Vector]]="RTC Other RNA", LEN(Table65[[#This Row],[Custom Sequence/Bank ID]])&gt;4913),"Error 6: Maximum sequence length for Other RNA Geneblock is 4,913nt",""))),"")))</f>
        <v/>
      </c>
      <c r="BM317" s="4" t="str">
        <f>IF(AND(Table65[[#This Row],[Vector]] &lt;&gt; "Banked Construct", Table65[[#This Row],[Service]]&lt;&gt;"Stock RNA", Table65[[#This Row],[Custom Sequence/Bank ID]]&lt;&gt;""),
    _xlfn.LET(
        _xlpm.Sequence, Table65[[#This Row],[Custom Sequence/Bank ID]],
        _xlpm.OriginalLength, IF(AND(Table65[[#This Row],[Codon Optimize Capitalized?]] &lt;&gt; "No", Table65[[#This Row],[Codon Optimize Capitalized?]] &lt;&gt; ""),
                           LEN(SUBSTITUTE(SUBSTITUTE(SUBSTITUTE(SUBSTITUTE(SUBSTITUTE(_xlpm.Sequence, "A", ""), "C", ""), "G", ""), "T", ""), "U", "")),
                           LEN(_xlpm.Sequence)),
        _xlpm.NoGCLength, IF(AND(Table65[[#This Row],[Codon Optimize Capitalized?]] &lt;&gt; "No", Table65[[#This Row],[Codon Optimize Capitalized?]] &lt;&gt; ""),
                       LEN((SUBSTITUTE(SUBSTITUTE(SUBSTITUTE(SUBSTITUTE(SUBSTITUTE(SUBSTITUTE(SUBSTITUTE(_xlpm.Sequence, "A", ""), "C", ""), "G", ""), "T", ""), "U", ""), "g", ""), "c", ""))),
                       LEN(SUBSTITUTE(SUBSTITUTE(UPPER(_xlpm.Sequence), "G", ""), "C", ""))),
        _xlpm.GCLength, _xlpm.OriginalLength - _xlpm.NoGCLength,
        _xlpm.GCPercentage, IF(_xlpm.OriginalLength &gt; 15, _xlpm.GCLength / _xlpm.OriginalLength, 0.5),
                IF(OR(_xlpm.GCPercentage &gt; 0.65, _xlpm.GCPercentage &lt; 0.25), "Warning 7: Unoptimized region GC is not between 25-65%", "")
    ),
    ""
)</f>
        <v/>
      </c>
      <c r="BN317" s="4" t="str" cm="1">
        <f t="array" ref="BN317">_xlfn.LET(
    _xlpm.ProblemFound, _xlfn.TEXTJOIN(", ", TRUE, IF(OR(Table65[[#This Row],[Codon Optimize Capitalized?]]="No", Table65[[#This Row],[Codon Optimize Capitalized?]]=""), IF((ISNUMBER(SEARCH(Table_Restriction_Enzymes[XbaI], Table65[[#This Row],[Custom Sequence/Bank ID]]))), Table_Restriction_Enzymes[XbaI], ""),IF((ISNUMBER(FIND(LOWER(Table_Restriction_Enzymes[XbaI]), Table65[[#This Row],[Custom Sequence/Bank ID]]))), Table_Restriction_Enzymes[XbaI], ""))),
    IF(_xlpm.ProblemFound="", "", "[" &amp; _xlpm.ProblemFound &amp; "]"))</f>
        <v/>
      </c>
      <c r="BO317" s="4" t="str">
        <f>IF(Table_Sequence_Check[[#This Row],[Restriction Enzyme 1 Check]]&lt;&gt;"", Table_Restriction_Enzymes[[#Headers],[XbaI]],"")</f>
        <v/>
      </c>
      <c r="BP317" s="4" t="str" cm="1">
        <f t="array" ref="BP317">_xlfn.LET(
    _xlpm.ProblemFound, _xlfn.TEXTJOIN(", ", TRUE, IF(OR(Table65[[#This Row],[Codon Optimize Capitalized?]]="No", Table65[[#This Row],[Codon Optimize Capitalized?]]=""), IF((ISNUMBER(SEARCH(Table_Restriction_Enzymes[AscI], Table65[[#This Row],[Custom Sequence/Bank ID]]))), Table_Restriction_Enzymes[AscI], ""),IF((ISNUMBER(FIND(LOWER(Table_Restriction_Enzymes[AscI]), Table65[[#This Row],[Custom Sequence/Bank ID]]))), Table_Restriction_Enzymes[AscI], ""))),
    IF(_xlpm.ProblemFound="", "", "[" &amp; _xlpm.ProblemFound &amp; "]"))</f>
        <v/>
      </c>
      <c r="BQ317" s="4" t="str">
        <f>IF(Table_Sequence_Check[[#This Row],[Restriction Enzyme 2 Check]]&lt;&gt;"", Table_Restriction_Enzymes[[#Headers],[AscI]],"")</f>
        <v/>
      </c>
      <c r="BR317" s="4" t="str">
        <f>IF(AND(Table65[[#This Row],[Vector]] &lt;&gt; "Banked Construct",Table65[[#This Row],[Service]]&lt;&gt;"Stock RNA", Table65[[#This Row],[Service]]&lt;&gt;"HT Geneblock Custom RNA", Table_Sequence_Check[[#This Row],[Restriction Enzyme 1 Check]]&lt;&gt;"", Table_Sequence_Check[[#This Row],[Restriction Enzyme 2 Check]]&lt;&gt; ""),"Error 8: Remove instances of one of the following: " &amp; _xlfn.CONCAT(Table_Sequence_Check[[#This Row],[Restriction Enzyme 1 Check]],Table_Sequence_Check[[#This Row],[Restriction Enzyme 2 Check]]),"")</f>
        <v/>
      </c>
      <c r="BS317" s="4" t="str" cm="1">
        <f t="array" ref="BS317">IF(
   AND(
      Table65[[#This Row],[Service]] &lt;&gt; "",
      OR(
         COUNTIF(Table65[Service], "HT Custom RNA") &gt; 0,
         COUNTIF(Table65[Service], "HT Geneblock Custom RNA") &gt; 0
      ),
      COUNTA(_xlfn.UNIQUE(_xlfn._xlws.FILTER(Table65[Service], Table65[Service] &lt;&gt; ""))) &gt; 1
   ),
   "Error 9: If selecting HT Custom RNA or HT Geneblock Custom RNA, all items must match the selected HT service",
   ""
)</f>
        <v/>
      </c>
      <c r="BT317" s="4" t="str" cm="1">
        <f t="array" ref="BT317">IF(
   AND(
      Table65[[#This Row],[Service]] &lt;&gt; "",
      OR(COUNTIF(Table65[Service], "*HT Custom RNA*") &gt; 0, COUNTIF(Table65[Service], "*HT Geneblock Custom RNA*") &gt; 0),
      OR(
         COUNTA(_xlfn.UNIQUE(_xlfn._xlws.FILTER(Table65[RNA Analytics], (Table65[Service] &lt;&gt; "")))) &gt; 1,
         COUNTA(_xlfn.UNIQUE(_xlfn._xlws.FILTER(Table65[Bank Construct?], (Table65[Service] &lt;&gt; "")))) &gt; 1,
         COUNTA(_xlfn.UNIQUE(_xlfn._xlws.FILTER(Table65[Synthesis Type], (Table65[Service] &lt;&gt; "")))) &gt; 1
      )
   ),
   "Error 10: If submitting HT Custom RNA or HT Geneblock Custom RNA service request, all items must have the same Synthesis Type, Banking, and Analytics",
   ""
)</f>
        <v/>
      </c>
      <c r="BU317" s="4" t="str">
        <f>IF(AND(OR(Table65[[#This Row],[Service]] = "HT Custom RNA",Table65[[#This Row],[Service]] = "HT Geneblock Custom RNA"), Table65[[#This Row],[Vector]]="Banked Construct"),"Error 11: Banked constructs cannot be submitted for HT/Geneblock Custom RNA service. Contact the core if you'd like to resynthesize an entire banked plate","")</f>
        <v/>
      </c>
      <c r="BV317" s="4" t="str">
        <f>IF(AND(Table65[[#This Row],[Service]] &lt;&gt; "", Table65[[#This Row],[Vector]]="Banked Construct", Table65[[#This Row],[Bank Construct?]]="Yes"),"Error 12: Cannot bank constructs that are already banked","")</f>
        <v/>
      </c>
      <c r="BW317" s="4" t="str" cm="1">
        <f t="array" ref="BW317">_xlfn.LET(
    _xlpm.ProblemFound, _xlfn.TEXTJOIN(", ", TRUE, IF(AND(Table65[[#This Row],[Synthesis Type]]="Other RNA", OR(Table65[[#This Row],[Codon Optimize Capitalized?]]="No", Table65[[#This Row],[Codon Optimize Capitalized?]]="")), IF((ISNUMBER(SEARCH(Table_pA_Check[pA Check], Table65[[#This Row],[Custom Sequence/Bank ID]]))), Table_pA_Check[pA Check], ""),IF((ISNUMBER(FIND(LOWER(Table_pA_Check[pA Check]), Table65[[#This Row],[Custom Sequence/Bank ID]]))), Table_pA_Check[pA Check], ""))),
    IF(_xlpm.ProblemFound="", "", "Error 13: Problem sequences found (" &amp; _xlpm.ProblemFound &amp; ")"))</f>
        <v/>
      </c>
      <c r="BX317" s="4" t="str">
        <f>IF(AND(Table65[[#This Row],[Service]] &lt;&gt; "", Table65[[#This Row],[Codon Optimize Capitalized?]]&lt;&gt; "No", Table65[[#This Row],[Codon Optimize Capitalized?]]&lt;&gt; "", Table65[[#This Row],[Codon Optimize Capitalized?]]&lt;&gt; "No Options", EXACT(Table65[[#This Row],[Custom Sequence/Bank ID]],LOWER(Table65[[#This Row],[Custom Sequence/Bank ID]]))),"Error 14: Codon optimization is selected, but sequence is lowercase. Change regions for optimization to uppercase","")</f>
        <v/>
      </c>
      <c r="BY317" s="4" t="str">
        <f>IF(COUNTIF(Table65[Name], Table65[[#This Row],[Name]]) &gt; 1, "Error 15: Duplicate name", "")</f>
        <v/>
      </c>
      <c r="BZ317" s="4" t="str">
        <f>IF(
   Table65[[#This Row],[Service]]&lt;&gt;"",
   IF(
      AND(Table65[[#This Row],[Formulation]]="", Table65[[#This Row],[Number of Aliquots]]&gt;1),
      "Error 16: The RTC can only aliquot formulated circRNA; unformulated circRNA is stable through many freeze-thaw cycles",
      ""
   ),
   ""
)</f>
        <v/>
      </c>
      <c r="CA317" s="4" t="str">
        <f>IF(
   Table65[[#This Row],[Service]]&lt;&gt;"",
   IF(
      Table65[[#This Row],[Number of Aliquots]] &gt; (Table65[[#This Row],[Quantity (mg)]]*20),
      "Error 17: Too many aliquots. Maximum aliquots for Quantity requested = " &amp; (Table65[[#This Row],[Quantity (mg)]]*20),
      ""
   ),
   ""
)</f>
        <v/>
      </c>
      <c r="CB317" s="4" t="str">
        <f>IF(
   AND(Table65[[#This Row],[Service]]&lt;&gt;"", Table65[[#This Row],[Quantity (mg)]]&lt;0.2, Table65[[#This Row],[Formulation]]&lt;&gt;"", Table65[[#This Row],[Formulation]]&lt;&gt;"None"),
   "Error 18: Quantity too low. Minimum is 0.2mg for formulations",
   ""
)</f>
        <v/>
      </c>
      <c r="CC317" s="4" t="str">
        <f>IF(
   AND(Table65[[#This Row],[Service]]&lt;&gt;"", Table65[[#This Row],[Vector]]="No Vector", Table65[[#This Row],[Service]]&lt;&gt;"HT Geneblock Custom RNA"),
   "Error 19: [No Vector] can only be used for Geneblock service",
   ""
)</f>
        <v/>
      </c>
      <c r="CD317" s="4" t="str">
        <f>_xlfn.LET(
    _xlpm.errorList, _xlfn.TEXTJOIN(". ", TRUE, Table_Sequence_Check[[#This Row],[Problem Sequence Check]:[GC Check]],Table_Sequence_Check[[#This Row],[Restriction Enzyme Error]:[Gblock No Vector Check]]),
    IF(AND(Table65[[#This Row],[Service]]&lt;&gt;"", Table65[[#This Row],[Custom Sequence/Bank ID]]&lt;&gt;"SPECIAL",_xlpm.errorList&lt;&gt;""), _xlpm.errorList &amp; ".", "")
)</f>
        <v/>
      </c>
      <c r="CF317" s="3" t="str">
        <f t="shared" si="20"/>
        <v>Required</v>
      </c>
      <c r="CG317" s="1" t="str">
        <f t="shared" si="21"/>
        <v>Optional</v>
      </c>
      <c r="CH317" s="1" t="str">
        <f>IF(Table65[[#This Row],[Service]]&lt;&gt;"",IF((Table65[[#This Row],[Service]]="HT Custom RNA") + (Table65[[#This Row],[Service]]="HT Geneblock Custom RNA"), "Empty","Required"),"Empty")</f>
        <v>Empty</v>
      </c>
      <c r="CI317" s="1" t="str">
        <f>IF(Table65[[#This Row],[Service]] = "Stock RNA", "Required","Empty")</f>
        <v>Empty</v>
      </c>
      <c r="CJ317" s="1" t="str">
        <f>IF(OR(Table65[[#This Row],[Service]] = "Custom RNA", Table65[[#This Row],[Service]] = "HT Custom RNA", Table65[[#This Row],[Service]] = "HT Geneblock Custom RNA", Table65[[#This Row],[Service]] = "Formulation"), "Required", "Empty")</f>
        <v>Empty</v>
      </c>
      <c r="CK317" s="1" t="str">
        <f>IF(OR(Table65[[#This Row],[Service]] = "Custom RNA", Table65[[#This Row],[Service]] = "HT Custom RNA", Table65[[#This Row],[Service]] = "HT Geneblock Custom RNA"), "Required", "Empty")</f>
        <v>Empty</v>
      </c>
      <c r="CL317" s="1" t="str">
        <f>IF(OR(Table65[[#This Row],[Service]] = "Custom RNA", Table65[[#This Row],[Service]] = "HT Custom RNA", Table65[[#This Row],[Service]] = "HT Geneblock Custom RNA"), "Required", "Empty")</f>
        <v>Empty</v>
      </c>
      <c r="CM317" s="1" t="str">
        <f>IF(OR(Table65[[#This Row],[Service]] = "Custom RNA", Table65[[#This Row],[Service]] = "HT Custom RNA", Table65[[#This Row],[Service]] = "HT Geneblock Custom RNA"), "Required", "Empty")</f>
        <v>Empty</v>
      </c>
      <c r="CN317" s="1" t="str">
        <f>IF(AND(Table65[[#This Row],[Vector]]&lt;&gt;"Banked Construct", OR(Table65[[#This Row],[Service]] = "Custom RNA", Table65[[#This Row],[Service]] = "HT Custom RNA",Table65[[#This Row],[Service]] = "HT Geneblock Custom RNA",)), "Optional", "Empty")</f>
        <v>Empty</v>
      </c>
      <c r="CO317" s="1" t="str">
        <f>IF(OR(Table65[[#This Row],[Service]] = "Custom RNA", Table65[[#This Row],[Service]] = "HT Custom RNA"), "Optional", "Empty")</f>
        <v>Empty</v>
      </c>
      <c r="CP317" s="1" t="str">
        <f>IF(OR(Table65[[#This Row],[Service]] = "Custom RNA", Table65[[#This Row],[Service]] = "HT Custom RNA", Table65[[#This Row],[Service]] = "HT Custom Geneblock RNA"), "Optional", "Empty")</f>
        <v>Empty</v>
      </c>
      <c r="CQ317" s="1" t="str">
        <f>IF(Table65[[#This Row],[Service]]&lt;&gt;"",IF(OR(Table65[[#This Row],[Service]]="HT Custom RNA", Table65[[#This Row],[Service]]="HT Geneblock Custom RNA"), "Empty","Optional"),"Empty")</f>
        <v>Empty</v>
      </c>
      <c r="CR317" s="1" t="str">
        <f>IF(AND(Table65[[#This Row],[Formulation]]&lt;&gt;"",Table65[[#This Row],[Formulation]]&lt;&gt;"None",Table65[[#This Row],[Formulation]]&lt;&gt;"No Options"), "Required","Empty")</f>
        <v>Empty</v>
      </c>
      <c r="CS317" s="1" t="str">
        <f>IF(AND(Table65[[#This Row],[Formulation]]&lt;&gt;"",Table65[[#This Row],[Formulation]]&lt;&gt;"None",Table65[[#This Row],[Formulation]]&lt;&gt;"No Options"), "Optional","Empty")</f>
        <v>Empty</v>
      </c>
      <c r="CT317" s="1" t="str">
        <f t="shared" si="22"/>
        <v>Optional</v>
      </c>
      <c r="CU317" s="1" t="str">
        <f t="shared" si="23"/>
        <v>Optional</v>
      </c>
      <c r="CV317" s="2" t="str">
        <f t="shared" si="24"/>
        <v>Optional</v>
      </c>
    </row>
    <row r="318" spans="1:100" x14ac:dyDescent="0.35">
      <c r="A318" s="69">
        <v>314</v>
      </c>
      <c r="B318" s="59"/>
      <c r="C318" s="83"/>
      <c r="D318" s="85"/>
      <c r="E318" s="90"/>
      <c r="F318" s="60"/>
      <c r="G318" s="60"/>
      <c r="H318" s="60"/>
      <c r="I318" s="61"/>
      <c r="J318" s="61"/>
      <c r="K318" s="105"/>
      <c r="L318" s="90"/>
      <c r="M318" s="60"/>
      <c r="N318" s="108"/>
      <c r="O318" s="91"/>
      <c r="P318" s="111"/>
      <c r="Q318" s="93" t="str">
        <f>Table_Sequence_Check[[#This Row],[Final Warnings]]</f>
        <v/>
      </c>
      <c r="R318" s="19"/>
      <c r="S318" s="19"/>
      <c r="T318" s="19"/>
      <c r="BG318" s="3" t="str" cm="1">
        <f t="array" ref="BG318">_xlfn.LET(
    _xlpm.ProblemFound, _xlfn.TEXTJOIN(", ", TRUE, IF(OR(Table65[[#This Row],[Codon Optimize Capitalized?]]="No", Table65[[#This Row],[Codon Optimize Capitalized?]]=""), IF((ISNUMBER(SEARCH(Table_Problem_Sequences[Problem Sequences], Table65[[#This Row],[Custom Sequence/Bank ID]]))), Table_Problem_Sequences[Problem Sequences], ""),IF((ISNUMBER(FIND(LOWER(Table_Problem_Sequences[Problem Sequences]), Table65[[#This Row],[Custom Sequence/Bank ID]]))), Table_Problem_Sequences[Problem Sequences], ""))),
    IF(_xlpm.ProblemFound="", "", "Warning 1: Problem sequences found (" &amp; _xlpm.ProblemFound &amp; ")"))</f>
        <v/>
      </c>
      <c r="BH318" s="3" t="str">
        <f>IF(AND(Table65[[#This Row],[Vector]] &lt;&gt; "Banked Construct",Table65[[#This Row],[Service]]&lt;&gt;"Stock RNA", LEN(Table65[[#This Row],[Custom Sequence/Bank ID]])&lt;300, Table65[[#This Row],[Custom Sequence/Bank ID]]&lt;&gt;""),"Comment: Sequence is less than 300nt. A spacer sequence will be added to bring the length up to 300nt","")</f>
        <v/>
      </c>
      <c r="BI318" s="1" t="str">
        <f>IF(AND(Table65[[#This Row],[Custom Sequence/Bank ID]]&lt;&gt;"", Table65[[#This Row],[Codon Optimize Capitalized?]]&lt;&gt; "No", Table65[[#This Row],[Codon Optimize Capitalized?]]&lt;&gt; "", Table65[[#This Row],[Codon Optimize Capitalized?]]&lt;&gt; "No Options"),
    IF(MOD(LEN(SUBSTITUTE(SUBSTITUTE(SUBSTITUTE(SUBSTITUTE(SUBSTITUTE(Table65[[#This Row],[Custom Sequence/Bank ID]], "a", ""), "c", ""), "g", ""), "u", ""), "t", "")), 3) = 0,
        "",
        "Error 3: Optimization regions not divisible by 3"),
    "")</f>
        <v/>
      </c>
      <c r="BJ318" s="1" t="str">
        <f>IF(
    Table65[[#This Row],[Vector]]="Banked Construct",
    IF(
        AND(
            LEFT(Table65[[#This Row],[Custom Sequence/Bank ID]], 3)="RTC",
            ISNUMBER(VALUE(MID(Table65[[#This Row],[Custom Sequence/Bank ID]], 4, 7))),
            LEN(Table65[[#This Row],[Custom Sequence/Bank ID]])=10
        ),
        "",
        "Error 4: Incorrect Bank ID"
    ),
    ""
)</f>
        <v/>
      </c>
      <c r="BK318" s="1" t="str">
        <f>IF(
   AND(Table65[[#This Row],[Vector]]&lt;&gt;"Banked Construct", LEN(Table65[[#This Row],[Custom Sequence/Bank ID]])&gt;0),
   IF(
      LEN(
         SUBSTITUTE(
            SUBSTITUTE(
               SUBSTITUTE(
                  SUBSTITUTE(UPPER(Table65[[#This Row],[Custom Sequence/Bank ID]]),"A",""),
               "C",""),
            "T",""),
         "G","")
      )&gt;0,
      "Error 5: Non-ACGT characters present",
      ""
   ),
   ""
)</f>
        <v/>
      </c>
      <c r="BL318" s="4" t="str">
        <f>IF(AND(Table65[[#This Row],[Vector]] &lt;&gt; "Banked Construct",Table65[[#This Row],[Service]]="Custom RNA", LEN(Table65[[#This Row],[Custom Sequence/Bank ID]])&gt;10000),"Error 6: Maximum sequence length is 10,000nt",IF(AND(Table65[[#This Row],[Vector]] &lt;&gt; "Banked Construct",Table65[[#This Row],[Service]]="HT Custom RNA", LEN(Table65[[#This Row],[Custom Sequence/Bank ID]])&gt;5000),"Error 6: Maximum sequence length for HT is 5,000nt", IF(Table65[[#This Row],[Service]]="HT Geneblock Custom RNA", IF(AND(Table65[[#This Row],[Vector]]="RTC coding circRNA", LEN(Table65[[#This Row],[Custom Sequence/Bank ID]])&gt;3793),"Error 6: Maximum sequence length for Coding CircRNA Geneblock is 3,793nt", IF(AND(Table65[[#This Row],[Vector]]="RTC noncoding circRNA", LEN(Table65[[#This Row],[Custom Sequence/Bank ID]])&gt;4493),"Error 6: Maximum sequence length for Noncoding CircRNA Geneblock is 4,493nt", IF(AND(Table65[[#This Row],[Vector]]="RTC Other RNA", LEN(Table65[[#This Row],[Custom Sequence/Bank ID]])&gt;4913),"Error 6: Maximum sequence length for Other RNA Geneblock is 4,913nt",""))),"")))</f>
        <v/>
      </c>
      <c r="BM318" s="4" t="str">
        <f>IF(AND(Table65[[#This Row],[Vector]] &lt;&gt; "Banked Construct", Table65[[#This Row],[Service]]&lt;&gt;"Stock RNA", Table65[[#This Row],[Custom Sequence/Bank ID]]&lt;&gt;""),
    _xlfn.LET(
        _xlpm.Sequence, Table65[[#This Row],[Custom Sequence/Bank ID]],
        _xlpm.OriginalLength, IF(AND(Table65[[#This Row],[Codon Optimize Capitalized?]] &lt;&gt; "No", Table65[[#This Row],[Codon Optimize Capitalized?]] &lt;&gt; ""),
                           LEN(SUBSTITUTE(SUBSTITUTE(SUBSTITUTE(SUBSTITUTE(SUBSTITUTE(_xlpm.Sequence, "A", ""), "C", ""), "G", ""), "T", ""), "U", "")),
                           LEN(_xlpm.Sequence)),
        _xlpm.NoGCLength, IF(AND(Table65[[#This Row],[Codon Optimize Capitalized?]] &lt;&gt; "No", Table65[[#This Row],[Codon Optimize Capitalized?]] &lt;&gt; ""),
                       LEN((SUBSTITUTE(SUBSTITUTE(SUBSTITUTE(SUBSTITUTE(SUBSTITUTE(SUBSTITUTE(SUBSTITUTE(_xlpm.Sequence, "A", ""), "C", ""), "G", ""), "T", ""), "U", ""), "g", ""), "c", ""))),
                       LEN(SUBSTITUTE(SUBSTITUTE(UPPER(_xlpm.Sequence), "G", ""), "C", ""))),
        _xlpm.GCLength, _xlpm.OriginalLength - _xlpm.NoGCLength,
        _xlpm.GCPercentage, IF(_xlpm.OriginalLength &gt; 15, _xlpm.GCLength / _xlpm.OriginalLength, 0.5),
                IF(OR(_xlpm.GCPercentage &gt; 0.65, _xlpm.GCPercentage &lt; 0.25), "Warning 7: Unoptimized region GC is not between 25-65%", "")
    ),
    ""
)</f>
        <v/>
      </c>
      <c r="BN318" s="4" t="str" cm="1">
        <f t="array" ref="BN318">_xlfn.LET(
    _xlpm.ProblemFound, _xlfn.TEXTJOIN(", ", TRUE, IF(OR(Table65[[#This Row],[Codon Optimize Capitalized?]]="No", Table65[[#This Row],[Codon Optimize Capitalized?]]=""), IF((ISNUMBER(SEARCH(Table_Restriction_Enzymes[XbaI], Table65[[#This Row],[Custom Sequence/Bank ID]]))), Table_Restriction_Enzymes[XbaI], ""),IF((ISNUMBER(FIND(LOWER(Table_Restriction_Enzymes[XbaI]), Table65[[#This Row],[Custom Sequence/Bank ID]]))), Table_Restriction_Enzymes[XbaI], ""))),
    IF(_xlpm.ProblemFound="", "", "[" &amp; _xlpm.ProblemFound &amp; "]"))</f>
        <v/>
      </c>
      <c r="BO318" s="4" t="str">
        <f>IF(Table_Sequence_Check[[#This Row],[Restriction Enzyme 1 Check]]&lt;&gt;"", Table_Restriction_Enzymes[[#Headers],[XbaI]],"")</f>
        <v/>
      </c>
      <c r="BP318" s="4" t="str" cm="1">
        <f t="array" ref="BP318">_xlfn.LET(
    _xlpm.ProblemFound, _xlfn.TEXTJOIN(", ", TRUE, IF(OR(Table65[[#This Row],[Codon Optimize Capitalized?]]="No", Table65[[#This Row],[Codon Optimize Capitalized?]]=""), IF((ISNUMBER(SEARCH(Table_Restriction_Enzymes[AscI], Table65[[#This Row],[Custom Sequence/Bank ID]]))), Table_Restriction_Enzymes[AscI], ""),IF((ISNUMBER(FIND(LOWER(Table_Restriction_Enzymes[AscI]), Table65[[#This Row],[Custom Sequence/Bank ID]]))), Table_Restriction_Enzymes[AscI], ""))),
    IF(_xlpm.ProblemFound="", "", "[" &amp; _xlpm.ProblemFound &amp; "]"))</f>
        <v/>
      </c>
      <c r="BQ318" s="4" t="str">
        <f>IF(Table_Sequence_Check[[#This Row],[Restriction Enzyme 2 Check]]&lt;&gt;"", Table_Restriction_Enzymes[[#Headers],[AscI]],"")</f>
        <v/>
      </c>
      <c r="BR318" s="4" t="str">
        <f>IF(AND(Table65[[#This Row],[Vector]] &lt;&gt; "Banked Construct",Table65[[#This Row],[Service]]&lt;&gt;"Stock RNA", Table65[[#This Row],[Service]]&lt;&gt;"HT Geneblock Custom RNA", Table_Sequence_Check[[#This Row],[Restriction Enzyme 1 Check]]&lt;&gt;"", Table_Sequence_Check[[#This Row],[Restriction Enzyme 2 Check]]&lt;&gt; ""),"Error 8: Remove instances of one of the following: " &amp; _xlfn.CONCAT(Table_Sequence_Check[[#This Row],[Restriction Enzyme 1 Check]],Table_Sequence_Check[[#This Row],[Restriction Enzyme 2 Check]]),"")</f>
        <v/>
      </c>
      <c r="BS318" s="4" t="str" cm="1">
        <f t="array" ref="BS318">IF(
   AND(
      Table65[[#This Row],[Service]] &lt;&gt; "",
      OR(
         COUNTIF(Table65[Service], "HT Custom RNA") &gt; 0,
         COUNTIF(Table65[Service], "HT Geneblock Custom RNA") &gt; 0
      ),
      COUNTA(_xlfn.UNIQUE(_xlfn._xlws.FILTER(Table65[Service], Table65[Service] &lt;&gt; ""))) &gt; 1
   ),
   "Error 9: If selecting HT Custom RNA or HT Geneblock Custom RNA, all items must match the selected HT service",
   ""
)</f>
        <v/>
      </c>
      <c r="BT318" s="4" t="str" cm="1">
        <f t="array" ref="BT318">IF(
   AND(
      Table65[[#This Row],[Service]] &lt;&gt; "",
      OR(COUNTIF(Table65[Service], "*HT Custom RNA*") &gt; 0, COUNTIF(Table65[Service], "*HT Geneblock Custom RNA*") &gt; 0),
      OR(
         COUNTA(_xlfn.UNIQUE(_xlfn._xlws.FILTER(Table65[RNA Analytics], (Table65[Service] &lt;&gt; "")))) &gt; 1,
         COUNTA(_xlfn.UNIQUE(_xlfn._xlws.FILTER(Table65[Bank Construct?], (Table65[Service] &lt;&gt; "")))) &gt; 1,
         COUNTA(_xlfn.UNIQUE(_xlfn._xlws.FILTER(Table65[Synthesis Type], (Table65[Service] &lt;&gt; "")))) &gt; 1
      )
   ),
   "Error 10: If submitting HT Custom RNA or HT Geneblock Custom RNA service request, all items must have the same Synthesis Type, Banking, and Analytics",
   ""
)</f>
        <v/>
      </c>
      <c r="BU318" s="4" t="str">
        <f>IF(AND(OR(Table65[[#This Row],[Service]] = "HT Custom RNA",Table65[[#This Row],[Service]] = "HT Geneblock Custom RNA"), Table65[[#This Row],[Vector]]="Banked Construct"),"Error 11: Banked constructs cannot be submitted for HT/Geneblock Custom RNA service. Contact the core if you'd like to resynthesize an entire banked plate","")</f>
        <v/>
      </c>
      <c r="BV318" s="4" t="str">
        <f>IF(AND(Table65[[#This Row],[Service]] &lt;&gt; "", Table65[[#This Row],[Vector]]="Banked Construct", Table65[[#This Row],[Bank Construct?]]="Yes"),"Error 12: Cannot bank constructs that are already banked","")</f>
        <v/>
      </c>
      <c r="BW318" s="4" t="str" cm="1">
        <f t="array" ref="BW318">_xlfn.LET(
    _xlpm.ProblemFound, _xlfn.TEXTJOIN(", ", TRUE, IF(AND(Table65[[#This Row],[Synthesis Type]]="Other RNA", OR(Table65[[#This Row],[Codon Optimize Capitalized?]]="No", Table65[[#This Row],[Codon Optimize Capitalized?]]="")), IF((ISNUMBER(SEARCH(Table_pA_Check[pA Check], Table65[[#This Row],[Custom Sequence/Bank ID]]))), Table_pA_Check[pA Check], ""),IF((ISNUMBER(FIND(LOWER(Table_pA_Check[pA Check]), Table65[[#This Row],[Custom Sequence/Bank ID]]))), Table_pA_Check[pA Check], ""))),
    IF(_xlpm.ProblemFound="", "", "Error 13: Problem sequences found (" &amp; _xlpm.ProblemFound &amp; ")"))</f>
        <v/>
      </c>
      <c r="BX318" s="4" t="str">
        <f>IF(AND(Table65[[#This Row],[Service]] &lt;&gt; "", Table65[[#This Row],[Codon Optimize Capitalized?]]&lt;&gt; "No", Table65[[#This Row],[Codon Optimize Capitalized?]]&lt;&gt; "", Table65[[#This Row],[Codon Optimize Capitalized?]]&lt;&gt; "No Options", EXACT(Table65[[#This Row],[Custom Sequence/Bank ID]],LOWER(Table65[[#This Row],[Custom Sequence/Bank ID]]))),"Error 14: Codon optimization is selected, but sequence is lowercase. Change regions for optimization to uppercase","")</f>
        <v/>
      </c>
      <c r="BY318" s="4" t="str">
        <f>IF(COUNTIF(Table65[Name], Table65[[#This Row],[Name]]) &gt; 1, "Error 15: Duplicate name", "")</f>
        <v/>
      </c>
      <c r="BZ318" s="4" t="str">
        <f>IF(
   Table65[[#This Row],[Service]]&lt;&gt;"",
   IF(
      AND(Table65[[#This Row],[Formulation]]="", Table65[[#This Row],[Number of Aliquots]]&gt;1),
      "Error 16: The RTC can only aliquot formulated circRNA; unformulated circRNA is stable through many freeze-thaw cycles",
      ""
   ),
   ""
)</f>
        <v/>
      </c>
      <c r="CA318" s="4" t="str">
        <f>IF(
   Table65[[#This Row],[Service]]&lt;&gt;"",
   IF(
      Table65[[#This Row],[Number of Aliquots]] &gt; (Table65[[#This Row],[Quantity (mg)]]*20),
      "Error 17: Too many aliquots. Maximum aliquots for Quantity requested = " &amp; (Table65[[#This Row],[Quantity (mg)]]*20),
      ""
   ),
   ""
)</f>
        <v/>
      </c>
      <c r="CB318" s="4" t="str">
        <f>IF(
   AND(Table65[[#This Row],[Service]]&lt;&gt;"", Table65[[#This Row],[Quantity (mg)]]&lt;0.2, Table65[[#This Row],[Formulation]]&lt;&gt;"", Table65[[#This Row],[Formulation]]&lt;&gt;"None"),
   "Error 18: Quantity too low. Minimum is 0.2mg for formulations",
   ""
)</f>
        <v/>
      </c>
      <c r="CC318" s="4" t="str">
        <f>IF(
   AND(Table65[[#This Row],[Service]]&lt;&gt;"", Table65[[#This Row],[Vector]]="No Vector", Table65[[#This Row],[Service]]&lt;&gt;"HT Geneblock Custom RNA"),
   "Error 19: [No Vector] can only be used for Geneblock service",
   ""
)</f>
        <v/>
      </c>
      <c r="CD318" s="4" t="str">
        <f>_xlfn.LET(
    _xlpm.errorList, _xlfn.TEXTJOIN(". ", TRUE, Table_Sequence_Check[[#This Row],[Problem Sequence Check]:[GC Check]],Table_Sequence_Check[[#This Row],[Restriction Enzyme Error]:[Gblock No Vector Check]]),
    IF(AND(Table65[[#This Row],[Service]]&lt;&gt;"", Table65[[#This Row],[Custom Sequence/Bank ID]]&lt;&gt;"SPECIAL",_xlpm.errorList&lt;&gt;""), _xlpm.errorList &amp; ".", "")
)</f>
        <v/>
      </c>
      <c r="CF318" s="3" t="str">
        <f t="shared" si="20"/>
        <v>Required</v>
      </c>
      <c r="CG318" s="1" t="str">
        <f t="shared" si="21"/>
        <v>Optional</v>
      </c>
      <c r="CH318" s="1" t="str">
        <f>IF(Table65[[#This Row],[Service]]&lt;&gt;"",IF((Table65[[#This Row],[Service]]="HT Custom RNA") + (Table65[[#This Row],[Service]]="HT Geneblock Custom RNA"), "Empty","Required"),"Empty")</f>
        <v>Empty</v>
      </c>
      <c r="CI318" s="1" t="str">
        <f>IF(Table65[[#This Row],[Service]] = "Stock RNA", "Required","Empty")</f>
        <v>Empty</v>
      </c>
      <c r="CJ318" s="1" t="str">
        <f>IF(OR(Table65[[#This Row],[Service]] = "Custom RNA", Table65[[#This Row],[Service]] = "HT Custom RNA", Table65[[#This Row],[Service]] = "HT Geneblock Custom RNA", Table65[[#This Row],[Service]] = "Formulation"), "Required", "Empty")</f>
        <v>Empty</v>
      </c>
      <c r="CK318" s="1" t="str">
        <f>IF(OR(Table65[[#This Row],[Service]] = "Custom RNA", Table65[[#This Row],[Service]] = "HT Custom RNA", Table65[[#This Row],[Service]] = "HT Geneblock Custom RNA"), "Required", "Empty")</f>
        <v>Empty</v>
      </c>
      <c r="CL318" s="1" t="str">
        <f>IF(OR(Table65[[#This Row],[Service]] = "Custom RNA", Table65[[#This Row],[Service]] = "HT Custom RNA", Table65[[#This Row],[Service]] = "HT Geneblock Custom RNA"), "Required", "Empty")</f>
        <v>Empty</v>
      </c>
      <c r="CM318" s="1" t="str">
        <f>IF(OR(Table65[[#This Row],[Service]] = "Custom RNA", Table65[[#This Row],[Service]] = "HT Custom RNA", Table65[[#This Row],[Service]] = "HT Geneblock Custom RNA"), "Required", "Empty")</f>
        <v>Empty</v>
      </c>
      <c r="CN318" s="1" t="str">
        <f>IF(AND(Table65[[#This Row],[Vector]]&lt;&gt;"Banked Construct", OR(Table65[[#This Row],[Service]] = "Custom RNA", Table65[[#This Row],[Service]] = "HT Custom RNA",Table65[[#This Row],[Service]] = "HT Geneblock Custom RNA",)), "Optional", "Empty")</f>
        <v>Empty</v>
      </c>
      <c r="CO318" s="1" t="str">
        <f>IF(OR(Table65[[#This Row],[Service]] = "Custom RNA", Table65[[#This Row],[Service]] = "HT Custom RNA"), "Optional", "Empty")</f>
        <v>Empty</v>
      </c>
      <c r="CP318" s="1" t="str">
        <f>IF(OR(Table65[[#This Row],[Service]] = "Custom RNA", Table65[[#This Row],[Service]] = "HT Custom RNA", Table65[[#This Row],[Service]] = "HT Custom Geneblock RNA"), "Optional", "Empty")</f>
        <v>Empty</v>
      </c>
      <c r="CQ318" s="1" t="str">
        <f>IF(Table65[[#This Row],[Service]]&lt;&gt;"",IF(OR(Table65[[#This Row],[Service]]="HT Custom RNA", Table65[[#This Row],[Service]]="HT Geneblock Custom RNA"), "Empty","Optional"),"Empty")</f>
        <v>Empty</v>
      </c>
      <c r="CR318" s="1" t="str">
        <f>IF(AND(Table65[[#This Row],[Formulation]]&lt;&gt;"",Table65[[#This Row],[Formulation]]&lt;&gt;"None",Table65[[#This Row],[Formulation]]&lt;&gt;"No Options"), "Required","Empty")</f>
        <v>Empty</v>
      </c>
      <c r="CS318" s="1" t="str">
        <f>IF(AND(Table65[[#This Row],[Formulation]]&lt;&gt;"",Table65[[#This Row],[Formulation]]&lt;&gt;"None",Table65[[#This Row],[Formulation]]&lt;&gt;"No Options"), "Optional","Empty")</f>
        <v>Empty</v>
      </c>
      <c r="CT318" s="1" t="str">
        <f t="shared" si="22"/>
        <v>Optional</v>
      </c>
      <c r="CU318" s="1" t="str">
        <f t="shared" si="23"/>
        <v>Optional</v>
      </c>
      <c r="CV318" s="2" t="str">
        <f t="shared" si="24"/>
        <v>Optional</v>
      </c>
    </row>
    <row r="319" spans="1:100" x14ac:dyDescent="0.35">
      <c r="A319" s="69">
        <v>315</v>
      </c>
      <c r="B319" s="59"/>
      <c r="C319" s="83"/>
      <c r="D319" s="85"/>
      <c r="E319" s="90"/>
      <c r="F319" s="60"/>
      <c r="G319" s="60"/>
      <c r="H319" s="60"/>
      <c r="I319" s="61"/>
      <c r="J319" s="61"/>
      <c r="K319" s="105"/>
      <c r="L319" s="90"/>
      <c r="M319" s="60"/>
      <c r="N319" s="108"/>
      <c r="O319" s="91"/>
      <c r="P319" s="111"/>
      <c r="Q319" s="93" t="str">
        <f>Table_Sequence_Check[[#This Row],[Final Warnings]]</f>
        <v/>
      </c>
      <c r="R319" s="19"/>
      <c r="S319" s="19"/>
      <c r="T319" s="19"/>
      <c r="BG319" s="3" t="str" cm="1">
        <f t="array" ref="BG319">_xlfn.LET(
    _xlpm.ProblemFound, _xlfn.TEXTJOIN(", ", TRUE, IF(OR(Table65[[#This Row],[Codon Optimize Capitalized?]]="No", Table65[[#This Row],[Codon Optimize Capitalized?]]=""), IF((ISNUMBER(SEARCH(Table_Problem_Sequences[Problem Sequences], Table65[[#This Row],[Custom Sequence/Bank ID]]))), Table_Problem_Sequences[Problem Sequences], ""),IF((ISNUMBER(FIND(LOWER(Table_Problem_Sequences[Problem Sequences]), Table65[[#This Row],[Custom Sequence/Bank ID]]))), Table_Problem_Sequences[Problem Sequences], ""))),
    IF(_xlpm.ProblemFound="", "", "Warning 1: Problem sequences found (" &amp; _xlpm.ProblemFound &amp; ")"))</f>
        <v/>
      </c>
      <c r="BH319" s="3" t="str">
        <f>IF(AND(Table65[[#This Row],[Vector]] &lt;&gt; "Banked Construct",Table65[[#This Row],[Service]]&lt;&gt;"Stock RNA", LEN(Table65[[#This Row],[Custom Sequence/Bank ID]])&lt;300, Table65[[#This Row],[Custom Sequence/Bank ID]]&lt;&gt;""),"Comment: Sequence is less than 300nt. A spacer sequence will be added to bring the length up to 300nt","")</f>
        <v/>
      </c>
      <c r="BI319" s="1" t="str">
        <f>IF(AND(Table65[[#This Row],[Custom Sequence/Bank ID]]&lt;&gt;"", Table65[[#This Row],[Codon Optimize Capitalized?]]&lt;&gt; "No", Table65[[#This Row],[Codon Optimize Capitalized?]]&lt;&gt; "", Table65[[#This Row],[Codon Optimize Capitalized?]]&lt;&gt; "No Options"),
    IF(MOD(LEN(SUBSTITUTE(SUBSTITUTE(SUBSTITUTE(SUBSTITUTE(SUBSTITUTE(Table65[[#This Row],[Custom Sequence/Bank ID]], "a", ""), "c", ""), "g", ""), "u", ""), "t", "")), 3) = 0,
        "",
        "Error 3: Optimization regions not divisible by 3"),
    "")</f>
        <v/>
      </c>
      <c r="BJ319" s="1" t="str">
        <f>IF(
    Table65[[#This Row],[Vector]]="Banked Construct",
    IF(
        AND(
            LEFT(Table65[[#This Row],[Custom Sequence/Bank ID]], 3)="RTC",
            ISNUMBER(VALUE(MID(Table65[[#This Row],[Custom Sequence/Bank ID]], 4, 7))),
            LEN(Table65[[#This Row],[Custom Sequence/Bank ID]])=10
        ),
        "",
        "Error 4: Incorrect Bank ID"
    ),
    ""
)</f>
        <v/>
      </c>
      <c r="BK319" s="1" t="str">
        <f>IF(
   AND(Table65[[#This Row],[Vector]]&lt;&gt;"Banked Construct", LEN(Table65[[#This Row],[Custom Sequence/Bank ID]])&gt;0),
   IF(
      LEN(
         SUBSTITUTE(
            SUBSTITUTE(
               SUBSTITUTE(
                  SUBSTITUTE(UPPER(Table65[[#This Row],[Custom Sequence/Bank ID]]),"A",""),
               "C",""),
            "T",""),
         "G","")
      )&gt;0,
      "Error 5: Non-ACGT characters present",
      ""
   ),
   ""
)</f>
        <v/>
      </c>
      <c r="BL319" s="4" t="str">
        <f>IF(AND(Table65[[#This Row],[Vector]] &lt;&gt; "Banked Construct",Table65[[#This Row],[Service]]="Custom RNA", LEN(Table65[[#This Row],[Custom Sequence/Bank ID]])&gt;10000),"Error 6: Maximum sequence length is 10,000nt",IF(AND(Table65[[#This Row],[Vector]] &lt;&gt; "Banked Construct",Table65[[#This Row],[Service]]="HT Custom RNA", LEN(Table65[[#This Row],[Custom Sequence/Bank ID]])&gt;5000),"Error 6: Maximum sequence length for HT is 5,000nt", IF(Table65[[#This Row],[Service]]="HT Geneblock Custom RNA", IF(AND(Table65[[#This Row],[Vector]]="RTC coding circRNA", LEN(Table65[[#This Row],[Custom Sequence/Bank ID]])&gt;3793),"Error 6: Maximum sequence length for Coding CircRNA Geneblock is 3,793nt", IF(AND(Table65[[#This Row],[Vector]]="RTC noncoding circRNA", LEN(Table65[[#This Row],[Custom Sequence/Bank ID]])&gt;4493),"Error 6: Maximum sequence length for Noncoding CircRNA Geneblock is 4,493nt", IF(AND(Table65[[#This Row],[Vector]]="RTC Other RNA", LEN(Table65[[#This Row],[Custom Sequence/Bank ID]])&gt;4913),"Error 6: Maximum sequence length for Other RNA Geneblock is 4,913nt",""))),"")))</f>
        <v/>
      </c>
      <c r="BM319" s="4" t="str">
        <f>IF(AND(Table65[[#This Row],[Vector]] &lt;&gt; "Banked Construct", Table65[[#This Row],[Service]]&lt;&gt;"Stock RNA", Table65[[#This Row],[Custom Sequence/Bank ID]]&lt;&gt;""),
    _xlfn.LET(
        _xlpm.Sequence, Table65[[#This Row],[Custom Sequence/Bank ID]],
        _xlpm.OriginalLength, IF(AND(Table65[[#This Row],[Codon Optimize Capitalized?]] &lt;&gt; "No", Table65[[#This Row],[Codon Optimize Capitalized?]] &lt;&gt; ""),
                           LEN(SUBSTITUTE(SUBSTITUTE(SUBSTITUTE(SUBSTITUTE(SUBSTITUTE(_xlpm.Sequence, "A", ""), "C", ""), "G", ""), "T", ""), "U", "")),
                           LEN(_xlpm.Sequence)),
        _xlpm.NoGCLength, IF(AND(Table65[[#This Row],[Codon Optimize Capitalized?]] &lt;&gt; "No", Table65[[#This Row],[Codon Optimize Capitalized?]] &lt;&gt; ""),
                       LEN((SUBSTITUTE(SUBSTITUTE(SUBSTITUTE(SUBSTITUTE(SUBSTITUTE(SUBSTITUTE(SUBSTITUTE(_xlpm.Sequence, "A", ""), "C", ""), "G", ""), "T", ""), "U", ""), "g", ""), "c", ""))),
                       LEN(SUBSTITUTE(SUBSTITUTE(UPPER(_xlpm.Sequence), "G", ""), "C", ""))),
        _xlpm.GCLength, _xlpm.OriginalLength - _xlpm.NoGCLength,
        _xlpm.GCPercentage, IF(_xlpm.OriginalLength &gt; 15, _xlpm.GCLength / _xlpm.OriginalLength, 0.5),
                IF(OR(_xlpm.GCPercentage &gt; 0.65, _xlpm.GCPercentage &lt; 0.25), "Warning 7: Unoptimized region GC is not between 25-65%", "")
    ),
    ""
)</f>
        <v/>
      </c>
      <c r="BN319" s="4" t="str" cm="1">
        <f t="array" ref="BN319">_xlfn.LET(
    _xlpm.ProblemFound, _xlfn.TEXTJOIN(", ", TRUE, IF(OR(Table65[[#This Row],[Codon Optimize Capitalized?]]="No", Table65[[#This Row],[Codon Optimize Capitalized?]]=""), IF((ISNUMBER(SEARCH(Table_Restriction_Enzymes[XbaI], Table65[[#This Row],[Custom Sequence/Bank ID]]))), Table_Restriction_Enzymes[XbaI], ""),IF((ISNUMBER(FIND(LOWER(Table_Restriction_Enzymes[XbaI]), Table65[[#This Row],[Custom Sequence/Bank ID]]))), Table_Restriction_Enzymes[XbaI], ""))),
    IF(_xlpm.ProblemFound="", "", "[" &amp; _xlpm.ProblemFound &amp; "]"))</f>
        <v/>
      </c>
      <c r="BO319" s="4" t="str">
        <f>IF(Table_Sequence_Check[[#This Row],[Restriction Enzyme 1 Check]]&lt;&gt;"", Table_Restriction_Enzymes[[#Headers],[XbaI]],"")</f>
        <v/>
      </c>
      <c r="BP319" s="4" t="str" cm="1">
        <f t="array" ref="BP319">_xlfn.LET(
    _xlpm.ProblemFound, _xlfn.TEXTJOIN(", ", TRUE, IF(OR(Table65[[#This Row],[Codon Optimize Capitalized?]]="No", Table65[[#This Row],[Codon Optimize Capitalized?]]=""), IF((ISNUMBER(SEARCH(Table_Restriction_Enzymes[AscI], Table65[[#This Row],[Custom Sequence/Bank ID]]))), Table_Restriction_Enzymes[AscI], ""),IF((ISNUMBER(FIND(LOWER(Table_Restriction_Enzymes[AscI]), Table65[[#This Row],[Custom Sequence/Bank ID]]))), Table_Restriction_Enzymes[AscI], ""))),
    IF(_xlpm.ProblemFound="", "", "[" &amp; _xlpm.ProblemFound &amp; "]"))</f>
        <v/>
      </c>
      <c r="BQ319" s="4" t="str">
        <f>IF(Table_Sequence_Check[[#This Row],[Restriction Enzyme 2 Check]]&lt;&gt;"", Table_Restriction_Enzymes[[#Headers],[AscI]],"")</f>
        <v/>
      </c>
      <c r="BR319" s="4" t="str">
        <f>IF(AND(Table65[[#This Row],[Vector]] &lt;&gt; "Banked Construct",Table65[[#This Row],[Service]]&lt;&gt;"Stock RNA", Table65[[#This Row],[Service]]&lt;&gt;"HT Geneblock Custom RNA", Table_Sequence_Check[[#This Row],[Restriction Enzyme 1 Check]]&lt;&gt;"", Table_Sequence_Check[[#This Row],[Restriction Enzyme 2 Check]]&lt;&gt; ""),"Error 8: Remove instances of one of the following: " &amp; _xlfn.CONCAT(Table_Sequence_Check[[#This Row],[Restriction Enzyme 1 Check]],Table_Sequence_Check[[#This Row],[Restriction Enzyme 2 Check]]),"")</f>
        <v/>
      </c>
      <c r="BS319" s="4" t="str" cm="1">
        <f t="array" ref="BS319">IF(
   AND(
      Table65[[#This Row],[Service]] &lt;&gt; "",
      OR(
         COUNTIF(Table65[Service], "HT Custom RNA") &gt; 0,
         COUNTIF(Table65[Service], "HT Geneblock Custom RNA") &gt; 0
      ),
      COUNTA(_xlfn.UNIQUE(_xlfn._xlws.FILTER(Table65[Service], Table65[Service] &lt;&gt; ""))) &gt; 1
   ),
   "Error 9: If selecting HT Custom RNA or HT Geneblock Custom RNA, all items must match the selected HT service",
   ""
)</f>
        <v/>
      </c>
      <c r="BT319" s="4" t="str" cm="1">
        <f t="array" ref="BT319">IF(
   AND(
      Table65[[#This Row],[Service]] &lt;&gt; "",
      OR(COUNTIF(Table65[Service], "*HT Custom RNA*") &gt; 0, COUNTIF(Table65[Service], "*HT Geneblock Custom RNA*") &gt; 0),
      OR(
         COUNTA(_xlfn.UNIQUE(_xlfn._xlws.FILTER(Table65[RNA Analytics], (Table65[Service] &lt;&gt; "")))) &gt; 1,
         COUNTA(_xlfn.UNIQUE(_xlfn._xlws.FILTER(Table65[Bank Construct?], (Table65[Service] &lt;&gt; "")))) &gt; 1,
         COUNTA(_xlfn.UNIQUE(_xlfn._xlws.FILTER(Table65[Synthesis Type], (Table65[Service] &lt;&gt; "")))) &gt; 1
      )
   ),
   "Error 10: If submitting HT Custom RNA or HT Geneblock Custom RNA service request, all items must have the same Synthesis Type, Banking, and Analytics",
   ""
)</f>
        <v/>
      </c>
      <c r="BU319" s="4" t="str">
        <f>IF(AND(OR(Table65[[#This Row],[Service]] = "HT Custom RNA",Table65[[#This Row],[Service]] = "HT Geneblock Custom RNA"), Table65[[#This Row],[Vector]]="Banked Construct"),"Error 11: Banked constructs cannot be submitted for HT/Geneblock Custom RNA service. Contact the core if you'd like to resynthesize an entire banked plate","")</f>
        <v/>
      </c>
      <c r="BV319" s="4" t="str">
        <f>IF(AND(Table65[[#This Row],[Service]] &lt;&gt; "", Table65[[#This Row],[Vector]]="Banked Construct", Table65[[#This Row],[Bank Construct?]]="Yes"),"Error 12: Cannot bank constructs that are already banked","")</f>
        <v/>
      </c>
      <c r="BW319" s="4" t="str" cm="1">
        <f t="array" ref="BW319">_xlfn.LET(
    _xlpm.ProblemFound, _xlfn.TEXTJOIN(", ", TRUE, IF(AND(Table65[[#This Row],[Synthesis Type]]="Other RNA", OR(Table65[[#This Row],[Codon Optimize Capitalized?]]="No", Table65[[#This Row],[Codon Optimize Capitalized?]]="")), IF((ISNUMBER(SEARCH(Table_pA_Check[pA Check], Table65[[#This Row],[Custom Sequence/Bank ID]]))), Table_pA_Check[pA Check], ""),IF((ISNUMBER(FIND(LOWER(Table_pA_Check[pA Check]), Table65[[#This Row],[Custom Sequence/Bank ID]]))), Table_pA_Check[pA Check], ""))),
    IF(_xlpm.ProblemFound="", "", "Error 13: Problem sequences found (" &amp; _xlpm.ProblemFound &amp; ")"))</f>
        <v/>
      </c>
      <c r="BX319" s="4" t="str">
        <f>IF(AND(Table65[[#This Row],[Service]] &lt;&gt; "", Table65[[#This Row],[Codon Optimize Capitalized?]]&lt;&gt; "No", Table65[[#This Row],[Codon Optimize Capitalized?]]&lt;&gt; "", Table65[[#This Row],[Codon Optimize Capitalized?]]&lt;&gt; "No Options", EXACT(Table65[[#This Row],[Custom Sequence/Bank ID]],LOWER(Table65[[#This Row],[Custom Sequence/Bank ID]]))),"Error 14: Codon optimization is selected, but sequence is lowercase. Change regions for optimization to uppercase","")</f>
        <v/>
      </c>
      <c r="BY319" s="4" t="str">
        <f>IF(COUNTIF(Table65[Name], Table65[[#This Row],[Name]]) &gt; 1, "Error 15: Duplicate name", "")</f>
        <v/>
      </c>
      <c r="BZ319" s="4" t="str">
        <f>IF(
   Table65[[#This Row],[Service]]&lt;&gt;"",
   IF(
      AND(Table65[[#This Row],[Formulation]]="", Table65[[#This Row],[Number of Aliquots]]&gt;1),
      "Error 16: The RTC can only aliquot formulated circRNA; unformulated circRNA is stable through many freeze-thaw cycles",
      ""
   ),
   ""
)</f>
        <v/>
      </c>
      <c r="CA319" s="4" t="str">
        <f>IF(
   Table65[[#This Row],[Service]]&lt;&gt;"",
   IF(
      Table65[[#This Row],[Number of Aliquots]] &gt; (Table65[[#This Row],[Quantity (mg)]]*20),
      "Error 17: Too many aliquots. Maximum aliquots for Quantity requested = " &amp; (Table65[[#This Row],[Quantity (mg)]]*20),
      ""
   ),
   ""
)</f>
        <v/>
      </c>
      <c r="CB319" s="4" t="str">
        <f>IF(
   AND(Table65[[#This Row],[Service]]&lt;&gt;"", Table65[[#This Row],[Quantity (mg)]]&lt;0.2, Table65[[#This Row],[Formulation]]&lt;&gt;"", Table65[[#This Row],[Formulation]]&lt;&gt;"None"),
   "Error 18: Quantity too low. Minimum is 0.2mg for formulations",
   ""
)</f>
        <v/>
      </c>
      <c r="CC319" s="4" t="str">
        <f>IF(
   AND(Table65[[#This Row],[Service]]&lt;&gt;"", Table65[[#This Row],[Vector]]="No Vector", Table65[[#This Row],[Service]]&lt;&gt;"HT Geneblock Custom RNA"),
   "Error 19: [No Vector] can only be used for Geneblock service",
   ""
)</f>
        <v/>
      </c>
      <c r="CD319" s="4" t="str">
        <f>_xlfn.LET(
    _xlpm.errorList, _xlfn.TEXTJOIN(". ", TRUE, Table_Sequence_Check[[#This Row],[Problem Sequence Check]:[GC Check]],Table_Sequence_Check[[#This Row],[Restriction Enzyme Error]:[Gblock No Vector Check]]),
    IF(AND(Table65[[#This Row],[Service]]&lt;&gt;"", Table65[[#This Row],[Custom Sequence/Bank ID]]&lt;&gt;"SPECIAL",_xlpm.errorList&lt;&gt;""), _xlpm.errorList &amp; ".", "")
)</f>
        <v/>
      </c>
      <c r="CF319" s="3" t="str">
        <f t="shared" si="20"/>
        <v>Required</v>
      </c>
      <c r="CG319" s="1" t="str">
        <f t="shared" si="21"/>
        <v>Optional</v>
      </c>
      <c r="CH319" s="1" t="str">
        <f>IF(Table65[[#This Row],[Service]]&lt;&gt;"",IF((Table65[[#This Row],[Service]]="HT Custom RNA") + (Table65[[#This Row],[Service]]="HT Geneblock Custom RNA"), "Empty","Required"),"Empty")</f>
        <v>Empty</v>
      </c>
      <c r="CI319" s="1" t="str">
        <f>IF(Table65[[#This Row],[Service]] = "Stock RNA", "Required","Empty")</f>
        <v>Empty</v>
      </c>
      <c r="CJ319" s="1" t="str">
        <f>IF(OR(Table65[[#This Row],[Service]] = "Custom RNA", Table65[[#This Row],[Service]] = "HT Custom RNA", Table65[[#This Row],[Service]] = "HT Geneblock Custom RNA", Table65[[#This Row],[Service]] = "Formulation"), "Required", "Empty")</f>
        <v>Empty</v>
      </c>
      <c r="CK319" s="1" t="str">
        <f>IF(OR(Table65[[#This Row],[Service]] = "Custom RNA", Table65[[#This Row],[Service]] = "HT Custom RNA", Table65[[#This Row],[Service]] = "HT Geneblock Custom RNA"), "Required", "Empty")</f>
        <v>Empty</v>
      </c>
      <c r="CL319" s="1" t="str">
        <f>IF(OR(Table65[[#This Row],[Service]] = "Custom RNA", Table65[[#This Row],[Service]] = "HT Custom RNA", Table65[[#This Row],[Service]] = "HT Geneblock Custom RNA"), "Required", "Empty")</f>
        <v>Empty</v>
      </c>
      <c r="CM319" s="1" t="str">
        <f>IF(OR(Table65[[#This Row],[Service]] = "Custom RNA", Table65[[#This Row],[Service]] = "HT Custom RNA", Table65[[#This Row],[Service]] = "HT Geneblock Custom RNA"), "Required", "Empty")</f>
        <v>Empty</v>
      </c>
      <c r="CN319" s="1" t="str">
        <f>IF(AND(Table65[[#This Row],[Vector]]&lt;&gt;"Banked Construct", OR(Table65[[#This Row],[Service]] = "Custom RNA", Table65[[#This Row],[Service]] = "HT Custom RNA",Table65[[#This Row],[Service]] = "HT Geneblock Custom RNA",)), "Optional", "Empty")</f>
        <v>Empty</v>
      </c>
      <c r="CO319" s="1" t="str">
        <f>IF(OR(Table65[[#This Row],[Service]] = "Custom RNA", Table65[[#This Row],[Service]] = "HT Custom RNA"), "Optional", "Empty")</f>
        <v>Empty</v>
      </c>
      <c r="CP319" s="1" t="str">
        <f>IF(OR(Table65[[#This Row],[Service]] = "Custom RNA", Table65[[#This Row],[Service]] = "HT Custom RNA", Table65[[#This Row],[Service]] = "HT Custom Geneblock RNA"), "Optional", "Empty")</f>
        <v>Empty</v>
      </c>
      <c r="CQ319" s="1" t="str">
        <f>IF(Table65[[#This Row],[Service]]&lt;&gt;"",IF(OR(Table65[[#This Row],[Service]]="HT Custom RNA", Table65[[#This Row],[Service]]="HT Geneblock Custom RNA"), "Empty","Optional"),"Empty")</f>
        <v>Empty</v>
      </c>
      <c r="CR319" s="1" t="str">
        <f>IF(AND(Table65[[#This Row],[Formulation]]&lt;&gt;"",Table65[[#This Row],[Formulation]]&lt;&gt;"None",Table65[[#This Row],[Formulation]]&lt;&gt;"No Options"), "Required","Empty")</f>
        <v>Empty</v>
      </c>
      <c r="CS319" s="1" t="str">
        <f>IF(AND(Table65[[#This Row],[Formulation]]&lt;&gt;"",Table65[[#This Row],[Formulation]]&lt;&gt;"None",Table65[[#This Row],[Formulation]]&lt;&gt;"No Options"), "Optional","Empty")</f>
        <v>Empty</v>
      </c>
      <c r="CT319" s="1" t="str">
        <f t="shared" si="22"/>
        <v>Optional</v>
      </c>
      <c r="CU319" s="1" t="str">
        <f t="shared" si="23"/>
        <v>Optional</v>
      </c>
      <c r="CV319" s="2" t="str">
        <f t="shared" si="24"/>
        <v>Optional</v>
      </c>
    </row>
    <row r="320" spans="1:100" x14ac:dyDescent="0.35">
      <c r="A320" s="69">
        <v>316</v>
      </c>
      <c r="B320" s="59"/>
      <c r="C320" s="83"/>
      <c r="D320" s="85"/>
      <c r="E320" s="90"/>
      <c r="F320" s="60"/>
      <c r="G320" s="60"/>
      <c r="H320" s="60"/>
      <c r="I320" s="61"/>
      <c r="J320" s="61"/>
      <c r="K320" s="105"/>
      <c r="L320" s="90"/>
      <c r="M320" s="60"/>
      <c r="N320" s="108"/>
      <c r="O320" s="91"/>
      <c r="P320" s="111"/>
      <c r="Q320" s="93" t="str">
        <f>Table_Sequence_Check[[#This Row],[Final Warnings]]</f>
        <v/>
      </c>
      <c r="R320" s="19"/>
      <c r="S320" s="19"/>
      <c r="T320" s="19"/>
      <c r="BG320" s="3" t="str" cm="1">
        <f t="array" ref="BG320">_xlfn.LET(
    _xlpm.ProblemFound, _xlfn.TEXTJOIN(", ", TRUE, IF(OR(Table65[[#This Row],[Codon Optimize Capitalized?]]="No", Table65[[#This Row],[Codon Optimize Capitalized?]]=""), IF((ISNUMBER(SEARCH(Table_Problem_Sequences[Problem Sequences], Table65[[#This Row],[Custom Sequence/Bank ID]]))), Table_Problem_Sequences[Problem Sequences], ""),IF((ISNUMBER(FIND(LOWER(Table_Problem_Sequences[Problem Sequences]), Table65[[#This Row],[Custom Sequence/Bank ID]]))), Table_Problem_Sequences[Problem Sequences], ""))),
    IF(_xlpm.ProblemFound="", "", "Warning 1: Problem sequences found (" &amp; _xlpm.ProblemFound &amp; ")"))</f>
        <v/>
      </c>
      <c r="BH320" s="3" t="str">
        <f>IF(AND(Table65[[#This Row],[Vector]] &lt;&gt; "Banked Construct",Table65[[#This Row],[Service]]&lt;&gt;"Stock RNA", LEN(Table65[[#This Row],[Custom Sequence/Bank ID]])&lt;300, Table65[[#This Row],[Custom Sequence/Bank ID]]&lt;&gt;""),"Comment: Sequence is less than 300nt. A spacer sequence will be added to bring the length up to 300nt","")</f>
        <v/>
      </c>
      <c r="BI320" s="1" t="str">
        <f>IF(AND(Table65[[#This Row],[Custom Sequence/Bank ID]]&lt;&gt;"", Table65[[#This Row],[Codon Optimize Capitalized?]]&lt;&gt; "No", Table65[[#This Row],[Codon Optimize Capitalized?]]&lt;&gt; "", Table65[[#This Row],[Codon Optimize Capitalized?]]&lt;&gt; "No Options"),
    IF(MOD(LEN(SUBSTITUTE(SUBSTITUTE(SUBSTITUTE(SUBSTITUTE(SUBSTITUTE(Table65[[#This Row],[Custom Sequence/Bank ID]], "a", ""), "c", ""), "g", ""), "u", ""), "t", "")), 3) = 0,
        "",
        "Error 3: Optimization regions not divisible by 3"),
    "")</f>
        <v/>
      </c>
      <c r="BJ320" s="1" t="str">
        <f>IF(
    Table65[[#This Row],[Vector]]="Banked Construct",
    IF(
        AND(
            LEFT(Table65[[#This Row],[Custom Sequence/Bank ID]], 3)="RTC",
            ISNUMBER(VALUE(MID(Table65[[#This Row],[Custom Sequence/Bank ID]], 4, 7))),
            LEN(Table65[[#This Row],[Custom Sequence/Bank ID]])=10
        ),
        "",
        "Error 4: Incorrect Bank ID"
    ),
    ""
)</f>
        <v/>
      </c>
      <c r="BK320" s="1" t="str">
        <f>IF(
   AND(Table65[[#This Row],[Vector]]&lt;&gt;"Banked Construct", LEN(Table65[[#This Row],[Custom Sequence/Bank ID]])&gt;0),
   IF(
      LEN(
         SUBSTITUTE(
            SUBSTITUTE(
               SUBSTITUTE(
                  SUBSTITUTE(UPPER(Table65[[#This Row],[Custom Sequence/Bank ID]]),"A",""),
               "C",""),
            "T",""),
         "G","")
      )&gt;0,
      "Error 5: Non-ACGT characters present",
      ""
   ),
   ""
)</f>
        <v/>
      </c>
      <c r="BL320" s="4" t="str">
        <f>IF(AND(Table65[[#This Row],[Vector]] &lt;&gt; "Banked Construct",Table65[[#This Row],[Service]]="Custom RNA", LEN(Table65[[#This Row],[Custom Sequence/Bank ID]])&gt;10000),"Error 6: Maximum sequence length is 10,000nt",IF(AND(Table65[[#This Row],[Vector]] &lt;&gt; "Banked Construct",Table65[[#This Row],[Service]]="HT Custom RNA", LEN(Table65[[#This Row],[Custom Sequence/Bank ID]])&gt;5000),"Error 6: Maximum sequence length for HT is 5,000nt", IF(Table65[[#This Row],[Service]]="HT Geneblock Custom RNA", IF(AND(Table65[[#This Row],[Vector]]="RTC coding circRNA", LEN(Table65[[#This Row],[Custom Sequence/Bank ID]])&gt;3793),"Error 6: Maximum sequence length for Coding CircRNA Geneblock is 3,793nt", IF(AND(Table65[[#This Row],[Vector]]="RTC noncoding circRNA", LEN(Table65[[#This Row],[Custom Sequence/Bank ID]])&gt;4493),"Error 6: Maximum sequence length for Noncoding CircRNA Geneblock is 4,493nt", IF(AND(Table65[[#This Row],[Vector]]="RTC Other RNA", LEN(Table65[[#This Row],[Custom Sequence/Bank ID]])&gt;4913),"Error 6: Maximum sequence length for Other RNA Geneblock is 4,913nt",""))),"")))</f>
        <v/>
      </c>
      <c r="BM320" s="4" t="str">
        <f>IF(AND(Table65[[#This Row],[Vector]] &lt;&gt; "Banked Construct", Table65[[#This Row],[Service]]&lt;&gt;"Stock RNA", Table65[[#This Row],[Custom Sequence/Bank ID]]&lt;&gt;""),
    _xlfn.LET(
        _xlpm.Sequence, Table65[[#This Row],[Custom Sequence/Bank ID]],
        _xlpm.OriginalLength, IF(AND(Table65[[#This Row],[Codon Optimize Capitalized?]] &lt;&gt; "No", Table65[[#This Row],[Codon Optimize Capitalized?]] &lt;&gt; ""),
                           LEN(SUBSTITUTE(SUBSTITUTE(SUBSTITUTE(SUBSTITUTE(SUBSTITUTE(_xlpm.Sequence, "A", ""), "C", ""), "G", ""), "T", ""), "U", "")),
                           LEN(_xlpm.Sequence)),
        _xlpm.NoGCLength, IF(AND(Table65[[#This Row],[Codon Optimize Capitalized?]] &lt;&gt; "No", Table65[[#This Row],[Codon Optimize Capitalized?]] &lt;&gt; ""),
                       LEN((SUBSTITUTE(SUBSTITUTE(SUBSTITUTE(SUBSTITUTE(SUBSTITUTE(SUBSTITUTE(SUBSTITUTE(_xlpm.Sequence, "A", ""), "C", ""), "G", ""), "T", ""), "U", ""), "g", ""), "c", ""))),
                       LEN(SUBSTITUTE(SUBSTITUTE(UPPER(_xlpm.Sequence), "G", ""), "C", ""))),
        _xlpm.GCLength, _xlpm.OriginalLength - _xlpm.NoGCLength,
        _xlpm.GCPercentage, IF(_xlpm.OriginalLength &gt; 15, _xlpm.GCLength / _xlpm.OriginalLength, 0.5),
                IF(OR(_xlpm.GCPercentage &gt; 0.65, _xlpm.GCPercentage &lt; 0.25), "Warning 7: Unoptimized region GC is not between 25-65%", "")
    ),
    ""
)</f>
        <v/>
      </c>
      <c r="BN320" s="4" t="str" cm="1">
        <f t="array" ref="BN320">_xlfn.LET(
    _xlpm.ProblemFound, _xlfn.TEXTJOIN(", ", TRUE, IF(OR(Table65[[#This Row],[Codon Optimize Capitalized?]]="No", Table65[[#This Row],[Codon Optimize Capitalized?]]=""), IF((ISNUMBER(SEARCH(Table_Restriction_Enzymes[XbaI], Table65[[#This Row],[Custom Sequence/Bank ID]]))), Table_Restriction_Enzymes[XbaI], ""),IF((ISNUMBER(FIND(LOWER(Table_Restriction_Enzymes[XbaI]), Table65[[#This Row],[Custom Sequence/Bank ID]]))), Table_Restriction_Enzymes[XbaI], ""))),
    IF(_xlpm.ProblemFound="", "", "[" &amp; _xlpm.ProblemFound &amp; "]"))</f>
        <v/>
      </c>
      <c r="BO320" s="4" t="str">
        <f>IF(Table_Sequence_Check[[#This Row],[Restriction Enzyme 1 Check]]&lt;&gt;"", Table_Restriction_Enzymes[[#Headers],[XbaI]],"")</f>
        <v/>
      </c>
      <c r="BP320" s="4" t="str" cm="1">
        <f t="array" ref="BP320">_xlfn.LET(
    _xlpm.ProblemFound, _xlfn.TEXTJOIN(", ", TRUE, IF(OR(Table65[[#This Row],[Codon Optimize Capitalized?]]="No", Table65[[#This Row],[Codon Optimize Capitalized?]]=""), IF((ISNUMBER(SEARCH(Table_Restriction_Enzymes[AscI], Table65[[#This Row],[Custom Sequence/Bank ID]]))), Table_Restriction_Enzymes[AscI], ""),IF((ISNUMBER(FIND(LOWER(Table_Restriction_Enzymes[AscI]), Table65[[#This Row],[Custom Sequence/Bank ID]]))), Table_Restriction_Enzymes[AscI], ""))),
    IF(_xlpm.ProblemFound="", "", "[" &amp; _xlpm.ProblemFound &amp; "]"))</f>
        <v/>
      </c>
      <c r="BQ320" s="4" t="str">
        <f>IF(Table_Sequence_Check[[#This Row],[Restriction Enzyme 2 Check]]&lt;&gt;"", Table_Restriction_Enzymes[[#Headers],[AscI]],"")</f>
        <v/>
      </c>
      <c r="BR320" s="4" t="str">
        <f>IF(AND(Table65[[#This Row],[Vector]] &lt;&gt; "Banked Construct",Table65[[#This Row],[Service]]&lt;&gt;"Stock RNA", Table65[[#This Row],[Service]]&lt;&gt;"HT Geneblock Custom RNA", Table_Sequence_Check[[#This Row],[Restriction Enzyme 1 Check]]&lt;&gt;"", Table_Sequence_Check[[#This Row],[Restriction Enzyme 2 Check]]&lt;&gt; ""),"Error 8: Remove instances of one of the following: " &amp; _xlfn.CONCAT(Table_Sequence_Check[[#This Row],[Restriction Enzyme 1 Check]],Table_Sequence_Check[[#This Row],[Restriction Enzyme 2 Check]]),"")</f>
        <v/>
      </c>
      <c r="BS320" s="4" t="str" cm="1">
        <f t="array" ref="BS320">IF(
   AND(
      Table65[[#This Row],[Service]] &lt;&gt; "",
      OR(
         COUNTIF(Table65[Service], "HT Custom RNA") &gt; 0,
         COUNTIF(Table65[Service], "HT Geneblock Custom RNA") &gt; 0
      ),
      COUNTA(_xlfn.UNIQUE(_xlfn._xlws.FILTER(Table65[Service], Table65[Service] &lt;&gt; ""))) &gt; 1
   ),
   "Error 9: If selecting HT Custom RNA or HT Geneblock Custom RNA, all items must match the selected HT service",
   ""
)</f>
        <v/>
      </c>
      <c r="BT320" s="4" t="str" cm="1">
        <f t="array" ref="BT320">IF(
   AND(
      Table65[[#This Row],[Service]] &lt;&gt; "",
      OR(COUNTIF(Table65[Service], "*HT Custom RNA*") &gt; 0, COUNTIF(Table65[Service], "*HT Geneblock Custom RNA*") &gt; 0),
      OR(
         COUNTA(_xlfn.UNIQUE(_xlfn._xlws.FILTER(Table65[RNA Analytics], (Table65[Service] &lt;&gt; "")))) &gt; 1,
         COUNTA(_xlfn.UNIQUE(_xlfn._xlws.FILTER(Table65[Bank Construct?], (Table65[Service] &lt;&gt; "")))) &gt; 1,
         COUNTA(_xlfn.UNIQUE(_xlfn._xlws.FILTER(Table65[Synthesis Type], (Table65[Service] &lt;&gt; "")))) &gt; 1
      )
   ),
   "Error 10: If submitting HT Custom RNA or HT Geneblock Custom RNA service request, all items must have the same Synthesis Type, Banking, and Analytics",
   ""
)</f>
        <v/>
      </c>
      <c r="BU320" s="4" t="str">
        <f>IF(AND(OR(Table65[[#This Row],[Service]] = "HT Custom RNA",Table65[[#This Row],[Service]] = "HT Geneblock Custom RNA"), Table65[[#This Row],[Vector]]="Banked Construct"),"Error 11: Banked constructs cannot be submitted for HT/Geneblock Custom RNA service. Contact the core if you'd like to resynthesize an entire banked plate","")</f>
        <v/>
      </c>
      <c r="BV320" s="4" t="str">
        <f>IF(AND(Table65[[#This Row],[Service]] &lt;&gt; "", Table65[[#This Row],[Vector]]="Banked Construct", Table65[[#This Row],[Bank Construct?]]="Yes"),"Error 12: Cannot bank constructs that are already banked","")</f>
        <v/>
      </c>
      <c r="BW320" s="4" t="str" cm="1">
        <f t="array" ref="BW320">_xlfn.LET(
    _xlpm.ProblemFound, _xlfn.TEXTJOIN(", ", TRUE, IF(AND(Table65[[#This Row],[Synthesis Type]]="Other RNA", OR(Table65[[#This Row],[Codon Optimize Capitalized?]]="No", Table65[[#This Row],[Codon Optimize Capitalized?]]="")), IF((ISNUMBER(SEARCH(Table_pA_Check[pA Check], Table65[[#This Row],[Custom Sequence/Bank ID]]))), Table_pA_Check[pA Check], ""),IF((ISNUMBER(FIND(LOWER(Table_pA_Check[pA Check]), Table65[[#This Row],[Custom Sequence/Bank ID]]))), Table_pA_Check[pA Check], ""))),
    IF(_xlpm.ProblemFound="", "", "Error 13: Problem sequences found (" &amp; _xlpm.ProblemFound &amp; ")"))</f>
        <v/>
      </c>
      <c r="BX320" s="4" t="str">
        <f>IF(AND(Table65[[#This Row],[Service]] &lt;&gt; "", Table65[[#This Row],[Codon Optimize Capitalized?]]&lt;&gt; "No", Table65[[#This Row],[Codon Optimize Capitalized?]]&lt;&gt; "", Table65[[#This Row],[Codon Optimize Capitalized?]]&lt;&gt; "No Options", EXACT(Table65[[#This Row],[Custom Sequence/Bank ID]],LOWER(Table65[[#This Row],[Custom Sequence/Bank ID]]))),"Error 14: Codon optimization is selected, but sequence is lowercase. Change regions for optimization to uppercase","")</f>
        <v/>
      </c>
      <c r="BY320" s="4" t="str">
        <f>IF(COUNTIF(Table65[Name], Table65[[#This Row],[Name]]) &gt; 1, "Error 15: Duplicate name", "")</f>
        <v/>
      </c>
      <c r="BZ320" s="4" t="str">
        <f>IF(
   Table65[[#This Row],[Service]]&lt;&gt;"",
   IF(
      AND(Table65[[#This Row],[Formulation]]="", Table65[[#This Row],[Number of Aliquots]]&gt;1),
      "Error 16: The RTC can only aliquot formulated circRNA; unformulated circRNA is stable through many freeze-thaw cycles",
      ""
   ),
   ""
)</f>
        <v/>
      </c>
      <c r="CA320" s="4" t="str">
        <f>IF(
   Table65[[#This Row],[Service]]&lt;&gt;"",
   IF(
      Table65[[#This Row],[Number of Aliquots]] &gt; (Table65[[#This Row],[Quantity (mg)]]*20),
      "Error 17: Too many aliquots. Maximum aliquots for Quantity requested = " &amp; (Table65[[#This Row],[Quantity (mg)]]*20),
      ""
   ),
   ""
)</f>
        <v/>
      </c>
      <c r="CB320" s="4" t="str">
        <f>IF(
   AND(Table65[[#This Row],[Service]]&lt;&gt;"", Table65[[#This Row],[Quantity (mg)]]&lt;0.2, Table65[[#This Row],[Formulation]]&lt;&gt;"", Table65[[#This Row],[Formulation]]&lt;&gt;"None"),
   "Error 18: Quantity too low. Minimum is 0.2mg for formulations",
   ""
)</f>
        <v/>
      </c>
      <c r="CC320" s="4" t="str">
        <f>IF(
   AND(Table65[[#This Row],[Service]]&lt;&gt;"", Table65[[#This Row],[Vector]]="No Vector", Table65[[#This Row],[Service]]&lt;&gt;"HT Geneblock Custom RNA"),
   "Error 19: [No Vector] can only be used for Geneblock service",
   ""
)</f>
        <v/>
      </c>
      <c r="CD320" s="4" t="str">
        <f>_xlfn.LET(
    _xlpm.errorList, _xlfn.TEXTJOIN(". ", TRUE, Table_Sequence_Check[[#This Row],[Problem Sequence Check]:[GC Check]],Table_Sequence_Check[[#This Row],[Restriction Enzyme Error]:[Gblock No Vector Check]]),
    IF(AND(Table65[[#This Row],[Service]]&lt;&gt;"", Table65[[#This Row],[Custom Sequence/Bank ID]]&lt;&gt;"SPECIAL",_xlpm.errorList&lt;&gt;""), _xlpm.errorList &amp; ".", "")
)</f>
        <v/>
      </c>
      <c r="CF320" s="3" t="str">
        <f t="shared" si="20"/>
        <v>Required</v>
      </c>
      <c r="CG320" s="1" t="str">
        <f t="shared" si="21"/>
        <v>Optional</v>
      </c>
      <c r="CH320" s="1" t="str">
        <f>IF(Table65[[#This Row],[Service]]&lt;&gt;"",IF((Table65[[#This Row],[Service]]="HT Custom RNA") + (Table65[[#This Row],[Service]]="HT Geneblock Custom RNA"), "Empty","Required"),"Empty")</f>
        <v>Empty</v>
      </c>
      <c r="CI320" s="1" t="str">
        <f>IF(Table65[[#This Row],[Service]] = "Stock RNA", "Required","Empty")</f>
        <v>Empty</v>
      </c>
      <c r="CJ320" s="1" t="str">
        <f>IF(OR(Table65[[#This Row],[Service]] = "Custom RNA", Table65[[#This Row],[Service]] = "HT Custom RNA", Table65[[#This Row],[Service]] = "HT Geneblock Custom RNA", Table65[[#This Row],[Service]] = "Formulation"), "Required", "Empty")</f>
        <v>Empty</v>
      </c>
      <c r="CK320" s="1" t="str">
        <f>IF(OR(Table65[[#This Row],[Service]] = "Custom RNA", Table65[[#This Row],[Service]] = "HT Custom RNA", Table65[[#This Row],[Service]] = "HT Geneblock Custom RNA"), "Required", "Empty")</f>
        <v>Empty</v>
      </c>
      <c r="CL320" s="1" t="str">
        <f>IF(OR(Table65[[#This Row],[Service]] = "Custom RNA", Table65[[#This Row],[Service]] = "HT Custom RNA", Table65[[#This Row],[Service]] = "HT Geneblock Custom RNA"), "Required", "Empty")</f>
        <v>Empty</v>
      </c>
      <c r="CM320" s="1" t="str">
        <f>IF(OR(Table65[[#This Row],[Service]] = "Custom RNA", Table65[[#This Row],[Service]] = "HT Custom RNA", Table65[[#This Row],[Service]] = "HT Geneblock Custom RNA"), "Required", "Empty")</f>
        <v>Empty</v>
      </c>
      <c r="CN320" s="1" t="str">
        <f>IF(AND(Table65[[#This Row],[Vector]]&lt;&gt;"Banked Construct", OR(Table65[[#This Row],[Service]] = "Custom RNA", Table65[[#This Row],[Service]] = "HT Custom RNA",Table65[[#This Row],[Service]] = "HT Geneblock Custom RNA",)), "Optional", "Empty")</f>
        <v>Empty</v>
      </c>
      <c r="CO320" s="1" t="str">
        <f>IF(OR(Table65[[#This Row],[Service]] = "Custom RNA", Table65[[#This Row],[Service]] = "HT Custom RNA"), "Optional", "Empty")</f>
        <v>Empty</v>
      </c>
      <c r="CP320" s="1" t="str">
        <f>IF(OR(Table65[[#This Row],[Service]] = "Custom RNA", Table65[[#This Row],[Service]] = "HT Custom RNA", Table65[[#This Row],[Service]] = "HT Custom Geneblock RNA"), "Optional", "Empty")</f>
        <v>Empty</v>
      </c>
      <c r="CQ320" s="1" t="str">
        <f>IF(Table65[[#This Row],[Service]]&lt;&gt;"",IF(OR(Table65[[#This Row],[Service]]="HT Custom RNA", Table65[[#This Row],[Service]]="HT Geneblock Custom RNA"), "Empty","Optional"),"Empty")</f>
        <v>Empty</v>
      </c>
      <c r="CR320" s="1" t="str">
        <f>IF(AND(Table65[[#This Row],[Formulation]]&lt;&gt;"",Table65[[#This Row],[Formulation]]&lt;&gt;"None",Table65[[#This Row],[Formulation]]&lt;&gt;"No Options"), "Required","Empty")</f>
        <v>Empty</v>
      </c>
      <c r="CS320" s="1" t="str">
        <f>IF(AND(Table65[[#This Row],[Formulation]]&lt;&gt;"",Table65[[#This Row],[Formulation]]&lt;&gt;"None",Table65[[#This Row],[Formulation]]&lt;&gt;"No Options"), "Optional","Empty")</f>
        <v>Empty</v>
      </c>
      <c r="CT320" s="1" t="str">
        <f t="shared" si="22"/>
        <v>Optional</v>
      </c>
      <c r="CU320" s="1" t="str">
        <f t="shared" si="23"/>
        <v>Optional</v>
      </c>
      <c r="CV320" s="2" t="str">
        <f t="shared" si="24"/>
        <v>Optional</v>
      </c>
    </row>
    <row r="321" spans="1:100" x14ac:dyDescent="0.35">
      <c r="A321" s="69">
        <v>317</v>
      </c>
      <c r="B321" s="59"/>
      <c r="C321" s="83"/>
      <c r="D321" s="85"/>
      <c r="E321" s="90"/>
      <c r="F321" s="60"/>
      <c r="G321" s="60"/>
      <c r="H321" s="60"/>
      <c r="I321" s="61"/>
      <c r="J321" s="61"/>
      <c r="K321" s="105"/>
      <c r="L321" s="90"/>
      <c r="M321" s="60"/>
      <c r="N321" s="108"/>
      <c r="O321" s="91"/>
      <c r="P321" s="111"/>
      <c r="Q321" s="93" t="str">
        <f>Table_Sequence_Check[[#This Row],[Final Warnings]]</f>
        <v/>
      </c>
      <c r="R321" s="19"/>
      <c r="S321" s="19"/>
      <c r="T321" s="19"/>
      <c r="BG321" s="3" t="str" cm="1">
        <f t="array" ref="BG321">_xlfn.LET(
    _xlpm.ProblemFound, _xlfn.TEXTJOIN(", ", TRUE, IF(OR(Table65[[#This Row],[Codon Optimize Capitalized?]]="No", Table65[[#This Row],[Codon Optimize Capitalized?]]=""), IF((ISNUMBER(SEARCH(Table_Problem_Sequences[Problem Sequences], Table65[[#This Row],[Custom Sequence/Bank ID]]))), Table_Problem_Sequences[Problem Sequences], ""),IF((ISNUMBER(FIND(LOWER(Table_Problem_Sequences[Problem Sequences]), Table65[[#This Row],[Custom Sequence/Bank ID]]))), Table_Problem_Sequences[Problem Sequences], ""))),
    IF(_xlpm.ProblemFound="", "", "Warning 1: Problem sequences found (" &amp; _xlpm.ProblemFound &amp; ")"))</f>
        <v/>
      </c>
      <c r="BH321" s="3" t="str">
        <f>IF(AND(Table65[[#This Row],[Vector]] &lt;&gt; "Banked Construct",Table65[[#This Row],[Service]]&lt;&gt;"Stock RNA", LEN(Table65[[#This Row],[Custom Sequence/Bank ID]])&lt;300, Table65[[#This Row],[Custom Sequence/Bank ID]]&lt;&gt;""),"Comment: Sequence is less than 300nt. A spacer sequence will be added to bring the length up to 300nt","")</f>
        <v/>
      </c>
      <c r="BI321" s="1" t="str">
        <f>IF(AND(Table65[[#This Row],[Custom Sequence/Bank ID]]&lt;&gt;"", Table65[[#This Row],[Codon Optimize Capitalized?]]&lt;&gt; "No", Table65[[#This Row],[Codon Optimize Capitalized?]]&lt;&gt; "", Table65[[#This Row],[Codon Optimize Capitalized?]]&lt;&gt; "No Options"),
    IF(MOD(LEN(SUBSTITUTE(SUBSTITUTE(SUBSTITUTE(SUBSTITUTE(SUBSTITUTE(Table65[[#This Row],[Custom Sequence/Bank ID]], "a", ""), "c", ""), "g", ""), "u", ""), "t", "")), 3) = 0,
        "",
        "Error 3: Optimization regions not divisible by 3"),
    "")</f>
        <v/>
      </c>
      <c r="BJ321" s="1" t="str">
        <f>IF(
    Table65[[#This Row],[Vector]]="Banked Construct",
    IF(
        AND(
            LEFT(Table65[[#This Row],[Custom Sequence/Bank ID]], 3)="RTC",
            ISNUMBER(VALUE(MID(Table65[[#This Row],[Custom Sequence/Bank ID]], 4, 7))),
            LEN(Table65[[#This Row],[Custom Sequence/Bank ID]])=10
        ),
        "",
        "Error 4: Incorrect Bank ID"
    ),
    ""
)</f>
        <v/>
      </c>
      <c r="BK321" s="1" t="str">
        <f>IF(
   AND(Table65[[#This Row],[Vector]]&lt;&gt;"Banked Construct", LEN(Table65[[#This Row],[Custom Sequence/Bank ID]])&gt;0),
   IF(
      LEN(
         SUBSTITUTE(
            SUBSTITUTE(
               SUBSTITUTE(
                  SUBSTITUTE(UPPER(Table65[[#This Row],[Custom Sequence/Bank ID]]),"A",""),
               "C",""),
            "T",""),
         "G","")
      )&gt;0,
      "Error 5: Non-ACGT characters present",
      ""
   ),
   ""
)</f>
        <v/>
      </c>
      <c r="BL321" s="4" t="str">
        <f>IF(AND(Table65[[#This Row],[Vector]] &lt;&gt; "Banked Construct",Table65[[#This Row],[Service]]="Custom RNA", LEN(Table65[[#This Row],[Custom Sequence/Bank ID]])&gt;10000),"Error 6: Maximum sequence length is 10,000nt",IF(AND(Table65[[#This Row],[Vector]] &lt;&gt; "Banked Construct",Table65[[#This Row],[Service]]="HT Custom RNA", LEN(Table65[[#This Row],[Custom Sequence/Bank ID]])&gt;5000),"Error 6: Maximum sequence length for HT is 5,000nt", IF(Table65[[#This Row],[Service]]="HT Geneblock Custom RNA", IF(AND(Table65[[#This Row],[Vector]]="RTC coding circRNA", LEN(Table65[[#This Row],[Custom Sequence/Bank ID]])&gt;3793),"Error 6: Maximum sequence length for Coding CircRNA Geneblock is 3,793nt", IF(AND(Table65[[#This Row],[Vector]]="RTC noncoding circRNA", LEN(Table65[[#This Row],[Custom Sequence/Bank ID]])&gt;4493),"Error 6: Maximum sequence length for Noncoding CircRNA Geneblock is 4,493nt", IF(AND(Table65[[#This Row],[Vector]]="RTC Other RNA", LEN(Table65[[#This Row],[Custom Sequence/Bank ID]])&gt;4913),"Error 6: Maximum sequence length for Other RNA Geneblock is 4,913nt",""))),"")))</f>
        <v/>
      </c>
      <c r="BM321" s="4" t="str">
        <f>IF(AND(Table65[[#This Row],[Vector]] &lt;&gt; "Banked Construct", Table65[[#This Row],[Service]]&lt;&gt;"Stock RNA", Table65[[#This Row],[Custom Sequence/Bank ID]]&lt;&gt;""),
    _xlfn.LET(
        _xlpm.Sequence, Table65[[#This Row],[Custom Sequence/Bank ID]],
        _xlpm.OriginalLength, IF(AND(Table65[[#This Row],[Codon Optimize Capitalized?]] &lt;&gt; "No", Table65[[#This Row],[Codon Optimize Capitalized?]] &lt;&gt; ""),
                           LEN(SUBSTITUTE(SUBSTITUTE(SUBSTITUTE(SUBSTITUTE(SUBSTITUTE(_xlpm.Sequence, "A", ""), "C", ""), "G", ""), "T", ""), "U", "")),
                           LEN(_xlpm.Sequence)),
        _xlpm.NoGCLength, IF(AND(Table65[[#This Row],[Codon Optimize Capitalized?]] &lt;&gt; "No", Table65[[#This Row],[Codon Optimize Capitalized?]] &lt;&gt; ""),
                       LEN((SUBSTITUTE(SUBSTITUTE(SUBSTITUTE(SUBSTITUTE(SUBSTITUTE(SUBSTITUTE(SUBSTITUTE(_xlpm.Sequence, "A", ""), "C", ""), "G", ""), "T", ""), "U", ""), "g", ""), "c", ""))),
                       LEN(SUBSTITUTE(SUBSTITUTE(UPPER(_xlpm.Sequence), "G", ""), "C", ""))),
        _xlpm.GCLength, _xlpm.OriginalLength - _xlpm.NoGCLength,
        _xlpm.GCPercentage, IF(_xlpm.OriginalLength &gt; 15, _xlpm.GCLength / _xlpm.OriginalLength, 0.5),
                IF(OR(_xlpm.GCPercentage &gt; 0.65, _xlpm.GCPercentage &lt; 0.25), "Warning 7: Unoptimized region GC is not between 25-65%", "")
    ),
    ""
)</f>
        <v/>
      </c>
      <c r="BN321" s="4" t="str" cm="1">
        <f t="array" ref="BN321">_xlfn.LET(
    _xlpm.ProblemFound, _xlfn.TEXTJOIN(", ", TRUE, IF(OR(Table65[[#This Row],[Codon Optimize Capitalized?]]="No", Table65[[#This Row],[Codon Optimize Capitalized?]]=""), IF((ISNUMBER(SEARCH(Table_Restriction_Enzymes[XbaI], Table65[[#This Row],[Custom Sequence/Bank ID]]))), Table_Restriction_Enzymes[XbaI], ""),IF((ISNUMBER(FIND(LOWER(Table_Restriction_Enzymes[XbaI]), Table65[[#This Row],[Custom Sequence/Bank ID]]))), Table_Restriction_Enzymes[XbaI], ""))),
    IF(_xlpm.ProblemFound="", "", "[" &amp; _xlpm.ProblemFound &amp; "]"))</f>
        <v/>
      </c>
      <c r="BO321" s="4" t="str">
        <f>IF(Table_Sequence_Check[[#This Row],[Restriction Enzyme 1 Check]]&lt;&gt;"", Table_Restriction_Enzymes[[#Headers],[XbaI]],"")</f>
        <v/>
      </c>
      <c r="BP321" s="4" t="str" cm="1">
        <f t="array" ref="BP321">_xlfn.LET(
    _xlpm.ProblemFound, _xlfn.TEXTJOIN(", ", TRUE, IF(OR(Table65[[#This Row],[Codon Optimize Capitalized?]]="No", Table65[[#This Row],[Codon Optimize Capitalized?]]=""), IF((ISNUMBER(SEARCH(Table_Restriction_Enzymes[AscI], Table65[[#This Row],[Custom Sequence/Bank ID]]))), Table_Restriction_Enzymes[AscI], ""),IF((ISNUMBER(FIND(LOWER(Table_Restriction_Enzymes[AscI]), Table65[[#This Row],[Custom Sequence/Bank ID]]))), Table_Restriction_Enzymes[AscI], ""))),
    IF(_xlpm.ProblemFound="", "", "[" &amp; _xlpm.ProblemFound &amp; "]"))</f>
        <v/>
      </c>
      <c r="BQ321" s="4" t="str">
        <f>IF(Table_Sequence_Check[[#This Row],[Restriction Enzyme 2 Check]]&lt;&gt;"", Table_Restriction_Enzymes[[#Headers],[AscI]],"")</f>
        <v/>
      </c>
      <c r="BR321" s="4" t="str">
        <f>IF(AND(Table65[[#This Row],[Vector]] &lt;&gt; "Banked Construct",Table65[[#This Row],[Service]]&lt;&gt;"Stock RNA", Table65[[#This Row],[Service]]&lt;&gt;"HT Geneblock Custom RNA", Table_Sequence_Check[[#This Row],[Restriction Enzyme 1 Check]]&lt;&gt;"", Table_Sequence_Check[[#This Row],[Restriction Enzyme 2 Check]]&lt;&gt; ""),"Error 8: Remove instances of one of the following: " &amp; _xlfn.CONCAT(Table_Sequence_Check[[#This Row],[Restriction Enzyme 1 Check]],Table_Sequence_Check[[#This Row],[Restriction Enzyme 2 Check]]),"")</f>
        <v/>
      </c>
      <c r="BS321" s="4" t="str" cm="1">
        <f t="array" ref="BS321">IF(
   AND(
      Table65[[#This Row],[Service]] &lt;&gt; "",
      OR(
         COUNTIF(Table65[Service], "HT Custom RNA") &gt; 0,
         COUNTIF(Table65[Service], "HT Geneblock Custom RNA") &gt; 0
      ),
      COUNTA(_xlfn.UNIQUE(_xlfn._xlws.FILTER(Table65[Service], Table65[Service] &lt;&gt; ""))) &gt; 1
   ),
   "Error 9: If selecting HT Custom RNA or HT Geneblock Custom RNA, all items must match the selected HT service",
   ""
)</f>
        <v/>
      </c>
      <c r="BT321" s="4" t="str" cm="1">
        <f t="array" ref="BT321">IF(
   AND(
      Table65[[#This Row],[Service]] &lt;&gt; "",
      OR(COUNTIF(Table65[Service], "*HT Custom RNA*") &gt; 0, COUNTIF(Table65[Service], "*HT Geneblock Custom RNA*") &gt; 0),
      OR(
         COUNTA(_xlfn.UNIQUE(_xlfn._xlws.FILTER(Table65[RNA Analytics], (Table65[Service] &lt;&gt; "")))) &gt; 1,
         COUNTA(_xlfn.UNIQUE(_xlfn._xlws.FILTER(Table65[Bank Construct?], (Table65[Service] &lt;&gt; "")))) &gt; 1,
         COUNTA(_xlfn.UNIQUE(_xlfn._xlws.FILTER(Table65[Synthesis Type], (Table65[Service] &lt;&gt; "")))) &gt; 1
      )
   ),
   "Error 10: If submitting HT Custom RNA or HT Geneblock Custom RNA service request, all items must have the same Synthesis Type, Banking, and Analytics",
   ""
)</f>
        <v/>
      </c>
      <c r="BU321" s="4" t="str">
        <f>IF(AND(OR(Table65[[#This Row],[Service]] = "HT Custom RNA",Table65[[#This Row],[Service]] = "HT Geneblock Custom RNA"), Table65[[#This Row],[Vector]]="Banked Construct"),"Error 11: Banked constructs cannot be submitted for HT/Geneblock Custom RNA service. Contact the core if you'd like to resynthesize an entire banked plate","")</f>
        <v/>
      </c>
      <c r="BV321" s="4" t="str">
        <f>IF(AND(Table65[[#This Row],[Service]] &lt;&gt; "", Table65[[#This Row],[Vector]]="Banked Construct", Table65[[#This Row],[Bank Construct?]]="Yes"),"Error 12: Cannot bank constructs that are already banked","")</f>
        <v/>
      </c>
      <c r="BW321" s="4" t="str" cm="1">
        <f t="array" ref="BW321">_xlfn.LET(
    _xlpm.ProblemFound, _xlfn.TEXTJOIN(", ", TRUE, IF(AND(Table65[[#This Row],[Synthesis Type]]="Other RNA", OR(Table65[[#This Row],[Codon Optimize Capitalized?]]="No", Table65[[#This Row],[Codon Optimize Capitalized?]]="")), IF((ISNUMBER(SEARCH(Table_pA_Check[pA Check], Table65[[#This Row],[Custom Sequence/Bank ID]]))), Table_pA_Check[pA Check], ""),IF((ISNUMBER(FIND(LOWER(Table_pA_Check[pA Check]), Table65[[#This Row],[Custom Sequence/Bank ID]]))), Table_pA_Check[pA Check], ""))),
    IF(_xlpm.ProblemFound="", "", "Error 13: Problem sequences found (" &amp; _xlpm.ProblemFound &amp; ")"))</f>
        <v/>
      </c>
      <c r="BX321" s="4" t="str">
        <f>IF(AND(Table65[[#This Row],[Service]] &lt;&gt; "", Table65[[#This Row],[Codon Optimize Capitalized?]]&lt;&gt; "No", Table65[[#This Row],[Codon Optimize Capitalized?]]&lt;&gt; "", Table65[[#This Row],[Codon Optimize Capitalized?]]&lt;&gt; "No Options", EXACT(Table65[[#This Row],[Custom Sequence/Bank ID]],LOWER(Table65[[#This Row],[Custom Sequence/Bank ID]]))),"Error 14: Codon optimization is selected, but sequence is lowercase. Change regions for optimization to uppercase","")</f>
        <v/>
      </c>
      <c r="BY321" s="4" t="str">
        <f>IF(COUNTIF(Table65[Name], Table65[[#This Row],[Name]]) &gt; 1, "Error 15: Duplicate name", "")</f>
        <v/>
      </c>
      <c r="BZ321" s="4" t="str">
        <f>IF(
   Table65[[#This Row],[Service]]&lt;&gt;"",
   IF(
      AND(Table65[[#This Row],[Formulation]]="", Table65[[#This Row],[Number of Aliquots]]&gt;1),
      "Error 16: The RTC can only aliquot formulated circRNA; unformulated circRNA is stable through many freeze-thaw cycles",
      ""
   ),
   ""
)</f>
        <v/>
      </c>
      <c r="CA321" s="4" t="str">
        <f>IF(
   Table65[[#This Row],[Service]]&lt;&gt;"",
   IF(
      Table65[[#This Row],[Number of Aliquots]] &gt; (Table65[[#This Row],[Quantity (mg)]]*20),
      "Error 17: Too many aliquots. Maximum aliquots for Quantity requested = " &amp; (Table65[[#This Row],[Quantity (mg)]]*20),
      ""
   ),
   ""
)</f>
        <v/>
      </c>
      <c r="CB321" s="4" t="str">
        <f>IF(
   AND(Table65[[#This Row],[Service]]&lt;&gt;"", Table65[[#This Row],[Quantity (mg)]]&lt;0.2, Table65[[#This Row],[Formulation]]&lt;&gt;"", Table65[[#This Row],[Formulation]]&lt;&gt;"None"),
   "Error 18: Quantity too low. Minimum is 0.2mg for formulations",
   ""
)</f>
        <v/>
      </c>
      <c r="CC321" s="4" t="str">
        <f>IF(
   AND(Table65[[#This Row],[Service]]&lt;&gt;"", Table65[[#This Row],[Vector]]="No Vector", Table65[[#This Row],[Service]]&lt;&gt;"HT Geneblock Custom RNA"),
   "Error 19: [No Vector] can only be used for Geneblock service",
   ""
)</f>
        <v/>
      </c>
      <c r="CD321" s="4" t="str">
        <f>_xlfn.LET(
    _xlpm.errorList, _xlfn.TEXTJOIN(". ", TRUE, Table_Sequence_Check[[#This Row],[Problem Sequence Check]:[GC Check]],Table_Sequence_Check[[#This Row],[Restriction Enzyme Error]:[Gblock No Vector Check]]),
    IF(AND(Table65[[#This Row],[Service]]&lt;&gt;"", Table65[[#This Row],[Custom Sequence/Bank ID]]&lt;&gt;"SPECIAL",_xlpm.errorList&lt;&gt;""), _xlpm.errorList &amp; ".", "")
)</f>
        <v/>
      </c>
      <c r="CF321" s="3" t="str">
        <f t="shared" si="20"/>
        <v>Required</v>
      </c>
      <c r="CG321" s="1" t="str">
        <f t="shared" si="21"/>
        <v>Optional</v>
      </c>
      <c r="CH321" s="1" t="str">
        <f>IF(Table65[[#This Row],[Service]]&lt;&gt;"",IF((Table65[[#This Row],[Service]]="HT Custom RNA") + (Table65[[#This Row],[Service]]="HT Geneblock Custom RNA"), "Empty","Required"),"Empty")</f>
        <v>Empty</v>
      </c>
      <c r="CI321" s="1" t="str">
        <f>IF(Table65[[#This Row],[Service]] = "Stock RNA", "Required","Empty")</f>
        <v>Empty</v>
      </c>
      <c r="CJ321" s="1" t="str">
        <f>IF(OR(Table65[[#This Row],[Service]] = "Custom RNA", Table65[[#This Row],[Service]] = "HT Custom RNA", Table65[[#This Row],[Service]] = "HT Geneblock Custom RNA", Table65[[#This Row],[Service]] = "Formulation"), "Required", "Empty")</f>
        <v>Empty</v>
      </c>
      <c r="CK321" s="1" t="str">
        <f>IF(OR(Table65[[#This Row],[Service]] = "Custom RNA", Table65[[#This Row],[Service]] = "HT Custom RNA", Table65[[#This Row],[Service]] = "HT Geneblock Custom RNA"), "Required", "Empty")</f>
        <v>Empty</v>
      </c>
      <c r="CL321" s="1" t="str">
        <f>IF(OR(Table65[[#This Row],[Service]] = "Custom RNA", Table65[[#This Row],[Service]] = "HT Custom RNA", Table65[[#This Row],[Service]] = "HT Geneblock Custom RNA"), "Required", "Empty")</f>
        <v>Empty</v>
      </c>
      <c r="CM321" s="1" t="str">
        <f>IF(OR(Table65[[#This Row],[Service]] = "Custom RNA", Table65[[#This Row],[Service]] = "HT Custom RNA", Table65[[#This Row],[Service]] = "HT Geneblock Custom RNA"), "Required", "Empty")</f>
        <v>Empty</v>
      </c>
      <c r="CN321" s="1" t="str">
        <f>IF(AND(Table65[[#This Row],[Vector]]&lt;&gt;"Banked Construct", OR(Table65[[#This Row],[Service]] = "Custom RNA", Table65[[#This Row],[Service]] = "HT Custom RNA",Table65[[#This Row],[Service]] = "HT Geneblock Custom RNA",)), "Optional", "Empty")</f>
        <v>Empty</v>
      </c>
      <c r="CO321" s="1" t="str">
        <f>IF(OR(Table65[[#This Row],[Service]] = "Custom RNA", Table65[[#This Row],[Service]] = "HT Custom RNA"), "Optional", "Empty")</f>
        <v>Empty</v>
      </c>
      <c r="CP321" s="1" t="str">
        <f>IF(OR(Table65[[#This Row],[Service]] = "Custom RNA", Table65[[#This Row],[Service]] = "HT Custom RNA", Table65[[#This Row],[Service]] = "HT Custom Geneblock RNA"), "Optional", "Empty")</f>
        <v>Empty</v>
      </c>
      <c r="CQ321" s="1" t="str">
        <f>IF(Table65[[#This Row],[Service]]&lt;&gt;"",IF(OR(Table65[[#This Row],[Service]]="HT Custom RNA", Table65[[#This Row],[Service]]="HT Geneblock Custom RNA"), "Empty","Optional"),"Empty")</f>
        <v>Empty</v>
      </c>
      <c r="CR321" s="1" t="str">
        <f>IF(AND(Table65[[#This Row],[Formulation]]&lt;&gt;"",Table65[[#This Row],[Formulation]]&lt;&gt;"None",Table65[[#This Row],[Formulation]]&lt;&gt;"No Options"), "Required","Empty")</f>
        <v>Empty</v>
      </c>
      <c r="CS321" s="1" t="str">
        <f>IF(AND(Table65[[#This Row],[Formulation]]&lt;&gt;"",Table65[[#This Row],[Formulation]]&lt;&gt;"None",Table65[[#This Row],[Formulation]]&lt;&gt;"No Options"), "Optional","Empty")</f>
        <v>Empty</v>
      </c>
      <c r="CT321" s="1" t="str">
        <f t="shared" si="22"/>
        <v>Optional</v>
      </c>
      <c r="CU321" s="1" t="str">
        <f t="shared" si="23"/>
        <v>Optional</v>
      </c>
      <c r="CV321" s="2" t="str">
        <f t="shared" si="24"/>
        <v>Optional</v>
      </c>
    </row>
    <row r="322" spans="1:100" x14ac:dyDescent="0.35">
      <c r="A322" s="69">
        <v>318</v>
      </c>
      <c r="B322" s="59"/>
      <c r="C322" s="83"/>
      <c r="D322" s="85"/>
      <c r="E322" s="90"/>
      <c r="F322" s="60"/>
      <c r="G322" s="60"/>
      <c r="H322" s="60"/>
      <c r="I322" s="61"/>
      <c r="J322" s="61"/>
      <c r="K322" s="105"/>
      <c r="L322" s="90"/>
      <c r="M322" s="60"/>
      <c r="N322" s="108"/>
      <c r="O322" s="91"/>
      <c r="P322" s="111"/>
      <c r="Q322" s="93" t="str">
        <f>Table_Sequence_Check[[#This Row],[Final Warnings]]</f>
        <v/>
      </c>
      <c r="R322" s="19"/>
      <c r="S322" s="19"/>
      <c r="T322" s="19"/>
      <c r="BG322" s="3" t="str" cm="1">
        <f t="array" ref="BG322">_xlfn.LET(
    _xlpm.ProblemFound, _xlfn.TEXTJOIN(", ", TRUE, IF(OR(Table65[[#This Row],[Codon Optimize Capitalized?]]="No", Table65[[#This Row],[Codon Optimize Capitalized?]]=""), IF((ISNUMBER(SEARCH(Table_Problem_Sequences[Problem Sequences], Table65[[#This Row],[Custom Sequence/Bank ID]]))), Table_Problem_Sequences[Problem Sequences], ""),IF((ISNUMBER(FIND(LOWER(Table_Problem_Sequences[Problem Sequences]), Table65[[#This Row],[Custom Sequence/Bank ID]]))), Table_Problem_Sequences[Problem Sequences], ""))),
    IF(_xlpm.ProblemFound="", "", "Warning 1: Problem sequences found (" &amp; _xlpm.ProblemFound &amp; ")"))</f>
        <v/>
      </c>
      <c r="BH322" s="3" t="str">
        <f>IF(AND(Table65[[#This Row],[Vector]] &lt;&gt; "Banked Construct",Table65[[#This Row],[Service]]&lt;&gt;"Stock RNA", LEN(Table65[[#This Row],[Custom Sequence/Bank ID]])&lt;300, Table65[[#This Row],[Custom Sequence/Bank ID]]&lt;&gt;""),"Comment: Sequence is less than 300nt. A spacer sequence will be added to bring the length up to 300nt","")</f>
        <v/>
      </c>
      <c r="BI322" s="1" t="str">
        <f>IF(AND(Table65[[#This Row],[Custom Sequence/Bank ID]]&lt;&gt;"", Table65[[#This Row],[Codon Optimize Capitalized?]]&lt;&gt; "No", Table65[[#This Row],[Codon Optimize Capitalized?]]&lt;&gt; "", Table65[[#This Row],[Codon Optimize Capitalized?]]&lt;&gt; "No Options"),
    IF(MOD(LEN(SUBSTITUTE(SUBSTITUTE(SUBSTITUTE(SUBSTITUTE(SUBSTITUTE(Table65[[#This Row],[Custom Sequence/Bank ID]], "a", ""), "c", ""), "g", ""), "u", ""), "t", "")), 3) = 0,
        "",
        "Error 3: Optimization regions not divisible by 3"),
    "")</f>
        <v/>
      </c>
      <c r="BJ322" s="1" t="str">
        <f>IF(
    Table65[[#This Row],[Vector]]="Banked Construct",
    IF(
        AND(
            LEFT(Table65[[#This Row],[Custom Sequence/Bank ID]], 3)="RTC",
            ISNUMBER(VALUE(MID(Table65[[#This Row],[Custom Sequence/Bank ID]], 4, 7))),
            LEN(Table65[[#This Row],[Custom Sequence/Bank ID]])=10
        ),
        "",
        "Error 4: Incorrect Bank ID"
    ),
    ""
)</f>
        <v/>
      </c>
      <c r="BK322" s="1" t="str">
        <f>IF(
   AND(Table65[[#This Row],[Vector]]&lt;&gt;"Banked Construct", LEN(Table65[[#This Row],[Custom Sequence/Bank ID]])&gt;0),
   IF(
      LEN(
         SUBSTITUTE(
            SUBSTITUTE(
               SUBSTITUTE(
                  SUBSTITUTE(UPPER(Table65[[#This Row],[Custom Sequence/Bank ID]]),"A",""),
               "C",""),
            "T",""),
         "G","")
      )&gt;0,
      "Error 5: Non-ACGT characters present",
      ""
   ),
   ""
)</f>
        <v/>
      </c>
      <c r="BL322" s="4" t="str">
        <f>IF(AND(Table65[[#This Row],[Vector]] &lt;&gt; "Banked Construct",Table65[[#This Row],[Service]]="Custom RNA", LEN(Table65[[#This Row],[Custom Sequence/Bank ID]])&gt;10000),"Error 6: Maximum sequence length is 10,000nt",IF(AND(Table65[[#This Row],[Vector]] &lt;&gt; "Banked Construct",Table65[[#This Row],[Service]]="HT Custom RNA", LEN(Table65[[#This Row],[Custom Sequence/Bank ID]])&gt;5000),"Error 6: Maximum sequence length for HT is 5,000nt", IF(Table65[[#This Row],[Service]]="HT Geneblock Custom RNA", IF(AND(Table65[[#This Row],[Vector]]="RTC coding circRNA", LEN(Table65[[#This Row],[Custom Sequence/Bank ID]])&gt;3793),"Error 6: Maximum sequence length for Coding CircRNA Geneblock is 3,793nt", IF(AND(Table65[[#This Row],[Vector]]="RTC noncoding circRNA", LEN(Table65[[#This Row],[Custom Sequence/Bank ID]])&gt;4493),"Error 6: Maximum sequence length for Noncoding CircRNA Geneblock is 4,493nt", IF(AND(Table65[[#This Row],[Vector]]="RTC Other RNA", LEN(Table65[[#This Row],[Custom Sequence/Bank ID]])&gt;4913),"Error 6: Maximum sequence length for Other RNA Geneblock is 4,913nt",""))),"")))</f>
        <v/>
      </c>
      <c r="BM322" s="4" t="str">
        <f>IF(AND(Table65[[#This Row],[Vector]] &lt;&gt; "Banked Construct", Table65[[#This Row],[Service]]&lt;&gt;"Stock RNA", Table65[[#This Row],[Custom Sequence/Bank ID]]&lt;&gt;""),
    _xlfn.LET(
        _xlpm.Sequence, Table65[[#This Row],[Custom Sequence/Bank ID]],
        _xlpm.OriginalLength, IF(AND(Table65[[#This Row],[Codon Optimize Capitalized?]] &lt;&gt; "No", Table65[[#This Row],[Codon Optimize Capitalized?]] &lt;&gt; ""),
                           LEN(SUBSTITUTE(SUBSTITUTE(SUBSTITUTE(SUBSTITUTE(SUBSTITUTE(_xlpm.Sequence, "A", ""), "C", ""), "G", ""), "T", ""), "U", "")),
                           LEN(_xlpm.Sequence)),
        _xlpm.NoGCLength, IF(AND(Table65[[#This Row],[Codon Optimize Capitalized?]] &lt;&gt; "No", Table65[[#This Row],[Codon Optimize Capitalized?]] &lt;&gt; ""),
                       LEN((SUBSTITUTE(SUBSTITUTE(SUBSTITUTE(SUBSTITUTE(SUBSTITUTE(SUBSTITUTE(SUBSTITUTE(_xlpm.Sequence, "A", ""), "C", ""), "G", ""), "T", ""), "U", ""), "g", ""), "c", ""))),
                       LEN(SUBSTITUTE(SUBSTITUTE(UPPER(_xlpm.Sequence), "G", ""), "C", ""))),
        _xlpm.GCLength, _xlpm.OriginalLength - _xlpm.NoGCLength,
        _xlpm.GCPercentage, IF(_xlpm.OriginalLength &gt; 15, _xlpm.GCLength / _xlpm.OriginalLength, 0.5),
                IF(OR(_xlpm.GCPercentage &gt; 0.65, _xlpm.GCPercentage &lt; 0.25), "Warning 7: Unoptimized region GC is not between 25-65%", "")
    ),
    ""
)</f>
        <v/>
      </c>
      <c r="BN322" s="4" t="str" cm="1">
        <f t="array" ref="BN322">_xlfn.LET(
    _xlpm.ProblemFound, _xlfn.TEXTJOIN(", ", TRUE, IF(OR(Table65[[#This Row],[Codon Optimize Capitalized?]]="No", Table65[[#This Row],[Codon Optimize Capitalized?]]=""), IF((ISNUMBER(SEARCH(Table_Restriction_Enzymes[XbaI], Table65[[#This Row],[Custom Sequence/Bank ID]]))), Table_Restriction_Enzymes[XbaI], ""),IF((ISNUMBER(FIND(LOWER(Table_Restriction_Enzymes[XbaI]), Table65[[#This Row],[Custom Sequence/Bank ID]]))), Table_Restriction_Enzymes[XbaI], ""))),
    IF(_xlpm.ProblemFound="", "", "[" &amp; _xlpm.ProblemFound &amp; "]"))</f>
        <v/>
      </c>
      <c r="BO322" s="4" t="str">
        <f>IF(Table_Sequence_Check[[#This Row],[Restriction Enzyme 1 Check]]&lt;&gt;"", Table_Restriction_Enzymes[[#Headers],[XbaI]],"")</f>
        <v/>
      </c>
      <c r="BP322" s="4" t="str" cm="1">
        <f t="array" ref="BP322">_xlfn.LET(
    _xlpm.ProblemFound, _xlfn.TEXTJOIN(", ", TRUE, IF(OR(Table65[[#This Row],[Codon Optimize Capitalized?]]="No", Table65[[#This Row],[Codon Optimize Capitalized?]]=""), IF((ISNUMBER(SEARCH(Table_Restriction_Enzymes[AscI], Table65[[#This Row],[Custom Sequence/Bank ID]]))), Table_Restriction_Enzymes[AscI], ""),IF((ISNUMBER(FIND(LOWER(Table_Restriction_Enzymes[AscI]), Table65[[#This Row],[Custom Sequence/Bank ID]]))), Table_Restriction_Enzymes[AscI], ""))),
    IF(_xlpm.ProblemFound="", "", "[" &amp; _xlpm.ProblemFound &amp; "]"))</f>
        <v/>
      </c>
      <c r="BQ322" s="4" t="str">
        <f>IF(Table_Sequence_Check[[#This Row],[Restriction Enzyme 2 Check]]&lt;&gt;"", Table_Restriction_Enzymes[[#Headers],[AscI]],"")</f>
        <v/>
      </c>
      <c r="BR322" s="4" t="str">
        <f>IF(AND(Table65[[#This Row],[Vector]] &lt;&gt; "Banked Construct",Table65[[#This Row],[Service]]&lt;&gt;"Stock RNA", Table65[[#This Row],[Service]]&lt;&gt;"HT Geneblock Custom RNA", Table_Sequence_Check[[#This Row],[Restriction Enzyme 1 Check]]&lt;&gt;"", Table_Sequence_Check[[#This Row],[Restriction Enzyme 2 Check]]&lt;&gt; ""),"Error 8: Remove instances of one of the following: " &amp; _xlfn.CONCAT(Table_Sequence_Check[[#This Row],[Restriction Enzyme 1 Check]],Table_Sequence_Check[[#This Row],[Restriction Enzyme 2 Check]]),"")</f>
        <v/>
      </c>
      <c r="BS322" s="4" t="str" cm="1">
        <f t="array" ref="BS322">IF(
   AND(
      Table65[[#This Row],[Service]] &lt;&gt; "",
      OR(
         COUNTIF(Table65[Service], "HT Custom RNA") &gt; 0,
         COUNTIF(Table65[Service], "HT Geneblock Custom RNA") &gt; 0
      ),
      COUNTA(_xlfn.UNIQUE(_xlfn._xlws.FILTER(Table65[Service], Table65[Service] &lt;&gt; ""))) &gt; 1
   ),
   "Error 9: If selecting HT Custom RNA or HT Geneblock Custom RNA, all items must match the selected HT service",
   ""
)</f>
        <v/>
      </c>
      <c r="BT322" s="4" t="str" cm="1">
        <f t="array" ref="BT322">IF(
   AND(
      Table65[[#This Row],[Service]] &lt;&gt; "",
      OR(COUNTIF(Table65[Service], "*HT Custom RNA*") &gt; 0, COUNTIF(Table65[Service], "*HT Geneblock Custom RNA*") &gt; 0),
      OR(
         COUNTA(_xlfn.UNIQUE(_xlfn._xlws.FILTER(Table65[RNA Analytics], (Table65[Service] &lt;&gt; "")))) &gt; 1,
         COUNTA(_xlfn.UNIQUE(_xlfn._xlws.FILTER(Table65[Bank Construct?], (Table65[Service] &lt;&gt; "")))) &gt; 1,
         COUNTA(_xlfn.UNIQUE(_xlfn._xlws.FILTER(Table65[Synthesis Type], (Table65[Service] &lt;&gt; "")))) &gt; 1
      )
   ),
   "Error 10: If submitting HT Custom RNA or HT Geneblock Custom RNA service request, all items must have the same Synthesis Type, Banking, and Analytics",
   ""
)</f>
        <v/>
      </c>
      <c r="BU322" s="4" t="str">
        <f>IF(AND(OR(Table65[[#This Row],[Service]] = "HT Custom RNA",Table65[[#This Row],[Service]] = "HT Geneblock Custom RNA"), Table65[[#This Row],[Vector]]="Banked Construct"),"Error 11: Banked constructs cannot be submitted for HT/Geneblock Custom RNA service. Contact the core if you'd like to resynthesize an entire banked plate","")</f>
        <v/>
      </c>
      <c r="BV322" s="4" t="str">
        <f>IF(AND(Table65[[#This Row],[Service]] &lt;&gt; "", Table65[[#This Row],[Vector]]="Banked Construct", Table65[[#This Row],[Bank Construct?]]="Yes"),"Error 12: Cannot bank constructs that are already banked","")</f>
        <v/>
      </c>
      <c r="BW322" s="4" t="str" cm="1">
        <f t="array" ref="BW322">_xlfn.LET(
    _xlpm.ProblemFound, _xlfn.TEXTJOIN(", ", TRUE, IF(AND(Table65[[#This Row],[Synthesis Type]]="Other RNA", OR(Table65[[#This Row],[Codon Optimize Capitalized?]]="No", Table65[[#This Row],[Codon Optimize Capitalized?]]="")), IF((ISNUMBER(SEARCH(Table_pA_Check[pA Check], Table65[[#This Row],[Custom Sequence/Bank ID]]))), Table_pA_Check[pA Check], ""),IF((ISNUMBER(FIND(LOWER(Table_pA_Check[pA Check]), Table65[[#This Row],[Custom Sequence/Bank ID]]))), Table_pA_Check[pA Check], ""))),
    IF(_xlpm.ProblemFound="", "", "Error 13: Problem sequences found (" &amp; _xlpm.ProblemFound &amp; ")"))</f>
        <v/>
      </c>
      <c r="BX322" s="4" t="str">
        <f>IF(AND(Table65[[#This Row],[Service]] &lt;&gt; "", Table65[[#This Row],[Codon Optimize Capitalized?]]&lt;&gt; "No", Table65[[#This Row],[Codon Optimize Capitalized?]]&lt;&gt; "", Table65[[#This Row],[Codon Optimize Capitalized?]]&lt;&gt; "No Options", EXACT(Table65[[#This Row],[Custom Sequence/Bank ID]],LOWER(Table65[[#This Row],[Custom Sequence/Bank ID]]))),"Error 14: Codon optimization is selected, but sequence is lowercase. Change regions for optimization to uppercase","")</f>
        <v/>
      </c>
      <c r="BY322" s="4" t="str">
        <f>IF(COUNTIF(Table65[Name], Table65[[#This Row],[Name]]) &gt; 1, "Error 15: Duplicate name", "")</f>
        <v/>
      </c>
      <c r="BZ322" s="4" t="str">
        <f>IF(
   Table65[[#This Row],[Service]]&lt;&gt;"",
   IF(
      AND(Table65[[#This Row],[Formulation]]="", Table65[[#This Row],[Number of Aliquots]]&gt;1),
      "Error 16: The RTC can only aliquot formulated circRNA; unformulated circRNA is stable through many freeze-thaw cycles",
      ""
   ),
   ""
)</f>
        <v/>
      </c>
      <c r="CA322" s="4" t="str">
        <f>IF(
   Table65[[#This Row],[Service]]&lt;&gt;"",
   IF(
      Table65[[#This Row],[Number of Aliquots]] &gt; (Table65[[#This Row],[Quantity (mg)]]*20),
      "Error 17: Too many aliquots. Maximum aliquots for Quantity requested = " &amp; (Table65[[#This Row],[Quantity (mg)]]*20),
      ""
   ),
   ""
)</f>
        <v/>
      </c>
      <c r="CB322" s="4" t="str">
        <f>IF(
   AND(Table65[[#This Row],[Service]]&lt;&gt;"", Table65[[#This Row],[Quantity (mg)]]&lt;0.2, Table65[[#This Row],[Formulation]]&lt;&gt;"", Table65[[#This Row],[Formulation]]&lt;&gt;"None"),
   "Error 18: Quantity too low. Minimum is 0.2mg for formulations",
   ""
)</f>
        <v/>
      </c>
      <c r="CC322" s="4" t="str">
        <f>IF(
   AND(Table65[[#This Row],[Service]]&lt;&gt;"", Table65[[#This Row],[Vector]]="No Vector", Table65[[#This Row],[Service]]&lt;&gt;"HT Geneblock Custom RNA"),
   "Error 19: [No Vector] can only be used for Geneblock service",
   ""
)</f>
        <v/>
      </c>
      <c r="CD322" s="4" t="str">
        <f>_xlfn.LET(
    _xlpm.errorList, _xlfn.TEXTJOIN(". ", TRUE, Table_Sequence_Check[[#This Row],[Problem Sequence Check]:[GC Check]],Table_Sequence_Check[[#This Row],[Restriction Enzyme Error]:[Gblock No Vector Check]]),
    IF(AND(Table65[[#This Row],[Service]]&lt;&gt;"", Table65[[#This Row],[Custom Sequence/Bank ID]]&lt;&gt;"SPECIAL",_xlpm.errorList&lt;&gt;""), _xlpm.errorList &amp; ".", "")
)</f>
        <v/>
      </c>
      <c r="CF322" s="3" t="str">
        <f t="shared" si="20"/>
        <v>Required</v>
      </c>
      <c r="CG322" s="1" t="str">
        <f t="shared" si="21"/>
        <v>Optional</v>
      </c>
      <c r="CH322" s="1" t="str">
        <f>IF(Table65[[#This Row],[Service]]&lt;&gt;"",IF((Table65[[#This Row],[Service]]="HT Custom RNA") + (Table65[[#This Row],[Service]]="HT Geneblock Custom RNA"), "Empty","Required"),"Empty")</f>
        <v>Empty</v>
      </c>
      <c r="CI322" s="1" t="str">
        <f>IF(Table65[[#This Row],[Service]] = "Stock RNA", "Required","Empty")</f>
        <v>Empty</v>
      </c>
      <c r="CJ322" s="1" t="str">
        <f>IF(OR(Table65[[#This Row],[Service]] = "Custom RNA", Table65[[#This Row],[Service]] = "HT Custom RNA", Table65[[#This Row],[Service]] = "HT Geneblock Custom RNA", Table65[[#This Row],[Service]] = "Formulation"), "Required", "Empty")</f>
        <v>Empty</v>
      </c>
      <c r="CK322" s="1" t="str">
        <f>IF(OR(Table65[[#This Row],[Service]] = "Custom RNA", Table65[[#This Row],[Service]] = "HT Custom RNA", Table65[[#This Row],[Service]] = "HT Geneblock Custom RNA"), "Required", "Empty")</f>
        <v>Empty</v>
      </c>
      <c r="CL322" s="1" t="str">
        <f>IF(OR(Table65[[#This Row],[Service]] = "Custom RNA", Table65[[#This Row],[Service]] = "HT Custom RNA", Table65[[#This Row],[Service]] = "HT Geneblock Custom RNA"), "Required", "Empty")</f>
        <v>Empty</v>
      </c>
      <c r="CM322" s="1" t="str">
        <f>IF(OR(Table65[[#This Row],[Service]] = "Custom RNA", Table65[[#This Row],[Service]] = "HT Custom RNA", Table65[[#This Row],[Service]] = "HT Geneblock Custom RNA"), "Required", "Empty")</f>
        <v>Empty</v>
      </c>
      <c r="CN322" s="1" t="str">
        <f>IF(AND(Table65[[#This Row],[Vector]]&lt;&gt;"Banked Construct", OR(Table65[[#This Row],[Service]] = "Custom RNA", Table65[[#This Row],[Service]] = "HT Custom RNA",Table65[[#This Row],[Service]] = "HT Geneblock Custom RNA",)), "Optional", "Empty")</f>
        <v>Empty</v>
      </c>
      <c r="CO322" s="1" t="str">
        <f>IF(OR(Table65[[#This Row],[Service]] = "Custom RNA", Table65[[#This Row],[Service]] = "HT Custom RNA"), "Optional", "Empty")</f>
        <v>Empty</v>
      </c>
      <c r="CP322" s="1" t="str">
        <f>IF(OR(Table65[[#This Row],[Service]] = "Custom RNA", Table65[[#This Row],[Service]] = "HT Custom RNA", Table65[[#This Row],[Service]] = "HT Custom Geneblock RNA"), "Optional", "Empty")</f>
        <v>Empty</v>
      </c>
      <c r="CQ322" s="1" t="str">
        <f>IF(Table65[[#This Row],[Service]]&lt;&gt;"",IF(OR(Table65[[#This Row],[Service]]="HT Custom RNA", Table65[[#This Row],[Service]]="HT Geneblock Custom RNA"), "Empty","Optional"),"Empty")</f>
        <v>Empty</v>
      </c>
      <c r="CR322" s="1" t="str">
        <f>IF(AND(Table65[[#This Row],[Formulation]]&lt;&gt;"",Table65[[#This Row],[Formulation]]&lt;&gt;"None",Table65[[#This Row],[Formulation]]&lt;&gt;"No Options"), "Required","Empty")</f>
        <v>Empty</v>
      </c>
      <c r="CS322" s="1" t="str">
        <f>IF(AND(Table65[[#This Row],[Formulation]]&lt;&gt;"",Table65[[#This Row],[Formulation]]&lt;&gt;"None",Table65[[#This Row],[Formulation]]&lt;&gt;"No Options"), "Optional","Empty")</f>
        <v>Empty</v>
      </c>
      <c r="CT322" s="1" t="str">
        <f t="shared" si="22"/>
        <v>Optional</v>
      </c>
      <c r="CU322" s="1" t="str">
        <f t="shared" si="23"/>
        <v>Optional</v>
      </c>
      <c r="CV322" s="2" t="str">
        <f t="shared" si="24"/>
        <v>Optional</v>
      </c>
    </row>
    <row r="323" spans="1:100" x14ac:dyDescent="0.35">
      <c r="A323" s="69">
        <v>319</v>
      </c>
      <c r="B323" s="59"/>
      <c r="C323" s="83"/>
      <c r="D323" s="85"/>
      <c r="E323" s="90"/>
      <c r="F323" s="60"/>
      <c r="G323" s="60"/>
      <c r="H323" s="60"/>
      <c r="I323" s="61"/>
      <c r="J323" s="61"/>
      <c r="K323" s="105"/>
      <c r="L323" s="90"/>
      <c r="M323" s="60"/>
      <c r="N323" s="108"/>
      <c r="O323" s="91"/>
      <c r="P323" s="111"/>
      <c r="Q323" s="93" t="str">
        <f>Table_Sequence_Check[[#This Row],[Final Warnings]]</f>
        <v/>
      </c>
      <c r="R323" s="19"/>
      <c r="S323" s="19"/>
      <c r="T323" s="19"/>
      <c r="BG323" s="3" t="str" cm="1">
        <f t="array" ref="BG323">_xlfn.LET(
    _xlpm.ProblemFound, _xlfn.TEXTJOIN(", ", TRUE, IF(OR(Table65[[#This Row],[Codon Optimize Capitalized?]]="No", Table65[[#This Row],[Codon Optimize Capitalized?]]=""), IF((ISNUMBER(SEARCH(Table_Problem_Sequences[Problem Sequences], Table65[[#This Row],[Custom Sequence/Bank ID]]))), Table_Problem_Sequences[Problem Sequences], ""),IF((ISNUMBER(FIND(LOWER(Table_Problem_Sequences[Problem Sequences]), Table65[[#This Row],[Custom Sequence/Bank ID]]))), Table_Problem_Sequences[Problem Sequences], ""))),
    IF(_xlpm.ProblemFound="", "", "Warning 1: Problem sequences found (" &amp; _xlpm.ProblemFound &amp; ")"))</f>
        <v/>
      </c>
      <c r="BH323" s="3" t="str">
        <f>IF(AND(Table65[[#This Row],[Vector]] &lt;&gt; "Banked Construct",Table65[[#This Row],[Service]]&lt;&gt;"Stock RNA", LEN(Table65[[#This Row],[Custom Sequence/Bank ID]])&lt;300, Table65[[#This Row],[Custom Sequence/Bank ID]]&lt;&gt;""),"Comment: Sequence is less than 300nt. A spacer sequence will be added to bring the length up to 300nt","")</f>
        <v/>
      </c>
      <c r="BI323" s="1" t="str">
        <f>IF(AND(Table65[[#This Row],[Custom Sequence/Bank ID]]&lt;&gt;"", Table65[[#This Row],[Codon Optimize Capitalized?]]&lt;&gt; "No", Table65[[#This Row],[Codon Optimize Capitalized?]]&lt;&gt; "", Table65[[#This Row],[Codon Optimize Capitalized?]]&lt;&gt; "No Options"),
    IF(MOD(LEN(SUBSTITUTE(SUBSTITUTE(SUBSTITUTE(SUBSTITUTE(SUBSTITUTE(Table65[[#This Row],[Custom Sequence/Bank ID]], "a", ""), "c", ""), "g", ""), "u", ""), "t", "")), 3) = 0,
        "",
        "Error 3: Optimization regions not divisible by 3"),
    "")</f>
        <v/>
      </c>
      <c r="BJ323" s="1" t="str">
        <f>IF(
    Table65[[#This Row],[Vector]]="Banked Construct",
    IF(
        AND(
            LEFT(Table65[[#This Row],[Custom Sequence/Bank ID]], 3)="RTC",
            ISNUMBER(VALUE(MID(Table65[[#This Row],[Custom Sequence/Bank ID]], 4, 7))),
            LEN(Table65[[#This Row],[Custom Sequence/Bank ID]])=10
        ),
        "",
        "Error 4: Incorrect Bank ID"
    ),
    ""
)</f>
        <v/>
      </c>
      <c r="BK323" s="1" t="str">
        <f>IF(
   AND(Table65[[#This Row],[Vector]]&lt;&gt;"Banked Construct", LEN(Table65[[#This Row],[Custom Sequence/Bank ID]])&gt;0),
   IF(
      LEN(
         SUBSTITUTE(
            SUBSTITUTE(
               SUBSTITUTE(
                  SUBSTITUTE(UPPER(Table65[[#This Row],[Custom Sequence/Bank ID]]),"A",""),
               "C",""),
            "T",""),
         "G","")
      )&gt;0,
      "Error 5: Non-ACGT characters present",
      ""
   ),
   ""
)</f>
        <v/>
      </c>
      <c r="BL323" s="4" t="str">
        <f>IF(AND(Table65[[#This Row],[Vector]] &lt;&gt; "Banked Construct",Table65[[#This Row],[Service]]="Custom RNA", LEN(Table65[[#This Row],[Custom Sequence/Bank ID]])&gt;10000),"Error 6: Maximum sequence length is 10,000nt",IF(AND(Table65[[#This Row],[Vector]] &lt;&gt; "Banked Construct",Table65[[#This Row],[Service]]="HT Custom RNA", LEN(Table65[[#This Row],[Custom Sequence/Bank ID]])&gt;5000),"Error 6: Maximum sequence length for HT is 5,000nt", IF(Table65[[#This Row],[Service]]="HT Geneblock Custom RNA", IF(AND(Table65[[#This Row],[Vector]]="RTC coding circRNA", LEN(Table65[[#This Row],[Custom Sequence/Bank ID]])&gt;3793),"Error 6: Maximum sequence length for Coding CircRNA Geneblock is 3,793nt", IF(AND(Table65[[#This Row],[Vector]]="RTC noncoding circRNA", LEN(Table65[[#This Row],[Custom Sequence/Bank ID]])&gt;4493),"Error 6: Maximum sequence length for Noncoding CircRNA Geneblock is 4,493nt", IF(AND(Table65[[#This Row],[Vector]]="RTC Other RNA", LEN(Table65[[#This Row],[Custom Sequence/Bank ID]])&gt;4913),"Error 6: Maximum sequence length for Other RNA Geneblock is 4,913nt",""))),"")))</f>
        <v/>
      </c>
      <c r="BM323" s="4" t="str">
        <f>IF(AND(Table65[[#This Row],[Vector]] &lt;&gt; "Banked Construct", Table65[[#This Row],[Service]]&lt;&gt;"Stock RNA", Table65[[#This Row],[Custom Sequence/Bank ID]]&lt;&gt;""),
    _xlfn.LET(
        _xlpm.Sequence, Table65[[#This Row],[Custom Sequence/Bank ID]],
        _xlpm.OriginalLength, IF(AND(Table65[[#This Row],[Codon Optimize Capitalized?]] &lt;&gt; "No", Table65[[#This Row],[Codon Optimize Capitalized?]] &lt;&gt; ""),
                           LEN(SUBSTITUTE(SUBSTITUTE(SUBSTITUTE(SUBSTITUTE(SUBSTITUTE(_xlpm.Sequence, "A", ""), "C", ""), "G", ""), "T", ""), "U", "")),
                           LEN(_xlpm.Sequence)),
        _xlpm.NoGCLength, IF(AND(Table65[[#This Row],[Codon Optimize Capitalized?]] &lt;&gt; "No", Table65[[#This Row],[Codon Optimize Capitalized?]] &lt;&gt; ""),
                       LEN((SUBSTITUTE(SUBSTITUTE(SUBSTITUTE(SUBSTITUTE(SUBSTITUTE(SUBSTITUTE(SUBSTITUTE(_xlpm.Sequence, "A", ""), "C", ""), "G", ""), "T", ""), "U", ""), "g", ""), "c", ""))),
                       LEN(SUBSTITUTE(SUBSTITUTE(UPPER(_xlpm.Sequence), "G", ""), "C", ""))),
        _xlpm.GCLength, _xlpm.OriginalLength - _xlpm.NoGCLength,
        _xlpm.GCPercentage, IF(_xlpm.OriginalLength &gt; 15, _xlpm.GCLength / _xlpm.OriginalLength, 0.5),
                IF(OR(_xlpm.GCPercentage &gt; 0.65, _xlpm.GCPercentage &lt; 0.25), "Warning 7: Unoptimized region GC is not between 25-65%", "")
    ),
    ""
)</f>
        <v/>
      </c>
      <c r="BN323" s="4" t="str" cm="1">
        <f t="array" ref="BN323">_xlfn.LET(
    _xlpm.ProblemFound, _xlfn.TEXTJOIN(", ", TRUE, IF(OR(Table65[[#This Row],[Codon Optimize Capitalized?]]="No", Table65[[#This Row],[Codon Optimize Capitalized?]]=""), IF((ISNUMBER(SEARCH(Table_Restriction_Enzymes[XbaI], Table65[[#This Row],[Custom Sequence/Bank ID]]))), Table_Restriction_Enzymes[XbaI], ""),IF((ISNUMBER(FIND(LOWER(Table_Restriction_Enzymes[XbaI]), Table65[[#This Row],[Custom Sequence/Bank ID]]))), Table_Restriction_Enzymes[XbaI], ""))),
    IF(_xlpm.ProblemFound="", "", "[" &amp; _xlpm.ProblemFound &amp; "]"))</f>
        <v/>
      </c>
      <c r="BO323" s="4" t="str">
        <f>IF(Table_Sequence_Check[[#This Row],[Restriction Enzyme 1 Check]]&lt;&gt;"", Table_Restriction_Enzymes[[#Headers],[XbaI]],"")</f>
        <v/>
      </c>
      <c r="BP323" s="4" t="str" cm="1">
        <f t="array" ref="BP323">_xlfn.LET(
    _xlpm.ProblemFound, _xlfn.TEXTJOIN(", ", TRUE, IF(OR(Table65[[#This Row],[Codon Optimize Capitalized?]]="No", Table65[[#This Row],[Codon Optimize Capitalized?]]=""), IF((ISNUMBER(SEARCH(Table_Restriction_Enzymes[AscI], Table65[[#This Row],[Custom Sequence/Bank ID]]))), Table_Restriction_Enzymes[AscI], ""),IF((ISNUMBER(FIND(LOWER(Table_Restriction_Enzymes[AscI]), Table65[[#This Row],[Custom Sequence/Bank ID]]))), Table_Restriction_Enzymes[AscI], ""))),
    IF(_xlpm.ProblemFound="", "", "[" &amp; _xlpm.ProblemFound &amp; "]"))</f>
        <v/>
      </c>
      <c r="BQ323" s="4" t="str">
        <f>IF(Table_Sequence_Check[[#This Row],[Restriction Enzyme 2 Check]]&lt;&gt;"", Table_Restriction_Enzymes[[#Headers],[AscI]],"")</f>
        <v/>
      </c>
      <c r="BR323" s="4" t="str">
        <f>IF(AND(Table65[[#This Row],[Vector]] &lt;&gt; "Banked Construct",Table65[[#This Row],[Service]]&lt;&gt;"Stock RNA", Table65[[#This Row],[Service]]&lt;&gt;"HT Geneblock Custom RNA", Table_Sequence_Check[[#This Row],[Restriction Enzyme 1 Check]]&lt;&gt;"", Table_Sequence_Check[[#This Row],[Restriction Enzyme 2 Check]]&lt;&gt; ""),"Error 8: Remove instances of one of the following: " &amp; _xlfn.CONCAT(Table_Sequence_Check[[#This Row],[Restriction Enzyme 1 Check]],Table_Sequence_Check[[#This Row],[Restriction Enzyme 2 Check]]),"")</f>
        <v/>
      </c>
      <c r="BS323" s="4" t="str" cm="1">
        <f t="array" ref="BS323">IF(
   AND(
      Table65[[#This Row],[Service]] &lt;&gt; "",
      OR(
         COUNTIF(Table65[Service], "HT Custom RNA") &gt; 0,
         COUNTIF(Table65[Service], "HT Geneblock Custom RNA") &gt; 0
      ),
      COUNTA(_xlfn.UNIQUE(_xlfn._xlws.FILTER(Table65[Service], Table65[Service] &lt;&gt; ""))) &gt; 1
   ),
   "Error 9: If selecting HT Custom RNA or HT Geneblock Custom RNA, all items must match the selected HT service",
   ""
)</f>
        <v/>
      </c>
      <c r="BT323" s="4" t="str" cm="1">
        <f t="array" ref="BT323">IF(
   AND(
      Table65[[#This Row],[Service]] &lt;&gt; "",
      OR(COUNTIF(Table65[Service], "*HT Custom RNA*") &gt; 0, COUNTIF(Table65[Service], "*HT Geneblock Custom RNA*") &gt; 0),
      OR(
         COUNTA(_xlfn.UNIQUE(_xlfn._xlws.FILTER(Table65[RNA Analytics], (Table65[Service] &lt;&gt; "")))) &gt; 1,
         COUNTA(_xlfn.UNIQUE(_xlfn._xlws.FILTER(Table65[Bank Construct?], (Table65[Service] &lt;&gt; "")))) &gt; 1,
         COUNTA(_xlfn.UNIQUE(_xlfn._xlws.FILTER(Table65[Synthesis Type], (Table65[Service] &lt;&gt; "")))) &gt; 1
      )
   ),
   "Error 10: If submitting HT Custom RNA or HT Geneblock Custom RNA service request, all items must have the same Synthesis Type, Banking, and Analytics",
   ""
)</f>
        <v/>
      </c>
      <c r="BU323" s="4" t="str">
        <f>IF(AND(OR(Table65[[#This Row],[Service]] = "HT Custom RNA",Table65[[#This Row],[Service]] = "HT Geneblock Custom RNA"), Table65[[#This Row],[Vector]]="Banked Construct"),"Error 11: Banked constructs cannot be submitted for HT/Geneblock Custom RNA service. Contact the core if you'd like to resynthesize an entire banked plate","")</f>
        <v/>
      </c>
      <c r="BV323" s="4" t="str">
        <f>IF(AND(Table65[[#This Row],[Service]] &lt;&gt; "", Table65[[#This Row],[Vector]]="Banked Construct", Table65[[#This Row],[Bank Construct?]]="Yes"),"Error 12: Cannot bank constructs that are already banked","")</f>
        <v/>
      </c>
      <c r="BW323" s="4" t="str" cm="1">
        <f t="array" ref="BW323">_xlfn.LET(
    _xlpm.ProblemFound, _xlfn.TEXTJOIN(", ", TRUE, IF(AND(Table65[[#This Row],[Synthesis Type]]="Other RNA", OR(Table65[[#This Row],[Codon Optimize Capitalized?]]="No", Table65[[#This Row],[Codon Optimize Capitalized?]]="")), IF((ISNUMBER(SEARCH(Table_pA_Check[pA Check], Table65[[#This Row],[Custom Sequence/Bank ID]]))), Table_pA_Check[pA Check], ""),IF((ISNUMBER(FIND(LOWER(Table_pA_Check[pA Check]), Table65[[#This Row],[Custom Sequence/Bank ID]]))), Table_pA_Check[pA Check], ""))),
    IF(_xlpm.ProblemFound="", "", "Error 13: Problem sequences found (" &amp; _xlpm.ProblemFound &amp; ")"))</f>
        <v/>
      </c>
      <c r="BX323" s="4" t="str">
        <f>IF(AND(Table65[[#This Row],[Service]] &lt;&gt; "", Table65[[#This Row],[Codon Optimize Capitalized?]]&lt;&gt; "No", Table65[[#This Row],[Codon Optimize Capitalized?]]&lt;&gt; "", Table65[[#This Row],[Codon Optimize Capitalized?]]&lt;&gt; "No Options", EXACT(Table65[[#This Row],[Custom Sequence/Bank ID]],LOWER(Table65[[#This Row],[Custom Sequence/Bank ID]]))),"Error 14: Codon optimization is selected, but sequence is lowercase. Change regions for optimization to uppercase","")</f>
        <v/>
      </c>
      <c r="BY323" s="4" t="str">
        <f>IF(COUNTIF(Table65[Name], Table65[[#This Row],[Name]]) &gt; 1, "Error 15: Duplicate name", "")</f>
        <v/>
      </c>
      <c r="BZ323" s="4" t="str">
        <f>IF(
   Table65[[#This Row],[Service]]&lt;&gt;"",
   IF(
      AND(Table65[[#This Row],[Formulation]]="", Table65[[#This Row],[Number of Aliquots]]&gt;1),
      "Error 16: The RTC can only aliquot formulated circRNA; unformulated circRNA is stable through many freeze-thaw cycles",
      ""
   ),
   ""
)</f>
        <v/>
      </c>
      <c r="CA323" s="4" t="str">
        <f>IF(
   Table65[[#This Row],[Service]]&lt;&gt;"",
   IF(
      Table65[[#This Row],[Number of Aliquots]] &gt; (Table65[[#This Row],[Quantity (mg)]]*20),
      "Error 17: Too many aliquots. Maximum aliquots for Quantity requested = " &amp; (Table65[[#This Row],[Quantity (mg)]]*20),
      ""
   ),
   ""
)</f>
        <v/>
      </c>
      <c r="CB323" s="4" t="str">
        <f>IF(
   AND(Table65[[#This Row],[Service]]&lt;&gt;"", Table65[[#This Row],[Quantity (mg)]]&lt;0.2, Table65[[#This Row],[Formulation]]&lt;&gt;"", Table65[[#This Row],[Formulation]]&lt;&gt;"None"),
   "Error 18: Quantity too low. Minimum is 0.2mg for formulations",
   ""
)</f>
        <v/>
      </c>
      <c r="CC323" s="4" t="str">
        <f>IF(
   AND(Table65[[#This Row],[Service]]&lt;&gt;"", Table65[[#This Row],[Vector]]="No Vector", Table65[[#This Row],[Service]]&lt;&gt;"HT Geneblock Custom RNA"),
   "Error 19: [No Vector] can only be used for Geneblock service",
   ""
)</f>
        <v/>
      </c>
      <c r="CD323" s="4" t="str">
        <f>_xlfn.LET(
    _xlpm.errorList, _xlfn.TEXTJOIN(". ", TRUE, Table_Sequence_Check[[#This Row],[Problem Sequence Check]:[GC Check]],Table_Sequence_Check[[#This Row],[Restriction Enzyme Error]:[Gblock No Vector Check]]),
    IF(AND(Table65[[#This Row],[Service]]&lt;&gt;"", Table65[[#This Row],[Custom Sequence/Bank ID]]&lt;&gt;"SPECIAL",_xlpm.errorList&lt;&gt;""), _xlpm.errorList &amp; ".", "")
)</f>
        <v/>
      </c>
      <c r="CF323" s="3" t="str">
        <f t="shared" si="20"/>
        <v>Required</v>
      </c>
      <c r="CG323" s="1" t="str">
        <f t="shared" si="21"/>
        <v>Optional</v>
      </c>
      <c r="CH323" s="1" t="str">
        <f>IF(Table65[[#This Row],[Service]]&lt;&gt;"",IF((Table65[[#This Row],[Service]]="HT Custom RNA") + (Table65[[#This Row],[Service]]="HT Geneblock Custom RNA"), "Empty","Required"),"Empty")</f>
        <v>Empty</v>
      </c>
      <c r="CI323" s="1" t="str">
        <f>IF(Table65[[#This Row],[Service]] = "Stock RNA", "Required","Empty")</f>
        <v>Empty</v>
      </c>
      <c r="CJ323" s="1" t="str">
        <f>IF(OR(Table65[[#This Row],[Service]] = "Custom RNA", Table65[[#This Row],[Service]] = "HT Custom RNA", Table65[[#This Row],[Service]] = "HT Geneblock Custom RNA", Table65[[#This Row],[Service]] = "Formulation"), "Required", "Empty")</f>
        <v>Empty</v>
      </c>
      <c r="CK323" s="1" t="str">
        <f>IF(OR(Table65[[#This Row],[Service]] = "Custom RNA", Table65[[#This Row],[Service]] = "HT Custom RNA", Table65[[#This Row],[Service]] = "HT Geneblock Custom RNA"), "Required", "Empty")</f>
        <v>Empty</v>
      </c>
      <c r="CL323" s="1" t="str">
        <f>IF(OR(Table65[[#This Row],[Service]] = "Custom RNA", Table65[[#This Row],[Service]] = "HT Custom RNA", Table65[[#This Row],[Service]] = "HT Geneblock Custom RNA"), "Required", "Empty")</f>
        <v>Empty</v>
      </c>
      <c r="CM323" s="1" t="str">
        <f>IF(OR(Table65[[#This Row],[Service]] = "Custom RNA", Table65[[#This Row],[Service]] = "HT Custom RNA", Table65[[#This Row],[Service]] = "HT Geneblock Custom RNA"), "Required", "Empty")</f>
        <v>Empty</v>
      </c>
      <c r="CN323" s="1" t="str">
        <f>IF(AND(Table65[[#This Row],[Vector]]&lt;&gt;"Banked Construct", OR(Table65[[#This Row],[Service]] = "Custom RNA", Table65[[#This Row],[Service]] = "HT Custom RNA",Table65[[#This Row],[Service]] = "HT Geneblock Custom RNA",)), "Optional", "Empty")</f>
        <v>Empty</v>
      </c>
      <c r="CO323" s="1" t="str">
        <f>IF(OR(Table65[[#This Row],[Service]] = "Custom RNA", Table65[[#This Row],[Service]] = "HT Custom RNA"), "Optional", "Empty")</f>
        <v>Empty</v>
      </c>
      <c r="CP323" s="1" t="str">
        <f>IF(OR(Table65[[#This Row],[Service]] = "Custom RNA", Table65[[#This Row],[Service]] = "HT Custom RNA", Table65[[#This Row],[Service]] = "HT Custom Geneblock RNA"), "Optional", "Empty")</f>
        <v>Empty</v>
      </c>
      <c r="CQ323" s="1" t="str">
        <f>IF(Table65[[#This Row],[Service]]&lt;&gt;"",IF(OR(Table65[[#This Row],[Service]]="HT Custom RNA", Table65[[#This Row],[Service]]="HT Geneblock Custom RNA"), "Empty","Optional"),"Empty")</f>
        <v>Empty</v>
      </c>
      <c r="CR323" s="1" t="str">
        <f>IF(AND(Table65[[#This Row],[Formulation]]&lt;&gt;"",Table65[[#This Row],[Formulation]]&lt;&gt;"None",Table65[[#This Row],[Formulation]]&lt;&gt;"No Options"), "Required","Empty")</f>
        <v>Empty</v>
      </c>
      <c r="CS323" s="1" t="str">
        <f>IF(AND(Table65[[#This Row],[Formulation]]&lt;&gt;"",Table65[[#This Row],[Formulation]]&lt;&gt;"None",Table65[[#This Row],[Formulation]]&lt;&gt;"No Options"), "Optional","Empty")</f>
        <v>Empty</v>
      </c>
      <c r="CT323" s="1" t="str">
        <f t="shared" si="22"/>
        <v>Optional</v>
      </c>
      <c r="CU323" s="1" t="str">
        <f t="shared" si="23"/>
        <v>Optional</v>
      </c>
      <c r="CV323" s="2" t="str">
        <f t="shared" si="24"/>
        <v>Optional</v>
      </c>
    </row>
    <row r="324" spans="1:100" x14ac:dyDescent="0.35">
      <c r="A324" s="69">
        <v>320</v>
      </c>
      <c r="B324" s="59"/>
      <c r="C324" s="83"/>
      <c r="D324" s="85"/>
      <c r="E324" s="90"/>
      <c r="F324" s="60"/>
      <c r="G324" s="60"/>
      <c r="H324" s="60"/>
      <c r="I324" s="61"/>
      <c r="J324" s="61"/>
      <c r="K324" s="105"/>
      <c r="L324" s="90"/>
      <c r="M324" s="60"/>
      <c r="N324" s="108"/>
      <c r="O324" s="91"/>
      <c r="P324" s="111"/>
      <c r="Q324" s="93" t="str">
        <f>Table_Sequence_Check[[#This Row],[Final Warnings]]</f>
        <v/>
      </c>
      <c r="R324" s="19"/>
      <c r="S324" s="19"/>
      <c r="T324" s="19"/>
      <c r="BG324" s="3" t="str" cm="1">
        <f t="array" ref="BG324">_xlfn.LET(
    _xlpm.ProblemFound, _xlfn.TEXTJOIN(", ", TRUE, IF(OR(Table65[[#This Row],[Codon Optimize Capitalized?]]="No", Table65[[#This Row],[Codon Optimize Capitalized?]]=""), IF((ISNUMBER(SEARCH(Table_Problem_Sequences[Problem Sequences], Table65[[#This Row],[Custom Sequence/Bank ID]]))), Table_Problem_Sequences[Problem Sequences], ""),IF((ISNUMBER(FIND(LOWER(Table_Problem_Sequences[Problem Sequences]), Table65[[#This Row],[Custom Sequence/Bank ID]]))), Table_Problem_Sequences[Problem Sequences], ""))),
    IF(_xlpm.ProblemFound="", "", "Warning 1: Problem sequences found (" &amp; _xlpm.ProblemFound &amp; ")"))</f>
        <v/>
      </c>
      <c r="BH324" s="3" t="str">
        <f>IF(AND(Table65[[#This Row],[Vector]] &lt;&gt; "Banked Construct",Table65[[#This Row],[Service]]&lt;&gt;"Stock RNA", LEN(Table65[[#This Row],[Custom Sequence/Bank ID]])&lt;300, Table65[[#This Row],[Custom Sequence/Bank ID]]&lt;&gt;""),"Comment: Sequence is less than 300nt. A spacer sequence will be added to bring the length up to 300nt","")</f>
        <v/>
      </c>
      <c r="BI324" s="1" t="str">
        <f>IF(AND(Table65[[#This Row],[Custom Sequence/Bank ID]]&lt;&gt;"", Table65[[#This Row],[Codon Optimize Capitalized?]]&lt;&gt; "No", Table65[[#This Row],[Codon Optimize Capitalized?]]&lt;&gt; "", Table65[[#This Row],[Codon Optimize Capitalized?]]&lt;&gt; "No Options"),
    IF(MOD(LEN(SUBSTITUTE(SUBSTITUTE(SUBSTITUTE(SUBSTITUTE(SUBSTITUTE(Table65[[#This Row],[Custom Sequence/Bank ID]], "a", ""), "c", ""), "g", ""), "u", ""), "t", "")), 3) = 0,
        "",
        "Error 3: Optimization regions not divisible by 3"),
    "")</f>
        <v/>
      </c>
      <c r="BJ324" s="1" t="str">
        <f>IF(
    Table65[[#This Row],[Vector]]="Banked Construct",
    IF(
        AND(
            LEFT(Table65[[#This Row],[Custom Sequence/Bank ID]], 3)="RTC",
            ISNUMBER(VALUE(MID(Table65[[#This Row],[Custom Sequence/Bank ID]], 4, 7))),
            LEN(Table65[[#This Row],[Custom Sequence/Bank ID]])=10
        ),
        "",
        "Error 4: Incorrect Bank ID"
    ),
    ""
)</f>
        <v/>
      </c>
      <c r="BK324" s="1" t="str">
        <f>IF(
   AND(Table65[[#This Row],[Vector]]&lt;&gt;"Banked Construct", LEN(Table65[[#This Row],[Custom Sequence/Bank ID]])&gt;0),
   IF(
      LEN(
         SUBSTITUTE(
            SUBSTITUTE(
               SUBSTITUTE(
                  SUBSTITUTE(UPPER(Table65[[#This Row],[Custom Sequence/Bank ID]]),"A",""),
               "C",""),
            "T",""),
         "G","")
      )&gt;0,
      "Error 5: Non-ACGT characters present",
      ""
   ),
   ""
)</f>
        <v/>
      </c>
      <c r="BL324" s="4" t="str">
        <f>IF(AND(Table65[[#This Row],[Vector]] &lt;&gt; "Banked Construct",Table65[[#This Row],[Service]]="Custom RNA", LEN(Table65[[#This Row],[Custom Sequence/Bank ID]])&gt;10000),"Error 6: Maximum sequence length is 10,000nt",IF(AND(Table65[[#This Row],[Vector]] &lt;&gt; "Banked Construct",Table65[[#This Row],[Service]]="HT Custom RNA", LEN(Table65[[#This Row],[Custom Sequence/Bank ID]])&gt;5000),"Error 6: Maximum sequence length for HT is 5,000nt", IF(Table65[[#This Row],[Service]]="HT Geneblock Custom RNA", IF(AND(Table65[[#This Row],[Vector]]="RTC coding circRNA", LEN(Table65[[#This Row],[Custom Sequence/Bank ID]])&gt;3793),"Error 6: Maximum sequence length for Coding CircRNA Geneblock is 3,793nt", IF(AND(Table65[[#This Row],[Vector]]="RTC noncoding circRNA", LEN(Table65[[#This Row],[Custom Sequence/Bank ID]])&gt;4493),"Error 6: Maximum sequence length for Noncoding CircRNA Geneblock is 4,493nt", IF(AND(Table65[[#This Row],[Vector]]="RTC Other RNA", LEN(Table65[[#This Row],[Custom Sequence/Bank ID]])&gt;4913),"Error 6: Maximum sequence length for Other RNA Geneblock is 4,913nt",""))),"")))</f>
        <v/>
      </c>
      <c r="BM324" s="4" t="str">
        <f>IF(AND(Table65[[#This Row],[Vector]] &lt;&gt; "Banked Construct", Table65[[#This Row],[Service]]&lt;&gt;"Stock RNA", Table65[[#This Row],[Custom Sequence/Bank ID]]&lt;&gt;""),
    _xlfn.LET(
        _xlpm.Sequence, Table65[[#This Row],[Custom Sequence/Bank ID]],
        _xlpm.OriginalLength, IF(AND(Table65[[#This Row],[Codon Optimize Capitalized?]] &lt;&gt; "No", Table65[[#This Row],[Codon Optimize Capitalized?]] &lt;&gt; ""),
                           LEN(SUBSTITUTE(SUBSTITUTE(SUBSTITUTE(SUBSTITUTE(SUBSTITUTE(_xlpm.Sequence, "A", ""), "C", ""), "G", ""), "T", ""), "U", "")),
                           LEN(_xlpm.Sequence)),
        _xlpm.NoGCLength, IF(AND(Table65[[#This Row],[Codon Optimize Capitalized?]] &lt;&gt; "No", Table65[[#This Row],[Codon Optimize Capitalized?]] &lt;&gt; ""),
                       LEN((SUBSTITUTE(SUBSTITUTE(SUBSTITUTE(SUBSTITUTE(SUBSTITUTE(SUBSTITUTE(SUBSTITUTE(_xlpm.Sequence, "A", ""), "C", ""), "G", ""), "T", ""), "U", ""), "g", ""), "c", ""))),
                       LEN(SUBSTITUTE(SUBSTITUTE(UPPER(_xlpm.Sequence), "G", ""), "C", ""))),
        _xlpm.GCLength, _xlpm.OriginalLength - _xlpm.NoGCLength,
        _xlpm.GCPercentage, IF(_xlpm.OriginalLength &gt; 15, _xlpm.GCLength / _xlpm.OriginalLength, 0.5),
                IF(OR(_xlpm.GCPercentage &gt; 0.65, _xlpm.GCPercentage &lt; 0.25), "Warning 7: Unoptimized region GC is not between 25-65%", "")
    ),
    ""
)</f>
        <v/>
      </c>
      <c r="BN324" s="4" t="str" cm="1">
        <f t="array" ref="BN324">_xlfn.LET(
    _xlpm.ProblemFound, _xlfn.TEXTJOIN(", ", TRUE, IF(OR(Table65[[#This Row],[Codon Optimize Capitalized?]]="No", Table65[[#This Row],[Codon Optimize Capitalized?]]=""), IF((ISNUMBER(SEARCH(Table_Restriction_Enzymes[XbaI], Table65[[#This Row],[Custom Sequence/Bank ID]]))), Table_Restriction_Enzymes[XbaI], ""),IF((ISNUMBER(FIND(LOWER(Table_Restriction_Enzymes[XbaI]), Table65[[#This Row],[Custom Sequence/Bank ID]]))), Table_Restriction_Enzymes[XbaI], ""))),
    IF(_xlpm.ProblemFound="", "", "[" &amp; _xlpm.ProblemFound &amp; "]"))</f>
        <v/>
      </c>
      <c r="BO324" s="4" t="str">
        <f>IF(Table_Sequence_Check[[#This Row],[Restriction Enzyme 1 Check]]&lt;&gt;"", Table_Restriction_Enzymes[[#Headers],[XbaI]],"")</f>
        <v/>
      </c>
      <c r="BP324" s="4" t="str" cm="1">
        <f t="array" ref="BP324">_xlfn.LET(
    _xlpm.ProblemFound, _xlfn.TEXTJOIN(", ", TRUE, IF(OR(Table65[[#This Row],[Codon Optimize Capitalized?]]="No", Table65[[#This Row],[Codon Optimize Capitalized?]]=""), IF((ISNUMBER(SEARCH(Table_Restriction_Enzymes[AscI], Table65[[#This Row],[Custom Sequence/Bank ID]]))), Table_Restriction_Enzymes[AscI], ""),IF((ISNUMBER(FIND(LOWER(Table_Restriction_Enzymes[AscI]), Table65[[#This Row],[Custom Sequence/Bank ID]]))), Table_Restriction_Enzymes[AscI], ""))),
    IF(_xlpm.ProblemFound="", "", "[" &amp; _xlpm.ProblemFound &amp; "]"))</f>
        <v/>
      </c>
      <c r="BQ324" s="4" t="str">
        <f>IF(Table_Sequence_Check[[#This Row],[Restriction Enzyme 2 Check]]&lt;&gt;"", Table_Restriction_Enzymes[[#Headers],[AscI]],"")</f>
        <v/>
      </c>
      <c r="BR324" s="4" t="str">
        <f>IF(AND(Table65[[#This Row],[Vector]] &lt;&gt; "Banked Construct",Table65[[#This Row],[Service]]&lt;&gt;"Stock RNA", Table65[[#This Row],[Service]]&lt;&gt;"HT Geneblock Custom RNA", Table_Sequence_Check[[#This Row],[Restriction Enzyme 1 Check]]&lt;&gt;"", Table_Sequence_Check[[#This Row],[Restriction Enzyme 2 Check]]&lt;&gt; ""),"Error 8: Remove instances of one of the following: " &amp; _xlfn.CONCAT(Table_Sequence_Check[[#This Row],[Restriction Enzyme 1 Check]],Table_Sequence_Check[[#This Row],[Restriction Enzyme 2 Check]]),"")</f>
        <v/>
      </c>
      <c r="BS324" s="4" t="str" cm="1">
        <f t="array" ref="BS324">IF(
   AND(
      Table65[[#This Row],[Service]] &lt;&gt; "",
      OR(
         COUNTIF(Table65[Service], "HT Custom RNA") &gt; 0,
         COUNTIF(Table65[Service], "HT Geneblock Custom RNA") &gt; 0
      ),
      COUNTA(_xlfn.UNIQUE(_xlfn._xlws.FILTER(Table65[Service], Table65[Service] &lt;&gt; ""))) &gt; 1
   ),
   "Error 9: If selecting HT Custom RNA or HT Geneblock Custom RNA, all items must match the selected HT service",
   ""
)</f>
        <v/>
      </c>
      <c r="BT324" s="4" t="str" cm="1">
        <f t="array" ref="BT324">IF(
   AND(
      Table65[[#This Row],[Service]] &lt;&gt; "",
      OR(COUNTIF(Table65[Service], "*HT Custom RNA*") &gt; 0, COUNTIF(Table65[Service], "*HT Geneblock Custom RNA*") &gt; 0),
      OR(
         COUNTA(_xlfn.UNIQUE(_xlfn._xlws.FILTER(Table65[RNA Analytics], (Table65[Service] &lt;&gt; "")))) &gt; 1,
         COUNTA(_xlfn.UNIQUE(_xlfn._xlws.FILTER(Table65[Bank Construct?], (Table65[Service] &lt;&gt; "")))) &gt; 1,
         COUNTA(_xlfn.UNIQUE(_xlfn._xlws.FILTER(Table65[Synthesis Type], (Table65[Service] &lt;&gt; "")))) &gt; 1
      )
   ),
   "Error 10: If submitting HT Custom RNA or HT Geneblock Custom RNA service request, all items must have the same Synthesis Type, Banking, and Analytics",
   ""
)</f>
        <v/>
      </c>
      <c r="BU324" s="4" t="str">
        <f>IF(AND(OR(Table65[[#This Row],[Service]] = "HT Custom RNA",Table65[[#This Row],[Service]] = "HT Geneblock Custom RNA"), Table65[[#This Row],[Vector]]="Banked Construct"),"Error 11: Banked constructs cannot be submitted for HT/Geneblock Custom RNA service. Contact the core if you'd like to resynthesize an entire banked plate","")</f>
        <v/>
      </c>
      <c r="BV324" s="4" t="str">
        <f>IF(AND(Table65[[#This Row],[Service]] &lt;&gt; "", Table65[[#This Row],[Vector]]="Banked Construct", Table65[[#This Row],[Bank Construct?]]="Yes"),"Error 12: Cannot bank constructs that are already banked","")</f>
        <v/>
      </c>
      <c r="BW324" s="4" t="str" cm="1">
        <f t="array" ref="BW324">_xlfn.LET(
    _xlpm.ProblemFound, _xlfn.TEXTJOIN(", ", TRUE, IF(AND(Table65[[#This Row],[Synthesis Type]]="Other RNA", OR(Table65[[#This Row],[Codon Optimize Capitalized?]]="No", Table65[[#This Row],[Codon Optimize Capitalized?]]="")), IF((ISNUMBER(SEARCH(Table_pA_Check[pA Check], Table65[[#This Row],[Custom Sequence/Bank ID]]))), Table_pA_Check[pA Check], ""),IF((ISNUMBER(FIND(LOWER(Table_pA_Check[pA Check]), Table65[[#This Row],[Custom Sequence/Bank ID]]))), Table_pA_Check[pA Check], ""))),
    IF(_xlpm.ProblemFound="", "", "Error 13: Problem sequences found (" &amp; _xlpm.ProblemFound &amp; ")"))</f>
        <v/>
      </c>
      <c r="BX324" s="4" t="str">
        <f>IF(AND(Table65[[#This Row],[Service]] &lt;&gt; "", Table65[[#This Row],[Codon Optimize Capitalized?]]&lt;&gt; "No", Table65[[#This Row],[Codon Optimize Capitalized?]]&lt;&gt; "", Table65[[#This Row],[Codon Optimize Capitalized?]]&lt;&gt; "No Options", EXACT(Table65[[#This Row],[Custom Sequence/Bank ID]],LOWER(Table65[[#This Row],[Custom Sequence/Bank ID]]))),"Error 14: Codon optimization is selected, but sequence is lowercase. Change regions for optimization to uppercase","")</f>
        <v/>
      </c>
      <c r="BY324" s="4" t="str">
        <f>IF(COUNTIF(Table65[Name], Table65[[#This Row],[Name]]) &gt; 1, "Error 15: Duplicate name", "")</f>
        <v/>
      </c>
      <c r="BZ324" s="4" t="str">
        <f>IF(
   Table65[[#This Row],[Service]]&lt;&gt;"",
   IF(
      AND(Table65[[#This Row],[Formulation]]="", Table65[[#This Row],[Number of Aliquots]]&gt;1),
      "Error 16: The RTC can only aliquot formulated circRNA; unformulated circRNA is stable through many freeze-thaw cycles",
      ""
   ),
   ""
)</f>
        <v/>
      </c>
      <c r="CA324" s="4" t="str">
        <f>IF(
   Table65[[#This Row],[Service]]&lt;&gt;"",
   IF(
      Table65[[#This Row],[Number of Aliquots]] &gt; (Table65[[#This Row],[Quantity (mg)]]*20),
      "Error 17: Too many aliquots. Maximum aliquots for Quantity requested = " &amp; (Table65[[#This Row],[Quantity (mg)]]*20),
      ""
   ),
   ""
)</f>
        <v/>
      </c>
      <c r="CB324" s="4" t="str">
        <f>IF(
   AND(Table65[[#This Row],[Service]]&lt;&gt;"", Table65[[#This Row],[Quantity (mg)]]&lt;0.2, Table65[[#This Row],[Formulation]]&lt;&gt;"", Table65[[#This Row],[Formulation]]&lt;&gt;"None"),
   "Error 18: Quantity too low. Minimum is 0.2mg for formulations",
   ""
)</f>
        <v/>
      </c>
      <c r="CC324" s="4" t="str">
        <f>IF(
   AND(Table65[[#This Row],[Service]]&lt;&gt;"", Table65[[#This Row],[Vector]]="No Vector", Table65[[#This Row],[Service]]&lt;&gt;"HT Geneblock Custom RNA"),
   "Error 19: [No Vector] can only be used for Geneblock service",
   ""
)</f>
        <v/>
      </c>
      <c r="CD324" s="4" t="str">
        <f>_xlfn.LET(
    _xlpm.errorList, _xlfn.TEXTJOIN(". ", TRUE, Table_Sequence_Check[[#This Row],[Problem Sequence Check]:[GC Check]],Table_Sequence_Check[[#This Row],[Restriction Enzyme Error]:[Gblock No Vector Check]]),
    IF(AND(Table65[[#This Row],[Service]]&lt;&gt;"", Table65[[#This Row],[Custom Sequence/Bank ID]]&lt;&gt;"SPECIAL",_xlpm.errorList&lt;&gt;""), _xlpm.errorList &amp; ".", "")
)</f>
        <v/>
      </c>
      <c r="CF324" s="3" t="str">
        <f t="shared" si="20"/>
        <v>Required</v>
      </c>
      <c r="CG324" s="1" t="str">
        <f t="shared" si="21"/>
        <v>Optional</v>
      </c>
      <c r="CH324" s="1" t="str">
        <f>IF(Table65[[#This Row],[Service]]&lt;&gt;"",IF((Table65[[#This Row],[Service]]="HT Custom RNA") + (Table65[[#This Row],[Service]]="HT Geneblock Custom RNA"), "Empty","Required"),"Empty")</f>
        <v>Empty</v>
      </c>
      <c r="CI324" s="1" t="str">
        <f>IF(Table65[[#This Row],[Service]] = "Stock RNA", "Required","Empty")</f>
        <v>Empty</v>
      </c>
      <c r="CJ324" s="1" t="str">
        <f>IF(OR(Table65[[#This Row],[Service]] = "Custom RNA", Table65[[#This Row],[Service]] = "HT Custom RNA", Table65[[#This Row],[Service]] = "HT Geneblock Custom RNA", Table65[[#This Row],[Service]] = "Formulation"), "Required", "Empty")</f>
        <v>Empty</v>
      </c>
      <c r="CK324" s="1" t="str">
        <f>IF(OR(Table65[[#This Row],[Service]] = "Custom RNA", Table65[[#This Row],[Service]] = "HT Custom RNA", Table65[[#This Row],[Service]] = "HT Geneblock Custom RNA"), "Required", "Empty")</f>
        <v>Empty</v>
      </c>
      <c r="CL324" s="1" t="str">
        <f>IF(OR(Table65[[#This Row],[Service]] = "Custom RNA", Table65[[#This Row],[Service]] = "HT Custom RNA", Table65[[#This Row],[Service]] = "HT Geneblock Custom RNA"), "Required", "Empty")</f>
        <v>Empty</v>
      </c>
      <c r="CM324" s="1" t="str">
        <f>IF(OR(Table65[[#This Row],[Service]] = "Custom RNA", Table65[[#This Row],[Service]] = "HT Custom RNA", Table65[[#This Row],[Service]] = "HT Geneblock Custom RNA"), "Required", "Empty")</f>
        <v>Empty</v>
      </c>
      <c r="CN324" s="1" t="str">
        <f>IF(AND(Table65[[#This Row],[Vector]]&lt;&gt;"Banked Construct", OR(Table65[[#This Row],[Service]] = "Custom RNA", Table65[[#This Row],[Service]] = "HT Custom RNA",Table65[[#This Row],[Service]] = "HT Geneblock Custom RNA",)), "Optional", "Empty")</f>
        <v>Empty</v>
      </c>
      <c r="CO324" s="1" t="str">
        <f>IF(OR(Table65[[#This Row],[Service]] = "Custom RNA", Table65[[#This Row],[Service]] = "HT Custom RNA"), "Optional", "Empty")</f>
        <v>Empty</v>
      </c>
      <c r="CP324" s="1" t="str">
        <f>IF(OR(Table65[[#This Row],[Service]] = "Custom RNA", Table65[[#This Row],[Service]] = "HT Custom RNA", Table65[[#This Row],[Service]] = "HT Custom Geneblock RNA"), "Optional", "Empty")</f>
        <v>Empty</v>
      </c>
      <c r="CQ324" s="1" t="str">
        <f>IF(Table65[[#This Row],[Service]]&lt;&gt;"",IF(OR(Table65[[#This Row],[Service]]="HT Custom RNA", Table65[[#This Row],[Service]]="HT Geneblock Custom RNA"), "Empty","Optional"),"Empty")</f>
        <v>Empty</v>
      </c>
      <c r="CR324" s="1" t="str">
        <f>IF(AND(Table65[[#This Row],[Formulation]]&lt;&gt;"",Table65[[#This Row],[Formulation]]&lt;&gt;"None",Table65[[#This Row],[Formulation]]&lt;&gt;"No Options"), "Required","Empty")</f>
        <v>Empty</v>
      </c>
      <c r="CS324" s="1" t="str">
        <f>IF(AND(Table65[[#This Row],[Formulation]]&lt;&gt;"",Table65[[#This Row],[Formulation]]&lt;&gt;"None",Table65[[#This Row],[Formulation]]&lt;&gt;"No Options"), "Optional","Empty")</f>
        <v>Empty</v>
      </c>
      <c r="CT324" s="1" t="str">
        <f t="shared" si="22"/>
        <v>Optional</v>
      </c>
      <c r="CU324" s="1" t="str">
        <f t="shared" si="23"/>
        <v>Optional</v>
      </c>
      <c r="CV324" s="2" t="str">
        <f t="shared" si="24"/>
        <v>Optional</v>
      </c>
    </row>
    <row r="325" spans="1:100" x14ac:dyDescent="0.35">
      <c r="A325" s="69">
        <v>321</v>
      </c>
      <c r="B325" s="59"/>
      <c r="C325" s="83"/>
      <c r="D325" s="85"/>
      <c r="E325" s="90"/>
      <c r="F325" s="60"/>
      <c r="G325" s="60"/>
      <c r="H325" s="60"/>
      <c r="I325" s="61"/>
      <c r="J325" s="61"/>
      <c r="K325" s="105"/>
      <c r="L325" s="90"/>
      <c r="M325" s="60"/>
      <c r="N325" s="108"/>
      <c r="O325" s="91"/>
      <c r="P325" s="111"/>
      <c r="Q325" s="93" t="str">
        <f>Table_Sequence_Check[[#This Row],[Final Warnings]]</f>
        <v/>
      </c>
      <c r="R325" s="19"/>
      <c r="S325" s="19"/>
      <c r="T325" s="19"/>
      <c r="BG325" s="3" t="str" cm="1">
        <f t="array" ref="BG325">_xlfn.LET(
    _xlpm.ProblemFound, _xlfn.TEXTJOIN(", ", TRUE, IF(OR(Table65[[#This Row],[Codon Optimize Capitalized?]]="No", Table65[[#This Row],[Codon Optimize Capitalized?]]=""), IF((ISNUMBER(SEARCH(Table_Problem_Sequences[Problem Sequences], Table65[[#This Row],[Custom Sequence/Bank ID]]))), Table_Problem_Sequences[Problem Sequences], ""),IF((ISNUMBER(FIND(LOWER(Table_Problem_Sequences[Problem Sequences]), Table65[[#This Row],[Custom Sequence/Bank ID]]))), Table_Problem_Sequences[Problem Sequences], ""))),
    IF(_xlpm.ProblemFound="", "", "Warning 1: Problem sequences found (" &amp; _xlpm.ProblemFound &amp; ")"))</f>
        <v/>
      </c>
      <c r="BH325" s="3" t="str">
        <f>IF(AND(Table65[[#This Row],[Vector]] &lt;&gt; "Banked Construct",Table65[[#This Row],[Service]]&lt;&gt;"Stock RNA", LEN(Table65[[#This Row],[Custom Sequence/Bank ID]])&lt;300, Table65[[#This Row],[Custom Sequence/Bank ID]]&lt;&gt;""),"Comment: Sequence is less than 300nt. A spacer sequence will be added to bring the length up to 300nt","")</f>
        <v/>
      </c>
      <c r="BI325" s="1" t="str">
        <f>IF(AND(Table65[[#This Row],[Custom Sequence/Bank ID]]&lt;&gt;"", Table65[[#This Row],[Codon Optimize Capitalized?]]&lt;&gt; "No", Table65[[#This Row],[Codon Optimize Capitalized?]]&lt;&gt; "", Table65[[#This Row],[Codon Optimize Capitalized?]]&lt;&gt; "No Options"),
    IF(MOD(LEN(SUBSTITUTE(SUBSTITUTE(SUBSTITUTE(SUBSTITUTE(SUBSTITUTE(Table65[[#This Row],[Custom Sequence/Bank ID]], "a", ""), "c", ""), "g", ""), "u", ""), "t", "")), 3) = 0,
        "",
        "Error 3: Optimization regions not divisible by 3"),
    "")</f>
        <v/>
      </c>
      <c r="BJ325" s="1" t="str">
        <f>IF(
    Table65[[#This Row],[Vector]]="Banked Construct",
    IF(
        AND(
            LEFT(Table65[[#This Row],[Custom Sequence/Bank ID]], 3)="RTC",
            ISNUMBER(VALUE(MID(Table65[[#This Row],[Custom Sequence/Bank ID]], 4, 7))),
            LEN(Table65[[#This Row],[Custom Sequence/Bank ID]])=10
        ),
        "",
        "Error 4: Incorrect Bank ID"
    ),
    ""
)</f>
        <v/>
      </c>
      <c r="BK325" s="1" t="str">
        <f>IF(
   AND(Table65[[#This Row],[Vector]]&lt;&gt;"Banked Construct", LEN(Table65[[#This Row],[Custom Sequence/Bank ID]])&gt;0),
   IF(
      LEN(
         SUBSTITUTE(
            SUBSTITUTE(
               SUBSTITUTE(
                  SUBSTITUTE(UPPER(Table65[[#This Row],[Custom Sequence/Bank ID]]),"A",""),
               "C",""),
            "T",""),
         "G","")
      )&gt;0,
      "Error 5: Non-ACGT characters present",
      ""
   ),
   ""
)</f>
        <v/>
      </c>
      <c r="BL325" s="4" t="str">
        <f>IF(AND(Table65[[#This Row],[Vector]] &lt;&gt; "Banked Construct",Table65[[#This Row],[Service]]="Custom RNA", LEN(Table65[[#This Row],[Custom Sequence/Bank ID]])&gt;10000),"Error 6: Maximum sequence length is 10,000nt",IF(AND(Table65[[#This Row],[Vector]] &lt;&gt; "Banked Construct",Table65[[#This Row],[Service]]="HT Custom RNA", LEN(Table65[[#This Row],[Custom Sequence/Bank ID]])&gt;5000),"Error 6: Maximum sequence length for HT is 5,000nt", IF(Table65[[#This Row],[Service]]="HT Geneblock Custom RNA", IF(AND(Table65[[#This Row],[Vector]]="RTC coding circRNA", LEN(Table65[[#This Row],[Custom Sequence/Bank ID]])&gt;3793),"Error 6: Maximum sequence length for Coding CircRNA Geneblock is 3,793nt", IF(AND(Table65[[#This Row],[Vector]]="RTC noncoding circRNA", LEN(Table65[[#This Row],[Custom Sequence/Bank ID]])&gt;4493),"Error 6: Maximum sequence length for Noncoding CircRNA Geneblock is 4,493nt", IF(AND(Table65[[#This Row],[Vector]]="RTC Other RNA", LEN(Table65[[#This Row],[Custom Sequence/Bank ID]])&gt;4913),"Error 6: Maximum sequence length for Other RNA Geneblock is 4,913nt",""))),"")))</f>
        <v/>
      </c>
      <c r="BM325" s="4" t="str">
        <f>IF(AND(Table65[[#This Row],[Vector]] &lt;&gt; "Banked Construct", Table65[[#This Row],[Service]]&lt;&gt;"Stock RNA", Table65[[#This Row],[Custom Sequence/Bank ID]]&lt;&gt;""),
    _xlfn.LET(
        _xlpm.Sequence, Table65[[#This Row],[Custom Sequence/Bank ID]],
        _xlpm.OriginalLength, IF(AND(Table65[[#This Row],[Codon Optimize Capitalized?]] &lt;&gt; "No", Table65[[#This Row],[Codon Optimize Capitalized?]] &lt;&gt; ""),
                           LEN(SUBSTITUTE(SUBSTITUTE(SUBSTITUTE(SUBSTITUTE(SUBSTITUTE(_xlpm.Sequence, "A", ""), "C", ""), "G", ""), "T", ""), "U", "")),
                           LEN(_xlpm.Sequence)),
        _xlpm.NoGCLength, IF(AND(Table65[[#This Row],[Codon Optimize Capitalized?]] &lt;&gt; "No", Table65[[#This Row],[Codon Optimize Capitalized?]] &lt;&gt; ""),
                       LEN((SUBSTITUTE(SUBSTITUTE(SUBSTITUTE(SUBSTITUTE(SUBSTITUTE(SUBSTITUTE(SUBSTITUTE(_xlpm.Sequence, "A", ""), "C", ""), "G", ""), "T", ""), "U", ""), "g", ""), "c", ""))),
                       LEN(SUBSTITUTE(SUBSTITUTE(UPPER(_xlpm.Sequence), "G", ""), "C", ""))),
        _xlpm.GCLength, _xlpm.OriginalLength - _xlpm.NoGCLength,
        _xlpm.GCPercentage, IF(_xlpm.OriginalLength &gt; 15, _xlpm.GCLength / _xlpm.OriginalLength, 0.5),
                IF(OR(_xlpm.GCPercentage &gt; 0.65, _xlpm.GCPercentage &lt; 0.25), "Warning 7: Unoptimized region GC is not between 25-65%", "")
    ),
    ""
)</f>
        <v/>
      </c>
      <c r="BN325" s="4" t="str" cm="1">
        <f t="array" ref="BN325">_xlfn.LET(
    _xlpm.ProblemFound, _xlfn.TEXTJOIN(", ", TRUE, IF(OR(Table65[[#This Row],[Codon Optimize Capitalized?]]="No", Table65[[#This Row],[Codon Optimize Capitalized?]]=""), IF((ISNUMBER(SEARCH(Table_Restriction_Enzymes[XbaI], Table65[[#This Row],[Custom Sequence/Bank ID]]))), Table_Restriction_Enzymes[XbaI], ""),IF((ISNUMBER(FIND(LOWER(Table_Restriction_Enzymes[XbaI]), Table65[[#This Row],[Custom Sequence/Bank ID]]))), Table_Restriction_Enzymes[XbaI], ""))),
    IF(_xlpm.ProblemFound="", "", "[" &amp; _xlpm.ProblemFound &amp; "]"))</f>
        <v/>
      </c>
      <c r="BO325" s="4" t="str">
        <f>IF(Table_Sequence_Check[[#This Row],[Restriction Enzyme 1 Check]]&lt;&gt;"", Table_Restriction_Enzymes[[#Headers],[XbaI]],"")</f>
        <v/>
      </c>
      <c r="BP325" s="4" t="str" cm="1">
        <f t="array" ref="BP325">_xlfn.LET(
    _xlpm.ProblemFound, _xlfn.TEXTJOIN(", ", TRUE, IF(OR(Table65[[#This Row],[Codon Optimize Capitalized?]]="No", Table65[[#This Row],[Codon Optimize Capitalized?]]=""), IF((ISNUMBER(SEARCH(Table_Restriction_Enzymes[AscI], Table65[[#This Row],[Custom Sequence/Bank ID]]))), Table_Restriction_Enzymes[AscI], ""),IF((ISNUMBER(FIND(LOWER(Table_Restriction_Enzymes[AscI]), Table65[[#This Row],[Custom Sequence/Bank ID]]))), Table_Restriction_Enzymes[AscI], ""))),
    IF(_xlpm.ProblemFound="", "", "[" &amp; _xlpm.ProblemFound &amp; "]"))</f>
        <v/>
      </c>
      <c r="BQ325" s="4" t="str">
        <f>IF(Table_Sequence_Check[[#This Row],[Restriction Enzyme 2 Check]]&lt;&gt;"", Table_Restriction_Enzymes[[#Headers],[AscI]],"")</f>
        <v/>
      </c>
      <c r="BR325" s="4" t="str">
        <f>IF(AND(Table65[[#This Row],[Vector]] &lt;&gt; "Banked Construct",Table65[[#This Row],[Service]]&lt;&gt;"Stock RNA", Table65[[#This Row],[Service]]&lt;&gt;"HT Geneblock Custom RNA", Table_Sequence_Check[[#This Row],[Restriction Enzyme 1 Check]]&lt;&gt;"", Table_Sequence_Check[[#This Row],[Restriction Enzyme 2 Check]]&lt;&gt; ""),"Error 8: Remove instances of one of the following: " &amp; _xlfn.CONCAT(Table_Sequence_Check[[#This Row],[Restriction Enzyme 1 Check]],Table_Sequence_Check[[#This Row],[Restriction Enzyme 2 Check]]),"")</f>
        <v/>
      </c>
      <c r="BS325" s="4" t="str" cm="1">
        <f t="array" ref="BS325">IF(
   AND(
      Table65[[#This Row],[Service]] &lt;&gt; "",
      OR(
         COUNTIF(Table65[Service], "HT Custom RNA") &gt; 0,
         COUNTIF(Table65[Service], "HT Geneblock Custom RNA") &gt; 0
      ),
      COUNTA(_xlfn.UNIQUE(_xlfn._xlws.FILTER(Table65[Service], Table65[Service] &lt;&gt; ""))) &gt; 1
   ),
   "Error 9: If selecting HT Custom RNA or HT Geneblock Custom RNA, all items must match the selected HT service",
   ""
)</f>
        <v/>
      </c>
      <c r="BT325" s="4" t="str" cm="1">
        <f t="array" ref="BT325">IF(
   AND(
      Table65[[#This Row],[Service]] &lt;&gt; "",
      OR(COUNTIF(Table65[Service], "*HT Custom RNA*") &gt; 0, COUNTIF(Table65[Service], "*HT Geneblock Custom RNA*") &gt; 0),
      OR(
         COUNTA(_xlfn.UNIQUE(_xlfn._xlws.FILTER(Table65[RNA Analytics], (Table65[Service] &lt;&gt; "")))) &gt; 1,
         COUNTA(_xlfn.UNIQUE(_xlfn._xlws.FILTER(Table65[Bank Construct?], (Table65[Service] &lt;&gt; "")))) &gt; 1,
         COUNTA(_xlfn.UNIQUE(_xlfn._xlws.FILTER(Table65[Synthesis Type], (Table65[Service] &lt;&gt; "")))) &gt; 1
      )
   ),
   "Error 10: If submitting HT Custom RNA or HT Geneblock Custom RNA service request, all items must have the same Synthesis Type, Banking, and Analytics",
   ""
)</f>
        <v/>
      </c>
      <c r="BU325" s="4" t="str">
        <f>IF(AND(OR(Table65[[#This Row],[Service]] = "HT Custom RNA",Table65[[#This Row],[Service]] = "HT Geneblock Custom RNA"), Table65[[#This Row],[Vector]]="Banked Construct"),"Error 11: Banked constructs cannot be submitted for HT/Geneblock Custom RNA service. Contact the core if you'd like to resynthesize an entire banked plate","")</f>
        <v/>
      </c>
      <c r="BV325" s="4" t="str">
        <f>IF(AND(Table65[[#This Row],[Service]] &lt;&gt; "", Table65[[#This Row],[Vector]]="Banked Construct", Table65[[#This Row],[Bank Construct?]]="Yes"),"Error 12: Cannot bank constructs that are already banked","")</f>
        <v/>
      </c>
      <c r="BW325" s="4" t="str" cm="1">
        <f t="array" ref="BW325">_xlfn.LET(
    _xlpm.ProblemFound, _xlfn.TEXTJOIN(", ", TRUE, IF(AND(Table65[[#This Row],[Synthesis Type]]="Other RNA", OR(Table65[[#This Row],[Codon Optimize Capitalized?]]="No", Table65[[#This Row],[Codon Optimize Capitalized?]]="")), IF((ISNUMBER(SEARCH(Table_pA_Check[pA Check], Table65[[#This Row],[Custom Sequence/Bank ID]]))), Table_pA_Check[pA Check], ""),IF((ISNUMBER(FIND(LOWER(Table_pA_Check[pA Check]), Table65[[#This Row],[Custom Sequence/Bank ID]]))), Table_pA_Check[pA Check], ""))),
    IF(_xlpm.ProblemFound="", "", "Error 13: Problem sequences found (" &amp; _xlpm.ProblemFound &amp; ")"))</f>
        <v/>
      </c>
      <c r="BX325" s="4" t="str">
        <f>IF(AND(Table65[[#This Row],[Service]] &lt;&gt; "", Table65[[#This Row],[Codon Optimize Capitalized?]]&lt;&gt; "No", Table65[[#This Row],[Codon Optimize Capitalized?]]&lt;&gt; "", Table65[[#This Row],[Codon Optimize Capitalized?]]&lt;&gt; "No Options", EXACT(Table65[[#This Row],[Custom Sequence/Bank ID]],LOWER(Table65[[#This Row],[Custom Sequence/Bank ID]]))),"Error 14: Codon optimization is selected, but sequence is lowercase. Change regions for optimization to uppercase","")</f>
        <v/>
      </c>
      <c r="BY325" s="4" t="str">
        <f>IF(COUNTIF(Table65[Name], Table65[[#This Row],[Name]]) &gt; 1, "Error 15: Duplicate name", "")</f>
        <v/>
      </c>
      <c r="BZ325" s="4" t="str">
        <f>IF(
   Table65[[#This Row],[Service]]&lt;&gt;"",
   IF(
      AND(Table65[[#This Row],[Formulation]]="", Table65[[#This Row],[Number of Aliquots]]&gt;1),
      "Error 16: The RTC can only aliquot formulated circRNA; unformulated circRNA is stable through many freeze-thaw cycles",
      ""
   ),
   ""
)</f>
        <v/>
      </c>
      <c r="CA325" s="4" t="str">
        <f>IF(
   Table65[[#This Row],[Service]]&lt;&gt;"",
   IF(
      Table65[[#This Row],[Number of Aliquots]] &gt; (Table65[[#This Row],[Quantity (mg)]]*20),
      "Error 17: Too many aliquots. Maximum aliquots for Quantity requested = " &amp; (Table65[[#This Row],[Quantity (mg)]]*20),
      ""
   ),
   ""
)</f>
        <v/>
      </c>
      <c r="CB325" s="4" t="str">
        <f>IF(
   AND(Table65[[#This Row],[Service]]&lt;&gt;"", Table65[[#This Row],[Quantity (mg)]]&lt;0.2, Table65[[#This Row],[Formulation]]&lt;&gt;"", Table65[[#This Row],[Formulation]]&lt;&gt;"None"),
   "Error 18: Quantity too low. Minimum is 0.2mg for formulations",
   ""
)</f>
        <v/>
      </c>
      <c r="CC325" s="4" t="str">
        <f>IF(
   AND(Table65[[#This Row],[Service]]&lt;&gt;"", Table65[[#This Row],[Vector]]="No Vector", Table65[[#This Row],[Service]]&lt;&gt;"HT Geneblock Custom RNA"),
   "Error 19: [No Vector] can only be used for Geneblock service",
   ""
)</f>
        <v/>
      </c>
      <c r="CD325" s="4" t="str">
        <f>_xlfn.LET(
    _xlpm.errorList, _xlfn.TEXTJOIN(". ", TRUE, Table_Sequence_Check[[#This Row],[Problem Sequence Check]:[GC Check]],Table_Sequence_Check[[#This Row],[Restriction Enzyme Error]:[Gblock No Vector Check]]),
    IF(AND(Table65[[#This Row],[Service]]&lt;&gt;"", Table65[[#This Row],[Custom Sequence/Bank ID]]&lt;&gt;"SPECIAL",_xlpm.errorList&lt;&gt;""), _xlpm.errorList &amp; ".", "")
)</f>
        <v/>
      </c>
      <c r="CF325" s="3" t="str">
        <f t="shared" ref="CF325:CF388" si="25">"Required"</f>
        <v>Required</v>
      </c>
      <c r="CG325" s="1" t="str">
        <f t="shared" ref="CG325:CG388" si="26">"Optional"</f>
        <v>Optional</v>
      </c>
      <c r="CH325" s="1" t="str">
        <f>IF(Table65[[#This Row],[Service]]&lt;&gt;"",IF((Table65[[#This Row],[Service]]="HT Custom RNA") + (Table65[[#This Row],[Service]]="HT Geneblock Custom RNA"), "Empty","Required"),"Empty")</f>
        <v>Empty</v>
      </c>
      <c r="CI325" s="1" t="str">
        <f>IF(Table65[[#This Row],[Service]] = "Stock RNA", "Required","Empty")</f>
        <v>Empty</v>
      </c>
      <c r="CJ325" s="1" t="str">
        <f>IF(OR(Table65[[#This Row],[Service]] = "Custom RNA", Table65[[#This Row],[Service]] = "HT Custom RNA", Table65[[#This Row],[Service]] = "HT Geneblock Custom RNA", Table65[[#This Row],[Service]] = "Formulation"), "Required", "Empty")</f>
        <v>Empty</v>
      </c>
      <c r="CK325" s="1" t="str">
        <f>IF(OR(Table65[[#This Row],[Service]] = "Custom RNA", Table65[[#This Row],[Service]] = "HT Custom RNA", Table65[[#This Row],[Service]] = "HT Geneblock Custom RNA"), "Required", "Empty")</f>
        <v>Empty</v>
      </c>
      <c r="CL325" s="1" t="str">
        <f>IF(OR(Table65[[#This Row],[Service]] = "Custom RNA", Table65[[#This Row],[Service]] = "HT Custom RNA", Table65[[#This Row],[Service]] = "HT Geneblock Custom RNA"), "Required", "Empty")</f>
        <v>Empty</v>
      </c>
      <c r="CM325" s="1" t="str">
        <f>IF(OR(Table65[[#This Row],[Service]] = "Custom RNA", Table65[[#This Row],[Service]] = "HT Custom RNA", Table65[[#This Row],[Service]] = "HT Geneblock Custom RNA"), "Required", "Empty")</f>
        <v>Empty</v>
      </c>
      <c r="CN325" s="1" t="str">
        <f>IF(AND(Table65[[#This Row],[Vector]]&lt;&gt;"Banked Construct", OR(Table65[[#This Row],[Service]] = "Custom RNA", Table65[[#This Row],[Service]] = "HT Custom RNA",Table65[[#This Row],[Service]] = "HT Geneblock Custom RNA",)), "Optional", "Empty")</f>
        <v>Empty</v>
      </c>
      <c r="CO325" s="1" t="str">
        <f>IF(OR(Table65[[#This Row],[Service]] = "Custom RNA", Table65[[#This Row],[Service]] = "HT Custom RNA"), "Optional", "Empty")</f>
        <v>Empty</v>
      </c>
      <c r="CP325" s="1" t="str">
        <f>IF(OR(Table65[[#This Row],[Service]] = "Custom RNA", Table65[[#This Row],[Service]] = "HT Custom RNA", Table65[[#This Row],[Service]] = "HT Custom Geneblock RNA"), "Optional", "Empty")</f>
        <v>Empty</v>
      </c>
      <c r="CQ325" s="1" t="str">
        <f>IF(Table65[[#This Row],[Service]]&lt;&gt;"",IF(OR(Table65[[#This Row],[Service]]="HT Custom RNA", Table65[[#This Row],[Service]]="HT Geneblock Custom RNA"), "Empty","Optional"),"Empty")</f>
        <v>Empty</v>
      </c>
      <c r="CR325" s="1" t="str">
        <f>IF(AND(Table65[[#This Row],[Formulation]]&lt;&gt;"",Table65[[#This Row],[Formulation]]&lt;&gt;"None",Table65[[#This Row],[Formulation]]&lt;&gt;"No Options"), "Required","Empty")</f>
        <v>Empty</v>
      </c>
      <c r="CS325" s="1" t="str">
        <f>IF(AND(Table65[[#This Row],[Formulation]]&lt;&gt;"",Table65[[#This Row],[Formulation]]&lt;&gt;"None",Table65[[#This Row],[Formulation]]&lt;&gt;"No Options"), "Optional","Empty")</f>
        <v>Empty</v>
      </c>
      <c r="CT325" s="1" t="str">
        <f t="shared" ref="CT325:CT388" si="27">"Optional"</f>
        <v>Optional</v>
      </c>
      <c r="CU325" s="1" t="str">
        <f t="shared" ref="CU325:CU388" si="28">"Optional"</f>
        <v>Optional</v>
      </c>
      <c r="CV325" s="2" t="str">
        <f t="shared" ref="CV325:CV388" si="29">"Optional"</f>
        <v>Optional</v>
      </c>
    </row>
    <row r="326" spans="1:100" x14ac:dyDescent="0.35">
      <c r="A326" s="69">
        <v>322</v>
      </c>
      <c r="B326" s="59"/>
      <c r="C326" s="83"/>
      <c r="D326" s="85"/>
      <c r="E326" s="90"/>
      <c r="F326" s="60"/>
      <c r="G326" s="60"/>
      <c r="H326" s="60"/>
      <c r="I326" s="61"/>
      <c r="J326" s="61"/>
      <c r="K326" s="105"/>
      <c r="L326" s="90"/>
      <c r="M326" s="60"/>
      <c r="N326" s="108"/>
      <c r="O326" s="91"/>
      <c r="P326" s="111"/>
      <c r="Q326" s="93" t="str">
        <f>Table_Sequence_Check[[#This Row],[Final Warnings]]</f>
        <v/>
      </c>
      <c r="R326" s="19"/>
      <c r="S326" s="19"/>
      <c r="T326" s="19"/>
      <c r="BG326" s="3" t="str" cm="1">
        <f t="array" ref="BG326">_xlfn.LET(
    _xlpm.ProblemFound, _xlfn.TEXTJOIN(", ", TRUE, IF(OR(Table65[[#This Row],[Codon Optimize Capitalized?]]="No", Table65[[#This Row],[Codon Optimize Capitalized?]]=""), IF((ISNUMBER(SEARCH(Table_Problem_Sequences[Problem Sequences], Table65[[#This Row],[Custom Sequence/Bank ID]]))), Table_Problem_Sequences[Problem Sequences], ""),IF((ISNUMBER(FIND(LOWER(Table_Problem_Sequences[Problem Sequences]), Table65[[#This Row],[Custom Sequence/Bank ID]]))), Table_Problem_Sequences[Problem Sequences], ""))),
    IF(_xlpm.ProblemFound="", "", "Warning 1: Problem sequences found (" &amp; _xlpm.ProblemFound &amp; ")"))</f>
        <v/>
      </c>
      <c r="BH326" s="3" t="str">
        <f>IF(AND(Table65[[#This Row],[Vector]] &lt;&gt; "Banked Construct",Table65[[#This Row],[Service]]&lt;&gt;"Stock RNA", LEN(Table65[[#This Row],[Custom Sequence/Bank ID]])&lt;300, Table65[[#This Row],[Custom Sequence/Bank ID]]&lt;&gt;""),"Comment: Sequence is less than 300nt. A spacer sequence will be added to bring the length up to 300nt","")</f>
        <v/>
      </c>
      <c r="BI326" s="1" t="str">
        <f>IF(AND(Table65[[#This Row],[Custom Sequence/Bank ID]]&lt;&gt;"", Table65[[#This Row],[Codon Optimize Capitalized?]]&lt;&gt; "No", Table65[[#This Row],[Codon Optimize Capitalized?]]&lt;&gt; "", Table65[[#This Row],[Codon Optimize Capitalized?]]&lt;&gt; "No Options"),
    IF(MOD(LEN(SUBSTITUTE(SUBSTITUTE(SUBSTITUTE(SUBSTITUTE(SUBSTITUTE(Table65[[#This Row],[Custom Sequence/Bank ID]], "a", ""), "c", ""), "g", ""), "u", ""), "t", "")), 3) = 0,
        "",
        "Error 3: Optimization regions not divisible by 3"),
    "")</f>
        <v/>
      </c>
      <c r="BJ326" s="1" t="str">
        <f>IF(
    Table65[[#This Row],[Vector]]="Banked Construct",
    IF(
        AND(
            LEFT(Table65[[#This Row],[Custom Sequence/Bank ID]], 3)="RTC",
            ISNUMBER(VALUE(MID(Table65[[#This Row],[Custom Sequence/Bank ID]], 4, 7))),
            LEN(Table65[[#This Row],[Custom Sequence/Bank ID]])=10
        ),
        "",
        "Error 4: Incorrect Bank ID"
    ),
    ""
)</f>
        <v/>
      </c>
      <c r="BK326" s="1" t="str">
        <f>IF(
   AND(Table65[[#This Row],[Vector]]&lt;&gt;"Banked Construct", LEN(Table65[[#This Row],[Custom Sequence/Bank ID]])&gt;0),
   IF(
      LEN(
         SUBSTITUTE(
            SUBSTITUTE(
               SUBSTITUTE(
                  SUBSTITUTE(UPPER(Table65[[#This Row],[Custom Sequence/Bank ID]]),"A",""),
               "C",""),
            "T",""),
         "G","")
      )&gt;0,
      "Error 5: Non-ACGT characters present",
      ""
   ),
   ""
)</f>
        <v/>
      </c>
      <c r="BL326" s="4" t="str">
        <f>IF(AND(Table65[[#This Row],[Vector]] &lt;&gt; "Banked Construct",Table65[[#This Row],[Service]]="Custom RNA", LEN(Table65[[#This Row],[Custom Sequence/Bank ID]])&gt;10000),"Error 6: Maximum sequence length is 10,000nt",IF(AND(Table65[[#This Row],[Vector]] &lt;&gt; "Banked Construct",Table65[[#This Row],[Service]]="HT Custom RNA", LEN(Table65[[#This Row],[Custom Sequence/Bank ID]])&gt;5000),"Error 6: Maximum sequence length for HT is 5,000nt", IF(Table65[[#This Row],[Service]]="HT Geneblock Custom RNA", IF(AND(Table65[[#This Row],[Vector]]="RTC coding circRNA", LEN(Table65[[#This Row],[Custom Sequence/Bank ID]])&gt;3793),"Error 6: Maximum sequence length for Coding CircRNA Geneblock is 3,793nt", IF(AND(Table65[[#This Row],[Vector]]="RTC noncoding circRNA", LEN(Table65[[#This Row],[Custom Sequence/Bank ID]])&gt;4493),"Error 6: Maximum sequence length for Noncoding CircRNA Geneblock is 4,493nt", IF(AND(Table65[[#This Row],[Vector]]="RTC Other RNA", LEN(Table65[[#This Row],[Custom Sequence/Bank ID]])&gt;4913),"Error 6: Maximum sequence length for Other RNA Geneblock is 4,913nt",""))),"")))</f>
        <v/>
      </c>
      <c r="BM326" s="4" t="str">
        <f>IF(AND(Table65[[#This Row],[Vector]] &lt;&gt; "Banked Construct", Table65[[#This Row],[Service]]&lt;&gt;"Stock RNA", Table65[[#This Row],[Custom Sequence/Bank ID]]&lt;&gt;""),
    _xlfn.LET(
        _xlpm.Sequence, Table65[[#This Row],[Custom Sequence/Bank ID]],
        _xlpm.OriginalLength, IF(AND(Table65[[#This Row],[Codon Optimize Capitalized?]] &lt;&gt; "No", Table65[[#This Row],[Codon Optimize Capitalized?]] &lt;&gt; ""),
                           LEN(SUBSTITUTE(SUBSTITUTE(SUBSTITUTE(SUBSTITUTE(SUBSTITUTE(_xlpm.Sequence, "A", ""), "C", ""), "G", ""), "T", ""), "U", "")),
                           LEN(_xlpm.Sequence)),
        _xlpm.NoGCLength, IF(AND(Table65[[#This Row],[Codon Optimize Capitalized?]] &lt;&gt; "No", Table65[[#This Row],[Codon Optimize Capitalized?]] &lt;&gt; ""),
                       LEN((SUBSTITUTE(SUBSTITUTE(SUBSTITUTE(SUBSTITUTE(SUBSTITUTE(SUBSTITUTE(SUBSTITUTE(_xlpm.Sequence, "A", ""), "C", ""), "G", ""), "T", ""), "U", ""), "g", ""), "c", ""))),
                       LEN(SUBSTITUTE(SUBSTITUTE(UPPER(_xlpm.Sequence), "G", ""), "C", ""))),
        _xlpm.GCLength, _xlpm.OriginalLength - _xlpm.NoGCLength,
        _xlpm.GCPercentage, IF(_xlpm.OriginalLength &gt; 15, _xlpm.GCLength / _xlpm.OriginalLength, 0.5),
                IF(OR(_xlpm.GCPercentage &gt; 0.65, _xlpm.GCPercentage &lt; 0.25), "Warning 7: Unoptimized region GC is not between 25-65%", "")
    ),
    ""
)</f>
        <v/>
      </c>
      <c r="BN326" s="4" t="str" cm="1">
        <f t="array" ref="BN326">_xlfn.LET(
    _xlpm.ProblemFound, _xlfn.TEXTJOIN(", ", TRUE, IF(OR(Table65[[#This Row],[Codon Optimize Capitalized?]]="No", Table65[[#This Row],[Codon Optimize Capitalized?]]=""), IF((ISNUMBER(SEARCH(Table_Restriction_Enzymes[XbaI], Table65[[#This Row],[Custom Sequence/Bank ID]]))), Table_Restriction_Enzymes[XbaI], ""),IF((ISNUMBER(FIND(LOWER(Table_Restriction_Enzymes[XbaI]), Table65[[#This Row],[Custom Sequence/Bank ID]]))), Table_Restriction_Enzymes[XbaI], ""))),
    IF(_xlpm.ProblemFound="", "", "[" &amp; _xlpm.ProblemFound &amp; "]"))</f>
        <v/>
      </c>
      <c r="BO326" s="4" t="str">
        <f>IF(Table_Sequence_Check[[#This Row],[Restriction Enzyme 1 Check]]&lt;&gt;"", Table_Restriction_Enzymes[[#Headers],[XbaI]],"")</f>
        <v/>
      </c>
      <c r="BP326" s="4" t="str" cm="1">
        <f t="array" ref="BP326">_xlfn.LET(
    _xlpm.ProblemFound, _xlfn.TEXTJOIN(", ", TRUE, IF(OR(Table65[[#This Row],[Codon Optimize Capitalized?]]="No", Table65[[#This Row],[Codon Optimize Capitalized?]]=""), IF((ISNUMBER(SEARCH(Table_Restriction_Enzymes[AscI], Table65[[#This Row],[Custom Sequence/Bank ID]]))), Table_Restriction_Enzymes[AscI], ""),IF((ISNUMBER(FIND(LOWER(Table_Restriction_Enzymes[AscI]), Table65[[#This Row],[Custom Sequence/Bank ID]]))), Table_Restriction_Enzymes[AscI], ""))),
    IF(_xlpm.ProblemFound="", "", "[" &amp; _xlpm.ProblemFound &amp; "]"))</f>
        <v/>
      </c>
      <c r="BQ326" s="4" t="str">
        <f>IF(Table_Sequence_Check[[#This Row],[Restriction Enzyme 2 Check]]&lt;&gt;"", Table_Restriction_Enzymes[[#Headers],[AscI]],"")</f>
        <v/>
      </c>
      <c r="BR326" s="4" t="str">
        <f>IF(AND(Table65[[#This Row],[Vector]] &lt;&gt; "Banked Construct",Table65[[#This Row],[Service]]&lt;&gt;"Stock RNA", Table65[[#This Row],[Service]]&lt;&gt;"HT Geneblock Custom RNA", Table_Sequence_Check[[#This Row],[Restriction Enzyme 1 Check]]&lt;&gt;"", Table_Sequence_Check[[#This Row],[Restriction Enzyme 2 Check]]&lt;&gt; ""),"Error 8: Remove instances of one of the following: " &amp; _xlfn.CONCAT(Table_Sequence_Check[[#This Row],[Restriction Enzyme 1 Check]],Table_Sequence_Check[[#This Row],[Restriction Enzyme 2 Check]]),"")</f>
        <v/>
      </c>
      <c r="BS326" s="4" t="str" cm="1">
        <f t="array" ref="BS326">IF(
   AND(
      Table65[[#This Row],[Service]] &lt;&gt; "",
      OR(
         COUNTIF(Table65[Service], "HT Custom RNA") &gt; 0,
         COUNTIF(Table65[Service], "HT Geneblock Custom RNA") &gt; 0
      ),
      COUNTA(_xlfn.UNIQUE(_xlfn._xlws.FILTER(Table65[Service], Table65[Service] &lt;&gt; ""))) &gt; 1
   ),
   "Error 9: If selecting HT Custom RNA or HT Geneblock Custom RNA, all items must match the selected HT service",
   ""
)</f>
        <v/>
      </c>
      <c r="BT326" s="4" t="str" cm="1">
        <f t="array" ref="BT326">IF(
   AND(
      Table65[[#This Row],[Service]] &lt;&gt; "",
      OR(COUNTIF(Table65[Service], "*HT Custom RNA*") &gt; 0, COUNTIF(Table65[Service], "*HT Geneblock Custom RNA*") &gt; 0),
      OR(
         COUNTA(_xlfn.UNIQUE(_xlfn._xlws.FILTER(Table65[RNA Analytics], (Table65[Service] &lt;&gt; "")))) &gt; 1,
         COUNTA(_xlfn.UNIQUE(_xlfn._xlws.FILTER(Table65[Bank Construct?], (Table65[Service] &lt;&gt; "")))) &gt; 1,
         COUNTA(_xlfn.UNIQUE(_xlfn._xlws.FILTER(Table65[Synthesis Type], (Table65[Service] &lt;&gt; "")))) &gt; 1
      )
   ),
   "Error 10: If submitting HT Custom RNA or HT Geneblock Custom RNA service request, all items must have the same Synthesis Type, Banking, and Analytics",
   ""
)</f>
        <v/>
      </c>
      <c r="BU326" s="4" t="str">
        <f>IF(AND(OR(Table65[[#This Row],[Service]] = "HT Custom RNA",Table65[[#This Row],[Service]] = "HT Geneblock Custom RNA"), Table65[[#This Row],[Vector]]="Banked Construct"),"Error 11: Banked constructs cannot be submitted for HT/Geneblock Custom RNA service. Contact the core if you'd like to resynthesize an entire banked plate","")</f>
        <v/>
      </c>
      <c r="BV326" s="4" t="str">
        <f>IF(AND(Table65[[#This Row],[Service]] &lt;&gt; "", Table65[[#This Row],[Vector]]="Banked Construct", Table65[[#This Row],[Bank Construct?]]="Yes"),"Error 12: Cannot bank constructs that are already banked","")</f>
        <v/>
      </c>
      <c r="BW326" s="4" t="str" cm="1">
        <f t="array" ref="BW326">_xlfn.LET(
    _xlpm.ProblemFound, _xlfn.TEXTJOIN(", ", TRUE, IF(AND(Table65[[#This Row],[Synthesis Type]]="Other RNA", OR(Table65[[#This Row],[Codon Optimize Capitalized?]]="No", Table65[[#This Row],[Codon Optimize Capitalized?]]="")), IF((ISNUMBER(SEARCH(Table_pA_Check[pA Check], Table65[[#This Row],[Custom Sequence/Bank ID]]))), Table_pA_Check[pA Check], ""),IF((ISNUMBER(FIND(LOWER(Table_pA_Check[pA Check]), Table65[[#This Row],[Custom Sequence/Bank ID]]))), Table_pA_Check[pA Check], ""))),
    IF(_xlpm.ProblemFound="", "", "Error 13: Problem sequences found (" &amp; _xlpm.ProblemFound &amp; ")"))</f>
        <v/>
      </c>
      <c r="BX326" s="4" t="str">
        <f>IF(AND(Table65[[#This Row],[Service]] &lt;&gt; "", Table65[[#This Row],[Codon Optimize Capitalized?]]&lt;&gt; "No", Table65[[#This Row],[Codon Optimize Capitalized?]]&lt;&gt; "", Table65[[#This Row],[Codon Optimize Capitalized?]]&lt;&gt; "No Options", EXACT(Table65[[#This Row],[Custom Sequence/Bank ID]],LOWER(Table65[[#This Row],[Custom Sequence/Bank ID]]))),"Error 14: Codon optimization is selected, but sequence is lowercase. Change regions for optimization to uppercase","")</f>
        <v/>
      </c>
      <c r="BY326" s="4" t="str">
        <f>IF(COUNTIF(Table65[Name], Table65[[#This Row],[Name]]) &gt; 1, "Error 15: Duplicate name", "")</f>
        <v/>
      </c>
      <c r="BZ326" s="4" t="str">
        <f>IF(
   Table65[[#This Row],[Service]]&lt;&gt;"",
   IF(
      AND(Table65[[#This Row],[Formulation]]="", Table65[[#This Row],[Number of Aliquots]]&gt;1),
      "Error 16: The RTC can only aliquot formulated circRNA; unformulated circRNA is stable through many freeze-thaw cycles",
      ""
   ),
   ""
)</f>
        <v/>
      </c>
      <c r="CA326" s="4" t="str">
        <f>IF(
   Table65[[#This Row],[Service]]&lt;&gt;"",
   IF(
      Table65[[#This Row],[Number of Aliquots]] &gt; (Table65[[#This Row],[Quantity (mg)]]*20),
      "Error 17: Too many aliquots. Maximum aliquots for Quantity requested = " &amp; (Table65[[#This Row],[Quantity (mg)]]*20),
      ""
   ),
   ""
)</f>
        <v/>
      </c>
      <c r="CB326" s="4" t="str">
        <f>IF(
   AND(Table65[[#This Row],[Service]]&lt;&gt;"", Table65[[#This Row],[Quantity (mg)]]&lt;0.2, Table65[[#This Row],[Formulation]]&lt;&gt;"", Table65[[#This Row],[Formulation]]&lt;&gt;"None"),
   "Error 18: Quantity too low. Minimum is 0.2mg for formulations",
   ""
)</f>
        <v/>
      </c>
      <c r="CC326" s="4" t="str">
        <f>IF(
   AND(Table65[[#This Row],[Service]]&lt;&gt;"", Table65[[#This Row],[Vector]]="No Vector", Table65[[#This Row],[Service]]&lt;&gt;"HT Geneblock Custom RNA"),
   "Error 19: [No Vector] can only be used for Geneblock service",
   ""
)</f>
        <v/>
      </c>
      <c r="CD326" s="4" t="str">
        <f>_xlfn.LET(
    _xlpm.errorList, _xlfn.TEXTJOIN(". ", TRUE, Table_Sequence_Check[[#This Row],[Problem Sequence Check]:[GC Check]],Table_Sequence_Check[[#This Row],[Restriction Enzyme Error]:[Gblock No Vector Check]]),
    IF(AND(Table65[[#This Row],[Service]]&lt;&gt;"", Table65[[#This Row],[Custom Sequence/Bank ID]]&lt;&gt;"SPECIAL",_xlpm.errorList&lt;&gt;""), _xlpm.errorList &amp; ".", "")
)</f>
        <v/>
      </c>
      <c r="CF326" s="3" t="str">
        <f t="shared" si="25"/>
        <v>Required</v>
      </c>
      <c r="CG326" s="1" t="str">
        <f t="shared" si="26"/>
        <v>Optional</v>
      </c>
      <c r="CH326" s="1" t="str">
        <f>IF(Table65[[#This Row],[Service]]&lt;&gt;"",IF((Table65[[#This Row],[Service]]="HT Custom RNA") + (Table65[[#This Row],[Service]]="HT Geneblock Custom RNA"), "Empty","Required"),"Empty")</f>
        <v>Empty</v>
      </c>
      <c r="CI326" s="1" t="str">
        <f>IF(Table65[[#This Row],[Service]] = "Stock RNA", "Required","Empty")</f>
        <v>Empty</v>
      </c>
      <c r="CJ326" s="1" t="str">
        <f>IF(OR(Table65[[#This Row],[Service]] = "Custom RNA", Table65[[#This Row],[Service]] = "HT Custom RNA", Table65[[#This Row],[Service]] = "HT Geneblock Custom RNA", Table65[[#This Row],[Service]] = "Formulation"), "Required", "Empty")</f>
        <v>Empty</v>
      </c>
      <c r="CK326" s="1" t="str">
        <f>IF(OR(Table65[[#This Row],[Service]] = "Custom RNA", Table65[[#This Row],[Service]] = "HT Custom RNA", Table65[[#This Row],[Service]] = "HT Geneblock Custom RNA"), "Required", "Empty")</f>
        <v>Empty</v>
      </c>
      <c r="CL326" s="1" t="str">
        <f>IF(OR(Table65[[#This Row],[Service]] = "Custom RNA", Table65[[#This Row],[Service]] = "HT Custom RNA", Table65[[#This Row],[Service]] = "HT Geneblock Custom RNA"), "Required", "Empty")</f>
        <v>Empty</v>
      </c>
      <c r="CM326" s="1" t="str">
        <f>IF(OR(Table65[[#This Row],[Service]] = "Custom RNA", Table65[[#This Row],[Service]] = "HT Custom RNA", Table65[[#This Row],[Service]] = "HT Geneblock Custom RNA"), "Required", "Empty")</f>
        <v>Empty</v>
      </c>
      <c r="CN326" s="1" t="str">
        <f>IF(AND(Table65[[#This Row],[Vector]]&lt;&gt;"Banked Construct", OR(Table65[[#This Row],[Service]] = "Custom RNA", Table65[[#This Row],[Service]] = "HT Custom RNA",Table65[[#This Row],[Service]] = "HT Geneblock Custom RNA",)), "Optional", "Empty")</f>
        <v>Empty</v>
      </c>
      <c r="CO326" s="1" t="str">
        <f>IF(OR(Table65[[#This Row],[Service]] = "Custom RNA", Table65[[#This Row],[Service]] = "HT Custom RNA"), "Optional", "Empty")</f>
        <v>Empty</v>
      </c>
      <c r="CP326" s="1" t="str">
        <f>IF(OR(Table65[[#This Row],[Service]] = "Custom RNA", Table65[[#This Row],[Service]] = "HT Custom RNA", Table65[[#This Row],[Service]] = "HT Custom Geneblock RNA"), "Optional", "Empty")</f>
        <v>Empty</v>
      </c>
      <c r="CQ326" s="1" t="str">
        <f>IF(Table65[[#This Row],[Service]]&lt;&gt;"",IF(OR(Table65[[#This Row],[Service]]="HT Custom RNA", Table65[[#This Row],[Service]]="HT Geneblock Custom RNA"), "Empty","Optional"),"Empty")</f>
        <v>Empty</v>
      </c>
      <c r="CR326" s="1" t="str">
        <f>IF(AND(Table65[[#This Row],[Formulation]]&lt;&gt;"",Table65[[#This Row],[Formulation]]&lt;&gt;"None",Table65[[#This Row],[Formulation]]&lt;&gt;"No Options"), "Required","Empty")</f>
        <v>Empty</v>
      </c>
      <c r="CS326" s="1" t="str">
        <f>IF(AND(Table65[[#This Row],[Formulation]]&lt;&gt;"",Table65[[#This Row],[Formulation]]&lt;&gt;"None",Table65[[#This Row],[Formulation]]&lt;&gt;"No Options"), "Optional","Empty")</f>
        <v>Empty</v>
      </c>
      <c r="CT326" s="1" t="str">
        <f t="shared" si="27"/>
        <v>Optional</v>
      </c>
      <c r="CU326" s="1" t="str">
        <f t="shared" si="28"/>
        <v>Optional</v>
      </c>
      <c r="CV326" s="2" t="str">
        <f t="shared" si="29"/>
        <v>Optional</v>
      </c>
    </row>
    <row r="327" spans="1:100" x14ac:dyDescent="0.35">
      <c r="A327" s="69">
        <v>323</v>
      </c>
      <c r="B327" s="59"/>
      <c r="C327" s="83"/>
      <c r="D327" s="85"/>
      <c r="E327" s="90"/>
      <c r="F327" s="60"/>
      <c r="G327" s="60"/>
      <c r="H327" s="60"/>
      <c r="I327" s="61"/>
      <c r="J327" s="61"/>
      <c r="K327" s="105"/>
      <c r="L327" s="90"/>
      <c r="M327" s="60"/>
      <c r="N327" s="108"/>
      <c r="O327" s="91"/>
      <c r="P327" s="111"/>
      <c r="Q327" s="93" t="str">
        <f>Table_Sequence_Check[[#This Row],[Final Warnings]]</f>
        <v/>
      </c>
      <c r="R327" s="19"/>
      <c r="S327" s="19"/>
      <c r="T327" s="19"/>
      <c r="BG327" s="3" t="str" cm="1">
        <f t="array" ref="BG327">_xlfn.LET(
    _xlpm.ProblemFound, _xlfn.TEXTJOIN(", ", TRUE, IF(OR(Table65[[#This Row],[Codon Optimize Capitalized?]]="No", Table65[[#This Row],[Codon Optimize Capitalized?]]=""), IF((ISNUMBER(SEARCH(Table_Problem_Sequences[Problem Sequences], Table65[[#This Row],[Custom Sequence/Bank ID]]))), Table_Problem_Sequences[Problem Sequences], ""),IF((ISNUMBER(FIND(LOWER(Table_Problem_Sequences[Problem Sequences]), Table65[[#This Row],[Custom Sequence/Bank ID]]))), Table_Problem_Sequences[Problem Sequences], ""))),
    IF(_xlpm.ProblemFound="", "", "Warning 1: Problem sequences found (" &amp; _xlpm.ProblemFound &amp; ")"))</f>
        <v/>
      </c>
      <c r="BH327" s="3" t="str">
        <f>IF(AND(Table65[[#This Row],[Vector]] &lt;&gt; "Banked Construct",Table65[[#This Row],[Service]]&lt;&gt;"Stock RNA", LEN(Table65[[#This Row],[Custom Sequence/Bank ID]])&lt;300, Table65[[#This Row],[Custom Sequence/Bank ID]]&lt;&gt;""),"Comment: Sequence is less than 300nt. A spacer sequence will be added to bring the length up to 300nt","")</f>
        <v/>
      </c>
      <c r="BI327" s="1" t="str">
        <f>IF(AND(Table65[[#This Row],[Custom Sequence/Bank ID]]&lt;&gt;"", Table65[[#This Row],[Codon Optimize Capitalized?]]&lt;&gt; "No", Table65[[#This Row],[Codon Optimize Capitalized?]]&lt;&gt; "", Table65[[#This Row],[Codon Optimize Capitalized?]]&lt;&gt; "No Options"),
    IF(MOD(LEN(SUBSTITUTE(SUBSTITUTE(SUBSTITUTE(SUBSTITUTE(SUBSTITUTE(Table65[[#This Row],[Custom Sequence/Bank ID]], "a", ""), "c", ""), "g", ""), "u", ""), "t", "")), 3) = 0,
        "",
        "Error 3: Optimization regions not divisible by 3"),
    "")</f>
        <v/>
      </c>
      <c r="BJ327" s="1" t="str">
        <f>IF(
    Table65[[#This Row],[Vector]]="Banked Construct",
    IF(
        AND(
            LEFT(Table65[[#This Row],[Custom Sequence/Bank ID]], 3)="RTC",
            ISNUMBER(VALUE(MID(Table65[[#This Row],[Custom Sequence/Bank ID]], 4, 7))),
            LEN(Table65[[#This Row],[Custom Sequence/Bank ID]])=10
        ),
        "",
        "Error 4: Incorrect Bank ID"
    ),
    ""
)</f>
        <v/>
      </c>
      <c r="BK327" s="1" t="str">
        <f>IF(
   AND(Table65[[#This Row],[Vector]]&lt;&gt;"Banked Construct", LEN(Table65[[#This Row],[Custom Sequence/Bank ID]])&gt;0),
   IF(
      LEN(
         SUBSTITUTE(
            SUBSTITUTE(
               SUBSTITUTE(
                  SUBSTITUTE(UPPER(Table65[[#This Row],[Custom Sequence/Bank ID]]),"A",""),
               "C",""),
            "T",""),
         "G","")
      )&gt;0,
      "Error 5: Non-ACGT characters present",
      ""
   ),
   ""
)</f>
        <v/>
      </c>
      <c r="BL327" s="4" t="str">
        <f>IF(AND(Table65[[#This Row],[Vector]] &lt;&gt; "Banked Construct",Table65[[#This Row],[Service]]="Custom RNA", LEN(Table65[[#This Row],[Custom Sequence/Bank ID]])&gt;10000),"Error 6: Maximum sequence length is 10,000nt",IF(AND(Table65[[#This Row],[Vector]] &lt;&gt; "Banked Construct",Table65[[#This Row],[Service]]="HT Custom RNA", LEN(Table65[[#This Row],[Custom Sequence/Bank ID]])&gt;5000),"Error 6: Maximum sequence length for HT is 5,000nt", IF(Table65[[#This Row],[Service]]="HT Geneblock Custom RNA", IF(AND(Table65[[#This Row],[Vector]]="RTC coding circRNA", LEN(Table65[[#This Row],[Custom Sequence/Bank ID]])&gt;3793),"Error 6: Maximum sequence length for Coding CircRNA Geneblock is 3,793nt", IF(AND(Table65[[#This Row],[Vector]]="RTC noncoding circRNA", LEN(Table65[[#This Row],[Custom Sequence/Bank ID]])&gt;4493),"Error 6: Maximum sequence length for Noncoding CircRNA Geneblock is 4,493nt", IF(AND(Table65[[#This Row],[Vector]]="RTC Other RNA", LEN(Table65[[#This Row],[Custom Sequence/Bank ID]])&gt;4913),"Error 6: Maximum sequence length for Other RNA Geneblock is 4,913nt",""))),"")))</f>
        <v/>
      </c>
      <c r="BM327" s="4" t="str">
        <f>IF(AND(Table65[[#This Row],[Vector]] &lt;&gt; "Banked Construct", Table65[[#This Row],[Service]]&lt;&gt;"Stock RNA", Table65[[#This Row],[Custom Sequence/Bank ID]]&lt;&gt;""),
    _xlfn.LET(
        _xlpm.Sequence, Table65[[#This Row],[Custom Sequence/Bank ID]],
        _xlpm.OriginalLength, IF(AND(Table65[[#This Row],[Codon Optimize Capitalized?]] &lt;&gt; "No", Table65[[#This Row],[Codon Optimize Capitalized?]] &lt;&gt; ""),
                           LEN(SUBSTITUTE(SUBSTITUTE(SUBSTITUTE(SUBSTITUTE(SUBSTITUTE(_xlpm.Sequence, "A", ""), "C", ""), "G", ""), "T", ""), "U", "")),
                           LEN(_xlpm.Sequence)),
        _xlpm.NoGCLength, IF(AND(Table65[[#This Row],[Codon Optimize Capitalized?]] &lt;&gt; "No", Table65[[#This Row],[Codon Optimize Capitalized?]] &lt;&gt; ""),
                       LEN((SUBSTITUTE(SUBSTITUTE(SUBSTITUTE(SUBSTITUTE(SUBSTITUTE(SUBSTITUTE(SUBSTITUTE(_xlpm.Sequence, "A", ""), "C", ""), "G", ""), "T", ""), "U", ""), "g", ""), "c", ""))),
                       LEN(SUBSTITUTE(SUBSTITUTE(UPPER(_xlpm.Sequence), "G", ""), "C", ""))),
        _xlpm.GCLength, _xlpm.OriginalLength - _xlpm.NoGCLength,
        _xlpm.GCPercentage, IF(_xlpm.OriginalLength &gt; 15, _xlpm.GCLength / _xlpm.OriginalLength, 0.5),
                IF(OR(_xlpm.GCPercentage &gt; 0.65, _xlpm.GCPercentage &lt; 0.25), "Warning 7: Unoptimized region GC is not between 25-65%", "")
    ),
    ""
)</f>
        <v/>
      </c>
      <c r="BN327" s="4" t="str" cm="1">
        <f t="array" ref="BN327">_xlfn.LET(
    _xlpm.ProblemFound, _xlfn.TEXTJOIN(", ", TRUE, IF(OR(Table65[[#This Row],[Codon Optimize Capitalized?]]="No", Table65[[#This Row],[Codon Optimize Capitalized?]]=""), IF((ISNUMBER(SEARCH(Table_Restriction_Enzymes[XbaI], Table65[[#This Row],[Custom Sequence/Bank ID]]))), Table_Restriction_Enzymes[XbaI], ""),IF((ISNUMBER(FIND(LOWER(Table_Restriction_Enzymes[XbaI]), Table65[[#This Row],[Custom Sequence/Bank ID]]))), Table_Restriction_Enzymes[XbaI], ""))),
    IF(_xlpm.ProblemFound="", "", "[" &amp; _xlpm.ProblemFound &amp; "]"))</f>
        <v/>
      </c>
      <c r="BO327" s="4" t="str">
        <f>IF(Table_Sequence_Check[[#This Row],[Restriction Enzyme 1 Check]]&lt;&gt;"", Table_Restriction_Enzymes[[#Headers],[XbaI]],"")</f>
        <v/>
      </c>
      <c r="BP327" s="4" t="str" cm="1">
        <f t="array" ref="BP327">_xlfn.LET(
    _xlpm.ProblemFound, _xlfn.TEXTJOIN(", ", TRUE, IF(OR(Table65[[#This Row],[Codon Optimize Capitalized?]]="No", Table65[[#This Row],[Codon Optimize Capitalized?]]=""), IF((ISNUMBER(SEARCH(Table_Restriction_Enzymes[AscI], Table65[[#This Row],[Custom Sequence/Bank ID]]))), Table_Restriction_Enzymes[AscI], ""),IF((ISNUMBER(FIND(LOWER(Table_Restriction_Enzymes[AscI]), Table65[[#This Row],[Custom Sequence/Bank ID]]))), Table_Restriction_Enzymes[AscI], ""))),
    IF(_xlpm.ProblemFound="", "", "[" &amp; _xlpm.ProblemFound &amp; "]"))</f>
        <v/>
      </c>
      <c r="BQ327" s="4" t="str">
        <f>IF(Table_Sequence_Check[[#This Row],[Restriction Enzyme 2 Check]]&lt;&gt;"", Table_Restriction_Enzymes[[#Headers],[AscI]],"")</f>
        <v/>
      </c>
      <c r="BR327" s="4" t="str">
        <f>IF(AND(Table65[[#This Row],[Vector]] &lt;&gt; "Banked Construct",Table65[[#This Row],[Service]]&lt;&gt;"Stock RNA", Table65[[#This Row],[Service]]&lt;&gt;"HT Geneblock Custom RNA", Table_Sequence_Check[[#This Row],[Restriction Enzyme 1 Check]]&lt;&gt;"", Table_Sequence_Check[[#This Row],[Restriction Enzyme 2 Check]]&lt;&gt; ""),"Error 8: Remove instances of one of the following: " &amp; _xlfn.CONCAT(Table_Sequence_Check[[#This Row],[Restriction Enzyme 1 Check]],Table_Sequence_Check[[#This Row],[Restriction Enzyme 2 Check]]),"")</f>
        <v/>
      </c>
      <c r="BS327" s="4" t="str" cm="1">
        <f t="array" ref="BS327">IF(
   AND(
      Table65[[#This Row],[Service]] &lt;&gt; "",
      OR(
         COUNTIF(Table65[Service], "HT Custom RNA") &gt; 0,
         COUNTIF(Table65[Service], "HT Geneblock Custom RNA") &gt; 0
      ),
      COUNTA(_xlfn.UNIQUE(_xlfn._xlws.FILTER(Table65[Service], Table65[Service] &lt;&gt; ""))) &gt; 1
   ),
   "Error 9: If selecting HT Custom RNA or HT Geneblock Custom RNA, all items must match the selected HT service",
   ""
)</f>
        <v/>
      </c>
      <c r="BT327" s="4" t="str" cm="1">
        <f t="array" ref="BT327">IF(
   AND(
      Table65[[#This Row],[Service]] &lt;&gt; "",
      OR(COUNTIF(Table65[Service], "*HT Custom RNA*") &gt; 0, COUNTIF(Table65[Service], "*HT Geneblock Custom RNA*") &gt; 0),
      OR(
         COUNTA(_xlfn.UNIQUE(_xlfn._xlws.FILTER(Table65[RNA Analytics], (Table65[Service] &lt;&gt; "")))) &gt; 1,
         COUNTA(_xlfn.UNIQUE(_xlfn._xlws.FILTER(Table65[Bank Construct?], (Table65[Service] &lt;&gt; "")))) &gt; 1,
         COUNTA(_xlfn.UNIQUE(_xlfn._xlws.FILTER(Table65[Synthesis Type], (Table65[Service] &lt;&gt; "")))) &gt; 1
      )
   ),
   "Error 10: If submitting HT Custom RNA or HT Geneblock Custom RNA service request, all items must have the same Synthesis Type, Banking, and Analytics",
   ""
)</f>
        <v/>
      </c>
      <c r="BU327" s="4" t="str">
        <f>IF(AND(OR(Table65[[#This Row],[Service]] = "HT Custom RNA",Table65[[#This Row],[Service]] = "HT Geneblock Custom RNA"), Table65[[#This Row],[Vector]]="Banked Construct"),"Error 11: Banked constructs cannot be submitted for HT/Geneblock Custom RNA service. Contact the core if you'd like to resynthesize an entire banked plate","")</f>
        <v/>
      </c>
      <c r="BV327" s="4" t="str">
        <f>IF(AND(Table65[[#This Row],[Service]] &lt;&gt; "", Table65[[#This Row],[Vector]]="Banked Construct", Table65[[#This Row],[Bank Construct?]]="Yes"),"Error 12: Cannot bank constructs that are already banked","")</f>
        <v/>
      </c>
      <c r="BW327" s="4" t="str" cm="1">
        <f t="array" ref="BW327">_xlfn.LET(
    _xlpm.ProblemFound, _xlfn.TEXTJOIN(", ", TRUE, IF(AND(Table65[[#This Row],[Synthesis Type]]="Other RNA", OR(Table65[[#This Row],[Codon Optimize Capitalized?]]="No", Table65[[#This Row],[Codon Optimize Capitalized?]]="")), IF((ISNUMBER(SEARCH(Table_pA_Check[pA Check], Table65[[#This Row],[Custom Sequence/Bank ID]]))), Table_pA_Check[pA Check], ""),IF((ISNUMBER(FIND(LOWER(Table_pA_Check[pA Check]), Table65[[#This Row],[Custom Sequence/Bank ID]]))), Table_pA_Check[pA Check], ""))),
    IF(_xlpm.ProblemFound="", "", "Error 13: Problem sequences found (" &amp; _xlpm.ProblemFound &amp; ")"))</f>
        <v/>
      </c>
      <c r="BX327" s="4" t="str">
        <f>IF(AND(Table65[[#This Row],[Service]] &lt;&gt; "", Table65[[#This Row],[Codon Optimize Capitalized?]]&lt;&gt; "No", Table65[[#This Row],[Codon Optimize Capitalized?]]&lt;&gt; "", Table65[[#This Row],[Codon Optimize Capitalized?]]&lt;&gt; "No Options", EXACT(Table65[[#This Row],[Custom Sequence/Bank ID]],LOWER(Table65[[#This Row],[Custom Sequence/Bank ID]]))),"Error 14: Codon optimization is selected, but sequence is lowercase. Change regions for optimization to uppercase","")</f>
        <v/>
      </c>
      <c r="BY327" s="4" t="str">
        <f>IF(COUNTIF(Table65[Name], Table65[[#This Row],[Name]]) &gt; 1, "Error 15: Duplicate name", "")</f>
        <v/>
      </c>
      <c r="BZ327" s="4" t="str">
        <f>IF(
   Table65[[#This Row],[Service]]&lt;&gt;"",
   IF(
      AND(Table65[[#This Row],[Formulation]]="", Table65[[#This Row],[Number of Aliquots]]&gt;1),
      "Error 16: The RTC can only aliquot formulated circRNA; unformulated circRNA is stable through many freeze-thaw cycles",
      ""
   ),
   ""
)</f>
        <v/>
      </c>
      <c r="CA327" s="4" t="str">
        <f>IF(
   Table65[[#This Row],[Service]]&lt;&gt;"",
   IF(
      Table65[[#This Row],[Number of Aliquots]] &gt; (Table65[[#This Row],[Quantity (mg)]]*20),
      "Error 17: Too many aliquots. Maximum aliquots for Quantity requested = " &amp; (Table65[[#This Row],[Quantity (mg)]]*20),
      ""
   ),
   ""
)</f>
        <v/>
      </c>
      <c r="CB327" s="4" t="str">
        <f>IF(
   AND(Table65[[#This Row],[Service]]&lt;&gt;"", Table65[[#This Row],[Quantity (mg)]]&lt;0.2, Table65[[#This Row],[Formulation]]&lt;&gt;"", Table65[[#This Row],[Formulation]]&lt;&gt;"None"),
   "Error 18: Quantity too low. Minimum is 0.2mg for formulations",
   ""
)</f>
        <v/>
      </c>
      <c r="CC327" s="4" t="str">
        <f>IF(
   AND(Table65[[#This Row],[Service]]&lt;&gt;"", Table65[[#This Row],[Vector]]="No Vector", Table65[[#This Row],[Service]]&lt;&gt;"HT Geneblock Custom RNA"),
   "Error 19: [No Vector] can only be used for Geneblock service",
   ""
)</f>
        <v/>
      </c>
      <c r="CD327" s="4" t="str">
        <f>_xlfn.LET(
    _xlpm.errorList, _xlfn.TEXTJOIN(". ", TRUE, Table_Sequence_Check[[#This Row],[Problem Sequence Check]:[GC Check]],Table_Sequence_Check[[#This Row],[Restriction Enzyme Error]:[Gblock No Vector Check]]),
    IF(AND(Table65[[#This Row],[Service]]&lt;&gt;"", Table65[[#This Row],[Custom Sequence/Bank ID]]&lt;&gt;"SPECIAL",_xlpm.errorList&lt;&gt;""), _xlpm.errorList &amp; ".", "")
)</f>
        <v/>
      </c>
      <c r="CF327" s="3" t="str">
        <f t="shared" si="25"/>
        <v>Required</v>
      </c>
      <c r="CG327" s="1" t="str">
        <f t="shared" si="26"/>
        <v>Optional</v>
      </c>
      <c r="CH327" s="1" t="str">
        <f>IF(Table65[[#This Row],[Service]]&lt;&gt;"",IF((Table65[[#This Row],[Service]]="HT Custom RNA") + (Table65[[#This Row],[Service]]="HT Geneblock Custom RNA"), "Empty","Required"),"Empty")</f>
        <v>Empty</v>
      </c>
      <c r="CI327" s="1" t="str">
        <f>IF(Table65[[#This Row],[Service]] = "Stock RNA", "Required","Empty")</f>
        <v>Empty</v>
      </c>
      <c r="CJ327" s="1" t="str">
        <f>IF(OR(Table65[[#This Row],[Service]] = "Custom RNA", Table65[[#This Row],[Service]] = "HT Custom RNA", Table65[[#This Row],[Service]] = "HT Geneblock Custom RNA", Table65[[#This Row],[Service]] = "Formulation"), "Required", "Empty")</f>
        <v>Empty</v>
      </c>
      <c r="CK327" s="1" t="str">
        <f>IF(OR(Table65[[#This Row],[Service]] = "Custom RNA", Table65[[#This Row],[Service]] = "HT Custom RNA", Table65[[#This Row],[Service]] = "HT Geneblock Custom RNA"), "Required", "Empty")</f>
        <v>Empty</v>
      </c>
      <c r="CL327" s="1" t="str">
        <f>IF(OR(Table65[[#This Row],[Service]] = "Custom RNA", Table65[[#This Row],[Service]] = "HT Custom RNA", Table65[[#This Row],[Service]] = "HT Geneblock Custom RNA"), "Required", "Empty")</f>
        <v>Empty</v>
      </c>
      <c r="CM327" s="1" t="str">
        <f>IF(OR(Table65[[#This Row],[Service]] = "Custom RNA", Table65[[#This Row],[Service]] = "HT Custom RNA", Table65[[#This Row],[Service]] = "HT Geneblock Custom RNA"), "Required", "Empty")</f>
        <v>Empty</v>
      </c>
      <c r="CN327" s="1" t="str">
        <f>IF(AND(Table65[[#This Row],[Vector]]&lt;&gt;"Banked Construct", OR(Table65[[#This Row],[Service]] = "Custom RNA", Table65[[#This Row],[Service]] = "HT Custom RNA",Table65[[#This Row],[Service]] = "HT Geneblock Custom RNA",)), "Optional", "Empty")</f>
        <v>Empty</v>
      </c>
      <c r="CO327" s="1" t="str">
        <f>IF(OR(Table65[[#This Row],[Service]] = "Custom RNA", Table65[[#This Row],[Service]] = "HT Custom RNA"), "Optional", "Empty")</f>
        <v>Empty</v>
      </c>
      <c r="CP327" s="1" t="str">
        <f>IF(OR(Table65[[#This Row],[Service]] = "Custom RNA", Table65[[#This Row],[Service]] = "HT Custom RNA", Table65[[#This Row],[Service]] = "HT Custom Geneblock RNA"), "Optional", "Empty")</f>
        <v>Empty</v>
      </c>
      <c r="CQ327" s="1" t="str">
        <f>IF(Table65[[#This Row],[Service]]&lt;&gt;"",IF(OR(Table65[[#This Row],[Service]]="HT Custom RNA", Table65[[#This Row],[Service]]="HT Geneblock Custom RNA"), "Empty","Optional"),"Empty")</f>
        <v>Empty</v>
      </c>
      <c r="CR327" s="1" t="str">
        <f>IF(AND(Table65[[#This Row],[Formulation]]&lt;&gt;"",Table65[[#This Row],[Formulation]]&lt;&gt;"None",Table65[[#This Row],[Formulation]]&lt;&gt;"No Options"), "Required","Empty")</f>
        <v>Empty</v>
      </c>
      <c r="CS327" s="1" t="str">
        <f>IF(AND(Table65[[#This Row],[Formulation]]&lt;&gt;"",Table65[[#This Row],[Formulation]]&lt;&gt;"None",Table65[[#This Row],[Formulation]]&lt;&gt;"No Options"), "Optional","Empty")</f>
        <v>Empty</v>
      </c>
      <c r="CT327" s="1" t="str">
        <f t="shared" si="27"/>
        <v>Optional</v>
      </c>
      <c r="CU327" s="1" t="str">
        <f t="shared" si="28"/>
        <v>Optional</v>
      </c>
      <c r="CV327" s="2" t="str">
        <f t="shared" si="29"/>
        <v>Optional</v>
      </c>
    </row>
    <row r="328" spans="1:100" x14ac:dyDescent="0.35">
      <c r="A328" s="69">
        <v>324</v>
      </c>
      <c r="B328" s="59"/>
      <c r="C328" s="83"/>
      <c r="D328" s="85"/>
      <c r="E328" s="90"/>
      <c r="F328" s="60"/>
      <c r="G328" s="60"/>
      <c r="H328" s="60"/>
      <c r="I328" s="61"/>
      <c r="J328" s="61"/>
      <c r="K328" s="105"/>
      <c r="L328" s="90"/>
      <c r="M328" s="60"/>
      <c r="N328" s="108"/>
      <c r="O328" s="91"/>
      <c r="P328" s="111"/>
      <c r="Q328" s="93" t="str">
        <f>Table_Sequence_Check[[#This Row],[Final Warnings]]</f>
        <v/>
      </c>
      <c r="R328" s="19"/>
      <c r="S328" s="19"/>
      <c r="T328" s="19"/>
      <c r="BG328" s="3" t="str" cm="1">
        <f t="array" ref="BG328">_xlfn.LET(
    _xlpm.ProblemFound, _xlfn.TEXTJOIN(", ", TRUE, IF(OR(Table65[[#This Row],[Codon Optimize Capitalized?]]="No", Table65[[#This Row],[Codon Optimize Capitalized?]]=""), IF((ISNUMBER(SEARCH(Table_Problem_Sequences[Problem Sequences], Table65[[#This Row],[Custom Sequence/Bank ID]]))), Table_Problem_Sequences[Problem Sequences], ""),IF((ISNUMBER(FIND(LOWER(Table_Problem_Sequences[Problem Sequences]), Table65[[#This Row],[Custom Sequence/Bank ID]]))), Table_Problem_Sequences[Problem Sequences], ""))),
    IF(_xlpm.ProblemFound="", "", "Warning 1: Problem sequences found (" &amp; _xlpm.ProblemFound &amp; ")"))</f>
        <v/>
      </c>
      <c r="BH328" s="3" t="str">
        <f>IF(AND(Table65[[#This Row],[Vector]] &lt;&gt; "Banked Construct",Table65[[#This Row],[Service]]&lt;&gt;"Stock RNA", LEN(Table65[[#This Row],[Custom Sequence/Bank ID]])&lt;300, Table65[[#This Row],[Custom Sequence/Bank ID]]&lt;&gt;""),"Comment: Sequence is less than 300nt. A spacer sequence will be added to bring the length up to 300nt","")</f>
        <v/>
      </c>
      <c r="BI328" s="1" t="str">
        <f>IF(AND(Table65[[#This Row],[Custom Sequence/Bank ID]]&lt;&gt;"", Table65[[#This Row],[Codon Optimize Capitalized?]]&lt;&gt; "No", Table65[[#This Row],[Codon Optimize Capitalized?]]&lt;&gt; "", Table65[[#This Row],[Codon Optimize Capitalized?]]&lt;&gt; "No Options"),
    IF(MOD(LEN(SUBSTITUTE(SUBSTITUTE(SUBSTITUTE(SUBSTITUTE(SUBSTITUTE(Table65[[#This Row],[Custom Sequence/Bank ID]], "a", ""), "c", ""), "g", ""), "u", ""), "t", "")), 3) = 0,
        "",
        "Error 3: Optimization regions not divisible by 3"),
    "")</f>
        <v/>
      </c>
      <c r="BJ328" s="1" t="str">
        <f>IF(
    Table65[[#This Row],[Vector]]="Banked Construct",
    IF(
        AND(
            LEFT(Table65[[#This Row],[Custom Sequence/Bank ID]], 3)="RTC",
            ISNUMBER(VALUE(MID(Table65[[#This Row],[Custom Sequence/Bank ID]], 4, 7))),
            LEN(Table65[[#This Row],[Custom Sequence/Bank ID]])=10
        ),
        "",
        "Error 4: Incorrect Bank ID"
    ),
    ""
)</f>
        <v/>
      </c>
      <c r="BK328" s="1" t="str">
        <f>IF(
   AND(Table65[[#This Row],[Vector]]&lt;&gt;"Banked Construct", LEN(Table65[[#This Row],[Custom Sequence/Bank ID]])&gt;0),
   IF(
      LEN(
         SUBSTITUTE(
            SUBSTITUTE(
               SUBSTITUTE(
                  SUBSTITUTE(UPPER(Table65[[#This Row],[Custom Sequence/Bank ID]]),"A",""),
               "C",""),
            "T",""),
         "G","")
      )&gt;0,
      "Error 5: Non-ACGT characters present",
      ""
   ),
   ""
)</f>
        <v/>
      </c>
      <c r="BL328" s="4" t="str">
        <f>IF(AND(Table65[[#This Row],[Vector]] &lt;&gt; "Banked Construct",Table65[[#This Row],[Service]]="Custom RNA", LEN(Table65[[#This Row],[Custom Sequence/Bank ID]])&gt;10000),"Error 6: Maximum sequence length is 10,000nt",IF(AND(Table65[[#This Row],[Vector]] &lt;&gt; "Banked Construct",Table65[[#This Row],[Service]]="HT Custom RNA", LEN(Table65[[#This Row],[Custom Sequence/Bank ID]])&gt;5000),"Error 6: Maximum sequence length for HT is 5,000nt", IF(Table65[[#This Row],[Service]]="HT Geneblock Custom RNA", IF(AND(Table65[[#This Row],[Vector]]="RTC coding circRNA", LEN(Table65[[#This Row],[Custom Sequence/Bank ID]])&gt;3793),"Error 6: Maximum sequence length for Coding CircRNA Geneblock is 3,793nt", IF(AND(Table65[[#This Row],[Vector]]="RTC noncoding circRNA", LEN(Table65[[#This Row],[Custom Sequence/Bank ID]])&gt;4493),"Error 6: Maximum sequence length for Noncoding CircRNA Geneblock is 4,493nt", IF(AND(Table65[[#This Row],[Vector]]="RTC Other RNA", LEN(Table65[[#This Row],[Custom Sequence/Bank ID]])&gt;4913),"Error 6: Maximum sequence length for Other RNA Geneblock is 4,913nt",""))),"")))</f>
        <v/>
      </c>
      <c r="BM328" s="4" t="str">
        <f>IF(AND(Table65[[#This Row],[Vector]] &lt;&gt; "Banked Construct", Table65[[#This Row],[Service]]&lt;&gt;"Stock RNA", Table65[[#This Row],[Custom Sequence/Bank ID]]&lt;&gt;""),
    _xlfn.LET(
        _xlpm.Sequence, Table65[[#This Row],[Custom Sequence/Bank ID]],
        _xlpm.OriginalLength, IF(AND(Table65[[#This Row],[Codon Optimize Capitalized?]] &lt;&gt; "No", Table65[[#This Row],[Codon Optimize Capitalized?]] &lt;&gt; ""),
                           LEN(SUBSTITUTE(SUBSTITUTE(SUBSTITUTE(SUBSTITUTE(SUBSTITUTE(_xlpm.Sequence, "A", ""), "C", ""), "G", ""), "T", ""), "U", "")),
                           LEN(_xlpm.Sequence)),
        _xlpm.NoGCLength, IF(AND(Table65[[#This Row],[Codon Optimize Capitalized?]] &lt;&gt; "No", Table65[[#This Row],[Codon Optimize Capitalized?]] &lt;&gt; ""),
                       LEN((SUBSTITUTE(SUBSTITUTE(SUBSTITUTE(SUBSTITUTE(SUBSTITUTE(SUBSTITUTE(SUBSTITUTE(_xlpm.Sequence, "A", ""), "C", ""), "G", ""), "T", ""), "U", ""), "g", ""), "c", ""))),
                       LEN(SUBSTITUTE(SUBSTITUTE(UPPER(_xlpm.Sequence), "G", ""), "C", ""))),
        _xlpm.GCLength, _xlpm.OriginalLength - _xlpm.NoGCLength,
        _xlpm.GCPercentage, IF(_xlpm.OriginalLength &gt; 15, _xlpm.GCLength / _xlpm.OriginalLength, 0.5),
                IF(OR(_xlpm.GCPercentage &gt; 0.65, _xlpm.GCPercentage &lt; 0.25), "Warning 7: Unoptimized region GC is not between 25-65%", "")
    ),
    ""
)</f>
        <v/>
      </c>
      <c r="BN328" s="4" t="str" cm="1">
        <f t="array" ref="BN328">_xlfn.LET(
    _xlpm.ProblemFound, _xlfn.TEXTJOIN(", ", TRUE, IF(OR(Table65[[#This Row],[Codon Optimize Capitalized?]]="No", Table65[[#This Row],[Codon Optimize Capitalized?]]=""), IF((ISNUMBER(SEARCH(Table_Restriction_Enzymes[XbaI], Table65[[#This Row],[Custom Sequence/Bank ID]]))), Table_Restriction_Enzymes[XbaI], ""),IF((ISNUMBER(FIND(LOWER(Table_Restriction_Enzymes[XbaI]), Table65[[#This Row],[Custom Sequence/Bank ID]]))), Table_Restriction_Enzymes[XbaI], ""))),
    IF(_xlpm.ProblemFound="", "", "[" &amp; _xlpm.ProblemFound &amp; "]"))</f>
        <v/>
      </c>
      <c r="BO328" s="4" t="str">
        <f>IF(Table_Sequence_Check[[#This Row],[Restriction Enzyme 1 Check]]&lt;&gt;"", Table_Restriction_Enzymes[[#Headers],[XbaI]],"")</f>
        <v/>
      </c>
      <c r="BP328" s="4" t="str" cm="1">
        <f t="array" ref="BP328">_xlfn.LET(
    _xlpm.ProblemFound, _xlfn.TEXTJOIN(", ", TRUE, IF(OR(Table65[[#This Row],[Codon Optimize Capitalized?]]="No", Table65[[#This Row],[Codon Optimize Capitalized?]]=""), IF((ISNUMBER(SEARCH(Table_Restriction_Enzymes[AscI], Table65[[#This Row],[Custom Sequence/Bank ID]]))), Table_Restriction_Enzymes[AscI], ""),IF((ISNUMBER(FIND(LOWER(Table_Restriction_Enzymes[AscI]), Table65[[#This Row],[Custom Sequence/Bank ID]]))), Table_Restriction_Enzymes[AscI], ""))),
    IF(_xlpm.ProblemFound="", "", "[" &amp; _xlpm.ProblemFound &amp; "]"))</f>
        <v/>
      </c>
      <c r="BQ328" s="4" t="str">
        <f>IF(Table_Sequence_Check[[#This Row],[Restriction Enzyme 2 Check]]&lt;&gt;"", Table_Restriction_Enzymes[[#Headers],[AscI]],"")</f>
        <v/>
      </c>
      <c r="BR328" s="4" t="str">
        <f>IF(AND(Table65[[#This Row],[Vector]] &lt;&gt; "Banked Construct",Table65[[#This Row],[Service]]&lt;&gt;"Stock RNA", Table65[[#This Row],[Service]]&lt;&gt;"HT Geneblock Custom RNA", Table_Sequence_Check[[#This Row],[Restriction Enzyme 1 Check]]&lt;&gt;"", Table_Sequence_Check[[#This Row],[Restriction Enzyme 2 Check]]&lt;&gt; ""),"Error 8: Remove instances of one of the following: " &amp; _xlfn.CONCAT(Table_Sequence_Check[[#This Row],[Restriction Enzyme 1 Check]],Table_Sequence_Check[[#This Row],[Restriction Enzyme 2 Check]]),"")</f>
        <v/>
      </c>
      <c r="BS328" s="4" t="str" cm="1">
        <f t="array" ref="BS328">IF(
   AND(
      Table65[[#This Row],[Service]] &lt;&gt; "",
      OR(
         COUNTIF(Table65[Service], "HT Custom RNA") &gt; 0,
         COUNTIF(Table65[Service], "HT Geneblock Custom RNA") &gt; 0
      ),
      COUNTA(_xlfn.UNIQUE(_xlfn._xlws.FILTER(Table65[Service], Table65[Service] &lt;&gt; ""))) &gt; 1
   ),
   "Error 9: If selecting HT Custom RNA or HT Geneblock Custom RNA, all items must match the selected HT service",
   ""
)</f>
        <v/>
      </c>
      <c r="BT328" s="4" t="str" cm="1">
        <f t="array" ref="BT328">IF(
   AND(
      Table65[[#This Row],[Service]] &lt;&gt; "",
      OR(COUNTIF(Table65[Service], "*HT Custom RNA*") &gt; 0, COUNTIF(Table65[Service], "*HT Geneblock Custom RNA*") &gt; 0),
      OR(
         COUNTA(_xlfn.UNIQUE(_xlfn._xlws.FILTER(Table65[RNA Analytics], (Table65[Service] &lt;&gt; "")))) &gt; 1,
         COUNTA(_xlfn.UNIQUE(_xlfn._xlws.FILTER(Table65[Bank Construct?], (Table65[Service] &lt;&gt; "")))) &gt; 1,
         COUNTA(_xlfn.UNIQUE(_xlfn._xlws.FILTER(Table65[Synthesis Type], (Table65[Service] &lt;&gt; "")))) &gt; 1
      )
   ),
   "Error 10: If submitting HT Custom RNA or HT Geneblock Custom RNA service request, all items must have the same Synthesis Type, Banking, and Analytics",
   ""
)</f>
        <v/>
      </c>
      <c r="BU328" s="4" t="str">
        <f>IF(AND(OR(Table65[[#This Row],[Service]] = "HT Custom RNA",Table65[[#This Row],[Service]] = "HT Geneblock Custom RNA"), Table65[[#This Row],[Vector]]="Banked Construct"),"Error 11: Banked constructs cannot be submitted for HT/Geneblock Custom RNA service. Contact the core if you'd like to resynthesize an entire banked plate","")</f>
        <v/>
      </c>
      <c r="BV328" s="4" t="str">
        <f>IF(AND(Table65[[#This Row],[Service]] &lt;&gt; "", Table65[[#This Row],[Vector]]="Banked Construct", Table65[[#This Row],[Bank Construct?]]="Yes"),"Error 12: Cannot bank constructs that are already banked","")</f>
        <v/>
      </c>
      <c r="BW328" s="4" t="str" cm="1">
        <f t="array" ref="BW328">_xlfn.LET(
    _xlpm.ProblemFound, _xlfn.TEXTJOIN(", ", TRUE, IF(AND(Table65[[#This Row],[Synthesis Type]]="Other RNA", OR(Table65[[#This Row],[Codon Optimize Capitalized?]]="No", Table65[[#This Row],[Codon Optimize Capitalized?]]="")), IF((ISNUMBER(SEARCH(Table_pA_Check[pA Check], Table65[[#This Row],[Custom Sequence/Bank ID]]))), Table_pA_Check[pA Check], ""),IF((ISNUMBER(FIND(LOWER(Table_pA_Check[pA Check]), Table65[[#This Row],[Custom Sequence/Bank ID]]))), Table_pA_Check[pA Check], ""))),
    IF(_xlpm.ProblemFound="", "", "Error 13: Problem sequences found (" &amp; _xlpm.ProblemFound &amp; ")"))</f>
        <v/>
      </c>
      <c r="BX328" s="4" t="str">
        <f>IF(AND(Table65[[#This Row],[Service]] &lt;&gt; "", Table65[[#This Row],[Codon Optimize Capitalized?]]&lt;&gt; "No", Table65[[#This Row],[Codon Optimize Capitalized?]]&lt;&gt; "", Table65[[#This Row],[Codon Optimize Capitalized?]]&lt;&gt; "No Options", EXACT(Table65[[#This Row],[Custom Sequence/Bank ID]],LOWER(Table65[[#This Row],[Custom Sequence/Bank ID]]))),"Error 14: Codon optimization is selected, but sequence is lowercase. Change regions for optimization to uppercase","")</f>
        <v/>
      </c>
      <c r="BY328" s="4" t="str">
        <f>IF(COUNTIF(Table65[Name], Table65[[#This Row],[Name]]) &gt; 1, "Error 15: Duplicate name", "")</f>
        <v/>
      </c>
      <c r="BZ328" s="4" t="str">
        <f>IF(
   Table65[[#This Row],[Service]]&lt;&gt;"",
   IF(
      AND(Table65[[#This Row],[Formulation]]="", Table65[[#This Row],[Number of Aliquots]]&gt;1),
      "Error 16: The RTC can only aliquot formulated circRNA; unformulated circRNA is stable through many freeze-thaw cycles",
      ""
   ),
   ""
)</f>
        <v/>
      </c>
      <c r="CA328" s="4" t="str">
        <f>IF(
   Table65[[#This Row],[Service]]&lt;&gt;"",
   IF(
      Table65[[#This Row],[Number of Aliquots]] &gt; (Table65[[#This Row],[Quantity (mg)]]*20),
      "Error 17: Too many aliquots. Maximum aliquots for Quantity requested = " &amp; (Table65[[#This Row],[Quantity (mg)]]*20),
      ""
   ),
   ""
)</f>
        <v/>
      </c>
      <c r="CB328" s="4" t="str">
        <f>IF(
   AND(Table65[[#This Row],[Service]]&lt;&gt;"", Table65[[#This Row],[Quantity (mg)]]&lt;0.2, Table65[[#This Row],[Formulation]]&lt;&gt;"", Table65[[#This Row],[Formulation]]&lt;&gt;"None"),
   "Error 18: Quantity too low. Minimum is 0.2mg for formulations",
   ""
)</f>
        <v/>
      </c>
      <c r="CC328" s="4" t="str">
        <f>IF(
   AND(Table65[[#This Row],[Service]]&lt;&gt;"", Table65[[#This Row],[Vector]]="No Vector", Table65[[#This Row],[Service]]&lt;&gt;"HT Geneblock Custom RNA"),
   "Error 19: [No Vector] can only be used for Geneblock service",
   ""
)</f>
        <v/>
      </c>
      <c r="CD328" s="4" t="str">
        <f>_xlfn.LET(
    _xlpm.errorList, _xlfn.TEXTJOIN(". ", TRUE, Table_Sequence_Check[[#This Row],[Problem Sequence Check]:[GC Check]],Table_Sequence_Check[[#This Row],[Restriction Enzyme Error]:[Gblock No Vector Check]]),
    IF(AND(Table65[[#This Row],[Service]]&lt;&gt;"", Table65[[#This Row],[Custom Sequence/Bank ID]]&lt;&gt;"SPECIAL",_xlpm.errorList&lt;&gt;""), _xlpm.errorList &amp; ".", "")
)</f>
        <v/>
      </c>
      <c r="CF328" s="3" t="str">
        <f t="shared" si="25"/>
        <v>Required</v>
      </c>
      <c r="CG328" s="1" t="str">
        <f t="shared" si="26"/>
        <v>Optional</v>
      </c>
      <c r="CH328" s="1" t="str">
        <f>IF(Table65[[#This Row],[Service]]&lt;&gt;"",IF((Table65[[#This Row],[Service]]="HT Custom RNA") + (Table65[[#This Row],[Service]]="HT Geneblock Custom RNA"), "Empty","Required"),"Empty")</f>
        <v>Empty</v>
      </c>
      <c r="CI328" s="1" t="str">
        <f>IF(Table65[[#This Row],[Service]] = "Stock RNA", "Required","Empty")</f>
        <v>Empty</v>
      </c>
      <c r="CJ328" s="1" t="str">
        <f>IF(OR(Table65[[#This Row],[Service]] = "Custom RNA", Table65[[#This Row],[Service]] = "HT Custom RNA", Table65[[#This Row],[Service]] = "HT Geneblock Custom RNA", Table65[[#This Row],[Service]] = "Formulation"), "Required", "Empty")</f>
        <v>Empty</v>
      </c>
      <c r="CK328" s="1" t="str">
        <f>IF(OR(Table65[[#This Row],[Service]] = "Custom RNA", Table65[[#This Row],[Service]] = "HT Custom RNA", Table65[[#This Row],[Service]] = "HT Geneblock Custom RNA"), "Required", "Empty")</f>
        <v>Empty</v>
      </c>
      <c r="CL328" s="1" t="str">
        <f>IF(OR(Table65[[#This Row],[Service]] = "Custom RNA", Table65[[#This Row],[Service]] = "HT Custom RNA", Table65[[#This Row],[Service]] = "HT Geneblock Custom RNA"), "Required", "Empty")</f>
        <v>Empty</v>
      </c>
      <c r="CM328" s="1" t="str">
        <f>IF(OR(Table65[[#This Row],[Service]] = "Custom RNA", Table65[[#This Row],[Service]] = "HT Custom RNA", Table65[[#This Row],[Service]] = "HT Geneblock Custom RNA"), "Required", "Empty")</f>
        <v>Empty</v>
      </c>
      <c r="CN328" s="1" t="str">
        <f>IF(AND(Table65[[#This Row],[Vector]]&lt;&gt;"Banked Construct", OR(Table65[[#This Row],[Service]] = "Custom RNA", Table65[[#This Row],[Service]] = "HT Custom RNA",Table65[[#This Row],[Service]] = "HT Geneblock Custom RNA",)), "Optional", "Empty")</f>
        <v>Empty</v>
      </c>
      <c r="CO328" s="1" t="str">
        <f>IF(OR(Table65[[#This Row],[Service]] = "Custom RNA", Table65[[#This Row],[Service]] = "HT Custom RNA"), "Optional", "Empty")</f>
        <v>Empty</v>
      </c>
      <c r="CP328" s="1" t="str">
        <f>IF(OR(Table65[[#This Row],[Service]] = "Custom RNA", Table65[[#This Row],[Service]] = "HT Custom RNA", Table65[[#This Row],[Service]] = "HT Custom Geneblock RNA"), "Optional", "Empty")</f>
        <v>Empty</v>
      </c>
      <c r="CQ328" s="1" t="str">
        <f>IF(Table65[[#This Row],[Service]]&lt;&gt;"",IF(OR(Table65[[#This Row],[Service]]="HT Custom RNA", Table65[[#This Row],[Service]]="HT Geneblock Custom RNA"), "Empty","Optional"),"Empty")</f>
        <v>Empty</v>
      </c>
      <c r="CR328" s="1" t="str">
        <f>IF(AND(Table65[[#This Row],[Formulation]]&lt;&gt;"",Table65[[#This Row],[Formulation]]&lt;&gt;"None",Table65[[#This Row],[Formulation]]&lt;&gt;"No Options"), "Required","Empty")</f>
        <v>Empty</v>
      </c>
      <c r="CS328" s="1" t="str">
        <f>IF(AND(Table65[[#This Row],[Formulation]]&lt;&gt;"",Table65[[#This Row],[Formulation]]&lt;&gt;"None",Table65[[#This Row],[Formulation]]&lt;&gt;"No Options"), "Optional","Empty")</f>
        <v>Empty</v>
      </c>
      <c r="CT328" s="1" t="str">
        <f t="shared" si="27"/>
        <v>Optional</v>
      </c>
      <c r="CU328" s="1" t="str">
        <f t="shared" si="28"/>
        <v>Optional</v>
      </c>
      <c r="CV328" s="2" t="str">
        <f t="shared" si="29"/>
        <v>Optional</v>
      </c>
    </row>
    <row r="329" spans="1:100" x14ac:dyDescent="0.35">
      <c r="A329" s="69">
        <v>325</v>
      </c>
      <c r="B329" s="59"/>
      <c r="C329" s="83"/>
      <c r="D329" s="85"/>
      <c r="E329" s="90"/>
      <c r="F329" s="60"/>
      <c r="G329" s="60"/>
      <c r="H329" s="60"/>
      <c r="I329" s="61"/>
      <c r="J329" s="61"/>
      <c r="K329" s="105"/>
      <c r="L329" s="90"/>
      <c r="M329" s="60"/>
      <c r="N329" s="108"/>
      <c r="O329" s="91"/>
      <c r="P329" s="111"/>
      <c r="Q329" s="93" t="str">
        <f>Table_Sequence_Check[[#This Row],[Final Warnings]]</f>
        <v/>
      </c>
      <c r="R329" s="19"/>
      <c r="S329" s="19"/>
      <c r="T329" s="19"/>
      <c r="BG329" s="3" t="str" cm="1">
        <f t="array" ref="BG329">_xlfn.LET(
    _xlpm.ProblemFound, _xlfn.TEXTJOIN(", ", TRUE, IF(OR(Table65[[#This Row],[Codon Optimize Capitalized?]]="No", Table65[[#This Row],[Codon Optimize Capitalized?]]=""), IF((ISNUMBER(SEARCH(Table_Problem_Sequences[Problem Sequences], Table65[[#This Row],[Custom Sequence/Bank ID]]))), Table_Problem_Sequences[Problem Sequences], ""),IF((ISNUMBER(FIND(LOWER(Table_Problem_Sequences[Problem Sequences]), Table65[[#This Row],[Custom Sequence/Bank ID]]))), Table_Problem_Sequences[Problem Sequences], ""))),
    IF(_xlpm.ProblemFound="", "", "Warning 1: Problem sequences found (" &amp; _xlpm.ProblemFound &amp; ")"))</f>
        <v/>
      </c>
      <c r="BH329" s="3" t="str">
        <f>IF(AND(Table65[[#This Row],[Vector]] &lt;&gt; "Banked Construct",Table65[[#This Row],[Service]]&lt;&gt;"Stock RNA", LEN(Table65[[#This Row],[Custom Sequence/Bank ID]])&lt;300, Table65[[#This Row],[Custom Sequence/Bank ID]]&lt;&gt;""),"Comment: Sequence is less than 300nt. A spacer sequence will be added to bring the length up to 300nt","")</f>
        <v/>
      </c>
      <c r="BI329" s="1" t="str">
        <f>IF(AND(Table65[[#This Row],[Custom Sequence/Bank ID]]&lt;&gt;"", Table65[[#This Row],[Codon Optimize Capitalized?]]&lt;&gt; "No", Table65[[#This Row],[Codon Optimize Capitalized?]]&lt;&gt; "", Table65[[#This Row],[Codon Optimize Capitalized?]]&lt;&gt; "No Options"),
    IF(MOD(LEN(SUBSTITUTE(SUBSTITUTE(SUBSTITUTE(SUBSTITUTE(SUBSTITUTE(Table65[[#This Row],[Custom Sequence/Bank ID]], "a", ""), "c", ""), "g", ""), "u", ""), "t", "")), 3) = 0,
        "",
        "Error 3: Optimization regions not divisible by 3"),
    "")</f>
        <v/>
      </c>
      <c r="BJ329" s="1" t="str">
        <f>IF(
    Table65[[#This Row],[Vector]]="Banked Construct",
    IF(
        AND(
            LEFT(Table65[[#This Row],[Custom Sequence/Bank ID]], 3)="RTC",
            ISNUMBER(VALUE(MID(Table65[[#This Row],[Custom Sequence/Bank ID]], 4, 7))),
            LEN(Table65[[#This Row],[Custom Sequence/Bank ID]])=10
        ),
        "",
        "Error 4: Incorrect Bank ID"
    ),
    ""
)</f>
        <v/>
      </c>
      <c r="BK329" s="1" t="str">
        <f>IF(
   AND(Table65[[#This Row],[Vector]]&lt;&gt;"Banked Construct", LEN(Table65[[#This Row],[Custom Sequence/Bank ID]])&gt;0),
   IF(
      LEN(
         SUBSTITUTE(
            SUBSTITUTE(
               SUBSTITUTE(
                  SUBSTITUTE(UPPER(Table65[[#This Row],[Custom Sequence/Bank ID]]),"A",""),
               "C",""),
            "T",""),
         "G","")
      )&gt;0,
      "Error 5: Non-ACGT characters present",
      ""
   ),
   ""
)</f>
        <v/>
      </c>
      <c r="BL329" s="4" t="str">
        <f>IF(AND(Table65[[#This Row],[Vector]] &lt;&gt; "Banked Construct",Table65[[#This Row],[Service]]="Custom RNA", LEN(Table65[[#This Row],[Custom Sequence/Bank ID]])&gt;10000),"Error 6: Maximum sequence length is 10,000nt",IF(AND(Table65[[#This Row],[Vector]] &lt;&gt; "Banked Construct",Table65[[#This Row],[Service]]="HT Custom RNA", LEN(Table65[[#This Row],[Custom Sequence/Bank ID]])&gt;5000),"Error 6: Maximum sequence length for HT is 5,000nt", IF(Table65[[#This Row],[Service]]="HT Geneblock Custom RNA", IF(AND(Table65[[#This Row],[Vector]]="RTC coding circRNA", LEN(Table65[[#This Row],[Custom Sequence/Bank ID]])&gt;3793),"Error 6: Maximum sequence length for Coding CircRNA Geneblock is 3,793nt", IF(AND(Table65[[#This Row],[Vector]]="RTC noncoding circRNA", LEN(Table65[[#This Row],[Custom Sequence/Bank ID]])&gt;4493),"Error 6: Maximum sequence length for Noncoding CircRNA Geneblock is 4,493nt", IF(AND(Table65[[#This Row],[Vector]]="RTC Other RNA", LEN(Table65[[#This Row],[Custom Sequence/Bank ID]])&gt;4913),"Error 6: Maximum sequence length for Other RNA Geneblock is 4,913nt",""))),"")))</f>
        <v/>
      </c>
      <c r="BM329" s="4" t="str">
        <f>IF(AND(Table65[[#This Row],[Vector]] &lt;&gt; "Banked Construct", Table65[[#This Row],[Service]]&lt;&gt;"Stock RNA", Table65[[#This Row],[Custom Sequence/Bank ID]]&lt;&gt;""),
    _xlfn.LET(
        _xlpm.Sequence, Table65[[#This Row],[Custom Sequence/Bank ID]],
        _xlpm.OriginalLength, IF(AND(Table65[[#This Row],[Codon Optimize Capitalized?]] &lt;&gt; "No", Table65[[#This Row],[Codon Optimize Capitalized?]] &lt;&gt; ""),
                           LEN(SUBSTITUTE(SUBSTITUTE(SUBSTITUTE(SUBSTITUTE(SUBSTITUTE(_xlpm.Sequence, "A", ""), "C", ""), "G", ""), "T", ""), "U", "")),
                           LEN(_xlpm.Sequence)),
        _xlpm.NoGCLength, IF(AND(Table65[[#This Row],[Codon Optimize Capitalized?]] &lt;&gt; "No", Table65[[#This Row],[Codon Optimize Capitalized?]] &lt;&gt; ""),
                       LEN((SUBSTITUTE(SUBSTITUTE(SUBSTITUTE(SUBSTITUTE(SUBSTITUTE(SUBSTITUTE(SUBSTITUTE(_xlpm.Sequence, "A", ""), "C", ""), "G", ""), "T", ""), "U", ""), "g", ""), "c", ""))),
                       LEN(SUBSTITUTE(SUBSTITUTE(UPPER(_xlpm.Sequence), "G", ""), "C", ""))),
        _xlpm.GCLength, _xlpm.OriginalLength - _xlpm.NoGCLength,
        _xlpm.GCPercentage, IF(_xlpm.OriginalLength &gt; 15, _xlpm.GCLength / _xlpm.OriginalLength, 0.5),
                IF(OR(_xlpm.GCPercentage &gt; 0.65, _xlpm.GCPercentage &lt; 0.25), "Warning 7: Unoptimized region GC is not between 25-65%", "")
    ),
    ""
)</f>
        <v/>
      </c>
      <c r="BN329" s="4" t="str" cm="1">
        <f t="array" ref="BN329">_xlfn.LET(
    _xlpm.ProblemFound, _xlfn.TEXTJOIN(", ", TRUE, IF(OR(Table65[[#This Row],[Codon Optimize Capitalized?]]="No", Table65[[#This Row],[Codon Optimize Capitalized?]]=""), IF((ISNUMBER(SEARCH(Table_Restriction_Enzymes[XbaI], Table65[[#This Row],[Custom Sequence/Bank ID]]))), Table_Restriction_Enzymes[XbaI], ""),IF((ISNUMBER(FIND(LOWER(Table_Restriction_Enzymes[XbaI]), Table65[[#This Row],[Custom Sequence/Bank ID]]))), Table_Restriction_Enzymes[XbaI], ""))),
    IF(_xlpm.ProblemFound="", "", "[" &amp; _xlpm.ProblemFound &amp; "]"))</f>
        <v/>
      </c>
      <c r="BO329" s="4" t="str">
        <f>IF(Table_Sequence_Check[[#This Row],[Restriction Enzyme 1 Check]]&lt;&gt;"", Table_Restriction_Enzymes[[#Headers],[XbaI]],"")</f>
        <v/>
      </c>
      <c r="BP329" s="4" t="str" cm="1">
        <f t="array" ref="BP329">_xlfn.LET(
    _xlpm.ProblemFound, _xlfn.TEXTJOIN(", ", TRUE, IF(OR(Table65[[#This Row],[Codon Optimize Capitalized?]]="No", Table65[[#This Row],[Codon Optimize Capitalized?]]=""), IF((ISNUMBER(SEARCH(Table_Restriction_Enzymes[AscI], Table65[[#This Row],[Custom Sequence/Bank ID]]))), Table_Restriction_Enzymes[AscI], ""),IF((ISNUMBER(FIND(LOWER(Table_Restriction_Enzymes[AscI]), Table65[[#This Row],[Custom Sequence/Bank ID]]))), Table_Restriction_Enzymes[AscI], ""))),
    IF(_xlpm.ProblemFound="", "", "[" &amp; _xlpm.ProblemFound &amp; "]"))</f>
        <v/>
      </c>
      <c r="BQ329" s="4" t="str">
        <f>IF(Table_Sequence_Check[[#This Row],[Restriction Enzyme 2 Check]]&lt;&gt;"", Table_Restriction_Enzymes[[#Headers],[AscI]],"")</f>
        <v/>
      </c>
      <c r="BR329" s="4" t="str">
        <f>IF(AND(Table65[[#This Row],[Vector]] &lt;&gt; "Banked Construct",Table65[[#This Row],[Service]]&lt;&gt;"Stock RNA", Table65[[#This Row],[Service]]&lt;&gt;"HT Geneblock Custom RNA", Table_Sequence_Check[[#This Row],[Restriction Enzyme 1 Check]]&lt;&gt;"", Table_Sequence_Check[[#This Row],[Restriction Enzyme 2 Check]]&lt;&gt; ""),"Error 8: Remove instances of one of the following: " &amp; _xlfn.CONCAT(Table_Sequence_Check[[#This Row],[Restriction Enzyme 1 Check]],Table_Sequence_Check[[#This Row],[Restriction Enzyme 2 Check]]),"")</f>
        <v/>
      </c>
      <c r="BS329" s="4" t="str" cm="1">
        <f t="array" ref="BS329">IF(
   AND(
      Table65[[#This Row],[Service]] &lt;&gt; "",
      OR(
         COUNTIF(Table65[Service], "HT Custom RNA") &gt; 0,
         COUNTIF(Table65[Service], "HT Geneblock Custom RNA") &gt; 0
      ),
      COUNTA(_xlfn.UNIQUE(_xlfn._xlws.FILTER(Table65[Service], Table65[Service] &lt;&gt; ""))) &gt; 1
   ),
   "Error 9: If selecting HT Custom RNA or HT Geneblock Custom RNA, all items must match the selected HT service",
   ""
)</f>
        <v/>
      </c>
      <c r="BT329" s="4" t="str" cm="1">
        <f t="array" ref="BT329">IF(
   AND(
      Table65[[#This Row],[Service]] &lt;&gt; "",
      OR(COUNTIF(Table65[Service], "*HT Custom RNA*") &gt; 0, COUNTIF(Table65[Service], "*HT Geneblock Custom RNA*") &gt; 0),
      OR(
         COUNTA(_xlfn.UNIQUE(_xlfn._xlws.FILTER(Table65[RNA Analytics], (Table65[Service] &lt;&gt; "")))) &gt; 1,
         COUNTA(_xlfn.UNIQUE(_xlfn._xlws.FILTER(Table65[Bank Construct?], (Table65[Service] &lt;&gt; "")))) &gt; 1,
         COUNTA(_xlfn.UNIQUE(_xlfn._xlws.FILTER(Table65[Synthesis Type], (Table65[Service] &lt;&gt; "")))) &gt; 1
      )
   ),
   "Error 10: If submitting HT Custom RNA or HT Geneblock Custom RNA service request, all items must have the same Synthesis Type, Banking, and Analytics",
   ""
)</f>
        <v/>
      </c>
      <c r="BU329" s="4" t="str">
        <f>IF(AND(OR(Table65[[#This Row],[Service]] = "HT Custom RNA",Table65[[#This Row],[Service]] = "HT Geneblock Custom RNA"), Table65[[#This Row],[Vector]]="Banked Construct"),"Error 11: Banked constructs cannot be submitted for HT/Geneblock Custom RNA service. Contact the core if you'd like to resynthesize an entire banked plate","")</f>
        <v/>
      </c>
      <c r="BV329" s="4" t="str">
        <f>IF(AND(Table65[[#This Row],[Service]] &lt;&gt; "", Table65[[#This Row],[Vector]]="Banked Construct", Table65[[#This Row],[Bank Construct?]]="Yes"),"Error 12: Cannot bank constructs that are already banked","")</f>
        <v/>
      </c>
      <c r="BW329" s="4" t="str" cm="1">
        <f t="array" ref="BW329">_xlfn.LET(
    _xlpm.ProblemFound, _xlfn.TEXTJOIN(", ", TRUE, IF(AND(Table65[[#This Row],[Synthesis Type]]="Other RNA", OR(Table65[[#This Row],[Codon Optimize Capitalized?]]="No", Table65[[#This Row],[Codon Optimize Capitalized?]]="")), IF((ISNUMBER(SEARCH(Table_pA_Check[pA Check], Table65[[#This Row],[Custom Sequence/Bank ID]]))), Table_pA_Check[pA Check], ""),IF((ISNUMBER(FIND(LOWER(Table_pA_Check[pA Check]), Table65[[#This Row],[Custom Sequence/Bank ID]]))), Table_pA_Check[pA Check], ""))),
    IF(_xlpm.ProblemFound="", "", "Error 13: Problem sequences found (" &amp; _xlpm.ProblemFound &amp; ")"))</f>
        <v/>
      </c>
      <c r="BX329" s="4" t="str">
        <f>IF(AND(Table65[[#This Row],[Service]] &lt;&gt; "", Table65[[#This Row],[Codon Optimize Capitalized?]]&lt;&gt; "No", Table65[[#This Row],[Codon Optimize Capitalized?]]&lt;&gt; "", Table65[[#This Row],[Codon Optimize Capitalized?]]&lt;&gt; "No Options", EXACT(Table65[[#This Row],[Custom Sequence/Bank ID]],LOWER(Table65[[#This Row],[Custom Sequence/Bank ID]]))),"Error 14: Codon optimization is selected, but sequence is lowercase. Change regions for optimization to uppercase","")</f>
        <v/>
      </c>
      <c r="BY329" s="4" t="str">
        <f>IF(COUNTIF(Table65[Name], Table65[[#This Row],[Name]]) &gt; 1, "Error 15: Duplicate name", "")</f>
        <v/>
      </c>
      <c r="BZ329" s="4" t="str">
        <f>IF(
   Table65[[#This Row],[Service]]&lt;&gt;"",
   IF(
      AND(Table65[[#This Row],[Formulation]]="", Table65[[#This Row],[Number of Aliquots]]&gt;1),
      "Error 16: The RTC can only aliquot formulated circRNA; unformulated circRNA is stable through many freeze-thaw cycles",
      ""
   ),
   ""
)</f>
        <v/>
      </c>
      <c r="CA329" s="4" t="str">
        <f>IF(
   Table65[[#This Row],[Service]]&lt;&gt;"",
   IF(
      Table65[[#This Row],[Number of Aliquots]] &gt; (Table65[[#This Row],[Quantity (mg)]]*20),
      "Error 17: Too many aliquots. Maximum aliquots for Quantity requested = " &amp; (Table65[[#This Row],[Quantity (mg)]]*20),
      ""
   ),
   ""
)</f>
        <v/>
      </c>
      <c r="CB329" s="4" t="str">
        <f>IF(
   AND(Table65[[#This Row],[Service]]&lt;&gt;"", Table65[[#This Row],[Quantity (mg)]]&lt;0.2, Table65[[#This Row],[Formulation]]&lt;&gt;"", Table65[[#This Row],[Formulation]]&lt;&gt;"None"),
   "Error 18: Quantity too low. Minimum is 0.2mg for formulations",
   ""
)</f>
        <v/>
      </c>
      <c r="CC329" s="4" t="str">
        <f>IF(
   AND(Table65[[#This Row],[Service]]&lt;&gt;"", Table65[[#This Row],[Vector]]="No Vector", Table65[[#This Row],[Service]]&lt;&gt;"HT Geneblock Custom RNA"),
   "Error 19: [No Vector] can only be used for Geneblock service",
   ""
)</f>
        <v/>
      </c>
      <c r="CD329" s="4" t="str">
        <f>_xlfn.LET(
    _xlpm.errorList, _xlfn.TEXTJOIN(". ", TRUE, Table_Sequence_Check[[#This Row],[Problem Sequence Check]:[GC Check]],Table_Sequence_Check[[#This Row],[Restriction Enzyme Error]:[Gblock No Vector Check]]),
    IF(AND(Table65[[#This Row],[Service]]&lt;&gt;"", Table65[[#This Row],[Custom Sequence/Bank ID]]&lt;&gt;"SPECIAL",_xlpm.errorList&lt;&gt;""), _xlpm.errorList &amp; ".", "")
)</f>
        <v/>
      </c>
      <c r="CF329" s="3" t="str">
        <f t="shared" si="25"/>
        <v>Required</v>
      </c>
      <c r="CG329" s="1" t="str">
        <f t="shared" si="26"/>
        <v>Optional</v>
      </c>
      <c r="CH329" s="1" t="str">
        <f>IF(Table65[[#This Row],[Service]]&lt;&gt;"",IF((Table65[[#This Row],[Service]]="HT Custom RNA") + (Table65[[#This Row],[Service]]="HT Geneblock Custom RNA"), "Empty","Required"),"Empty")</f>
        <v>Empty</v>
      </c>
      <c r="CI329" s="1" t="str">
        <f>IF(Table65[[#This Row],[Service]] = "Stock RNA", "Required","Empty")</f>
        <v>Empty</v>
      </c>
      <c r="CJ329" s="1" t="str">
        <f>IF(OR(Table65[[#This Row],[Service]] = "Custom RNA", Table65[[#This Row],[Service]] = "HT Custom RNA", Table65[[#This Row],[Service]] = "HT Geneblock Custom RNA", Table65[[#This Row],[Service]] = "Formulation"), "Required", "Empty")</f>
        <v>Empty</v>
      </c>
      <c r="CK329" s="1" t="str">
        <f>IF(OR(Table65[[#This Row],[Service]] = "Custom RNA", Table65[[#This Row],[Service]] = "HT Custom RNA", Table65[[#This Row],[Service]] = "HT Geneblock Custom RNA"), "Required", "Empty")</f>
        <v>Empty</v>
      </c>
      <c r="CL329" s="1" t="str">
        <f>IF(OR(Table65[[#This Row],[Service]] = "Custom RNA", Table65[[#This Row],[Service]] = "HT Custom RNA", Table65[[#This Row],[Service]] = "HT Geneblock Custom RNA"), "Required", "Empty")</f>
        <v>Empty</v>
      </c>
      <c r="CM329" s="1" t="str">
        <f>IF(OR(Table65[[#This Row],[Service]] = "Custom RNA", Table65[[#This Row],[Service]] = "HT Custom RNA", Table65[[#This Row],[Service]] = "HT Geneblock Custom RNA"), "Required", "Empty")</f>
        <v>Empty</v>
      </c>
      <c r="CN329" s="1" t="str">
        <f>IF(AND(Table65[[#This Row],[Vector]]&lt;&gt;"Banked Construct", OR(Table65[[#This Row],[Service]] = "Custom RNA", Table65[[#This Row],[Service]] = "HT Custom RNA",Table65[[#This Row],[Service]] = "HT Geneblock Custom RNA",)), "Optional", "Empty")</f>
        <v>Empty</v>
      </c>
      <c r="CO329" s="1" t="str">
        <f>IF(OR(Table65[[#This Row],[Service]] = "Custom RNA", Table65[[#This Row],[Service]] = "HT Custom RNA"), "Optional", "Empty")</f>
        <v>Empty</v>
      </c>
      <c r="CP329" s="1" t="str">
        <f>IF(OR(Table65[[#This Row],[Service]] = "Custom RNA", Table65[[#This Row],[Service]] = "HT Custom RNA", Table65[[#This Row],[Service]] = "HT Custom Geneblock RNA"), "Optional", "Empty")</f>
        <v>Empty</v>
      </c>
      <c r="CQ329" s="1" t="str">
        <f>IF(Table65[[#This Row],[Service]]&lt;&gt;"",IF(OR(Table65[[#This Row],[Service]]="HT Custom RNA", Table65[[#This Row],[Service]]="HT Geneblock Custom RNA"), "Empty","Optional"),"Empty")</f>
        <v>Empty</v>
      </c>
      <c r="CR329" s="1" t="str">
        <f>IF(AND(Table65[[#This Row],[Formulation]]&lt;&gt;"",Table65[[#This Row],[Formulation]]&lt;&gt;"None",Table65[[#This Row],[Formulation]]&lt;&gt;"No Options"), "Required","Empty")</f>
        <v>Empty</v>
      </c>
      <c r="CS329" s="1" t="str">
        <f>IF(AND(Table65[[#This Row],[Formulation]]&lt;&gt;"",Table65[[#This Row],[Formulation]]&lt;&gt;"None",Table65[[#This Row],[Formulation]]&lt;&gt;"No Options"), "Optional","Empty")</f>
        <v>Empty</v>
      </c>
      <c r="CT329" s="1" t="str">
        <f t="shared" si="27"/>
        <v>Optional</v>
      </c>
      <c r="CU329" s="1" t="str">
        <f t="shared" si="28"/>
        <v>Optional</v>
      </c>
      <c r="CV329" s="2" t="str">
        <f t="shared" si="29"/>
        <v>Optional</v>
      </c>
    </row>
    <row r="330" spans="1:100" x14ac:dyDescent="0.35">
      <c r="A330" s="69">
        <v>326</v>
      </c>
      <c r="B330" s="59"/>
      <c r="C330" s="83"/>
      <c r="D330" s="85"/>
      <c r="E330" s="90"/>
      <c r="F330" s="60"/>
      <c r="G330" s="60"/>
      <c r="H330" s="60"/>
      <c r="I330" s="61"/>
      <c r="J330" s="61"/>
      <c r="K330" s="105"/>
      <c r="L330" s="90"/>
      <c r="M330" s="60"/>
      <c r="N330" s="108"/>
      <c r="O330" s="91"/>
      <c r="P330" s="111"/>
      <c r="Q330" s="93" t="str">
        <f>Table_Sequence_Check[[#This Row],[Final Warnings]]</f>
        <v/>
      </c>
      <c r="R330" s="19"/>
      <c r="S330" s="19"/>
      <c r="T330" s="19"/>
      <c r="BG330" s="3" t="str" cm="1">
        <f t="array" ref="BG330">_xlfn.LET(
    _xlpm.ProblemFound, _xlfn.TEXTJOIN(", ", TRUE, IF(OR(Table65[[#This Row],[Codon Optimize Capitalized?]]="No", Table65[[#This Row],[Codon Optimize Capitalized?]]=""), IF((ISNUMBER(SEARCH(Table_Problem_Sequences[Problem Sequences], Table65[[#This Row],[Custom Sequence/Bank ID]]))), Table_Problem_Sequences[Problem Sequences], ""),IF((ISNUMBER(FIND(LOWER(Table_Problem_Sequences[Problem Sequences]), Table65[[#This Row],[Custom Sequence/Bank ID]]))), Table_Problem_Sequences[Problem Sequences], ""))),
    IF(_xlpm.ProblemFound="", "", "Warning 1: Problem sequences found (" &amp; _xlpm.ProblemFound &amp; ")"))</f>
        <v/>
      </c>
      <c r="BH330" s="3" t="str">
        <f>IF(AND(Table65[[#This Row],[Vector]] &lt;&gt; "Banked Construct",Table65[[#This Row],[Service]]&lt;&gt;"Stock RNA", LEN(Table65[[#This Row],[Custom Sequence/Bank ID]])&lt;300, Table65[[#This Row],[Custom Sequence/Bank ID]]&lt;&gt;""),"Comment: Sequence is less than 300nt. A spacer sequence will be added to bring the length up to 300nt","")</f>
        <v/>
      </c>
      <c r="BI330" s="1" t="str">
        <f>IF(AND(Table65[[#This Row],[Custom Sequence/Bank ID]]&lt;&gt;"", Table65[[#This Row],[Codon Optimize Capitalized?]]&lt;&gt; "No", Table65[[#This Row],[Codon Optimize Capitalized?]]&lt;&gt; "", Table65[[#This Row],[Codon Optimize Capitalized?]]&lt;&gt; "No Options"),
    IF(MOD(LEN(SUBSTITUTE(SUBSTITUTE(SUBSTITUTE(SUBSTITUTE(SUBSTITUTE(Table65[[#This Row],[Custom Sequence/Bank ID]], "a", ""), "c", ""), "g", ""), "u", ""), "t", "")), 3) = 0,
        "",
        "Error 3: Optimization regions not divisible by 3"),
    "")</f>
        <v/>
      </c>
      <c r="BJ330" s="1" t="str">
        <f>IF(
    Table65[[#This Row],[Vector]]="Banked Construct",
    IF(
        AND(
            LEFT(Table65[[#This Row],[Custom Sequence/Bank ID]], 3)="RTC",
            ISNUMBER(VALUE(MID(Table65[[#This Row],[Custom Sequence/Bank ID]], 4, 7))),
            LEN(Table65[[#This Row],[Custom Sequence/Bank ID]])=10
        ),
        "",
        "Error 4: Incorrect Bank ID"
    ),
    ""
)</f>
        <v/>
      </c>
      <c r="BK330" s="1" t="str">
        <f>IF(
   AND(Table65[[#This Row],[Vector]]&lt;&gt;"Banked Construct", LEN(Table65[[#This Row],[Custom Sequence/Bank ID]])&gt;0),
   IF(
      LEN(
         SUBSTITUTE(
            SUBSTITUTE(
               SUBSTITUTE(
                  SUBSTITUTE(UPPER(Table65[[#This Row],[Custom Sequence/Bank ID]]),"A",""),
               "C",""),
            "T",""),
         "G","")
      )&gt;0,
      "Error 5: Non-ACGT characters present",
      ""
   ),
   ""
)</f>
        <v/>
      </c>
      <c r="BL330" s="4" t="str">
        <f>IF(AND(Table65[[#This Row],[Vector]] &lt;&gt; "Banked Construct",Table65[[#This Row],[Service]]="Custom RNA", LEN(Table65[[#This Row],[Custom Sequence/Bank ID]])&gt;10000),"Error 6: Maximum sequence length is 10,000nt",IF(AND(Table65[[#This Row],[Vector]] &lt;&gt; "Banked Construct",Table65[[#This Row],[Service]]="HT Custom RNA", LEN(Table65[[#This Row],[Custom Sequence/Bank ID]])&gt;5000),"Error 6: Maximum sequence length for HT is 5,000nt", IF(Table65[[#This Row],[Service]]="HT Geneblock Custom RNA", IF(AND(Table65[[#This Row],[Vector]]="RTC coding circRNA", LEN(Table65[[#This Row],[Custom Sequence/Bank ID]])&gt;3793),"Error 6: Maximum sequence length for Coding CircRNA Geneblock is 3,793nt", IF(AND(Table65[[#This Row],[Vector]]="RTC noncoding circRNA", LEN(Table65[[#This Row],[Custom Sequence/Bank ID]])&gt;4493),"Error 6: Maximum sequence length for Noncoding CircRNA Geneblock is 4,493nt", IF(AND(Table65[[#This Row],[Vector]]="RTC Other RNA", LEN(Table65[[#This Row],[Custom Sequence/Bank ID]])&gt;4913),"Error 6: Maximum sequence length for Other RNA Geneblock is 4,913nt",""))),"")))</f>
        <v/>
      </c>
      <c r="BM330" s="4" t="str">
        <f>IF(AND(Table65[[#This Row],[Vector]] &lt;&gt; "Banked Construct", Table65[[#This Row],[Service]]&lt;&gt;"Stock RNA", Table65[[#This Row],[Custom Sequence/Bank ID]]&lt;&gt;""),
    _xlfn.LET(
        _xlpm.Sequence, Table65[[#This Row],[Custom Sequence/Bank ID]],
        _xlpm.OriginalLength, IF(AND(Table65[[#This Row],[Codon Optimize Capitalized?]] &lt;&gt; "No", Table65[[#This Row],[Codon Optimize Capitalized?]] &lt;&gt; ""),
                           LEN(SUBSTITUTE(SUBSTITUTE(SUBSTITUTE(SUBSTITUTE(SUBSTITUTE(_xlpm.Sequence, "A", ""), "C", ""), "G", ""), "T", ""), "U", "")),
                           LEN(_xlpm.Sequence)),
        _xlpm.NoGCLength, IF(AND(Table65[[#This Row],[Codon Optimize Capitalized?]] &lt;&gt; "No", Table65[[#This Row],[Codon Optimize Capitalized?]] &lt;&gt; ""),
                       LEN((SUBSTITUTE(SUBSTITUTE(SUBSTITUTE(SUBSTITUTE(SUBSTITUTE(SUBSTITUTE(SUBSTITUTE(_xlpm.Sequence, "A", ""), "C", ""), "G", ""), "T", ""), "U", ""), "g", ""), "c", ""))),
                       LEN(SUBSTITUTE(SUBSTITUTE(UPPER(_xlpm.Sequence), "G", ""), "C", ""))),
        _xlpm.GCLength, _xlpm.OriginalLength - _xlpm.NoGCLength,
        _xlpm.GCPercentage, IF(_xlpm.OriginalLength &gt; 15, _xlpm.GCLength / _xlpm.OriginalLength, 0.5),
                IF(OR(_xlpm.GCPercentage &gt; 0.65, _xlpm.GCPercentage &lt; 0.25), "Warning 7: Unoptimized region GC is not between 25-65%", "")
    ),
    ""
)</f>
        <v/>
      </c>
      <c r="BN330" s="4" t="str" cm="1">
        <f t="array" ref="BN330">_xlfn.LET(
    _xlpm.ProblemFound, _xlfn.TEXTJOIN(", ", TRUE, IF(OR(Table65[[#This Row],[Codon Optimize Capitalized?]]="No", Table65[[#This Row],[Codon Optimize Capitalized?]]=""), IF((ISNUMBER(SEARCH(Table_Restriction_Enzymes[XbaI], Table65[[#This Row],[Custom Sequence/Bank ID]]))), Table_Restriction_Enzymes[XbaI], ""),IF((ISNUMBER(FIND(LOWER(Table_Restriction_Enzymes[XbaI]), Table65[[#This Row],[Custom Sequence/Bank ID]]))), Table_Restriction_Enzymes[XbaI], ""))),
    IF(_xlpm.ProblemFound="", "", "[" &amp; _xlpm.ProblemFound &amp; "]"))</f>
        <v/>
      </c>
      <c r="BO330" s="4" t="str">
        <f>IF(Table_Sequence_Check[[#This Row],[Restriction Enzyme 1 Check]]&lt;&gt;"", Table_Restriction_Enzymes[[#Headers],[XbaI]],"")</f>
        <v/>
      </c>
      <c r="BP330" s="4" t="str" cm="1">
        <f t="array" ref="BP330">_xlfn.LET(
    _xlpm.ProblemFound, _xlfn.TEXTJOIN(", ", TRUE, IF(OR(Table65[[#This Row],[Codon Optimize Capitalized?]]="No", Table65[[#This Row],[Codon Optimize Capitalized?]]=""), IF((ISNUMBER(SEARCH(Table_Restriction_Enzymes[AscI], Table65[[#This Row],[Custom Sequence/Bank ID]]))), Table_Restriction_Enzymes[AscI], ""),IF((ISNUMBER(FIND(LOWER(Table_Restriction_Enzymes[AscI]), Table65[[#This Row],[Custom Sequence/Bank ID]]))), Table_Restriction_Enzymes[AscI], ""))),
    IF(_xlpm.ProblemFound="", "", "[" &amp; _xlpm.ProblemFound &amp; "]"))</f>
        <v/>
      </c>
      <c r="BQ330" s="4" t="str">
        <f>IF(Table_Sequence_Check[[#This Row],[Restriction Enzyme 2 Check]]&lt;&gt;"", Table_Restriction_Enzymes[[#Headers],[AscI]],"")</f>
        <v/>
      </c>
      <c r="BR330" s="4" t="str">
        <f>IF(AND(Table65[[#This Row],[Vector]] &lt;&gt; "Banked Construct",Table65[[#This Row],[Service]]&lt;&gt;"Stock RNA", Table65[[#This Row],[Service]]&lt;&gt;"HT Geneblock Custom RNA", Table_Sequence_Check[[#This Row],[Restriction Enzyme 1 Check]]&lt;&gt;"", Table_Sequence_Check[[#This Row],[Restriction Enzyme 2 Check]]&lt;&gt; ""),"Error 8: Remove instances of one of the following: " &amp; _xlfn.CONCAT(Table_Sequence_Check[[#This Row],[Restriction Enzyme 1 Check]],Table_Sequence_Check[[#This Row],[Restriction Enzyme 2 Check]]),"")</f>
        <v/>
      </c>
      <c r="BS330" s="4" t="str" cm="1">
        <f t="array" ref="BS330">IF(
   AND(
      Table65[[#This Row],[Service]] &lt;&gt; "",
      OR(
         COUNTIF(Table65[Service], "HT Custom RNA") &gt; 0,
         COUNTIF(Table65[Service], "HT Geneblock Custom RNA") &gt; 0
      ),
      COUNTA(_xlfn.UNIQUE(_xlfn._xlws.FILTER(Table65[Service], Table65[Service] &lt;&gt; ""))) &gt; 1
   ),
   "Error 9: If selecting HT Custom RNA or HT Geneblock Custom RNA, all items must match the selected HT service",
   ""
)</f>
        <v/>
      </c>
      <c r="BT330" s="4" t="str" cm="1">
        <f t="array" ref="BT330">IF(
   AND(
      Table65[[#This Row],[Service]] &lt;&gt; "",
      OR(COUNTIF(Table65[Service], "*HT Custom RNA*") &gt; 0, COUNTIF(Table65[Service], "*HT Geneblock Custom RNA*") &gt; 0),
      OR(
         COUNTA(_xlfn.UNIQUE(_xlfn._xlws.FILTER(Table65[RNA Analytics], (Table65[Service] &lt;&gt; "")))) &gt; 1,
         COUNTA(_xlfn.UNIQUE(_xlfn._xlws.FILTER(Table65[Bank Construct?], (Table65[Service] &lt;&gt; "")))) &gt; 1,
         COUNTA(_xlfn.UNIQUE(_xlfn._xlws.FILTER(Table65[Synthesis Type], (Table65[Service] &lt;&gt; "")))) &gt; 1
      )
   ),
   "Error 10: If submitting HT Custom RNA or HT Geneblock Custom RNA service request, all items must have the same Synthesis Type, Banking, and Analytics",
   ""
)</f>
        <v/>
      </c>
      <c r="BU330" s="4" t="str">
        <f>IF(AND(OR(Table65[[#This Row],[Service]] = "HT Custom RNA",Table65[[#This Row],[Service]] = "HT Geneblock Custom RNA"), Table65[[#This Row],[Vector]]="Banked Construct"),"Error 11: Banked constructs cannot be submitted for HT/Geneblock Custom RNA service. Contact the core if you'd like to resynthesize an entire banked plate","")</f>
        <v/>
      </c>
      <c r="BV330" s="4" t="str">
        <f>IF(AND(Table65[[#This Row],[Service]] &lt;&gt; "", Table65[[#This Row],[Vector]]="Banked Construct", Table65[[#This Row],[Bank Construct?]]="Yes"),"Error 12: Cannot bank constructs that are already banked","")</f>
        <v/>
      </c>
      <c r="BW330" s="4" t="str" cm="1">
        <f t="array" ref="BW330">_xlfn.LET(
    _xlpm.ProblemFound, _xlfn.TEXTJOIN(", ", TRUE, IF(AND(Table65[[#This Row],[Synthesis Type]]="Other RNA", OR(Table65[[#This Row],[Codon Optimize Capitalized?]]="No", Table65[[#This Row],[Codon Optimize Capitalized?]]="")), IF((ISNUMBER(SEARCH(Table_pA_Check[pA Check], Table65[[#This Row],[Custom Sequence/Bank ID]]))), Table_pA_Check[pA Check], ""),IF((ISNUMBER(FIND(LOWER(Table_pA_Check[pA Check]), Table65[[#This Row],[Custom Sequence/Bank ID]]))), Table_pA_Check[pA Check], ""))),
    IF(_xlpm.ProblemFound="", "", "Error 13: Problem sequences found (" &amp; _xlpm.ProblemFound &amp; ")"))</f>
        <v/>
      </c>
      <c r="BX330" s="4" t="str">
        <f>IF(AND(Table65[[#This Row],[Service]] &lt;&gt; "", Table65[[#This Row],[Codon Optimize Capitalized?]]&lt;&gt; "No", Table65[[#This Row],[Codon Optimize Capitalized?]]&lt;&gt; "", Table65[[#This Row],[Codon Optimize Capitalized?]]&lt;&gt; "No Options", EXACT(Table65[[#This Row],[Custom Sequence/Bank ID]],LOWER(Table65[[#This Row],[Custom Sequence/Bank ID]]))),"Error 14: Codon optimization is selected, but sequence is lowercase. Change regions for optimization to uppercase","")</f>
        <v/>
      </c>
      <c r="BY330" s="4" t="str">
        <f>IF(COUNTIF(Table65[Name], Table65[[#This Row],[Name]]) &gt; 1, "Error 15: Duplicate name", "")</f>
        <v/>
      </c>
      <c r="BZ330" s="4" t="str">
        <f>IF(
   Table65[[#This Row],[Service]]&lt;&gt;"",
   IF(
      AND(Table65[[#This Row],[Formulation]]="", Table65[[#This Row],[Number of Aliquots]]&gt;1),
      "Error 16: The RTC can only aliquot formulated circRNA; unformulated circRNA is stable through many freeze-thaw cycles",
      ""
   ),
   ""
)</f>
        <v/>
      </c>
      <c r="CA330" s="4" t="str">
        <f>IF(
   Table65[[#This Row],[Service]]&lt;&gt;"",
   IF(
      Table65[[#This Row],[Number of Aliquots]] &gt; (Table65[[#This Row],[Quantity (mg)]]*20),
      "Error 17: Too many aliquots. Maximum aliquots for Quantity requested = " &amp; (Table65[[#This Row],[Quantity (mg)]]*20),
      ""
   ),
   ""
)</f>
        <v/>
      </c>
      <c r="CB330" s="4" t="str">
        <f>IF(
   AND(Table65[[#This Row],[Service]]&lt;&gt;"", Table65[[#This Row],[Quantity (mg)]]&lt;0.2, Table65[[#This Row],[Formulation]]&lt;&gt;"", Table65[[#This Row],[Formulation]]&lt;&gt;"None"),
   "Error 18: Quantity too low. Minimum is 0.2mg for formulations",
   ""
)</f>
        <v/>
      </c>
      <c r="CC330" s="4" t="str">
        <f>IF(
   AND(Table65[[#This Row],[Service]]&lt;&gt;"", Table65[[#This Row],[Vector]]="No Vector", Table65[[#This Row],[Service]]&lt;&gt;"HT Geneblock Custom RNA"),
   "Error 19: [No Vector] can only be used for Geneblock service",
   ""
)</f>
        <v/>
      </c>
      <c r="CD330" s="4" t="str">
        <f>_xlfn.LET(
    _xlpm.errorList, _xlfn.TEXTJOIN(". ", TRUE, Table_Sequence_Check[[#This Row],[Problem Sequence Check]:[GC Check]],Table_Sequence_Check[[#This Row],[Restriction Enzyme Error]:[Gblock No Vector Check]]),
    IF(AND(Table65[[#This Row],[Service]]&lt;&gt;"", Table65[[#This Row],[Custom Sequence/Bank ID]]&lt;&gt;"SPECIAL",_xlpm.errorList&lt;&gt;""), _xlpm.errorList &amp; ".", "")
)</f>
        <v/>
      </c>
      <c r="CF330" s="3" t="str">
        <f t="shared" si="25"/>
        <v>Required</v>
      </c>
      <c r="CG330" s="1" t="str">
        <f t="shared" si="26"/>
        <v>Optional</v>
      </c>
      <c r="CH330" s="1" t="str">
        <f>IF(Table65[[#This Row],[Service]]&lt;&gt;"",IF((Table65[[#This Row],[Service]]="HT Custom RNA") + (Table65[[#This Row],[Service]]="HT Geneblock Custom RNA"), "Empty","Required"),"Empty")</f>
        <v>Empty</v>
      </c>
      <c r="CI330" s="1" t="str">
        <f>IF(Table65[[#This Row],[Service]] = "Stock RNA", "Required","Empty")</f>
        <v>Empty</v>
      </c>
      <c r="CJ330" s="1" t="str">
        <f>IF(OR(Table65[[#This Row],[Service]] = "Custom RNA", Table65[[#This Row],[Service]] = "HT Custom RNA", Table65[[#This Row],[Service]] = "HT Geneblock Custom RNA", Table65[[#This Row],[Service]] = "Formulation"), "Required", "Empty")</f>
        <v>Empty</v>
      </c>
      <c r="CK330" s="1" t="str">
        <f>IF(OR(Table65[[#This Row],[Service]] = "Custom RNA", Table65[[#This Row],[Service]] = "HT Custom RNA", Table65[[#This Row],[Service]] = "HT Geneblock Custom RNA"), "Required", "Empty")</f>
        <v>Empty</v>
      </c>
      <c r="CL330" s="1" t="str">
        <f>IF(OR(Table65[[#This Row],[Service]] = "Custom RNA", Table65[[#This Row],[Service]] = "HT Custom RNA", Table65[[#This Row],[Service]] = "HT Geneblock Custom RNA"), "Required", "Empty")</f>
        <v>Empty</v>
      </c>
      <c r="CM330" s="1" t="str">
        <f>IF(OR(Table65[[#This Row],[Service]] = "Custom RNA", Table65[[#This Row],[Service]] = "HT Custom RNA", Table65[[#This Row],[Service]] = "HT Geneblock Custom RNA"), "Required", "Empty")</f>
        <v>Empty</v>
      </c>
      <c r="CN330" s="1" t="str">
        <f>IF(AND(Table65[[#This Row],[Vector]]&lt;&gt;"Banked Construct", OR(Table65[[#This Row],[Service]] = "Custom RNA", Table65[[#This Row],[Service]] = "HT Custom RNA",Table65[[#This Row],[Service]] = "HT Geneblock Custom RNA",)), "Optional", "Empty")</f>
        <v>Empty</v>
      </c>
      <c r="CO330" s="1" t="str">
        <f>IF(OR(Table65[[#This Row],[Service]] = "Custom RNA", Table65[[#This Row],[Service]] = "HT Custom RNA"), "Optional", "Empty")</f>
        <v>Empty</v>
      </c>
      <c r="CP330" s="1" t="str">
        <f>IF(OR(Table65[[#This Row],[Service]] = "Custom RNA", Table65[[#This Row],[Service]] = "HT Custom RNA", Table65[[#This Row],[Service]] = "HT Custom Geneblock RNA"), "Optional", "Empty")</f>
        <v>Empty</v>
      </c>
      <c r="CQ330" s="1" t="str">
        <f>IF(Table65[[#This Row],[Service]]&lt;&gt;"",IF(OR(Table65[[#This Row],[Service]]="HT Custom RNA", Table65[[#This Row],[Service]]="HT Geneblock Custom RNA"), "Empty","Optional"),"Empty")</f>
        <v>Empty</v>
      </c>
      <c r="CR330" s="1" t="str">
        <f>IF(AND(Table65[[#This Row],[Formulation]]&lt;&gt;"",Table65[[#This Row],[Formulation]]&lt;&gt;"None",Table65[[#This Row],[Formulation]]&lt;&gt;"No Options"), "Required","Empty")</f>
        <v>Empty</v>
      </c>
      <c r="CS330" s="1" t="str">
        <f>IF(AND(Table65[[#This Row],[Formulation]]&lt;&gt;"",Table65[[#This Row],[Formulation]]&lt;&gt;"None",Table65[[#This Row],[Formulation]]&lt;&gt;"No Options"), "Optional","Empty")</f>
        <v>Empty</v>
      </c>
      <c r="CT330" s="1" t="str">
        <f t="shared" si="27"/>
        <v>Optional</v>
      </c>
      <c r="CU330" s="1" t="str">
        <f t="shared" si="28"/>
        <v>Optional</v>
      </c>
      <c r="CV330" s="2" t="str">
        <f t="shared" si="29"/>
        <v>Optional</v>
      </c>
    </row>
    <row r="331" spans="1:100" x14ac:dyDescent="0.35">
      <c r="A331" s="69">
        <v>327</v>
      </c>
      <c r="B331" s="59"/>
      <c r="C331" s="83"/>
      <c r="D331" s="85"/>
      <c r="E331" s="90"/>
      <c r="F331" s="60"/>
      <c r="G331" s="60"/>
      <c r="H331" s="60"/>
      <c r="I331" s="61"/>
      <c r="J331" s="61"/>
      <c r="K331" s="105"/>
      <c r="L331" s="90"/>
      <c r="M331" s="60"/>
      <c r="N331" s="108"/>
      <c r="O331" s="91"/>
      <c r="P331" s="111"/>
      <c r="Q331" s="93" t="str">
        <f>Table_Sequence_Check[[#This Row],[Final Warnings]]</f>
        <v/>
      </c>
      <c r="R331" s="19"/>
      <c r="S331" s="19"/>
      <c r="T331" s="19"/>
      <c r="BG331" s="3" t="str" cm="1">
        <f t="array" ref="BG331">_xlfn.LET(
    _xlpm.ProblemFound, _xlfn.TEXTJOIN(", ", TRUE, IF(OR(Table65[[#This Row],[Codon Optimize Capitalized?]]="No", Table65[[#This Row],[Codon Optimize Capitalized?]]=""), IF((ISNUMBER(SEARCH(Table_Problem_Sequences[Problem Sequences], Table65[[#This Row],[Custom Sequence/Bank ID]]))), Table_Problem_Sequences[Problem Sequences], ""),IF((ISNUMBER(FIND(LOWER(Table_Problem_Sequences[Problem Sequences]), Table65[[#This Row],[Custom Sequence/Bank ID]]))), Table_Problem_Sequences[Problem Sequences], ""))),
    IF(_xlpm.ProblemFound="", "", "Warning 1: Problem sequences found (" &amp; _xlpm.ProblemFound &amp; ")"))</f>
        <v/>
      </c>
      <c r="BH331" s="3" t="str">
        <f>IF(AND(Table65[[#This Row],[Vector]] &lt;&gt; "Banked Construct",Table65[[#This Row],[Service]]&lt;&gt;"Stock RNA", LEN(Table65[[#This Row],[Custom Sequence/Bank ID]])&lt;300, Table65[[#This Row],[Custom Sequence/Bank ID]]&lt;&gt;""),"Comment: Sequence is less than 300nt. A spacer sequence will be added to bring the length up to 300nt","")</f>
        <v/>
      </c>
      <c r="BI331" s="1" t="str">
        <f>IF(AND(Table65[[#This Row],[Custom Sequence/Bank ID]]&lt;&gt;"", Table65[[#This Row],[Codon Optimize Capitalized?]]&lt;&gt; "No", Table65[[#This Row],[Codon Optimize Capitalized?]]&lt;&gt; "", Table65[[#This Row],[Codon Optimize Capitalized?]]&lt;&gt; "No Options"),
    IF(MOD(LEN(SUBSTITUTE(SUBSTITUTE(SUBSTITUTE(SUBSTITUTE(SUBSTITUTE(Table65[[#This Row],[Custom Sequence/Bank ID]], "a", ""), "c", ""), "g", ""), "u", ""), "t", "")), 3) = 0,
        "",
        "Error 3: Optimization regions not divisible by 3"),
    "")</f>
        <v/>
      </c>
      <c r="BJ331" s="1" t="str">
        <f>IF(
    Table65[[#This Row],[Vector]]="Banked Construct",
    IF(
        AND(
            LEFT(Table65[[#This Row],[Custom Sequence/Bank ID]], 3)="RTC",
            ISNUMBER(VALUE(MID(Table65[[#This Row],[Custom Sequence/Bank ID]], 4, 7))),
            LEN(Table65[[#This Row],[Custom Sequence/Bank ID]])=10
        ),
        "",
        "Error 4: Incorrect Bank ID"
    ),
    ""
)</f>
        <v/>
      </c>
      <c r="BK331" s="1" t="str">
        <f>IF(
   AND(Table65[[#This Row],[Vector]]&lt;&gt;"Banked Construct", LEN(Table65[[#This Row],[Custom Sequence/Bank ID]])&gt;0),
   IF(
      LEN(
         SUBSTITUTE(
            SUBSTITUTE(
               SUBSTITUTE(
                  SUBSTITUTE(UPPER(Table65[[#This Row],[Custom Sequence/Bank ID]]),"A",""),
               "C",""),
            "T",""),
         "G","")
      )&gt;0,
      "Error 5: Non-ACGT characters present",
      ""
   ),
   ""
)</f>
        <v/>
      </c>
      <c r="BL331" s="4" t="str">
        <f>IF(AND(Table65[[#This Row],[Vector]] &lt;&gt; "Banked Construct",Table65[[#This Row],[Service]]="Custom RNA", LEN(Table65[[#This Row],[Custom Sequence/Bank ID]])&gt;10000),"Error 6: Maximum sequence length is 10,000nt",IF(AND(Table65[[#This Row],[Vector]] &lt;&gt; "Banked Construct",Table65[[#This Row],[Service]]="HT Custom RNA", LEN(Table65[[#This Row],[Custom Sequence/Bank ID]])&gt;5000),"Error 6: Maximum sequence length for HT is 5,000nt", IF(Table65[[#This Row],[Service]]="HT Geneblock Custom RNA", IF(AND(Table65[[#This Row],[Vector]]="RTC coding circRNA", LEN(Table65[[#This Row],[Custom Sequence/Bank ID]])&gt;3793),"Error 6: Maximum sequence length for Coding CircRNA Geneblock is 3,793nt", IF(AND(Table65[[#This Row],[Vector]]="RTC noncoding circRNA", LEN(Table65[[#This Row],[Custom Sequence/Bank ID]])&gt;4493),"Error 6: Maximum sequence length for Noncoding CircRNA Geneblock is 4,493nt", IF(AND(Table65[[#This Row],[Vector]]="RTC Other RNA", LEN(Table65[[#This Row],[Custom Sequence/Bank ID]])&gt;4913),"Error 6: Maximum sequence length for Other RNA Geneblock is 4,913nt",""))),"")))</f>
        <v/>
      </c>
      <c r="BM331" s="4" t="str">
        <f>IF(AND(Table65[[#This Row],[Vector]] &lt;&gt; "Banked Construct", Table65[[#This Row],[Service]]&lt;&gt;"Stock RNA", Table65[[#This Row],[Custom Sequence/Bank ID]]&lt;&gt;""),
    _xlfn.LET(
        _xlpm.Sequence, Table65[[#This Row],[Custom Sequence/Bank ID]],
        _xlpm.OriginalLength, IF(AND(Table65[[#This Row],[Codon Optimize Capitalized?]] &lt;&gt; "No", Table65[[#This Row],[Codon Optimize Capitalized?]] &lt;&gt; ""),
                           LEN(SUBSTITUTE(SUBSTITUTE(SUBSTITUTE(SUBSTITUTE(SUBSTITUTE(_xlpm.Sequence, "A", ""), "C", ""), "G", ""), "T", ""), "U", "")),
                           LEN(_xlpm.Sequence)),
        _xlpm.NoGCLength, IF(AND(Table65[[#This Row],[Codon Optimize Capitalized?]] &lt;&gt; "No", Table65[[#This Row],[Codon Optimize Capitalized?]] &lt;&gt; ""),
                       LEN((SUBSTITUTE(SUBSTITUTE(SUBSTITUTE(SUBSTITUTE(SUBSTITUTE(SUBSTITUTE(SUBSTITUTE(_xlpm.Sequence, "A", ""), "C", ""), "G", ""), "T", ""), "U", ""), "g", ""), "c", ""))),
                       LEN(SUBSTITUTE(SUBSTITUTE(UPPER(_xlpm.Sequence), "G", ""), "C", ""))),
        _xlpm.GCLength, _xlpm.OriginalLength - _xlpm.NoGCLength,
        _xlpm.GCPercentage, IF(_xlpm.OriginalLength &gt; 15, _xlpm.GCLength / _xlpm.OriginalLength, 0.5),
                IF(OR(_xlpm.GCPercentage &gt; 0.65, _xlpm.GCPercentage &lt; 0.25), "Warning 7: Unoptimized region GC is not between 25-65%", "")
    ),
    ""
)</f>
        <v/>
      </c>
      <c r="BN331" s="4" t="str" cm="1">
        <f t="array" ref="BN331">_xlfn.LET(
    _xlpm.ProblemFound, _xlfn.TEXTJOIN(", ", TRUE, IF(OR(Table65[[#This Row],[Codon Optimize Capitalized?]]="No", Table65[[#This Row],[Codon Optimize Capitalized?]]=""), IF((ISNUMBER(SEARCH(Table_Restriction_Enzymes[XbaI], Table65[[#This Row],[Custom Sequence/Bank ID]]))), Table_Restriction_Enzymes[XbaI], ""),IF((ISNUMBER(FIND(LOWER(Table_Restriction_Enzymes[XbaI]), Table65[[#This Row],[Custom Sequence/Bank ID]]))), Table_Restriction_Enzymes[XbaI], ""))),
    IF(_xlpm.ProblemFound="", "", "[" &amp; _xlpm.ProblemFound &amp; "]"))</f>
        <v/>
      </c>
      <c r="BO331" s="4" t="str">
        <f>IF(Table_Sequence_Check[[#This Row],[Restriction Enzyme 1 Check]]&lt;&gt;"", Table_Restriction_Enzymes[[#Headers],[XbaI]],"")</f>
        <v/>
      </c>
      <c r="BP331" s="4" t="str" cm="1">
        <f t="array" ref="BP331">_xlfn.LET(
    _xlpm.ProblemFound, _xlfn.TEXTJOIN(", ", TRUE, IF(OR(Table65[[#This Row],[Codon Optimize Capitalized?]]="No", Table65[[#This Row],[Codon Optimize Capitalized?]]=""), IF((ISNUMBER(SEARCH(Table_Restriction_Enzymes[AscI], Table65[[#This Row],[Custom Sequence/Bank ID]]))), Table_Restriction_Enzymes[AscI], ""),IF((ISNUMBER(FIND(LOWER(Table_Restriction_Enzymes[AscI]), Table65[[#This Row],[Custom Sequence/Bank ID]]))), Table_Restriction_Enzymes[AscI], ""))),
    IF(_xlpm.ProblemFound="", "", "[" &amp; _xlpm.ProblemFound &amp; "]"))</f>
        <v/>
      </c>
      <c r="BQ331" s="4" t="str">
        <f>IF(Table_Sequence_Check[[#This Row],[Restriction Enzyme 2 Check]]&lt;&gt;"", Table_Restriction_Enzymes[[#Headers],[AscI]],"")</f>
        <v/>
      </c>
      <c r="BR331" s="4" t="str">
        <f>IF(AND(Table65[[#This Row],[Vector]] &lt;&gt; "Banked Construct",Table65[[#This Row],[Service]]&lt;&gt;"Stock RNA", Table65[[#This Row],[Service]]&lt;&gt;"HT Geneblock Custom RNA", Table_Sequence_Check[[#This Row],[Restriction Enzyme 1 Check]]&lt;&gt;"", Table_Sequence_Check[[#This Row],[Restriction Enzyme 2 Check]]&lt;&gt; ""),"Error 8: Remove instances of one of the following: " &amp; _xlfn.CONCAT(Table_Sequence_Check[[#This Row],[Restriction Enzyme 1 Check]],Table_Sequence_Check[[#This Row],[Restriction Enzyme 2 Check]]),"")</f>
        <v/>
      </c>
      <c r="BS331" s="4" t="str" cm="1">
        <f t="array" ref="BS331">IF(
   AND(
      Table65[[#This Row],[Service]] &lt;&gt; "",
      OR(
         COUNTIF(Table65[Service], "HT Custom RNA") &gt; 0,
         COUNTIF(Table65[Service], "HT Geneblock Custom RNA") &gt; 0
      ),
      COUNTA(_xlfn.UNIQUE(_xlfn._xlws.FILTER(Table65[Service], Table65[Service] &lt;&gt; ""))) &gt; 1
   ),
   "Error 9: If selecting HT Custom RNA or HT Geneblock Custom RNA, all items must match the selected HT service",
   ""
)</f>
        <v/>
      </c>
      <c r="BT331" s="4" t="str" cm="1">
        <f t="array" ref="BT331">IF(
   AND(
      Table65[[#This Row],[Service]] &lt;&gt; "",
      OR(COUNTIF(Table65[Service], "*HT Custom RNA*") &gt; 0, COUNTIF(Table65[Service], "*HT Geneblock Custom RNA*") &gt; 0),
      OR(
         COUNTA(_xlfn.UNIQUE(_xlfn._xlws.FILTER(Table65[RNA Analytics], (Table65[Service] &lt;&gt; "")))) &gt; 1,
         COUNTA(_xlfn.UNIQUE(_xlfn._xlws.FILTER(Table65[Bank Construct?], (Table65[Service] &lt;&gt; "")))) &gt; 1,
         COUNTA(_xlfn.UNIQUE(_xlfn._xlws.FILTER(Table65[Synthesis Type], (Table65[Service] &lt;&gt; "")))) &gt; 1
      )
   ),
   "Error 10: If submitting HT Custom RNA or HT Geneblock Custom RNA service request, all items must have the same Synthesis Type, Banking, and Analytics",
   ""
)</f>
        <v/>
      </c>
      <c r="BU331" s="4" t="str">
        <f>IF(AND(OR(Table65[[#This Row],[Service]] = "HT Custom RNA",Table65[[#This Row],[Service]] = "HT Geneblock Custom RNA"), Table65[[#This Row],[Vector]]="Banked Construct"),"Error 11: Banked constructs cannot be submitted for HT/Geneblock Custom RNA service. Contact the core if you'd like to resynthesize an entire banked plate","")</f>
        <v/>
      </c>
      <c r="BV331" s="4" t="str">
        <f>IF(AND(Table65[[#This Row],[Service]] &lt;&gt; "", Table65[[#This Row],[Vector]]="Banked Construct", Table65[[#This Row],[Bank Construct?]]="Yes"),"Error 12: Cannot bank constructs that are already banked","")</f>
        <v/>
      </c>
      <c r="BW331" s="4" t="str" cm="1">
        <f t="array" ref="BW331">_xlfn.LET(
    _xlpm.ProblemFound, _xlfn.TEXTJOIN(", ", TRUE, IF(AND(Table65[[#This Row],[Synthesis Type]]="Other RNA", OR(Table65[[#This Row],[Codon Optimize Capitalized?]]="No", Table65[[#This Row],[Codon Optimize Capitalized?]]="")), IF((ISNUMBER(SEARCH(Table_pA_Check[pA Check], Table65[[#This Row],[Custom Sequence/Bank ID]]))), Table_pA_Check[pA Check], ""),IF((ISNUMBER(FIND(LOWER(Table_pA_Check[pA Check]), Table65[[#This Row],[Custom Sequence/Bank ID]]))), Table_pA_Check[pA Check], ""))),
    IF(_xlpm.ProblemFound="", "", "Error 13: Problem sequences found (" &amp; _xlpm.ProblemFound &amp; ")"))</f>
        <v/>
      </c>
      <c r="BX331" s="4" t="str">
        <f>IF(AND(Table65[[#This Row],[Service]] &lt;&gt; "", Table65[[#This Row],[Codon Optimize Capitalized?]]&lt;&gt; "No", Table65[[#This Row],[Codon Optimize Capitalized?]]&lt;&gt; "", Table65[[#This Row],[Codon Optimize Capitalized?]]&lt;&gt; "No Options", EXACT(Table65[[#This Row],[Custom Sequence/Bank ID]],LOWER(Table65[[#This Row],[Custom Sequence/Bank ID]]))),"Error 14: Codon optimization is selected, but sequence is lowercase. Change regions for optimization to uppercase","")</f>
        <v/>
      </c>
      <c r="BY331" s="4" t="str">
        <f>IF(COUNTIF(Table65[Name], Table65[[#This Row],[Name]]) &gt; 1, "Error 15: Duplicate name", "")</f>
        <v/>
      </c>
      <c r="BZ331" s="4" t="str">
        <f>IF(
   Table65[[#This Row],[Service]]&lt;&gt;"",
   IF(
      AND(Table65[[#This Row],[Formulation]]="", Table65[[#This Row],[Number of Aliquots]]&gt;1),
      "Error 16: The RTC can only aliquot formulated circRNA; unformulated circRNA is stable through many freeze-thaw cycles",
      ""
   ),
   ""
)</f>
        <v/>
      </c>
      <c r="CA331" s="4" t="str">
        <f>IF(
   Table65[[#This Row],[Service]]&lt;&gt;"",
   IF(
      Table65[[#This Row],[Number of Aliquots]] &gt; (Table65[[#This Row],[Quantity (mg)]]*20),
      "Error 17: Too many aliquots. Maximum aliquots for Quantity requested = " &amp; (Table65[[#This Row],[Quantity (mg)]]*20),
      ""
   ),
   ""
)</f>
        <v/>
      </c>
      <c r="CB331" s="4" t="str">
        <f>IF(
   AND(Table65[[#This Row],[Service]]&lt;&gt;"", Table65[[#This Row],[Quantity (mg)]]&lt;0.2, Table65[[#This Row],[Formulation]]&lt;&gt;"", Table65[[#This Row],[Formulation]]&lt;&gt;"None"),
   "Error 18: Quantity too low. Minimum is 0.2mg for formulations",
   ""
)</f>
        <v/>
      </c>
      <c r="CC331" s="4" t="str">
        <f>IF(
   AND(Table65[[#This Row],[Service]]&lt;&gt;"", Table65[[#This Row],[Vector]]="No Vector", Table65[[#This Row],[Service]]&lt;&gt;"HT Geneblock Custom RNA"),
   "Error 19: [No Vector] can only be used for Geneblock service",
   ""
)</f>
        <v/>
      </c>
      <c r="CD331" s="4" t="str">
        <f>_xlfn.LET(
    _xlpm.errorList, _xlfn.TEXTJOIN(". ", TRUE, Table_Sequence_Check[[#This Row],[Problem Sequence Check]:[GC Check]],Table_Sequence_Check[[#This Row],[Restriction Enzyme Error]:[Gblock No Vector Check]]),
    IF(AND(Table65[[#This Row],[Service]]&lt;&gt;"", Table65[[#This Row],[Custom Sequence/Bank ID]]&lt;&gt;"SPECIAL",_xlpm.errorList&lt;&gt;""), _xlpm.errorList &amp; ".", "")
)</f>
        <v/>
      </c>
      <c r="CF331" s="3" t="str">
        <f t="shared" si="25"/>
        <v>Required</v>
      </c>
      <c r="CG331" s="1" t="str">
        <f t="shared" si="26"/>
        <v>Optional</v>
      </c>
      <c r="CH331" s="1" t="str">
        <f>IF(Table65[[#This Row],[Service]]&lt;&gt;"",IF((Table65[[#This Row],[Service]]="HT Custom RNA") + (Table65[[#This Row],[Service]]="HT Geneblock Custom RNA"), "Empty","Required"),"Empty")</f>
        <v>Empty</v>
      </c>
      <c r="CI331" s="1" t="str">
        <f>IF(Table65[[#This Row],[Service]] = "Stock RNA", "Required","Empty")</f>
        <v>Empty</v>
      </c>
      <c r="CJ331" s="1" t="str">
        <f>IF(OR(Table65[[#This Row],[Service]] = "Custom RNA", Table65[[#This Row],[Service]] = "HT Custom RNA", Table65[[#This Row],[Service]] = "HT Geneblock Custom RNA", Table65[[#This Row],[Service]] = "Formulation"), "Required", "Empty")</f>
        <v>Empty</v>
      </c>
      <c r="CK331" s="1" t="str">
        <f>IF(OR(Table65[[#This Row],[Service]] = "Custom RNA", Table65[[#This Row],[Service]] = "HT Custom RNA", Table65[[#This Row],[Service]] = "HT Geneblock Custom RNA"), "Required", "Empty")</f>
        <v>Empty</v>
      </c>
      <c r="CL331" s="1" t="str">
        <f>IF(OR(Table65[[#This Row],[Service]] = "Custom RNA", Table65[[#This Row],[Service]] = "HT Custom RNA", Table65[[#This Row],[Service]] = "HT Geneblock Custom RNA"), "Required", "Empty")</f>
        <v>Empty</v>
      </c>
      <c r="CM331" s="1" t="str">
        <f>IF(OR(Table65[[#This Row],[Service]] = "Custom RNA", Table65[[#This Row],[Service]] = "HT Custom RNA", Table65[[#This Row],[Service]] = "HT Geneblock Custom RNA"), "Required", "Empty")</f>
        <v>Empty</v>
      </c>
      <c r="CN331" s="1" t="str">
        <f>IF(AND(Table65[[#This Row],[Vector]]&lt;&gt;"Banked Construct", OR(Table65[[#This Row],[Service]] = "Custom RNA", Table65[[#This Row],[Service]] = "HT Custom RNA",Table65[[#This Row],[Service]] = "HT Geneblock Custom RNA",)), "Optional", "Empty")</f>
        <v>Empty</v>
      </c>
      <c r="CO331" s="1" t="str">
        <f>IF(OR(Table65[[#This Row],[Service]] = "Custom RNA", Table65[[#This Row],[Service]] = "HT Custom RNA"), "Optional", "Empty")</f>
        <v>Empty</v>
      </c>
      <c r="CP331" s="1" t="str">
        <f>IF(OR(Table65[[#This Row],[Service]] = "Custom RNA", Table65[[#This Row],[Service]] = "HT Custom RNA", Table65[[#This Row],[Service]] = "HT Custom Geneblock RNA"), "Optional", "Empty")</f>
        <v>Empty</v>
      </c>
      <c r="CQ331" s="1" t="str">
        <f>IF(Table65[[#This Row],[Service]]&lt;&gt;"",IF(OR(Table65[[#This Row],[Service]]="HT Custom RNA", Table65[[#This Row],[Service]]="HT Geneblock Custom RNA"), "Empty","Optional"),"Empty")</f>
        <v>Empty</v>
      </c>
      <c r="CR331" s="1" t="str">
        <f>IF(AND(Table65[[#This Row],[Formulation]]&lt;&gt;"",Table65[[#This Row],[Formulation]]&lt;&gt;"None",Table65[[#This Row],[Formulation]]&lt;&gt;"No Options"), "Required","Empty")</f>
        <v>Empty</v>
      </c>
      <c r="CS331" s="1" t="str">
        <f>IF(AND(Table65[[#This Row],[Formulation]]&lt;&gt;"",Table65[[#This Row],[Formulation]]&lt;&gt;"None",Table65[[#This Row],[Formulation]]&lt;&gt;"No Options"), "Optional","Empty")</f>
        <v>Empty</v>
      </c>
      <c r="CT331" s="1" t="str">
        <f t="shared" si="27"/>
        <v>Optional</v>
      </c>
      <c r="CU331" s="1" t="str">
        <f t="shared" si="28"/>
        <v>Optional</v>
      </c>
      <c r="CV331" s="2" t="str">
        <f t="shared" si="29"/>
        <v>Optional</v>
      </c>
    </row>
    <row r="332" spans="1:100" x14ac:dyDescent="0.35">
      <c r="A332" s="69">
        <v>328</v>
      </c>
      <c r="B332" s="59"/>
      <c r="C332" s="83"/>
      <c r="D332" s="85"/>
      <c r="E332" s="90"/>
      <c r="F332" s="60"/>
      <c r="G332" s="60"/>
      <c r="H332" s="60"/>
      <c r="I332" s="61"/>
      <c r="J332" s="61"/>
      <c r="K332" s="105"/>
      <c r="L332" s="90"/>
      <c r="M332" s="60"/>
      <c r="N332" s="108"/>
      <c r="O332" s="91"/>
      <c r="P332" s="111"/>
      <c r="Q332" s="93" t="str">
        <f>Table_Sequence_Check[[#This Row],[Final Warnings]]</f>
        <v/>
      </c>
      <c r="R332" s="19"/>
      <c r="S332" s="19"/>
      <c r="T332" s="19"/>
      <c r="BG332" s="3" t="str" cm="1">
        <f t="array" ref="BG332">_xlfn.LET(
    _xlpm.ProblemFound, _xlfn.TEXTJOIN(", ", TRUE, IF(OR(Table65[[#This Row],[Codon Optimize Capitalized?]]="No", Table65[[#This Row],[Codon Optimize Capitalized?]]=""), IF((ISNUMBER(SEARCH(Table_Problem_Sequences[Problem Sequences], Table65[[#This Row],[Custom Sequence/Bank ID]]))), Table_Problem_Sequences[Problem Sequences], ""),IF((ISNUMBER(FIND(LOWER(Table_Problem_Sequences[Problem Sequences]), Table65[[#This Row],[Custom Sequence/Bank ID]]))), Table_Problem_Sequences[Problem Sequences], ""))),
    IF(_xlpm.ProblemFound="", "", "Warning 1: Problem sequences found (" &amp; _xlpm.ProblemFound &amp; ")"))</f>
        <v/>
      </c>
      <c r="BH332" s="3" t="str">
        <f>IF(AND(Table65[[#This Row],[Vector]] &lt;&gt; "Banked Construct",Table65[[#This Row],[Service]]&lt;&gt;"Stock RNA", LEN(Table65[[#This Row],[Custom Sequence/Bank ID]])&lt;300, Table65[[#This Row],[Custom Sequence/Bank ID]]&lt;&gt;""),"Comment: Sequence is less than 300nt. A spacer sequence will be added to bring the length up to 300nt","")</f>
        <v/>
      </c>
      <c r="BI332" s="1" t="str">
        <f>IF(AND(Table65[[#This Row],[Custom Sequence/Bank ID]]&lt;&gt;"", Table65[[#This Row],[Codon Optimize Capitalized?]]&lt;&gt; "No", Table65[[#This Row],[Codon Optimize Capitalized?]]&lt;&gt; "", Table65[[#This Row],[Codon Optimize Capitalized?]]&lt;&gt; "No Options"),
    IF(MOD(LEN(SUBSTITUTE(SUBSTITUTE(SUBSTITUTE(SUBSTITUTE(SUBSTITUTE(Table65[[#This Row],[Custom Sequence/Bank ID]], "a", ""), "c", ""), "g", ""), "u", ""), "t", "")), 3) = 0,
        "",
        "Error 3: Optimization regions not divisible by 3"),
    "")</f>
        <v/>
      </c>
      <c r="BJ332" s="1" t="str">
        <f>IF(
    Table65[[#This Row],[Vector]]="Banked Construct",
    IF(
        AND(
            LEFT(Table65[[#This Row],[Custom Sequence/Bank ID]], 3)="RTC",
            ISNUMBER(VALUE(MID(Table65[[#This Row],[Custom Sequence/Bank ID]], 4, 7))),
            LEN(Table65[[#This Row],[Custom Sequence/Bank ID]])=10
        ),
        "",
        "Error 4: Incorrect Bank ID"
    ),
    ""
)</f>
        <v/>
      </c>
      <c r="BK332" s="1" t="str">
        <f>IF(
   AND(Table65[[#This Row],[Vector]]&lt;&gt;"Banked Construct", LEN(Table65[[#This Row],[Custom Sequence/Bank ID]])&gt;0),
   IF(
      LEN(
         SUBSTITUTE(
            SUBSTITUTE(
               SUBSTITUTE(
                  SUBSTITUTE(UPPER(Table65[[#This Row],[Custom Sequence/Bank ID]]),"A",""),
               "C",""),
            "T",""),
         "G","")
      )&gt;0,
      "Error 5: Non-ACGT characters present",
      ""
   ),
   ""
)</f>
        <v/>
      </c>
      <c r="BL332" s="4" t="str">
        <f>IF(AND(Table65[[#This Row],[Vector]] &lt;&gt; "Banked Construct",Table65[[#This Row],[Service]]="Custom RNA", LEN(Table65[[#This Row],[Custom Sequence/Bank ID]])&gt;10000),"Error 6: Maximum sequence length is 10,000nt",IF(AND(Table65[[#This Row],[Vector]] &lt;&gt; "Banked Construct",Table65[[#This Row],[Service]]="HT Custom RNA", LEN(Table65[[#This Row],[Custom Sequence/Bank ID]])&gt;5000),"Error 6: Maximum sequence length for HT is 5,000nt", IF(Table65[[#This Row],[Service]]="HT Geneblock Custom RNA", IF(AND(Table65[[#This Row],[Vector]]="RTC coding circRNA", LEN(Table65[[#This Row],[Custom Sequence/Bank ID]])&gt;3793),"Error 6: Maximum sequence length for Coding CircRNA Geneblock is 3,793nt", IF(AND(Table65[[#This Row],[Vector]]="RTC noncoding circRNA", LEN(Table65[[#This Row],[Custom Sequence/Bank ID]])&gt;4493),"Error 6: Maximum sequence length for Noncoding CircRNA Geneblock is 4,493nt", IF(AND(Table65[[#This Row],[Vector]]="RTC Other RNA", LEN(Table65[[#This Row],[Custom Sequence/Bank ID]])&gt;4913),"Error 6: Maximum sequence length for Other RNA Geneblock is 4,913nt",""))),"")))</f>
        <v/>
      </c>
      <c r="BM332" s="4" t="str">
        <f>IF(AND(Table65[[#This Row],[Vector]] &lt;&gt; "Banked Construct", Table65[[#This Row],[Service]]&lt;&gt;"Stock RNA", Table65[[#This Row],[Custom Sequence/Bank ID]]&lt;&gt;""),
    _xlfn.LET(
        _xlpm.Sequence, Table65[[#This Row],[Custom Sequence/Bank ID]],
        _xlpm.OriginalLength, IF(AND(Table65[[#This Row],[Codon Optimize Capitalized?]] &lt;&gt; "No", Table65[[#This Row],[Codon Optimize Capitalized?]] &lt;&gt; ""),
                           LEN(SUBSTITUTE(SUBSTITUTE(SUBSTITUTE(SUBSTITUTE(SUBSTITUTE(_xlpm.Sequence, "A", ""), "C", ""), "G", ""), "T", ""), "U", "")),
                           LEN(_xlpm.Sequence)),
        _xlpm.NoGCLength, IF(AND(Table65[[#This Row],[Codon Optimize Capitalized?]] &lt;&gt; "No", Table65[[#This Row],[Codon Optimize Capitalized?]] &lt;&gt; ""),
                       LEN((SUBSTITUTE(SUBSTITUTE(SUBSTITUTE(SUBSTITUTE(SUBSTITUTE(SUBSTITUTE(SUBSTITUTE(_xlpm.Sequence, "A", ""), "C", ""), "G", ""), "T", ""), "U", ""), "g", ""), "c", ""))),
                       LEN(SUBSTITUTE(SUBSTITUTE(UPPER(_xlpm.Sequence), "G", ""), "C", ""))),
        _xlpm.GCLength, _xlpm.OriginalLength - _xlpm.NoGCLength,
        _xlpm.GCPercentage, IF(_xlpm.OriginalLength &gt; 15, _xlpm.GCLength / _xlpm.OriginalLength, 0.5),
                IF(OR(_xlpm.GCPercentage &gt; 0.65, _xlpm.GCPercentage &lt; 0.25), "Warning 7: Unoptimized region GC is not between 25-65%", "")
    ),
    ""
)</f>
        <v/>
      </c>
      <c r="BN332" s="4" t="str" cm="1">
        <f t="array" ref="BN332">_xlfn.LET(
    _xlpm.ProblemFound, _xlfn.TEXTJOIN(", ", TRUE, IF(OR(Table65[[#This Row],[Codon Optimize Capitalized?]]="No", Table65[[#This Row],[Codon Optimize Capitalized?]]=""), IF((ISNUMBER(SEARCH(Table_Restriction_Enzymes[XbaI], Table65[[#This Row],[Custom Sequence/Bank ID]]))), Table_Restriction_Enzymes[XbaI], ""),IF((ISNUMBER(FIND(LOWER(Table_Restriction_Enzymes[XbaI]), Table65[[#This Row],[Custom Sequence/Bank ID]]))), Table_Restriction_Enzymes[XbaI], ""))),
    IF(_xlpm.ProblemFound="", "", "[" &amp; _xlpm.ProblemFound &amp; "]"))</f>
        <v/>
      </c>
      <c r="BO332" s="4" t="str">
        <f>IF(Table_Sequence_Check[[#This Row],[Restriction Enzyme 1 Check]]&lt;&gt;"", Table_Restriction_Enzymes[[#Headers],[XbaI]],"")</f>
        <v/>
      </c>
      <c r="BP332" s="4" t="str" cm="1">
        <f t="array" ref="BP332">_xlfn.LET(
    _xlpm.ProblemFound, _xlfn.TEXTJOIN(", ", TRUE, IF(OR(Table65[[#This Row],[Codon Optimize Capitalized?]]="No", Table65[[#This Row],[Codon Optimize Capitalized?]]=""), IF((ISNUMBER(SEARCH(Table_Restriction_Enzymes[AscI], Table65[[#This Row],[Custom Sequence/Bank ID]]))), Table_Restriction_Enzymes[AscI], ""),IF((ISNUMBER(FIND(LOWER(Table_Restriction_Enzymes[AscI]), Table65[[#This Row],[Custom Sequence/Bank ID]]))), Table_Restriction_Enzymes[AscI], ""))),
    IF(_xlpm.ProblemFound="", "", "[" &amp; _xlpm.ProblemFound &amp; "]"))</f>
        <v/>
      </c>
      <c r="BQ332" s="4" t="str">
        <f>IF(Table_Sequence_Check[[#This Row],[Restriction Enzyme 2 Check]]&lt;&gt;"", Table_Restriction_Enzymes[[#Headers],[AscI]],"")</f>
        <v/>
      </c>
      <c r="BR332" s="4" t="str">
        <f>IF(AND(Table65[[#This Row],[Vector]] &lt;&gt; "Banked Construct",Table65[[#This Row],[Service]]&lt;&gt;"Stock RNA", Table65[[#This Row],[Service]]&lt;&gt;"HT Geneblock Custom RNA", Table_Sequence_Check[[#This Row],[Restriction Enzyme 1 Check]]&lt;&gt;"", Table_Sequence_Check[[#This Row],[Restriction Enzyme 2 Check]]&lt;&gt; ""),"Error 8: Remove instances of one of the following: " &amp; _xlfn.CONCAT(Table_Sequence_Check[[#This Row],[Restriction Enzyme 1 Check]],Table_Sequence_Check[[#This Row],[Restriction Enzyme 2 Check]]),"")</f>
        <v/>
      </c>
      <c r="BS332" s="4" t="str" cm="1">
        <f t="array" ref="BS332">IF(
   AND(
      Table65[[#This Row],[Service]] &lt;&gt; "",
      OR(
         COUNTIF(Table65[Service], "HT Custom RNA") &gt; 0,
         COUNTIF(Table65[Service], "HT Geneblock Custom RNA") &gt; 0
      ),
      COUNTA(_xlfn.UNIQUE(_xlfn._xlws.FILTER(Table65[Service], Table65[Service] &lt;&gt; ""))) &gt; 1
   ),
   "Error 9: If selecting HT Custom RNA or HT Geneblock Custom RNA, all items must match the selected HT service",
   ""
)</f>
        <v/>
      </c>
      <c r="BT332" s="4" t="str" cm="1">
        <f t="array" ref="BT332">IF(
   AND(
      Table65[[#This Row],[Service]] &lt;&gt; "",
      OR(COUNTIF(Table65[Service], "*HT Custom RNA*") &gt; 0, COUNTIF(Table65[Service], "*HT Geneblock Custom RNA*") &gt; 0),
      OR(
         COUNTA(_xlfn.UNIQUE(_xlfn._xlws.FILTER(Table65[RNA Analytics], (Table65[Service] &lt;&gt; "")))) &gt; 1,
         COUNTA(_xlfn.UNIQUE(_xlfn._xlws.FILTER(Table65[Bank Construct?], (Table65[Service] &lt;&gt; "")))) &gt; 1,
         COUNTA(_xlfn.UNIQUE(_xlfn._xlws.FILTER(Table65[Synthesis Type], (Table65[Service] &lt;&gt; "")))) &gt; 1
      )
   ),
   "Error 10: If submitting HT Custom RNA or HT Geneblock Custom RNA service request, all items must have the same Synthesis Type, Banking, and Analytics",
   ""
)</f>
        <v/>
      </c>
      <c r="BU332" s="4" t="str">
        <f>IF(AND(OR(Table65[[#This Row],[Service]] = "HT Custom RNA",Table65[[#This Row],[Service]] = "HT Geneblock Custom RNA"), Table65[[#This Row],[Vector]]="Banked Construct"),"Error 11: Banked constructs cannot be submitted for HT/Geneblock Custom RNA service. Contact the core if you'd like to resynthesize an entire banked plate","")</f>
        <v/>
      </c>
      <c r="BV332" s="4" t="str">
        <f>IF(AND(Table65[[#This Row],[Service]] &lt;&gt; "", Table65[[#This Row],[Vector]]="Banked Construct", Table65[[#This Row],[Bank Construct?]]="Yes"),"Error 12: Cannot bank constructs that are already banked","")</f>
        <v/>
      </c>
      <c r="BW332" s="4" t="str" cm="1">
        <f t="array" ref="BW332">_xlfn.LET(
    _xlpm.ProblemFound, _xlfn.TEXTJOIN(", ", TRUE, IF(AND(Table65[[#This Row],[Synthesis Type]]="Other RNA", OR(Table65[[#This Row],[Codon Optimize Capitalized?]]="No", Table65[[#This Row],[Codon Optimize Capitalized?]]="")), IF((ISNUMBER(SEARCH(Table_pA_Check[pA Check], Table65[[#This Row],[Custom Sequence/Bank ID]]))), Table_pA_Check[pA Check], ""),IF((ISNUMBER(FIND(LOWER(Table_pA_Check[pA Check]), Table65[[#This Row],[Custom Sequence/Bank ID]]))), Table_pA_Check[pA Check], ""))),
    IF(_xlpm.ProblemFound="", "", "Error 13: Problem sequences found (" &amp; _xlpm.ProblemFound &amp; ")"))</f>
        <v/>
      </c>
      <c r="BX332" s="4" t="str">
        <f>IF(AND(Table65[[#This Row],[Service]] &lt;&gt; "", Table65[[#This Row],[Codon Optimize Capitalized?]]&lt;&gt; "No", Table65[[#This Row],[Codon Optimize Capitalized?]]&lt;&gt; "", Table65[[#This Row],[Codon Optimize Capitalized?]]&lt;&gt; "No Options", EXACT(Table65[[#This Row],[Custom Sequence/Bank ID]],LOWER(Table65[[#This Row],[Custom Sequence/Bank ID]]))),"Error 14: Codon optimization is selected, but sequence is lowercase. Change regions for optimization to uppercase","")</f>
        <v/>
      </c>
      <c r="BY332" s="4" t="str">
        <f>IF(COUNTIF(Table65[Name], Table65[[#This Row],[Name]]) &gt; 1, "Error 15: Duplicate name", "")</f>
        <v/>
      </c>
      <c r="BZ332" s="4" t="str">
        <f>IF(
   Table65[[#This Row],[Service]]&lt;&gt;"",
   IF(
      AND(Table65[[#This Row],[Formulation]]="", Table65[[#This Row],[Number of Aliquots]]&gt;1),
      "Error 16: The RTC can only aliquot formulated circRNA; unformulated circRNA is stable through many freeze-thaw cycles",
      ""
   ),
   ""
)</f>
        <v/>
      </c>
      <c r="CA332" s="4" t="str">
        <f>IF(
   Table65[[#This Row],[Service]]&lt;&gt;"",
   IF(
      Table65[[#This Row],[Number of Aliquots]] &gt; (Table65[[#This Row],[Quantity (mg)]]*20),
      "Error 17: Too many aliquots. Maximum aliquots for Quantity requested = " &amp; (Table65[[#This Row],[Quantity (mg)]]*20),
      ""
   ),
   ""
)</f>
        <v/>
      </c>
      <c r="CB332" s="4" t="str">
        <f>IF(
   AND(Table65[[#This Row],[Service]]&lt;&gt;"", Table65[[#This Row],[Quantity (mg)]]&lt;0.2, Table65[[#This Row],[Formulation]]&lt;&gt;"", Table65[[#This Row],[Formulation]]&lt;&gt;"None"),
   "Error 18: Quantity too low. Minimum is 0.2mg for formulations",
   ""
)</f>
        <v/>
      </c>
      <c r="CC332" s="4" t="str">
        <f>IF(
   AND(Table65[[#This Row],[Service]]&lt;&gt;"", Table65[[#This Row],[Vector]]="No Vector", Table65[[#This Row],[Service]]&lt;&gt;"HT Geneblock Custom RNA"),
   "Error 19: [No Vector] can only be used for Geneblock service",
   ""
)</f>
        <v/>
      </c>
      <c r="CD332" s="4" t="str">
        <f>_xlfn.LET(
    _xlpm.errorList, _xlfn.TEXTJOIN(". ", TRUE, Table_Sequence_Check[[#This Row],[Problem Sequence Check]:[GC Check]],Table_Sequence_Check[[#This Row],[Restriction Enzyme Error]:[Gblock No Vector Check]]),
    IF(AND(Table65[[#This Row],[Service]]&lt;&gt;"", Table65[[#This Row],[Custom Sequence/Bank ID]]&lt;&gt;"SPECIAL",_xlpm.errorList&lt;&gt;""), _xlpm.errorList &amp; ".", "")
)</f>
        <v/>
      </c>
      <c r="CF332" s="3" t="str">
        <f t="shared" si="25"/>
        <v>Required</v>
      </c>
      <c r="CG332" s="1" t="str">
        <f t="shared" si="26"/>
        <v>Optional</v>
      </c>
      <c r="CH332" s="1" t="str">
        <f>IF(Table65[[#This Row],[Service]]&lt;&gt;"",IF((Table65[[#This Row],[Service]]="HT Custom RNA") + (Table65[[#This Row],[Service]]="HT Geneblock Custom RNA"), "Empty","Required"),"Empty")</f>
        <v>Empty</v>
      </c>
      <c r="CI332" s="1" t="str">
        <f>IF(Table65[[#This Row],[Service]] = "Stock RNA", "Required","Empty")</f>
        <v>Empty</v>
      </c>
      <c r="CJ332" s="1" t="str">
        <f>IF(OR(Table65[[#This Row],[Service]] = "Custom RNA", Table65[[#This Row],[Service]] = "HT Custom RNA", Table65[[#This Row],[Service]] = "HT Geneblock Custom RNA", Table65[[#This Row],[Service]] = "Formulation"), "Required", "Empty")</f>
        <v>Empty</v>
      </c>
      <c r="CK332" s="1" t="str">
        <f>IF(OR(Table65[[#This Row],[Service]] = "Custom RNA", Table65[[#This Row],[Service]] = "HT Custom RNA", Table65[[#This Row],[Service]] = "HT Geneblock Custom RNA"), "Required", "Empty")</f>
        <v>Empty</v>
      </c>
      <c r="CL332" s="1" t="str">
        <f>IF(OR(Table65[[#This Row],[Service]] = "Custom RNA", Table65[[#This Row],[Service]] = "HT Custom RNA", Table65[[#This Row],[Service]] = "HT Geneblock Custom RNA"), "Required", "Empty")</f>
        <v>Empty</v>
      </c>
      <c r="CM332" s="1" t="str">
        <f>IF(OR(Table65[[#This Row],[Service]] = "Custom RNA", Table65[[#This Row],[Service]] = "HT Custom RNA", Table65[[#This Row],[Service]] = "HT Geneblock Custom RNA"), "Required", "Empty")</f>
        <v>Empty</v>
      </c>
      <c r="CN332" s="1" t="str">
        <f>IF(AND(Table65[[#This Row],[Vector]]&lt;&gt;"Banked Construct", OR(Table65[[#This Row],[Service]] = "Custom RNA", Table65[[#This Row],[Service]] = "HT Custom RNA",Table65[[#This Row],[Service]] = "HT Geneblock Custom RNA",)), "Optional", "Empty")</f>
        <v>Empty</v>
      </c>
      <c r="CO332" s="1" t="str">
        <f>IF(OR(Table65[[#This Row],[Service]] = "Custom RNA", Table65[[#This Row],[Service]] = "HT Custom RNA"), "Optional", "Empty")</f>
        <v>Empty</v>
      </c>
      <c r="CP332" s="1" t="str">
        <f>IF(OR(Table65[[#This Row],[Service]] = "Custom RNA", Table65[[#This Row],[Service]] = "HT Custom RNA", Table65[[#This Row],[Service]] = "HT Custom Geneblock RNA"), "Optional", "Empty")</f>
        <v>Empty</v>
      </c>
      <c r="CQ332" s="1" t="str">
        <f>IF(Table65[[#This Row],[Service]]&lt;&gt;"",IF(OR(Table65[[#This Row],[Service]]="HT Custom RNA", Table65[[#This Row],[Service]]="HT Geneblock Custom RNA"), "Empty","Optional"),"Empty")</f>
        <v>Empty</v>
      </c>
      <c r="CR332" s="1" t="str">
        <f>IF(AND(Table65[[#This Row],[Formulation]]&lt;&gt;"",Table65[[#This Row],[Formulation]]&lt;&gt;"None",Table65[[#This Row],[Formulation]]&lt;&gt;"No Options"), "Required","Empty")</f>
        <v>Empty</v>
      </c>
      <c r="CS332" s="1" t="str">
        <f>IF(AND(Table65[[#This Row],[Formulation]]&lt;&gt;"",Table65[[#This Row],[Formulation]]&lt;&gt;"None",Table65[[#This Row],[Formulation]]&lt;&gt;"No Options"), "Optional","Empty")</f>
        <v>Empty</v>
      </c>
      <c r="CT332" s="1" t="str">
        <f t="shared" si="27"/>
        <v>Optional</v>
      </c>
      <c r="CU332" s="1" t="str">
        <f t="shared" si="28"/>
        <v>Optional</v>
      </c>
      <c r="CV332" s="2" t="str">
        <f t="shared" si="29"/>
        <v>Optional</v>
      </c>
    </row>
    <row r="333" spans="1:100" x14ac:dyDescent="0.35">
      <c r="A333" s="69">
        <v>329</v>
      </c>
      <c r="B333" s="59"/>
      <c r="C333" s="83"/>
      <c r="D333" s="85"/>
      <c r="E333" s="90"/>
      <c r="F333" s="60"/>
      <c r="G333" s="60"/>
      <c r="H333" s="60"/>
      <c r="I333" s="61"/>
      <c r="J333" s="61"/>
      <c r="K333" s="105"/>
      <c r="L333" s="90"/>
      <c r="M333" s="60"/>
      <c r="N333" s="108"/>
      <c r="O333" s="91"/>
      <c r="P333" s="111"/>
      <c r="Q333" s="93" t="str">
        <f>Table_Sequence_Check[[#This Row],[Final Warnings]]</f>
        <v/>
      </c>
      <c r="R333" s="19"/>
      <c r="S333" s="19"/>
      <c r="T333" s="19"/>
      <c r="BG333" s="3" t="str" cm="1">
        <f t="array" ref="BG333">_xlfn.LET(
    _xlpm.ProblemFound, _xlfn.TEXTJOIN(", ", TRUE, IF(OR(Table65[[#This Row],[Codon Optimize Capitalized?]]="No", Table65[[#This Row],[Codon Optimize Capitalized?]]=""), IF((ISNUMBER(SEARCH(Table_Problem_Sequences[Problem Sequences], Table65[[#This Row],[Custom Sequence/Bank ID]]))), Table_Problem_Sequences[Problem Sequences], ""),IF((ISNUMBER(FIND(LOWER(Table_Problem_Sequences[Problem Sequences]), Table65[[#This Row],[Custom Sequence/Bank ID]]))), Table_Problem_Sequences[Problem Sequences], ""))),
    IF(_xlpm.ProblemFound="", "", "Warning 1: Problem sequences found (" &amp; _xlpm.ProblemFound &amp; ")"))</f>
        <v/>
      </c>
      <c r="BH333" s="3" t="str">
        <f>IF(AND(Table65[[#This Row],[Vector]] &lt;&gt; "Banked Construct",Table65[[#This Row],[Service]]&lt;&gt;"Stock RNA", LEN(Table65[[#This Row],[Custom Sequence/Bank ID]])&lt;300, Table65[[#This Row],[Custom Sequence/Bank ID]]&lt;&gt;""),"Comment: Sequence is less than 300nt. A spacer sequence will be added to bring the length up to 300nt","")</f>
        <v/>
      </c>
      <c r="BI333" s="1" t="str">
        <f>IF(AND(Table65[[#This Row],[Custom Sequence/Bank ID]]&lt;&gt;"", Table65[[#This Row],[Codon Optimize Capitalized?]]&lt;&gt; "No", Table65[[#This Row],[Codon Optimize Capitalized?]]&lt;&gt; "", Table65[[#This Row],[Codon Optimize Capitalized?]]&lt;&gt; "No Options"),
    IF(MOD(LEN(SUBSTITUTE(SUBSTITUTE(SUBSTITUTE(SUBSTITUTE(SUBSTITUTE(Table65[[#This Row],[Custom Sequence/Bank ID]], "a", ""), "c", ""), "g", ""), "u", ""), "t", "")), 3) = 0,
        "",
        "Error 3: Optimization regions not divisible by 3"),
    "")</f>
        <v/>
      </c>
      <c r="BJ333" s="1" t="str">
        <f>IF(
    Table65[[#This Row],[Vector]]="Banked Construct",
    IF(
        AND(
            LEFT(Table65[[#This Row],[Custom Sequence/Bank ID]], 3)="RTC",
            ISNUMBER(VALUE(MID(Table65[[#This Row],[Custom Sequence/Bank ID]], 4, 7))),
            LEN(Table65[[#This Row],[Custom Sequence/Bank ID]])=10
        ),
        "",
        "Error 4: Incorrect Bank ID"
    ),
    ""
)</f>
        <v/>
      </c>
      <c r="BK333" s="1" t="str">
        <f>IF(
   AND(Table65[[#This Row],[Vector]]&lt;&gt;"Banked Construct", LEN(Table65[[#This Row],[Custom Sequence/Bank ID]])&gt;0),
   IF(
      LEN(
         SUBSTITUTE(
            SUBSTITUTE(
               SUBSTITUTE(
                  SUBSTITUTE(UPPER(Table65[[#This Row],[Custom Sequence/Bank ID]]),"A",""),
               "C",""),
            "T",""),
         "G","")
      )&gt;0,
      "Error 5: Non-ACGT characters present",
      ""
   ),
   ""
)</f>
        <v/>
      </c>
      <c r="BL333" s="4" t="str">
        <f>IF(AND(Table65[[#This Row],[Vector]] &lt;&gt; "Banked Construct",Table65[[#This Row],[Service]]="Custom RNA", LEN(Table65[[#This Row],[Custom Sequence/Bank ID]])&gt;10000),"Error 6: Maximum sequence length is 10,000nt",IF(AND(Table65[[#This Row],[Vector]] &lt;&gt; "Banked Construct",Table65[[#This Row],[Service]]="HT Custom RNA", LEN(Table65[[#This Row],[Custom Sequence/Bank ID]])&gt;5000),"Error 6: Maximum sequence length for HT is 5,000nt", IF(Table65[[#This Row],[Service]]="HT Geneblock Custom RNA", IF(AND(Table65[[#This Row],[Vector]]="RTC coding circRNA", LEN(Table65[[#This Row],[Custom Sequence/Bank ID]])&gt;3793),"Error 6: Maximum sequence length for Coding CircRNA Geneblock is 3,793nt", IF(AND(Table65[[#This Row],[Vector]]="RTC noncoding circRNA", LEN(Table65[[#This Row],[Custom Sequence/Bank ID]])&gt;4493),"Error 6: Maximum sequence length for Noncoding CircRNA Geneblock is 4,493nt", IF(AND(Table65[[#This Row],[Vector]]="RTC Other RNA", LEN(Table65[[#This Row],[Custom Sequence/Bank ID]])&gt;4913),"Error 6: Maximum sequence length for Other RNA Geneblock is 4,913nt",""))),"")))</f>
        <v/>
      </c>
      <c r="BM333" s="4" t="str">
        <f>IF(AND(Table65[[#This Row],[Vector]] &lt;&gt; "Banked Construct", Table65[[#This Row],[Service]]&lt;&gt;"Stock RNA", Table65[[#This Row],[Custom Sequence/Bank ID]]&lt;&gt;""),
    _xlfn.LET(
        _xlpm.Sequence, Table65[[#This Row],[Custom Sequence/Bank ID]],
        _xlpm.OriginalLength, IF(AND(Table65[[#This Row],[Codon Optimize Capitalized?]] &lt;&gt; "No", Table65[[#This Row],[Codon Optimize Capitalized?]] &lt;&gt; ""),
                           LEN(SUBSTITUTE(SUBSTITUTE(SUBSTITUTE(SUBSTITUTE(SUBSTITUTE(_xlpm.Sequence, "A", ""), "C", ""), "G", ""), "T", ""), "U", "")),
                           LEN(_xlpm.Sequence)),
        _xlpm.NoGCLength, IF(AND(Table65[[#This Row],[Codon Optimize Capitalized?]] &lt;&gt; "No", Table65[[#This Row],[Codon Optimize Capitalized?]] &lt;&gt; ""),
                       LEN((SUBSTITUTE(SUBSTITUTE(SUBSTITUTE(SUBSTITUTE(SUBSTITUTE(SUBSTITUTE(SUBSTITUTE(_xlpm.Sequence, "A", ""), "C", ""), "G", ""), "T", ""), "U", ""), "g", ""), "c", ""))),
                       LEN(SUBSTITUTE(SUBSTITUTE(UPPER(_xlpm.Sequence), "G", ""), "C", ""))),
        _xlpm.GCLength, _xlpm.OriginalLength - _xlpm.NoGCLength,
        _xlpm.GCPercentage, IF(_xlpm.OriginalLength &gt; 15, _xlpm.GCLength / _xlpm.OriginalLength, 0.5),
                IF(OR(_xlpm.GCPercentage &gt; 0.65, _xlpm.GCPercentage &lt; 0.25), "Warning 7: Unoptimized region GC is not between 25-65%", "")
    ),
    ""
)</f>
        <v/>
      </c>
      <c r="BN333" s="4" t="str" cm="1">
        <f t="array" ref="BN333">_xlfn.LET(
    _xlpm.ProblemFound, _xlfn.TEXTJOIN(", ", TRUE, IF(OR(Table65[[#This Row],[Codon Optimize Capitalized?]]="No", Table65[[#This Row],[Codon Optimize Capitalized?]]=""), IF((ISNUMBER(SEARCH(Table_Restriction_Enzymes[XbaI], Table65[[#This Row],[Custom Sequence/Bank ID]]))), Table_Restriction_Enzymes[XbaI], ""),IF((ISNUMBER(FIND(LOWER(Table_Restriction_Enzymes[XbaI]), Table65[[#This Row],[Custom Sequence/Bank ID]]))), Table_Restriction_Enzymes[XbaI], ""))),
    IF(_xlpm.ProblemFound="", "", "[" &amp; _xlpm.ProblemFound &amp; "]"))</f>
        <v/>
      </c>
      <c r="BO333" s="4" t="str">
        <f>IF(Table_Sequence_Check[[#This Row],[Restriction Enzyme 1 Check]]&lt;&gt;"", Table_Restriction_Enzymes[[#Headers],[XbaI]],"")</f>
        <v/>
      </c>
      <c r="BP333" s="4" t="str" cm="1">
        <f t="array" ref="BP333">_xlfn.LET(
    _xlpm.ProblemFound, _xlfn.TEXTJOIN(", ", TRUE, IF(OR(Table65[[#This Row],[Codon Optimize Capitalized?]]="No", Table65[[#This Row],[Codon Optimize Capitalized?]]=""), IF((ISNUMBER(SEARCH(Table_Restriction_Enzymes[AscI], Table65[[#This Row],[Custom Sequence/Bank ID]]))), Table_Restriction_Enzymes[AscI], ""),IF((ISNUMBER(FIND(LOWER(Table_Restriction_Enzymes[AscI]), Table65[[#This Row],[Custom Sequence/Bank ID]]))), Table_Restriction_Enzymes[AscI], ""))),
    IF(_xlpm.ProblemFound="", "", "[" &amp; _xlpm.ProblemFound &amp; "]"))</f>
        <v/>
      </c>
      <c r="BQ333" s="4" t="str">
        <f>IF(Table_Sequence_Check[[#This Row],[Restriction Enzyme 2 Check]]&lt;&gt;"", Table_Restriction_Enzymes[[#Headers],[AscI]],"")</f>
        <v/>
      </c>
      <c r="BR333" s="4" t="str">
        <f>IF(AND(Table65[[#This Row],[Vector]] &lt;&gt; "Banked Construct",Table65[[#This Row],[Service]]&lt;&gt;"Stock RNA", Table65[[#This Row],[Service]]&lt;&gt;"HT Geneblock Custom RNA", Table_Sequence_Check[[#This Row],[Restriction Enzyme 1 Check]]&lt;&gt;"", Table_Sequence_Check[[#This Row],[Restriction Enzyme 2 Check]]&lt;&gt; ""),"Error 8: Remove instances of one of the following: " &amp; _xlfn.CONCAT(Table_Sequence_Check[[#This Row],[Restriction Enzyme 1 Check]],Table_Sequence_Check[[#This Row],[Restriction Enzyme 2 Check]]),"")</f>
        <v/>
      </c>
      <c r="BS333" s="4" t="str" cm="1">
        <f t="array" ref="BS333">IF(
   AND(
      Table65[[#This Row],[Service]] &lt;&gt; "",
      OR(
         COUNTIF(Table65[Service], "HT Custom RNA") &gt; 0,
         COUNTIF(Table65[Service], "HT Geneblock Custom RNA") &gt; 0
      ),
      COUNTA(_xlfn.UNIQUE(_xlfn._xlws.FILTER(Table65[Service], Table65[Service] &lt;&gt; ""))) &gt; 1
   ),
   "Error 9: If selecting HT Custom RNA or HT Geneblock Custom RNA, all items must match the selected HT service",
   ""
)</f>
        <v/>
      </c>
      <c r="BT333" s="4" t="str" cm="1">
        <f t="array" ref="BT333">IF(
   AND(
      Table65[[#This Row],[Service]] &lt;&gt; "",
      OR(COUNTIF(Table65[Service], "*HT Custom RNA*") &gt; 0, COUNTIF(Table65[Service], "*HT Geneblock Custom RNA*") &gt; 0),
      OR(
         COUNTA(_xlfn.UNIQUE(_xlfn._xlws.FILTER(Table65[RNA Analytics], (Table65[Service] &lt;&gt; "")))) &gt; 1,
         COUNTA(_xlfn.UNIQUE(_xlfn._xlws.FILTER(Table65[Bank Construct?], (Table65[Service] &lt;&gt; "")))) &gt; 1,
         COUNTA(_xlfn.UNIQUE(_xlfn._xlws.FILTER(Table65[Synthesis Type], (Table65[Service] &lt;&gt; "")))) &gt; 1
      )
   ),
   "Error 10: If submitting HT Custom RNA or HT Geneblock Custom RNA service request, all items must have the same Synthesis Type, Banking, and Analytics",
   ""
)</f>
        <v/>
      </c>
      <c r="BU333" s="4" t="str">
        <f>IF(AND(OR(Table65[[#This Row],[Service]] = "HT Custom RNA",Table65[[#This Row],[Service]] = "HT Geneblock Custom RNA"), Table65[[#This Row],[Vector]]="Banked Construct"),"Error 11: Banked constructs cannot be submitted for HT/Geneblock Custom RNA service. Contact the core if you'd like to resynthesize an entire banked plate","")</f>
        <v/>
      </c>
      <c r="BV333" s="4" t="str">
        <f>IF(AND(Table65[[#This Row],[Service]] &lt;&gt; "", Table65[[#This Row],[Vector]]="Banked Construct", Table65[[#This Row],[Bank Construct?]]="Yes"),"Error 12: Cannot bank constructs that are already banked","")</f>
        <v/>
      </c>
      <c r="BW333" s="4" t="str" cm="1">
        <f t="array" ref="BW333">_xlfn.LET(
    _xlpm.ProblemFound, _xlfn.TEXTJOIN(", ", TRUE, IF(AND(Table65[[#This Row],[Synthesis Type]]="Other RNA", OR(Table65[[#This Row],[Codon Optimize Capitalized?]]="No", Table65[[#This Row],[Codon Optimize Capitalized?]]="")), IF((ISNUMBER(SEARCH(Table_pA_Check[pA Check], Table65[[#This Row],[Custom Sequence/Bank ID]]))), Table_pA_Check[pA Check], ""),IF((ISNUMBER(FIND(LOWER(Table_pA_Check[pA Check]), Table65[[#This Row],[Custom Sequence/Bank ID]]))), Table_pA_Check[pA Check], ""))),
    IF(_xlpm.ProblemFound="", "", "Error 13: Problem sequences found (" &amp; _xlpm.ProblemFound &amp; ")"))</f>
        <v/>
      </c>
      <c r="BX333" s="4" t="str">
        <f>IF(AND(Table65[[#This Row],[Service]] &lt;&gt; "", Table65[[#This Row],[Codon Optimize Capitalized?]]&lt;&gt; "No", Table65[[#This Row],[Codon Optimize Capitalized?]]&lt;&gt; "", Table65[[#This Row],[Codon Optimize Capitalized?]]&lt;&gt; "No Options", EXACT(Table65[[#This Row],[Custom Sequence/Bank ID]],LOWER(Table65[[#This Row],[Custom Sequence/Bank ID]]))),"Error 14: Codon optimization is selected, but sequence is lowercase. Change regions for optimization to uppercase","")</f>
        <v/>
      </c>
      <c r="BY333" s="4" t="str">
        <f>IF(COUNTIF(Table65[Name], Table65[[#This Row],[Name]]) &gt; 1, "Error 15: Duplicate name", "")</f>
        <v/>
      </c>
      <c r="BZ333" s="4" t="str">
        <f>IF(
   Table65[[#This Row],[Service]]&lt;&gt;"",
   IF(
      AND(Table65[[#This Row],[Formulation]]="", Table65[[#This Row],[Number of Aliquots]]&gt;1),
      "Error 16: The RTC can only aliquot formulated circRNA; unformulated circRNA is stable through many freeze-thaw cycles",
      ""
   ),
   ""
)</f>
        <v/>
      </c>
      <c r="CA333" s="4" t="str">
        <f>IF(
   Table65[[#This Row],[Service]]&lt;&gt;"",
   IF(
      Table65[[#This Row],[Number of Aliquots]] &gt; (Table65[[#This Row],[Quantity (mg)]]*20),
      "Error 17: Too many aliquots. Maximum aliquots for Quantity requested = " &amp; (Table65[[#This Row],[Quantity (mg)]]*20),
      ""
   ),
   ""
)</f>
        <v/>
      </c>
      <c r="CB333" s="4" t="str">
        <f>IF(
   AND(Table65[[#This Row],[Service]]&lt;&gt;"", Table65[[#This Row],[Quantity (mg)]]&lt;0.2, Table65[[#This Row],[Formulation]]&lt;&gt;"", Table65[[#This Row],[Formulation]]&lt;&gt;"None"),
   "Error 18: Quantity too low. Minimum is 0.2mg for formulations",
   ""
)</f>
        <v/>
      </c>
      <c r="CC333" s="4" t="str">
        <f>IF(
   AND(Table65[[#This Row],[Service]]&lt;&gt;"", Table65[[#This Row],[Vector]]="No Vector", Table65[[#This Row],[Service]]&lt;&gt;"HT Geneblock Custom RNA"),
   "Error 19: [No Vector] can only be used for Geneblock service",
   ""
)</f>
        <v/>
      </c>
      <c r="CD333" s="4" t="str">
        <f>_xlfn.LET(
    _xlpm.errorList, _xlfn.TEXTJOIN(". ", TRUE, Table_Sequence_Check[[#This Row],[Problem Sequence Check]:[GC Check]],Table_Sequence_Check[[#This Row],[Restriction Enzyme Error]:[Gblock No Vector Check]]),
    IF(AND(Table65[[#This Row],[Service]]&lt;&gt;"", Table65[[#This Row],[Custom Sequence/Bank ID]]&lt;&gt;"SPECIAL",_xlpm.errorList&lt;&gt;""), _xlpm.errorList &amp; ".", "")
)</f>
        <v/>
      </c>
      <c r="CF333" s="3" t="str">
        <f t="shared" si="25"/>
        <v>Required</v>
      </c>
      <c r="CG333" s="1" t="str">
        <f t="shared" si="26"/>
        <v>Optional</v>
      </c>
      <c r="CH333" s="1" t="str">
        <f>IF(Table65[[#This Row],[Service]]&lt;&gt;"",IF((Table65[[#This Row],[Service]]="HT Custom RNA") + (Table65[[#This Row],[Service]]="HT Geneblock Custom RNA"), "Empty","Required"),"Empty")</f>
        <v>Empty</v>
      </c>
      <c r="CI333" s="1" t="str">
        <f>IF(Table65[[#This Row],[Service]] = "Stock RNA", "Required","Empty")</f>
        <v>Empty</v>
      </c>
      <c r="CJ333" s="1" t="str">
        <f>IF(OR(Table65[[#This Row],[Service]] = "Custom RNA", Table65[[#This Row],[Service]] = "HT Custom RNA", Table65[[#This Row],[Service]] = "HT Geneblock Custom RNA", Table65[[#This Row],[Service]] = "Formulation"), "Required", "Empty")</f>
        <v>Empty</v>
      </c>
      <c r="CK333" s="1" t="str">
        <f>IF(OR(Table65[[#This Row],[Service]] = "Custom RNA", Table65[[#This Row],[Service]] = "HT Custom RNA", Table65[[#This Row],[Service]] = "HT Geneblock Custom RNA"), "Required", "Empty")</f>
        <v>Empty</v>
      </c>
      <c r="CL333" s="1" t="str">
        <f>IF(OR(Table65[[#This Row],[Service]] = "Custom RNA", Table65[[#This Row],[Service]] = "HT Custom RNA", Table65[[#This Row],[Service]] = "HT Geneblock Custom RNA"), "Required", "Empty")</f>
        <v>Empty</v>
      </c>
      <c r="CM333" s="1" t="str">
        <f>IF(OR(Table65[[#This Row],[Service]] = "Custom RNA", Table65[[#This Row],[Service]] = "HT Custom RNA", Table65[[#This Row],[Service]] = "HT Geneblock Custom RNA"), "Required", "Empty")</f>
        <v>Empty</v>
      </c>
      <c r="CN333" s="1" t="str">
        <f>IF(AND(Table65[[#This Row],[Vector]]&lt;&gt;"Banked Construct", OR(Table65[[#This Row],[Service]] = "Custom RNA", Table65[[#This Row],[Service]] = "HT Custom RNA",Table65[[#This Row],[Service]] = "HT Geneblock Custom RNA",)), "Optional", "Empty")</f>
        <v>Empty</v>
      </c>
      <c r="CO333" s="1" t="str">
        <f>IF(OR(Table65[[#This Row],[Service]] = "Custom RNA", Table65[[#This Row],[Service]] = "HT Custom RNA"), "Optional", "Empty")</f>
        <v>Empty</v>
      </c>
      <c r="CP333" s="1" t="str">
        <f>IF(OR(Table65[[#This Row],[Service]] = "Custom RNA", Table65[[#This Row],[Service]] = "HT Custom RNA", Table65[[#This Row],[Service]] = "HT Custom Geneblock RNA"), "Optional", "Empty")</f>
        <v>Empty</v>
      </c>
      <c r="CQ333" s="1" t="str">
        <f>IF(Table65[[#This Row],[Service]]&lt;&gt;"",IF(OR(Table65[[#This Row],[Service]]="HT Custom RNA", Table65[[#This Row],[Service]]="HT Geneblock Custom RNA"), "Empty","Optional"),"Empty")</f>
        <v>Empty</v>
      </c>
      <c r="CR333" s="1" t="str">
        <f>IF(AND(Table65[[#This Row],[Formulation]]&lt;&gt;"",Table65[[#This Row],[Formulation]]&lt;&gt;"None",Table65[[#This Row],[Formulation]]&lt;&gt;"No Options"), "Required","Empty")</f>
        <v>Empty</v>
      </c>
      <c r="CS333" s="1" t="str">
        <f>IF(AND(Table65[[#This Row],[Formulation]]&lt;&gt;"",Table65[[#This Row],[Formulation]]&lt;&gt;"None",Table65[[#This Row],[Formulation]]&lt;&gt;"No Options"), "Optional","Empty")</f>
        <v>Empty</v>
      </c>
      <c r="CT333" s="1" t="str">
        <f t="shared" si="27"/>
        <v>Optional</v>
      </c>
      <c r="CU333" s="1" t="str">
        <f t="shared" si="28"/>
        <v>Optional</v>
      </c>
      <c r="CV333" s="2" t="str">
        <f t="shared" si="29"/>
        <v>Optional</v>
      </c>
    </row>
    <row r="334" spans="1:100" x14ac:dyDescent="0.35">
      <c r="A334" s="69">
        <v>330</v>
      </c>
      <c r="B334" s="59"/>
      <c r="C334" s="83"/>
      <c r="D334" s="85"/>
      <c r="E334" s="90"/>
      <c r="F334" s="60"/>
      <c r="G334" s="60"/>
      <c r="H334" s="60"/>
      <c r="I334" s="61"/>
      <c r="J334" s="61"/>
      <c r="K334" s="105"/>
      <c r="L334" s="90"/>
      <c r="M334" s="60"/>
      <c r="N334" s="108"/>
      <c r="O334" s="91"/>
      <c r="P334" s="111"/>
      <c r="Q334" s="93" t="str">
        <f>Table_Sequence_Check[[#This Row],[Final Warnings]]</f>
        <v/>
      </c>
      <c r="R334" s="19"/>
      <c r="S334" s="19"/>
      <c r="T334" s="19"/>
      <c r="BG334" s="3" t="str" cm="1">
        <f t="array" ref="BG334">_xlfn.LET(
    _xlpm.ProblemFound, _xlfn.TEXTJOIN(", ", TRUE, IF(OR(Table65[[#This Row],[Codon Optimize Capitalized?]]="No", Table65[[#This Row],[Codon Optimize Capitalized?]]=""), IF((ISNUMBER(SEARCH(Table_Problem_Sequences[Problem Sequences], Table65[[#This Row],[Custom Sequence/Bank ID]]))), Table_Problem_Sequences[Problem Sequences], ""),IF((ISNUMBER(FIND(LOWER(Table_Problem_Sequences[Problem Sequences]), Table65[[#This Row],[Custom Sequence/Bank ID]]))), Table_Problem_Sequences[Problem Sequences], ""))),
    IF(_xlpm.ProblemFound="", "", "Warning 1: Problem sequences found (" &amp; _xlpm.ProblemFound &amp; ")"))</f>
        <v/>
      </c>
      <c r="BH334" s="3" t="str">
        <f>IF(AND(Table65[[#This Row],[Vector]] &lt;&gt; "Banked Construct",Table65[[#This Row],[Service]]&lt;&gt;"Stock RNA", LEN(Table65[[#This Row],[Custom Sequence/Bank ID]])&lt;300, Table65[[#This Row],[Custom Sequence/Bank ID]]&lt;&gt;""),"Comment: Sequence is less than 300nt. A spacer sequence will be added to bring the length up to 300nt","")</f>
        <v/>
      </c>
      <c r="BI334" s="1" t="str">
        <f>IF(AND(Table65[[#This Row],[Custom Sequence/Bank ID]]&lt;&gt;"", Table65[[#This Row],[Codon Optimize Capitalized?]]&lt;&gt; "No", Table65[[#This Row],[Codon Optimize Capitalized?]]&lt;&gt; "", Table65[[#This Row],[Codon Optimize Capitalized?]]&lt;&gt; "No Options"),
    IF(MOD(LEN(SUBSTITUTE(SUBSTITUTE(SUBSTITUTE(SUBSTITUTE(SUBSTITUTE(Table65[[#This Row],[Custom Sequence/Bank ID]], "a", ""), "c", ""), "g", ""), "u", ""), "t", "")), 3) = 0,
        "",
        "Error 3: Optimization regions not divisible by 3"),
    "")</f>
        <v/>
      </c>
      <c r="BJ334" s="1" t="str">
        <f>IF(
    Table65[[#This Row],[Vector]]="Banked Construct",
    IF(
        AND(
            LEFT(Table65[[#This Row],[Custom Sequence/Bank ID]], 3)="RTC",
            ISNUMBER(VALUE(MID(Table65[[#This Row],[Custom Sequence/Bank ID]], 4, 7))),
            LEN(Table65[[#This Row],[Custom Sequence/Bank ID]])=10
        ),
        "",
        "Error 4: Incorrect Bank ID"
    ),
    ""
)</f>
        <v/>
      </c>
      <c r="BK334" s="1" t="str">
        <f>IF(
   AND(Table65[[#This Row],[Vector]]&lt;&gt;"Banked Construct", LEN(Table65[[#This Row],[Custom Sequence/Bank ID]])&gt;0),
   IF(
      LEN(
         SUBSTITUTE(
            SUBSTITUTE(
               SUBSTITUTE(
                  SUBSTITUTE(UPPER(Table65[[#This Row],[Custom Sequence/Bank ID]]),"A",""),
               "C",""),
            "T",""),
         "G","")
      )&gt;0,
      "Error 5: Non-ACGT characters present",
      ""
   ),
   ""
)</f>
        <v/>
      </c>
      <c r="BL334" s="4" t="str">
        <f>IF(AND(Table65[[#This Row],[Vector]] &lt;&gt; "Banked Construct",Table65[[#This Row],[Service]]="Custom RNA", LEN(Table65[[#This Row],[Custom Sequence/Bank ID]])&gt;10000),"Error 6: Maximum sequence length is 10,000nt",IF(AND(Table65[[#This Row],[Vector]] &lt;&gt; "Banked Construct",Table65[[#This Row],[Service]]="HT Custom RNA", LEN(Table65[[#This Row],[Custom Sequence/Bank ID]])&gt;5000),"Error 6: Maximum sequence length for HT is 5,000nt", IF(Table65[[#This Row],[Service]]="HT Geneblock Custom RNA", IF(AND(Table65[[#This Row],[Vector]]="RTC coding circRNA", LEN(Table65[[#This Row],[Custom Sequence/Bank ID]])&gt;3793),"Error 6: Maximum sequence length for Coding CircRNA Geneblock is 3,793nt", IF(AND(Table65[[#This Row],[Vector]]="RTC noncoding circRNA", LEN(Table65[[#This Row],[Custom Sequence/Bank ID]])&gt;4493),"Error 6: Maximum sequence length for Noncoding CircRNA Geneblock is 4,493nt", IF(AND(Table65[[#This Row],[Vector]]="RTC Other RNA", LEN(Table65[[#This Row],[Custom Sequence/Bank ID]])&gt;4913),"Error 6: Maximum sequence length for Other RNA Geneblock is 4,913nt",""))),"")))</f>
        <v/>
      </c>
      <c r="BM334" s="4" t="str">
        <f>IF(AND(Table65[[#This Row],[Vector]] &lt;&gt; "Banked Construct", Table65[[#This Row],[Service]]&lt;&gt;"Stock RNA", Table65[[#This Row],[Custom Sequence/Bank ID]]&lt;&gt;""),
    _xlfn.LET(
        _xlpm.Sequence, Table65[[#This Row],[Custom Sequence/Bank ID]],
        _xlpm.OriginalLength, IF(AND(Table65[[#This Row],[Codon Optimize Capitalized?]] &lt;&gt; "No", Table65[[#This Row],[Codon Optimize Capitalized?]] &lt;&gt; ""),
                           LEN(SUBSTITUTE(SUBSTITUTE(SUBSTITUTE(SUBSTITUTE(SUBSTITUTE(_xlpm.Sequence, "A", ""), "C", ""), "G", ""), "T", ""), "U", "")),
                           LEN(_xlpm.Sequence)),
        _xlpm.NoGCLength, IF(AND(Table65[[#This Row],[Codon Optimize Capitalized?]] &lt;&gt; "No", Table65[[#This Row],[Codon Optimize Capitalized?]] &lt;&gt; ""),
                       LEN((SUBSTITUTE(SUBSTITUTE(SUBSTITUTE(SUBSTITUTE(SUBSTITUTE(SUBSTITUTE(SUBSTITUTE(_xlpm.Sequence, "A", ""), "C", ""), "G", ""), "T", ""), "U", ""), "g", ""), "c", ""))),
                       LEN(SUBSTITUTE(SUBSTITUTE(UPPER(_xlpm.Sequence), "G", ""), "C", ""))),
        _xlpm.GCLength, _xlpm.OriginalLength - _xlpm.NoGCLength,
        _xlpm.GCPercentage, IF(_xlpm.OriginalLength &gt; 15, _xlpm.GCLength / _xlpm.OriginalLength, 0.5),
                IF(OR(_xlpm.GCPercentage &gt; 0.65, _xlpm.GCPercentage &lt; 0.25), "Warning 7: Unoptimized region GC is not between 25-65%", "")
    ),
    ""
)</f>
        <v/>
      </c>
      <c r="BN334" s="4" t="str" cm="1">
        <f t="array" ref="BN334">_xlfn.LET(
    _xlpm.ProblemFound, _xlfn.TEXTJOIN(", ", TRUE, IF(OR(Table65[[#This Row],[Codon Optimize Capitalized?]]="No", Table65[[#This Row],[Codon Optimize Capitalized?]]=""), IF((ISNUMBER(SEARCH(Table_Restriction_Enzymes[XbaI], Table65[[#This Row],[Custom Sequence/Bank ID]]))), Table_Restriction_Enzymes[XbaI], ""),IF((ISNUMBER(FIND(LOWER(Table_Restriction_Enzymes[XbaI]), Table65[[#This Row],[Custom Sequence/Bank ID]]))), Table_Restriction_Enzymes[XbaI], ""))),
    IF(_xlpm.ProblemFound="", "", "[" &amp; _xlpm.ProblemFound &amp; "]"))</f>
        <v/>
      </c>
      <c r="BO334" s="4" t="str">
        <f>IF(Table_Sequence_Check[[#This Row],[Restriction Enzyme 1 Check]]&lt;&gt;"", Table_Restriction_Enzymes[[#Headers],[XbaI]],"")</f>
        <v/>
      </c>
      <c r="BP334" s="4" t="str" cm="1">
        <f t="array" ref="BP334">_xlfn.LET(
    _xlpm.ProblemFound, _xlfn.TEXTJOIN(", ", TRUE, IF(OR(Table65[[#This Row],[Codon Optimize Capitalized?]]="No", Table65[[#This Row],[Codon Optimize Capitalized?]]=""), IF((ISNUMBER(SEARCH(Table_Restriction_Enzymes[AscI], Table65[[#This Row],[Custom Sequence/Bank ID]]))), Table_Restriction_Enzymes[AscI], ""),IF((ISNUMBER(FIND(LOWER(Table_Restriction_Enzymes[AscI]), Table65[[#This Row],[Custom Sequence/Bank ID]]))), Table_Restriction_Enzymes[AscI], ""))),
    IF(_xlpm.ProblemFound="", "", "[" &amp; _xlpm.ProblemFound &amp; "]"))</f>
        <v/>
      </c>
      <c r="BQ334" s="4" t="str">
        <f>IF(Table_Sequence_Check[[#This Row],[Restriction Enzyme 2 Check]]&lt;&gt;"", Table_Restriction_Enzymes[[#Headers],[AscI]],"")</f>
        <v/>
      </c>
      <c r="BR334" s="4" t="str">
        <f>IF(AND(Table65[[#This Row],[Vector]] &lt;&gt; "Banked Construct",Table65[[#This Row],[Service]]&lt;&gt;"Stock RNA", Table65[[#This Row],[Service]]&lt;&gt;"HT Geneblock Custom RNA", Table_Sequence_Check[[#This Row],[Restriction Enzyme 1 Check]]&lt;&gt;"", Table_Sequence_Check[[#This Row],[Restriction Enzyme 2 Check]]&lt;&gt; ""),"Error 8: Remove instances of one of the following: " &amp; _xlfn.CONCAT(Table_Sequence_Check[[#This Row],[Restriction Enzyme 1 Check]],Table_Sequence_Check[[#This Row],[Restriction Enzyme 2 Check]]),"")</f>
        <v/>
      </c>
      <c r="BS334" s="4" t="str" cm="1">
        <f t="array" ref="BS334">IF(
   AND(
      Table65[[#This Row],[Service]] &lt;&gt; "",
      OR(
         COUNTIF(Table65[Service], "HT Custom RNA") &gt; 0,
         COUNTIF(Table65[Service], "HT Geneblock Custom RNA") &gt; 0
      ),
      COUNTA(_xlfn.UNIQUE(_xlfn._xlws.FILTER(Table65[Service], Table65[Service] &lt;&gt; ""))) &gt; 1
   ),
   "Error 9: If selecting HT Custom RNA or HT Geneblock Custom RNA, all items must match the selected HT service",
   ""
)</f>
        <v/>
      </c>
      <c r="BT334" s="4" t="str" cm="1">
        <f t="array" ref="BT334">IF(
   AND(
      Table65[[#This Row],[Service]] &lt;&gt; "",
      OR(COUNTIF(Table65[Service], "*HT Custom RNA*") &gt; 0, COUNTIF(Table65[Service], "*HT Geneblock Custom RNA*") &gt; 0),
      OR(
         COUNTA(_xlfn.UNIQUE(_xlfn._xlws.FILTER(Table65[RNA Analytics], (Table65[Service] &lt;&gt; "")))) &gt; 1,
         COUNTA(_xlfn.UNIQUE(_xlfn._xlws.FILTER(Table65[Bank Construct?], (Table65[Service] &lt;&gt; "")))) &gt; 1,
         COUNTA(_xlfn.UNIQUE(_xlfn._xlws.FILTER(Table65[Synthesis Type], (Table65[Service] &lt;&gt; "")))) &gt; 1
      )
   ),
   "Error 10: If submitting HT Custom RNA or HT Geneblock Custom RNA service request, all items must have the same Synthesis Type, Banking, and Analytics",
   ""
)</f>
        <v/>
      </c>
      <c r="BU334" s="4" t="str">
        <f>IF(AND(OR(Table65[[#This Row],[Service]] = "HT Custom RNA",Table65[[#This Row],[Service]] = "HT Geneblock Custom RNA"), Table65[[#This Row],[Vector]]="Banked Construct"),"Error 11: Banked constructs cannot be submitted for HT/Geneblock Custom RNA service. Contact the core if you'd like to resynthesize an entire banked plate","")</f>
        <v/>
      </c>
      <c r="BV334" s="4" t="str">
        <f>IF(AND(Table65[[#This Row],[Service]] &lt;&gt; "", Table65[[#This Row],[Vector]]="Banked Construct", Table65[[#This Row],[Bank Construct?]]="Yes"),"Error 12: Cannot bank constructs that are already banked","")</f>
        <v/>
      </c>
      <c r="BW334" s="4" t="str" cm="1">
        <f t="array" ref="BW334">_xlfn.LET(
    _xlpm.ProblemFound, _xlfn.TEXTJOIN(", ", TRUE, IF(AND(Table65[[#This Row],[Synthesis Type]]="Other RNA", OR(Table65[[#This Row],[Codon Optimize Capitalized?]]="No", Table65[[#This Row],[Codon Optimize Capitalized?]]="")), IF((ISNUMBER(SEARCH(Table_pA_Check[pA Check], Table65[[#This Row],[Custom Sequence/Bank ID]]))), Table_pA_Check[pA Check], ""),IF((ISNUMBER(FIND(LOWER(Table_pA_Check[pA Check]), Table65[[#This Row],[Custom Sequence/Bank ID]]))), Table_pA_Check[pA Check], ""))),
    IF(_xlpm.ProblemFound="", "", "Error 13: Problem sequences found (" &amp; _xlpm.ProblemFound &amp; ")"))</f>
        <v/>
      </c>
      <c r="BX334" s="4" t="str">
        <f>IF(AND(Table65[[#This Row],[Service]] &lt;&gt; "", Table65[[#This Row],[Codon Optimize Capitalized?]]&lt;&gt; "No", Table65[[#This Row],[Codon Optimize Capitalized?]]&lt;&gt; "", Table65[[#This Row],[Codon Optimize Capitalized?]]&lt;&gt; "No Options", EXACT(Table65[[#This Row],[Custom Sequence/Bank ID]],LOWER(Table65[[#This Row],[Custom Sequence/Bank ID]]))),"Error 14: Codon optimization is selected, but sequence is lowercase. Change regions for optimization to uppercase","")</f>
        <v/>
      </c>
      <c r="BY334" s="4" t="str">
        <f>IF(COUNTIF(Table65[Name], Table65[[#This Row],[Name]]) &gt; 1, "Error 15: Duplicate name", "")</f>
        <v/>
      </c>
      <c r="BZ334" s="4" t="str">
        <f>IF(
   Table65[[#This Row],[Service]]&lt;&gt;"",
   IF(
      AND(Table65[[#This Row],[Formulation]]="", Table65[[#This Row],[Number of Aliquots]]&gt;1),
      "Error 16: The RTC can only aliquot formulated circRNA; unformulated circRNA is stable through many freeze-thaw cycles",
      ""
   ),
   ""
)</f>
        <v/>
      </c>
      <c r="CA334" s="4" t="str">
        <f>IF(
   Table65[[#This Row],[Service]]&lt;&gt;"",
   IF(
      Table65[[#This Row],[Number of Aliquots]] &gt; (Table65[[#This Row],[Quantity (mg)]]*20),
      "Error 17: Too many aliquots. Maximum aliquots for Quantity requested = " &amp; (Table65[[#This Row],[Quantity (mg)]]*20),
      ""
   ),
   ""
)</f>
        <v/>
      </c>
      <c r="CB334" s="4" t="str">
        <f>IF(
   AND(Table65[[#This Row],[Service]]&lt;&gt;"", Table65[[#This Row],[Quantity (mg)]]&lt;0.2, Table65[[#This Row],[Formulation]]&lt;&gt;"", Table65[[#This Row],[Formulation]]&lt;&gt;"None"),
   "Error 18: Quantity too low. Minimum is 0.2mg for formulations",
   ""
)</f>
        <v/>
      </c>
      <c r="CC334" s="4" t="str">
        <f>IF(
   AND(Table65[[#This Row],[Service]]&lt;&gt;"", Table65[[#This Row],[Vector]]="No Vector", Table65[[#This Row],[Service]]&lt;&gt;"HT Geneblock Custom RNA"),
   "Error 19: [No Vector] can only be used for Geneblock service",
   ""
)</f>
        <v/>
      </c>
      <c r="CD334" s="4" t="str">
        <f>_xlfn.LET(
    _xlpm.errorList, _xlfn.TEXTJOIN(". ", TRUE, Table_Sequence_Check[[#This Row],[Problem Sequence Check]:[GC Check]],Table_Sequence_Check[[#This Row],[Restriction Enzyme Error]:[Gblock No Vector Check]]),
    IF(AND(Table65[[#This Row],[Service]]&lt;&gt;"", Table65[[#This Row],[Custom Sequence/Bank ID]]&lt;&gt;"SPECIAL",_xlpm.errorList&lt;&gt;""), _xlpm.errorList &amp; ".", "")
)</f>
        <v/>
      </c>
      <c r="CF334" s="3" t="str">
        <f t="shared" si="25"/>
        <v>Required</v>
      </c>
      <c r="CG334" s="1" t="str">
        <f t="shared" si="26"/>
        <v>Optional</v>
      </c>
      <c r="CH334" s="1" t="str">
        <f>IF(Table65[[#This Row],[Service]]&lt;&gt;"",IF((Table65[[#This Row],[Service]]="HT Custom RNA") + (Table65[[#This Row],[Service]]="HT Geneblock Custom RNA"), "Empty","Required"),"Empty")</f>
        <v>Empty</v>
      </c>
      <c r="CI334" s="1" t="str">
        <f>IF(Table65[[#This Row],[Service]] = "Stock RNA", "Required","Empty")</f>
        <v>Empty</v>
      </c>
      <c r="CJ334" s="1" t="str">
        <f>IF(OR(Table65[[#This Row],[Service]] = "Custom RNA", Table65[[#This Row],[Service]] = "HT Custom RNA", Table65[[#This Row],[Service]] = "HT Geneblock Custom RNA", Table65[[#This Row],[Service]] = "Formulation"), "Required", "Empty")</f>
        <v>Empty</v>
      </c>
      <c r="CK334" s="1" t="str">
        <f>IF(OR(Table65[[#This Row],[Service]] = "Custom RNA", Table65[[#This Row],[Service]] = "HT Custom RNA", Table65[[#This Row],[Service]] = "HT Geneblock Custom RNA"), "Required", "Empty")</f>
        <v>Empty</v>
      </c>
      <c r="CL334" s="1" t="str">
        <f>IF(OR(Table65[[#This Row],[Service]] = "Custom RNA", Table65[[#This Row],[Service]] = "HT Custom RNA", Table65[[#This Row],[Service]] = "HT Geneblock Custom RNA"), "Required", "Empty")</f>
        <v>Empty</v>
      </c>
      <c r="CM334" s="1" t="str">
        <f>IF(OR(Table65[[#This Row],[Service]] = "Custom RNA", Table65[[#This Row],[Service]] = "HT Custom RNA", Table65[[#This Row],[Service]] = "HT Geneblock Custom RNA"), "Required", "Empty")</f>
        <v>Empty</v>
      </c>
      <c r="CN334" s="1" t="str">
        <f>IF(AND(Table65[[#This Row],[Vector]]&lt;&gt;"Banked Construct", OR(Table65[[#This Row],[Service]] = "Custom RNA", Table65[[#This Row],[Service]] = "HT Custom RNA",Table65[[#This Row],[Service]] = "HT Geneblock Custom RNA",)), "Optional", "Empty")</f>
        <v>Empty</v>
      </c>
      <c r="CO334" s="1" t="str">
        <f>IF(OR(Table65[[#This Row],[Service]] = "Custom RNA", Table65[[#This Row],[Service]] = "HT Custom RNA"), "Optional", "Empty")</f>
        <v>Empty</v>
      </c>
      <c r="CP334" s="1" t="str">
        <f>IF(OR(Table65[[#This Row],[Service]] = "Custom RNA", Table65[[#This Row],[Service]] = "HT Custom RNA", Table65[[#This Row],[Service]] = "HT Custom Geneblock RNA"), "Optional", "Empty")</f>
        <v>Empty</v>
      </c>
      <c r="CQ334" s="1" t="str">
        <f>IF(Table65[[#This Row],[Service]]&lt;&gt;"",IF(OR(Table65[[#This Row],[Service]]="HT Custom RNA", Table65[[#This Row],[Service]]="HT Geneblock Custom RNA"), "Empty","Optional"),"Empty")</f>
        <v>Empty</v>
      </c>
      <c r="CR334" s="1" t="str">
        <f>IF(AND(Table65[[#This Row],[Formulation]]&lt;&gt;"",Table65[[#This Row],[Formulation]]&lt;&gt;"None",Table65[[#This Row],[Formulation]]&lt;&gt;"No Options"), "Required","Empty")</f>
        <v>Empty</v>
      </c>
      <c r="CS334" s="1" t="str">
        <f>IF(AND(Table65[[#This Row],[Formulation]]&lt;&gt;"",Table65[[#This Row],[Formulation]]&lt;&gt;"None",Table65[[#This Row],[Formulation]]&lt;&gt;"No Options"), "Optional","Empty")</f>
        <v>Empty</v>
      </c>
      <c r="CT334" s="1" t="str">
        <f t="shared" si="27"/>
        <v>Optional</v>
      </c>
      <c r="CU334" s="1" t="str">
        <f t="shared" si="28"/>
        <v>Optional</v>
      </c>
      <c r="CV334" s="2" t="str">
        <f t="shared" si="29"/>
        <v>Optional</v>
      </c>
    </row>
    <row r="335" spans="1:100" x14ac:dyDescent="0.35">
      <c r="A335" s="69">
        <v>331</v>
      </c>
      <c r="B335" s="59"/>
      <c r="C335" s="83"/>
      <c r="D335" s="85"/>
      <c r="E335" s="90"/>
      <c r="F335" s="60"/>
      <c r="G335" s="60"/>
      <c r="H335" s="60"/>
      <c r="I335" s="61"/>
      <c r="J335" s="61"/>
      <c r="K335" s="105"/>
      <c r="L335" s="90"/>
      <c r="M335" s="60"/>
      <c r="N335" s="108"/>
      <c r="O335" s="91"/>
      <c r="P335" s="111"/>
      <c r="Q335" s="93" t="str">
        <f>Table_Sequence_Check[[#This Row],[Final Warnings]]</f>
        <v/>
      </c>
      <c r="R335" s="19"/>
      <c r="S335" s="19"/>
      <c r="T335" s="19"/>
      <c r="BG335" s="3" t="str" cm="1">
        <f t="array" ref="BG335">_xlfn.LET(
    _xlpm.ProblemFound, _xlfn.TEXTJOIN(", ", TRUE, IF(OR(Table65[[#This Row],[Codon Optimize Capitalized?]]="No", Table65[[#This Row],[Codon Optimize Capitalized?]]=""), IF((ISNUMBER(SEARCH(Table_Problem_Sequences[Problem Sequences], Table65[[#This Row],[Custom Sequence/Bank ID]]))), Table_Problem_Sequences[Problem Sequences], ""),IF((ISNUMBER(FIND(LOWER(Table_Problem_Sequences[Problem Sequences]), Table65[[#This Row],[Custom Sequence/Bank ID]]))), Table_Problem_Sequences[Problem Sequences], ""))),
    IF(_xlpm.ProblemFound="", "", "Warning 1: Problem sequences found (" &amp; _xlpm.ProblemFound &amp; ")"))</f>
        <v/>
      </c>
      <c r="BH335" s="3" t="str">
        <f>IF(AND(Table65[[#This Row],[Vector]] &lt;&gt; "Banked Construct",Table65[[#This Row],[Service]]&lt;&gt;"Stock RNA", LEN(Table65[[#This Row],[Custom Sequence/Bank ID]])&lt;300, Table65[[#This Row],[Custom Sequence/Bank ID]]&lt;&gt;""),"Comment: Sequence is less than 300nt. A spacer sequence will be added to bring the length up to 300nt","")</f>
        <v/>
      </c>
      <c r="BI335" s="1" t="str">
        <f>IF(AND(Table65[[#This Row],[Custom Sequence/Bank ID]]&lt;&gt;"", Table65[[#This Row],[Codon Optimize Capitalized?]]&lt;&gt; "No", Table65[[#This Row],[Codon Optimize Capitalized?]]&lt;&gt; "", Table65[[#This Row],[Codon Optimize Capitalized?]]&lt;&gt; "No Options"),
    IF(MOD(LEN(SUBSTITUTE(SUBSTITUTE(SUBSTITUTE(SUBSTITUTE(SUBSTITUTE(Table65[[#This Row],[Custom Sequence/Bank ID]], "a", ""), "c", ""), "g", ""), "u", ""), "t", "")), 3) = 0,
        "",
        "Error 3: Optimization regions not divisible by 3"),
    "")</f>
        <v/>
      </c>
      <c r="BJ335" s="1" t="str">
        <f>IF(
    Table65[[#This Row],[Vector]]="Banked Construct",
    IF(
        AND(
            LEFT(Table65[[#This Row],[Custom Sequence/Bank ID]], 3)="RTC",
            ISNUMBER(VALUE(MID(Table65[[#This Row],[Custom Sequence/Bank ID]], 4, 7))),
            LEN(Table65[[#This Row],[Custom Sequence/Bank ID]])=10
        ),
        "",
        "Error 4: Incorrect Bank ID"
    ),
    ""
)</f>
        <v/>
      </c>
      <c r="BK335" s="1" t="str">
        <f>IF(
   AND(Table65[[#This Row],[Vector]]&lt;&gt;"Banked Construct", LEN(Table65[[#This Row],[Custom Sequence/Bank ID]])&gt;0),
   IF(
      LEN(
         SUBSTITUTE(
            SUBSTITUTE(
               SUBSTITUTE(
                  SUBSTITUTE(UPPER(Table65[[#This Row],[Custom Sequence/Bank ID]]),"A",""),
               "C",""),
            "T",""),
         "G","")
      )&gt;0,
      "Error 5: Non-ACGT characters present",
      ""
   ),
   ""
)</f>
        <v/>
      </c>
      <c r="BL335" s="4" t="str">
        <f>IF(AND(Table65[[#This Row],[Vector]] &lt;&gt; "Banked Construct",Table65[[#This Row],[Service]]="Custom RNA", LEN(Table65[[#This Row],[Custom Sequence/Bank ID]])&gt;10000),"Error 6: Maximum sequence length is 10,000nt",IF(AND(Table65[[#This Row],[Vector]] &lt;&gt; "Banked Construct",Table65[[#This Row],[Service]]="HT Custom RNA", LEN(Table65[[#This Row],[Custom Sequence/Bank ID]])&gt;5000),"Error 6: Maximum sequence length for HT is 5,000nt", IF(Table65[[#This Row],[Service]]="HT Geneblock Custom RNA", IF(AND(Table65[[#This Row],[Vector]]="RTC coding circRNA", LEN(Table65[[#This Row],[Custom Sequence/Bank ID]])&gt;3793),"Error 6: Maximum sequence length for Coding CircRNA Geneblock is 3,793nt", IF(AND(Table65[[#This Row],[Vector]]="RTC noncoding circRNA", LEN(Table65[[#This Row],[Custom Sequence/Bank ID]])&gt;4493),"Error 6: Maximum sequence length for Noncoding CircRNA Geneblock is 4,493nt", IF(AND(Table65[[#This Row],[Vector]]="RTC Other RNA", LEN(Table65[[#This Row],[Custom Sequence/Bank ID]])&gt;4913),"Error 6: Maximum sequence length for Other RNA Geneblock is 4,913nt",""))),"")))</f>
        <v/>
      </c>
      <c r="BM335" s="4" t="str">
        <f>IF(AND(Table65[[#This Row],[Vector]] &lt;&gt; "Banked Construct", Table65[[#This Row],[Service]]&lt;&gt;"Stock RNA", Table65[[#This Row],[Custom Sequence/Bank ID]]&lt;&gt;""),
    _xlfn.LET(
        _xlpm.Sequence, Table65[[#This Row],[Custom Sequence/Bank ID]],
        _xlpm.OriginalLength, IF(AND(Table65[[#This Row],[Codon Optimize Capitalized?]] &lt;&gt; "No", Table65[[#This Row],[Codon Optimize Capitalized?]] &lt;&gt; ""),
                           LEN(SUBSTITUTE(SUBSTITUTE(SUBSTITUTE(SUBSTITUTE(SUBSTITUTE(_xlpm.Sequence, "A", ""), "C", ""), "G", ""), "T", ""), "U", "")),
                           LEN(_xlpm.Sequence)),
        _xlpm.NoGCLength, IF(AND(Table65[[#This Row],[Codon Optimize Capitalized?]] &lt;&gt; "No", Table65[[#This Row],[Codon Optimize Capitalized?]] &lt;&gt; ""),
                       LEN((SUBSTITUTE(SUBSTITUTE(SUBSTITUTE(SUBSTITUTE(SUBSTITUTE(SUBSTITUTE(SUBSTITUTE(_xlpm.Sequence, "A", ""), "C", ""), "G", ""), "T", ""), "U", ""), "g", ""), "c", ""))),
                       LEN(SUBSTITUTE(SUBSTITUTE(UPPER(_xlpm.Sequence), "G", ""), "C", ""))),
        _xlpm.GCLength, _xlpm.OriginalLength - _xlpm.NoGCLength,
        _xlpm.GCPercentage, IF(_xlpm.OriginalLength &gt; 15, _xlpm.GCLength / _xlpm.OriginalLength, 0.5),
                IF(OR(_xlpm.GCPercentage &gt; 0.65, _xlpm.GCPercentage &lt; 0.25), "Warning 7: Unoptimized region GC is not between 25-65%", "")
    ),
    ""
)</f>
        <v/>
      </c>
      <c r="BN335" s="4" t="str" cm="1">
        <f t="array" ref="BN335">_xlfn.LET(
    _xlpm.ProblemFound, _xlfn.TEXTJOIN(", ", TRUE, IF(OR(Table65[[#This Row],[Codon Optimize Capitalized?]]="No", Table65[[#This Row],[Codon Optimize Capitalized?]]=""), IF((ISNUMBER(SEARCH(Table_Restriction_Enzymes[XbaI], Table65[[#This Row],[Custom Sequence/Bank ID]]))), Table_Restriction_Enzymes[XbaI], ""),IF((ISNUMBER(FIND(LOWER(Table_Restriction_Enzymes[XbaI]), Table65[[#This Row],[Custom Sequence/Bank ID]]))), Table_Restriction_Enzymes[XbaI], ""))),
    IF(_xlpm.ProblemFound="", "", "[" &amp; _xlpm.ProblemFound &amp; "]"))</f>
        <v/>
      </c>
      <c r="BO335" s="4" t="str">
        <f>IF(Table_Sequence_Check[[#This Row],[Restriction Enzyme 1 Check]]&lt;&gt;"", Table_Restriction_Enzymes[[#Headers],[XbaI]],"")</f>
        <v/>
      </c>
      <c r="BP335" s="4" t="str" cm="1">
        <f t="array" ref="BP335">_xlfn.LET(
    _xlpm.ProblemFound, _xlfn.TEXTJOIN(", ", TRUE, IF(OR(Table65[[#This Row],[Codon Optimize Capitalized?]]="No", Table65[[#This Row],[Codon Optimize Capitalized?]]=""), IF((ISNUMBER(SEARCH(Table_Restriction_Enzymes[AscI], Table65[[#This Row],[Custom Sequence/Bank ID]]))), Table_Restriction_Enzymes[AscI], ""),IF((ISNUMBER(FIND(LOWER(Table_Restriction_Enzymes[AscI]), Table65[[#This Row],[Custom Sequence/Bank ID]]))), Table_Restriction_Enzymes[AscI], ""))),
    IF(_xlpm.ProblemFound="", "", "[" &amp; _xlpm.ProblemFound &amp; "]"))</f>
        <v/>
      </c>
      <c r="BQ335" s="4" t="str">
        <f>IF(Table_Sequence_Check[[#This Row],[Restriction Enzyme 2 Check]]&lt;&gt;"", Table_Restriction_Enzymes[[#Headers],[AscI]],"")</f>
        <v/>
      </c>
      <c r="BR335" s="4" t="str">
        <f>IF(AND(Table65[[#This Row],[Vector]] &lt;&gt; "Banked Construct",Table65[[#This Row],[Service]]&lt;&gt;"Stock RNA", Table65[[#This Row],[Service]]&lt;&gt;"HT Geneblock Custom RNA", Table_Sequence_Check[[#This Row],[Restriction Enzyme 1 Check]]&lt;&gt;"", Table_Sequence_Check[[#This Row],[Restriction Enzyme 2 Check]]&lt;&gt; ""),"Error 8: Remove instances of one of the following: " &amp; _xlfn.CONCAT(Table_Sequence_Check[[#This Row],[Restriction Enzyme 1 Check]],Table_Sequence_Check[[#This Row],[Restriction Enzyme 2 Check]]),"")</f>
        <v/>
      </c>
      <c r="BS335" s="4" t="str" cm="1">
        <f t="array" ref="BS335">IF(
   AND(
      Table65[[#This Row],[Service]] &lt;&gt; "",
      OR(
         COUNTIF(Table65[Service], "HT Custom RNA") &gt; 0,
         COUNTIF(Table65[Service], "HT Geneblock Custom RNA") &gt; 0
      ),
      COUNTA(_xlfn.UNIQUE(_xlfn._xlws.FILTER(Table65[Service], Table65[Service] &lt;&gt; ""))) &gt; 1
   ),
   "Error 9: If selecting HT Custom RNA or HT Geneblock Custom RNA, all items must match the selected HT service",
   ""
)</f>
        <v/>
      </c>
      <c r="BT335" s="4" t="str" cm="1">
        <f t="array" ref="BT335">IF(
   AND(
      Table65[[#This Row],[Service]] &lt;&gt; "",
      OR(COUNTIF(Table65[Service], "*HT Custom RNA*") &gt; 0, COUNTIF(Table65[Service], "*HT Geneblock Custom RNA*") &gt; 0),
      OR(
         COUNTA(_xlfn.UNIQUE(_xlfn._xlws.FILTER(Table65[RNA Analytics], (Table65[Service] &lt;&gt; "")))) &gt; 1,
         COUNTA(_xlfn.UNIQUE(_xlfn._xlws.FILTER(Table65[Bank Construct?], (Table65[Service] &lt;&gt; "")))) &gt; 1,
         COUNTA(_xlfn.UNIQUE(_xlfn._xlws.FILTER(Table65[Synthesis Type], (Table65[Service] &lt;&gt; "")))) &gt; 1
      )
   ),
   "Error 10: If submitting HT Custom RNA or HT Geneblock Custom RNA service request, all items must have the same Synthesis Type, Banking, and Analytics",
   ""
)</f>
        <v/>
      </c>
      <c r="BU335" s="4" t="str">
        <f>IF(AND(OR(Table65[[#This Row],[Service]] = "HT Custom RNA",Table65[[#This Row],[Service]] = "HT Geneblock Custom RNA"), Table65[[#This Row],[Vector]]="Banked Construct"),"Error 11: Banked constructs cannot be submitted for HT/Geneblock Custom RNA service. Contact the core if you'd like to resynthesize an entire banked plate","")</f>
        <v/>
      </c>
      <c r="BV335" s="4" t="str">
        <f>IF(AND(Table65[[#This Row],[Service]] &lt;&gt; "", Table65[[#This Row],[Vector]]="Banked Construct", Table65[[#This Row],[Bank Construct?]]="Yes"),"Error 12: Cannot bank constructs that are already banked","")</f>
        <v/>
      </c>
      <c r="BW335" s="4" t="str" cm="1">
        <f t="array" ref="BW335">_xlfn.LET(
    _xlpm.ProblemFound, _xlfn.TEXTJOIN(", ", TRUE, IF(AND(Table65[[#This Row],[Synthesis Type]]="Other RNA", OR(Table65[[#This Row],[Codon Optimize Capitalized?]]="No", Table65[[#This Row],[Codon Optimize Capitalized?]]="")), IF((ISNUMBER(SEARCH(Table_pA_Check[pA Check], Table65[[#This Row],[Custom Sequence/Bank ID]]))), Table_pA_Check[pA Check], ""),IF((ISNUMBER(FIND(LOWER(Table_pA_Check[pA Check]), Table65[[#This Row],[Custom Sequence/Bank ID]]))), Table_pA_Check[pA Check], ""))),
    IF(_xlpm.ProblemFound="", "", "Error 13: Problem sequences found (" &amp; _xlpm.ProblemFound &amp; ")"))</f>
        <v/>
      </c>
      <c r="BX335" s="4" t="str">
        <f>IF(AND(Table65[[#This Row],[Service]] &lt;&gt; "", Table65[[#This Row],[Codon Optimize Capitalized?]]&lt;&gt; "No", Table65[[#This Row],[Codon Optimize Capitalized?]]&lt;&gt; "", Table65[[#This Row],[Codon Optimize Capitalized?]]&lt;&gt; "No Options", EXACT(Table65[[#This Row],[Custom Sequence/Bank ID]],LOWER(Table65[[#This Row],[Custom Sequence/Bank ID]]))),"Error 14: Codon optimization is selected, but sequence is lowercase. Change regions for optimization to uppercase","")</f>
        <v/>
      </c>
      <c r="BY335" s="4" t="str">
        <f>IF(COUNTIF(Table65[Name], Table65[[#This Row],[Name]]) &gt; 1, "Error 15: Duplicate name", "")</f>
        <v/>
      </c>
      <c r="BZ335" s="4" t="str">
        <f>IF(
   Table65[[#This Row],[Service]]&lt;&gt;"",
   IF(
      AND(Table65[[#This Row],[Formulation]]="", Table65[[#This Row],[Number of Aliquots]]&gt;1),
      "Error 16: The RTC can only aliquot formulated circRNA; unformulated circRNA is stable through many freeze-thaw cycles",
      ""
   ),
   ""
)</f>
        <v/>
      </c>
      <c r="CA335" s="4" t="str">
        <f>IF(
   Table65[[#This Row],[Service]]&lt;&gt;"",
   IF(
      Table65[[#This Row],[Number of Aliquots]] &gt; (Table65[[#This Row],[Quantity (mg)]]*20),
      "Error 17: Too many aliquots. Maximum aliquots for Quantity requested = " &amp; (Table65[[#This Row],[Quantity (mg)]]*20),
      ""
   ),
   ""
)</f>
        <v/>
      </c>
      <c r="CB335" s="4" t="str">
        <f>IF(
   AND(Table65[[#This Row],[Service]]&lt;&gt;"", Table65[[#This Row],[Quantity (mg)]]&lt;0.2, Table65[[#This Row],[Formulation]]&lt;&gt;"", Table65[[#This Row],[Formulation]]&lt;&gt;"None"),
   "Error 18: Quantity too low. Minimum is 0.2mg for formulations",
   ""
)</f>
        <v/>
      </c>
      <c r="CC335" s="4" t="str">
        <f>IF(
   AND(Table65[[#This Row],[Service]]&lt;&gt;"", Table65[[#This Row],[Vector]]="No Vector", Table65[[#This Row],[Service]]&lt;&gt;"HT Geneblock Custom RNA"),
   "Error 19: [No Vector] can only be used for Geneblock service",
   ""
)</f>
        <v/>
      </c>
      <c r="CD335" s="4" t="str">
        <f>_xlfn.LET(
    _xlpm.errorList, _xlfn.TEXTJOIN(". ", TRUE, Table_Sequence_Check[[#This Row],[Problem Sequence Check]:[GC Check]],Table_Sequence_Check[[#This Row],[Restriction Enzyme Error]:[Gblock No Vector Check]]),
    IF(AND(Table65[[#This Row],[Service]]&lt;&gt;"", Table65[[#This Row],[Custom Sequence/Bank ID]]&lt;&gt;"SPECIAL",_xlpm.errorList&lt;&gt;""), _xlpm.errorList &amp; ".", "")
)</f>
        <v/>
      </c>
      <c r="CF335" s="3" t="str">
        <f t="shared" si="25"/>
        <v>Required</v>
      </c>
      <c r="CG335" s="1" t="str">
        <f t="shared" si="26"/>
        <v>Optional</v>
      </c>
      <c r="CH335" s="1" t="str">
        <f>IF(Table65[[#This Row],[Service]]&lt;&gt;"",IF((Table65[[#This Row],[Service]]="HT Custom RNA") + (Table65[[#This Row],[Service]]="HT Geneblock Custom RNA"), "Empty","Required"),"Empty")</f>
        <v>Empty</v>
      </c>
      <c r="CI335" s="1" t="str">
        <f>IF(Table65[[#This Row],[Service]] = "Stock RNA", "Required","Empty")</f>
        <v>Empty</v>
      </c>
      <c r="CJ335" s="1" t="str">
        <f>IF(OR(Table65[[#This Row],[Service]] = "Custom RNA", Table65[[#This Row],[Service]] = "HT Custom RNA", Table65[[#This Row],[Service]] = "HT Geneblock Custom RNA", Table65[[#This Row],[Service]] = "Formulation"), "Required", "Empty")</f>
        <v>Empty</v>
      </c>
      <c r="CK335" s="1" t="str">
        <f>IF(OR(Table65[[#This Row],[Service]] = "Custom RNA", Table65[[#This Row],[Service]] = "HT Custom RNA", Table65[[#This Row],[Service]] = "HT Geneblock Custom RNA"), "Required", "Empty")</f>
        <v>Empty</v>
      </c>
      <c r="CL335" s="1" t="str">
        <f>IF(OR(Table65[[#This Row],[Service]] = "Custom RNA", Table65[[#This Row],[Service]] = "HT Custom RNA", Table65[[#This Row],[Service]] = "HT Geneblock Custom RNA"), "Required", "Empty")</f>
        <v>Empty</v>
      </c>
      <c r="CM335" s="1" t="str">
        <f>IF(OR(Table65[[#This Row],[Service]] = "Custom RNA", Table65[[#This Row],[Service]] = "HT Custom RNA", Table65[[#This Row],[Service]] = "HT Geneblock Custom RNA"), "Required", "Empty")</f>
        <v>Empty</v>
      </c>
      <c r="CN335" s="1" t="str">
        <f>IF(AND(Table65[[#This Row],[Vector]]&lt;&gt;"Banked Construct", OR(Table65[[#This Row],[Service]] = "Custom RNA", Table65[[#This Row],[Service]] = "HT Custom RNA",Table65[[#This Row],[Service]] = "HT Geneblock Custom RNA",)), "Optional", "Empty")</f>
        <v>Empty</v>
      </c>
      <c r="CO335" s="1" t="str">
        <f>IF(OR(Table65[[#This Row],[Service]] = "Custom RNA", Table65[[#This Row],[Service]] = "HT Custom RNA"), "Optional", "Empty")</f>
        <v>Empty</v>
      </c>
      <c r="CP335" s="1" t="str">
        <f>IF(OR(Table65[[#This Row],[Service]] = "Custom RNA", Table65[[#This Row],[Service]] = "HT Custom RNA", Table65[[#This Row],[Service]] = "HT Custom Geneblock RNA"), "Optional", "Empty")</f>
        <v>Empty</v>
      </c>
      <c r="CQ335" s="1" t="str">
        <f>IF(Table65[[#This Row],[Service]]&lt;&gt;"",IF(OR(Table65[[#This Row],[Service]]="HT Custom RNA", Table65[[#This Row],[Service]]="HT Geneblock Custom RNA"), "Empty","Optional"),"Empty")</f>
        <v>Empty</v>
      </c>
      <c r="CR335" s="1" t="str">
        <f>IF(AND(Table65[[#This Row],[Formulation]]&lt;&gt;"",Table65[[#This Row],[Formulation]]&lt;&gt;"None",Table65[[#This Row],[Formulation]]&lt;&gt;"No Options"), "Required","Empty")</f>
        <v>Empty</v>
      </c>
      <c r="CS335" s="1" t="str">
        <f>IF(AND(Table65[[#This Row],[Formulation]]&lt;&gt;"",Table65[[#This Row],[Formulation]]&lt;&gt;"None",Table65[[#This Row],[Formulation]]&lt;&gt;"No Options"), "Optional","Empty")</f>
        <v>Empty</v>
      </c>
      <c r="CT335" s="1" t="str">
        <f t="shared" si="27"/>
        <v>Optional</v>
      </c>
      <c r="CU335" s="1" t="str">
        <f t="shared" si="28"/>
        <v>Optional</v>
      </c>
      <c r="CV335" s="2" t="str">
        <f t="shared" si="29"/>
        <v>Optional</v>
      </c>
    </row>
    <row r="336" spans="1:100" x14ac:dyDescent="0.35">
      <c r="A336" s="69">
        <v>332</v>
      </c>
      <c r="B336" s="59"/>
      <c r="C336" s="83"/>
      <c r="D336" s="85"/>
      <c r="E336" s="90"/>
      <c r="F336" s="60"/>
      <c r="G336" s="60"/>
      <c r="H336" s="60"/>
      <c r="I336" s="61"/>
      <c r="J336" s="61"/>
      <c r="K336" s="105"/>
      <c r="L336" s="90"/>
      <c r="M336" s="60"/>
      <c r="N336" s="108"/>
      <c r="O336" s="91"/>
      <c r="P336" s="111"/>
      <c r="Q336" s="93" t="str">
        <f>Table_Sequence_Check[[#This Row],[Final Warnings]]</f>
        <v/>
      </c>
      <c r="R336" s="19"/>
      <c r="S336" s="19"/>
      <c r="T336" s="19"/>
      <c r="BG336" s="3" t="str" cm="1">
        <f t="array" ref="BG336">_xlfn.LET(
    _xlpm.ProblemFound, _xlfn.TEXTJOIN(", ", TRUE, IF(OR(Table65[[#This Row],[Codon Optimize Capitalized?]]="No", Table65[[#This Row],[Codon Optimize Capitalized?]]=""), IF((ISNUMBER(SEARCH(Table_Problem_Sequences[Problem Sequences], Table65[[#This Row],[Custom Sequence/Bank ID]]))), Table_Problem_Sequences[Problem Sequences], ""),IF((ISNUMBER(FIND(LOWER(Table_Problem_Sequences[Problem Sequences]), Table65[[#This Row],[Custom Sequence/Bank ID]]))), Table_Problem_Sequences[Problem Sequences], ""))),
    IF(_xlpm.ProblemFound="", "", "Warning 1: Problem sequences found (" &amp; _xlpm.ProblemFound &amp; ")"))</f>
        <v/>
      </c>
      <c r="BH336" s="3" t="str">
        <f>IF(AND(Table65[[#This Row],[Vector]] &lt;&gt; "Banked Construct",Table65[[#This Row],[Service]]&lt;&gt;"Stock RNA", LEN(Table65[[#This Row],[Custom Sequence/Bank ID]])&lt;300, Table65[[#This Row],[Custom Sequence/Bank ID]]&lt;&gt;""),"Comment: Sequence is less than 300nt. A spacer sequence will be added to bring the length up to 300nt","")</f>
        <v/>
      </c>
      <c r="BI336" s="1" t="str">
        <f>IF(AND(Table65[[#This Row],[Custom Sequence/Bank ID]]&lt;&gt;"", Table65[[#This Row],[Codon Optimize Capitalized?]]&lt;&gt; "No", Table65[[#This Row],[Codon Optimize Capitalized?]]&lt;&gt; "", Table65[[#This Row],[Codon Optimize Capitalized?]]&lt;&gt; "No Options"),
    IF(MOD(LEN(SUBSTITUTE(SUBSTITUTE(SUBSTITUTE(SUBSTITUTE(SUBSTITUTE(Table65[[#This Row],[Custom Sequence/Bank ID]], "a", ""), "c", ""), "g", ""), "u", ""), "t", "")), 3) = 0,
        "",
        "Error 3: Optimization regions not divisible by 3"),
    "")</f>
        <v/>
      </c>
      <c r="BJ336" s="1" t="str">
        <f>IF(
    Table65[[#This Row],[Vector]]="Banked Construct",
    IF(
        AND(
            LEFT(Table65[[#This Row],[Custom Sequence/Bank ID]], 3)="RTC",
            ISNUMBER(VALUE(MID(Table65[[#This Row],[Custom Sequence/Bank ID]], 4, 7))),
            LEN(Table65[[#This Row],[Custom Sequence/Bank ID]])=10
        ),
        "",
        "Error 4: Incorrect Bank ID"
    ),
    ""
)</f>
        <v/>
      </c>
      <c r="BK336" s="1" t="str">
        <f>IF(
   AND(Table65[[#This Row],[Vector]]&lt;&gt;"Banked Construct", LEN(Table65[[#This Row],[Custom Sequence/Bank ID]])&gt;0),
   IF(
      LEN(
         SUBSTITUTE(
            SUBSTITUTE(
               SUBSTITUTE(
                  SUBSTITUTE(UPPER(Table65[[#This Row],[Custom Sequence/Bank ID]]),"A",""),
               "C",""),
            "T",""),
         "G","")
      )&gt;0,
      "Error 5: Non-ACGT characters present",
      ""
   ),
   ""
)</f>
        <v/>
      </c>
      <c r="BL336" s="4" t="str">
        <f>IF(AND(Table65[[#This Row],[Vector]] &lt;&gt; "Banked Construct",Table65[[#This Row],[Service]]="Custom RNA", LEN(Table65[[#This Row],[Custom Sequence/Bank ID]])&gt;10000),"Error 6: Maximum sequence length is 10,000nt",IF(AND(Table65[[#This Row],[Vector]] &lt;&gt; "Banked Construct",Table65[[#This Row],[Service]]="HT Custom RNA", LEN(Table65[[#This Row],[Custom Sequence/Bank ID]])&gt;5000),"Error 6: Maximum sequence length for HT is 5,000nt", IF(Table65[[#This Row],[Service]]="HT Geneblock Custom RNA", IF(AND(Table65[[#This Row],[Vector]]="RTC coding circRNA", LEN(Table65[[#This Row],[Custom Sequence/Bank ID]])&gt;3793),"Error 6: Maximum sequence length for Coding CircRNA Geneblock is 3,793nt", IF(AND(Table65[[#This Row],[Vector]]="RTC noncoding circRNA", LEN(Table65[[#This Row],[Custom Sequence/Bank ID]])&gt;4493),"Error 6: Maximum sequence length for Noncoding CircRNA Geneblock is 4,493nt", IF(AND(Table65[[#This Row],[Vector]]="RTC Other RNA", LEN(Table65[[#This Row],[Custom Sequence/Bank ID]])&gt;4913),"Error 6: Maximum sequence length for Other RNA Geneblock is 4,913nt",""))),"")))</f>
        <v/>
      </c>
      <c r="BM336" s="4" t="str">
        <f>IF(AND(Table65[[#This Row],[Vector]] &lt;&gt; "Banked Construct", Table65[[#This Row],[Service]]&lt;&gt;"Stock RNA", Table65[[#This Row],[Custom Sequence/Bank ID]]&lt;&gt;""),
    _xlfn.LET(
        _xlpm.Sequence, Table65[[#This Row],[Custom Sequence/Bank ID]],
        _xlpm.OriginalLength, IF(AND(Table65[[#This Row],[Codon Optimize Capitalized?]] &lt;&gt; "No", Table65[[#This Row],[Codon Optimize Capitalized?]] &lt;&gt; ""),
                           LEN(SUBSTITUTE(SUBSTITUTE(SUBSTITUTE(SUBSTITUTE(SUBSTITUTE(_xlpm.Sequence, "A", ""), "C", ""), "G", ""), "T", ""), "U", "")),
                           LEN(_xlpm.Sequence)),
        _xlpm.NoGCLength, IF(AND(Table65[[#This Row],[Codon Optimize Capitalized?]] &lt;&gt; "No", Table65[[#This Row],[Codon Optimize Capitalized?]] &lt;&gt; ""),
                       LEN((SUBSTITUTE(SUBSTITUTE(SUBSTITUTE(SUBSTITUTE(SUBSTITUTE(SUBSTITUTE(SUBSTITUTE(_xlpm.Sequence, "A", ""), "C", ""), "G", ""), "T", ""), "U", ""), "g", ""), "c", ""))),
                       LEN(SUBSTITUTE(SUBSTITUTE(UPPER(_xlpm.Sequence), "G", ""), "C", ""))),
        _xlpm.GCLength, _xlpm.OriginalLength - _xlpm.NoGCLength,
        _xlpm.GCPercentage, IF(_xlpm.OriginalLength &gt; 15, _xlpm.GCLength / _xlpm.OriginalLength, 0.5),
                IF(OR(_xlpm.GCPercentage &gt; 0.65, _xlpm.GCPercentage &lt; 0.25), "Warning 7: Unoptimized region GC is not between 25-65%", "")
    ),
    ""
)</f>
        <v/>
      </c>
      <c r="BN336" s="4" t="str" cm="1">
        <f t="array" ref="BN336">_xlfn.LET(
    _xlpm.ProblemFound, _xlfn.TEXTJOIN(", ", TRUE, IF(OR(Table65[[#This Row],[Codon Optimize Capitalized?]]="No", Table65[[#This Row],[Codon Optimize Capitalized?]]=""), IF((ISNUMBER(SEARCH(Table_Restriction_Enzymes[XbaI], Table65[[#This Row],[Custom Sequence/Bank ID]]))), Table_Restriction_Enzymes[XbaI], ""),IF((ISNUMBER(FIND(LOWER(Table_Restriction_Enzymes[XbaI]), Table65[[#This Row],[Custom Sequence/Bank ID]]))), Table_Restriction_Enzymes[XbaI], ""))),
    IF(_xlpm.ProblemFound="", "", "[" &amp; _xlpm.ProblemFound &amp; "]"))</f>
        <v/>
      </c>
      <c r="BO336" s="4" t="str">
        <f>IF(Table_Sequence_Check[[#This Row],[Restriction Enzyme 1 Check]]&lt;&gt;"", Table_Restriction_Enzymes[[#Headers],[XbaI]],"")</f>
        <v/>
      </c>
      <c r="BP336" s="4" t="str" cm="1">
        <f t="array" ref="BP336">_xlfn.LET(
    _xlpm.ProblemFound, _xlfn.TEXTJOIN(", ", TRUE, IF(OR(Table65[[#This Row],[Codon Optimize Capitalized?]]="No", Table65[[#This Row],[Codon Optimize Capitalized?]]=""), IF((ISNUMBER(SEARCH(Table_Restriction_Enzymes[AscI], Table65[[#This Row],[Custom Sequence/Bank ID]]))), Table_Restriction_Enzymes[AscI], ""),IF((ISNUMBER(FIND(LOWER(Table_Restriction_Enzymes[AscI]), Table65[[#This Row],[Custom Sequence/Bank ID]]))), Table_Restriction_Enzymes[AscI], ""))),
    IF(_xlpm.ProblemFound="", "", "[" &amp; _xlpm.ProblemFound &amp; "]"))</f>
        <v/>
      </c>
      <c r="BQ336" s="4" t="str">
        <f>IF(Table_Sequence_Check[[#This Row],[Restriction Enzyme 2 Check]]&lt;&gt;"", Table_Restriction_Enzymes[[#Headers],[AscI]],"")</f>
        <v/>
      </c>
      <c r="BR336" s="4" t="str">
        <f>IF(AND(Table65[[#This Row],[Vector]] &lt;&gt; "Banked Construct",Table65[[#This Row],[Service]]&lt;&gt;"Stock RNA", Table65[[#This Row],[Service]]&lt;&gt;"HT Geneblock Custom RNA", Table_Sequence_Check[[#This Row],[Restriction Enzyme 1 Check]]&lt;&gt;"", Table_Sequence_Check[[#This Row],[Restriction Enzyme 2 Check]]&lt;&gt; ""),"Error 8: Remove instances of one of the following: " &amp; _xlfn.CONCAT(Table_Sequence_Check[[#This Row],[Restriction Enzyme 1 Check]],Table_Sequence_Check[[#This Row],[Restriction Enzyme 2 Check]]),"")</f>
        <v/>
      </c>
      <c r="BS336" s="4" t="str" cm="1">
        <f t="array" ref="BS336">IF(
   AND(
      Table65[[#This Row],[Service]] &lt;&gt; "",
      OR(
         COUNTIF(Table65[Service], "HT Custom RNA") &gt; 0,
         COUNTIF(Table65[Service], "HT Geneblock Custom RNA") &gt; 0
      ),
      COUNTA(_xlfn.UNIQUE(_xlfn._xlws.FILTER(Table65[Service], Table65[Service] &lt;&gt; ""))) &gt; 1
   ),
   "Error 9: If selecting HT Custom RNA or HT Geneblock Custom RNA, all items must match the selected HT service",
   ""
)</f>
        <v/>
      </c>
      <c r="BT336" s="4" t="str" cm="1">
        <f t="array" ref="BT336">IF(
   AND(
      Table65[[#This Row],[Service]] &lt;&gt; "",
      OR(COUNTIF(Table65[Service], "*HT Custom RNA*") &gt; 0, COUNTIF(Table65[Service], "*HT Geneblock Custom RNA*") &gt; 0),
      OR(
         COUNTA(_xlfn.UNIQUE(_xlfn._xlws.FILTER(Table65[RNA Analytics], (Table65[Service] &lt;&gt; "")))) &gt; 1,
         COUNTA(_xlfn.UNIQUE(_xlfn._xlws.FILTER(Table65[Bank Construct?], (Table65[Service] &lt;&gt; "")))) &gt; 1,
         COUNTA(_xlfn.UNIQUE(_xlfn._xlws.FILTER(Table65[Synthesis Type], (Table65[Service] &lt;&gt; "")))) &gt; 1
      )
   ),
   "Error 10: If submitting HT Custom RNA or HT Geneblock Custom RNA service request, all items must have the same Synthesis Type, Banking, and Analytics",
   ""
)</f>
        <v/>
      </c>
      <c r="BU336" s="4" t="str">
        <f>IF(AND(OR(Table65[[#This Row],[Service]] = "HT Custom RNA",Table65[[#This Row],[Service]] = "HT Geneblock Custom RNA"), Table65[[#This Row],[Vector]]="Banked Construct"),"Error 11: Banked constructs cannot be submitted for HT/Geneblock Custom RNA service. Contact the core if you'd like to resynthesize an entire banked plate","")</f>
        <v/>
      </c>
      <c r="BV336" s="4" t="str">
        <f>IF(AND(Table65[[#This Row],[Service]] &lt;&gt; "", Table65[[#This Row],[Vector]]="Banked Construct", Table65[[#This Row],[Bank Construct?]]="Yes"),"Error 12: Cannot bank constructs that are already banked","")</f>
        <v/>
      </c>
      <c r="BW336" s="4" t="str" cm="1">
        <f t="array" ref="BW336">_xlfn.LET(
    _xlpm.ProblemFound, _xlfn.TEXTJOIN(", ", TRUE, IF(AND(Table65[[#This Row],[Synthesis Type]]="Other RNA", OR(Table65[[#This Row],[Codon Optimize Capitalized?]]="No", Table65[[#This Row],[Codon Optimize Capitalized?]]="")), IF((ISNUMBER(SEARCH(Table_pA_Check[pA Check], Table65[[#This Row],[Custom Sequence/Bank ID]]))), Table_pA_Check[pA Check], ""),IF((ISNUMBER(FIND(LOWER(Table_pA_Check[pA Check]), Table65[[#This Row],[Custom Sequence/Bank ID]]))), Table_pA_Check[pA Check], ""))),
    IF(_xlpm.ProblemFound="", "", "Error 13: Problem sequences found (" &amp; _xlpm.ProblemFound &amp; ")"))</f>
        <v/>
      </c>
      <c r="BX336" s="4" t="str">
        <f>IF(AND(Table65[[#This Row],[Service]] &lt;&gt; "", Table65[[#This Row],[Codon Optimize Capitalized?]]&lt;&gt; "No", Table65[[#This Row],[Codon Optimize Capitalized?]]&lt;&gt; "", Table65[[#This Row],[Codon Optimize Capitalized?]]&lt;&gt; "No Options", EXACT(Table65[[#This Row],[Custom Sequence/Bank ID]],LOWER(Table65[[#This Row],[Custom Sequence/Bank ID]]))),"Error 14: Codon optimization is selected, but sequence is lowercase. Change regions for optimization to uppercase","")</f>
        <v/>
      </c>
      <c r="BY336" s="4" t="str">
        <f>IF(COUNTIF(Table65[Name], Table65[[#This Row],[Name]]) &gt; 1, "Error 15: Duplicate name", "")</f>
        <v/>
      </c>
      <c r="BZ336" s="4" t="str">
        <f>IF(
   Table65[[#This Row],[Service]]&lt;&gt;"",
   IF(
      AND(Table65[[#This Row],[Formulation]]="", Table65[[#This Row],[Number of Aliquots]]&gt;1),
      "Error 16: The RTC can only aliquot formulated circRNA; unformulated circRNA is stable through many freeze-thaw cycles",
      ""
   ),
   ""
)</f>
        <v/>
      </c>
      <c r="CA336" s="4" t="str">
        <f>IF(
   Table65[[#This Row],[Service]]&lt;&gt;"",
   IF(
      Table65[[#This Row],[Number of Aliquots]] &gt; (Table65[[#This Row],[Quantity (mg)]]*20),
      "Error 17: Too many aliquots. Maximum aliquots for Quantity requested = " &amp; (Table65[[#This Row],[Quantity (mg)]]*20),
      ""
   ),
   ""
)</f>
        <v/>
      </c>
      <c r="CB336" s="4" t="str">
        <f>IF(
   AND(Table65[[#This Row],[Service]]&lt;&gt;"", Table65[[#This Row],[Quantity (mg)]]&lt;0.2, Table65[[#This Row],[Formulation]]&lt;&gt;"", Table65[[#This Row],[Formulation]]&lt;&gt;"None"),
   "Error 18: Quantity too low. Minimum is 0.2mg for formulations",
   ""
)</f>
        <v/>
      </c>
      <c r="CC336" s="4" t="str">
        <f>IF(
   AND(Table65[[#This Row],[Service]]&lt;&gt;"", Table65[[#This Row],[Vector]]="No Vector", Table65[[#This Row],[Service]]&lt;&gt;"HT Geneblock Custom RNA"),
   "Error 19: [No Vector] can only be used for Geneblock service",
   ""
)</f>
        <v/>
      </c>
      <c r="CD336" s="4" t="str">
        <f>_xlfn.LET(
    _xlpm.errorList, _xlfn.TEXTJOIN(". ", TRUE, Table_Sequence_Check[[#This Row],[Problem Sequence Check]:[GC Check]],Table_Sequence_Check[[#This Row],[Restriction Enzyme Error]:[Gblock No Vector Check]]),
    IF(AND(Table65[[#This Row],[Service]]&lt;&gt;"", Table65[[#This Row],[Custom Sequence/Bank ID]]&lt;&gt;"SPECIAL",_xlpm.errorList&lt;&gt;""), _xlpm.errorList &amp; ".", "")
)</f>
        <v/>
      </c>
      <c r="CF336" s="3" t="str">
        <f t="shared" si="25"/>
        <v>Required</v>
      </c>
      <c r="CG336" s="1" t="str">
        <f t="shared" si="26"/>
        <v>Optional</v>
      </c>
      <c r="CH336" s="1" t="str">
        <f>IF(Table65[[#This Row],[Service]]&lt;&gt;"",IF((Table65[[#This Row],[Service]]="HT Custom RNA") + (Table65[[#This Row],[Service]]="HT Geneblock Custom RNA"), "Empty","Required"),"Empty")</f>
        <v>Empty</v>
      </c>
      <c r="CI336" s="1" t="str">
        <f>IF(Table65[[#This Row],[Service]] = "Stock RNA", "Required","Empty")</f>
        <v>Empty</v>
      </c>
      <c r="CJ336" s="1" t="str">
        <f>IF(OR(Table65[[#This Row],[Service]] = "Custom RNA", Table65[[#This Row],[Service]] = "HT Custom RNA", Table65[[#This Row],[Service]] = "HT Geneblock Custom RNA", Table65[[#This Row],[Service]] = "Formulation"), "Required", "Empty")</f>
        <v>Empty</v>
      </c>
      <c r="CK336" s="1" t="str">
        <f>IF(OR(Table65[[#This Row],[Service]] = "Custom RNA", Table65[[#This Row],[Service]] = "HT Custom RNA", Table65[[#This Row],[Service]] = "HT Geneblock Custom RNA"), "Required", "Empty")</f>
        <v>Empty</v>
      </c>
      <c r="CL336" s="1" t="str">
        <f>IF(OR(Table65[[#This Row],[Service]] = "Custom RNA", Table65[[#This Row],[Service]] = "HT Custom RNA", Table65[[#This Row],[Service]] = "HT Geneblock Custom RNA"), "Required", "Empty")</f>
        <v>Empty</v>
      </c>
      <c r="CM336" s="1" t="str">
        <f>IF(OR(Table65[[#This Row],[Service]] = "Custom RNA", Table65[[#This Row],[Service]] = "HT Custom RNA", Table65[[#This Row],[Service]] = "HT Geneblock Custom RNA"), "Required", "Empty")</f>
        <v>Empty</v>
      </c>
      <c r="CN336" s="1" t="str">
        <f>IF(AND(Table65[[#This Row],[Vector]]&lt;&gt;"Banked Construct", OR(Table65[[#This Row],[Service]] = "Custom RNA", Table65[[#This Row],[Service]] = "HT Custom RNA",Table65[[#This Row],[Service]] = "HT Geneblock Custom RNA",)), "Optional", "Empty")</f>
        <v>Empty</v>
      </c>
      <c r="CO336" s="1" t="str">
        <f>IF(OR(Table65[[#This Row],[Service]] = "Custom RNA", Table65[[#This Row],[Service]] = "HT Custom RNA"), "Optional", "Empty")</f>
        <v>Empty</v>
      </c>
      <c r="CP336" s="1" t="str">
        <f>IF(OR(Table65[[#This Row],[Service]] = "Custom RNA", Table65[[#This Row],[Service]] = "HT Custom RNA", Table65[[#This Row],[Service]] = "HT Custom Geneblock RNA"), "Optional", "Empty")</f>
        <v>Empty</v>
      </c>
      <c r="CQ336" s="1" t="str">
        <f>IF(Table65[[#This Row],[Service]]&lt;&gt;"",IF(OR(Table65[[#This Row],[Service]]="HT Custom RNA", Table65[[#This Row],[Service]]="HT Geneblock Custom RNA"), "Empty","Optional"),"Empty")</f>
        <v>Empty</v>
      </c>
      <c r="CR336" s="1" t="str">
        <f>IF(AND(Table65[[#This Row],[Formulation]]&lt;&gt;"",Table65[[#This Row],[Formulation]]&lt;&gt;"None",Table65[[#This Row],[Formulation]]&lt;&gt;"No Options"), "Required","Empty")</f>
        <v>Empty</v>
      </c>
      <c r="CS336" s="1" t="str">
        <f>IF(AND(Table65[[#This Row],[Formulation]]&lt;&gt;"",Table65[[#This Row],[Formulation]]&lt;&gt;"None",Table65[[#This Row],[Formulation]]&lt;&gt;"No Options"), "Optional","Empty")</f>
        <v>Empty</v>
      </c>
      <c r="CT336" s="1" t="str">
        <f t="shared" si="27"/>
        <v>Optional</v>
      </c>
      <c r="CU336" s="1" t="str">
        <f t="shared" si="28"/>
        <v>Optional</v>
      </c>
      <c r="CV336" s="2" t="str">
        <f t="shared" si="29"/>
        <v>Optional</v>
      </c>
    </row>
    <row r="337" spans="1:100" x14ac:dyDescent="0.35">
      <c r="A337" s="69">
        <v>333</v>
      </c>
      <c r="B337" s="59"/>
      <c r="C337" s="83"/>
      <c r="D337" s="85"/>
      <c r="E337" s="90"/>
      <c r="F337" s="60"/>
      <c r="G337" s="60"/>
      <c r="H337" s="60"/>
      <c r="I337" s="61"/>
      <c r="J337" s="61"/>
      <c r="K337" s="105"/>
      <c r="L337" s="90"/>
      <c r="M337" s="60"/>
      <c r="N337" s="108"/>
      <c r="O337" s="91"/>
      <c r="P337" s="111"/>
      <c r="Q337" s="93" t="str">
        <f>Table_Sequence_Check[[#This Row],[Final Warnings]]</f>
        <v/>
      </c>
      <c r="R337" s="19"/>
      <c r="S337" s="19"/>
      <c r="T337" s="19"/>
      <c r="BG337" s="3" t="str" cm="1">
        <f t="array" ref="BG337">_xlfn.LET(
    _xlpm.ProblemFound, _xlfn.TEXTJOIN(", ", TRUE, IF(OR(Table65[[#This Row],[Codon Optimize Capitalized?]]="No", Table65[[#This Row],[Codon Optimize Capitalized?]]=""), IF((ISNUMBER(SEARCH(Table_Problem_Sequences[Problem Sequences], Table65[[#This Row],[Custom Sequence/Bank ID]]))), Table_Problem_Sequences[Problem Sequences], ""),IF((ISNUMBER(FIND(LOWER(Table_Problem_Sequences[Problem Sequences]), Table65[[#This Row],[Custom Sequence/Bank ID]]))), Table_Problem_Sequences[Problem Sequences], ""))),
    IF(_xlpm.ProblemFound="", "", "Warning 1: Problem sequences found (" &amp; _xlpm.ProblemFound &amp; ")"))</f>
        <v/>
      </c>
      <c r="BH337" s="3" t="str">
        <f>IF(AND(Table65[[#This Row],[Vector]] &lt;&gt; "Banked Construct",Table65[[#This Row],[Service]]&lt;&gt;"Stock RNA", LEN(Table65[[#This Row],[Custom Sequence/Bank ID]])&lt;300, Table65[[#This Row],[Custom Sequence/Bank ID]]&lt;&gt;""),"Comment: Sequence is less than 300nt. A spacer sequence will be added to bring the length up to 300nt","")</f>
        <v/>
      </c>
      <c r="BI337" s="1" t="str">
        <f>IF(AND(Table65[[#This Row],[Custom Sequence/Bank ID]]&lt;&gt;"", Table65[[#This Row],[Codon Optimize Capitalized?]]&lt;&gt; "No", Table65[[#This Row],[Codon Optimize Capitalized?]]&lt;&gt; "", Table65[[#This Row],[Codon Optimize Capitalized?]]&lt;&gt; "No Options"),
    IF(MOD(LEN(SUBSTITUTE(SUBSTITUTE(SUBSTITUTE(SUBSTITUTE(SUBSTITUTE(Table65[[#This Row],[Custom Sequence/Bank ID]], "a", ""), "c", ""), "g", ""), "u", ""), "t", "")), 3) = 0,
        "",
        "Error 3: Optimization regions not divisible by 3"),
    "")</f>
        <v/>
      </c>
      <c r="BJ337" s="1" t="str">
        <f>IF(
    Table65[[#This Row],[Vector]]="Banked Construct",
    IF(
        AND(
            LEFT(Table65[[#This Row],[Custom Sequence/Bank ID]], 3)="RTC",
            ISNUMBER(VALUE(MID(Table65[[#This Row],[Custom Sequence/Bank ID]], 4, 7))),
            LEN(Table65[[#This Row],[Custom Sequence/Bank ID]])=10
        ),
        "",
        "Error 4: Incorrect Bank ID"
    ),
    ""
)</f>
        <v/>
      </c>
      <c r="BK337" s="1" t="str">
        <f>IF(
   AND(Table65[[#This Row],[Vector]]&lt;&gt;"Banked Construct", LEN(Table65[[#This Row],[Custom Sequence/Bank ID]])&gt;0),
   IF(
      LEN(
         SUBSTITUTE(
            SUBSTITUTE(
               SUBSTITUTE(
                  SUBSTITUTE(UPPER(Table65[[#This Row],[Custom Sequence/Bank ID]]),"A",""),
               "C",""),
            "T",""),
         "G","")
      )&gt;0,
      "Error 5: Non-ACGT characters present",
      ""
   ),
   ""
)</f>
        <v/>
      </c>
      <c r="BL337" s="4" t="str">
        <f>IF(AND(Table65[[#This Row],[Vector]] &lt;&gt; "Banked Construct",Table65[[#This Row],[Service]]="Custom RNA", LEN(Table65[[#This Row],[Custom Sequence/Bank ID]])&gt;10000),"Error 6: Maximum sequence length is 10,000nt",IF(AND(Table65[[#This Row],[Vector]] &lt;&gt; "Banked Construct",Table65[[#This Row],[Service]]="HT Custom RNA", LEN(Table65[[#This Row],[Custom Sequence/Bank ID]])&gt;5000),"Error 6: Maximum sequence length for HT is 5,000nt", IF(Table65[[#This Row],[Service]]="HT Geneblock Custom RNA", IF(AND(Table65[[#This Row],[Vector]]="RTC coding circRNA", LEN(Table65[[#This Row],[Custom Sequence/Bank ID]])&gt;3793),"Error 6: Maximum sequence length for Coding CircRNA Geneblock is 3,793nt", IF(AND(Table65[[#This Row],[Vector]]="RTC noncoding circRNA", LEN(Table65[[#This Row],[Custom Sequence/Bank ID]])&gt;4493),"Error 6: Maximum sequence length for Noncoding CircRNA Geneblock is 4,493nt", IF(AND(Table65[[#This Row],[Vector]]="RTC Other RNA", LEN(Table65[[#This Row],[Custom Sequence/Bank ID]])&gt;4913),"Error 6: Maximum sequence length for Other RNA Geneblock is 4,913nt",""))),"")))</f>
        <v/>
      </c>
      <c r="BM337" s="4" t="str">
        <f>IF(AND(Table65[[#This Row],[Vector]] &lt;&gt; "Banked Construct", Table65[[#This Row],[Service]]&lt;&gt;"Stock RNA", Table65[[#This Row],[Custom Sequence/Bank ID]]&lt;&gt;""),
    _xlfn.LET(
        _xlpm.Sequence, Table65[[#This Row],[Custom Sequence/Bank ID]],
        _xlpm.OriginalLength, IF(AND(Table65[[#This Row],[Codon Optimize Capitalized?]] &lt;&gt; "No", Table65[[#This Row],[Codon Optimize Capitalized?]] &lt;&gt; ""),
                           LEN(SUBSTITUTE(SUBSTITUTE(SUBSTITUTE(SUBSTITUTE(SUBSTITUTE(_xlpm.Sequence, "A", ""), "C", ""), "G", ""), "T", ""), "U", "")),
                           LEN(_xlpm.Sequence)),
        _xlpm.NoGCLength, IF(AND(Table65[[#This Row],[Codon Optimize Capitalized?]] &lt;&gt; "No", Table65[[#This Row],[Codon Optimize Capitalized?]] &lt;&gt; ""),
                       LEN((SUBSTITUTE(SUBSTITUTE(SUBSTITUTE(SUBSTITUTE(SUBSTITUTE(SUBSTITUTE(SUBSTITUTE(_xlpm.Sequence, "A", ""), "C", ""), "G", ""), "T", ""), "U", ""), "g", ""), "c", ""))),
                       LEN(SUBSTITUTE(SUBSTITUTE(UPPER(_xlpm.Sequence), "G", ""), "C", ""))),
        _xlpm.GCLength, _xlpm.OriginalLength - _xlpm.NoGCLength,
        _xlpm.GCPercentage, IF(_xlpm.OriginalLength &gt; 15, _xlpm.GCLength / _xlpm.OriginalLength, 0.5),
                IF(OR(_xlpm.GCPercentage &gt; 0.65, _xlpm.GCPercentage &lt; 0.25), "Warning 7: Unoptimized region GC is not between 25-65%", "")
    ),
    ""
)</f>
        <v/>
      </c>
      <c r="BN337" s="4" t="str" cm="1">
        <f t="array" ref="BN337">_xlfn.LET(
    _xlpm.ProblemFound, _xlfn.TEXTJOIN(", ", TRUE, IF(OR(Table65[[#This Row],[Codon Optimize Capitalized?]]="No", Table65[[#This Row],[Codon Optimize Capitalized?]]=""), IF((ISNUMBER(SEARCH(Table_Restriction_Enzymes[XbaI], Table65[[#This Row],[Custom Sequence/Bank ID]]))), Table_Restriction_Enzymes[XbaI], ""),IF((ISNUMBER(FIND(LOWER(Table_Restriction_Enzymes[XbaI]), Table65[[#This Row],[Custom Sequence/Bank ID]]))), Table_Restriction_Enzymes[XbaI], ""))),
    IF(_xlpm.ProblemFound="", "", "[" &amp; _xlpm.ProblemFound &amp; "]"))</f>
        <v/>
      </c>
      <c r="BO337" s="4" t="str">
        <f>IF(Table_Sequence_Check[[#This Row],[Restriction Enzyme 1 Check]]&lt;&gt;"", Table_Restriction_Enzymes[[#Headers],[XbaI]],"")</f>
        <v/>
      </c>
      <c r="BP337" s="4" t="str" cm="1">
        <f t="array" ref="BP337">_xlfn.LET(
    _xlpm.ProblemFound, _xlfn.TEXTJOIN(", ", TRUE, IF(OR(Table65[[#This Row],[Codon Optimize Capitalized?]]="No", Table65[[#This Row],[Codon Optimize Capitalized?]]=""), IF((ISNUMBER(SEARCH(Table_Restriction_Enzymes[AscI], Table65[[#This Row],[Custom Sequence/Bank ID]]))), Table_Restriction_Enzymes[AscI], ""),IF((ISNUMBER(FIND(LOWER(Table_Restriction_Enzymes[AscI]), Table65[[#This Row],[Custom Sequence/Bank ID]]))), Table_Restriction_Enzymes[AscI], ""))),
    IF(_xlpm.ProblemFound="", "", "[" &amp; _xlpm.ProblemFound &amp; "]"))</f>
        <v/>
      </c>
      <c r="BQ337" s="4" t="str">
        <f>IF(Table_Sequence_Check[[#This Row],[Restriction Enzyme 2 Check]]&lt;&gt;"", Table_Restriction_Enzymes[[#Headers],[AscI]],"")</f>
        <v/>
      </c>
      <c r="BR337" s="4" t="str">
        <f>IF(AND(Table65[[#This Row],[Vector]] &lt;&gt; "Banked Construct",Table65[[#This Row],[Service]]&lt;&gt;"Stock RNA", Table65[[#This Row],[Service]]&lt;&gt;"HT Geneblock Custom RNA", Table_Sequence_Check[[#This Row],[Restriction Enzyme 1 Check]]&lt;&gt;"", Table_Sequence_Check[[#This Row],[Restriction Enzyme 2 Check]]&lt;&gt; ""),"Error 8: Remove instances of one of the following: " &amp; _xlfn.CONCAT(Table_Sequence_Check[[#This Row],[Restriction Enzyme 1 Check]],Table_Sequence_Check[[#This Row],[Restriction Enzyme 2 Check]]),"")</f>
        <v/>
      </c>
      <c r="BS337" s="4" t="str" cm="1">
        <f t="array" ref="BS337">IF(
   AND(
      Table65[[#This Row],[Service]] &lt;&gt; "",
      OR(
         COUNTIF(Table65[Service], "HT Custom RNA") &gt; 0,
         COUNTIF(Table65[Service], "HT Geneblock Custom RNA") &gt; 0
      ),
      COUNTA(_xlfn.UNIQUE(_xlfn._xlws.FILTER(Table65[Service], Table65[Service] &lt;&gt; ""))) &gt; 1
   ),
   "Error 9: If selecting HT Custom RNA or HT Geneblock Custom RNA, all items must match the selected HT service",
   ""
)</f>
        <v/>
      </c>
      <c r="BT337" s="4" t="str" cm="1">
        <f t="array" ref="BT337">IF(
   AND(
      Table65[[#This Row],[Service]] &lt;&gt; "",
      OR(COUNTIF(Table65[Service], "*HT Custom RNA*") &gt; 0, COUNTIF(Table65[Service], "*HT Geneblock Custom RNA*") &gt; 0),
      OR(
         COUNTA(_xlfn.UNIQUE(_xlfn._xlws.FILTER(Table65[RNA Analytics], (Table65[Service] &lt;&gt; "")))) &gt; 1,
         COUNTA(_xlfn.UNIQUE(_xlfn._xlws.FILTER(Table65[Bank Construct?], (Table65[Service] &lt;&gt; "")))) &gt; 1,
         COUNTA(_xlfn.UNIQUE(_xlfn._xlws.FILTER(Table65[Synthesis Type], (Table65[Service] &lt;&gt; "")))) &gt; 1
      )
   ),
   "Error 10: If submitting HT Custom RNA or HT Geneblock Custom RNA service request, all items must have the same Synthesis Type, Banking, and Analytics",
   ""
)</f>
        <v/>
      </c>
      <c r="BU337" s="4" t="str">
        <f>IF(AND(OR(Table65[[#This Row],[Service]] = "HT Custom RNA",Table65[[#This Row],[Service]] = "HT Geneblock Custom RNA"), Table65[[#This Row],[Vector]]="Banked Construct"),"Error 11: Banked constructs cannot be submitted for HT/Geneblock Custom RNA service. Contact the core if you'd like to resynthesize an entire banked plate","")</f>
        <v/>
      </c>
      <c r="BV337" s="4" t="str">
        <f>IF(AND(Table65[[#This Row],[Service]] &lt;&gt; "", Table65[[#This Row],[Vector]]="Banked Construct", Table65[[#This Row],[Bank Construct?]]="Yes"),"Error 12: Cannot bank constructs that are already banked","")</f>
        <v/>
      </c>
      <c r="BW337" s="4" t="str" cm="1">
        <f t="array" ref="BW337">_xlfn.LET(
    _xlpm.ProblemFound, _xlfn.TEXTJOIN(", ", TRUE, IF(AND(Table65[[#This Row],[Synthesis Type]]="Other RNA", OR(Table65[[#This Row],[Codon Optimize Capitalized?]]="No", Table65[[#This Row],[Codon Optimize Capitalized?]]="")), IF((ISNUMBER(SEARCH(Table_pA_Check[pA Check], Table65[[#This Row],[Custom Sequence/Bank ID]]))), Table_pA_Check[pA Check], ""),IF((ISNUMBER(FIND(LOWER(Table_pA_Check[pA Check]), Table65[[#This Row],[Custom Sequence/Bank ID]]))), Table_pA_Check[pA Check], ""))),
    IF(_xlpm.ProblemFound="", "", "Error 13: Problem sequences found (" &amp; _xlpm.ProblemFound &amp; ")"))</f>
        <v/>
      </c>
      <c r="BX337" s="4" t="str">
        <f>IF(AND(Table65[[#This Row],[Service]] &lt;&gt; "", Table65[[#This Row],[Codon Optimize Capitalized?]]&lt;&gt; "No", Table65[[#This Row],[Codon Optimize Capitalized?]]&lt;&gt; "", Table65[[#This Row],[Codon Optimize Capitalized?]]&lt;&gt; "No Options", EXACT(Table65[[#This Row],[Custom Sequence/Bank ID]],LOWER(Table65[[#This Row],[Custom Sequence/Bank ID]]))),"Error 14: Codon optimization is selected, but sequence is lowercase. Change regions for optimization to uppercase","")</f>
        <v/>
      </c>
      <c r="BY337" s="4" t="str">
        <f>IF(COUNTIF(Table65[Name], Table65[[#This Row],[Name]]) &gt; 1, "Error 15: Duplicate name", "")</f>
        <v/>
      </c>
      <c r="BZ337" s="4" t="str">
        <f>IF(
   Table65[[#This Row],[Service]]&lt;&gt;"",
   IF(
      AND(Table65[[#This Row],[Formulation]]="", Table65[[#This Row],[Number of Aliquots]]&gt;1),
      "Error 16: The RTC can only aliquot formulated circRNA; unformulated circRNA is stable through many freeze-thaw cycles",
      ""
   ),
   ""
)</f>
        <v/>
      </c>
      <c r="CA337" s="4" t="str">
        <f>IF(
   Table65[[#This Row],[Service]]&lt;&gt;"",
   IF(
      Table65[[#This Row],[Number of Aliquots]] &gt; (Table65[[#This Row],[Quantity (mg)]]*20),
      "Error 17: Too many aliquots. Maximum aliquots for Quantity requested = " &amp; (Table65[[#This Row],[Quantity (mg)]]*20),
      ""
   ),
   ""
)</f>
        <v/>
      </c>
      <c r="CB337" s="4" t="str">
        <f>IF(
   AND(Table65[[#This Row],[Service]]&lt;&gt;"", Table65[[#This Row],[Quantity (mg)]]&lt;0.2, Table65[[#This Row],[Formulation]]&lt;&gt;"", Table65[[#This Row],[Formulation]]&lt;&gt;"None"),
   "Error 18: Quantity too low. Minimum is 0.2mg for formulations",
   ""
)</f>
        <v/>
      </c>
      <c r="CC337" s="4" t="str">
        <f>IF(
   AND(Table65[[#This Row],[Service]]&lt;&gt;"", Table65[[#This Row],[Vector]]="No Vector", Table65[[#This Row],[Service]]&lt;&gt;"HT Geneblock Custom RNA"),
   "Error 19: [No Vector] can only be used for Geneblock service",
   ""
)</f>
        <v/>
      </c>
      <c r="CD337" s="4" t="str">
        <f>_xlfn.LET(
    _xlpm.errorList, _xlfn.TEXTJOIN(". ", TRUE, Table_Sequence_Check[[#This Row],[Problem Sequence Check]:[GC Check]],Table_Sequence_Check[[#This Row],[Restriction Enzyme Error]:[Gblock No Vector Check]]),
    IF(AND(Table65[[#This Row],[Service]]&lt;&gt;"", Table65[[#This Row],[Custom Sequence/Bank ID]]&lt;&gt;"SPECIAL",_xlpm.errorList&lt;&gt;""), _xlpm.errorList &amp; ".", "")
)</f>
        <v/>
      </c>
      <c r="CF337" s="3" t="str">
        <f t="shared" si="25"/>
        <v>Required</v>
      </c>
      <c r="CG337" s="1" t="str">
        <f t="shared" si="26"/>
        <v>Optional</v>
      </c>
      <c r="CH337" s="1" t="str">
        <f>IF(Table65[[#This Row],[Service]]&lt;&gt;"",IF((Table65[[#This Row],[Service]]="HT Custom RNA") + (Table65[[#This Row],[Service]]="HT Geneblock Custom RNA"), "Empty","Required"),"Empty")</f>
        <v>Empty</v>
      </c>
      <c r="CI337" s="1" t="str">
        <f>IF(Table65[[#This Row],[Service]] = "Stock RNA", "Required","Empty")</f>
        <v>Empty</v>
      </c>
      <c r="CJ337" s="1" t="str">
        <f>IF(OR(Table65[[#This Row],[Service]] = "Custom RNA", Table65[[#This Row],[Service]] = "HT Custom RNA", Table65[[#This Row],[Service]] = "HT Geneblock Custom RNA", Table65[[#This Row],[Service]] = "Formulation"), "Required", "Empty")</f>
        <v>Empty</v>
      </c>
      <c r="CK337" s="1" t="str">
        <f>IF(OR(Table65[[#This Row],[Service]] = "Custom RNA", Table65[[#This Row],[Service]] = "HT Custom RNA", Table65[[#This Row],[Service]] = "HT Geneblock Custom RNA"), "Required", "Empty")</f>
        <v>Empty</v>
      </c>
      <c r="CL337" s="1" t="str">
        <f>IF(OR(Table65[[#This Row],[Service]] = "Custom RNA", Table65[[#This Row],[Service]] = "HT Custom RNA", Table65[[#This Row],[Service]] = "HT Geneblock Custom RNA"), "Required", "Empty")</f>
        <v>Empty</v>
      </c>
      <c r="CM337" s="1" t="str">
        <f>IF(OR(Table65[[#This Row],[Service]] = "Custom RNA", Table65[[#This Row],[Service]] = "HT Custom RNA", Table65[[#This Row],[Service]] = "HT Geneblock Custom RNA"), "Required", "Empty")</f>
        <v>Empty</v>
      </c>
      <c r="CN337" s="1" t="str">
        <f>IF(AND(Table65[[#This Row],[Vector]]&lt;&gt;"Banked Construct", OR(Table65[[#This Row],[Service]] = "Custom RNA", Table65[[#This Row],[Service]] = "HT Custom RNA",Table65[[#This Row],[Service]] = "HT Geneblock Custom RNA",)), "Optional", "Empty")</f>
        <v>Empty</v>
      </c>
      <c r="CO337" s="1" t="str">
        <f>IF(OR(Table65[[#This Row],[Service]] = "Custom RNA", Table65[[#This Row],[Service]] = "HT Custom RNA"), "Optional", "Empty")</f>
        <v>Empty</v>
      </c>
      <c r="CP337" s="1" t="str">
        <f>IF(OR(Table65[[#This Row],[Service]] = "Custom RNA", Table65[[#This Row],[Service]] = "HT Custom RNA", Table65[[#This Row],[Service]] = "HT Custom Geneblock RNA"), "Optional", "Empty")</f>
        <v>Empty</v>
      </c>
      <c r="CQ337" s="1" t="str">
        <f>IF(Table65[[#This Row],[Service]]&lt;&gt;"",IF(OR(Table65[[#This Row],[Service]]="HT Custom RNA", Table65[[#This Row],[Service]]="HT Geneblock Custom RNA"), "Empty","Optional"),"Empty")</f>
        <v>Empty</v>
      </c>
      <c r="CR337" s="1" t="str">
        <f>IF(AND(Table65[[#This Row],[Formulation]]&lt;&gt;"",Table65[[#This Row],[Formulation]]&lt;&gt;"None",Table65[[#This Row],[Formulation]]&lt;&gt;"No Options"), "Required","Empty")</f>
        <v>Empty</v>
      </c>
      <c r="CS337" s="1" t="str">
        <f>IF(AND(Table65[[#This Row],[Formulation]]&lt;&gt;"",Table65[[#This Row],[Formulation]]&lt;&gt;"None",Table65[[#This Row],[Formulation]]&lt;&gt;"No Options"), "Optional","Empty")</f>
        <v>Empty</v>
      </c>
      <c r="CT337" s="1" t="str">
        <f t="shared" si="27"/>
        <v>Optional</v>
      </c>
      <c r="CU337" s="1" t="str">
        <f t="shared" si="28"/>
        <v>Optional</v>
      </c>
      <c r="CV337" s="2" t="str">
        <f t="shared" si="29"/>
        <v>Optional</v>
      </c>
    </row>
    <row r="338" spans="1:100" x14ac:dyDescent="0.35">
      <c r="A338" s="69">
        <v>334</v>
      </c>
      <c r="B338" s="59"/>
      <c r="C338" s="83"/>
      <c r="D338" s="85"/>
      <c r="E338" s="90"/>
      <c r="F338" s="60"/>
      <c r="G338" s="60"/>
      <c r="H338" s="60"/>
      <c r="I338" s="61"/>
      <c r="J338" s="61"/>
      <c r="K338" s="105"/>
      <c r="L338" s="90"/>
      <c r="M338" s="60"/>
      <c r="N338" s="108"/>
      <c r="O338" s="91"/>
      <c r="P338" s="111"/>
      <c r="Q338" s="93" t="str">
        <f>Table_Sequence_Check[[#This Row],[Final Warnings]]</f>
        <v/>
      </c>
      <c r="R338" s="19"/>
      <c r="S338" s="19"/>
      <c r="T338" s="19"/>
      <c r="BG338" s="3" t="str" cm="1">
        <f t="array" ref="BG338">_xlfn.LET(
    _xlpm.ProblemFound, _xlfn.TEXTJOIN(", ", TRUE, IF(OR(Table65[[#This Row],[Codon Optimize Capitalized?]]="No", Table65[[#This Row],[Codon Optimize Capitalized?]]=""), IF((ISNUMBER(SEARCH(Table_Problem_Sequences[Problem Sequences], Table65[[#This Row],[Custom Sequence/Bank ID]]))), Table_Problem_Sequences[Problem Sequences], ""),IF((ISNUMBER(FIND(LOWER(Table_Problem_Sequences[Problem Sequences]), Table65[[#This Row],[Custom Sequence/Bank ID]]))), Table_Problem_Sequences[Problem Sequences], ""))),
    IF(_xlpm.ProblemFound="", "", "Warning 1: Problem sequences found (" &amp; _xlpm.ProblemFound &amp; ")"))</f>
        <v/>
      </c>
      <c r="BH338" s="3" t="str">
        <f>IF(AND(Table65[[#This Row],[Vector]] &lt;&gt; "Banked Construct",Table65[[#This Row],[Service]]&lt;&gt;"Stock RNA", LEN(Table65[[#This Row],[Custom Sequence/Bank ID]])&lt;300, Table65[[#This Row],[Custom Sequence/Bank ID]]&lt;&gt;""),"Comment: Sequence is less than 300nt. A spacer sequence will be added to bring the length up to 300nt","")</f>
        <v/>
      </c>
      <c r="BI338" s="1" t="str">
        <f>IF(AND(Table65[[#This Row],[Custom Sequence/Bank ID]]&lt;&gt;"", Table65[[#This Row],[Codon Optimize Capitalized?]]&lt;&gt; "No", Table65[[#This Row],[Codon Optimize Capitalized?]]&lt;&gt; "", Table65[[#This Row],[Codon Optimize Capitalized?]]&lt;&gt; "No Options"),
    IF(MOD(LEN(SUBSTITUTE(SUBSTITUTE(SUBSTITUTE(SUBSTITUTE(SUBSTITUTE(Table65[[#This Row],[Custom Sequence/Bank ID]], "a", ""), "c", ""), "g", ""), "u", ""), "t", "")), 3) = 0,
        "",
        "Error 3: Optimization regions not divisible by 3"),
    "")</f>
        <v/>
      </c>
      <c r="BJ338" s="1" t="str">
        <f>IF(
    Table65[[#This Row],[Vector]]="Banked Construct",
    IF(
        AND(
            LEFT(Table65[[#This Row],[Custom Sequence/Bank ID]], 3)="RTC",
            ISNUMBER(VALUE(MID(Table65[[#This Row],[Custom Sequence/Bank ID]], 4, 7))),
            LEN(Table65[[#This Row],[Custom Sequence/Bank ID]])=10
        ),
        "",
        "Error 4: Incorrect Bank ID"
    ),
    ""
)</f>
        <v/>
      </c>
      <c r="BK338" s="1" t="str">
        <f>IF(
   AND(Table65[[#This Row],[Vector]]&lt;&gt;"Banked Construct", LEN(Table65[[#This Row],[Custom Sequence/Bank ID]])&gt;0),
   IF(
      LEN(
         SUBSTITUTE(
            SUBSTITUTE(
               SUBSTITUTE(
                  SUBSTITUTE(UPPER(Table65[[#This Row],[Custom Sequence/Bank ID]]),"A",""),
               "C",""),
            "T",""),
         "G","")
      )&gt;0,
      "Error 5: Non-ACGT characters present",
      ""
   ),
   ""
)</f>
        <v/>
      </c>
      <c r="BL338" s="4" t="str">
        <f>IF(AND(Table65[[#This Row],[Vector]] &lt;&gt; "Banked Construct",Table65[[#This Row],[Service]]="Custom RNA", LEN(Table65[[#This Row],[Custom Sequence/Bank ID]])&gt;10000),"Error 6: Maximum sequence length is 10,000nt",IF(AND(Table65[[#This Row],[Vector]] &lt;&gt; "Banked Construct",Table65[[#This Row],[Service]]="HT Custom RNA", LEN(Table65[[#This Row],[Custom Sequence/Bank ID]])&gt;5000),"Error 6: Maximum sequence length for HT is 5,000nt", IF(Table65[[#This Row],[Service]]="HT Geneblock Custom RNA", IF(AND(Table65[[#This Row],[Vector]]="RTC coding circRNA", LEN(Table65[[#This Row],[Custom Sequence/Bank ID]])&gt;3793),"Error 6: Maximum sequence length for Coding CircRNA Geneblock is 3,793nt", IF(AND(Table65[[#This Row],[Vector]]="RTC noncoding circRNA", LEN(Table65[[#This Row],[Custom Sequence/Bank ID]])&gt;4493),"Error 6: Maximum sequence length for Noncoding CircRNA Geneblock is 4,493nt", IF(AND(Table65[[#This Row],[Vector]]="RTC Other RNA", LEN(Table65[[#This Row],[Custom Sequence/Bank ID]])&gt;4913),"Error 6: Maximum sequence length for Other RNA Geneblock is 4,913nt",""))),"")))</f>
        <v/>
      </c>
      <c r="BM338" s="4" t="str">
        <f>IF(AND(Table65[[#This Row],[Vector]] &lt;&gt; "Banked Construct", Table65[[#This Row],[Service]]&lt;&gt;"Stock RNA", Table65[[#This Row],[Custom Sequence/Bank ID]]&lt;&gt;""),
    _xlfn.LET(
        _xlpm.Sequence, Table65[[#This Row],[Custom Sequence/Bank ID]],
        _xlpm.OriginalLength, IF(AND(Table65[[#This Row],[Codon Optimize Capitalized?]] &lt;&gt; "No", Table65[[#This Row],[Codon Optimize Capitalized?]] &lt;&gt; ""),
                           LEN(SUBSTITUTE(SUBSTITUTE(SUBSTITUTE(SUBSTITUTE(SUBSTITUTE(_xlpm.Sequence, "A", ""), "C", ""), "G", ""), "T", ""), "U", "")),
                           LEN(_xlpm.Sequence)),
        _xlpm.NoGCLength, IF(AND(Table65[[#This Row],[Codon Optimize Capitalized?]] &lt;&gt; "No", Table65[[#This Row],[Codon Optimize Capitalized?]] &lt;&gt; ""),
                       LEN((SUBSTITUTE(SUBSTITUTE(SUBSTITUTE(SUBSTITUTE(SUBSTITUTE(SUBSTITUTE(SUBSTITUTE(_xlpm.Sequence, "A", ""), "C", ""), "G", ""), "T", ""), "U", ""), "g", ""), "c", ""))),
                       LEN(SUBSTITUTE(SUBSTITUTE(UPPER(_xlpm.Sequence), "G", ""), "C", ""))),
        _xlpm.GCLength, _xlpm.OriginalLength - _xlpm.NoGCLength,
        _xlpm.GCPercentage, IF(_xlpm.OriginalLength &gt; 15, _xlpm.GCLength / _xlpm.OriginalLength, 0.5),
                IF(OR(_xlpm.GCPercentage &gt; 0.65, _xlpm.GCPercentage &lt; 0.25), "Warning 7: Unoptimized region GC is not between 25-65%", "")
    ),
    ""
)</f>
        <v/>
      </c>
      <c r="BN338" s="4" t="str" cm="1">
        <f t="array" ref="BN338">_xlfn.LET(
    _xlpm.ProblemFound, _xlfn.TEXTJOIN(", ", TRUE, IF(OR(Table65[[#This Row],[Codon Optimize Capitalized?]]="No", Table65[[#This Row],[Codon Optimize Capitalized?]]=""), IF((ISNUMBER(SEARCH(Table_Restriction_Enzymes[XbaI], Table65[[#This Row],[Custom Sequence/Bank ID]]))), Table_Restriction_Enzymes[XbaI], ""),IF((ISNUMBER(FIND(LOWER(Table_Restriction_Enzymes[XbaI]), Table65[[#This Row],[Custom Sequence/Bank ID]]))), Table_Restriction_Enzymes[XbaI], ""))),
    IF(_xlpm.ProblemFound="", "", "[" &amp; _xlpm.ProblemFound &amp; "]"))</f>
        <v/>
      </c>
      <c r="BO338" s="4" t="str">
        <f>IF(Table_Sequence_Check[[#This Row],[Restriction Enzyme 1 Check]]&lt;&gt;"", Table_Restriction_Enzymes[[#Headers],[XbaI]],"")</f>
        <v/>
      </c>
      <c r="BP338" s="4" t="str" cm="1">
        <f t="array" ref="BP338">_xlfn.LET(
    _xlpm.ProblemFound, _xlfn.TEXTJOIN(", ", TRUE, IF(OR(Table65[[#This Row],[Codon Optimize Capitalized?]]="No", Table65[[#This Row],[Codon Optimize Capitalized?]]=""), IF((ISNUMBER(SEARCH(Table_Restriction_Enzymes[AscI], Table65[[#This Row],[Custom Sequence/Bank ID]]))), Table_Restriction_Enzymes[AscI], ""),IF((ISNUMBER(FIND(LOWER(Table_Restriction_Enzymes[AscI]), Table65[[#This Row],[Custom Sequence/Bank ID]]))), Table_Restriction_Enzymes[AscI], ""))),
    IF(_xlpm.ProblemFound="", "", "[" &amp; _xlpm.ProblemFound &amp; "]"))</f>
        <v/>
      </c>
      <c r="BQ338" s="4" t="str">
        <f>IF(Table_Sequence_Check[[#This Row],[Restriction Enzyme 2 Check]]&lt;&gt;"", Table_Restriction_Enzymes[[#Headers],[AscI]],"")</f>
        <v/>
      </c>
      <c r="BR338" s="4" t="str">
        <f>IF(AND(Table65[[#This Row],[Vector]] &lt;&gt; "Banked Construct",Table65[[#This Row],[Service]]&lt;&gt;"Stock RNA", Table65[[#This Row],[Service]]&lt;&gt;"HT Geneblock Custom RNA", Table_Sequence_Check[[#This Row],[Restriction Enzyme 1 Check]]&lt;&gt;"", Table_Sequence_Check[[#This Row],[Restriction Enzyme 2 Check]]&lt;&gt; ""),"Error 8: Remove instances of one of the following: " &amp; _xlfn.CONCAT(Table_Sequence_Check[[#This Row],[Restriction Enzyme 1 Check]],Table_Sequence_Check[[#This Row],[Restriction Enzyme 2 Check]]),"")</f>
        <v/>
      </c>
      <c r="BS338" s="4" t="str" cm="1">
        <f t="array" ref="BS338">IF(
   AND(
      Table65[[#This Row],[Service]] &lt;&gt; "",
      OR(
         COUNTIF(Table65[Service], "HT Custom RNA") &gt; 0,
         COUNTIF(Table65[Service], "HT Geneblock Custom RNA") &gt; 0
      ),
      COUNTA(_xlfn.UNIQUE(_xlfn._xlws.FILTER(Table65[Service], Table65[Service] &lt;&gt; ""))) &gt; 1
   ),
   "Error 9: If selecting HT Custom RNA or HT Geneblock Custom RNA, all items must match the selected HT service",
   ""
)</f>
        <v/>
      </c>
      <c r="BT338" s="4" t="str" cm="1">
        <f t="array" ref="BT338">IF(
   AND(
      Table65[[#This Row],[Service]] &lt;&gt; "",
      OR(COUNTIF(Table65[Service], "*HT Custom RNA*") &gt; 0, COUNTIF(Table65[Service], "*HT Geneblock Custom RNA*") &gt; 0),
      OR(
         COUNTA(_xlfn.UNIQUE(_xlfn._xlws.FILTER(Table65[RNA Analytics], (Table65[Service] &lt;&gt; "")))) &gt; 1,
         COUNTA(_xlfn.UNIQUE(_xlfn._xlws.FILTER(Table65[Bank Construct?], (Table65[Service] &lt;&gt; "")))) &gt; 1,
         COUNTA(_xlfn.UNIQUE(_xlfn._xlws.FILTER(Table65[Synthesis Type], (Table65[Service] &lt;&gt; "")))) &gt; 1
      )
   ),
   "Error 10: If submitting HT Custom RNA or HT Geneblock Custom RNA service request, all items must have the same Synthesis Type, Banking, and Analytics",
   ""
)</f>
        <v/>
      </c>
      <c r="BU338" s="4" t="str">
        <f>IF(AND(OR(Table65[[#This Row],[Service]] = "HT Custom RNA",Table65[[#This Row],[Service]] = "HT Geneblock Custom RNA"), Table65[[#This Row],[Vector]]="Banked Construct"),"Error 11: Banked constructs cannot be submitted for HT/Geneblock Custom RNA service. Contact the core if you'd like to resynthesize an entire banked plate","")</f>
        <v/>
      </c>
      <c r="BV338" s="4" t="str">
        <f>IF(AND(Table65[[#This Row],[Service]] &lt;&gt; "", Table65[[#This Row],[Vector]]="Banked Construct", Table65[[#This Row],[Bank Construct?]]="Yes"),"Error 12: Cannot bank constructs that are already banked","")</f>
        <v/>
      </c>
      <c r="BW338" s="4" t="str" cm="1">
        <f t="array" ref="BW338">_xlfn.LET(
    _xlpm.ProblemFound, _xlfn.TEXTJOIN(", ", TRUE, IF(AND(Table65[[#This Row],[Synthesis Type]]="Other RNA", OR(Table65[[#This Row],[Codon Optimize Capitalized?]]="No", Table65[[#This Row],[Codon Optimize Capitalized?]]="")), IF((ISNUMBER(SEARCH(Table_pA_Check[pA Check], Table65[[#This Row],[Custom Sequence/Bank ID]]))), Table_pA_Check[pA Check], ""),IF((ISNUMBER(FIND(LOWER(Table_pA_Check[pA Check]), Table65[[#This Row],[Custom Sequence/Bank ID]]))), Table_pA_Check[pA Check], ""))),
    IF(_xlpm.ProblemFound="", "", "Error 13: Problem sequences found (" &amp; _xlpm.ProblemFound &amp; ")"))</f>
        <v/>
      </c>
      <c r="BX338" s="4" t="str">
        <f>IF(AND(Table65[[#This Row],[Service]] &lt;&gt; "", Table65[[#This Row],[Codon Optimize Capitalized?]]&lt;&gt; "No", Table65[[#This Row],[Codon Optimize Capitalized?]]&lt;&gt; "", Table65[[#This Row],[Codon Optimize Capitalized?]]&lt;&gt; "No Options", EXACT(Table65[[#This Row],[Custom Sequence/Bank ID]],LOWER(Table65[[#This Row],[Custom Sequence/Bank ID]]))),"Error 14: Codon optimization is selected, but sequence is lowercase. Change regions for optimization to uppercase","")</f>
        <v/>
      </c>
      <c r="BY338" s="4" t="str">
        <f>IF(COUNTIF(Table65[Name], Table65[[#This Row],[Name]]) &gt; 1, "Error 15: Duplicate name", "")</f>
        <v/>
      </c>
      <c r="BZ338" s="4" t="str">
        <f>IF(
   Table65[[#This Row],[Service]]&lt;&gt;"",
   IF(
      AND(Table65[[#This Row],[Formulation]]="", Table65[[#This Row],[Number of Aliquots]]&gt;1),
      "Error 16: The RTC can only aliquot formulated circRNA; unformulated circRNA is stable through many freeze-thaw cycles",
      ""
   ),
   ""
)</f>
        <v/>
      </c>
      <c r="CA338" s="4" t="str">
        <f>IF(
   Table65[[#This Row],[Service]]&lt;&gt;"",
   IF(
      Table65[[#This Row],[Number of Aliquots]] &gt; (Table65[[#This Row],[Quantity (mg)]]*20),
      "Error 17: Too many aliquots. Maximum aliquots for Quantity requested = " &amp; (Table65[[#This Row],[Quantity (mg)]]*20),
      ""
   ),
   ""
)</f>
        <v/>
      </c>
      <c r="CB338" s="4" t="str">
        <f>IF(
   AND(Table65[[#This Row],[Service]]&lt;&gt;"", Table65[[#This Row],[Quantity (mg)]]&lt;0.2, Table65[[#This Row],[Formulation]]&lt;&gt;"", Table65[[#This Row],[Formulation]]&lt;&gt;"None"),
   "Error 18: Quantity too low. Minimum is 0.2mg for formulations",
   ""
)</f>
        <v/>
      </c>
      <c r="CC338" s="4" t="str">
        <f>IF(
   AND(Table65[[#This Row],[Service]]&lt;&gt;"", Table65[[#This Row],[Vector]]="No Vector", Table65[[#This Row],[Service]]&lt;&gt;"HT Geneblock Custom RNA"),
   "Error 19: [No Vector] can only be used for Geneblock service",
   ""
)</f>
        <v/>
      </c>
      <c r="CD338" s="4" t="str">
        <f>_xlfn.LET(
    _xlpm.errorList, _xlfn.TEXTJOIN(". ", TRUE, Table_Sequence_Check[[#This Row],[Problem Sequence Check]:[GC Check]],Table_Sequence_Check[[#This Row],[Restriction Enzyme Error]:[Gblock No Vector Check]]),
    IF(AND(Table65[[#This Row],[Service]]&lt;&gt;"", Table65[[#This Row],[Custom Sequence/Bank ID]]&lt;&gt;"SPECIAL",_xlpm.errorList&lt;&gt;""), _xlpm.errorList &amp; ".", "")
)</f>
        <v/>
      </c>
      <c r="CF338" s="3" t="str">
        <f t="shared" si="25"/>
        <v>Required</v>
      </c>
      <c r="CG338" s="1" t="str">
        <f t="shared" si="26"/>
        <v>Optional</v>
      </c>
      <c r="CH338" s="1" t="str">
        <f>IF(Table65[[#This Row],[Service]]&lt;&gt;"",IF((Table65[[#This Row],[Service]]="HT Custom RNA") + (Table65[[#This Row],[Service]]="HT Geneblock Custom RNA"), "Empty","Required"),"Empty")</f>
        <v>Empty</v>
      </c>
      <c r="CI338" s="1" t="str">
        <f>IF(Table65[[#This Row],[Service]] = "Stock RNA", "Required","Empty")</f>
        <v>Empty</v>
      </c>
      <c r="CJ338" s="1" t="str">
        <f>IF(OR(Table65[[#This Row],[Service]] = "Custom RNA", Table65[[#This Row],[Service]] = "HT Custom RNA", Table65[[#This Row],[Service]] = "HT Geneblock Custom RNA", Table65[[#This Row],[Service]] = "Formulation"), "Required", "Empty")</f>
        <v>Empty</v>
      </c>
      <c r="CK338" s="1" t="str">
        <f>IF(OR(Table65[[#This Row],[Service]] = "Custom RNA", Table65[[#This Row],[Service]] = "HT Custom RNA", Table65[[#This Row],[Service]] = "HT Geneblock Custom RNA"), "Required", "Empty")</f>
        <v>Empty</v>
      </c>
      <c r="CL338" s="1" t="str">
        <f>IF(OR(Table65[[#This Row],[Service]] = "Custom RNA", Table65[[#This Row],[Service]] = "HT Custom RNA", Table65[[#This Row],[Service]] = "HT Geneblock Custom RNA"), "Required", "Empty")</f>
        <v>Empty</v>
      </c>
      <c r="CM338" s="1" t="str">
        <f>IF(OR(Table65[[#This Row],[Service]] = "Custom RNA", Table65[[#This Row],[Service]] = "HT Custom RNA", Table65[[#This Row],[Service]] = "HT Geneblock Custom RNA"), "Required", "Empty")</f>
        <v>Empty</v>
      </c>
      <c r="CN338" s="1" t="str">
        <f>IF(AND(Table65[[#This Row],[Vector]]&lt;&gt;"Banked Construct", OR(Table65[[#This Row],[Service]] = "Custom RNA", Table65[[#This Row],[Service]] = "HT Custom RNA",Table65[[#This Row],[Service]] = "HT Geneblock Custom RNA",)), "Optional", "Empty")</f>
        <v>Empty</v>
      </c>
      <c r="CO338" s="1" t="str">
        <f>IF(OR(Table65[[#This Row],[Service]] = "Custom RNA", Table65[[#This Row],[Service]] = "HT Custom RNA"), "Optional", "Empty")</f>
        <v>Empty</v>
      </c>
      <c r="CP338" s="1" t="str">
        <f>IF(OR(Table65[[#This Row],[Service]] = "Custom RNA", Table65[[#This Row],[Service]] = "HT Custom RNA", Table65[[#This Row],[Service]] = "HT Custom Geneblock RNA"), "Optional", "Empty")</f>
        <v>Empty</v>
      </c>
      <c r="CQ338" s="1" t="str">
        <f>IF(Table65[[#This Row],[Service]]&lt;&gt;"",IF(OR(Table65[[#This Row],[Service]]="HT Custom RNA", Table65[[#This Row],[Service]]="HT Geneblock Custom RNA"), "Empty","Optional"),"Empty")</f>
        <v>Empty</v>
      </c>
      <c r="CR338" s="1" t="str">
        <f>IF(AND(Table65[[#This Row],[Formulation]]&lt;&gt;"",Table65[[#This Row],[Formulation]]&lt;&gt;"None",Table65[[#This Row],[Formulation]]&lt;&gt;"No Options"), "Required","Empty")</f>
        <v>Empty</v>
      </c>
      <c r="CS338" s="1" t="str">
        <f>IF(AND(Table65[[#This Row],[Formulation]]&lt;&gt;"",Table65[[#This Row],[Formulation]]&lt;&gt;"None",Table65[[#This Row],[Formulation]]&lt;&gt;"No Options"), "Optional","Empty")</f>
        <v>Empty</v>
      </c>
      <c r="CT338" s="1" t="str">
        <f t="shared" si="27"/>
        <v>Optional</v>
      </c>
      <c r="CU338" s="1" t="str">
        <f t="shared" si="28"/>
        <v>Optional</v>
      </c>
      <c r="CV338" s="2" t="str">
        <f t="shared" si="29"/>
        <v>Optional</v>
      </c>
    </row>
    <row r="339" spans="1:100" x14ac:dyDescent="0.35">
      <c r="A339" s="69">
        <v>335</v>
      </c>
      <c r="B339" s="59"/>
      <c r="C339" s="83"/>
      <c r="D339" s="85"/>
      <c r="E339" s="90"/>
      <c r="F339" s="60"/>
      <c r="G339" s="60"/>
      <c r="H339" s="60"/>
      <c r="I339" s="61"/>
      <c r="J339" s="61"/>
      <c r="K339" s="105"/>
      <c r="L339" s="90"/>
      <c r="M339" s="60"/>
      <c r="N339" s="108"/>
      <c r="O339" s="91"/>
      <c r="P339" s="111"/>
      <c r="Q339" s="93" t="str">
        <f>Table_Sequence_Check[[#This Row],[Final Warnings]]</f>
        <v/>
      </c>
      <c r="R339" s="19"/>
      <c r="S339" s="19"/>
      <c r="T339" s="19"/>
      <c r="BG339" s="3" t="str" cm="1">
        <f t="array" ref="BG339">_xlfn.LET(
    _xlpm.ProblemFound, _xlfn.TEXTJOIN(", ", TRUE, IF(OR(Table65[[#This Row],[Codon Optimize Capitalized?]]="No", Table65[[#This Row],[Codon Optimize Capitalized?]]=""), IF((ISNUMBER(SEARCH(Table_Problem_Sequences[Problem Sequences], Table65[[#This Row],[Custom Sequence/Bank ID]]))), Table_Problem_Sequences[Problem Sequences], ""),IF((ISNUMBER(FIND(LOWER(Table_Problem_Sequences[Problem Sequences]), Table65[[#This Row],[Custom Sequence/Bank ID]]))), Table_Problem_Sequences[Problem Sequences], ""))),
    IF(_xlpm.ProblemFound="", "", "Warning 1: Problem sequences found (" &amp; _xlpm.ProblemFound &amp; ")"))</f>
        <v/>
      </c>
      <c r="BH339" s="3" t="str">
        <f>IF(AND(Table65[[#This Row],[Vector]] &lt;&gt; "Banked Construct",Table65[[#This Row],[Service]]&lt;&gt;"Stock RNA", LEN(Table65[[#This Row],[Custom Sequence/Bank ID]])&lt;300, Table65[[#This Row],[Custom Sequence/Bank ID]]&lt;&gt;""),"Comment: Sequence is less than 300nt. A spacer sequence will be added to bring the length up to 300nt","")</f>
        <v/>
      </c>
      <c r="BI339" s="1" t="str">
        <f>IF(AND(Table65[[#This Row],[Custom Sequence/Bank ID]]&lt;&gt;"", Table65[[#This Row],[Codon Optimize Capitalized?]]&lt;&gt; "No", Table65[[#This Row],[Codon Optimize Capitalized?]]&lt;&gt; "", Table65[[#This Row],[Codon Optimize Capitalized?]]&lt;&gt; "No Options"),
    IF(MOD(LEN(SUBSTITUTE(SUBSTITUTE(SUBSTITUTE(SUBSTITUTE(SUBSTITUTE(Table65[[#This Row],[Custom Sequence/Bank ID]], "a", ""), "c", ""), "g", ""), "u", ""), "t", "")), 3) = 0,
        "",
        "Error 3: Optimization regions not divisible by 3"),
    "")</f>
        <v/>
      </c>
      <c r="BJ339" s="1" t="str">
        <f>IF(
    Table65[[#This Row],[Vector]]="Banked Construct",
    IF(
        AND(
            LEFT(Table65[[#This Row],[Custom Sequence/Bank ID]], 3)="RTC",
            ISNUMBER(VALUE(MID(Table65[[#This Row],[Custom Sequence/Bank ID]], 4, 7))),
            LEN(Table65[[#This Row],[Custom Sequence/Bank ID]])=10
        ),
        "",
        "Error 4: Incorrect Bank ID"
    ),
    ""
)</f>
        <v/>
      </c>
      <c r="BK339" s="1" t="str">
        <f>IF(
   AND(Table65[[#This Row],[Vector]]&lt;&gt;"Banked Construct", LEN(Table65[[#This Row],[Custom Sequence/Bank ID]])&gt;0),
   IF(
      LEN(
         SUBSTITUTE(
            SUBSTITUTE(
               SUBSTITUTE(
                  SUBSTITUTE(UPPER(Table65[[#This Row],[Custom Sequence/Bank ID]]),"A",""),
               "C",""),
            "T",""),
         "G","")
      )&gt;0,
      "Error 5: Non-ACGT characters present",
      ""
   ),
   ""
)</f>
        <v/>
      </c>
      <c r="BL339" s="4" t="str">
        <f>IF(AND(Table65[[#This Row],[Vector]] &lt;&gt; "Banked Construct",Table65[[#This Row],[Service]]="Custom RNA", LEN(Table65[[#This Row],[Custom Sequence/Bank ID]])&gt;10000),"Error 6: Maximum sequence length is 10,000nt",IF(AND(Table65[[#This Row],[Vector]] &lt;&gt; "Banked Construct",Table65[[#This Row],[Service]]="HT Custom RNA", LEN(Table65[[#This Row],[Custom Sequence/Bank ID]])&gt;5000),"Error 6: Maximum sequence length for HT is 5,000nt", IF(Table65[[#This Row],[Service]]="HT Geneblock Custom RNA", IF(AND(Table65[[#This Row],[Vector]]="RTC coding circRNA", LEN(Table65[[#This Row],[Custom Sequence/Bank ID]])&gt;3793),"Error 6: Maximum sequence length for Coding CircRNA Geneblock is 3,793nt", IF(AND(Table65[[#This Row],[Vector]]="RTC noncoding circRNA", LEN(Table65[[#This Row],[Custom Sequence/Bank ID]])&gt;4493),"Error 6: Maximum sequence length for Noncoding CircRNA Geneblock is 4,493nt", IF(AND(Table65[[#This Row],[Vector]]="RTC Other RNA", LEN(Table65[[#This Row],[Custom Sequence/Bank ID]])&gt;4913),"Error 6: Maximum sequence length for Other RNA Geneblock is 4,913nt",""))),"")))</f>
        <v/>
      </c>
      <c r="BM339" s="4" t="str">
        <f>IF(AND(Table65[[#This Row],[Vector]] &lt;&gt; "Banked Construct", Table65[[#This Row],[Service]]&lt;&gt;"Stock RNA", Table65[[#This Row],[Custom Sequence/Bank ID]]&lt;&gt;""),
    _xlfn.LET(
        _xlpm.Sequence, Table65[[#This Row],[Custom Sequence/Bank ID]],
        _xlpm.OriginalLength, IF(AND(Table65[[#This Row],[Codon Optimize Capitalized?]] &lt;&gt; "No", Table65[[#This Row],[Codon Optimize Capitalized?]] &lt;&gt; ""),
                           LEN(SUBSTITUTE(SUBSTITUTE(SUBSTITUTE(SUBSTITUTE(SUBSTITUTE(_xlpm.Sequence, "A", ""), "C", ""), "G", ""), "T", ""), "U", "")),
                           LEN(_xlpm.Sequence)),
        _xlpm.NoGCLength, IF(AND(Table65[[#This Row],[Codon Optimize Capitalized?]] &lt;&gt; "No", Table65[[#This Row],[Codon Optimize Capitalized?]] &lt;&gt; ""),
                       LEN((SUBSTITUTE(SUBSTITUTE(SUBSTITUTE(SUBSTITUTE(SUBSTITUTE(SUBSTITUTE(SUBSTITUTE(_xlpm.Sequence, "A", ""), "C", ""), "G", ""), "T", ""), "U", ""), "g", ""), "c", ""))),
                       LEN(SUBSTITUTE(SUBSTITUTE(UPPER(_xlpm.Sequence), "G", ""), "C", ""))),
        _xlpm.GCLength, _xlpm.OriginalLength - _xlpm.NoGCLength,
        _xlpm.GCPercentage, IF(_xlpm.OriginalLength &gt; 15, _xlpm.GCLength / _xlpm.OriginalLength, 0.5),
                IF(OR(_xlpm.GCPercentage &gt; 0.65, _xlpm.GCPercentage &lt; 0.25), "Warning 7: Unoptimized region GC is not between 25-65%", "")
    ),
    ""
)</f>
        <v/>
      </c>
      <c r="BN339" s="4" t="str" cm="1">
        <f t="array" ref="BN339">_xlfn.LET(
    _xlpm.ProblemFound, _xlfn.TEXTJOIN(", ", TRUE, IF(OR(Table65[[#This Row],[Codon Optimize Capitalized?]]="No", Table65[[#This Row],[Codon Optimize Capitalized?]]=""), IF((ISNUMBER(SEARCH(Table_Restriction_Enzymes[XbaI], Table65[[#This Row],[Custom Sequence/Bank ID]]))), Table_Restriction_Enzymes[XbaI], ""),IF((ISNUMBER(FIND(LOWER(Table_Restriction_Enzymes[XbaI]), Table65[[#This Row],[Custom Sequence/Bank ID]]))), Table_Restriction_Enzymes[XbaI], ""))),
    IF(_xlpm.ProblemFound="", "", "[" &amp; _xlpm.ProblemFound &amp; "]"))</f>
        <v/>
      </c>
      <c r="BO339" s="4" t="str">
        <f>IF(Table_Sequence_Check[[#This Row],[Restriction Enzyme 1 Check]]&lt;&gt;"", Table_Restriction_Enzymes[[#Headers],[XbaI]],"")</f>
        <v/>
      </c>
      <c r="BP339" s="4" t="str" cm="1">
        <f t="array" ref="BP339">_xlfn.LET(
    _xlpm.ProblemFound, _xlfn.TEXTJOIN(", ", TRUE, IF(OR(Table65[[#This Row],[Codon Optimize Capitalized?]]="No", Table65[[#This Row],[Codon Optimize Capitalized?]]=""), IF((ISNUMBER(SEARCH(Table_Restriction_Enzymes[AscI], Table65[[#This Row],[Custom Sequence/Bank ID]]))), Table_Restriction_Enzymes[AscI], ""),IF((ISNUMBER(FIND(LOWER(Table_Restriction_Enzymes[AscI]), Table65[[#This Row],[Custom Sequence/Bank ID]]))), Table_Restriction_Enzymes[AscI], ""))),
    IF(_xlpm.ProblemFound="", "", "[" &amp; _xlpm.ProblemFound &amp; "]"))</f>
        <v/>
      </c>
      <c r="BQ339" s="4" t="str">
        <f>IF(Table_Sequence_Check[[#This Row],[Restriction Enzyme 2 Check]]&lt;&gt;"", Table_Restriction_Enzymes[[#Headers],[AscI]],"")</f>
        <v/>
      </c>
      <c r="BR339" s="4" t="str">
        <f>IF(AND(Table65[[#This Row],[Vector]] &lt;&gt; "Banked Construct",Table65[[#This Row],[Service]]&lt;&gt;"Stock RNA", Table65[[#This Row],[Service]]&lt;&gt;"HT Geneblock Custom RNA", Table_Sequence_Check[[#This Row],[Restriction Enzyme 1 Check]]&lt;&gt;"", Table_Sequence_Check[[#This Row],[Restriction Enzyme 2 Check]]&lt;&gt; ""),"Error 8: Remove instances of one of the following: " &amp; _xlfn.CONCAT(Table_Sequence_Check[[#This Row],[Restriction Enzyme 1 Check]],Table_Sequence_Check[[#This Row],[Restriction Enzyme 2 Check]]),"")</f>
        <v/>
      </c>
      <c r="BS339" s="4" t="str" cm="1">
        <f t="array" ref="BS339">IF(
   AND(
      Table65[[#This Row],[Service]] &lt;&gt; "",
      OR(
         COUNTIF(Table65[Service], "HT Custom RNA") &gt; 0,
         COUNTIF(Table65[Service], "HT Geneblock Custom RNA") &gt; 0
      ),
      COUNTA(_xlfn.UNIQUE(_xlfn._xlws.FILTER(Table65[Service], Table65[Service] &lt;&gt; ""))) &gt; 1
   ),
   "Error 9: If selecting HT Custom RNA or HT Geneblock Custom RNA, all items must match the selected HT service",
   ""
)</f>
        <v/>
      </c>
      <c r="BT339" s="4" t="str" cm="1">
        <f t="array" ref="BT339">IF(
   AND(
      Table65[[#This Row],[Service]] &lt;&gt; "",
      OR(COUNTIF(Table65[Service], "*HT Custom RNA*") &gt; 0, COUNTIF(Table65[Service], "*HT Geneblock Custom RNA*") &gt; 0),
      OR(
         COUNTA(_xlfn.UNIQUE(_xlfn._xlws.FILTER(Table65[RNA Analytics], (Table65[Service] &lt;&gt; "")))) &gt; 1,
         COUNTA(_xlfn.UNIQUE(_xlfn._xlws.FILTER(Table65[Bank Construct?], (Table65[Service] &lt;&gt; "")))) &gt; 1,
         COUNTA(_xlfn.UNIQUE(_xlfn._xlws.FILTER(Table65[Synthesis Type], (Table65[Service] &lt;&gt; "")))) &gt; 1
      )
   ),
   "Error 10: If submitting HT Custom RNA or HT Geneblock Custom RNA service request, all items must have the same Synthesis Type, Banking, and Analytics",
   ""
)</f>
        <v/>
      </c>
      <c r="BU339" s="4" t="str">
        <f>IF(AND(OR(Table65[[#This Row],[Service]] = "HT Custom RNA",Table65[[#This Row],[Service]] = "HT Geneblock Custom RNA"), Table65[[#This Row],[Vector]]="Banked Construct"),"Error 11: Banked constructs cannot be submitted for HT/Geneblock Custom RNA service. Contact the core if you'd like to resynthesize an entire banked plate","")</f>
        <v/>
      </c>
      <c r="BV339" s="4" t="str">
        <f>IF(AND(Table65[[#This Row],[Service]] &lt;&gt; "", Table65[[#This Row],[Vector]]="Banked Construct", Table65[[#This Row],[Bank Construct?]]="Yes"),"Error 12: Cannot bank constructs that are already banked","")</f>
        <v/>
      </c>
      <c r="BW339" s="4" t="str" cm="1">
        <f t="array" ref="BW339">_xlfn.LET(
    _xlpm.ProblemFound, _xlfn.TEXTJOIN(", ", TRUE, IF(AND(Table65[[#This Row],[Synthesis Type]]="Other RNA", OR(Table65[[#This Row],[Codon Optimize Capitalized?]]="No", Table65[[#This Row],[Codon Optimize Capitalized?]]="")), IF((ISNUMBER(SEARCH(Table_pA_Check[pA Check], Table65[[#This Row],[Custom Sequence/Bank ID]]))), Table_pA_Check[pA Check], ""),IF((ISNUMBER(FIND(LOWER(Table_pA_Check[pA Check]), Table65[[#This Row],[Custom Sequence/Bank ID]]))), Table_pA_Check[pA Check], ""))),
    IF(_xlpm.ProblemFound="", "", "Error 13: Problem sequences found (" &amp; _xlpm.ProblemFound &amp; ")"))</f>
        <v/>
      </c>
      <c r="BX339" s="4" t="str">
        <f>IF(AND(Table65[[#This Row],[Service]] &lt;&gt; "", Table65[[#This Row],[Codon Optimize Capitalized?]]&lt;&gt; "No", Table65[[#This Row],[Codon Optimize Capitalized?]]&lt;&gt; "", Table65[[#This Row],[Codon Optimize Capitalized?]]&lt;&gt; "No Options", EXACT(Table65[[#This Row],[Custom Sequence/Bank ID]],LOWER(Table65[[#This Row],[Custom Sequence/Bank ID]]))),"Error 14: Codon optimization is selected, but sequence is lowercase. Change regions for optimization to uppercase","")</f>
        <v/>
      </c>
      <c r="BY339" s="4" t="str">
        <f>IF(COUNTIF(Table65[Name], Table65[[#This Row],[Name]]) &gt; 1, "Error 15: Duplicate name", "")</f>
        <v/>
      </c>
      <c r="BZ339" s="4" t="str">
        <f>IF(
   Table65[[#This Row],[Service]]&lt;&gt;"",
   IF(
      AND(Table65[[#This Row],[Formulation]]="", Table65[[#This Row],[Number of Aliquots]]&gt;1),
      "Error 16: The RTC can only aliquot formulated circRNA; unformulated circRNA is stable through many freeze-thaw cycles",
      ""
   ),
   ""
)</f>
        <v/>
      </c>
      <c r="CA339" s="4" t="str">
        <f>IF(
   Table65[[#This Row],[Service]]&lt;&gt;"",
   IF(
      Table65[[#This Row],[Number of Aliquots]] &gt; (Table65[[#This Row],[Quantity (mg)]]*20),
      "Error 17: Too many aliquots. Maximum aliquots for Quantity requested = " &amp; (Table65[[#This Row],[Quantity (mg)]]*20),
      ""
   ),
   ""
)</f>
        <v/>
      </c>
      <c r="CB339" s="4" t="str">
        <f>IF(
   AND(Table65[[#This Row],[Service]]&lt;&gt;"", Table65[[#This Row],[Quantity (mg)]]&lt;0.2, Table65[[#This Row],[Formulation]]&lt;&gt;"", Table65[[#This Row],[Formulation]]&lt;&gt;"None"),
   "Error 18: Quantity too low. Minimum is 0.2mg for formulations",
   ""
)</f>
        <v/>
      </c>
      <c r="CC339" s="4" t="str">
        <f>IF(
   AND(Table65[[#This Row],[Service]]&lt;&gt;"", Table65[[#This Row],[Vector]]="No Vector", Table65[[#This Row],[Service]]&lt;&gt;"HT Geneblock Custom RNA"),
   "Error 19: [No Vector] can only be used for Geneblock service",
   ""
)</f>
        <v/>
      </c>
      <c r="CD339" s="4" t="str">
        <f>_xlfn.LET(
    _xlpm.errorList, _xlfn.TEXTJOIN(". ", TRUE, Table_Sequence_Check[[#This Row],[Problem Sequence Check]:[GC Check]],Table_Sequence_Check[[#This Row],[Restriction Enzyme Error]:[Gblock No Vector Check]]),
    IF(AND(Table65[[#This Row],[Service]]&lt;&gt;"", Table65[[#This Row],[Custom Sequence/Bank ID]]&lt;&gt;"SPECIAL",_xlpm.errorList&lt;&gt;""), _xlpm.errorList &amp; ".", "")
)</f>
        <v/>
      </c>
      <c r="CF339" s="3" t="str">
        <f t="shared" si="25"/>
        <v>Required</v>
      </c>
      <c r="CG339" s="1" t="str">
        <f t="shared" si="26"/>
        <v>Optional</v>
      </c>
      <c r="CH339" s="1" t="str">
        <f>IF(Table65[[#This Row],[Service]]&lt;&gt;"",IF((Table65[[#This Row],[Service]]="HT Custom RNA") + (Table65[[#This Row],[Service]]="HT Geneblock Custom RNA"), "Empty","Required"),"Empty")</f>
        <v>Empty</v>
      </c>
      <c r="CI339" s="1" t="str">
        <f>IF(Table65[[#This Row],[Service]] = "Stock RNA", "Required","Empty")</f>
        <v>Empty</v>
      </c>
      <c r="CJ339" s="1" t="str">
        <f>IF(OR(Table65[[#This Row],[Service]] = "Custom RNA", Table65[[#This Row],[Service]] = "HT Custom RNA", Table65[[#This Row],[Service]] = "HT Geneblock Custom RNA", Table65[[#This Row],[Service]] = "Formulation"), "Required", "Empty")</f>
        <v>Empty</v>
      </c>
      <c r="CK339" s="1" t="str">
        <f>IF(OR(Table65[[#This Row],[Service]] = "Custom RNA", Table65[[#This Row],[Service]] = "HT Custom RNA", Table65[[#This Row],[Service]] = "HT Geneblock Custom RNA"), "Required", "Empty")</f>
        <v>Empty</v>
      </c>
      <c r="CL339" s="1" t="str">
        <f>IF(OR(Table65[[#This Row],[Service]] = "Custom RNA", Table65[[#This Row],[Service]] = "HT Custom RNA", Table65[[#This Row],[Service]] = "HT Geneblock Custom RNA"), "Required", "Empty")</f>
        <v>Empty</v>
      </c>
      <c r="CM339" s="1" t="str">
        <f>IF(OR(Table65[[#This Row],[Service]] = "Custom RNA", Table65[[#This Row],[Service]] = "HT Custom RNA", Table65[[#This Row],[Service]] = "HT Geneblock Custom RNA"), "Required", "Empty")</f>
        <v>Empty</v>
      </c>
      <c r="CN339" s="1" t="str">
        <f>IF(AND(Table65[[#This Row],[Vector]]&lt;&gt;"Banked Construct", OR(Table65[[#This Row],[Service]] = "Custom RNA", Table65[[#This Row],[Service]] = "HT Custom RNA",Table65[[#This Row],[Service]] = "HT Geneblock Custom RNA",)), "Optional", "Empty")</f>
        <v>Empty</v>
      </c>
      <c r="CO339" s="1" t="str">
        <f>IF(OR(Table65[[#This Row],[Service]] = "Custom RNA", Table65[[#This Row],[Service]] = "HT Custom RNA"), "Optional", "Empty")</f>
        <v>Empty</v>
      </c>
      <c r="CP339" s="1" t="str">
        <f>IF(OR(Table65[[#This Row],[Service]] = "Custom RNA", Table65[[#This Row],[Service]] = "HT Custom RNA", Table65[[#This Row],[Service]] = "HT Custom Geneblock RNA"), "Optional", "Empty")</f>
        <v>Empty</v>
      </c>
      <c r="CQ339" s="1" t="str">
        <f>IF(Table65[[#This Row],[Service]]&lt;&gt;"",IF(OR(Table65[[#This Row],[Service]]="HT Custom RNA", Table65[[#This Row],[Service]]="HT Geneblock Custom RNA"), "Empty","Optional"),"Empty")</f>
        <v>Empty</v>
      </c>
      <c r="CR339" s="1" t="str">
        <f>IF(AND(Table65[[#This Row],[Formulation]]&lt;&gt;"",Table65[[#This Row],[Formulation]]&lt;&gt;"None",Table65[[#This Row],[Formulation]]&lt;&gt;"No Options"), "Required","Empty")</f>
        <v>Empty</v>
      </c>
      <c r="CS339" s="1" t="str">
        <f>IF(AND(Table65[[#This Row],[Formulation]]&lt;&gt;"",Table65[[#This Row],[Formulation]]&lt;&gt;"None",Table65[[#This Row],[Formulation]]&lt;&gt;"No Options"), "Optional","Empty")</f>
        <v>Empty</v>
      </c>
      <c r="CT339" s="1" t="str">
        <f t="shared" si="27"/>
        <v>Optional</v>
      </c>
      <c r="CU339" s="1" t="str">
        <f t="shared" si="28"/>
        <v>Optional</v>
      </c>
      <c r="CV339" s="2" t="str">
        <f t="shared" si="29"/>
        <v>Optional</v>
      </c>
    </row>
    <row r="340" spans="1:100" x14ac:dyDescent="0.35">
      <c r="A340" s="69">
        <v>336</v>
      </c>
      <c r="B340" s="59"/>
      <c r="C340" s="83"/>
      <c r="D340" s="85"/>
      <c r="E340" s="90"/>
      <c r="F340" s="60"/>
      <c r="G340" s="60"/>
      <c r="H340" s="60"/>
      <c r="I340" s="61"/>
      <c r="J340" s="61"/>
      <c r="K340" s="105"/>
      <c r="L340" s="90"/>
      <c r="M340" s="60"/>
      <c r="N340" s="108"/>
      <c r="O340" s="91"/>
      <c r="P340" s="111"/>
      <c r="Q340" s="93" t="str">
        <f>Table_Sequence_Check[[#This Row],[Final Warnings]]</f>
        <v/>
      </c>
      <c r="R340" s="19"/>
      <c r="S340" s="19"/>
      <c r="T340" s="19"/>
      <c r="BG340" s="3" t="str" cm="1">
        <f t="array" ref="BG340">_xlfn.LET(
    _xlpm.ProblemFound, _xlfn.TEXTJOIN(", ", TRUE, IF(OR(Table65[[#This Row],[Codon Optimize Capitalized?]]="No", Table65[[#This Row],[Codon Optimize Capitalized?]]=""), IF((ISNUMBER(SEARCH(Table_Problem_Sequences[Problem Sequences], Table65[[#This Row],[Custom Sequence/Bank ID]]))), Table_Problem_Sequences[Problem Sequences], ""),IF((ISNUMBER(FIND(LOWER(Table_Problem_Sequences[Problem Sequences]), Table65[[#This Row],[Custom Sequence/Bank ID]]))), Table_Problem_Sequences[Problem Sequences], ""))),
    IF(_xlpm.ProblemFound="", "", "Warning 1: Problem sequences found (" &amp; _xlpm.ProblemFound &amp; ")"))</f>
        <v/>
      </c>
      <c r="BH340" s="3" t="str">
        <f>IF(AND(Table65[[#This Row],[Vector]] &lt;&gt; "Banked Construct",Table65[[#This Row],[Service]]&lt;&gt;"Stock RNA", LEN(Table65[[#This Row],[Custom Sequence/Bank ID]])&lt;300, Table65[[#This Row],[Custom Sequence/Bank ID]]&lt;&gt;""),"Comment: Sequence is less than 300nt. A spacer sequence will be added to bring the length up to 300nt","")</f>
        <v/>
      </c>
      <c r="BI340" s="1" t="str">
        <f>IF(AND(Table65[[#This Row],[Custom Sequence/Bank ID]]&lt;&gt;"", Table65[[#This Row],[Codon Optimize Capitalized?]]&lt;&gt; "No", Table65[[#This Row],[Codon Optimize Capitalized?]]&lt;&gt; "", Table65[[#This Row],[Codon Optimize Capitalized?]]&lt;&gt; "No Options"),
    IF(MOD(LEN(SUBSTITUTE(SUBSTITUTE(SUBSTITUTE(SUBSTITUTE(SUBSTITUTE(Table65[[#This Row],[Custom Sequence/Bank ID]], "a", ""), "c", ""), "g", ""), "u", ""), "t", "")), 3) = 0,
        "",
        "Error 3: Optimization regions not divisible by 3"),
    "")</f>
        <v/>
      </c>
      <c r="BJ340" s="1" t="str">
        <f>IF(
    Table65[[#This Row],[Vector]]="Banked Construct",
    IF(
        AND(
            LEFT(Table65[[#This Row],[Custom Sequence/Bank ID]], 3)="RTC",
            ISNUMBER(VALUE(MID(Table65[[#This Row],[Custom Sequence/Bank ID]], 4, 7))),
            LEN(Table65[[#This Row],[Custom Sequence/Bank ID]])=10
        ),
        "",
        "Error 4: Incorrect Bank ID"
    ),
    ""
)</f>
        <v/>
      </c>
      <c r="BK340" s="1" t="str">
        <f>IF(
   AND(Table65[[#This Row],[Vector]]&lt;&gt;"Banked Construct", LEN(Table65[[#This Row],[Custom Sequence/Bank ID]])&gt;0),
   IF(
      LEN(
         SUBSTITUTE(
            SUBSTITUTE(
               SUBSTITUTE(
                  SUBSTITUTE(UPPER(Table65[[#This Row],[Custom Sequence/Bank ID]]),"A",""),
               "C",""),
            "T",""),
         "G","")
      )&gt;0,
      "Error 5: Non-ACGT characters present",
      ""
   ),
   ""
)</f>
        <v/>
      </c>
      <c r="BL340" s="4" t="str">
        <f>IF(AND(Table65[[#This Row],[Vector]] &lt;&gt; "Banked Construct",Table65[[#This Row],[Service]]="Custom RNA", LEN(Table65[[#This Row],[Custom Sequence/Bank ID]])&gt;10000),"Error 6: Maximum sequence length is 10,000nt",IF(AND(Table65[[#This Row],[Vector]] &lt;&gt; "Banked Construct",Table65[[#This Row],[Service]]="HT Custom RNA", LEN(Table65[[#This Row],[Custom Sequence/Bank ID]])&gt;5000),"Error 6: Maximum sequence length for HT is 5,000nt", IF(Table65[[#This Row],[Service]]="HT Geneblock Custom RNA", IF(AND(Table65[[#This Row],[Vector]]="RTC coding circRNA", LEN(Table65[[#This Row],[Custom Sequence/Bank ID]])&gt;3793),"Error 6: Maximum sequence length for Coding CircRNA Geneblock is 3,793nt", IF(AND(Table65[[#This Row],[Vector]]="RTC noncoding circRNA", LEN(Table65[[#This Row],[Custom Sequence/Bank ID]])&gt;4493),"Error 6: Maximum sequence length for Noncoding CircRNA Geneblock is 4,493nt", IF(AND(Table65[[#This Row],[Vector]]="RTC Other RNA", LEN(Table65[[#This Row],[Custom Sequence/Bank ID]])&gt;4913),"Error 6: Maximum sequence length for Other RNA Geneblock is 4,913nt",""))),"")))</f>
        <v/>
      </c>
      <c r="BM340" s="4" t="str">
        <f>IF(AND(Table65[[#This Row],[Vector]] &lt;&gt; "Banked Construct", Table65[[#This Row],[Service]]&lt;&gt;"Stock RNA", Table65[[#This Row],[Custom Sequence/Bank ID]]&lt;&gt;""),
    _xlfn.LET(
        _xlpm.Sequence, Table65[[#This Row],[Custom Sequence/Bank ID]],
        _xlpm.OriginalLength, IF(AND(Table65[[#This Row],[Codon Optimize Capitalized?]] &lt;&gt; "No", Table65[[#This Row],[Codon Optimize Capitalized?]] &lt;&gt; ""),
                           LEN(SUBSTITUTE(SUBSTITUTE(SUBSTITUTE(SUBSTITUTE(SUBSTITUTE(_xlpm.Sequence, "A", ""), "C", ""), "G", ""), "T", ""), "U", "")),
                           LEN(_xlpm.Sequence)),
        _xlpm.NoGCLength, IF(AND(Table65[[#This Row],[Codon Optimize Capitalized?]] &lt;&gt; "No", Table65[[#This Row],[Codon Optimize Capitalized?]] &lt;&gt; ""),
                       LEN((SUBSTITUTE(SUBSTITUTE(SUBSTITUTE(SUBSTITUTE(SUBSTITUTE(SUBSTITUTE(SUBSTITUTE(_xlpm.Sequence, "A", ""), "C", ""), "G", ""), "T", ""), "U", ""), "g", ""), "c", ""))),
                       LEN(SUBSTITUTE(SUBSTITUTE(UPPER(_xlpm.Sequence), "G", ""), "C", ""))),
        _xlpm.GCLength, _xlpm.OriginalLength - _xlpm.NoGCLength,
        _xlpm.GCPercentage, IF(_xlpm.OriginalLength &gt; 15, _xlpm.GCLength / _xlpm.OriginalLength, 0.5),
                IF(OR(_xlpm.GCPercentage &gt; 0.65, _xlpm.GCPercentage &lt; 0.25), "Warning 7: Unoptimized region GC is not between 25-65%", "")
    ),
    ""
)</f>
        <v/>
      </c>
      <c r="BN340" s="4" t="str" cm="1">
        <f t="array" ref="BN340">_xlfn.LET(
    _xlpm.ProblemFound, _xlfn.TEXTJOIN(", ", TRUE, IF(OR(Table65[[#This Row],[Codon Optimize Capitalized?]]="No", Table65[[#This Row],[Codon Optimize Capitalized?]]=""), IF((ISNUMBER(SEARCH(Table_Restriction_Enzymes[XbaI], Table65[[#This Row],[Custom Sequence/Bank ID]]))), Table_Restriction_Enzymes[XbaI], ""),IF((ISNUMBER(FIND(LOWER(Table_Restriction_Enzymes[XbaI]), Table65[[#This Row],[Custom Sequence/Bank ID]]))), Table_Restriction_Enzymes[XbaI], ""))),
    IF(_xlpm.ProblemFound="", "", "[" &amp; _xlpm.ProblemFound &amp; "]"))</f>
        <v/>
      </c>
      <c r="BO340" s="4" t="str">
        <f>IF(Table_Sequence_Check[[#This Row],[Restriction Enzyme 1 Check]]&lt;&gt;"", Table_Restriction_Enzymes[[#Headers],[XbaI]],"")</f>
        <v/>
      </c>
      <c r="BP340" s="4" t="str" cm="1">
        <f t="array" ref="BP340">_xlfn.LET(
    _xlpm.ProblemFound, _xlfn.TEXTJOIN(", ", TRUE, IF(OR(Table65[[#This Row],[Codon Optimize Capitalized?]]="No", Table65[[#This Row],[Codon Optimize Capitalized?]]=""), IF((ISNUMBER(SEARCH(Table_Restriction_Enzymes[AscI], Table65[[#This Row],[Custom Sequence/Bank ID]]))), Table_Restriction_Enzymes[AscI], ""),IF((ISNUMBER(FIND(LOWER(Table_Restriction_Enzymes[AscI]), Table65[[#This Row],[Custom Sequence/Bank ID]]))), Table_Restriction_Enzymes[AscI], ""))),
    IF(_xlpm.ProblemFound="", "", "[" &amp; _xlpm.ProblemFound &amp; "]"))</f>
        <v/>
      </c>
      <c r="BQ340" s="4" t="str">
        <f>IF(Table_Sequence_Check[[#This Row],[Restriction Enzyme 2 Check]]&lt;&gt;"", Table_Restriction_Enzymes[[#Headers],[AscI]],"")</f>
        <v/>
      </c>
      <c r="BR340" s="4" t="str">
        <f>IF(AND(Table65[[#This Row],[Vector]] &lt;&gt; "Banked Construct",Table65[[#This Row],[Service]]&lt;&gt;"Stock RNA", Table65[[#This Row],[Service]]&lt;&gt;"HT Geneblock Custom RNA", Table_Sequence_Check[[#This Row],[Restriction Enzyme 1 Check]]&lt;&gt;"", Table_Sequence_Check[[#This Row],[Restriction Enzyme 2 Check]]&lt;&gt; ""),"Error 8: Remove instances of one of the following: " &amp; _xlfn.CONCAT(Table_Sequence_Check[[#This Row],[Restriction Enzyme 1 Check]],Table_Sequence_Check[[#This Row],[Restriction Enzyme 2 Check]]),"")</f>
        <v/>
      </c>
      <c r="BS340" s="4" t="str" cm="1">
        <f t="array" ref="BS340">IF(
   AND(
      Table65[[#This Row],[Service]] &lt;&gt; "",
      OR(
         COUNTIF(Table65[Service], "HT Custom RNA") &gt; 0,
         COUNTIF(Table65[Service], "HT Geneblock Custom RNA") &gt; 0
      ),
      COUNTA(_xlfn.UNIQUE(_xlfn._xlws.FILTER(Table65[Service], Table65[Service] &lt;&gt; ""))) &gt; 1
   ),
   "Error 9: If selecting HT Custom RNA or HT Geneblock Custom RNA, all items must match the selected HT service",
   ""
)</f>
        <v/>
      </c>
      <c r="BT340" s="4" t="str" cm="1">
        <f t="array" ref="BT340">IF(
   AND(
      Table65[[#This Row],[Service]] &lt;&gt; "",
      OR(COUNTIF(Table65[Service], "*HT Custom RNA*") &gt; 0, COUNTIF(Table65[Service], "*HT Geneblock Custom RNA*") &gt; 0),
      OR(
         COUNTA(_xlfn.UNIQUE(_xlfn._xlws.FILTER(Table65[RNA Analytics], (Table65[Service] &lt;&gt; "")))) &gt; 1,
         COUNTA(_xlfn.UNIQUE(_xlfn._xlws.FILTER(Table65[Bank Construct?], (Table65[Service] &lt;&gt; "")))) &gt; 1,
         COUNTA(_xlfn.UNIQUE(_xlfn._xlws.FILTER(Table65[Synthesis Type], (Table65[Service] &lt;&gt; "")))) &gt; 1
      )
   ),
   "Error 10: If submitting HT Custom RNA or HT Geneblock Custom RNA service request, all items must have the same Synthesis Type, Banking, and Analytics",
   ""
)</f>
        <v/>
      </c>
      <c r="BU340" s="4" t="str">
        <f>IF(AND(OR(Table65[[#This Row],[Service]] = "HT Custom RNA",Table65[[#This Row],[Service]] = "HT Geneblock Custom RNA"), Table65[[#This Row],[Vector]]="Banked Construct"),"Error 11: Banked constructs cannot be submitted for HT/Geneblock Custom RNA service. Contact the core if you'd like to resynthesize an entire banked plate","")</f>
        <v/>
      </c>
      <c r="BV340" s="4" t="str">
        <f>IF(AND(Table65[[#This Row],[Service]] &lt;&gt; "", Table65[[#This Row],[Vector]]="Banked Construct", Table65[[#This Row],[Bank Construct?]]="Yes"),"Error 12: Cannot bank constructs that are already banked","")</f>
        <v/>
      </c>
      <c r="BW340" s="4" t="str" cm="1">
        <f t="array" ref="BW340">_xlfn.LET(
    _xlpm.ProblemFound, _xlfn.TEXTJOIN(", ", TRUE, IF(AND(Table65[[#This Row],[Synthesis Type]]="Other RNA", OR(Table65[[#This Row],[Codon Optimize Capitalized?]]="No", Table65[[#This Row],[Codon Optimize Capitalized?]]="")), IF((ISNUMBER(SEARCH(Table_pA_Check[pA Check], Table65[[#This Row],[Custom Sequence/Bank ID]]))), Table_pA_Check[pA Check], ""),IF((ISNUMBER(FIND(LOWER(Table_pA_Check[pA Check]), Table65[[#This Row],[Custom Sequence/Bank ID]]))), Table_pA_Check[pA Check], ""))),
    IF(_xlpm.ProblemFound="", "", "Error 13: Problem sequences found (" &amp; _xlpm.ProblemFound &amp; ")"))</f>
        <v/>
      </c>
      <c r="BX340" s="4" t="str">
        <f>IF(AND(Table65[[#This Row],[Service]] &lt;&gt; "", Table65[[#This Row],[Codon Optimize Capitalized?]]&lt;&gt; "No", Table65[[#This Row],[Codon Optimize Capitalized?]]&lt;&gt; "", Table65[[#This Row],[Codon Optimize Capitalized?]]&lt;&gt; "No Options", EXACT(Table65[[#This Row],[Custom Sequence/Bank ID]],LOWER(Table65[[#This Row],[Custom Sequence/Bank ID]]))),"Error 14: Codon optimization is selected, but sequence is lowercase. Change regions for optimization to uppercase","")</f>
        <v/>
      </c>
      <c r="BY340" s="4" t="str">
        <f>IF(COUNTIF(Table65[Name], Table65[[#This Row],[Name]]) &gt; 1, "Error 15: Duplicate name", "")</f>
        <v/>
      </c>
      <c r="BZ340" s="4" t="str">
        <f>IF(
   Table65[[#This Row],[Service]]&lt;&gt;"",
   IF(
      AND(Table65[[#This Row],[Formulation]]="", Table65[[#This Row],[Number of Aliquots]]&gt;1),
      "Error 16: The RTC can only aliquot formulated circRNA; unformulated circRNA is stable through many freeze-thaw cycles",
      ""
   ),
   ""
)</f>
        <v/>
      </c>
      <c r="CA340" s="4" t="str">
        <f>IF(
   Table65[[#This Row],[Service]]&lt;&gt;"",
   IF(
      Table65[[#This Row],[Number of Aliquots]] &gt; (Table65[[#This Row],[Quantity (mg)]]*20),
      "Error 17: Too many aliquots. Maximum aliquots for Quantity requested = " &amp; (Table65[[#This Row],[Quantity (mg)]]*20),
      ""
   ),
   ""
)</f>
        <v/>
      </c>
      <c r="CB340" s="4" t="str">
        <f>IF(
   AND(Table65[[#This Row],[Service]]&lt;&gt;"", Table65[[#This Row],[Quantity (mg)]]&lt;0.2, Table65[[#This Row],[Formulation]]&lt;&gt;"", Table65[[#This Row],[Formulation]]&lt;&gt;"None"),
   "Error 18: Quantity too low. Minimum is 0.2mg for formulations",
   ""
)</f>
        <v/>
      </c>
      <c r="CC340" s="4" t="str">
        <f>IF(
   AND(Table65[[#This Row],[Service]]&lt;&gt;"", Table65[[#This Row],[Vector]]="No Vector", Table65[[#This Row],[Service]]&lt;&gt;"HT Geneblock Custom RNA"),
   "Error 19: [No Vector] can only be used for Geneblock service",
   ""
)</f>
        <v/>
      </c>
      <c r="CD340" s="4" t="str">
        <f>_xlfn.LET(
    _xlpm.errorList, _xlfn.TEXTJOIN(". ", TRUE, Table_Sequence_Check[[#This Row],[Problem Sequence Check]:[GC Check]],Table_Sequence_Check[[#This Row],[Restriction Enzyme Error]:[Gblock No Vector Check]]),
    IF(AND(Table65[[#This Row],[Service]]&lt;&gt;"", Table65[[#This Row],[Custom Sequence/Bank ID]]&lt;&gt;"SPECIAL",_xlpm.errorList&lt;&gt;""), _xlpm.errorList &amp; ".", "")
)</f>
        <v/>
      </c>
      <c r="CF340" s="3" t="str">
        <f t="shared" si="25"/>
        <v>Required</v>
      </c>
      <c r="CG340" s="1" t="str">
        <f t="shared" si="26"/>
        <v>Optional</v>
      </c>
      <c r="CH340" s="1" t="str">
        <f>IF(Table65[[#This Row],[Service]]&lt;&gt;"",IF((Table65[[#This Row],[Service]]="HT Custom RNA") + (Table65[[#This Row],[Service]]="HT Geneblock Custom RNA"), "Empty","Required"),"Empty")</f>
        <v>Empty</v>
      </c>
      <c r="CI340" s="1" t="str">
        <f>IF(Table65[[#This Row],[Service]] = "Stock RNA", "Required","Empty")</f>
        <v>Empty</v>
      </c>
      <c r="CJ340" s="1" t="str">
        <f>IF(OR(Table65[[#This Row],[Service]] = "Custom RNA", Table65[[#This Row],[Service]] = "HT Custom RNA", Table65[[#This Row],[Service]] = "HT Geneblock Custom RNA", Table65[[#This Row],[Service]] = "Formulation"), "Required", "Empty")</f>
        <v>Empty</v>
      </c>
      <c r="CK340" s="1" t="str">
        <f>IF(OR(Table65[[#This Row],[Service]] = "Custom RNA", Table65[[#This Row],[Service]] = "HT Custom RNA", Table65[[#This Row],[Service]] = "HT Geneblock Custom RNA"), "Required", "Empty")</f>
        <v>Empty</v>
      </c>
      <c r="CL340" s="1" t="str">
        <f>IF(OR(Table65[[#This Row],[Service]] = "Custom RNA", Table65[[#This Row],[Service]] = "HT Custom RNA", Table65[[#This Row],[Service]] = "HT Geneblock Custom RNA"), "Required", "Empty")</f>
        <v>Empty</v>
      </c>
      <c r="CM340" s="1" t="str">
        <f>IF(OR(Table65[[#This Row],[Service]] = "Custom RNA", Table65[[#This Row],[Service]] = "HT Custom RNA", Table65[[#This Row],[Service]] = "HT Geneblock Custom RNA"), "Required", "Empty")</f>
        <v>Empty</v>
      </c>
      <c r="CN340" s="1" t="str">
        <f>IF(AND(Table65[[#This Row],[Vector]]&lt;&gt;"Banked Construct", OR(Table65[[#This Row],[Service]] = "Custom RNA", Table65[[#This Row],[Service]] = "HT Custom RNA",Table65[[#This Row],[Service]] = "HT Geneblock Custom RNA",)), "Optional", "Empty")</f>
        <v>Empty</v>
      </c>
      <c r="CO340" s="1" t="str">
        <f>IF(OR(Table65[[#This Row],[Service]] = "Custom RNA", Table65[[#This Row],[Service]] = "HT Custom RNA"), "Optional", "Empty")</f>
        <v>Empty</v>
      </c>
      <c r="CP340" s="1" t="str">
        <f>IF(OR(Table65[[#This Row],[Service]] = "Custom RNA", Table65[[#This Row],[Service]] = "HT Custom RNA", Table65[[#This Row],[Service]] = "HT Custom Geneblock RNA"), "Optional", "Empty")</f>
        <v>Empty</v>
      </c>
      <c r="CQ340" s="1" t="str">
        <f>IF(Table65[[#This Row],[Service]]&lt;&gt;"",IF(OR(Table65[[#This Row],[Service]]="HT Custom RNA", Table65[[#This Row],[Service]]="HT Geneblock Custom RNA"), "Empty","Optional"),"Empty")</f>
        <v>Empty</v>
      </c>
      <c r="CR340" s="1" t="str">
        <f>IF(AND(Table65[[#This Row],[Formulation]]&lt;&gt;"",Table65[[#This Row],[Formulation]]&lt;&gt;"None",Table65[[#This Row],[Formulation]]&lt;&gt;"No Options"), "Required","Empty")</f>
        <v>Empty</v>
      </c>
      <c r="CS340" s="1" t="str">
        <f>IF(AND(Table65[[#This Row],[Formulation]]&lt;&gt;"",Table65[[#This Row],[Formulation]]&lt;&gt;"None",Table65[[#This Row],[Formulation]]&lt;&gt;"No Options"), "Optional","Empty")</f>
        <v>Empty</v>
      </c>
      <c r="CT340" s="1" t="str">
        <f t="shared" si="27"/>
        <v>Optional</v>
      </c>
      <c r="CU340" s="1" t="str">
        <f t="shared" si="28"/>
        <v>Optional</v>
      </c>
      <c r="CV340" s="2" t="str">
        <f t="shared" si="29"/>
        <v>Optional</v>
      </c>
    </row>
    <row r="341" spans="1:100" x14ac:dyDescent="0.35">
      <c r="A341" s="69">
        <v>337</v>
      </c>
      <c r="B341" s="59"/>
      <c r="C341" s="83"/>
      <c r="D341" s="85"/>
      <c r="E341" s="90"/>
      <c r="F341" s="60"/>
      <c r="G341" s="60"/>
      <c r="H341" s="60"/>
      <c r="I341" s="61"/>
      <c r="J341" s="61"/>
      <c r="K341" s="105"/>
      <c r="L341" s="90"/>
      <c r="M341" s="60"/>
      <c r="N341" s="108"/>
      <c r="O341" s="91"/>
      <c r="P341" s="111"/>
      <c r="Q341" s="93" t="str">
        <f>Table_Sequence_Check[[#This Row],[Final Warnings]]</f>
        <v/>
      </c>
      <c r="R341" s="19"/>
      <c r="S341" s="19"/>
      <c r="T341" s="19"/>
      <c r="BG341" s="3" t="str" cm="1">
        <f t="array" ref="BG341">_xlfn.LET(
    _xlpm.ProblemFound, _xlfn.TEXTJOIN(", ", TRUE, IF(OR(Table65[[#This Row],[Codon Optimize Capitalized?]]="No", Table65[[#This Row],[Codon Optimize Capitalized?]]=""), IF((ISNUMBER(SEARCH(Table_Problem_Sequences[Problem Sequences], Table65[[#This Row],[Custom Sequence/Bank ID]]))), Table_Problem_Sequences[Problem Sequences], ""),IF((ISNUMBER(FIND(LOWER(Table_Problem_Sequences[Problem Sequences]), Table65[[#This Row],[Custom Sequence/Bank ID]]))), Table_Problem_Sequences[Problem Sequences], ""))),
    IF(_xlpm.ProblemFound="", "", "Warning 1: Problem sequences found (" &amp; _xlpm.ProblemFound &amp; ")"))</f>
        <v/>
      </c>
      <c r="BH341" s="3" t="str">
        <f>IF(AND(Table65[[#This Row],[Vector]] &lt;&gt; "Banked Construct",Table65[[#This Row],[Service]]&lt;&gt;"Stock RNA", LEN(Table65[[#This Row],[Custom Sequence/Bank ID]])&lt;300, Table65[[#This Row],[Custom Sequence/Bank ID]]&lt;&gt;""),"Comment: Sequence is less than 300nt. A spacer sequence will be added to bring the length up to 300nt","")</f>
        <v/>
      </c>
      <c r="BI341" s="1" t="str">
        <f>IF(AND(Table65[[#This Row],[Custom Sequence/Bank ID]]&lt;&gt;"", Table65[[#This Row],[Codon Optimize Capitalized?]]&lt;&gt; "No", Table65[[#This Row],[Codon Optimize Capitalized?]]&lt;&gt; "", Table65[[#This Row],[Codon Optimize Capitalized?]]&lt;&gt; "No Options"),
    IF(MOD(LEN(SUBSTITUTE(SUBSTITUTE(SUBSTITUTE(SUBSTITUTE(SUBSTITUTE(Table65[[#This Row],[Custom Sequence/Bank ID]], "a", ""), "c", ""), "g", ""), "u", ""), "t", "")), 3) = 0,
        "",
        "Error 3: Optimization regions not divisible by 3"),
    "")</f>
        <v/>
      </c>
      <c r="BJ341" s="1" t="str">
        <f>IF(
    Table65[[#This Row],[Vector]]="Banked Construct",
    IF(
        AND(
            LEFT(Table65[[#This Row],[Custom Sequence/Bank ID]], 3)="RTC",
            ISNUMBER(VALUE(MID(Table65[[#This Row],[Custom Sequence/Bank ID]], 4, 7))),
            LEN(Table65[[#This Row],[Custom Sequence/Bank ID]])=10
        ),
        "",
        "Error 4: Incorrect Bank ID"
    ),
    ""
)</f>
        <v/>
      </c>
      <c r="BK341" s="1" t="str">
        <f>IF(
   AND(Table65[[#This Row],[Vector]]&lt;&gt;"Banked Construct", LEN(Table65[[#This Row],[Custom Sequence/Bank ID]])&gt;0),
   IF(
      LEN(
         SUBSTITUTE(
            SUBSTITUTE(
               SUBSTITUTE(
                  SUBSTITUTE(UPPER(Table65[[#This Row],[Custom Sequence/Bank ID]]),"A",""),
               "C",""),
            "T",""),
         "G","")
      )&gt;0,
      "Error 5: Non-ACGT characters present",
      ""
   ),
   ""
)</f>
        <v/>
      </c>
      <c r="BL341" s="4" t="str">
        <f>IF(AND(Table65[[#This Row],[Vector]] &lt;&gt; "Banked Construct",Table65[[#This Row],[Service]]="Custom RNA", LEN(Table65[[#This Row],[Custom Sequence/Bank ID]])&gt;10000),"Error 6: Maximum sequence length is 10,000nt",IF(AND(Table65[[#This Row],[Vector]] &lt;&gt; "Banked Construct",Table65[[#This Row],[Service]]="HT Custom RNA", LEN(Table65[[#This Row],[Custom Sequence/Bank ID]])&gt;5000),"Error 6: Maximum sequence length for HT is 5,000nt", IF(Table65[[#This Row],[Service]]="HT Geneblock Custom RNA", IF(AND(Table65[[#This Row],[Vector]]="RTC coding circRNA", LEN(Table65[[#This Row],[Custom Sequence/Bank ID]])&gt;3793),"Error 6: Maximum sequence length for Coding CircRNA Geneblock is 3,793nt", IF(AND(Table65[[#This Row],[Vector]]="RTC noncoding circRNA", LEN(Table65[[#This Row],[Custom Sequence/Bank ID]])&gt;4493),"Error 6: Maximum sequence length for Noncoding CircRNA Geneblock is 4,493nt", IF(AND(Table65[[#This Row],[Vector]]="RTC Other RNA", LEN(Table65[[#This Row],[Custom Sequence/Bank ID]])&gt;4913),"Error 6: Maximum sequence length for Other RNA Geneblock is 4,913nt",""))),"")))</f>
        <v/>
      </c>
      <c r="BM341" s="4" t="str">
        <f>IF(AND(Table65[[#This Row],[Vector]] &lt;&gt; "Banked Construct", Table65[[#This Row],[Service]]&lt;&gt;"Stock RNA", Table65[[#This Row],[Custom Sequence/Bank ID]]&lt;&gt;""),
    _xlfn.LET(
        _xlpm.Sequence, Table65[[#This Row],[Custom Sequence/Bank ID]],
        _xlpm.OriginalLength, IF(AND(Table65[[#This Row],[Codon Optimize Capitalized?]] &lt;&gt; "No", Table65[[#This Row],[Codon Optimize Capitalized?]] &lt;&gt; ""),
                           LEN(SUBSTITUTE(SUBSTITUTE(SUBSTITUTE(SUBSTITUTE(SUBSTITUTE(_xlpm.Sequence, "A", ""), "C", ""), "G", ""), "T", ""), "U", "")),
                           LEN(_xlpm.Sequence)),
        _xlpm.NoGCLength, IF(AND(Table65[[#This Row],[Codon Optimize Capitalized?]] &lt;&gt; "No", Table65[[#This Row],[Codon Optimize Capitalized?]] &lt;&gt; ""),
                       LEN((SUBSTITUTE(SUBSTITUTE(SUBSTITUTE(SUBSTITUTE(SUBSTITUTE(SUBSTITUTE(SUBSTITUTE(_xlpm.Sequence, "A", ""), "C", ""), "G", ""), "T", ""), "U", ""), "g", ""), "c", ""))),
                       LEN(SUBSTITUTE(SUBSTITUTE(UPPER(_xlpm.Sequence), "G", ""), "C", ""))),
        _xlpm.GCLength, _xlpm.OriginalLength - _xlpm.NoGCLength,
        _xlpm.GCPercentage, IF(_xlpm.OriginalLength &gt; 15, _xlpm.GCLength / _xlpm.OriginalLength, 0.5),
                IF(OR(_xlpm.GCPercentage &gt; 0.65, _xlpm.GCPercentage &lt; 0.25), "Warning 7: Unoptimized region GC is not between 25-65%", "")
    ),
    ""
)</f>
        <v/>
      </c>
      <c r="BN341" s="4" t="str" cm="1">
        <f t="array" ref="BN341">_xlfn.LET(
    _xlpm.ProblemFound, _xlfn.TEXTJOIN(", ", TRUE, IF(OR(Table65[[#This Row],[Codon Optimize Capitalized?]]="No", Table65[[#This Row],[Codon Optimize Capitalized?]]=""), IF((ISNUMBER(SEARCH(Table_Restriction_Enzymes[XbaI], Table65[[#This Row],[Custom Sequence/Bank ID]]))), Table_Restriction_Enzymes[XbaI], ""),IF((ISNUMBER(FIND(LOWER(Table_Restriction_Enzymes[XbaI]), Table65[[#This Row],[Custom Sequence/Bank ID]]))), Table_Restriction_Enzymes[XbaI], ""))),
    IF(_xlpm.ProblemFound="", "", "[" &amp; _xlpm.ProblemFound &amp; "]"))</f>
        <v/>
      </c>
      <c r="BO341" s="4" t="str">
        <f>IF(Table_Sequence_Check[[#This Row],[Restriction Enzyme 1 Check]]&lt;&gt;"", Table_Restriction_Enzymes[[#Headers],[XbaI]],"")</f>
        <v/>
      </c>
      <c r="BP341" s="4" t="str" cm="1">
        <f t="array" ref="BP341">_xlfn.LET(
    _xlpm.ProblemFound, _xlfn.TEXTJOIN(", ", TRUE, IF(OR(Table65[[#This Row],[Codon Optimize Capitalized?]]="No", Table65[[#This Row],[Codon Optimize Capitalized?]]=""), IF((ISNUMBER(SEARCH(Table_Restriction_Enzymes[AscI], Table65[[#This Row],[Custom Sequence/Bank ID]]))), Table_Restriction_Enzymes[AscI], ""),IF((ISNUMBER(FIND(LOWER(Table_Restriction_Enzymes[AscI]), Table65[[#This Row],[Custom Sequence/Bank ID]]))), Table_Restriction_Enzymes[AscI], ""))),
    IF(_xlpm.ProblemFound="", "", "[" &amp; _xlpm.ProblemFound &amp; "]"))</f>
        <v/>
      </c>
      <c r="BQ341" s="4" t="str">
        <f>IF(Table_Sequence_Check[[#This Row],[Restriction Enzyme 2 Check]]&lt;&gt;"", Table_Restriction_Enzymes[[#Headers],[AscI]],"")</f>
        <v/>
      </c>
      <c r="BR341" s="4" t="str">
        <f>IF(AND(Table65[[#This Row],[Vector]] &lt;&gt; "Banked Construct",Table65[[#This Row],[Service]]&lt;&gt;"Stock RNA", Table65[[#This Row],[Service]]&lt;&gt;"HT Geneblock Custom RNA", Table_Sequence_Check[[#This Row],[Restriction Enzyme 1 Check]]&lt;&gt;"", Table_Sequence_Check[[#This Row],[Restriction Enzyme 2 Check]]&lt;&gt; ""),"Error 8: Remove instances of one of the following: " &amp; _xlfn.CONCAT(Table_Sequence_Check[[#This Row],[Restriction Enzyme 1 Check]],Table_Sequence_Check[[#This Row],[Restriction Enzyme 2 Check]]),"")</f>
        <v/>
      </c>
      <c r="BS341" s="4" t="str" cm="1">
        <f t="array" ref="BS341">IF(
   AND(
      Table65[[#This Row],[Service]] &lt;&gt; "",
      OR(
         COUNTIF(Table65[Service], "HT Custom RNA") &gt; 0,
         COUNTIF(Table65[Service], "HT Geneblock Custom RNA") &gt; 0
      ),
      COUNTA(_xlfn.UNIQUE(_xlfn._xlws.FILTER(Table65[Service], Table65[Service] &lt;&gt; ""))) &gt; 1
   ),
   "Error 9: If selecting HT Custom RNA or HT Geneblock Custom RNA, all items must match the selected HT service",
   ""
)</f>
        <v/>
      </c>
      <c r="BT341" s="4" t="str" cm="1">
        <f t="array" ref="BT341">IF(
   AND(
      Table65[[#This Row],[Service]] &lt;&gt; "",
      OR(COUNTIF(Table65[Service], "*HT Custom RNA*") &gt; 0, COUNTIF(Table65[Service], "*HT Geneblock Custom RNA*") &gt; 0),
      OR(
         COUNTA(_xlfn.UNIQUE(_xlfn._xlws.FILTER(Table65[RNA Analytics], (Table65[Service] &lt;&gt; "")))) &gt; 1,
         COUNTA(_xlfn.UNIQUE(_xlfn._xlws.FILTER(Table65[Bank Construct?], (Table65[Service] &lt;&gt; "")))) &gt; 1,
         COUNTA(_xlfn.UNIQUE(_xlfn._xlws.FILTER(Table65[Synthesis Type], (Table65[Service] &lt;&gt; "")))) &gt; 1
      )
   ),
   "Error 10: If submitting HT Custom RNA or HT Geneblock Custom RNA service request, all items must have the same Synthesis Type, Banking, and Analytics",
   ""
)</f>
        <v/>
      </c>
      <c r="BU341" s="4" t="str">
        <f>IF(AND(OR(Table65[[#This Row],[Service]] = "HT Custom RNA",Table65[[#This Row],[Service]] = "HT Geneblock Custom RNA"), Table65[[#This Row],[Vector]]="Banked Construct"),"Error 11: Banked constructs cannot be submitted for HT/Geneblock Custom RNA service. Contact the core if you'd like to resynthesize an entire banked plate","")</f>
        <v/>
      </c>
      <c r="BV341" s="4" t="str">
        <f>IF(AND(Table65[[#This Row],[Service]] &lt;&gt; "", Table65[[#This Row],[Vector]]="Banked Construct", Table65[[#This Row],[Bank Construct?]]="Yes"),"Error 12: Cannot bank constructs that are already banked","")</f>
        <v/>
      </c>
      <c r="BW341" s="4" t="str" cm="1">
        <f t="array" ref="BW341">_xlfn.LET(
    _xlpm.ProblemFound, _xlfn.TEXTJOIN(", ", TRUE, IF(AND(Table65[[#This Row],[Synthesis Type]]="Other RNA", OR(Table65[[#This Row],[Codon Optimize Capitalized?]]="No", Table65[[#This Row],[Codon Optimize Capitalized?]]="")), IF((ISNUMBER(SEARCH(Table_pA_Check[pA Check], Table65[[#This Row],[Custom Sequence/Bank ID]]))), Table_pA_Check[pA Check], ""),IF((ISNUMBER(FIND(LOWER(Table_pA_Check[pA Check]), Table65[[#This Row],[Custom Sequence/Bank ID]]))), Table_pA_Check[pA Check], ""))),
    IF(_xlpm.ProblemFound="", "", "Error 13: Problem sequences found (" &amp; _xlpm.ProblemFound &amp; ")"))</f>
        <v/>
      </c>
      <c r="BX341" s="4" t="str">
        <f>IF(AND(Table65[[#This Row],[Service]] &lt;&gt; "", Table65[[#This Row],[Codon Optimize Capitalized?]]&lt;&gt; "No", Table65[[#This Row],[Codon Optimize Capitalized?]]&lt;&gt; "", Table65[[#This Row],[Codon Optimize Capitalized?]]&lt;&gt; "No Options", EXACT(Table65[[#This Row],[Custom Sequence/Bank ID]],LOWER(Table65[[#This Row],[Custom Sequence/Bank ID]]))),"Error 14: Codon optimization is selected, but sequence is lowercase. Change regions for optimization to uppercase","")</f>
        <v/>
      </c>
      <c r="BY341" s="4" t="str">
        <f>IF(COUNTIF(Table65[Name], Table65[[#This Row],[Name]]) &gt; 1, "Error 15: Duplicate name", "")</f>
        <v/>
      </c>
      <c r="BZ341" s="4" t="str">
        <f>IF(
   Table65[[#This Row],[Service]]&lt;&gt;"",
   IF(
      AND(Table65[[#This Row],[Formulation]]="", Table65[[#This Row],[Number of Aliquots]]&gt;1),
      "Error 16: The RTC can only aliquot formulated circRNA; unformulated circRNA is stable through many freeze-thaw cycles",
      ""
   ),
   ""
)</f>
        <v/>
      </c>
      <c r="CA341" s="4" t="str">
        <f>IF(
   Table65[[#This Row],[Service]]&lt;&gt;"",
   IF(
      Table65[[#This Row],[Number of Aliquots]] &gt; (Table65[[#This Row],[Quantity (mg)]]*20),
      "Error 17: Too many aliquots. Maximum aliquots for Quantity requested = " &amp; (Table65[[#This Row],[Quantity (mg)]]*20),
      ""
   ),
   ""
)</f>
        <v/>
      </c>
      <c r="CB341" s="4" t="str">
        <f>IF(
   AND(Table65[[#This Row],[Service]]&lt;&gt;"", Table65[[#This Row],[Quantity (mg)]]&lt;0.2, Table65[[#This Row],[Formulation]]&lt;&gt;"", Table65[[#This Row],[Formulation]]&lt;&gt;"None"),
   "Error 18: Quantity too low. Minimum is 0.2mg for formulations",
   ""
)</f>
        <v/>
      </c>
      <c r="CC341" s="4" t="str">
        <f>IF(
   AND(Table65[[#This Row],[Service]]&lt;&gt;"", Table65[[#This Row],[Vector]]="No Vector", Table65[[#This Row],[Service]]&lt;&gt;"HT Geneblock Custom RNA"),
   "Error 19: [No Vector] can only be used for Geneblock service",
   ""
)</f>
        <v/>
      </c>
      <c r="CD341" s="4" t="str">
        <f>_xlfn.LET(
    _xlpm.errorList, _xlfn.TEXTJOIN(". ", TRUE, Table_Sequence_Check[[#This Row],[Problem Sequence Check]:[GC Check]],Table_Sequence_Check[[#This Row],[Restriction Enzyme Error]:[Gblock No Vector Check]]),
    IF(AND(Table65[[#This Row],[Service]]&lt;&gt;"", Table65[[#This Row],[Custom Sequence/Bank ID]]&lt;&gt;"SPECIAL",_xlpm.errorList&lt;&gt;""), _xlpm.errorList &amp; ".", "")
)</f>
        <v/>
      </c>
      <c r="CF341" s="3" t="str">
        <f t="shared" si="25"/>
        <v>Required</v>
      </c>
      <c r="CG341" s="1" t="str">
        <f t="shared" si="26"/>
        <v>Optional</v>
      </c>
      <c r="CH341" s="1" t="str">
        <f>IF(Table65[[#This Row],[Service]]&lt;&gt;"",IF((Table65[[#This Row],[Service]]="HT Custom RNA") + (Table65[[#This Row],[Service]]="HT Geneblock Custom RNA"), "Empty","Required"),"Empty")</f>
        <v>Empty</v>
      </c>
      <c r="CI341" s="1" t="str">
        <f>IF(Table65[[#This Row],[Service]] = "Stock RNA", "Required","Empty")</f>
        <v>Empty</v>
      </c>
      <c r="CJ341" s="1" t="str">
        <f>IF(OR(Table65[[#This Row],[Service]] = "Custom RNA", Table65[[#This Row],[Service]] = "HT Custom RNA", Table65[[#This Row],[Service]] = "HT Geneblock Custom RNA", Table65[[#This Row],[Service]] = "Formulation"), "Required", "Empty")</f>
        <v>Empty</v>
      </c>
      <c r="CK341" s="1" t="str">
        <f>IF(OR(Table65[[#This Row],[Service]] = "Custom RNA", Table65[[#This Row],[Service]] = "HT Custom RNA", Table65[[#This Row],[Service]] = "HT Geneblock Custom RNA"), "Required", "Empty")</f>
        <v>Empty</v>
      </c>
      <c r="CL341" s="1" t="str">
        <f>IF(OR(Table65[[#This Row],[Service]] = "Custom RNA", Table65[[#This Row],[Service]] = "HT Custom RNA", Table65[[#This Row],[Service]] = "HT Geneblock Custom RNA"), "Required", "Empty")</f>
        <v>Empty</v>
      </c>
      <c r="CM341" s="1" t="str">
        <f>IF(OR(Table65[[#This Row],[Service]] = "Custom RNA", Table65[[#This Row],[Service]] = "HT Custom RNA", Table65[[#This Row],[Service]] = "HT Geneblock Custom RNA"), "Required", "Empty")</f>
        <v>Empty</v>
      </c>
      <c r="CN341" s="1" t="str">
        <f>IF(AND(Table65[[#This Row],[Vector]]&lt;&gt;"Banked Construct", OR(Table65[[#This Row],[Service]] = "Custom RNA", Table65[[#This Row],[Service]] = "HT Custom RNA",Table65[[#This Row],[Service]] = "HT Geneblock Custom RNA",)), "Optional", "Empty")</f>
        <v>Empty</v>
      </c>
      <c r="CO341" s="1" t="str">
        <f>IF(OR(Table65[[#This Row],[Service]] = "Custom RNA", Table65[[#This Row],[Service]] = "HT Custom RNA"), "Optional", "Empty")</f>
        <v>Empty</v>
      </c>
      <c r="CP341" s="1" t="str">
        <f>IF(OR(Table65[[#This Row],[Service]] = "Custom RNA", Table65[[#This Row],[Service]] = "HT Custom RNA", Table65[[#This Row],[Service]] = "HT Custom Geneblock RNA"), "Optional", "Empty")</f>
        <v>Empty</v>
      </c>
      <c r="CQ341" s="1" t="str">
        <f>IF(Table65[[#This Row],[Service]]&lt;&gt;"",IF(OR(Table65[[#This Row],[Service]]="HT Custom RNA", Table65[[#This Row],[Service]]="HT Geneblock Custom RNA"), "Empty","Optional"),"Empty")</f>
        <v>Empty</v>
      </c>
      <c r="CR341" s="1" t="str">
        <f>IF(AND(Table65[[#This Row],[Formulation]]&lt;&gt;"",Table65[[#This Row],[Formulation]]&lt;&gt;"None",Table65[[#This Row],[Formulation]]&lt;&gt;"No Options"), "Required","Empty")</f>
        <v>Empty</v>
      </c>
      <c r="CS341" s="1" t="str">
        <f>IF(AND(Table65[[#This Row],[Formulation]]&lt;&gt;"",Table65[[#This Row],[Formulation]]&lt;&gt;"None",Table65[[#This Row],[Formulation]]&lt;&gt;"No Options"), "Optional","Empty")</f>
        <v>Empty</v>
      </c>
      <c r="CT341" s="1" t="str">
        <f t="shared" si="27"/>
        <v>Optional</v>
      </c>
      <c r="CU341" s="1" t="str">
        <f t="shared" si="28"/>
        <v>Optional</v>
      </c>
      <c r="CV341" s="2" t="str">
        <f t="shared" si="29"/>
        <v>Optional</v>
      </c>
    </row>
    <row r="342" spans="1:100" x14ac:dyDescent="0.35">
      <c r="A342" s="69">
        <v>338</v>
      </c>
      <c r="B342" s="59"/>
      <c r="C342" s="83"/>
      <c r="D342" s="85"/>
      <c r="E342" s="90"/>
      <c r="F342" s="60"/>
      <c r="G342" s="60"/>
      <c r="H342" s="60"/>
      <c r="I342" s="61"/>
      <c r="J342" s="61"/>
      <c r="K342" s="105"/>
      <c r="L342" s="90"/>
      <c r="M342" s="60"/>
      <c r="N342" s="108"/>
      <c r="O342" s="91"/>
      <c r="P342" s="111"/>
      <c r="Q342" s="93" t="str">
        <f>Table_Sequence_Check[[#This Row],[Final Warnings]]</f>
        <v/>
      </c>
      <c r="R342" s="19"/>
      <c r="S342" s="19"/>
      <c r="T342" s="19"/>
      <c r="BG342" s="3" t="str" cm="1">
        <f t="array" ref="BG342">_xlfn.LET(
    _xlpm.ProblemFound, _xlfn.TEXTJOIN(", ", TRUE, IF(OR(Table65[[#This Row],[Codon Optimize Capitalized?]]="No", Table65[[#This Row],[Codon Optimize Capitalized?]]=""), IF((ISNUMBER(SEARCH(Table_Problem_Sequences[Problem Sequences], Table65[[#This Row],[Custom Sequence/Bank ID]]))), Table_Problem_Sequences[Problem Sequences], ""),IF((ISNUMBER(FIND(LOWER(Table_Problem_Sequences[Problem Sequences]), Table65[[#This Row],[Custom Sequence/Bank ID]]))), Table_Problem_Sequences[Problem Sequences], ""))),
    IF(_xlpm.ProblemFound="", "", "Warning 1: Problem sequences found (" &amp; _xlpm.ProblemFound &amp; ")"))</f>
        <v/>
      </c>
      <c r="BH342" s="3" t="str">
        <f>IF(AND(Table65[[#This Row],[Vector]] &lt;&gt; "Banked Construct",Table65[[#This Row],[Service]]&lt;&gt;"Stock RNA", LEN(Table65[[#This Row],[Custom Sequence/Bank ID]])&lt;300, Table65[[#This Row],[Custom Sequence/Bank ID]]&lt;&gt;""),"Comment: Sequence is less than 300nt. A spacer sequence will be added to bring the length up to 300nt","")</f>
        <v/>
      </c>
      <c r="BI342" s="1" t="str">
        <f>IF(AND(Table65[[#This Row],[Custom Sequence/Bank ID]]&lt;&gt;"", Table65[[#This Row],[Codon Optimize Capitalized?]]&lt;&gt; "No", Table65[[#This Row],[Codon Optimize Capitalized?]]&lt;&gt; "", Table65[[#This Row],[Codon Optimize Capitalized?]]&lt;&gt; "No Options"),
    IF(MOD(LEN(SUBSTITUTE(SUBSTITUTE(SUBSTITUTE(SUBSTITUTE(SUBSTITUTE(Table65[[#This Row],[Custom Sequence/Bank ID]], "a", ""), "c", ""), "g", ""), "u", ""), "t", "")), 3) = 0,
        "",
        "Error 3: Optimization regions not divisible by 3"),
    "")</f>
        <v/>
      </c>
      <c r="BJ342" s="1" t="str">
        <f>IF(
    Table65[[#This Row],[Vector]]="Banked Construct",
    IF(
        AND(
            LEFT(Table65[[#This Row],[Custom Sequence/Bank ID]], 3)="RTC",
            ISNUMBER(VALUE(MID(Table65[[#This Row],[Custom Sequence/Bank ID]], 4, 7))),
            LEN(Table65[[#This Row],[Custom Sequence/Bank ID]])=10
        ),
        "",
        "Error 4: Incorrect Bank ID"
    ),
    ""
)</f>
        <v/>
      </c>
      <c r="BK342" s="1" t="str">
        <f>IF(
   AND(Table65[[#This Row],[Vector]]&lt;&gt;"Banked Construct", LEN(Table65[[#This Row],[Custom Sequence/Bank ID]])&gt;0),
   IF(
      LEN(
         SUBSTITUTE(
            SUBSTITUTE(
               SUBSTITUTE(
                  SUBSTITUTE(UPPER(Table65[[#This Row],[Custom Sequence/Bank ID]]),"A",""),
               "C",""),
            "T",""),
         "G","")
      )&gt;0,
      "Error 5: Non-ACGT characters present",
      ""
   ),
   ""
)</f>
        <v/>
      </c>
      <c r="BL342" s="4" t="str">
        <f>IF(AND(Table65[[#This Row],[Vector]] &lt;&gt; "Banked Construct",Table65[[#This Row],[Service]]="Custom RNA", LEN(Table65[[#This Row],[Custom Sequence/Bank ID]])&gt;10000),"Error 6: Maximum sequence length is 10,000nt",IF(AND(Table65[[#This Row],[Vector]] &lt;&gt; "Banked Construct",Table65[[#This Row],[Service]]="HT Custom RNA", LEN(Table65[[#This Row],[Custom Sequence/Bank ID]])&gt;5000),"Error 6: Maximum sequence length for HT is 5,000nt", IF(Table65[[#This Row],[Service]]="HT Geneblock Custom RNA", IF(AND(Table65[[#This Row],[Vector]]="RTC coding circRNA", LEN(Table65[[#This Row],[Custom Sequence/Bank ID]])&gt;3793),"Error 6: Maximum sequence length for Coding CircRNA Geneblock is 3,793nt", IF(AND(Table65[[#This Row],[Vector]]="RTC noncoding circRNA", LEN(Table65[[#This Row],[Custom Sequence/Bank ID]])&gt;4493),"Error 6: Maximum sequence length for Noncoding CircRNA Geneblock is 4,493nt", IF(AND(Table65[[#This Row],[Vector]]="RTC Other RNA", LEN(Table65[[#This Row],[Custom Sequence/Bank ID]])&gt;4913),"Error 6: Maximum sequence length for Other RNA Geneblock is 4,913nt",""))),"")))</f>
        <v/>
      </c>
      <c r="BM342" s="4" t="str">
        <f>IF(AND(Table65[[#This Row],[Vector]] &lt;&gt; "Banked Construct", Table65[[#This Row],[Service]]&lt;&gt;"Stock RNA", Table65[[#This Row],[Custom Sequence/Bank ID]]&lt;&gt;""),
    _xlfn.LET(
        _xlpm.Sequence, Table65[[#This Row],[Custom Sequence/Bank ID]],
        _xlpm.OriginalLength, IF(AND(Table65[[#This Row],[Codon Optimize Capitalized?]] &lt;&gt; "No", Table65[[#This Row],[Codon Optimize Capitalized?]] &lt;&gt; ""),
                           LEN(SUBSTITUTE(SUBSTITUTE(SUBSTITUTE(SUBSTITUTE(SUBSTITUTE(_xlpm.Sequence, "A", ""), "C", ""), "G", ""), "T", ""), "U", "")),
                           LEN(_xlpm.Sequence)),
        _xlpm.NoGCLength, IF(AND(Table65[[#This Row],[Codon Optimize Capitalized?]] &lt;&gt; "No", Table65[[#This Row],[Codon Optimize Capitalized?]] &lt;&gt; ""),
                       LEN((SUBSTITUTE(SUBSTITUTE(SUBSTITUTE(SUBSTITUTE(SUBSTITUTE(SUBSTITUTE(SUBSTITUTE(_xlpm.Sequence, "A", ""), "C", ""), "G", ""), "T", ""), "U", ""), "g", ""), "c", ""))),
                       LEN(SUBSTITUTE(SUBSTITUTE(UPPER(_xlpm.Sequence), "G", ""), "C", ""))),
        _xlpm.GCLength, _xlpm.OriginalLength - _xlpm.NoGCLength,
        _xlpm.GCPercentage, IF(_xlpm.OriginalLength &gt; 15, _xlpm.GCLength / _xlpm.OriginalLength, 0.5),
                IF(OR(_xlpm.GCPercentage &gt; 0.65, _xlpm.GCPercentage &lt; 0.25), "Warning 7: Unoptimized region GC is not between 25-65%", "")
    ),
    ""
)</f>
        <v/>
      </c>
      <c r="BN342" s="4" t="str" cm="1">
        <f t="array" ref="BN342">_xlfn.LET(
    _xlpm.ProblemFound, _xlfn.TEXTJOIN(", ", TRUE, IF(OR(Table65[[#This Row],[Codon Optimize Capitalized?]]="No", Table65[[#This Row],[Codon Optimize Capitalized?]]=""), IF((ISNUMBER(SEARCH(Table_Restriction_Enzymes[XbaI], Table65[[#This Row],[Custom Sequence/Bank ID]]))), Table_Restriction_Enzymes[XbaI], ""),IF((ISNUMBER(FIND(LOWER(Table_Restriction_Enzymes[XbaI]), Table65[[#This Row],[Custom Sequence/Bank ID]]))), Table_Restriction_Enzymes[XbaI], ""))),
    IF(_xlpm.ProblemFound="", "", "[" &amp; _xlpm.ProblemFound &amp; "]"))</f>
        <v/>
      </c>
      <c r="BO342" s="4" t="str">
        <f>IF(Table_Sequence_Check[[#This Row],[Restriction Enzyme 1 Check]]&lt;&gt;"", Table_Restriction_Enzymes[[#Headers],[XbaI]],"")</f>
        <v/>
      </c>
      <c r="BP342" s="4" t="str" cm="1">
        <f t="array" ref="BP342">_xlfn.LET(
    _xlpm.ProblemFound, _xlfn.TEXTJOIN(", ", TRUE, IF(OR(Table65[[#This Row],[Codon Optimize Capitalized?]]="No", Table65[[#This Row],[Codon Optimize Capitalized?]]=""), IF((ISNUMBER(SEARCH(Table_Restriction_Enzymes[AscI], Table65[[#This Row],[Custom Sequence/Bank ID]]))), Table_Restriction_Enzymes[AscI], ""),IF((ISNUMBER(FIND(LOWER(Table_Restriction_Enzymes[AscI]), Table65[[#This Row],[Custom Sequence/Bank ID]]))), Table_Restriction_Enzymes[AscI], ""))),
    IF(_xlpm.ProblemFound="", "", "[" &amp; _xlpm.ProblemFound &amp; "]"))</f>
        <v/>
      </c>
      <c r="BQ342" s="4" t="str">
        <f>IF(Table_Sequence_Check[[#This Row],[Restriction Enzyme 2 Check]]&lt;&gt;"", Table_Restriction_Enzymes[[#Headers],[AscI]],"")</f>
        <v/>
      </c>
      <c r="BR342" s="4" t="str">
        <f>IF(AND(Table65[[#This Row],[Vector]] &lt;&gt; "Banked Construct",Table65[[#This Row],[Service]]&lt;&gt;"Stock RNA", Table65[[#This Row],[Service]]&lt;&gt;"HT Geneblock Custom RNA", Table_Sequence_Check[[#This Row],[Restriction Enzyme 1 Check]]&lt;&gt;"", Table_Sequence_Check[[#This Row],[Restriction Enzyme 2 Check]]&lt;&gt; ""),"Error 8: Remove instances of one of the following: " &amp; _xlfn.CONCAT(Table_Sequence_Check[[#This Row],[Restriction Enzyme 1 Check]],Table_Sequence_Check[[#This Row],[Restriction Enzyme 2 Check]]),"")</f>
        <v/>
      </c>
      <c r="BS342" s="4" t="str" cm="1">
        <f t="array" ref="BS342">IF(
   AND(
      Table65[[#This Row],[Service]] &lt;&gt; "",
      OR(
         COUNTIF(Table65[Service], "HT Custom RNA") &gt; 0,
         COUNTIF(Table65[Service], "HT Geneblock Custom RNA") &gt; 0
      ),
      COUNTA(_xlfn.UNIQUE(_xlfn._xlws.FILTER(Table65[Service], Table65[Service] &lt;&gt; ""))) &gt; 1
   ),
   "Error 9: If selecting HT Custom RNA or HT Geneblock Custom RNA, all items must match the selected HT service",
   ""
)</f>
        <v/>
      </c>
      <c r="BT342" s="4" t="str" cm="1">
        <f t="array" ref="BT342">IF(
   AND(
      Table65[[#This Row],[Service]] &lt;&gt; "",
      OR(COUNTIF(Table65[Service], "*HT Custom RNA*") &gt; 0, COUNTIF(Table65[Service], "*HT Geneblock Custom RNA*") &gt; 0),
      OR(
         COUNTA(_xlfn.UNIQUE(_xlfn._xlws.FILTER(Table65[RNA Analytics], (Table65[Service] &lt;&gt; "")))) &gt; 1,
         COUNTA(_xlfn.UNIQUE(_xlfn._xlws.FILTER(Table65[Bank Construct?], (Table65[Service] &lt;&gt; "")))) &gt; 1,
         COUNTA(_xlfn.UNIQUE(_xlfn._xlws.FILTER(Table65[Synthesis Type], (Table65[Service] &lt;&gt; "")))) &gt; 1
      )
   ),
   "Error 10: If submitting HT Custom RNA or HT Geneblock Custom RNA service request, all items must have the same Synthesis Type, Banking, and Analytics",
   ""
)</f>
        <v/>
      </c>
      <c r="BU342" s="4" t="str">
        <f>IF(AND(OR(Table65[[#This Row],[Service]] = "HT Custom RNA",Table65[[#This Row],[Service]] = "HT Geneblock Custom RNA"), Table65[[#This Row],[Vector]]="Banked Construct"),"Error 11: Banked constructs cannot be submitted for HT/Geneblock Custom RNA service. Contact the core if you'd like to resynthesize an entire banked plate","")</f>
        <v/>
      </c>
      <c r="BV342" s="4" t="str">
        <f>IF(AND(Table65[[#This Row],[Service]] &lt;&gt; "", Table65[[#This Row],[Vector]]="Banked Construct", Table65[[#This Row],[Bank Construct?]]="Yes"),"Error 12: Cannot bank constructs that are already banked","")</f>
        <v/>
      </c>
      <c r="BW342" s="4" t="str" cm="1">
        <f t="array" ref="BW342">_xlfn.LET(
    _xlpm.ProblemFound, _xlfn.TEXTJOIN(", ", TRUE, IF(AND(Table65[[#This Row],[Synthesis Type]]="Other RNA", OR(Table65[[#This Row],[Codon Optimize Capitalized?]]="No", Table65[[#This Row],[Codon Optimize Capitalized?]]="")), IF((ISNUMBER(SEARCH(Table_pA_Check[pA Check], Table65[[#This Row],[Custom Sequence/Bank ID]]))), Table_pA_Check[pA Check], ""),IF((ISNUMBER(FIND(LOWER(Table_pA_Check[pA Check]), Table65[[#This Row],[Custom Sequence/Bank ID]]))), Table_pA_Check[pA Check], ""))),
    IF(_xlpm.ProblemFound="", "", "Error 13: Problem sequences found (" &amp; _xlpm.ProblemFound &amp; ")"))</f>
        <v/>
      </c>
      <c r="BX342" s="4" t="str">
        <f>IF(AND(Table65[[#This Row],[Service]] &lt;&gt; "", Table65[[#This Row],[Codon Optimize Capitalized?]]&lt;&gt; "No", Table65[[#This Row],[Codon Optimize Capitalized?]]&lt;&gt; "", Table65[[#This Row],[Codon Optimize Capitalized?]]&lt;&gt; "No Options", EXACT(Table65[[#This Row],[Custom Sequence/Bank ID]],LOWER(Table65[[#This Row],[Custom Sequence/Bank ID]]))),"Error 14: Codon optimization is selected, but sequence is lowercase. Change regions for optimization to uppercase","")</f>
        <v/>
      </c>
      <c r="BY342" s="4" t="str">
        <f>IF(COUNTIF(Table65[Name], Table65[[#This Row],[Name]]) &gt; 1, "Error 15: Duplicate name", "")</f>
        <v/>
      </c>
      <c r="BZ342" s="4" t="str">
        <f>IF(
   Table65[[#This Row],[Service]]&lt;&gt;"",
   IF(
      AND(Table65[[#This Row],[Formulation]]="", Table65[[#This Row],[Number of Aliquots]]&gt;1),
      "Error 16: The RTC can only aliquot formulated circRNA; unformulated circRNA is stable through many freeze-thaw cycles",
      ""
   ),
   ""
)</f>
        <v/>
      </c>
      <c r="CA342" s="4" t="str">
        <f>IF(
   Table65[[#This Row],[Service]]&lt;&gt;"",
   IF(
      Table65[[#This Row],[Number of Aliquots]] &gt; (Table65[[#This Row],[Quantity (mg)]]*20),
      "Error 17: Too many aliquots. Maximum aliquots for Quantity requested = " &amp; (Table65[[#This Row],[Quantity (mg)]]*20),
      ""
   ),
   ""
)</f>
        <v/>
      </c>
      <c r="CB342" s="4" t="str">
        <f>IF(
   AND(Table65[[#This Row],[Service]]&lt;&gt;"", Table65[[#This Row],[Quantity (mg)]]&lt;0.2, Table65[[#This Row],[Formulation]]&lt;&gt;"", Table65[[#This Row],[Formulation]]&lt;&gt;"None"),
   "Error 18: Quantity too low. Minimum is 0.2mg for formulations",
   ""
)</f>
        <v/>
      </c>
      <c r="CC342" s="4" t="str">
        <f>IF(
   AND(Table65[[#This Row],[Service]]&lt;&gt;"", Table65[[#This Row],[Vector]]="No Vector", Table65[[#This Row],[Service]]&lt;&gt;"HT Geneblock Custom RNA"),
   "Error 19: [No Vector] can only be used for Geneblock service",
   ""
)</f>
        <v/>
      </c>
      <c r="CD342" s="4" t="str">
        <f>_xlfn.LET(
    _xlpm.errorList, _xlfn.TEXTJOIN(". ", TRUE, Table_Sequence_Check[[#This Row],[Problem Sequence Check]:[GC Check]],Table_Sequence_Check[[#This Row],[Restriction Enzyme Error]:[Gblock No Vector Check]]),
    IF(AND(Table65[[#This Row],[Service]]&lt;&gt;"", Table65[[#This Row],[Custom Sequence/Bank ID]]&lt;&gt;"SPECIAL",_xlpm.errorList&lt;&gt;""), _xlpm.errorList &amp; ".", "")
)</f>
        <v/>
      </c>
      <c r="CF342" s="3" t="str">
        <f t="shared" si="25"/>
        <v>Required</v>
      </c>
      <c r="CG342" s="1" t="str">
        <f t="shared" si="26"/>
        <v>Optional</v>
      </c>
      <c r="CH342" s="1" t="str">
        <f>IF(Table65[[#This Row],[Service]]&lt;&gt;"",IF((Table65[[#This Row],[Service]]="HT Custom RNA") + (Table65[[#This Row],[Service]]="HT Geneblock Custom RNA"), "Empty","Required"),"Empty")</f>
        <v>Empty</v>
      </c>
      <c r="CI342" s="1" t="str">
        <f>IF(Table65[[#This Row],[Service]] = "Stock RNA", "Required","Empty")</f>
        <v>Empty</v>
      </c>
      <c r="CJ342" s="1" t="str">
        <f>IF(OR(Table65[[#This Row],[Service]] = "Custom RNA", Table65[[#This Row],[Service]] = "HT Custom RNA", Table65[[#This Row],[Service]] = "HT Geneblock Custom RNA", Table65[[#This Row],[Service]] = "Formulation"), "Required", "Empty")</f>
        <v>Empty</v>
      </c>
      <c r="CK342" s="1" t="str">
        <f>IF(OR(Table65[[#This Row],[Service]] = "Custom RNA", Table65[[#This Row],[Service]] = "HT Custom RNA", Table65[[#This Row],[Service]] = "HT Geneblock Custom RNA"), "Required", "Empty")</f>
        <v>Empty</v>
      </c>
      <c r="CL342" s="1" t="str">
        <f>IF(OR(Table65[[#This Row],[Service]] = "Custom RNA", Table65[[#This Row],[Service]] = "HT Custom RNA", Table65[[#This Row],[Service]] = "HT Geneblock Custom RNA"), "Required", "Empty")</f>
        <v>Empty</v>
      </c>
      <c r="CM342" s="1" t="str">
        <f>IF(OR(Table65[[#This Row],[Service]] = "Custom RNA", Table65[[#This Row],[Service]] = "HT Custom RNA", Table65[[#This Row],[Service]] = "HT Geneblock Custom RNA"), "Required", "Empty")</f>
        <v>Empty</v>
      </c>
      <c r="CN342" s="1" t="str">
        <f>IF(AND(Table65[[#This Row],[Vector]]&lt;&gt;"Banked Construct", OR(Table65[[#This Row],[Service]] = "Custom RNA", Table65[[#This Row],[Service]] = "HT Custom RNA",Table65[[#This Row],[Service]] = "HT Geneblock Custom RNA",)), "Optional", "Empty")</f>
        <v>Empty</v>
      </c>
      <c r="CO342" s="1" t="str">
        <f>IF(OR(Table65[[#This Row],[Service]] = "Custom RNA", Table65[[#This Row],[Service]] = "HT Custom RNA"), "Optional", "Empty")</f>
        <v>Empty</v>
      </c>
      <c r="CP342" s="1" t="str">
        <f>IF(OR(Table65[[#This Row],[Service]] = "Custom RNA", Table65[[#This Row],[Service]] = "HT Custom RNA", Table65[[#This Row],[Service]] = "HT Custom Geneblock RNA"), "Optional", "Empty")</f>
        <v>Empty</v>
      </c>
      <c r="CQ342" s="1" t="str">
        <f>IF(Table65[[#This Row],[Service]]&lt;&gt;"",IF(OR(Table65[[#This Row],[Service]]="HT Custom RNA", Table65[[#This Row],[Service]]="HT Geneblock Custom RNA"), "Empty","Optional"),"Empty")</f>
        <v>Empty</v>
      </c>
      <c r="CR342" s="1" t="str">
        <f>IF(AND(Table65[[#This Row],[Formulation]]&lt;&gt;"",Table65[[#This Row],[Formulation]]&lt;&gt;"None",Table65[[#This Row],[Formulation]]&lt;&gt;"No Options"), "Required","Empty")</f>
        <v>Empty</v>
      </c>
      <c r="CS342" s="1" t="str">
        <f>IF(AND(Table65[[#This Row],[Formulation]]&lt;&gt;"",Table65[[#This Row],[Formulation]]&lt;&gt;"None",Table65[[#This Row],[Formulation]]&lt;&gt;"No Options"), "Optional","Empty")</f>
        <v>Empty</v>
      </c>
      <c r="CT342" s="1" t="str">
        <f t="shared" si="27"/>
        <v>Optional</v>
      </c>
      <c r="CU342" s="1" t="str">
        <f t="shared" si="28"/>
        <v>Optional</v>
      </c>
      <c r="CV342" s="2" t="str">
        <f t="shared" si="29"/>
        <v>Optional</v>
      </c>
    </row>
    <row r="343" spans="1:100" x14ac:dyDescent="0.35">
      <c r="A343" s="69">
        <v>339</v>
      </c>
      <c r="B343" s="59"/>
      <c r="C343" s="83"/>
      <c r="D343" s="85"/>
      <c r="E343" s="90"/>
      <c r="F343" s="60"/>
      <c r="G343" s="60"/>
      <c r="H343" s="60"/>
      <c r="I343" s="61"/>
      <c r="J343" s="61"/>
      <c r="K343" s="105"/>
      <c r="L343" s="90"/>
      <c r="M343" s="60"/>
      <c r="N343" s="108"/>
      <c r="O343" s="91"/>
      <c r="P343" s="111"/>
      <c r="Q343" s="93" t="str">
        <f>Table_Sequence_Check[[#This Row],[Final Warnings]]</f>
        <v/>
      </c>
      <c r="R343" s="19"/>
      <c r="S343" s="19"/>
      <c r="T343" s="19"/>
      <c r="BG343" s="3" t="str" cm="1">
        <f t="array" ref="BG343">_xlfn.LET(
    _xlpm.ProblemFound, _xlfn.TEXTJOIN(", ", TRUE, IF(OR(Table65[[#This Row],[Codon Optimize Capitalized?]]="No", Table65[[#This Row],[Codon Optimize Capitalized?]]=""), IF((ISNUMBER(SEARCH(Table_Problem_Sequences[Problem Sequences], Table65[[#This Row],[Custom Sequence/Bank ID]]))), Table_Problem_Sequences[Problem Sequences], ""),IF((ISNUMBER(FIND(LOWER(Table_Problem_Sequences[Problem Sequences]), Table65[[#This Row],[Custom Sequence/Bank ID]]))), Table_Problem_Sequences[Problem Sequences], ""))),
    IF(_xlpm.ProblemFound="", "", "Warning 1: Problem sequences found (" &amp; _xlpm.ProblemFound &amp; ")"))</f>
        <v/>
      </c>
      <c r="BH343" s="3" t="str">
        <f>IF(AND(Table65[[#This Row],[Vector]] &lt;&gt; "Banked Construct",Table65[[#This Row],[Service]]&lt;&gt;"Stock RNA", LEN(Table65[[#This Row],[Custom Sequence/Bank ID]])&lt;300, Table65[[#This Row],[Custom Sequence/Bank ID]]&lt;&gt;""),"Comment: Sequence is less than 300nt. A spacer sequence will be added to bring the length up to 300nt","")</f>
        <v/>
      </c>
      <c r="BI343" s="1" t="str">
        <f>IF(AND(Table65[[#This Row],[Custom Sequence/Bank ID]]&lt;&gt;"", Table65[[#This Row],[Codon Optimize Capitalized?]]&lt;&gt; "No", Table65[[#This Row],[Codon Optimize Capitalized?]]&lt;&gt; "", Table65[[#This Row],[Codon Optimize Capitalized?]]&lt;&gt; "No Options"),
    IF(MOD(LEN(SUBSTITUTE(SUBSTITUTE(SUBSTITUTE(SUBSTITUTE(SUBSTITUTE(Table65[[#This Row],[Custom Sequence/Bank ID]], "a", ""), "c", ""), "g", ""), "u", ""), "t", "")), 3) = 0,
        "",
        "Error 3: Optimization regions not divisible by 3"),
    "")</f>
        <v/>
      </c>
      <c r="BJ343" s="1" t="str">
        <f>IF(
    Table65[[#This Row],[Vector]]="Banked Construct",
    IF(
        AND(
            LEFT(Table65[[#This Row],[Custom Sequence/Bank ID]], 3)="RTC",
            ISNUMBER(VALUE(MID(Table65[[#This Row],[Custom Sequence/Bank ID]], 4, 7))),
            LEN(Table65[[#This Row],[Custom Sequence/Bank ID]])=10
        ),
        "",
        "Error 4: Incorrect Bank ID"
    ),
    ""
)</f>
        <v/>
      </c>
      <c r="BK343" s="1" t="str">
        <f>IF(
   AND(Table65[[#This Row],[Vector]]&lt;&gt;"Banked Construct", LEN(Table65[[#This Row],[Custom Sequence/Bank ID]])&gt;0),
   IF(
      LEN(
         SUBSTITUTE(
            SUBSTITUTE(
               SUBSTITUTE(
                  SUBSTITUTE(UPPER(Table65[[#This Row],[Custom Sequence/Bank ID]]),"A",""),
               "C",""),
            "T",""),
         "G","")
      )&gt;0,
      "Error 5: Non-ACGT characters present",
      ""
   ),
   ""
)</f>
        <v/>
      </c>
      <c r="BL343" s="4" t="str">
        <f>IF(AND(Table65[[#This Row],[Vector]] &lt;&gt; "Banked Construct",Table65[[#This Row],[Service]]="Custom RNA", LEN(Table65[[#This Row],[Custom Sequence/Bank ID]])&gt;10000),"Error 6: Maximum sequence length is 10,000nt",IF(AND(Table65[[#This Row],[Vector]] &lt;&gt; "Banked Construct",Table65[[#This Row],[Service]]="HT Custom RNA", LEN(Table65[[#This Row],[Custom Sequence/Bank ID]])&gt;5000),"Error 6: Maximum sequence length for HT is 5,000nt", IF(Table65[[#This Row],[Service]]="HT Geneblock Custom RNA", IF(AND(Table65[[#This Row],[Vector]]="RTC coding circRNA", LEN(Table65[[#This Row],[Custom Sequence/Bank ID]])&gt;3793),"Error 6: Maximum sequence length for Coding CircRNA Geneblock is 3,793nt", IF(AND(Table65[[#This Row],[Vector]]="RTC noncoding circRNA", LEN(Table65[[#This Row],[Custom Sequence/Bank ID]])&gt;4493),"Error 6: Maximum sequence length for Noncoding CircRNA Geneblock is 4,493nt", IF(AND(Table65[[#This Row],[Vector]]="RTC Other RNA", LEN(Table65[[#This Row],[Custom Sequence/Bank ID]])&gt;4913),"Error 6: Maximum sequence length for Other RNA Geneblock is 4,913nt",""))),"")))</f>
        <v/>
      </c>
      <c r="BM343" s="4" t="str">
        <f>IF(AND(Table65[[#This Row],[Vector]] &lt;&gt; "Banked Construct", Table65[[#This Row],[Service]]&lt;&gt;"Stock RNA", Table65[[#This Row],[Custom Sequence/Bank ID]]&lt;&gt;""),
    _xlfn.LET(
        _xlpm.Sequence, Table65[[#This Row],[Custom Sequence/Bank ID]],
        _xlpm.OriginalLength, IF(AND(Table65[[#This Row],[Codon Optimize Capitalized?]] &lt;&gt; "No", Table65[[#This Row],[Codon Optimize Capitalized?]] &lt;&gt; ""),
                           LEN(SUBSTITUTE(SUBSTITUTE(SUBSTITUTE(SUBSTITUTE(SUBSTITUTE(_xlpm.Sequence, "A", ""), "C", ""), "G", ""), "T", ""), "U", "")),
                           LEN(_xlpm.Sequence)),
        _xlpm.NoGCLength, IF(AND(Table65[[#This Row],[Codon Optimize Capitalized?]] &lt;&gt; "No", Table65[[#This Row],[Codon Optimize Capitalized?]] &lt;&gt; ""),
                       LEN((SUBSTITUTE(SUBSTITUTE(SUBSTITUTE(SUBSTITUTE(SUBSTITUTE(SUBSTITUTE(SUBSTITUTE(_xlpm.Sequence, "A", ""), "C", ""), "G", ""), "T", ""), "U", ""), "g", ""), "c", ""))),
                       LEN(SUBSTITUTE(SUBSTITUTE(UPPER(_xlpm.Sequence), "G", ""), "C", ""))),
        _xlpm.GCLength, _xlpm.OriginalLength - _xlpm.NoGCLength,
        _xlpm.GCPercentage, IF(_xlpm.OriginalLength &gt; 15, _xlpm.GCLength / _xlpm.OriginalLength, 0.5),
                IF(OR(_xlpm.GCPercentage &gt; 0.65, _xlpm.GCPercentage &lt; 0.25), "Warning 7: Unoptimized region GC is not between 25-65%", "")
    ),
    ""
)</f>
        <v/>
      </c>
      <c r="BN343" s="4" t="str" cm="1">
        <f t="array" ref="BN343">_xlfn.LET(
    _xlpm.ProblemFound, _xlfn.TEXTJOIN(", ", TRUE, IF(OR(Table65[[#This Row],[Codon Optimize Capitalized?]]="No", Table65[[#This Row],[Codon Optimize Capitalized?]]=""), IF((ISNUMBER(SEARCH(Table_Restriction_Enzymes[XbaI], Table65[[#This Row],[Custom Sequence/Bank ID]]))), Table_Restriction_Enzymes[XbaI], ""),IF((ISNUMBER(FIND(LOWER(Table_Restriction_Enzymes[XbaI]), Table65[[#This Row],[Custom Sequence/Bank ID]]))), Table_Restriction_Enzymes[XbaI], ""))),
    IF(_xlpm.ProblemFound="", "", "[" &amp; _xlpm.ProblemFound &amp; "]"))</f>
        <v/>
      </c>
      <c r="BO343" s="4" t="str">
        <f>IF(Table_Sequence_Check[[#This Row],[Restriction Enzyme 1 Check]]&lt;&gt;"", Table_Restriction_Enzymes[[#Headers],[XbaI]],"")</f>
        <v/>
      </c>
      <c r="BP343" s="4" t="str" cm="1">
        <f t="array" ref="BP343">_xlfn.LET(
    _xlpm.ProblemFound, _xlfn.TEXTJOIN(", ", TRUE, IF(OR(Table65[[#This Row],[Codon Optimize Capitalized?]]="No", Table65[[#This Row],[Codon Optimize Capitalized?]]=""), IF((ISNUMBER(SEARCH(Table_Restriction_Enzymes[AscI], Table65[[#This Row],[Custom Sequence/Bank ID]]))), Table_Restriction_Enzymes[AscI], ""),IF((ISNUMBER(FIND(LOWER(Table_Restriction_Enzymes[AscI]), Table65[[#This Row],[Custom Sequence/Bank ID]]))), Table_Restriction_Enzymes[AscI], ""))),
    IF(_xlpm.ProblemFound="", "", "[" &amp; _xlpm.ProblemFound &amp; "]"))</f>
        <v/>
      </c>
      <c r="BQ343" s="4" t="str">
        <f>IF(Table_Sequence_Check[[#This Row],[Restriction Enzyme 2 Check]]&lt;&gt;"", Table_Restriction_Enzymes[[#Headers],[AscI]],"")</f>
        <v/>
      </c>
      <c r="BR343" s="4" t="str">
        <f>IF(AND(Table65[[#This Row],[Vector]] &lt;&gt; "Banked Construct",Table65[[#This Row],[Service]]&lt;&gt;"Stock RNA", Table65[[#This Row],[Service]]&lt;&gt;"HT Geneblock Custom RNA", Table_Sequence_Check[[#This Row],[Restriction Enzyme 1 Check]]&lt;&gt;"", Table_Sequence_Check[[#This Row],[Restriction Enzyme 2 Check]]&lt;&gt; ""),"Error 8: Remove instances of one of the following: " &amp; _xlfn.CONCAT(Table_Sequence_Check[[#This Row],[Restriction Enzyme 1 Check]],Table_Sequence_Check[[#This Row],[Restriction Enzyme 2 Check]]),"")</f>
        <v/>
      </c>
      <c r="BS343" s="4" t="str" cm="1">
        <f t="array" ref="BS343">IF(
   AND(
      Table65[[#This Row],[Service]] &lt;&gt; "",
      OR(
         COUNTIF(Table65[Service], "HT Custom RNA") &gt; 0,
         COUNTIF(Table65[Service], "HT Geneblock Custom RNA") &gt; 0
      ),
      COUNTA(_xlfn.UNIQUE(_xlfn._xlws.FILTER(Table65[Service], Table65[Service] &lt;&gt; ""))) &gt; 1
   ),
   "Error 9: If selecting HT Custom RNA or HT Geneblock Custom RNA, all items must match the selected HT service",
   ""
)</f>
        <v/>
      </c>
      <c r="BT343" s="4" t="str" cm="1">
        <f t="array" ref="BT343">IF(
   AND(
      Table65[[#This Row],[Service]] &lt;&gt; "",
      OR(COUNTIF(Table65[Service], "*HT Custom RNA*") &gt; 0, COUNTIF(Table65[Service], "*HT Geneblock Custom RNA*") &gt; 0),
      OR(
         COUNTA(_xlfn.UNIQUE(_xlfn._xlws.FILTER(Table65[RNA Analytics], (Table65[Service] &lt;&gt; "")))) &gt; 1,
         COUNTA(_xlfn.UNIQUE(_xlfn._xlws.FILTER(Table65[Bank Construct?], (Table65[Service] &lt;&gt; "")))) &gt; 1,
         COUNTA(_xlfn.UNIQUE(_xlfn._xlws.FILTER(Table65[Synthesis Type], (Table65[Service] &lt;&gt; "")))) &gt; 1
      )
   ),
   "Error 10: If submitting HT Custom RNA or HT Geneblock Custom RNA service request, all items must have the same Synthesis Type, Banking, and Analytics",
   ""
)</f>
        <v/>
      </c>
      <c r="BU343" s="4" t="str">
        <f>IF(AND(OR(Table65[[#This Row],[Service]] = "HT Custom RNA",Table65[[#This Row],[Service]] = "HT Geneblock Custom RNA"), Table65[[#This Row],[Vector]]="Banked Construct"),"Error 11: Banked constructs cannot be submitted for HT/Geneblock Custom RNA service. Contact the core if you'd like to resynthesize an entire banked plate","")</f>
        <v/>
      </c>
      <c r="BV343" s="4" t="str">
        <f>IF(AND(Table65[[#This Row],[Service]] &lt;&gt; "", Table65[[#This Row],[Vector]]="Banked Construct", Table65[[#This Row],[Bank Construct?]]="Yes"),"Error 12: Cannot bank constructs that are already banked","")</f>
        <v/>
      </c>
      <c r="BW343" s="4" t="str" cm="1">
        <f t="array" ref="BW343">_xlfn.LET(
    _xlpm.ProblemFound, _xlfn.TEXTJOIN(", ", TRUE, IF(AND(Table65[[#This Row],[Synthesis Type]]="Other RNA", OR(Table65[[#This Row],[Codon Optimize Capitalized?]]="No", Table65[[#This Row],[Codon Optimize Capitalized?]]="")), IF((ISNUMBER(SEARCH(Table_pA_Check[pA Check], Table65[[#This Row],[Custom Sequence/Bank ID]]))), Table_pA_Check[pA Check], ""),IF((ISNUMBER(FIND(LOWER(Table_pA_Check[pA Check]), Table65[[#This Row],[Custom Sequence/Bank ID]]))), Table_pA_Check[pA Check], ""))),
    IF(_xlpm.ProblemFound="", "", "Error 13: Problem sequences found (" &amp; _xlpm.ProblemFound &amp; ")"))</f>
        <v/>
      </c>
      <c r="BX343" s="4" t="str">
        <f>IF(AND(Table65[[#This Row],[Service]] &lt;&gt; "", Table65[[#This Row],[Codon Optimize Capitalized?]]&lt;&gt; "No", Table65[[#This Row],[Codon Optimize Capitalized?]]&lt;&gt; "", Table65[[#This Row],[Codon Optimize Capitalized?]]&lt;&gt; "No Options", EXACT(Table65[[#This Row],[Custom Sequence/Bank ID]],LOWER(Table65[[#This Row],[Custom Sequence/Bank ID]]))),"Error 14: Codon optimization is selected, but sequence is lowercase. Change regions for optimization to uppercase","")</f>
        <v/>
      </c>
      <c r="BY343" s="4" t="str">
        <f>IF(COUNTIF(Table65[Name], Table65[[#This Row],[Name]]) &gt; 1, "Error 15: Duplicate name", "")</f>
        <v/>
      </c>
      <c r="BZ343" s="4" t="str">
        <f>IF(
   Table65[[#This Row],[Service]]&lt;&gt;"",
   IF(
      AND(Table65[[#This Row],[Formulation]]="", Table65[[#This Row],[Number of Aliquots]]&gt;1),
      "Error 16: The RTC can only aliquot formulated circRNA; unformulated circRNA is stable through many freeze-thaw cycles",
      ""
   ),
   ""
)</f>
        <v/>
      </c>
      <c r="CA343" s="4" t="str">
        <f>IF(
   Table65[[#This Row],[Service]]&lt;&gt;"",
   IF(
      Table65[[#This Row],[Number of Aliquots]] &gt; (Table65[[#This Row],[Quantity (mg)]]*20),
      "Error 17: Too many aliquots. Maximum aliquots for Quantity requested = " &amp; (Table65[[#This Row],[Quantity (mg)]]*20),
      ""
   ),
   ""
)</f>
        <v/>
      </c>
      <c r="CB343" s="4" t="str">
        <f>IF(
   AND(Table65[[#This Row],[Service]]&lt;&gt;"", Table65[[#This Row],[Quantity (mg)]]&lt;0.2, Table65[[#This Row],[Formulation]]&lt;&gt;"", Table65[[#This Row],[Formulation]]&lt;&gt;"None"),
   "Error 18: Quantity too low. Minimum is 0.2mg for formulations",
   ""
)</f>
        <v/>
      </c>
      <c r="CC343" s="4" t="str">
        <f>IF(
   AND(Table65[[#This Row],[Service]]&lt;&gt;"", Table65[[#This Row],[Vector]]="No Vector", Table65[[#This Row],[Service]]&lt;&gt;"HT Geneblock Custom RNA"),
   "Error 19: [No Vector] can only be used for Geneblock service",
   ""
)</f>
        <v/>
      </c>
      <c r="CD343" s="4" t="str">
        <f>_xlfn.LET(
    _xlpm.errorList, _xlfn.TEXTJOIN(". ", TRUE, Table_Sequence_Check[[#This Row],[Problem Sequence Check]:[GC Check]],Table_Sequence_Check[[#This Row],[Restriction Enzyme Error]:[Gblock No Vector Check]]),
    IF(AND(Table65[[#This Row],[Service]]&lt;&gt;"", Table65[[#This Row],[Custom Sequence/Bank ID]]&lt;&gt;"SPECIAL",_xlpm.errorList&lt;&gt;""), _xlpm.errorList &amp; ".", "")
)</f>
        <v/>
      </c>
      <c r="CF343" s="3" t="str">
        <f t="shared" si="25"/>
        <v>Required</v>
      </c>
      <c r="CG343" s="1" t="str">
        <f t="shared" si="26"/>
        <v>Optional</v>
      </c>
      <c r="CH343" s="1" t="str">
        <f>IF(Table65[[#This Row],[Service]]&lt;&gt;"",IF((Table65[[#This Row],[Service]]="HT Custom RNA") + (Table65[[#This Row],[Service]]="HT Geneblock Custom RNA"), "Empty","Required"),"Empty")</f>
        <v>Empty</v>
      </c>
      <c r="CI343" s="1" t="str">
        <f>IF(Table65[[#This Row],[Service]] = "Stock RNA", "Required","Empty")</f>
        <v>Empty</v>
      </c>
      <c r="CJ343" s="1" t="str">
        <f>IF(OR(Table65[[#This Row],[Service]] = "Custom RNA", Table65[[#This Row],[Service]] = "HT Custom RNA", Table65[[#This Row],[Service]] = "HT Geneblock Custom RNA", Table65[[#This Row],[Service]] = "Formulation"), "Required", "Empty")</f>
        <v>Empty</v>
      </c>
      <c r="CK343" s="1" t="str">
        <f>IF(OR(Table65[[#This Row],[Service]] = "Custom RNA", Table65[[#This Row],[Service]] = "HT Custom RNA", Table65[[#This Row],[Service]] = "HT Geneblock Custom RNA"), "Required", "Empty")</f>
        <v>Empty</v>
      </c>
      <c r="CL343" s="1" t="str">
        <f>IF(OR(Table65[[#This Row],[Service]] = "Custom RNA", Table65[[#This Row],[Service]] = "HT Custom RNA", Table65[[#This Row],[Service]] = "HT Geneblock Custom RNA"), "Required", "Empty")</f>
        <v>Empty</v>
      </c>
      <c r="CM343" s="1" t="str">
        <f>IF(OR(Table65[[#This Row],[Service]] = "Custom RNA", Table65[[#This Row],[Service]] = "HT Custom RNA", Table65[[#This Row],[Service]] = "HT Geneblock Custom RNA"), "Required", "Empty")</f>
        <v>Empty</v>
      </c>
      <c r="CN343" s="1" t="str">
        <f>IF(AND(Table65[[#This Row],[Vector]]&lt;&gt;"Banked Construct", OR(Table65[[#This Row],[Service]] = "Custom RNA", Table65[[#This Row],[Service]] = "HT Custom RNA",Table65[[#This Row],[Service]] = "HT Geneblock Custom RNA",)), "Optional", "Empty")</f>
        <v>Empty</v>
      </c>
      <c r="CO343" s="1" t="str">
        <f>IF(OR(Table65[[#This Row],[Service]] = "Custom RNA", Table65[[#This Row],[Service]] = "HT Custom RNA"), "Optional", "Empty")</f>
        <v>Empty</v>
      </c>
      <c r="CP343" s="1" t="str">
        <f>IF(OR(Table65[[#This Row],[Service]] = "Custom RNA", Table65[[#This Row],[Service]] = "HT Custom RNA", Table65[[#This Row],[Service]] = "HT Custom Geneblock RNA"), "Optional", "Empty")</f>
        <v>Empty</v>
      </c>
      <c r="CQ343" s="1" t="str">
        <f>IF(Table65[[#This Row],[Service]]&lt;&gt;"",IF(OR(Table65[[#This Row],[Service]]="HT Custom RNA", Table65[[#This Row],[Service]]="HT Geneblock Custom RNA"), "Empty","Optional"),"Empty")</f>
        <v>Empty</v>
      </c>
      <c r="CR343" s="1" t="str">
        <f>IF(AND(Table65[[#This Row],[Formulation]]&lt;&gt;"",Table65[[#This Row],[Formulation]]&lt;&gt;"None",Table65[[#This Row],[Formulation]]&lt;&gt;"No Options"), "Required","Empty")</f>
        <v>Empty</v>
      </c>
      <c r="CS343" s="1" t="str">
        <f>IF(AND(Table65[[#This Row],[Formulation]]&lt;&gt;"",Table65[[#This Row],[Formulation]]&lt;&gt;"None",Table65[[#This Row],[Formulation]]&lt;&gt;"No Options"), "Optional","Empty")</f>
        <v>Empty</v>
      </c>
      <c r="CT343" s="1" t="str">
        <f t="shared" si="27"/>
        <v>Optional</v>
      </c>
      <c r="CU343" s="1" t="str">
        <f t="shared" si="28"/>
        <v>Optional</v>
      </c>
      <c r="CV343" s="2" t="str">
        <f t="shared" si="29"/>
        <v>Optional</v>
      </c>
    </row>
    <row r="344" spans="1:100" x14ac:dyDescent="0.35">
      <c r="A344" s="69">
        <v>340</v>
      </c>
      <c r="B344" s="59"/>
      <c r="C344" s="83"/>
      <c r="D344" s="85"/>
      <c r="E344" s="90"/>
      <c r="F344" s="60"/>
      <c r="G344" s="60"/>
      <c r="H344" s="60"/>
      <c r="I344" s="61"/>
      <c r="J344" s="61"/>
      <c r="K344" s="105"/>
      <c r="L344" s="90"/>
      <c r="M344" s="60"/>
      <c r="N344" s="108"/>
      <c r="O344" s="91"/>
      <c r="P344" s="111"/>
      <c r="Q344" s="93" t="str">
        <f>Table_Sequence_Check[[#This Row],[Final Warnings]]</f>
        <v/>
      </c>
      <c r="R344" s="19"/>
      <c r="S344" s="19"/>
      <c r="T344" s="19"/>
      <c r="BG344" s="3" t="str" cm="1">
        <f t="array" ref="BG344">_xlfn.LET(
    _xlpm.ProblemFound, _xlfn.TEXTJOIN(", ", TRUE, IF(OR(Table65[[#This Row],[Codon Optimize Capitalized?]]="No", Table65[[#This Row],[Codon Optimize Capitalized?]]=""), IF((ISNUMBER(SEARCH(Table_Problem_Sequences[Problem Sequences], Table65[[#This Row],[Custom Sequence/Bank ID]]))), Table_Problem_Sequences[Problem Sequences], ""),IF((ISNUMBER(FIND(LOWER(Table_Problem_Sequences[Problem Sequences]), Table65[[#This Row],[Custom Sequence/Bank ID]]))), Table_Problem_Sequences[Problem Sequences], ""))),
    IF(_xlpm.ProblemFound="", "", "Warning 1: Problem sequences found (" &amp; _xlpm.ProblemFound &amp; ")"))</f>
        <v/>
      </c>
      <c r="BH344" s="3" t="str">
        <f>IF(AND(Table65[[#This Row],[Vector]] &lt;&gt; "Banked Construct",Table65[[#This Row],[Service]]&lt;&gt;"Stock RNA", LEN(Table65[[#This Row],[Custom Sequence/Bank ID]])&lt;300, Table65[[#This Row],[Custom Sequence/Bank ID]]&lt;&gt;""),"Comment: Sequence is less than 300nt. A spacer sequence will be added to bring the length up to 300nt","")</f>
        <v/>
      </c>
      <c r="BI344" s="1" t="str">
        <f>IF(AND(Table65[[#This Row],[Custom Sequence/Bank ID]]&lt;&gt;"", Table65[[#This Row],[Codon Optimize Capitalized?]]&lt;&gt; "No", Table65[[#This Row],[Codon Optimize Capitalized?]]&lt;&gt; "", Table65[[#This Row],[Codon Optimize Capitalized?]]&lt;&gt; "No Options"),
    IF(MOD(LEN(SUBSTITUTE(SUBSTITUTE(SUBSTITUTE(SUBSTITUTE(SUBSTITUTE(Table65[[#This Row],[Custom Sequence/Bank ID]], "a", ""), "c", ""), "g", ""), "u", ""), "t", "")), 3) = 0,
        "",
        "Error 3: Optimization regions not divisible by 3"),
    "")</f>
        <v/>
      </c>
      <c r="BJ344" s="1" t="str">
        <f>IF(
    Table65[[#This Row],[Vector]]="Banked Construct",
    IF(
        AND(
            LEFT(Table65[[#This Row],[Custom Sequence/Bank ID]], 3)="RTC",
            ISNUMBER(VALUE(MID(Table65[[#This Row],[Custom Sequence/Bank ID]], 4, 7))),
            LEN(Table65[[#This Row],[Custom Sequence/Bank ID]])=10
        ),
        "",
        "Error 4: Incorrect Bank ID"
    ),
    ""
)</f>
        <v/>
      </c>
      <c r="BK344" s="1" t="str">
        <f>IF(
   AND(Table65[[#This Row],[Vector]]&lt;&gt;"Banked Construct", LEN(Table65[[#This Row],[Custom Sequence/Bank ID]])&gt;0),
   IF(
      LEN(
         SUBSTITUTE(
            SUBSTITUTE(
               SUBSTITUTE(
                  SUBSTITUTE(UPPER(Table65[[#This Row],[Custom Sequence/Bank ID]]),"A",""),
               "C",""),
            "T",""),
         "G","")
      )&gt;0,
      "Error 5: Non-ACGT characters present",
      ""
   ),
   ""
)</f>
        <v/>
      </c>
      <c r="BL344" s="4" t="str">
        <f>IF(AND(Table65[[#This Row],[Vector]] &lt;&gt; "Banked Construct",Table65[[#This Row],[Service]]="Custom RNA", LEN(Table65[[#This Row],[Custom Sequence/Bank ID]])&gt;10000),"Error 6: Maximum sequence length is 10,000nt",IF(AND(Table65[[#This Row],[Vector]] &lt;&gt; "Banked Construct",Table65[[#This Row],[Service]]="HT Custom RNA", LEN(Table65[[#This Row],[Custom Sequence/Bank ID]])&gt;5000),"Error 6: Maximum sequence length for HT is 5,000nt", IF(Table65[[#This Row],[Service]]="HT Geneblock Custom RNA", IF(AND(Table65[[#This Row],[Vector]]="RTC coding circRNA", LEN(Table65[[#This Row],[Custom Sequence/Bank ID]])&gt;3793),"Error 6: Maximum sequence length for Coding CircRNA Geneblock is 3,793nt", IF(AND(Table65[[#This Row],[Vector]]="RTC noncoding circRNA", LEN(Table65[[#This Row],[Custom Sequence/Bank ID]])&gt;4493),"Error 6: Maximum sequence length for Noncoding CircRNA Geneblock is 4,493nt", IF(AND(Table65[[#This Row],[Vector]]="RTC Other RNA", LEN(Table65[[#This Row],[Custom Sequence/Bank ID]])&gt;4913),"Error 6: Maximum sequence length for Other RNA Geneblock is 4,913nt",""))),"")))</f>
        <v/>
      </c>
      <c r="BM344" s="4" t="str">
        <f>IF(AND(Table65[[#This Row],[Vector]] &lt;&gt; "Banked Construct", Table65[[#This Row],[Service]]&lt;&gt;"Stock RNA", Table65[[#This Row],[Custom Sequence/Bank ID]]&lt;&gt;""),
    _xlfn.LET(
        _xlpm.Sequence, Table65[[#This Row],[Custom Sequence/Bank ID]],
        _xlpm.OriginalLength, IF(AND(Table65[[#This Row],[Codon Optimize Capitalized?]] &lt;&gt; "No", Table65[[#This Row],[Codon Optimize Capitalized?]] &lt;&gt; ""),
                           LEN(SUBSTITUTE(SUBSTITUTE(SUBSTITUTE(SUBSTITUTE(SUBSTITUTE(_xlpm.Sequence, "A", ""), "C", ""), "G", ""), "T", ""), "U", "")),
                           LEN(_xlpm.Sequence)),
        _xlpm.NoGCLength, IF(AND(Table65[[#This Row],[Codon Optimize Capitalized?]] &lt;&gt; "No", Table65[[#This Row],[Codon Optimize Capitalized?]] &lt;&gt; ""),
                       LEN((SUBSTITUTE(SUBSTITUTE(SUBSTITUTE(SUBSTITUTE(SUBSTITUTE(SUBSTITUTE(SUBSTITUTE(_xlpm.Sequence, "A", ""), "C", ""), "G", ""), "T", ""), "U", ""), "g", ""), "c", ""))),
                       LEN(SUBSTITUTE(SUBSTITUTE(UPPER(_xlpm.Sequence), "G", ""), "C", ""))),
        _xlpm.GCLength, _xlpm.OriginalLength - _xlpm.NoGCLength,
        _xlpm.GCPercentage, IF(_xlpm.OriginalLength &gt; 15, _xlpm.GCLength / _xlpm.OriginalLength, 0.5),
                IF(OR(_xlpm.GCPercentage &gt; 0.65, _xlpm.GCPercentage &lt; 0.25), "Warning 7: Unoptimized region GC is not between 25-65%", "")
    ),
    ""
)</f>
        <v/>
      </c>
      <c r="BN344" s="4" t="str" cm="1">
        <f t="array" ref="BN344">_xlfn.LET(
    _xlpm.ProblemFound, _xlfn.TEXTJOIN(", ", TRUE, IF(OR(Table65[[#This Row],[Codon Optimize Capitalized?]]="No", Table65[[#This Row],[Codon Optimize Capitalized?]]=""), IF((ISNUMBER(SEARCH(Table_Restriction_Enzymes[XbaI], Table65[[#This Row],[Custom Sequence/Bank ID]]))), Table_Restriction_Enzymes[XbaI], ""),IF((ISNUMBER(FIND(LOWER(Table_Restriction_Enzymes[XbaI]), Table65[[#This Row],[Custom Sequence/Bank ID]]))), Table_Restriction_Enzymes[XbaI], ""))),
    IF(_xlpm.ProblemFound="", "", "[" &amp; _xlpm.ProblemFound &amp; "]"))</f>
        <v/>
      </c>
      <c r="BO344" s="4" t="str">
        <f>IF(Table_Sequence_Check[[#This Row],[Restriction Enzyme 1 Check]]&lt;&gt;"", Table_Restriction_Enzymes[[#Headers],[XbaI]],"")</f>
        <v/>
      </c>
      <c r="BP344" s="4" t="str" cm="1">
        <f t="array" ref="BP344">_xlfn.LET(
    _xlpm.ProblemFound, _xlfn.TEXTJOIN(", ", TRUE, IF(OR(Table65[[#This Row],[Codon Optimize Capitalized?]]="No", Table65[[#This Row],[Codon Optimize Capitalized?]]=""), IF((ISNUMBER(SEARCH(Table_Restriction_Enzymes[AscI], Table65[[#This Row],[Custom Sequence/Bank ID]]))), Table_Restriction_Enzymes[AscI], ""),IF((ISNUMBER(FIND(LOWER(Table_Restriction_Enzymes[AscI]), Table65[[#This Row],[Custom Sequence/Bank ID]]))), Table_Restriction_Enzymes[AscI], ""))),
    IF(_xlpm.ProblemFound="", "", "[" &amp; _xlpm.ProblemFound &amp; "]"))</f>
        <v/>
      </c>
      <c r="BQ344" s="4" t="str">
        <f>IF(Table_Sequence_Check[[#This Row],[Restriction Enzyme 2 Check]]&lt;&gt;"", Table_Restriction_Enzymes[[#Headers],[AscI]],"")</f>
        <v/>
      </c>
      <c r="BR344" s="4" t="str">
        <f>IF(AND(Table65[[#This Row],[Vector]] &lt;&gt; "Banked Construct",Table65[[#This Row],[Service]]&lt;&gt;"Stock RNA", Table65[[#This Row],[Service]]&lt;&gt;"HT Geneblock Custom RNA", Table_Sequence_Check[[#This Row],[Restriction Enzyme 1 Check]]&lt;&gt;"", Table_Sequence_Check[[#This Row],[Restriction Enzyme 2 Check]]&lt;&gt; ""),"Error 8: Remove instances of one of the following: " &amp; _xlfn.CONCAT(Table_Sequence_Check[[#This Row],[Restriction Enzyme 1 Check]],Table_Sequence_Check[[#This Row],[Restriction Enzyme 2 Check]]),"")</f>
        <v/>
      </c>
      <c r="BS344" s="4" t="str" cm="1">
        <f t="array" ref="BS344">IF(
   AND(
      Table65[[#This Row],[Service]] &lt;&gt; "",
      OR(
         COUNTIF(Table65[Service], "HT Custom RNA") &gt; 0,
         COUNTIF(Table65[Service], "HT Geneblock Custom RNA") &gt; 0
      ),
      COUNTA(_xlfn.UNIQUE(_xlfn._xlws.FILTER(Table65[Service], Table65[Service] &lt;&gt; ""))) &gt; 1
   ),
   "Error 9: If selecting HT Custom RNA or HT Geneblock Custom RNA, all items must match the selected HT service",
   ""
)</f>
        <v/>
      </c>
      <c r="BT344" s="4" t="str" cm="1">
        <f t="array" ref="BT344">IF(
   AND(
      Table65[[#This Row],[Service]] &lt;&gt; "",
      OR(COUNTIF(Table65[Service], "*HT Custom RNA*") &gt; 0, COUNTIF(Table65[Service], "*HT Geneblock Custom RNA*") &gt; 0),
      OR(
         COUNTA(_xlfn.UNIQUE(_xlfn._xlws.FILTER(Table65[RNA Analytics], (Table65[Service] &lt;&gt; "")))) &gt; 1,
         COUNTA(_xlfn.UNIQUE(_xlfn._xlws.FILTER(Table65[Bank Construct?], (Table65[Service] &lt;&gt; "")))) &gt; 1,
         COUNTA(_xlfn.UNIQUE(_xlfn._xlws.FILTER(Table65[Synthesis Type], (Table65[Service] &lt;&gt; "")))) &gt; 1
      )
   ),
   "Error 10: If submitting HT Custom RNA or HT Geneblock Custom RNA service request, all items must have the same Synthesis Type, Banking, and Analytics",
   ""
)</f>
        <v/>
      </c>
      <c r="BU344" s="4" t="str">
        <f>IF(AND(OR(Table65[[#This Row],[Service]] = "HT Custom RNA",Table65[[#This Row],[Service]] = "HT Geneblock Custom RNA"), Table65[[#This Row],[Vector]]="Banked Construct"),"Error 11: Banked constructs cannot be submitted for HT/Geneblock Custom RNA service. Contact the core if you'd like to resynthesize an entire banked plate","")</f>
        <v/>
      </c>
      <c r="BV344" s="4" t="str">
        <f>IF(AND(Table65[[#This Row],[Service]] &lt;&gt; "", Table65[[#This Row],[Vector]]="Banked Construct", Table65[[#This Row],[Bank Construct?]]="Yes"),"Error 12: Cannot bank constructs that are already banked","")</f>
        <v/>
      </c>
      <c r="BW344" s="4" t="str" cm="1">
        <f t="array" ref="BW344">_xlfn.LET(
    _xlpm.ProblemFound, _xlfn.TEXTJOIN(", ", TRUE, IF(AND(Table65[[#This Row],[Synthesis Type]]="Other RNA", OR(Table65[[#This Row],[Codon Optimize Capitalized?]]="No", Table65[[#This Row],[Codon Optimize Capitalized?]]="")), IF((ISNUMBER(SEARCH(Table_pA_Check[pA Check], Table65[[#This Row],[Custom Sequence/Bank ID]]))), Table_pA_Check[pA Check], ""),IF((ISNUMBER(FIND(LOWER(Table_pA_Check[pA Check]), Table65[[#This Row],[Custom Sequence/Bank ID]]))), Table_pA_Check[pA Check], ""))),
    IF(_xlpm.ProblemFound="", "", "Error 13: Problem sequences found (" &amp; _xlpm.ProblemFound &amp; ")"))</f>
        <v/>
      </c>
      <c r="BX344" s="4" t="str">
        <f>IF(AND(Table65[[#This Row],[Service]] &lt;&gt; "", Table65[[#This Row],[Codon Optimize Capitalized?]]&lt;&gt; "No", Table65[[#This Row],[Codon Optimize Capitalized?]]&lt;&gt; "", Table65[[#This Row],[Codon Optimize Capitalized?]]&lt;&gt; "No Options", EXACT(Table65[[#This Row],[Custom Sequence/Bank ID]],LOWER(Table65[[#This Row],[Custom Sequence/Bank ID]]))),"Error 14: Codon optimization is selected, but sequence is lowercase. Change regions for optimization to uppercase","")</f>
        <v/>
      </c>
      <c r="BY344" s="4" t="str">
        <f>IF(COUNTIF(Table65[Name], Table65[[#This Row],[Name]]) &gt; 1, "Error 15: Duplicate name", "")</f>
        <v/>
      </c>
      <c r="BZ344" s="4" t="str">
        <f>IF(
   Table65[[#This Row],[Service]]&lt;&gt;"",
   IF(
      AND(Table65[[#This Row],[Formulation]]="", Table65[[#This Row],[Number of Aliquots]]&gt;1),
      "Error 16: The RTC can only aliquot formulated circRNA; unformulated circRNA is stable through many freeze-thaw cycles",
      ""
   ),
   ""
)</f>
        <v/>
      </c>
      <c r="CA344" s="4" t="str">
        <f>IF(
   Table65[[#This Row],[Service]]&lt;&gt;"",
   IF(
      Table65[[#This Row],[Number of Aliquots]] &gt; (Table65[[#This Row],[Quantity (mg)]]*20),
      "Error 17: Too many aliquots. Maximum aliquots for Quantity requested = " &amp; (Table65[[#This Row],[Quantity (mg)]]*20),
      ""
   ),
   ""
)</f>
        <v/>
      </c>
      <c r="CB344" s="4" t="str">
        <f>IF(
   AND(Table65[[#This Row],[Service]]&lt;&gt;"", Table65[[#This Row],[Quantity (mg)]]&lt;0.2, Table65[[#This Row],[Formulation]]&lt;&gt;"", Table65[[#This Row],[Formulation]]&lt;&gt;"None"),
   "Error 18: Quantity too low. Minimum is 0.2mg for formulations",
   ""
)</f>
        <v/>
      </c>
      <c r="CC344" s="4" t="str">
        <f>IF(
   AND(Table65[[#This Row],[Service]]&lt;&gt;"", Table65[[#This Row],[Vector]]="No Vector", Table65[[#This Row],[Service]]&lt;&gt;"HT Geneblock Custom RNA"),
   "Error 19: [No Vector] can only be used for Geneblock service",
   ""
)</f>
        <v/>
      </c>
      <c r="CD344" s="4" t="str">
        <f>_xlfn.LET(
    _xlpm.errorList, _xlfn.TEXTJOIN(". ", TRUE, Table_Sequence_Check[[#This Row],[Problem Sequence Check]:[GC Check]],Table_Sequence_Check[[#This Row],[Restriction Enzyme Error]:[Gblock No Vector Check]]),
    IF(AND(Table65[[#This Row],[Service]]&lt;&gt;"", Table65[[#This Row],[Custom Sequence/Bank ID]]&lt;&gt;"SPECIAL",_xlpm.errorList&lt;&gt;""), _xlpm.errorList &amp; ".", "")
)</f>
        <v/>
      </c>
      <c r="CF344" s="3" t="str">
        <f t="shared" si="25"/>
        <v>Required</v>
      </c>
      <c r="CG344" s="1" t="str">
        <f t="shared" si="26"/>
        <v>Optional</v>
      </c>
      <c r="CH344" s="1" t="str">
        <f>IF(Table65[[#This Row],[Service]]&lt;&gt;"",IF((Table65[[#This Row],[Service]]="HT Custom RNA") + (Table65[[#This Row],[Service]]="HT Geneblock Custom RNA"), "Empty","Required"),"Empty")</f>
        <v>Empty</v>
      </c>
      <c r="CI344" s="1" t="str">
        <f>IF(Table65[[#This Row],[Service]] = "Stock RNA", "Required","Empty")</f>
        <v>Empty</v>
      </c>
      <c r="CJ344" s="1" t="str">
        <f>IF(OR(Table65[[#This Row],[Service]] = "Custom RNA", Table65[[#This Row],[Service]] = "HT Custom RNA", Table65[[#This Row],[Service]] = "HT Geneblock Custom RNA", Table65[[#This Row],[Service]] = "Formulation"), "Required", "Empty")</f>
        <v>Empty</v>
      </c>
      <c r="CK344" s="1" t="str">
        <f>IF(OR(Table65[[#This Row],[Service]] = "Custom RNA", Table65[[#This Row],[Service]] = "HT Custom RNA", Table65[[#This Row],[Service]] = "HT Geneblock Custom RNA"), "Required", "Empty")</f>
        <v>Empty</v>
      </c>
      <c r="CL344" s="1" t="str">
        <f>IF(OR(Table65[[#This Row],[Service]] = "Custom RNA", Table65[[#This Row],[Service]] = "HT Custom RNA", Table65[[#This Row],[Service]] = "HT Geneblock Custom RNA"), "Required", "Empty")</f>
        <v>Empty</v>
      </c>
      <c r="CM344" s="1" t="str">
        <f>IF(OR(Table65[[#This Row],[Service]] = "Custom RNA", Table65[[#This Row],[Service]] = "HT Custom RNA", Table65[[#This Row],[Service]] = "HT Geneblock Custom RNA"), "Required", "Empty")</f>
        <v>Empty</v>
      </c>
      <c r="CN344" s="1" t="str">
        <f>IF(AND(Table65[[#This Row],[Vector]]&lt;&gt;"Banked Construct", OR(Table65[[#This Row],[Service]] = "Custom RNA", Table65[[#This Row],[Service]] = "HT Custom RNA",Table65[[#This Row],[Service]] = "HT Geneblock Custom RNA",)), "Optional", "Empty")</f>
        <v>Empty</v>
      </c>
      <c r="CO344" s="1" t="str">
        <f>IF(OR(Table65[[#This Row],[Service]] = "Custom RNA", Table65[[#This Row],[Service]] = "HT Custom RNA"), "Optional", "Empty")</f>
        <v>Empty</v>
      </c>
      <c r="CP344" s="1" t="str">
        <f>IF(OR(Table65[[#This Row],[Service]] = "Custom RNA", Table65[[#This Row],[Service]] = "HT Custom RNA", Table65[[#This Row],[Service]] = "HT Custom Geneblock RNA"), "Optional", "Empty")</f>
        <v>Empty</v>
      </c>
      <c r="CQ344" s="1" t="str">
        <f>IF(Table65[[#This Row],[Service]]&lt;&gt;"",IF(OR(Table65[[#This Row],[Service]]="HT Custom RNA", Table65[[#This Row],[Service]]="HT Geneblock Custom RNA"), "Empty","Optional"),"Empty")</f>
        <v>Empty</v>
      </c>
      <c r="CR344" s="1" t="str">
        <f>IF(AND(Table65[[#This Row],[Formulation]]&lt;&gt;"",Table65[[#This Row],[Formulation]]&lt;&gt;"None",Table65[[#This Row],[Formulation]]&lt;&gt;"No Options"), "Required","Empty")</f>
        <v>Empty</v>
      </c>
      <c r="CS344" s="1" t="str">
        <f>IF(AND(Table65[[#This Row],[Formulation]]&lt;&gt;"",Table65[[#This Row],[Formulation]]&lt;&gt;"None",Table65[[#This Row],[Formulation]]&lt;&gt;"No Options"), "Optional","Empty")</f>
        <v>Empty</v>
      </c>
      <c r="CT344" s="1" t="str">
        <f t="shared" si="27"/>
        <v>Optional</v>
      </c>
      <c r="CU344" s="1" t="str">
        <f t="shared" si="28"/>
        <v>Optional</v>
      </c>
      <c r="CV344" s="2" t="str">
        <f t="shared" si="29"/>
        <v>Optional</v>
      </c>
    </row>
    <row r="345" spans="1:100" x14ac:dyDescent="0.35">
      <c r="A345" s="69">
        <v>341</v>
      </c>
      <c r="B345" s="59"/>
      <c r="C345" s="83"/>
      <c r="D345" s="85"/>
      <c r="E345" s="90"/>
      <c r="F345" s="60"/>
      <c r="G345" s="60"/>
      <c r="H345" s="60"/>
      <c r="I345" s="61"/>
      <c r="J345" s="61"/>
      <c r="K345" s="105"/>
      <c r="L345" s="90"/>
      <c r="M345" s="60"/>
      <c r="N345" s="108"/>
      <c r="O345" s="91"/>
      <c r="P345" s="111"/>
      <c r="Q345" s="93" t="str">
        <f>Table_Sequence_Check[[#This Row],[Final Warnings]]</f>
        <v/>
      </c>
      <c r="R345" s="19"/>
      <c r="S345" s="19"/>
      <c r="T345" s="19"/>
      <c r="BG345" s="3" t="str" cm="1">
        <f t="array" ref="BG345">_xlfn.LET(
    _xlpm.ProblemFound, _xlfn.TEXTJOIN(", ", TRUE, IF(OR(Table65[[#This Row],[Codon Optimize Capitalized?]]="No", Table65[[#This Row],[Codon Optimize Capitalized?]]=""), IF((ISNUMBER(SEARCH(Table_Problem_Sequences[Problem Sequences], Table65[[#This Row],[Custom Sequence/Bank ID]]))), Table_Problem_Sequences[Problem Sequences], ""),IF((ISNUMBER(FIND(LOWER(Table_Problem_Sequences[Problem Sequences]), Table65[[#This Row],[Custom Sequence/Bank ID]]))), Table_Problem_Sequences[Problem Sequences], ""))),
    IF(_xlpm.ProblemFound="", "", "Warning 1: Problem sequences found (" &amp; _xlpm.ProblemFound &amp; ")"))</f>
        <v/>
      </c>
      <c r="BH345" s="3" t="str">
        <f>IF(AND(Table65[[#This Row],[Vector]] &lt;&gt; "Banked Construct",Table65[[#This Row],[Service]]&lt;&gt;"Stock RNA", LEN(Table65[[#This Row],[Custom Sequence/Bank ID]])&lt;300, Table65[[#This Row],[Custom Sequence/Bank ID]]&lt;&gt;""),"Comment: Sequence is less than 300nt. A spacer sequence will be added to bring the length up to 300nt","")</f>
        <v/>
      </c>
      <c r="BI345" s="1" t="str">
        <f>IF(AND(Table65[[#This Row],[Custom Sequence/Bank ID]]&lt;&gt;"", Table65[[#This Row],[Codon Optimize Capitalized?]]&lt;&gt; "No", Table65[[#This Row],[Codon Optimize Capitalized?]]&lt;&gt; "", Table65[[#This Row],[Codon Optimize Capitalized?]]&lt;&gt; "No Options"),
    IF(MOD(LEN(SUBSTITUTE(SUBSTITUTE(SUBSTITUTE(SUBSTITUTE(SUBSTITUTE(Table65[[#This Row],[Custom Sequence/Bank ID]], "a", ""), "c", ""), "g", ""), "u", ""), "t", "")), 3) = 0,
        "",
        "Error 3: Optimization regions not divisible by 3"),
    "")</f>
        <v/>
      </c>
      <c r="BJ345" s="1" t="str">
        <f>IF(
    Table65[[#This Row],[Vector]]="Banked Construct",
    IF(
        AND(
            LEFT(Table65[[#This Row],[Custom Sequence/Bank ID]], 3)="RTC",
            ISNUMBER(VALUE(MID(Table65[[#This Row],[Custom Sequence/Bank ID]], 4, 7))),
            LEN(Table65[[#This Row],[Custom Sequence/Bank ID]])=10
        ),
        "",
        "Error 4: Incorrect Bank ID"
    ),
    ""
)</f>
        <v/>
      </c>
      <c r="BK345" s="1" t="str">
        <f>IF(
   AND(Table65[[#This Row],[Vector]]&lt;&gt;"Banked Construct", LEN(Table65[[#This Row],[Custom Sequence/Bank ID]])&gt;0),
   IF(
      LEN(
         SUBSTITUTE(
            SUBSTITUTE(
               SUBSTITUTE(
                  SUBSTITUTE(UPPER(Table65[[#This Row],[Custom Sequence/Bank ID]]),"A",""),
               "C",""),
            "T",""),
         "G","")
      )&gt;0,
      "Error 5: Non-ACGT characters present",
      ""
   ),
   ""
)</f>
        <v/>
      </c>
      <c r="BL345" s="4" t="str">
        <f>IF(AND(Table65[[#This Row],[Vector]] &lt;&gt; "Banked Construct",Table65[[#This Row],[Service]]="Custom RNA", LEN(Table65[[#This Row],[Custom Sequence/Bank ID]])&gt;10000),"Error 6: Maximum sequence length is 10,000nt",IF(AND(Table65[[#This Row],[Vector]] &lt;&gt; "Banked Construct",Table65[[#This Row],[Service]]="HT Custom RNA", LEN(Table65[[#This Row],[Custom Sequence/Bank ID]])&gt;5000),"Error 6: Maximum sequence length for HT is 5,000nt", IF(Table65[[#This Row],[Service]]="HT Geneblock Custom RNA", IF(AND(Table65[[#This Row],[Vector]]="RTC coding circRNA", LEN(Table65[[#This Row],[Custom Sequence/Bank ID]])&gt;3793),"Error 6: Maximum sequence length for Coding CircRNA Geneblock is 3,793nt", IF(AND(Table65[[#This Row],[Vector]]="RTC noncoding circRNA", LEN(Table65[[#This Row],[Custom Sequence/Bank ID]])&gt;4493),"Error 6: Maximum sequence length for Noncoding CircRNA Geneblock is 4,493nt", IF(AND(Table65[[#This Row],[Vector]]="RTC Other RNA", LEN(Table65[[#This Row],[Custom Sequence/Bank ID]])&gt;4913),"Error 6: Maximum sequence length for Other RNA Geneblock is 4,913nt",""))),"")))</f>
        <v/>
      </c>
      <c r="BM345" s="4" t="str">
        <f>IF(AND(Table65[[#This Row],[Vector]] &lt;&gt; "Banked Construct", Table65[[#This Row],[Service]]&lt;&gt;"Stock RNA", Table65[[#This Row],[Custom Sequence/Bank ID]]&lt;&gt;""),
    _xlfn.LET(
        _xlpm.Sequence, Table65[[#This Row],[Custom Sequence/Bank ID]],
        _xlpm.OriginalLength, IF(AND(Table65[[#This Row],[Codon Optimize Capitalized?]] &lt;&gt; "No", Table65[[#This Row],[Codon Optimize Capitalized?]] &lt;&gt; ""),
                           LEN(SUBSTITUTE(SUBSTITUTE(SUBSTITUTE(SUBSTITUTE(SUBSTITUTE(_xlpm.Sequence, "A", ""), "C", ""), "G", ""), "T", ""), "U", "")),
                           LEN(_xlpm.Sequence)),
        _xlpm.NoGCLength, IF(AND(Table65[[#This Row],[Codon Optimize Capitalized?]] &lt;&gt; "No", Table65[[#This Row],[Codon Optimize Capitalized?]] &lt;&gt; ""),
                       LEN((SUBSTITUTE(SUBSTITUTE(SUBSTITUTE(SUBSTITUTE(SUBSTITUTE(SUBSTITUTE(SUBSTITUTE(_xlpm.Sequence, "A", ""), "C", ""), "G", ""), "T", ""), "U", ""), "g", ""), "c", ""))),
                       LEN(SUBSTITUTE(SUBSTITUTE(UPPER(_xlpm.Sequence), "G", ""), "C", ""))),
        _xlpm.GCLength, _xlpm.OriginalLength - _xlpm.NoGCLength,
        _xlpm.GCPercentage, IF(_xlpm.OriginalLength &gt; 15, _xlpm.GCLength / _xlpm.OriginalLength, 0.5),
                IF(OR(_xlpm.GCPercentage &gt; 0.65, _xlpm.GCPercentage &lt; 0.25), "Warning 7: Unoptimized region GC is not between 25-65%", "")
    ),
    ""
)</f>
        <v/>
      </c>
      <c r="BN345" s="4" t="str" cm="1">
        <f t="array" ref="BN345">_xlfn.LET(
    _xlpm.ProblemFound, _xlfn.TEXTJOIN(", ", TRUE, IF(OR(Table65[[#This Row],[Codon Optimize Capitalized?]]="No", Table65[[#This Row],[Codon Optimize Capitalized?]]=""), IF((ISNUMBER(SEARCH(Table_Restriction_Enzymes[XbaI], Table65[[#This Row],[Custom Sequence/Bank ID]]))), Table_Restriction_Enzymes[XbaI], ""),IF((ISNUMBER(FIND(LOWER(Table_Restriction_Enzymes[XbaI]), Table65[[#This Row],[Custom Sequence/Bank ID]]))), Table_Restriction_Enzymes[XbaI], ""))),
    IF(_xlpm.ProblemFound="", "", "[" &amp; _xlpm.ProblemFound &amp; "]"))</f>
        <v/>
      </c>
      <c r="BO345" s="4" t="str">
        <f>IF(Table_Sequence_Check[[#This Row],[Restriction Enzyme 1 Check]]&lt;&gt;"", Table_Restriction_Enzymes[[#Headers],[XbaI]],"")</f>
        <v/>
      </c>
      <c r="BP345" s="4" t="str" cm="1">
        <f t="array" ref="BP345">_xlfn.LET(
    _xlpm.ProblemFound, _xlfn.TEXTJOIN(", ", TRUE, IF(OR(Table65[[#This Row],[Codon Optimize Capitalized?]]="No", Table65[[#This Row],[Codon Optimize Capitalized?]]=""), IF((ISNUMBER(SEARCH(Table_Restriction_Enzymes[AscI], Table65[[#This Row],[Custom Sequence/Bank ID]]))), Table_Restriction_Enzymes[AscI], ""),IF((ISNUMBER(FIND(LOWER(Table_Restriction_Enzymes[AscI]), Table65[[#This Row],[Custom Sequence/Bank ID]]))), Table_Restriction_Enzymes[AscI], ""))),
    IF(_xlpm.ProblemFound="", "", "[" &amp; _xlpm.ProblemFound &amp; "]"))</f>
        <v/>
      </c>
      <c r="BQ345" s="4" t="str">
        <f>IF(Table_Sequence_Check[[#This Row],[Restriction Enzyme 2 Check]]&lt;&gt;"", Table_Restriction_Enzymes[[#Headers],[AscI]],"")</f>
        <v/>
      </c>
      <c r="BR345" s="4" t="str">
        <f>IF(AND(Table65[[#This Row],[Vector]] &lt;&gt; "Banked Construct",Table65[[#This Row],[Service]]&lt;&gt;"Stock RNA", Table65[[#This Row],[Service]]&lt;&gt;"HT Geneblock Custom RNA", Table_Sequence_Check[[#This Row],[Restriction Enzyme 1 Check]]&lt;&gt;"", Table_Sequence_Check[[#This Row],[Restriction Enzyme 2 Check]]&lt;&gt; ""),"Error 8: Remove instances of one of the following: " &amp; _xlfn.CONCAT(Table_Sequence_Check[[#This Row],[Restriction Enzyme 1 Check]],Table_Sequence_Check[[#This Row],[Restriction Enzyme 2 Check]]),"")</f>
        <v/>
      </c>
      <c r="BS345" s="4" t="str" cm="1">
        <f t="array" ref="BS345">IF(
   AND(
      Table65[[#This Row],[Service]] &lt;&gt; "",
      OR(
         COUNTIF(Table65[Service], "HT Custom RNA") &gt; 0,
         COUNTIF(Table65[Service], "HT Geneblock Custom RNA") &gt; 0
      ),
      COUNTA(_xlfn.UNIQUE(_xlfn._xlws.FILTER(Table65[Service], Table65[Service] &lt;&gt; ""))) &gt; 1
   ),
   "Error 9: If selecting HT Custom RNA or HT Geneblock Custom RNA, all items must match the selected HT service",
   ""
)</f>
        <v/>
      </c>
      <c r="BT345" s="4" t="str" cm="1">
        <f t="array" ref="BT345">IF(
   AND(
      Table65[[#This Row],[Service]] &lt;&gt; "",
      OR(COUNTIF(Table65[Service], "*HT Custom RNA*") &gt; 0, COUNTIF(Table65[Service], "*HT Geneblock Custom RNA*") &gt; 0),
      OR(
         COUNTA(_xlfn.UNIQUE(_xlfn._xlws.FILTER(Table65[RNA Analytics], (Table65[Service] &lt;&gt; "")))) &gt; 1,
         COUNTA(_xlfn.UNIQUE(_xlfn._xlws.FILTER(Table65[Bank Construct?], (Table65[Service] &lt;&gt; "")))) &gt; 1,
         COUNTA(_xlfn.UNIQUE(_xlfn._xlws.FILTER(Table65[Synthesis Type], (Table65[Service] &lt;&gt; "")))) &gt; 1
      )
   ),
   "Error 10: If submitting HT Custom RNA or HT Geneblock Custom RNA service request, all items must have the same Synthesis Type, Banking, and Analytics",
   ""
)</f>
        <v/>
      </c>
      <c r="BU345" s="4" t="str">
        <f>IF(AND(OR(Table65[[#This Row],[Service]] = "HT Custom RNA",Table65[[#This Row],[Service]] = "HT Geneblock Custom RNA"), Table65[[#This Row],[Vector]]="Banked Construct"),"Error 11: Banked constructs cannot be submitted for HT/Geneblock Custom RNA service. Contact the core if you'd like to resynthesize an entire banked plate","")</f>
        <v/>
      </c>
      <c r="BV345" s="4" t="str">
        <f>IF(AND(Table65[[#This Row],[Service]] &lt;&gt; "", Table65[[#This Row],[Vector]]="Banked Construct", Table65[[#This Row],[Bank Construct?]]="Yes"),"Error 12: Cannot bank constructs that are already banked","")</f>
        <v/>
      </c>
      <c r="BW345" s="4" t="str" cm="1">
        <f t="array" ref="BW345">_xlfn.LET(
    _xlpm.ProblemFound, _xlfn.TEXTJOIN(", ", TRUE, IF(AND(Table65[[#This Row],[Synthesis Type]]="Other RNA", OR(Table65[[#This Row],[Codon Optimize Capitalized?]]="No", Table65[[#This Row],[Codon Optimize Capitalized?]]="")), IF((ISNUMBER(SEARCH(Table_pA_Check[pA Check], Table65[[#This Row],[Custom Sequence/Bank ID]]))), Table_pA_Check[pA Check], ""),IF((ISNUMBER(FIND(LOWER(Table_pA_Check[pA Check]), Table65[[#This Row],[Custom Sequence/Bank ID]]))), Table_pA_Check[pA Check], ""))),
    IF(_xlpm.ProblemFound="", "", "Error 13: Problem sequences found (" &amp; _xlpm.ProblemFound &amp; ")"))</f>
        <v/>
      </c>
      <c r="BX345" s="4" t="str">
        <f>IF(AND(Table65[[#This Row],[Service]] &lt;&gt; "", Table65[[#This Row],[Codon Optimize Capitalized?]]&lt;&gt; "No", Table65[[#This Row],[Codon Optimize Capitalized?]]&lt;&gt; "", Table65[[#This Row],[Codon Optimize Capitalized?]]&lt;&gt; "No Options", EXACT(Table65[[#This Row],[Custom Sequence/Bank ID]],LOWER(Table65[[#This Row],[Custom Sequence/Bank ID]]))),"Error 14: Codon optimization is selected, but sequence is lowercase. Change regions for optimization to uppercase","")</f>
        <v/>
      </c>
      <c r="BY345" s="4" t="str">
        <f>IF(COUNTIF(Table65[Name], Table65[[#This Row],[Name]]) &gt; 1, "Error 15: Duplicate name", "")</f>
        <v/>
      </c>
      <c r="BZ345" s="4" t="str">
        <f>IF(
   Table65[[#This Row],[Service]]&lt;&gt;"",
   IF(
      AND(Table65[[#This Row],[Formulation]]="", Table65[[#This Row],[Number of Aliquots]]&gt;1),
      "Error 16: The RTC can only aliquot formulated circRNA; unformulated circRNA is stable through many freeze-thaw cycles",
      ""
   ),
   ""
)</f>
        <v/>
      </c>
      <c r="CA345" s="4" t="str">
        <f>IF(
   Table65[[#This Row],[Service]]&lt;&gt;"",
   IF(
      Table65[[#This Row],[Number of Aliquots]] &gt; (Table65[[#This Row],[Quantity (mg)]]*20),
      "Error 17: Too many aliquots. Maximum aliquots for Quantity requested = " &amp; (Table65[[#This Row],[Quantity (mg)]]*20),
      ""
   ),
   ""
)</f>
        <v/>
      </c>
      <c r="CB345" s="4" t="str">
        <f>IF(
   AND(Table65[[#This Row],[Service]]&lt;&gt;"", Table65[[#This Row],[Quantity (mg)]]&lt;0.2, Table65[[#This Row],[Formulation]]&lt;&gt;"", Table65[[#This Row],[Formulation]]&lt;&gt;"None"),
   "Error 18: Quantity too low. Minimum is 0.2mg for formulations",
   ""
)</f>
        <v/>
      </c>
      <c r="CC345" s="4" t="str">
        <f>IF(
   AND(Table65[[#This Row],[Service]]&lt;&gt;"", Table65[[#This Row],[Vector]]="No Vector", Table65[[#This Row],[Service]]&lt;&gt;"HT Geneblock Custom RNA"),
   "Error 19: [No Vector] can only be used for Geneblock service",
   ""
)</f>
        <v/>
      </c>
      <c r="CD345" s="4" t="str">
        <f>_xlfn.LET(
    _xlpm.errorList, _xlfn.TEXTJOIN(". ", TRUE, Table_Sequence_Check[[#This Row],[Problem Sequence Check]:[GC Check]],Table_Sequence_Check[[#This Row],[Restriction Enzyme Error]:[Gblock No Vector Check]]),
    IF(AND(Table65[[#This Row],[Service]]&lt;&gt;"", Table65[[#This Row],[Custom Sequence/Bank ID]]&lt;&gt;"SPECIAL",_xlpm.errorList&lt;&gt;""), _xlpm.errorList &amp; ".", "")
)</f>
        <v/>
      </c>
      <c r="CF345" s="3" t="str">
        <f t="shared" si="25"/>
        <v>Required</v>
      </c>
      <c r="CG345" s="1" t="str">
        <f t="shared" si="26"/>
        <v>Optional</v>
      </c>
      <c r="CH345" s="1" t="str">
        <f>IF(Table65[[#This Row],[Service]]&lt;&gt;"",IF((Table65[[#This Row],[Service]]="HT Custom RNA") + (Table65[[#This Row],[Service]]="HT Geneblock Custom RNA"), "Empty","Required"),"Empty")</f>
        <v>Empty</v>
      </c>
      <c r="CI345" s="1" t="str">
        <f>IF(Table65[[#This Row],[Service]] = "Stock RNA", "Required","Empty")</f>
        <v>Empty</v>
      </c>
      <c r="CJ345" s="1" t="str">
        <f>IF(OR(Table65[[#This Row],[Service]] = "Custom RNA", Table65[[#This Row],[Service]] = "HT Custom RNA", Table65[[#This Row],[Service]] = "HT Geneblock Custom RNA", Table65[[#This Row],[Service]] = "Formulation"), "Required", "Empty")</f>
        <v>Empty</v>
      </c>
      <c r="CK345" s="1" t="str">
        <f>IF(OR(Table65[[#This Row],[Service]] = "Custom RNA", Table65[[#This Row],[Service]] = "HT Custom RNA", Table65[[#This Row],[Service]] = "HT Geneblock Custom RNA"), "Required", "Empty")</f>
        <v>Empty</v>
      </c>
      <c r="CL345" s="1" t="str">
        <f>IF(OR(Table65[[#This Row],[Service]] = "Custom RNA", Table65[[#This Row],[Service]] = "HT Custom RNA", Table65[[#This Row],[Service]] = "HT Geneblock Custom RNA"), "Required", "Empty")</f>
        <v>Empty</v>
      </c>
      <c r="CM345" s="1" t="str">
        <f>IF(OR(Table65[[#This Row],[Service]] = "Custom RNA", Table65[[#This Row],[Service]] = "HT Custom RNA", Table65[[#This Row],[Service]] = "HT Geneblock Custom RNA"), "Required", "Empty")</f>
        <v>Empty</v>
      </c>
      <c r="CN345" s="1" t="str">
        <f>IF(AND(Table65[[#This Row],[Vector]]&lt;&gt;"Banked Construct", OR(Table65[[#This Row],[Service]] = "Custom RNA", Table65[[#This Row],[Service]] = "HT Custom RNA",Table65[[#This Row],[Service]] = "HT Geneblock Custom RNA",)), "Optional", "Empty")</f>
        <v>Empty</v>
      </c>
      <c r="CO345" s="1" t="str">
        <f>IF(OR(Table65[[#This Row],[Service]] = "Custom RNA", Table65[[#This Row],[Service]] = "HT Custom RNA"), "Optional", "Empty")</f>
        <v>Empty</v>
      </c>
      <c r="CP345" s="1" t="str">
        <f>IF(OR(Table65[[#This Row],[Service]] = "Custom RNA", Table65[[#This Row],[Service]] = "HT Custom RNA", Table65[[#This Row],[Service]] = "HT Custom Geneblock RNA"), "Optional", "Empty")</f>
        <v>Empty</v>
      </c>
      <c r="CQ345" s="1" t="str">
        <f>IF(Table65[[#This Row],[Service]]&lt;&gt;"",IF(OR(Table65[[#This Row],[Service]]="HT Custom RNA", Table65[[#This Row],[Service]]="HT Geneblock Custom RNA"), "Empty","Optional"),"Empty")</f>
        <v>Empty</v>
      </c>
      <c r="CR345" s="1" t="str">
        <f>IF(AND(Table65[[#This Row],[Formulation]]&lt;&gt;"",Table65[[#This Row],[Formulation]]&lt;&gt;"None",Table65[[#This Row],[Formulation]]&lt;&gt;"No Options"), "Required","Empty")</f>
        <v>Empty</v>
      </c>
      <c r="CS345" s="1" t="str">
        <f>IF(AND(Table65[[#This Row],[Formulation]]&lt;&gt;"",Table65[[#This Row],[Formulation]]&lt;&gt;"None",Table65[[#This Row],[Formulation]]&lt;&gt;"No Options"), "Optional","Empty")</f>
        <v>Empty</v>
      </c>
      <c r="CT345" s="1" t="str">
        <f t="shared" si="27"/>
        <v>Optional</v>
      </c>
      <c r="CU345" s="1" t="str">
        <f t="shared" si="28"/>
        <v>Optional</v>
      </c>
      <c r="CV345" s="2" t="str">
        <f t="shared" si="29"/>
        <v>Optional</v>
      </c>
    </row>
    <row r="346" spans="1:100" x14ac:dyDescent="0.35">
      <c r="A346" s="69">
        <v>342</v>
      </c>
      <c r="B346" s="59"/>
      <c r="C346" s="83"/>
      <c r="D346" s="85"/>
      <c r="E346" s="90"/>
      <c r="F346" s="60"/>
      <c r="G346" s="60"/>
      <c r="H346" s="60"/>
      <c r="I346" s="61"/>
      <c r="J346" s="61"/>
      <c r="K346" s="105"/>
      <c r="L346" s="90"/>
      <c r="M346" s="60"/>
      <c r="N346" s="108"/>
      <c r="O346" s="91"/>
      <c r="P346" s="111"/>
      <c r="Q346" s="93" t="str">
        <f>Table_Sequence_Check[[#This Row],[Final Warnings]]</f>
        <v/>
      </c>
      <c r="R346" s="19"/>
      <c r="S346" s="19"/>
      <c r="T346" s="19"/>
      <c r="BG346" s="3" t="str" cm="1">
        <f t="array" ref="BG346">_xlfn.LET(
    _xlpm.ProblemFound, _xlfn.TEXTJOIN(", ", TRUE, IF(OR(Table65[[#This Row],[Codon Optimize Capitalized?]]="No", Table65[[#This Row],[Codon Optimize Capitalized?]]=""), IF((ISNUMBER(SEARCH(Table_Problem_Sequences[Problem Sequences], Table65[[#This Row],[Custom Sequence/Bank ID]]))), Table_Problem_Sequences[Problem Sequences], ""),IF((ISNUMBER(FIND(LOWER(Table_Problem_Sequences[Problem Sequences]), Table65[[#This Row],[Custom Sequence/Bank ID]]))), Table_Problem_Sequences[Problem Sequences], ""))),
    IF(_xlpm.ProblemFound="", "", "Warning 1: Problem sequences found (" &amp; _xlpm.ProblemFound &amp; ")"))</f>
        <v/>
      </c>
      <c r="BH346" s="3" t="str">
        <f>IF(AND(Table65[[#This Row],[Vector]] &lt;&gt; "Banked Construct",Table65[[#This Row],[Service]]&lt;&gt;"Stock RNA", LEN(Table65[[#This Row],[Custom Sequence/Bank ID]])&lt;300, Table65[[#This Row],[Custom Sequence/Bank ID]]&lt;&gt;""),"Comment: Sequence is less than 300nt. A spacer sequence will be added to bring the length up to 300nt","")</f>
        <v/>
      </c>
      <c r="BI346" s="1" t="str">
        <f>IF(AND(Table65[[#This Row],[Custom Sequence/Bank ID]]&lt;&gt;"", Table65[[#This Row],[Codon Optimize Capitalized?]]&lt;&gt; "No", Table65[[#This Row],[Codon Optimize Capitalized?]]&lt;&gt; "", Table65[[#This Row],[Codon Optimize Capitalized?]]&lt;&gt; "No Options"),
    IF(MOD(LEN(SUBSTITUTE(SUBSTITUTE(SUBSTITUTE(SUBSTITUTE(SUBSTITUTE(Table65[[#This Row],[Custom Sequence/Bank ID]], "a", ""), "c", ""), "g", ""), "u", ""), "t", "")), 3) = 0,
        "",
        "Error 3: Optimization regions not divisible by 3"),
    "")</f>
        <v/>
      </c>
      <c r="BJ346" s="1" t="str">
        <f>IF(
    Table65[[#This Row],[Vector]]="Banked Construct",
    IF(
        AND(
            LEFT(Table65[[#This Row],[Custom Sequence/Bank ID]], 3)="RTC",
            ISNUMBER(VALUE(MID(Table65[[#This Row],[Custom Sequence/Bank ID]], 4, 7))),
            LEN(Table65[[#This Row],[Custom Sequence/Bank ID]])=10
        ),
        "",
        "Error 4: Incorrect Bank ID"
    ),
    ""
)</f>
        <v/>
      </c>
      <c r="BK346" s="1" t="str">
        <f>IF(
   AND(Table65[[#This Row],[Vector]]&lt;&gt;"Banked Construct", LEN(Table65[[#This Row],[Custom Sequence/Bank ID]])&gt;0),
   IF(
      LEN(
         SUBSTITUTE(
            SUBSTITUTE(
               SUBSTITUTE(
                  SUBSTITUTE(UPPER(Table65[[#This Row],[Custom Sequence/Bank ID]]),"A",""),
               "C",""),
            "T",""),
         "G","")
      )&gt;0,
      "Error 5: Non-ACGT characters present",
      ""
   ),
   ""
)</f>
        <v/>
      </c>
      <c r="BL346" s="4" t="str">
        <f>IF(AND(Table65[[#This Row],[Vector]] &lt;&gt; "Banked Construct",Table65[[#This Row],[Service]]="Custom RNA", LEN(Table65[[#This Row],[Custom Sequence/Bank ID]])&gt;10000),"Error 6: Maximum sequence length is 10,000nt",IF(AND(Table65[[#This Row],[Vector]] &lt;&gt; "Banked Construct",Table65[[#This Row],[Service]]="HT Custom RNA", LEN(Table65[[#This Row],[Custom Sequence/Bank ID]])&gt;5000),"Error 6: Maximum sequence length for HT is 5,000nt", IF(Table65[[#This Row],[Service]]="HT Geneblock Custom RNA", IF(AND(Table65[[#This Row],[Vector]]="RTC coding circRNA", LEN(Table65[[#This Row],[Custom Sequence/Bank ID]])&gt;3793),"Error 6: Maximum sequence length for Coding CircRNA Geneblock is 3,793nt", IF(AND(Table65[[#This Row],[Vector]]="RTC noncoding circRNA", LEN(Table65[[#This Row],[Custom Sequence/Bank ID]])&gt;4493),"Error 6: Maximum sequence length for Noncoding CircRNA Geneblock is 4,493nt", IF(AND(Table65[[#This Row],[Vector]]="RTC Other RNA", LEN(Table65[[#This Row],[Custom Sequence/Bank ID]])&gt;4913),"Error 6: Maximum sequence length for Other RNA Geneblock is 4,913nt",""))),"")))</f>
        <v/>
      </c>
      <c r="BM346" s="4" t="str">
        <f>IF(AND(Table65[[#This Row],[Vector]] &lt;&gt; "Banked Construct", Table65[[#This Row],[Service]]&lt;&gt;"Stock RNA", Table65[[#This Row],[Custom Sequence/Bank ID]]&lt;&gt;""),
    _xlfn.LET(
        _xlpm.Sequence, Table65[[#This Row],[Custom Sequence/Bank ID]],
        _xlpm.OriginalLength, IF(AND(Table65[[#This Row],[Codon Optimize Capitalized?]] &lt;&gt; "No", Table65[[#This Row],[Codon Optimize Capitalized?]] &lt;&gt; ""),
                           LEN(SUBSTITUTE(SUBSTITUTE(SUBSTITUTE(SUBSTITUTE(SUBSTITUTE(_xlpm.Sequence, "A", ""), "C", ""), "G", ""), "T", ""), "U", "")),
                           LEN(_xlpm.Sequence)),
        _xlpm.NoGCLength, IF(AND(Table65[[#This Row],[Codon Optimize Capitalized?]] &lt;&gt; "No", Table65[[#This Row],[Codon Optimize Capitalized?]] &lt;&gt; ""),
                       LEN((SUBSTITUTE(SUBSTITUTE(SUBSTITUTE(SUBSTITUTE(SUBSTITUTE(SUBSTITUTE(SUBSTITUTE(_xlpm.Sequence, "A", ""), "C", ""), "G", ""), "T", ""), "U", ""), "g", ""), "c", ""))),
                       LEN(SUBSTITUTE(SUBSTITUTE(UPPER(_xlpm.Sequence), "G", ""), "C", ""))),
        _xlpm.GCLength, _xlpm.OriginalLength - _xlpm.NoGCLength,
        _xlpm.GCPercentage, IF(_xlpm.OriginalLength &gt; 15, _xlpm.GCLength / _xlpm.OriginalLength, 0.5),
                IF(OR(_xlpm.GCPercentage &gt; 0.65, _xlpm.GCPercentage &lt; 0.25), "Warning 7: Unoptimized region GC is not between 25-65%", "")
    ),
    ""
)</f>
        <v/>
      </c>
      <c r="BN346" s="4" t="str" cm="1">
        <f t="array" ref="BN346">_xlfn.LET(
    _xlpm.ProblemFound, _xlfn.TEXTJOIN(", ", TRUE, IF(OR(Table65[[#This Row],[Codon Optimize Capitalized?]]="No", Table65[[#This Row],[Codon Optimize Capitalized?]]=""), IF((ISNUMBER(SEARCH(Table_Restriction_Enzymes[XbaI], Table65[[#This Row],[Custom Sequence/Bank ID]]))), Table_Restriction_Enzymes[XbaI], ""),IF((ISNUMBER(FIND(LOWER(Table_Restriction_Enzymes[XbaI]), Table65[[#This Row],[Custom Sequence/Bank ID]]))), Table_Restriction_Enzymes[XbaI], ""))),
    IF(_xlpm.ProblemFound="", "", "[" &amp; _xlpm.ProblemFound &amp; "]"))</f>
        <v/>
      </c>
      <c r="BO346" s="4" t="str">
        <f>IF(Table_Sequence_Check[[#This Row],[Restriction Enzyme 1 Check]]&lt;&gt;"", Table_Restriction_Enzymes[[#Headers],[XbaI]],"")</f>
        <v/>
      </c>
      <c r="BP346" s="4" t="str" cm="1">
        <f t="array" ref="BP346">_xlfn.LET(
    _xlpm.ProblemFound, _xlfn.TEXTJOIN(", ", TRUE, IF(OR(Table65[[#This Row],[Codon Optimize Capitalized?]]="No", Table65[[#This Row],[Codon Optimize Capitalized?]]=""), IF((ISNUMBER(SEARCH(Table_Restriction_Enzymes[AscI], Table65[[#This Row],[Custom Sequence/Bank ID]]))), Table_Restriction_Enzymes[AscI], ""),IF((ISNUMBER(FIND(LOWER(Table_Restriction_Enzymes[AscI]), Table65[[#This Row],[Custom Sequence/Bank ID]]))), Table_Restriction_Enzymes[AscI], ""))),
    IF(_xlpm.ProblemFound="", "", "[" &amp; _xlpm.ProblemFound &amp; "]"))</f>
        <v/>
      </c>
      <c r="BQ346" s="4" t="str">
        <f>IF(Table_Sequence_Check[[#This Row],[Restriction Enzyme 2 Check]]&lt;&gt;"", Table_Restriction_Enzymes[[#Headers],[AscI]],"")</f>
        <v/>
      </c>
      <c r="BR346" s="4" t="str">
        <f>IF(AND(Table65[[#This Row],[Vector]] &lt;&gt; "Banked Construct",Table65[[#This Row],[Service]]&lt;&gt;"Stock RNA", Table65[[#This Row],[Service]]&lt;&gt;"HT Geneblock Custom RNA", Table_Sequence_Check[[#This Row],[Restriction Enzyme 1 Check]]&lt;&gt;"", Table_Sequence_Check[[#This Row],[Restriction Enzyme 2 Check]]&lt;&gt; ""),"Error 8: Remove instances of one of the following: " &amp; _xlfn.CONCAT(Table_Sequence_Check[[#This Row],[Restriction Enzyme 1 Check]],Table_Sequence_Check[[#This Row],[Restriction Enzyme 2 Check]]),"")</f>
        <v/>
      </c>
      <c r="BS346" s="4" t="str" cm="1">
        <f t="array" ref="BS346">IF(
   AND(
      Table65[[#This Row],[Service]] &lt;&gt; "",
      OR(
         COUNTIF(Table65[Service], "HT Custom RNA") &gt; 0,
         COUNTIF(Table65[Service], "HT Geneblock Custom RNA") &gt; 0
      ),
      COUNTA(_xlfn.UNIQUE(_xlfn._xlws.FILTER(Table65[Service], Table65[Service] &lt;&gt; ""))) &gt; 1
   ),
   "Error 9: If selecting HT Custom RNA or HT Geneblock Custom RNA, all items must match the selected HT service",
   ""
)</f>
        <v/>
      </c>
      <c r="BT346" s="4" t="str" cm="1">
        <f t="array" ref="BT346">IF(
   AND(
      Table65[[#This Row],[Service]] &lt;&gt; "",
      OR(COUNTIF(Table65[Service], "*HT Custom RNA*") &gt; 0, COUNTIF(Table65[Service], "*HT Geneblock Custom RNA*") &gt; 0),
      OR(
         COUNTA(_xlfn.UNIQUE(_xlfn._xlws.FILTER(Table65[RNA Analytics], (Table65[Service] &lt;&gt; "")))) &gt; 1,
         COUNTA(_xlfn.UNIQUE(_xlfn._xlws.FILTER(Table65[Bank Construct?], (Table65[Service] &lt;&gt; "")))) &gt; 1,
         COUNTA(_xlfn.UNIQUE(_xlfn._xlws.FILTER(Table65[Synthesis Type], (Table65[Service] &lt;&gt; "")))) &gt; 1
      )
   ),
   "Error 10: If submitting HT Custom RNA or HT Geneblock Custom RNA service request, all items must have the same Synthesis Type, Banking, and Analytics",
   ""
)</f>
        <v/>
      </c>
      <c r="BU346" s="4" t="str">
        <f>IF(AND(OR(Table65[[#This Row],[Service]] = "HT Custom RNA",Table65[[#This Row],[Service]] = "HT Geneblock Custom RNA"), Table65[[#This Row],[Vector]]="Banked Construct"),"Error 11: Banked constructs cannot be submitted for HT/Geneblock Custom RNA service. Contact the core if you'd like to resynthesize an entire banked plate","")</f>
        <v/>
      </c>
      <c r="BV346" s="4" t="str">
        <f>IF(AND(Table65[[#This Row],[Service]] &lt;&gt; "", Table65[[#This Row],[Vector]]="Banked Construct", Table65[[#This Row],[Bank Construct?]]="Yes"),"Error 12: Cannot bank constructs that are already banked","")</f>
        <v/>
      </c>
      <c r="BW346" s="4" t="str" cm="1">
        <f t="array" ref="BW346">_xlfn.LET(
    _xlpm.ProblemFound, _xlfn.TEXTJOIN(", ", TRUE, IF(AND(Table65[[#This Row],[Synthesis Type]]="Other RNA", OR(Table65[[#This Row],[Codon Optimize Capitalized?]]="No", Table65[[#This Row],[Codon Optimize Capitalized?]]="")), IF((ISNUMBER(SEARCH(Table_pA_Check[pA Check], Table65[[#This Row],[Custom Sequence/Bank ID]]))), Table_pA_Check[pA Check], ""),IF((ISNUMBER(FIND(LOWER(Table_pA_Check[pA Check]), Table65[[#This Row],[Custom Sequence/Bank ID]]))), Table_pA_Check[pA Check], ""))),
    IF(_xlpm.ProblemFound="", "", "Error 13: Problem sequences found (" &amp; _xlpm.ProblemFound &amp; ")"))</f>
        <v/>
      </c>
      <c r="BX346" s="4" t="str">
        <f>IF(AND(Table65[[#This Row],[Service]] &lt;&gt; "", Table65[[#This Row],[Codon Optimize Capitalized?]]&lt;&gt; "No", Table65[[#This Row],[Codon Optimize Capitalized?]]&lt;&gt; "", Table65[[#This Row],[Codon Optimize Capitalized?]]&lt;&gt; "No Options", EXACT(Table65[[#This Row],[Custom Sequence/Bank ID]],LOWER(Table65[[#This Row],[Custom Sequence/Bank ID]]))),"Error 14: Codon optimization is selected, but sequence is lowercase. Change regions for optimization to uppercase","")</f>
        <v/>
      </c>
      <c r="BY346" s="4" t="str">
        <f>IF(COUNTIF(Table65[Name], Table65[[#This Row],[Name]]) &gt; 1, "Error 15: Duplicate name", "")</f>
        <v/>
      </c>
      <c r="BZ346" s="4" t="str">
        <f>IF(
   Table65[[#This Row],[Service]]&lt;&gt;"",
   IF(
      AND(Table65[[#This Row],[Formulation]]="", Table65[[#This Row],[Number of Aliquots]]&gt;1),
      "Error 16: The RTC can only aliquot formulated circRNA; unformulated circRNA is stable through many freeze-thaw cycles",
      ""
   ),
   ""
)</f>
        <v/>
      </c>
      <c r="CA346" s="4" t="str">
        <f>IF(
   Table65[[#This Row],[Service]]&lt;&gt;"",
   IF(
      Table65[[#This Row],[Number of Aliquots]] &gt; (Table65[[#This Row],[Quantity (mg)]]*20),
      "Error 17: Too many aliquots. Maximum aliquots for Quantity requested = " &amp; (Table65[[#This Row],[Quantity (mg)]]*20),
      ""
   ),
   ""
)</f>
        <v/>
      </c>
      <c r="CB346" s="4" t="str">
        <f>IF(
   AND(Table65[[#This Row],[Service]]&lt;&gt;"", Table65[[#This Row],[Quantity (mg)]]&lt;0.2, Table65[[#This Row],[Formulation]]&lt;&gt;"", Table65[[#This Row],[Formulation]]&lt;&gt;"None"),
   "Error 18: Quantity too low. Minimum is 0.2mg for formulations",
   ""
)</f>
        <v/>
      </c>
      <c r="CC346" s="4" t="str">
        <f>IF(
   AND(Table65[[#This Row],[Service]]&lt;&gt;"", Table65[[#This Row],[Vector]]="No Vector", Table65[[#This Row],[Service]]&lt;&gt;"HT Geneblock Custom RNA"),
   "Error 19: [No Vector] can only be used for Geneblock service",
   ""
)</f>
        <v/>
      </c>
      <c r="CD346" s="4" t="str">
        <f>_xlfn.LET(
    _xlpm.errorList, _xlfn.TEXTJOIN(". ", TRUE, Table_Sequence_Check[[#This Row],[Problem Sequence Check]:[GC Check]],Table_Sequence_Check[[#This Row],[Restriction Enzyme Error]:[Gblock No Vector Check]]),
    IF(AND(Table65[[#This Row],[Service]]&lt;&gt;"", Table65[[#This Row],[Custom Sequence/Bank ID]]&lt;&gt;"SPECIAL",_xlpm.errorList&lt;&gt;""), _xlpm.errorList &amp; ".", "")
)</f>
        <v/>
      </c>
      <c r="CF346" s="3" t="str">
        <f t="shared" si="25"/>
        <v>Required</v>
      </c>
      <c r="CG346" s="1" t="str">
        <f t="shared" si="26"/>
        <v>Optional</v>
      </c>
      <c r="CH346" s="1" t="str">
        <f>IF(Table65[[#This Row],[Service]]&lt;&gt;"",IF((Table65[[#This Row],[Service]]="HT Custom RNA") + (Table65[[#This Row],[Service]]="HT Geneblock Custom RNA"), "Empty","Required"),"Empty")</f>
        <v>Empty</v>
      </c>
      <c r="CI346" s="1" t="str">
        <f>IF(Table65[[#This Row],[Service]] = "Stock RNA", "Required","Empty")</f>
        <v>Empty</v>
      </c>
      <c r="CJ346" s="1" t="str">
        <f>IF(OR(Table65[[#This Row],[Service]] = "Custom RNA", Table65[[#This Row],[Service]] = "HT Custom RNA", Table65[[#This Row],[Service]] = "HT Geneblock Custom RNA", Table65[[#This Row],[Service]] = "Formulation"), "Required", "Empty")</f>
        <v>Empty</v>
      </c>
      <c r="CK346" s="1" t="str">
        <f>IF(OR(Table65[[#This Row],[Service]] = "Custom RNA", Table65[[#This Row],[Service]] = "HT Custom RNA", Table65[[#This Row],[Service]] = "HT Geneblock Custom RNA"), "Required", "Empty")</f>
        <v>Empty</v>
      </c>
      <c r="CL346" s="1" t="str">
        <f>IF(OR(Table65[[#This Row],[Service]] = "Custom RNA", Table65[[#This Row],[Service]] = "HT Custom RNA", Table65[[#This Row],[Service]] = "HT Geneblock Custom RNA"), "Required", "Empty")</f>
        <v>Empty</v>
      </c>
      <c r="CM346" s="1" t="str">
        <f>IF(OR(Table65[[#This Row],[Service]] = "Custom RNA", Table65[[#This Row],[Service]] = "HT Custom RNA", Table65[[#This Row],[Service]] = "HT Geneblock Custom RNA"), "Required", "Empty")</f>
        <v>Empty</v>
      </c>
      <c r="CN346" s="1" t="str">
        <f>IF(AND(Table65[[#This Row],[Vector]]&lt;&gt;"Banked Construct", OR(Table65[[#This Row],[Service]] = "Custom RNA", Table65[[#This Row],[Service]] = "HT Custom RNA",Table65[[#This Row],[Service]] = "HT Geneblock Custom RNA",)), "Optional", "Empty")</f>
        <v>Empty</v>
      </c>
      <c r="CO346" s="1" t="str">
        <f>IF(OR(Table65[[#This Row],[Service]] = "Custom RNA", Table65[[#This Row],[Service]] = "HT Custom RNA"), "Optional", "Empty")</f>
        <v>Empty</v>
      </c>
      <c r="CP346" s="1" t="str">
        <f>IF(OR(Table65[[#This Row],[Service]] = "Custom RNA", Table65[[#This Row],[Service]] = "HT Custom RNA", Table65[[#This Row],[Service]] = "HT Custom Geneblock RNA"), "Optional", "Empty")</f>
        <v>Empty</v>
      </c>
      <c r="CQ346" s="1" t="str">
        <f>IF(Table65[[#This Row],[Service]]&lt;&gt;"",IF(OR(Table65[[#This Row],[Service]]="HT Custom RNA", Table65[[#This Row],[Service]]="HT Geneblock Custom RNA"), "Empty","Optional"),"Empty")</f>
        <v>Empty</v>
      </c>
      <c r="CR346" s="1" t="str">
        <f>IF(AND(Table65[[#This Row],[Formulation]]&lt;&gt;"",Table65[[#This Row],[Formulation]]&lt;&gt;"None",Table65[[#This Row],[Formulation]]&lt;&gt;"No Options"), "Required","Empty")</f>
        <v>Empty</v>
      </c>
      <c r="CS346" s="1" t="str">
        <f>IF(AND(Table65[[#This Row],[Formulation]]&lt;&gt;"",Table65[[#This Row],[Formulation]]&lt;&gt;"None",Table65[[#This Row],[Formulation]]&lt;&gt;"No Options"), "Optional","Empty")</f>
        <v>Empty</v>
      </c>
      <c r="CT346" s="1" t="str">
        <f t="shared" si="27"/>
        <v>Optional</v>
      </c>
      <c r="CU346" s="1" t="str">
        <f t="shared" si="28"/>
        <v>Optional</v>
      </c>
      <c r="CV346" s="2" t="str">
        <f t="shared" si="29"/>
        <v>Optional</v>
      </c>
    </row>
    <row r="347" spans="1:100" x14ac:dyDescent="0.35">
      <c r="A347" s="69">
        <v>343</v>
      </c>
      <c r="B347" s="59"/>
      <c r="C347" s="83"/>
      <c r="D347" s="85"/>
      <c r="E347" s="90"/>
      <c r="F347" s="60"/>
      <c r="G347" s="60"/>
      <c r="H347" s="60"/>
      <c r="I347" s="61"/>
      <c r="J347" s="61"/>
      <c r="K347" s="105"/>
      <c r="L347" s="90"/>
      <c r="M347" s="60"/>
      <c r="N347" s="108"/>
      <c r="O347" s="91"/>
      <c r="P347" s="111"/>
      <c r="Q347" s="93" t="str">
        <f>Table_Sequence_Check[[#This Row],[Final Warnings]]</f>
        <v/>
      </c>
      <c r="R347" s="19"/>
      <c r="S347" s="19"/>
      <c r="T347" s="19"/>
      <c r="BG347" s="3" t="str" cm="1">
        <f t="array" ref="BG347">_xlfn.LET(
    _xlpm.ProblemFound, _xlfn.TEXTJOIN(", ", TRUE, IF(OR(Table65[[#This Row],[Codon Optimize Capitalized?]]="No", Table65[[#This Row],[Codon Optimize Capitalized?]]=""), IF((ISNUMBER(SEARCH(Table_Problem_Sequences[Problem Sequences], Table65[[#This Row],[Custom Sequence/Bank ID]]))), Table_Problem_Sequences[Problem Sequences], ""),IF((ISNUMBER(FIND(LOWER(Table_Problem_Sequences[Problem Sequences]), Table65[[#This Row],[Custom Sequence/Bank ID]]))), Table_Problem_Sequences[Problem Sequences], ""))),
    IF(_xlpm.ProblemFound="", "", "Warning 1: Problem sequences found (" &amp; _xlpm.ProblemFound &amp; ")"))</f>
        <v/>
      </c>
      <c r="BH347" s="3" t="str">
        <f>IF(AND(Table65[[#This Row],[Vector]] &lt;&gt; "Banked Construct",Table65[[#This Row],[Service]]&lt;&gt;"Stock RNA", LEN(Table65[[#This Row],[Custom Sequence/Bank ID]])&lt;300, Table65[[#This Row],[Custom Sequence/Bank ID]]&lt;&gt;""),"Comment: Sequence is less than 300nt. A spacer sequence will be added to bring the length up to 300nt","")</f>
        <v/>
      </c>
      <c r="BI347" s="1" t="str">
        <f>IF(AND(Table65[[#This Row],[Custom Sequence/Bank ID]]&lt;&gt;"", Table65[[#This Row],[Codon Optimize Capitalized?]]&lt;&gt; "No", Table65[[#This Row],[Codon Optimize Capitalized?]]&lt;&gt; "", Table65[[#This Row],[Codon Optimize Capitalized?]]&lt;&gt; "No Options"),
    IF(MOD(LEN(SUBSTITUTE(SUBSTITUTE(SUBSTITUTE(SUBSTITUTE(SUBSTITUTE(Table65[[#This Row],[Custom Sequence/Bank ID]], "a", ""), "c", ""), "g", ""), "u", ""), "t", "")), 3) = 0,
        "",
        "Error 3: Optimization regions not divisible by 3"),
    "")</f>
        <v/>
      </c>
      <c r="BJ347" s="1" t="str">
        <f>IF(
    Table65[[#This Row],[Vector]]="Banked Construct",
    IF(
        AND(
            LEFT(Table65[[#This Row],[Custom Sequence/Bank ID]], 3)="RTC",
            ISNUMBER(VALUE(MID(Table65[[#This Row],[Custom Sequence/Bank ID]], 4, 7))),
            LEN(Table65[[#This Row],[Custom Sequence/Bank ID]])=10
        ),
        "",
        "Error 4: Incorrect Bank ID"
    ),
    ""
)</f>
        <v/>
      </c>
      <c r="BK347" s="1" t="str">
        <f>IF(
   AND(Table65[[#This Row],[Vector]]&lt;&gt;"Banked Construct", LEN(Table65[[#This Row],[Custom Sequence/Bank ID]])&gt;0),
   IF(
      LEN(
         SUBSTITUTE(
            SUBSTITUTE(
               SUBSTITUTE(
                  SUBSTITUTE(UPPER(Table65[[#This Row],[Custom Sequence/Bank ID]]),"A",""),
               "C",""),
            "T",""),
         "G","")
      )&gt;0,
      "Error 5: Non-ACGT characters present",
      ""
   ),
   ""
)</f>
        <v/>
      </c>
      <c r="BL347" s="4" t="str">
        <f>IF(AND(Table65[[#This Row],[Vector]] &lt;&gt; "Banked Construct",Table65[[#This Row],[Service]]="Custom RNA", LEN(Table65[[#This Row],[Custom Sequence/Bank ID]])&gt;10000),"Error 6: Maximum sequence length is 10,000nt",IF(AND(Table65[[#This Row],[Vector]] &lt;&gt; "Banked Construct",Table65[[#This Row],[Service]]="HT Custom RNA", LEN(Table65[[#This Row],[Custom Sequence/Bank ID]])&gt;5000),"Error 6: Maximum sequence length for HT is 5,000nt", IF(Table65[[#This Row],[Service]]="HT Geneblock Custom RNA", IF(AND(Table65[[#This Row],[Vector]]="RTC coding circRNA", LEN(Table65[[#This Row],[Custom Sequence/Bank ID]])&gt;3793),"Error 6: Maximum sequence length for Coding CircRNA Geneblock is 3,793nt", IF(AND(Table65[[#This Row],[Vector]]="RTC noncoding circRNA", LEN(Table65[[#This Row],[Custom Sequence/Bank ID]])&gt;4493),"Error 6: Maximum sequence length for Noncoding CircRNA Geneblock is 4,493nt", IF(AND(Table65[[#This Row],[Vector]]="RTC Other RNA", LEN(Table65[[#This Row],[Custom Sequence/Bank ID]])&gt;4913),"Error 6: Maximum sequence length for Other RNA Geneblock is 4,913nt",""))),"")))</f>
        <v/>
      </c>
      <c r="BM347" s="4" t="str">
        <f>IF(AND(Table65[[#This Row],[Vector]] &lt;&gt; "Banked Construct", Table65[[#This Row],[Service]]&lt;&gt;"Stock RNA", Table65[[#This Row],[Custom Sequence/Bank ID]]&lt;&gt;""),
    _xlfn.LET(
        _xlpm.Sequence, Table65[[#This Row],[Custom Sequence/Bank ID]],
        _xlpm.OriginalLength, IF(AND(Table65[[#This Row],[Codon Optimize Capitalized?]] &lt;&gt; "No", Table65[[#This Row],[Codon Optimize Capitalized?]] &lt;&gt; ""),
                           LEN(SUBSTITUTE(SUBSTITUTE(SUBSTITUTE(SUBSTITUTE(SUBSTITUTE(_xlpm.Sequence, "A", ""), "C", ""), "G", ""), "T", ""), "U", "")),
                           LEN(_xlpm.Sequence)),
        _xlpm.NoGCLength, IF(AND(Table65[[#This Row],[Codon Optimize Capitalized?]] &lt;&gt; "No", Table65[[#This Row],[Codon Optimize Capitalized?]] &lt;&gt; ""),
                       LEN((SUBSTITUTE(SUBSTITUTE(SUBSTITUTE(SUBSTITUTE(SUBSTITUTE(SUBSTITUTE(SUBSTITUTE(_xlpm.Sequence, "A", ""), "C", ""), "G", ""), "T", ""), "U", ""), "g", ""), "c", ""))),
                       LEN(SUBSTITUTE(SUBSTITUTE(UPPER(_xlpm.Sequence), "G", ""), "C", ""))),
        _xlpm.GCLength, _xlpm.OriginalLength - _xlpm.NoGCLength,
        _xlpm.GCPercentage, IF(_xlpm.OriginalLength &gt; 15, _xlpm.GCLength / _xlpm.OriginalLength, 0.5),
                IF(OR(_xlpm.GCPercentage &gt; 0.65, _xlpm.GCPercentage &lt; 0.25), "Warning 7: Unoptimized region GC is not between 25-65%", "")
    ),
    ""
)</f>
        <v/>
      </c>
      <c r="BN347" s="4" t="str" cm="1">
        <f t="array" ref="BN347">_xlfn.LET(
    _xlpm.ProblemFound, _xlfn.TEXTJOIN(", ", TRUE, IF(OR(Table65[[#This Row],[Codon Optimize Capitalized?]]="No", Table65[[#This Row],[Codon Optimize Capitalized?]]=""), IF((ISNUMBER(SEARCH(Table_Restriction_Enzymes[XbaI], Table65[[#This Row],[Custom Sequence/Bank ID]]))), Table_Restriction_Enzymes[XbaI], ""),IF((ISNUMBER(FIND(LOWER(Table_Restriction_Enzymes[XbaI]), Table65[[#This Row],[Custom Sequence/Bank ID]]))), Table_Restriction_Enzymes[XbaI], ""))),
    IF(_xlpm.ProblemFound="", "", "[" &amp; _xlpm.ProblemFound &amp; "]"))</f>
        <v/>
      </c>
      <c r="BO347" s="4" t="str">
        <f>IF(Table_Sequence_Check[[#This Row],[Restriction Enzyme 1 Check]]&lt;&gt;"", Table_Restriction_Enzymes[[#Headers],[XbaI]],"")</f>
        <v/>
      </c>
      <c r="BP347" s="4" t="str" cm="1">
        <f t="array" ref="BP347">_xlfn.LET(
    _xlpm.ProblemFound, _xlfn.TEXTJOIN(", ", TRUE, IF(OR(Table65[[#This Row],[Codon Optimize Capitalized?]]="No", Table65[[#This Row],[Codon Optimize Capitalized?]]=""), IF((ISNUMBER(SEARCH(Table_Restriction_Enzymes[AscI], Table65[[#This Row],[Custom Sequence/Bank ID]]))), Table_Restriction_Enzymes[AscI], ""),IF((ISNUMBER(FIND(LOWER(Table_Restriction_Enzymes[AscI]), Table65[[#This Row],[Custom Sequence/Bank ID]]))), Table_Restriction_Enzymes[AscI], ""))),
    IF(_xlpm.ProblemFound="", "", "[" &amp; _xlpm.ProblemFound &amp; "]"))</f>
        <v/>
      </c>
      <c r="BQ347" s="4" t="str">
        <f>IF(Table_Sequence_Check[[#This Row],[Restriction Enzyme 2 Check]]&lt;&gt;"", Table_Restriction_Enzymes[[#Headers],[AscI]],"")</f>
        <v/>
      </c>
      <c r="BR347" s="4" t="str">
        <f>IF(AND(Table65[[#This Row],[Vector]] &lt;&gt; "Banked Construct",Table65[[#This Row],[Service]]&lt;&gt;"Stock RNA", Table65[[#This Row],[Service]]&lt;&gt;"HT Geneblock Custom RNA", Table_Sequence_Check[[#This Row],[Restriction Enzyme 1 Check]]&lt;&gt;"", Table_Sequence_Check[[#This Row],[Restriction Enzyme 2 Check]]&lt;&gt; ""),"Error 8: Remove instances of one of the following: " &amp; _xlfn.CONCAT(Table_Sequence_Check[[#This Row],[Restriction Enzyme 1 Check]],Table_Sequence_Check[[#This Row],[Restriction Enzyme 2 Check]]),"")</f>
        <v/>
      </c>
      <c r="BS347" s="4" t="str" cm="1">
        <f t="array" ref="BS347">IF(
   AND(
      Table65[[#This Row],[Service]] &lt;&gt; "",
      OR(
         COUNTIF(Table65[Service], "HT Custom RNA") &gt; 0,
         COUNTIF(Table65[Service], "HT Geneblock Custom RNA") &gt; 0
      ),
      COUNTA(_xlfn.UNIQUE(_xlfn._xlws.FILTER(Table65[Service], Table65[Service] &lt;&gt; ""))) &gt; 1
   ),
   "Error 9: If selecting HT Custom RNA or HT Geneblock Custom RNA, all items must match the selected HT service",
   ""
)</f>
        <v/>
      </c>
      <c r="BT347" s="4" t="str" cm="1">
        <f t="array" ref="BT347">IF(
   AND(
      Table65[[#This Row],[Service]] &lt;&gt; "",
      OR(COUNTIF(Table65[Service], "*HT Custom RNA*") &gt; 0, COUNTIF(Table65[Service], "*HT Geneblock Custom RNA*") &gt; 0),
      OR(
         COUNTA(_xlfn.UNIQUE(_xlfn._xlws.FILTER(Table65[RNA Analytics], (Table65[Service] &lt;&gt; "")))) &gt; 1,
         COUNTA(_xlfn.UNIQUE(_xlfn._xlws.FILTER(Table65[Bank Construct?], (Table65[Service] &lt;&gt; "")))) &gt; 1,
         COUNTA(_xlfn.UNIQUE(_xlfn._xlws.FILTER(Table65[Synthesis Type], (Table65[Service] &lt;&gt; "")))) &gt; 1
      )
   ),
   "Error 10: If submitting HT Custom RNA or HT Geneblock Custom RNA service request, all items must have the same Synthesis Type, Banking, and Analytics",
   ""
)</f>
        <v/>
      </c>
      <c r="BU347" s="4" t="str">
        <f>IF(AND(OR(Table65[[#This Row],[Service]] = "HT Custom RNA",Table65[[#This Row],[Service]] = "HT Geneblock Custom RNA"), Table65[[#This Row],[Vector]]="Banked Construct"),"Error 11: Banked constructs cannot be submitted for HT/Geneblock Custom RNA service. Contact the core if you'd like to resynthesize an entire banked plate","")</f>
        <v/>
      </c>
      <c r="BV347" s="4" t="str">
        <f>IF(AND(Table65[[#This Row],[Service]] &lt;&gt; "", Table65[[#This Row],[Vector]]="Banked Construct", Table65[[#This Row],[Bank Construct?]]="Yes"),"Error 12: Cannot bank constructs that are already banked","")</f>
        <v/>
      </c>
      <c r="BW347" s="4" t="str" cm="1">
        <f t="array" ref="BW347">_xlfn.LET(
    _xlpm.ProblemFound, _xlfn.TEXTJOIN(", ", TRUE, IF(AND(Table65[[#This Row],[Synthesis Type]]="Other RNA", OR(Table65[[#This Row],[Codon Optimize Capitalized?]]="No", Table65[[#This Row],[Codon Optimize Capitalized?]]="")), IF((ISNUMBER(SEARCH(Table_pA_Check[pA Check], Table65[[#This Row],[Custom Sequence/Bank ID]]))), Table_pA_Check[pA Check], ""),IF((ISNUMBER(FIND(LOWER(Table_pA_Check[pA Check]), Table65[[#This Row],[Custom Sequence/Bank ID]]))), Table_pA_Check[pA Check], ""))),
    IF(_xlpm.ProblemFound="", "", "Error 13: Problem sequences found (" &amp; _xlpm.ProblemFound &amp; ")"))</f>
        <v/>
      </c>
      <c r="BX347" s="4" t="str">
        <f>IF(AND(Table65[[#This Row],[Service]] &lt;&gt; "", Table65[[#This Row],[Codon Optimize Capitalized?]]&lt;&gt; "No", Table65[[#This Row],[Codon Optimize Capitalized?]]&lt;&gt; "", Table65[[#This Row],[Codon Optimize Capitalized?]]&lt;&gt; "No Options", EXACT(Table65[[#This Row],[Custom Sequence/Bank ID]],LOWER(Table65[[#This Row],[Custom Sequence/Bank ID]]))),"Error 14: Codon optimization is selected, but sequence is lowercase. Change regions for optimization to uppercase","")</f>
        <v/>
      </c>
      <c r="BY347" s="4" t="str">
        <f>IF(COUNTIF(Table65[Name], Table65[[#This Row],[Name]]) &gt; 1, "Error 15: Duplicate name", "")</f>
        <v/>
      </c>
      <c r="BZ347" s="4" t="str">
        <f>IF(
   Table65[[#This Row],[Service]]&lt;&gt;"",
   IF(
      AND(Table65[[#This Row],[Formulation]]="", Table65[[#This Row],[Number of Aliquots]]&gt;1),
      "Error 16: The RTC can only aliquot formulated circRNA; unformulated circRNA is stable through many freeze-thaw cycles",
      ""
   ),
   ""
)</f>
        <v/>
      </c>
      <c r="CA347" s="4" t="str">
        <f>IF(
   Table65[[#This Row],[Service]]&lt;&gt;"",
   IF(
      Table65[[#This Row],[Number of Aliquots]] &gt; (Table65[[#This Row],[Quantity (mg)]]*20),
      "Error 17: Too many aliquots. Maximum aliquots for Quantity requested = " &amp; (Table65[[#This Row],[Quantity (mg)]]*20),
      ""
   ),
   ""
)</f>
        <v/>
      </c>
      <c r="CB347" s="4" t="str">
        <f>IF(
   AND(Table65[[#This Row],[Service]]&lt;&gt;"", Table65[[#This Row],[Quantity (mg)]]&lt;0.2, Table65[[#This Row],[Formulation]]&lt;&gt;"", Table65[[#This Row],[Formulation]]&lt;&gt;"None"),
   "Error 18: Quantity too low. Minimum is 0.2mg for formulations",
   ""
)</f>
        <v/>
      </c>
      <c r="CC347" s="4" t="str">
        <f>IF(
   AND(Table65[[#This Row],[Service]]&lt;&gt;"", Table65[[#This Row],[Vector]]="No Vector", Table65[[#This Row],[Service]]&lt;&gt;"HT Geneblock Custom RNA"),
   "Error 19: [No Vector] can only be used for Geneblock service",
   ""
)</f>
        <v/>
      </c>
      <c r="CD347" s="4" t="str">
        <f>_xlfn.LET(
    _xlpm.errorList, _xlfn.TEXTJOIN(". ", TRUE, Table_Sequence_Check[[#This Row],[Problem Sequence Check]:[GC Check]],Table_Sequence_Check[[#This Row],[Restriction Enzyme Error]:[Gblock No Vector Check]]),
    IF(AND(Table65[[#This Row],[Service]]&lt;&gt;"", Table65[[#This Row],[Custom Sequence/Bank ID]]&lt;&gt;"SPECIAL",_xlpm.errorList&lt;&gt;""), _xlpm.errorList &amp; ".", "")
)</f>
        <v/>
      </c>
      <c r="CF347" s="3" t="str">
        <f t="shared" si="25"/>
        <v>Required</v>
      </c>
      <c r="CG347" s="1" t="str">
        <f t="shared" si="26"/>
        <v>Optional</v>
      </c>
      <c r="CH347" s="1" t="str">
        <f>IF(Table65[[#This Row],[Service]]&lt;&gt;"",IF((Table65[[#This Row],[Service]]="HT Custom RNA") + (Table65[[#This Row],[Service]]="HT Geneblock Custom RNA"), "Empty","Required"),"Empty")</f>
        <v>Empty</v>
      </c>
      <c r="CI347" s="1" t="str">
        <f>IF(Table65[[#This Row],[Service]] = "Stock RNA", "Required","Empty")</f>
        <v>Empty</v>
      </c>
      <c r="CJ347" s="1" t="str">
        <f>IF(OR(Table65[[#This Row],[Service]] = "Custom RNA", Table65[[#This Row],[Service]] = "HT Custom RNA", Table65[[#This Row],[Service]] = "HT Geneblock Custom RNA", Table65[[#This Row],[Service]] = "Formulation"), "Required", "Empty")</f>
        <v>Empty</v>
      </c>
      <c r="CK347" s="1" t="str">
        <f>IF(OR(Table65[[#This Row],[Service]] = "Custom RNA", Table65[[#This Row],[Service]] = "HT Custom RNA", Table65[[#This Row],[Service]] = "HT Geneblock Custom RNA"), "Required", "Empty")</f>
        <v>Empty</v>
      </c>
      <c r="CL347" s="1" t="str">
        <f>IF(OR(Table65[[#This Row],[Service]] = "Custom RNA", Table65[[#This Row],[Service]] = "HT Custom RNA", Table65[[#This Row],[Service]] = "HT Geneblock Custom RNA"), "Required", "Empty")</f>
        <v>Empty</v>
      </c>
      <c r="CM347" s="1" t="str">
        <f>IF(OR(Table65[[#This Row],[Service]] = "Custom RNA", Table65[[#This Row],[Service]] = "HT Custom RNA", Table65[[#This Row],[Service]] = "HT Geneblock Custom RNA"), "Required", "Empty")</f>
        <v>Empty</v>
      </c>
      <c r="CN347" s="1" t="str">
        <f>IF(AND(Table65[[#This Row],[Vector]]&lt;&gt;"Banked Construct", OR(Table65[[#This Row],[Service]] = "Custom RNA", Table65[[#This Row],[Service]] = "HT Custom RNA",Table65[[#This Row],[Service]] = "HT Geneblock Custom RNA",)), "Optional", "Empty")</f>
        <v>Empty</v>
      </c>
      <c r="CO347" s="1" t="str">
        <f>IF(OR(Table65[[#This Row],[Service]] = "Custom RNA", Table65[[#This Row],[Service]] = "HT Custom RNA"), "Optional", "Empty")</f>
        <v>Empty</v>
      </c>
      <c r="CP347" s="1" t="str">
        <f>IF(OR(Table65[[#This Row],[Service]] = "Custom RNA", Table65[[#This Row],[Service]] = "HT Custom RNA", Table65[[#This Row],[Service]] = "HT Custom Geneblock RNA"), "Optional", "Empty")</f>
        <v>Empty</v>
      </c>
      <c r="CQ347" s="1" t="str">
        <f>IF(Table65[[#This Row],[Service]]&lt;&gt;"",IF(OR(Table65[[#This Row],[Service]]="HT Custom RNA", Table65[[#This Row],[Service]]="HT Geneblock Custom RNA"), "Empty","Optional"),"Empty")</f>
        <v>Empty</v>
      </c>
      <c r="CR347" s="1" t="str">
        <f>IF(AND(Table65[[#This Row],[Formulation]]&lt;&gt;"",Table65[[#This Row],[Formulation]]&lt;&gt;"None",Table65[[#This Row],[Formulation]]&lt;&gt;"No Options"), "Required","Empty")</f>
        <v>Empty</v>
      </c>
      <c r="CS347" s="1" t="str">
        <f>IF(AND(Table65[[#This Row],[Formulation]]&lt;&gt;"",Table65[[#This Row],[Formulation]]&lt;&gt;"None",Table65[[#This Row],[Formulation]]&lt;&gt;"No Options"), "Optional","Empty")</f>
        <v>Empty</v>
      </c>
      <c r="CT347" s="1" t="str">
        <f t="shared" si="27"/>
        <v>Optional</v>
      </c>
      <c r="CU347" s="1" t="str">
        <f t="shared" si="28"/>
        <v>Optional</v>
      </c>
      <c r="CV347" s="2" t="str">
        <f t="shared" si="29"/>
        <v>Optional</v>
      </c>
    </row>
    <row r="348" spans="1:100" x14ac:dyDescent="0.35">
      <c r="A348" s="69">
        <v>344</v>
      </c>
      <c r="B348" s="59"/>
      <c r="C348" s="83"/>
      <c r="D348" s="85"/>
      <c r="E348" s="90"/>
      <c r="F348" s="60"/>
      <c r="G348" s="60"/>
      <c r="H348" s="60"/>
      <c r="I348" s="61"/>
      <c r="J348" s="61"/>
      <c r="K348" s="105"/>
      <c r="L348" s="90"/>
      <c r="M348" s="60"/>
      <c r="N348" s="108"/>
      <c r="O348" s="91"/>
      <c r="P348" s="111"/>
      <c r="Q348" s="93" t="str">
        <f>Table_Sequence_Check[[#This Row],[Final Warnings]]</f>
        <v/>
      </c>
      <c r="R348" s="19"/>
      <c r="S348" s="19"/>
      <c r="T348" s="19"/>
      <c r="BG348" s="3" t="str" cm="1">
        <f t="array" ref="BG348">_xlfn.LET(
    _xlpm.ProblemFound, _xlfn.TEXTJOIN(", ", TRUE, IF(OR(Table65[[#This Row],[Codon Optimize Capitalized?]]="No", Table65[[#This Row],[Codon Optimize Capitalized?]]=""), IF((ISNUMBER(SEARCH(Table_Problem_Sequences[Problem Sequences], Table65[[#This Row],[Custom Sequence/Bank ID]]))), Table_Problem_Sequences[Problem Sequences], ""),IF((ISNUMBER(FIND(LOWER(Table_Problem_Sequences[Problem Sequences]), Table65[[#This Row],[Custom Sequence/Bank ID]]))), Table_Problem_Sequences[Problem Sequences], ""))),
    IF(_xlpm.ProblemFound="", "", "Warning 1: Problem sequences found (" &amp; _xlpm.ProblemFound &amp; ")"))</f>
        <v/>
      </c>
      <c r="BH348" s="3" t="str">
        <f>IF(AND(Table65[[#This Row],[Vector]] &lt;&gt; "Banked Construct",Table65[[#This Row],[Service]]&lt;&gt;"Stock RNA", LEN(Table65[[#This Row],[Custom Sequence/Bank ID]])&lt;300, Table65[[#This Row],[Custom Sequence/Bank ID]]&lt;&gt;""),"Comment: Sequence is less than 300nt. A spacer sequence will be added to bring the length up to 300nt","")</f>
        <v/>
      </c>
      <c r="BI348" s="1" t="str">
        <f>IF(AND(Table65[[#This Row],[Custom Sequence/Bank ID]]&lt;&gt;"", Table65[[#This Row],[Codon Optimize Capitalized?]]&lt;&gt; "No", Table65[[#This Row],[Codon Optimize Capitalized?]]&lt;&gt; "", Table65[[#This Row],[Codon Optimize Capitalized?]]&lt;&gt; "No Options"),
    IF(MOD(LEN(SUBSTITUTE(SUBSTITUTE(SUBSTITUTE(SUBSTITUTE(SUBSTITUTE(Table65[[#This Row],[Custom Sequence/Bank ID]], "a", ""), "c", ""), "g", ""), "u", ""), "t", "")), 3) = 0,
        "",
        "Error 3: Optimization regions not divisible by 3"),
    "")</f>
        <v/>
      </c>
      <c r="BJ348" s="1" t="str">
        <f>IF(
    Table65[[#This Row],[Vector]]="Banked Construct",
    IF(
        AND(
            LEFT(Table65[[#This Row],[Custom Sequence/Bank ID]], 3)="RTC",
            ISNUMBER(VALUE(MID(Table65[[#This Row],[Custom Sequence/Bank ID]], 4, 7))),
            LEN(Table65[[#This Row],[Custom Sequence/Bank ID]])=10
        ),
        "",
        "Error 4: Incorrect Bank ID"
    ),
    ""
)</f>
        <v/>
      </c>
      <c r="BK348" s="1" t="str">
        <f>IF(
   AND(Table65[[#This Row],[Vector]]&lt;&gt;"Banked Construct", LEN(Table65[[#This Row],[Custom Sequence/Bank ID]])&gt;0),
   IF(
      LEN(
         SUBSTITUTE(
            SUBSTITUTE(
               SUBSTITUTE(
                  SUBSTITUTE(UPPER(Table65[[#This Row],[Custom Sequence/Bank ID]]),"A",""),
               "C",""),
            "T",""),
         "G","")
      )&gt;0,
      "Error 5: Non-ACGT characters present",
      ""
   ),
   ""
)</f>
        <v/>
      </c>
      <c r="BL348" s="4" t="str">
        <f>IF(AND(Table65[[#This Row],[Vector]] &lt;&gt; "Banked Construct",Table65[[#This Row],[Service]]="Custom RNA", LEN(Table65[[#This Row],[Custom Sequence/Bank ID]])&gt;10000),"Error 6: Maximum sequence length is 10,000nt",IF(AND(Table65[[#This Row],[Vector]] &lt;&gt; "Banked Construct",Table65[[#This Row],[Service]]="HT Custom RNA", LEN(Table65[[#This Row],[Custom Sequence/Bank ID]])&gt;5000),"Error 6: Maximum sequence length for HT is 5,000nt", IF(Table65[[#This Row],[Service]]="HT Geneblock Custom RNA", IF(AND(Table65[[#This Row],[Vector]]="RTC coding circRNA", LEN(Table65[[#This Row],[Custom Sequence/Bank ID]])&gt;3793),"Error 6: Maximum sequence length for Coding CircRNA Geneblock is 3,793nt", IF(AND(Table65[[#This Row],[Vector]]="RTC noncoding circRNA", LEN(Table65[[#This Row],[Custom Sequence/Bank ID]])&gt;4493),"Error 6: Maximum sequence length for Noncoding CircRNA Geneblock is 4,493nt", IF(AND(Table65[[#This Row],[Vector]]="RTC Other RNA", LEN(Table65[[#This Row],[Custom Sequence/Bank ID]])&gt;4913),"Error 6: Maximum sequence length for Other RNA Geneblock is 4,913nt",""))),"")))</f>
        <v/>
      </c>
      <c r="BM348" s="4" t="str">
        <f>IF(AND(Table65[[#This Row],[Vector]] &lt;&gt; "Banked Construct", Table65[[#This Row],[Service]]&lt;&gt;"Stock RNA", Table65[[#This Row],[Custom Sequence/Bank ID]]&lt;&gt;""),
    _xlfn.LET(
        _xlpm.Sequence, Table65[[#This Row],[Custom Sequence/Bank ID]],
        _xlpm.OriginalLength, IF(AND(Table65[[#This Row],[Codon Optimize Capitalized?]] &lt;&gt; "No", Table65[[#This Row],[Codon Optimize Capitalized?]] &lt;&gt; ""),
                           LEN(SUBSTITUTE(SUBSTITUTE(SUBSTITUTE(SUBSTITUTE(SUBSTITUTE(_xlpm.Sequence, "A", ""), "C", ""), "G", ""), "T", ""), "U", "")),
                           LEN(_xlpm.Sequence)),
        _xlpm.NoGCLength, IF(AND(Table65[[#This Row],[Codon Optimize Capitalized?]] &lt;&gt; "No", Table65[[#This Row],[Codon Optimize Capitalized?]] &lt;&gt; ""),
                       LEN((SUBSTITUTE(SUBSTITUTE(SUBSTITUTE(SUBSTITUTE(SUBSTITUTE(SUBSTITUTE(SUBSTITUTE(_xlpm.Sequence, "A", ""), "C", ""), "G", ""), "T", ""), "U", ""), "g", ""), "c", ""))),
                       LEN(SUBSTITUTE(SUBSTITUTE(UPPER(_xlpm.Sequence), "G", ""), "C", ""))),
        _xlpm.GCLength, _xlpm.OriginalLength - _xlpm.NoGCLength,
        _xlpm.GCPercentage, IF(_xlpm.OriginalLength &gt; 15, _xlpm.GCLength / _xlpm.OriginalLength, 0.5),
                IF(OR(_xlpm.GCPercentage &gt; 0.65, _xlpm.GCPercentage &lt; 0.25), "Warning 7: Unoptimized region GC is not between 25-65%", "")
    ),
    ""
)</f>
        <v/>
      </c>
      <c r="BN348" s="4" t="str" cm="1">
        <f t="array" ref="BN348">_xlfn.LET(
    _xlpm.ProblemFound, _xlfn.TEXTJOIN(", ", TRUE, IF(OR(Table65[[#This Row],[Codon Optimize Capitalized?]]="No", Table65[[#This Row],[Codon Optimize Capitalized?]]=""), IF((ISNUMBER(SEARCH(Table_Restriction_Enzymes[XbaI], Table65[[#This Row],[Custom Sequence/Bank ID]]))), Table_Restriction_Enzymes[XbaI], ""),IF((ISNUMBER(FIND(LOWER(Table_Restriction_Enzymes[XbaI]), Table65[[#This Row],[Custom Sequence/Bank ID]]))), Table_Restriction_Enzymes[XbaI], ""))),
    IF(_xlpm.ProblemFound="", "", "[" &amp; _xlpm.ProblemFound &amp; "]"))</f>
        <v/>
      </c>
      <c r="BO348" s="4" t="str">
        <f>IF(Table_Sequence_Check[[#This Row],[Restriction Enzyme 1 Check]]&lt;&gt;"", Table_Restriction_Enzymes[[#Headers],[XbaI]],"")</f>
        <v/>
      </c>
      <c r="BP348" s="4" t="str" cm="1">
        <f t="array" ref="BP348">_xlfn.LET(
    _xlpm.ProblemFound, _xlfn.TEXTJOIN(", ", TRUE, IF(OR(Table65[[#This Row],[Codon Optimize Capitalized?]]="No", Table65[[#This Row],[Codon Optimize Capitalized?]]=""), IF((ISNUMBER(SEARCH(Table_Restriction_Enzymes[AscI], Table65[[#This Row],[Custom Sequence/Bank ID]]))), Table_Restriction_Enzymes[AscI], ""),IF((ISNUMBER(FIND(LOWER(Table_Restriction_Enzymes[AscI]), Table65[[#This Row],[Custom Sequence/Bank ID]]))), Table_Restriction_Enzymes[AscI], ""))),
    IF(_xlpm.ProblemFound="", "", "[" &amp; _xlpm.ProblemFound &amp; "]"))</f>
        <v/>
      </c>
      <c r="BQ348" s="4" t="str">
        <f>IF(Table_Sequence_Check[[#This Row],[Restriction Enzyme 2 Check]]&lt;&gt;"", Table_Restriction_Enzymes[[#Headers],[AscI]],"")</f>
        <v/>
      </c>
      <c r="BR348" s="4" t="str">
        <f>IF(AND(Table65[[#This Row],[Vector]] &lt;&gt; "Banked Construct",Table65[[#This Row],[Service]]&lt;&gt;"Stock RNA", Table65[[#This Row],[Service]]&lt;&gt;"HT Geneblock Custom RNA", Table_Sequence_Check[[#This Row],[Restriction Enzyme 1 Check]]&lt;&gt;"", Table_Sequence_Check[[#This Row],[Restriction Enzyme 2 Check]]&lt;&gt; ""),"Error 8: Remove instances of one of the following: " &amp; _xlfn.CONCAT(Table_Sequence_Check[[#This Row],[Restriction Enzyme 1 Check]],Table_Sequence_Check[[#This Row],[Restriction Enzyme 2 Check]]),"")</f>
        <v/>
      </c>
      <c r="BS348" s="4" t="str" cm="1">
        <f t="array" ref="BS348">IF(
   AND(
      Table65[[#This Row],[Service]] &lt;&gt; "",
      OR(
         COUNTIF(Table65[Service], "HT Custom RNA") &gt; 0,
         COUNTIF(Table65[Service], "HT Geneblock Custom RNA") &gt; 0
      ),
      COUNTA(_xlfn.UNIQUE(_xlfn._xlws.FILTER(Table65[Service], Table65[Service] &lt;&gt; ""))) &gt; 1
   ),
   "Error 9: If selecting HT Custom RNA or HT Geneblock Custom RNA, all items must match the selected HT service",
   ""
)</f>
        <v/>
      </c>
      <c r="BT348" s="4" t="str" cm="1">
        <f t="array" ref="BT348">IF(
   AND(
      Table65[[#This Row],[Service]] &lt;&gt; "",
      OR(COUNTIF(Table65[Service], "*HT Custom RNA*") &gt; 0, COUNTIF(Table65[Service], "*HT Geneblock Custom RNA*") &gt; 0),
      OR(
         COUNTA(_xlfn.UNIQUE(_xlfn._xlws.FILTER(Table65[RNA Analytics], (Table65[Service] &lt;&gt; "")))) &gt; 1,
         COUNTA(_xlfn.UNIQUE(_xlfn._xlws.FILTER(Table65[Bank Construct?], (Table65[Service] &lt;&gt; "")))) &gt; 1,
         COUNTA(_xlfn.UNIQUE(_xlfn._xlws.FILTER(Table65[Synthesis Type], (Table65[Service] &lt;&gt; "")))) &gt; 1
      )
   ),
   "Error 10: If submitting HT Custom RNA or HT Geneblock Custom RNA service request, all items must have the same Synthesis Type, Banking, and Analytics",
   ""
)</f>
        <v/>
      </c>
      <c r="BU348" s="4" t="str">
        <f>IF(AND(OR(Table65[[#This Row],[Service]] = "HT Custom RNA",Table65[[#This Row],[Service]] = "HT Geneblock Custom RNA"), Table65[[#This Row],[Vector]]="Banked Construct"),"Error 11: Banked constructs cannot be submitted for HT/Geneblock Custom RNA service. Contact the core if you'd like to resynthesize an entire banked plate","")</f>
        <v/>
      </c>
      <c r="BV348" s="4" t="str">
        <f>IF(AND(Table65[[#This Row],[Service]] &lt;&gt; "", Table65[[#This Row],[Vector]]="Banked Construct", Table65[[#This Row],[Bank Construct?]]="Yes"),"Error 12: Cannot bank constructs that are already banked","")</f>
        <v/>
      </c>
      <c r="BW348" s="4" t="str" cm="1">
        <f t="array" ref="BW348">_xlfn.LET(
    _xlpm.ProblemFound, _xlfn.TEXTJOIN(", ", TRUE, IF(AND(Table65[[#This Row],[Synthesis Type]]="Other RNA", OR(Table65[[#This Row],[Codon Optimize Capitalized?]]="No", Table65[[#This Row],[Codon Optimize Capitalized?]]="")), IF((ISNUMBER(SEARCH(Table_pA_Check[pA Check], Table65[[#This Row],[Custom Sequence/Bank ID]]))), Table_pA_Check[pA Check], ""),IF((ISNUMBER(FIND(LOWER(Table_pA_Check[pA Check]), Table65[[#This Row],[Custom Sequence/Bank ID]]))), Table_pA_Check[pA Check], ""))),
    IF(_xlpm.ProblemFound="", "", "Error 13: Problem sequences found (" &amp; _xlpm.ProblemFound &amp; ")"))</f>
        <v/>
      </c>
      <c r="BX348" s="4" t="str">
        <f>IF(AND(Table65[[#This Row],[Service]] &lt;&gt; "", Table65[[#This Row],[Codon Optimize Capitalized?]]&lt;&gt; "No", Table65[[#This Row],[Codon Optimize Capitalized?]]&lt;&gt; "", Table65[[#This Row],[Codon Optimize Capitalized?]]&lt;&gt; "No Options", EXACT(Table65[[#This Row],[Custom Sequence/Bank ID]],LOWER(Table65[[#This Row],[Custom Sequence/Bank ID]]))),"Error 14: Codon optimization is selected, but sequence is lowercase. Change regions for optimization to uppercase","")</f>
        <v/>
      </c>
      <c r="BY348" s="4" t="str">
        <f>IF(COUNTIF(Table65[Name], Table65[[#This Row],[Name]]) &gt; 1, "Error 15: Duplicate name", "")</f>
        <v/>
      </c>
      <c r="BZ348" s="4" t="str">
        <f>IF(
   Table65[[#This Row],[Service]]&lt;&gt;"",
   IF(
      AND(Table65[[#This Row],[Formulation]]="", Table65[[#This Row],[Number of Aliquots]]&gt;1),
      "Error 16: The RTC can only aliquot formulated circRNA; unformulated circRNA is stable through many freeze-thaw cycles",
      ""
   ),
   ""
)</f>
        <v/>
      </c>
      <c r="CA348" s="4" t="str">
        <f>IF(
   Table65[[#This Row],[Service]]&lt;&gt;"",
   IF(
      Table65[[#This Row],[Number of Aliquots]] &gt; (Table65[[#This Row],[Quantity (mg)]]*20),
      "Error 17: Too many aliquots. Maximum aliquots for Quantity requested = " &amp; (Table65[[#This Row],[Quantity (mg)]]*20),
      ""
   ),
   ""
)</f>
        <v/>
      </c>
      <c r="CB348" s="4" t="str">
        <f>IF(
   AND(Table65[[#This Row],[Service]]&lt;&gt;"", Table65[[#This Row],[Quantity (mg)]]&lt;0.2, Table65[[#This Row],[Formulation]]&lt;&gt;"", Table65[[#This Row],[Formulation]]&lt;&gt;"None"),
   "Error 18: Quantity too low. Minimum is 0.2mg for formulations",
   ""
)</f>
        <v/>
      </c>
      <c r="CC348" s="4" t="str">
        <f>IF(
   AND(Table65[[#This Row],[Service]]&lt;&gt;"", Table65[[#This Row],[Vector]]="No Vector", Table65[[#This Row],[Service]]&lt;&gt;"HT Geneblock Custom RNA"),
   "Error 19: [No Vector] can only be used for Geneblock service",
   ""
)</f>
        <v/>
      </c>
      <c r="CD348" s="4" t="str">
        <f>_xlfn.LET(
    _xlpm.errorList, _xlfn.TEXTJOIN(". ", TRUE, Table_Sequence_Check[[#This Row],[Problem Sequence Check]:[GC Check]],Table_Sequence_Check[[#This Row],[Restriction Enzyme Error]:[Gblock No Vector Check]]),
    IF(AND(Table65[[#This Row],[Service]]&lt;&gt;"", Table65[[#This Row],[Custom Sequence/Bank ID]]&lt;&gt;"SPECIAL",_xlpm.errorList&lt;&gt;""), _xlpm.errorList &amp; ".", "")
)</f>
        <v/>
      </c>
      <c r="CF348" s="3" t="str">
        <f t="shared" si="25"/>
        <v>Required</v>
      </c>
      <c r="CG348" s="1" t="str">
        <f t="shared" si="26"/>
        <v>Optional</v>
      </c>
      <c r="CH348" s="1" t="str">
        <f>IF(Table65[[#This Row],[Service]]&lt;&gt;"",IF((Table65[[#This Row],[Service]]="HT Custom RNA") + (Table65[[#This Row],[Service]]="HT Geneblock Custom RNA"), "Empty","Required"),"Empty")</f>
        <v>Empty</v>
      </c>
      <c r="CI348" s="1" t="str">
        <f>IF(Table65[[#This Row],[Service]] = "Stock RNA", "Required","Empty")</f>
        <v>Empty</v>
      </c>
      <c r="CJ348" s="1" t="str">
        <f>IF(OR(Table65[[#This Row],[Service]] = "Custom RNA", Table65[[#This Row],[Service]] = "HT Custom RNA", Table65[[#This Row],[Service]] = "HT Geneblock Custom RNA", Table65[[#This Row],[Service]] = "Formulation"), "Required", "Empty")</f>
        <v>Empty</v>
      </c>
      <c r="CK348" s="1" t="str">
        <f>IF(OR(Table65[[#This Row],[Service]] = "Custom RNA", Table65[[#This Row],[Service]] = "HT Custom RNA", Table65[[#This Row],[Service]] = "HT Geneblock Custom RNA"), "Required", "Empty")</f>
        <v>Empty</v>
      </c>
      <c r="CL348" s="1" t="str">
        <f>IF(OR(Table65[[#This Row],[Service]] = "Custom RNA", Table65[[#This Row],[Service]] = "HT Custom RNA", Table65[[#This Row],[Service]] = "HT Geneblock Custom RNA"), "Required", "Empty")</f>
        <v>Empty</v>
      </c>
      <c r="CM348" s="1" t="str">
        <f>IF(OR(Table65[[#This Row],[Service]] = "Custom RNA", Table65[[#This Row],[Service]] = "HT Custom RNA", Table65[[#This Row],[Service]] = "HT Geneblock Custom RNA"), "Required", "Empty")</f>
        <v>Empty</v>
      </c>
      <c r="CN348" s="1" t="str">
        <f>IF(AND(Table65[[#This Row],[Vector]]&lt;&gt;"Banked Construct", OR(Table65[[#This Row],[Service]] = "Custom RNA", Table65[[#This Row],[Service]] = "HT Custom RNA",Table65[[#This Row],[Service]] = "HT Geneblock Custom RNA",)), "Optional", "Empty")</f>
        <v>Empty</v>
      </c>
      <c r="CO348" s="1" t="str">
        <f>IF(OR(Table65[[#This Row],[Service]] = "Custom RNA", Table65[[#This Row],[Service]] = "HT Custom RNA"), "Optional", "Empty")</f>
        <v>Empty</v>
      </c>
      <c r="CP348" s="1" t="str">
        <f>IF(OR(Table65[[#This Row],[Service]] = "Custom RNA", Table65[[#This Row],[Service]] = "HT Custom RNA", Table65[[#This Row],[Service]] = "HT Custom Geneblock RNA"), "Optional", "Empty")</f>
        <v>Empty</v>
      </c>
      <c r="CQ348" s="1" t="str">
        <f>IF(Table65[[#This Row],[Service]]&lt;&gt;"",IF(OR(Table65[[#This Row],[Service]]="HT Custom RNA", Table65[[#This Row],[Service]]="HT Geneblock Custom RNA"), "Empty","Optional"),"Empty")</f>
        <v>Empty</v>
      </c>
      <c r="CR348" s="1" t="str">
        <f>IF(AND(Table65[[#This Row],[Formulation]]&lt;&gt;"",Table65[[#This Row],[Formulation]]&lt;&gt;"None",Table65[[#This Row],[Formulation]]&lt;&gt;"No Options"), "Required","Empty")</f>
        <v>Empty</v>
      </c>
      <c r="CS348" s="1" t="str">
        <f>IF(AND(Table65[[#This Row],[Formulation]]&lt;&gt;"",Table65[[#This Row],[Formulation]]&lt;&gt;"None",Table65[[#This Row],[Formulation]]&lt;&gt;"No Options"), "Optional","Empty")</f>
        <v>Empty</v>
      </c>
      <c r="CT348" s="1" t="str">
        <f t="shared" si="27"/>
        <v>Optional</v>
      </c>
      <c r="CU348" s="1" t="str">
        <f t="shared" si="28"/>
        <v>Optional</v>
      </c>
      <c r="CV348" s="2" t="str">
        <f t="shared" si="29"/>
        <v>Optional</v>
      </c>
    </row>
    <row r="349" spans="1:100" x14ac:dyDescent="0.35">
      <c r="A349" s="69">
        <v>345</v>
      </c>
      <c r="B349" s="59"/>
      <c r="C349" s="83"/>
      <c r="D349" s="85"/>
      <c r="E349" s="90"/>
      <c r="F349" s="60"/>
      <c r="G349" s="60"/>
      <c r="H349" s="60"/>
      <c r="I349" s="61"/>
      <c r="J349" s="61"/>
      <c r="K349" s="105"/>
      <c r="L349" s="90"/>
      <c r="M349" s="60"/>
      <c r="N349" s="108"/>
      <c r="O349" s="91"/>
      <c r="P349" s="111"/>
      <c r="Q349" s="93" t="str">
        <f>Table_Sequence_Check[[#This Row],[Final Warnings]]</f>
        <v/>
      </c>
      <c r="R349" s="19"/>
      <c r="S349" s="19"/>
      <c r="T349" s="19"/>
      <c r="BG349" s="3" t="str" cm="1">
        <f t="array" ref="BG349">_xlfn.LET(
    _xlpm.ProblemFound, _xlfn.TEXTJOIN(", ", TRUE, IF(OR(Table65[[#This Row],[Codon Optimize Capitalized?]]="No", Table65[[#This Row],[Codon Optimize Capitalized?]]=""), IF((ISNUMBER(SEARCH(Table_Problem_Sequences[Problem Sequences], Table65[[#This Row],[Custom Sequence/Bank ID]]))), Table_Problem_Sequences[Problem Sequences], ""),IF((ISNUMBER(FIND(LOWER(Table_Problem_Sequences[Problem Sequences]), Table65[[#This Row],[Custom Sequence/Bank ID]]))), Table_Problem_Sequences[Problem Sequences], ""))),
    IF(_xlpm.ProblemFound="", "", "Warning 1: Problem sequences found (" &amp; _xlpm.ProblemFound &amp; ")"))</f>
        <v/>
      </c>
      <c r="BH349" s="3" t="str">
        <f>IF(AND(Table65[[#This Row],[Vector]] &lt;&gt; "Banked Construct",Table65[[#This Row],[Service]]&lt;&gt;"Stock RNA", LEN(Table65[[#This Row],[Custom Sequence/Bank ID]])&lt;300, Table65[[#This Row],[Custom Sequence/Bank ID]]&lt;&gt;""),"Comment: Sequence is less than 300nt. A spacer sequence will be added to bring the length up to 300nt","")</f>
        <v/>
      </c>
      <c r="BI349" s="1" t="str">
        <f>IF(AND(Table65[[#This Row],[Custom Sequence/Bank ID]]&lt;&gt;"", Table65[[#This Row],[Codon Optimize Capitalized?]]&lt;&gt; "No", Table65[[#This Row],[Codon Optimize Capitalized?]]&lt;&gt; "", Table65[[#This Row],[Codon Optimize Capitalized?]]&lt;&gt; "No Options"),
    IF(MOD(LEN(SUBSTITUTE(SUBSTITUTE(SUBSTITUTE(SUBSTITUTE(SUBSTITUTE(Table65[[#This Row],[Custom Sequence/Bank ID]], "a", ""), "c", ""), "g", ""), "u", ""), "t", "")), 3) = 0,
        "",
        "Error 3: Optimization regions not divisible by 3"),
    "")</f>
        <v/>
      </c>
      <c r="BJ349" s="1" t="str">
        <f>IF(
    Table65[[#This Row],[Vector]]="Banked Construct",
    IF(
        AND(
            LEFT(Table65[[#This Row],[Custom Sequence/Bank ID]], 3)="RTC",
            ISNUMBER(VALUE(MID(Table65[[#This Row],[Custom Sequence/Bank ID]], 4, 7))),
            LEN(Table65[[#This Row],[Custom Sequence/Bank ID]])=10
        ),
        "",
        "Error 4: Incorrect Bank ID"
    ),
    ""
)</f>
        <v/>
      </c>
      <c r="BK349" s="1" t="str">
        <f>IF(
   AND(Table65[[#This Row],[Vector]]&lt;&gt;"Banked Construct", LEN(Table65[[#This Row],[Custom Sequence/Bank ID]])&gt;0),
   IF(
      LEN(
         SUBSTITUTE(
            SUBSTITUTE(
               SUBSTITUTE(
                  SUBSTITUTE(UPPER(Table65[[#This Row],[Custom Sequence/Bank ID]]),"A",""),
               "C",""),
            "T",""),
         "G","")
      )&gt;0,
      "Error 5: Non-ACGT characters present",
      ""
   ),
   ""
)</f>
        <v/>
      </c>
      <c r="BL349" s="4" t="str">
        <f>IF(AND(Table65[[#This Row],[Vector]] &lt;&gt; "Banked Construct",Table65[[#This Row],[Service]]="Custom RNA", LEN(Table65[[#This Row],[Custom Sequence/Bank ID]])&gt;10000),"Error 6: Maximum sequence length is 10,000nt",IF(AND(Table65[[#This Row],[Vector]] &lt;&gt; "Banked Construct",Table65[[#This Row],[Service]]="HT Custom RNA", LEN(Table65[[#This Row],[Custom Sequence/Bank ID]])&gt;5000),"Error 6: Maximum sequence length for HT is 5,000nt", IF(Table65[[#This Row],[Service]]="HT Geneblock Custom RNA", IF(AND(Table65[[#This Row],[Vector]]="RTC coding circRNA", LEN(Table65[[#This Row],[Custom Sequence/Bank ID]])&gt;3793),"Error 6: Maximum sequence length for Coding CircRNA Geneblock is 3,793nt", IF(AND(Table65[[#This Row],[Vector]]="RTC noncoding circRNA", LEN(Table65[[#This Row],[Custom Sequence/Bank ID]])&gt;4493),"Error 6: Maximum sequence length for Noncoding CircRNA Geneblock is 4,493nt", IF(AND(Table65[[#This Row],[Vector]]="RTC Other RNA", LEN(Table65[[#This Row],[Custom Sequence/Bank ID]])&gt;4913),"Error 6: Maximum sequence length for Other RNA Geneblock is 4,913nt",""))),"")))</f>
        <v/>
      </c>
      <c r="BM349" s="4" t="str">
        <f>IF(AND(Table65[[#This Row],[Vector]] &lt;&gt; "Banked Construct", Table65[[#This Row],[Service]]&lt;&gt;"Stock RNA", Table65[[#This Row],[Custom Sequence/Bank ID]]&lt;&gt;""),
    _xlfn.LET(
        _xlpm.Sequence, Table65[[#This Row],[Custom Sequence/Bank ID]],
        _xlpm.OriginalLength, IF(AND(Table65[[#This Row],[Codon Optimize Capitalized?]] &lt;&gt; "No", Table65[[#This Row],[Codon Optimize Capitalized?]] &lt;&gt; ""),
                           LEN(SUBSTITUTE(SUBSTITUTE(SUBSTITUTE(SUBSTITUTE(SUBSTITUTE(_xlpm.Sequence, "A", ""), "C", ""), "G", ""), "T", ""), "U", "")),
                           LEN(_xlpm.Sequence)),
        _xlpm.NoGCLength, IF(AND(Table65[[#This Row],[Codon Optimize Capitalized?]] &lt;&gt; "No", Table65[[#This Row],[Codon Optimize Capitalized?]] &lt;&gt; ""),
                       LEN((SUBSTITUTE(SUBSTITUTE(SUBSTITUTE(SUBSTITUTE(SUBSTITUTE(SUBSTITUTE(SUBSTITUTE(_xlpm.Sequence, "A", ""), "C", ""), "G", ""), "T", ""), "U", ""), "g", ""), "c", ""))),
                       LEN(SUBSTITUTE(SUBSTITUTE(UPPER(_xlpm.Sequence), "G", ""), "C", ""))),
        _xlpm.GCLength, _xlpm.OriginalLength - _xlpm.NoGCLength,
        _xlpm.GCPercentage, IF(_xlpm.OriginalLength &gt; 15, _xlpm.GCLength / _xlpm.OriginalLength, 0.5),
                IF(OR(_xlpm.GCPercentage &gt; 0.65, _xlpm.GCPercentage &lt; 0.25), "Warning 7: Unoptimized region GC is not between 25-65%", "")
    ),
    ""
)</f>
        <v/>
      </c>
      <c r="BN349" s="4" t="str" cm="1">
        <f t="array" ref="BN349">_xlfn.LET(
    _xlpm.ProblemFound, _xlfn.TEXTJOIN(", ", TRUE, IF(OR(Table65[[#This Row],[Codon Optimize Capitalized?]]="No", Table65[[#This Row],[Codon Optimize Capitalized?]]=""), IF((ISNUMBER(SEARCH(Table_Restriction_Enzymes[XbaI], Table65[[#This Row],[Custom Sequence/Bank ID]]))), Table_Restriction_Enzymes[XbaI], ""),IF((ISNUMBER(FIND(LOWER(Table_Restriction_Enzymes[XbaI]), Table65[[#This Row],[Custom Sequence/Bank ID]]))), Table_Restriction_Enzymes[XbaI], ""))),
    IF(_xlpm.ProblemFound="", "", "[" &amp; _xlpm.ProblemFound &amp; "]"))</f>
        <v/>
      </c>
      <c r="BO349" s="4" t="str">
        <f>IF(Table_Sequence_Check[[#This Row],[Restriction Enzyme 1 Check]]&lt;&gt;"", Table_Restriction_Enzymes[[#Headers],[XbaI]],"")</f>
        <v/>
      </c>
      <c r="BP349" s="4" t="str" cm="1">
        <f t="array" ref="BP349">_xlfn.LET(
    _xlpm.ProblemFound, _xlfn.TEXTJOIN(", ", TRUE, IF(OR(Table65[[#This Row],[Codon Optimize Capitalized?]]="No", Table65[[#This Row],[Codon Optimize Capitalized?]]=""), IF((ISNUMBER(SEARCH(Table_Restriction_Enzymes[AscI], Table65[[#This Row],[Custom Sequence/Bank ID]]))), Table_Restriction_Enzymes[AscI], ""),IF((ISNUMBER(FIND(LOWER(Table_Restriction_Enzymes[AscI]), Table65[[#This Row],[Custom Sequence/Bank ID]]))), Table_Restriction_Enzymes[AscI], ""))),
    IF(_xlpm.ProblemFound="", "", "[" &amp; _xlpm.ProblemFound &amp; "]"))</f>
        <v/>
      </c>
      <c r="BQ349" s="4" t="str">
        <f>IF(Table_Sequence_Check[[#This Row],[Restriction Enzyme 2 Check]]&lt;&gt;"", Table_Restriction_Enzymes[[#Headers],[AscI]],"")</f>
        <v/>
      </c>
      <c r="BR349" s="4" t="str">
        <f>IF(AND(Table65[[#This Row],[Vector]] &lt;&gt; "Banked Construct",Table65[[#This Row],[Service]]&lt;&gt;"Stock RNA", Table65[[#This Row],[Service]]&lt;&gt;"HT Geneblock Custom RNA", Table_Sequence_Check[[#This Row],[Restriction Enzyme 1 Check]]&lt;&gt;"", Table_Sequence_Check[[#This Row],[Restriction Enzyme 2 Check]]&lt;&gt; ""),"Error 8: Remove instances of one of the following: " &amp; _xlfn.CONCAT(Table_Sequence_Check[[#This Row],[Restriction Enzyme 1 Check]],Table_Sequence_Check[[#This Row],[Restriction Enzyme 2 Check]]),"")</f>
        <v/>
      </c>
      <c r="BS349" s="4" t="str" cm="1">
        <f t="array" ref="BS349">IF(
   AND(
      Table65[[#This Row],[Service]] &lt;&gt; "",
      OR(
         COUNTIF(Table65[Service], "HT Custom RNA") &gt; 0,
         COUNTIF(Table65[Service], "HT Geneblock Custom RNA") &gt; 0
      ),
      COUNTA(_xlfn.UNIQUE(_xlfn._xlws.FILTER(Table65[Service], Table65[Service] &lt;&gt; ""))) &gt; 1
   ),
   "Error 9: If selecting HT Custom RNA or HT Geneblock Custom RNA, all items must match the selected HT service",
   ""
)</f>
        <v/>
      </c>
      <c r="BT349" s="4" t="str" cm="1">
        <f t="array" ref="BT349">IF(
   AND(
      Table65[[#This Row],[Service]] &lt;&gt; "",
      OR(COUNTIF(Table65[Service], "*HT Custom RNA*") &gt; 0, COUNTIF(Table65[Service], "*HT Geneblock Custom RNA*") &gt; 0),
      OR(
         COUNTA(_xlfn.UNIQUE(_xlfn._xlws.FILTER(Table65[RNA Analytics], (Table65[Service] &lt;&gt; "")))) &gt; 1,
         COUNTA(_xlfn.UNIQUE(_xlfn._xlws.FILTER(Table65[Bank Construct?], (Table65[Service] &lt;&gt; "")))) &gt; 1,
         COUNTA(_xlfn.UNIQUE(_xlfn._xlws.FILTER(Table65[Synthesis Type], (Table65[Service] &lt;&gt; "")))) &gt; 1
      )
   ),
   "Error 10: If submitting HT Custom RNA or HT Geneblock Custom RNA service request, all items must have the same Synthesis Type, Banking, and Analytics",
   ""
)</f>
        <v/>
      </c>
      <c r="BU349" s="4" t="str">
        <f>IF(AND(OR(Table65[[#This Row],[Service]] = "HT Custom RNA",Table65[[#This Row],[Service]] = "HT Geneblock Custom RNA"), Table65[[#This Row],[Vector]]="Banked Construct"),"Error 11: Banked constructs cannot be submitted for HT/Geneblock Custom RNA service. Contact the core if you'd like to resynthesize an entire banked plate","")</f>
        <v/>
      </c>
      <c r="BV349" s="4" t="str">
        <f>IF(AND(Table65[[#This Row],[Service]] &lt;&gt; "", Table65[[#This Row],[Vector]]="Banked Construct", Table65[[#This Row],[Bank Construct?]]="Yes"),"Error 12: Cannot bank constructs that are already banked","")</f>
        <v/>
      </c>
      <c r="BW349" s="4" t="str" cm="1">
        <f t="array" ref="BW349">_xlfn.LET(
    _xlpm.ProblemFound, _xlfn.TEXTJOIN(", ", TRUE, IF(AND(Table65[[#This Row],[Synthesis Type]]="Other RNA", OR(Table65[[#This Row],[Codon Optimize Capitalized?]]="No", Table65[[#This Row],[Codon Optimize Capitalized?]]="")), IF((ISNUMBER(SEARCH(Table_pA_Check[pA Check], Table65[[#This Row],[Custom Sequence/Bank ID]]))), Table_pA_Check[pA Check], ""),IF((ISNUMBER(FIND(LOWER(Table_pA_Check[pA Check]), Table65[[#This Row],[Custom Sequence/Bank ID]]))), Table_pA_Check[pA Check], ""))),
    IF(_xlpm.ProblemFound="", "", "Error 13: Problem sequences found (" &amp; _xlpm.ProblemFound &amp; ")"))</f>
        <v/>
      </c>
      <c r="BX349" s="4" t="str">
        <f>IF(AND(Table65[[#This Row],[Service]] &lt;&gt; "", Table65[[#This Row],[Codon Optimize Capitalized?]]&lt;&gt; "No", Table65[[#This Row],[Codon Optimize Capitalized?]]&lt;&gt; "", Table65[[#This Row],[Codon Optimize Capitalized?]]&lt;&gt; "No Options", EXACT(Table65[[#This Row],[Custom Sequence/Bank ID]],LOWER(Table65[[#This Row],[Custom Sequence/Bank ID]]))),"Error 14: Codon optimization is selected, but sequence is lowercase. Change regions for optimization to uppercase","")</f>
        <v/>
      </c>
      <c r="BY349" s="4" t="str">
        <f>IF(COUNTIF(Table65[Name], Table65[[#This Row],[Name]]) &gt; 1, "Error 15: Duplicate name", "")</f>
        <v/>
      </c>
      <c r="BZ349" s="4" t="str">
        <f>IF(
   Table65[[#This Row],[Service]]&lt;&gt;"",
   IF(
      AND(Table65[[#This Row],[Formulation]]="", Table65[[#This Row],[Number of Aliquots]]&gt;1),
      "Error 16: The RTC can only aliquot formulated circRNA; unformulated circRNA is stable through many freeze-thaw cycles",
      ""
   ),
   ""
)</f>
        <v/>
      </c>
      <c r="CA349" s="4" t="str">
        <f>IF(
   Table65[[#This Row],[Service]]&lt;&gt;"",
   IF(
      Table65[[#This Row],[Number of Aliquots]] &gt; (Table65[[#This Row],[Quantity (mg)]]*20),
      "Error 17: Too many aliquots. Maximum aliquots for Quantity requested = " &amp; (Table65[[#This Row],[Quantity (mg)]]*20),
      ""
   ),
   ""
)</f>
        <v/>
      </c>
      <c r="CB349" s="4" t="str">
        <f>IF(
   AND(Table65[[#This Row],[Service]]&lt;&gt;"", Table65[[#This Row],[Quantity (mg)]]&lt;0.2, Table65[[#This Row],[Formulation]]&lt;&gt;"", Table65[[#This Row],[Formulation]]&lt;&gt;"None"),
   "Error 18: Quantity too low. Minimum is 0.2mg for formulations",
   ""
)</f>
        <v/>
      </c>
      <c r="CC349" s="4" t="str">
        <f>IF(
   AND(Table65[[#This Row],[Service]]&lt;&gt;"", Table65[[#This Row],[Vector]]="No Vector", Table65[[#This Row],[Service]]&lt;&gt;"HT Geneblock Custom RNA"),
   "Error 19: [No Vector] can only be used for Geneblock service",
   ""
)</f>
        <v/>
      </c>
      <c r="CD349" s="4" t="str">
        <f>_xlfn.LET(
    _xlpm.errorList, _xlfn.TEXTJOIN(". ", TRUE, Table_Sequence_Check[[#This Row],[Problem Sequence Check]:[GC Check]],Table_Sequence_Check[[#This Row],[Restriction Enzyme Error]:[Gblock No Vector Check]]),
    IF(AND(Table65[[#This Row],[Service]]&lt;&gt;"", Table65[[#This Row],[Custom Sequence/Bank ID]]&lt;&gt;"SPECIAL",_xlpm.errorList&lt;&gt;""), _xlpm.errorList &amp; ".", "")
)</f>
        <v/>
      </c>
      <c r="CF349" s="3" t="str">
        <f t="shared" si="25"/>
        <v>Required</v>
      </c>
      <c r="CG349" s="1" t="str">
        <f t="shared" si="26"/>
        <v>Optional</v>
      </c>
      <c r="CH349" s="1" t="str">
        <f>IF(Table65[[#This Row],[Service]]&lt;&gt;"",IF((Table65[[#This Row],[Service]]="HT Custom RNA") + (Table65[[#This Row],[Service]]="HT Geneblock Custom RNA"), "Empty","Required"),"Empty")</f>
        <v>Empty</v>
      </c>
      <c r="CI349" s="1" t="str">
        <f>IF(Table65[[#This Row],[Service]] = "Stock RNA", "Required","Empty")</f>
        <v>Empty</v>
      </c>
      <c r="CJ349" s="1" t="str">
        <f>IF(OR(Table65[[#This Row],[Service]] = "Custom RNA", Table65[[#This Row],[Service]] = "HT Custom RNA", Table65[[#This Row],[Service]] = "HT Geneblock Custom RNA", Table65[[#This Row],[Service]] = "Formulation"), "Required", "Empty")</f>
        <v>Empty</v>
      </c>
      <c r="CK349" s="1" t="str">
        <f>IF(OR(Table65[[#This Row],[Service]] = "Custom RNA", Table65[[#This Row],[Service]] = "HT Custom RNA", Table65[[#This Row],[Service]] = "HT Geneblock Custom RNA"), "Required", "Empty")</f>
        <v>Empty</v>
      </c>
      <c r="CL349" s="1" t="str">
        <f>IF(OR(Table65[[#This Row],[Service]] = "Custom RNA", Table65[[#This Row],[Service]] = "HT Custom RNA", Table65[[#This Row],[Service]] = "HT Geneblock Custom RNA"), "Required", "Empty")</f>
        <v>Empty</v>
      </c>
      <c r="CM349" s="1" t="str">
        <f>IF(OR(Table65[[#This Row],[Service]] = "Custom RNA", Table65[[#This Row],[Service]] = "HT Custom RNA", Table65[[#This Row],[Service]] = "HT Geneblock Custom RNA"), "Required", "Empty")</f>
        <v>Empty</v>
      </c>
      <c r="CN349" s="1" t="str">
        <f>IF(AND(Table65[[#This Row],[Vector]]&lt;&gt;"Banked Construct", OR(Table65[[#This Row],[Service]] = "Custom RNA", Table65[[#This Row],[Service]] = "HT Custom RNA",Table65[[#This Row],[Service]] = "HT Geneblock Custom RNA",)), "Optional", "Empty")</f>
        <v>Empty</v>
      </c>
      <c r="CO349" s="1" t="str">
        <f>IF(OR(Table65[[#This Row],[Service]] = "Custom RNA", Table65[[#This Row],[Service]] = "HT Custom RNA"), "Optional", "Empty")</f>
        <v>Empty</v>
      </c>
      <c r="CP349" s="1" t="str">
        <f>IF(OR(Table65[[#This Row],[Service]] = "Custom RNA", Table65[[#This Row],[Service]] = "HT Custom RNA", Table65[[#This Row],[Service]] = "HT Custom Geneblock RNA"), "Optional", "Empty")</f>
        <v>Empty</v>
      </c>
      <c r="CQ349" s="1" t="str">
        <f>IF(Table65[[#This Row],[Service]]&lt;&gt;"",IF(OR(Table65[[#This Row],[Service]]="HT Custom RNA", Table65[[#This Row],[Service]]="HT Geneblock Custom RNA"), "Empty","Optional"),"Empty")</f>
        <v>Empty</v>
      </c>
      <c r="CR349" s="1" t="str">
        <f>IF(AND(Table65[[#This Row],[Formulation]]&lt;&gt;"",Table65[[#This Row],[Formulation]]&lt;&gt;"None",Table65[[#This Row],[Formulation]]&lt;&gt;"No Options"), "Required","Empty")</f>
        <v>Empty</v>
      </c>
      <c r="CS349" s="1" t="str">
        <f>IF(AND(Table65[[#This Row],[Formulation]]&lt;&gt;"",Table65[[#This Row],[Formulation]]&lt;&gt;"None",Table65[[#This Row],[Formulation]]&lt;&gt;"No Options"), "Optional","Empty")</f>
        <v>Empty</v>
      </c>
      <c r="CT349" s="1" t="str">
        <f t="shared" si="27"/>
        <v>Optional</v>
      </c>
      <c r="CU349" s="1" t="str">
        <f t="shared" si="28"/>
        <v>Optional</v>
      </c>
      <c r="CV349" s="2" t="str">
        <f t="shared" si="29"/>
        <v>Optional</v>
      </c>
    </row>
    <row r="350" spans="1:100" x14ac:dyDescent="0.35">
      <c r="A350" s="69">
        <v>346</v>
      </c>
      <c r="B350" s="59"/>
      <c r="C350" s="83"/>
      <c r="D350" s="85"/>
      <c r="E350" s="90"/>
      <c r="F350" s="60"/>
      <c r="G350" s="60"/>
      <c r="H350" s="60"/>
      <c r="I350" s="61"/>
      <c r="J350" s="61"/>
      <c r="K350" s="105"/>
      <c r="L350" s="90"/>
      <c r="M350" s="60"/>
      <c r="N350" s="108"/>
      <c r="O350" s="91"/>
      <c r="P350" s="111"/>
      <c r="Q350" s="93" t="str">
        <f>Table_Sequence_Check[[#This Row],[Final Warnings]]</f>
        <v/>
      </c>
      <c r="R350" s="19"/>
      <c r="S350" s="19"/>
      <c r="T350" s="19"/>
      <c r="BG350" s="3" t="str" cm="1">
        <f t="array" ref="BG350">_xlfn.LET(
    _xlpm.ProblemFound, _xlfn.TEXTJOIN(", ", TRUE, IF(OR(Table65[[#This Row],[Codon Optimize Capitalized?]]="No", Table65[[#This Row],[Codon Optimize Capitalized?]]=""), IF((ISNUMBER(SEARCH(Table_Problem_Sequences[Problem Sequences], Table65[[#This Row],[Custom Sequence/Bank ID]]))), Table_Problem_Sequences[Problem Sequences], ""),IF((ISNUMBER(FIND(LOWER(Table_Problem_Sequences[Problem Sequences]), Table65[[#This Row],[Custom Sequence/Bank ID]]))), Table_Problem_Sequences[Problem Sequences], ""))),
    IF(_xlpm.ProblemFound="", "", "Warning 1: Problem sequences found (" &amp; _xlpm.ProblemFound &amp; ")"))</f>
        <v/>
      </c>
      <c r="BH350" s="3" t="str">
        <f>IF(AND(Table65[[#This Row],[Vector]] &lt;&gt; "Banked Construct",Table65[[#This Row],[Service]]&lt;&gt;"Stock RNA", LEN(Table65[[#This Row],[Custom Sequence/Bank ID]])&lt;300, Table65[[#This Row],[Custom Sequence/Bank ID]]&lt;&gt;""),"Comment: Sequence is less than 300nt. A spacer sequence will be added to bring the length up to 300nt","")</f>
        <v/>
      </c>
      <c r="BI350" s="1" t="str">
        <f>IF(AND(Table65[[#This Row],[Custom Sequence/Bank ID]]&lt;&gt;"", Table65[[#This Row],[Codon Optimize Capitalized?]]&lt;&gt; "No", Table65[[#This Row],[Codon Optimize Capitalized?]]&lt;&gt; "", Table65[[#This Row],[Codon Optimize Capitalized?]]&lt;&gt; "No Options"),
    IF(MOD(LEN(SUBSTITUTE(SUBSTITUTE(SUBSTITUTE(SUBSTITUTE(SUBSTITUTE(Table65[[#This Row],[Custom Sequence/Bank ID]], "a", ""), "c", ""), "g", ""), "u", ""), "t", "")), 3) = 0,
        "",
        "Error 3: Optimization regions not divisible by 3"),
    "")</f>
        <v/>
      </c>
      <c r="BJ350" s="1" t="str">
        <f>IF(
    Table65[[#This Row],[Vector]]="Banked Construct",
    IF(
        AND(
            LEFT(Table65[[#This Row],[Custom Sequence/Bank ID]], 3)="RTC",
            ISNUMBER(VALUE(MID(Table65[[#This Row],[Custom Sequence/Bank ID]], 4, 7))),
            LEN(Table65[[#This Row],[Custom Sequence/Bank ID]])=10
        ),
        "",
        "Error 4: Incorrect Bank ID"
    ),
    ""
)</f>
        <v/>
      </c>
      <c r="BK350" s="1" t="str">
        <f>IF(
   AND(Table65[[#This Row],[Vector]]&lt;&gt;"Banked Construct", LEN(Table65[[#This Row],[Custom Sequence/Bank ID]])&gt;0),
   IF(
      LEN(
         SUBSTITUTE(
            SUBSTITUTE(
               SUBSTITUTE(
                  SUBSTITUTE(UPPER(Table65[[#This Row],[Custom Sequence/Bank ID]]),"A",""),
               "C",""),
            "T",""),
         "G","")
      )&gt;0,
      "Error 5: Non-ACGT characters present",
      ""
   ),
   ""
)</f>
        <v/>
      </c>
      <c r="BL350" s="4" t="str">
        <f>IF(AND(Table65[[#This Row],[Vector]] &lt;&gt; "Banked Construct",Table65[[#This Row],[Service]]="Custom RNA", LEN(Table65[[#This Row],[Custom Sequence/Bank ID]])&gt;10000),"Error 6: Maximum sequence length is 10,000nt",IF(AND(Table65[[#This Row],[Vector]] &lt;&gt; "Banked Construct",Table65[[#This Row],[Service]]="HT Custom RNA", LEN(Table65[[#This Row],[Custom Sequence/Bank ID]])&gt;5000),"Error 6: Maximum sequence length for HT is 5,000nt", IF(Table65[[#This Row],[Service]]="HT Geneblock Custom RNA", IF(AND(Table65[[#This Row],[Vector]]="RTC coding circRNA", LEN(Table65[[#This Row],[Custom Sequence/Bank ID]])&gt;3793),"Error 6: Maximum sequence length for Coding CircRNA Geneblock is 3,793nt", IF(AND(Table65[[#This Row],[Vector]]="RTC noncoding circRNA", LEN(Table65[[#This Row],[Custom Sequence/Bank ID]])&gt;4493),"Error 6: Maximum sequence length for Noncoding CircRNA Geneblock is 4,493nt", IF(AND(Table65[[#This Row],[Vector]]="RTC Other RNA", LEN(Table65[[#This Row],[Custom Sequence/Bank ID]])&gt;4913),"Error 6: Maximum sequence length for Other RNA Geneblock is 4,913nt",""))),"")))</f>
        <v/>
      </c>
      <c r="BM350" s="4" t="str">
        <f>IF(AND(Table65[[#This Row],[Vector]] &lt;&gt; "Banked Construct", Table65[[#This Row],[Service]]&lt;&gt;"Stock RNA", Table65[[#This Row],[Custom Sequence/Bank ID]]&lt;&gt;""),
    _xlfn.LET(
        _xlpm.Sequence, Table65[[#This Row],[Custom Sequence/Bank ID]],
        _xlpm.OriginalLength, IF(AND(Table65[[#This Row],[Codon Optimize Capitalized?]] &lt;&gt; "No", Table65[[#This Row],[Codon Optimize Capitalized?]] &lt;&gt; ""),
                           LEN(SUBSTITUTE(SUBSTITUTE(SUBSTITUTE(SUBSTITUTE(SUBSTITUTE(_xlpm.Sequence, "A", ""), "C", ""), "G", ""), "T", ""), "U", "")),
                           LEN(_xlpm.Sequence)),
        _xlpm.NoGCLength, IF(AND(Table65[[#This Row],[Codon Optimize Capitalized?]] &lt;&gt; "No", Table65[[#This Row],[Codon Optimize Capitalized?]] &lt;&gt; ""),
                       LEN((SUBSTITUTE(SUBSTITUTE(SUBSTITUTE(SUBSTITUTE(SUBSTITUTE(SUBSTITUTE(SUBSTITUTE(_xlpm.Sequence, "A", ""), "C", ""), "G", ""), "T", ""), "U", ""), "g", ""), "c", ""))),
                       LEN(SUBSTITUTE(SUBSTITUTE(UPPER(_xlpm.Sequence), "G", ""), "C", ""))),
        _xlpm.GCLength, _xlpm.OriginalLength - _xlpm.NoGCLength,
        _xlpm.GCPercentage, IF(_xlpm.OriginalLength &gt; 15, _xlpm.GCLength / _xlpm.OriginalLength, 0.5),
                IF(OR(_xlpm.GCPercentage &gt; 0.65, _xlpm.GCPercentage &lt; 0.25), "Warning 7: Unoptimized region GC is not between 25-65%", "")
    ),
    ""
)</f>
        <v/>
      </c>
      <c r="BN350" s="4" t="str" cm="1">
        <f t="array" ref="BN350">_xlfn.LET(
    _xlpm.ProblemFound, _xlfn.TEXTJOIN(", ", TRUE, IF(OR(Table65[[#This Row],[Codon Optimize Capitalized?]]="No", Table65[[#This Row],[Codon Optimize Capitalized?]]=""), IF((ISNUMBER(SEARCH(Table_Restriction_Enzymes[XbaI], Table65[[#This Row],[Custom Sequence/Bank ID]]))), Table_Restriction_Enzymes[XbaI], ""),IF((ISNUMBER(FIND(LOWER(Table_Restriction_Enzymes[XbaI]), Table65[[#This Row],[Custom Sequence/Bank ID]]))), Table_Restriction_Enzymes[XbaI], ""))),
    IF(_xlpm.ProblemFound="", "", "[" &amp; _xlpm.ProblemFound &amp; "]"))</f>
        <v/>
      </c>
      <c r="BO350" s="4" t="str">
        <f>IF(Table_Sequence_Check[[#This Row],[Restriction Enzyme 1 Check]]&lt;&gt;"", Table_Restriction_Enzymes[[#Headers],[XbaI]],"")</f>
        <v/>
      </c>
      <c r="BP350" s="4" t="str" cm="1">
        <f t="array" ref="BP350">_xlfn.LET(
    _xlpm.ProblemFound, _xlfn.TEXTJOIN(", ", TRUE, IF(OR(Table65[[#This Row],[Codon Optimize Capitalized?]]="No", Table65[[#This Row],[Codon Optimize Capitalized?]]=""), IF((ISNUMBER(SEARCH(Table_Restriction_Enzymes[AscI], Table65[[#This Row],[Custom Sequence/Bank ID]]))), Table_Restriction_Enzymes[AscI], ""),IF((ISNUMBER(FIND(LOWER(Table_Restriction_Enzymes[AscI]), Table65[[#This Row],[Custom Sequence/Bank ID]]))), Table_Restriction_Enzymes[AscI], ""))),
    IF(_xlpm.ProblemFound="", "", "[" &amp; _xlpm.ProblemFound &amp; "]"))</f>
        <v/>
      </c>
      <c r="BQ350" s="4" t="str">
        <f>IF(Table_Sequence_Check[[#This Row],[Restriction Enzyme 2 Check]]&lt;&gt;"", Table_Restriction_Enzymes[[#Headers],[AscI]],"")</f>
        <v/>
      </c>
      <c r="BR350" s="4" t="str">
        <f>IF(AND(Table65[[#This Row],[Vector]] &lt;&gt; "Banked Construct",Table65[[#This Row],[Service]]&lt;&gt;"Stock RNA", Table65[[#This Row],[Service]]&lt;&gt;"HT Geneblock Custom RNA", Table_Sequence_Check[[#This Row],[Restriction Enzyme 1 Check]]&lt;&gt;"", Table_Sequence_Check[[#This Row],[Restriction Enzyme 2 Check]]&lt;&gt; ""),"Error 8: Remove instances of one of the following: " &amp; _xlfn.CONCAT(Table_Sequence_Check[[#This Row],[Restriction Enzyme 1 Check]],Table_Sequence_Check[[#This Row],[Restriction Enzyme 2 Check]]),"")</f>
        <v/>
      </c>
      <c r="BS350" s="4" t="str" cm="1">
        <f t="array" ref="BS350">IF(
   AND(
      Table65[[#This Row],[Service]] &lt;&gt; "",
      OR(
         COUNTIF(Table65[Service], "HT Custom RNA") &gt; 0,
         COUNTIF(Table65[Service], "HT Geneblock Custom RNA") &gt; 0
      ),
      COUNTA(_xlfn.UNIQUE(_xlfn._xlws.FILTER(Table65[Service], Table65[Service] &lt;&gt; ""))) &gt; 1
   ),
   "Error 9: If selecting HT Custom RNA or HT Geneblock Custom RNA, all items must match the selected HT service",
   ""
)</f>
        <v/>
      </c>
      <c r="BT350" s="4" t="str" cm="1">
        <f t="array" ref="BT350">IF(
   AND(
      Table65[[#This Row],[Service]] &lt;&gt; "",
      OR(COUNTIF(Table65[Service], "*HT Custom RNA*") &gt; 0, COUNTIF(Table65[Service], "*HT Geneblock Custom RNA*") &gt; 0),
      OR(
         COUNTA(_xlfn.UNIQUE(_xlfn._xlws.FILTER(Table65[RNA Analytics], (Table65[Service] &lt;&gt; "")))) &gt; 1,
         COUNTA(_xlfn.UNIQUE(_xlfn._xlws.FILTER(Table65[Bank Construct?], (Table65[Service] &lt;&gt; "")))) &gt; 1,
         COUNTA(_xlfn.UNIQUE(_xlfn._xlws.FILTER(Table65[Synthesis Type], (Table65[Service] &lt;&gt; "")))) &gt; 1
      )
   ),
   "Error 10: If submitting HT Custom RNA or HT Geneblock Custom RNA service request, all items must have the same Synthesis Type, Banking, and Analytics",
   ""
)</f>
        <v/>
      </c>
      <c r="BU350" s="4" t="str">
        <f>IF(AND(OR(Table65[[#This Row],[Service]] = "HT Custom RNA",Table65[[#This Row],[Service]] = "HT Geneblock Custom RNA"), Table65[[#This Row],[Vector]]="Banked Construct"),"Error 11: Banked constructs cannot be submitted for HT/Geneblock Custom RNA service. Contact the core if you'd like to resynthesize an entire banked plate","")</f>
        <v/>
      </c>
      <c r="BV350" s="4" t="str">
        <f>IF(AND(Table65[[#This Row],[Service]] &lt;&gt; "", Table65[[#This Row],[Vector]]="Banked Construct", Table65[[#This Row],[Bank Construct?]]="Yes"),"Error 12: Cannot bank constructs that are already banked","")</f>
        <v/>
      </c>
      <c r="BW350" s="4" t="str" cm="1">
        <f t="array" ref="BW350">_xlfn.LET(
    _xlpm.ProblemFound, _xlfn.TEXTJOIN(", ", TRUE, IF(AND(Table65[[#This Row],[Synthesis Type]]="Other RNA", OR(Table65[[#This Row],[Codon Optimize Capitalized?]]="No", Table65[[#This Row],[Codon Optimize Capitalized?]]="")), IF((ISNUMBER(SEARCH(Table_pA_Check[pA Check], Table65[[#This Row],[Custom Sequence/Bank ID]]))), Table_pA_Check[pA Check], ""),IF((ISNUMBER(FIND(LOWER(Table_pA_Check[pA Check]), Table65[[#This Row],[Custom Sequence/Bank ID]]))), Table_pA_Check[pA Check], ""))),
    IF(_xlpm.ProblemFound="", "", "Error 13: Problem sequences found (" &amp; _xlpm.ProblemFound &amp; ")"))</f>
        <v/>
      </c>
      <c r="BX350" s="4" t="str">
        <f>IF(AND(Table65[[#This Row],[Service]] &lt;&gt; "", Table65[[#This Row],[Codon Optimize Capitalized?]]&lt;&gt; "No", Table65[[#This Row],[Codon Optimize Capitalized?]]&lt;&gt; "", Table65[[#This Row],[Codon Optimize Capitalized?]]&lt;&gt; "No Options", EXACT(Table65[[#This Row],[Custom Sequence/Bank ID]],LOWER(Table65[[#This Row],[Custom Sequence/Bank ID]]))),"Error 14: Codon optimization is selected, but sequence is lowercase. Change regions for optimization to uppercase","")</f>
        <v/>
      </c>
      <c r="BY350" s="4" t="str">
        <f>IF(COUNTIF(Table65[Name], Table65[[#This Row],[Name]]) &gt; 1, "Error 15: Duplicate name", "")</f>
        <v/>
      </c>
      <c r="BZ350" s="4" t="str">
        <f>IF(
   Table65[[#This Row],[Service]]&lt;&gt;"",
   IF(
      AND(Table65[[#This Row],[Formulation]]="", Table65[[#This Row],[Number of Aliquots]]&gt;1),
      "Error 16: The RTC can only aliquot formulated circRNA; unformulated circRNA is stable through many freeze-thaw cycles",
      ""
   ),
   ""
)</f>
        <v/>
      </c>
      <c r="CA350" s="4" t="str">
        <f>IF(
   Table65[[#This Row],[Service]]&lt;&gt;"",
   IF(
      Table65[[#This Row],[Number of Aliquots]] &gt; (Table65[[#This Row],[Quantity (mg)]]*20),
      "Error 17: Too many aliquots. Maximum aliquots for Quantity requested = " &amp; (Table65[[#This Row],[Quantity (mg)]]*20),
      ""
   ),
   ""
)</f>
        <v/>
      </c>
      <c r="CB350" s="4" t="str">
        <f>IF(
   AND(Table65[[#This Row],[Service]]&lt;&gt;"", Table65[[#This Row],[Quantity (mg)]]&lt;0.2, Table65[[#This Row],[Formulation]]&lt;&gt;"", Table65[[#This Row],[Formulation]]&lt;&gt;"None"),
   "Error 18: Quantity too low. Minimum is 0.2mg for formulations",
   ""
)</f>
        <v/>
      </c>
      <c r="CC350" s="4" t="str">
        <f>IF(
   AND(Table65[[#This Row],[Service]]&lt;&gt;"", Table65[[#This Row],[Vector]]="No Vector", Table65[[#This Row],[Service]]&lt;&gt;"HT Geneblock Custom RNA"),
   "Error 19: [No Vector] can only be used for Geneblock service",
   ""
)</f>
        <v/>
      </c>
      <c r="CD350" s="4" t="str">
        <f>_xlfn.LET(
    _xlpm.errorList, _xlfn.TEXTJOIN(". ", TRUE, Table_Sequence_Check[[#This Row],[Problem Sequence Check]:[GC Check]],Table_Sequence_Check[[#This Row],[Restriction Enzyme Error]:[Gblock No Vector Check]]),
    IF(AND(Table65[[#This Row],[Service]]&lt;&gt;"", Table65[[#This Row],[Custom Sequence/Bank ID]]&lt;&gt;"SPECIAL",_xlpm.errorList&lt;&gt;""), _xlpm.errorList &amp; ".", "")
)</f>
        <v/>
      </c>
      <c r="CF350" s="3" t="str">
        <f t="shared" si="25"/>
        <v>Required</v>
      </c>
      <c r="CG350" s="1" t="str">
        <f t="shared" si="26"/>
        <v>Optional</v>
      </c>
      <c r="CH350" s="1" t="str">
        <f>IF(Table65[[#This Row],[Service]]&lt;&gt;"",IF((Table65[[#This Row],[Service]]="HT Custom RNA") + (Table65[[#This Row],[Service]]="HT Geneblock Custom RNA"), "Empty","Required"),"Empty")</f>
        <v>Empty</v>
      </c>
      <c r="CI350" s="1" t="str">
        <f>IF(Table65[[#This Row],[Service]] = "Stock RNA", "Required","Empty")</f>
        <v>Empty</v>
      </c>
      <c r="CJ350" s="1" t="str">
        <f>IF(OR(Table65[[#This Row],[Service]] = "Custom RNA", Table65[[#This Row],[Service]] = "HT Custom RNA", Table65[[#This Row],[Service]] = "HT Geneblock Custom RNA", Table65[[#This Row],[Service]] = "Formulation"), "Required", "Empty")</f>
        <v>Empty</v>
      </c>
      <c r="CK350" s="1" t="str">
        <f>IF(OR(Table65[[#This Row],[Service]] = "Custom RNA", Table65[[#This Row],[Service]] = "HT Custom RNA", Table65[[#This Row],[Service]] = "HT Geneblock Custom RNA"), "Required", "Empty")</f>
        <v>Empty</v>
      </c>
      <c r="CL350" s="1" t="str">
        <f>IF(OR(Table65[[#This Row],[Service]] = "Custom RNA", Table65[[#This Row],[Service]] = "HT Custom RNA", Table65[[#This Row],[Service]] = "HT Geneblock Custom RNA"), "Required", "Empty")</f>
        <v>Empty</v>
      </c>
      <c r="CM350" s="1" t="str">
        <f>IF(OR(Table65[[#This Row],[Service]] = "Custom RNA", Table65[[#This Row],[Service]] = "HT Custom RNA", Table65[[#This Row],[Service]] = "HT Geneblock Custom RNA"), "Required", "Empty")</f>
        <v>Empty</v>
      </c>
      <c r="CN350" s="1" t="str">
        <f>IF(AND(Table65[[#This Row],[Vector]]&lt;&gt;"Banked Construct", OR(Table65[[#This Row],[Service]] = "Custom RNA", Table65[[#This Row],[Service]] = "HT Custom RNA",Table65[[#This Row],[Service]] = "HT Geneblock Custom RNA",)), "Optional", "Empty")</f>
        <v>Empty</v>
      </c>
      <c r="CO350" s="1" t="str">
        <f>IF(OR(Table65[[#This Row],[Service]] = "Custom RNA", Table65[[#This Row],[Service]] = "HT Custom RNA"), "Optional", "Empty")</f>
        <v>Empty</v>
      </c>
      <c r="CP350" s="1" t="str">
        <f>IF(OR(Table65[[#This Row],[Service]] = "Custom RNA", Table65[[#This Row],[Service]] = "HT Custom RNA", Table65[[#This Row],[Service]] = "HT Custom Geneblock RNA"), "Optional", "Empty")</f>
        <v>Empty</v>
      </c>
      <c r="CQ350" s="1" t="str">
        <f>IF(Table65[[#This Row],[Service]]&lt;&gt;"",IF(OR(Table65[[#This Row],[Service]]="HT Custom RNA", Table65[[#This Row],[Service]]="HT Geneblock Custom RNA"), "Empty","Optional"),"Empty")</f>
        <v>Empty</v>
      </c>
      <c r="CR350" s="1" t="str">
        <f>IF(AND(Table65[[#This Row],[Formulation]]&lt;&gt;"",Table65[[#This Row],[Formulation]]&lt;&gt;"None",Table65[[#This Row],[Formulation]]&lt;&gt;"No Options"), "Required","Empty")</f>
        <v>Empty</v>
      </c>
      <c r="CS350" s="1" t="str">
        <f>IF(AND(Table65[[#This Row],[Formulation]]&lt;&gt;"",Table65[[#This Row],[Formulation]]&lt;&gt;"None",Table65[[#This Row],[Formulation]]&lt;&gt;"No Options"), "Optional","Empty")</f>
        <v>Empty</v>
      </c>
      <c r="CT350" s="1" t="str">
        <f t="shared" si="27"/>
        <v>Optional</v>
      </c>
      <c r="CU350" s="1" t="str">
        <f t="shared" si="28"/>
        <v>Optional</v>
      </c>
      <c r="CV350" s="2" t="str">
        <f t="shared" si="29"/>
        <v>Optional</v>
      </c>
    </row>
    <row r="351" spans="1:100" x14ac:dyDescent="0.35">
      <c r="A351" s="69">
        <v>347</v>
      </c>
      <c r="B351" s="59"/>
      <c r="C351" s="83"/>
      <c r="D351" s="85"/>
      <c r="E351" s="90"/>
      <c r="F351" s="60"/>
      <c r="G351" s="60"/>
      <c r="H351" s="60"/>
      <c r="I351" s="61"/>
      <c r="J351" s="61"/>
      <c r="K351" s="105"/>
      <c r="L351" s="90"/>
      <c r="M351" s="60"/>
      <c r="N351" s="108"/>
      <c r="O351" s="91"/>
      <c r="P351" s="111"/>
      <c r="Q351" s="93" t="str">
        <f>Table_Sequence_Check[[#This Row],[Final Warnings]]</f>
        <v/>
      </c>
      <c r="R351" s="19"/>
      <c r="S351" s="19"/>
      <c r="T351" s="19"/>
      <c r="BG351" s="3" t="str" cm="1">
        <f t="array" ref="BG351">_xlfn.LET(
    _xlpm.ProblemFound, _xlfn.TEXTJOIN(", ", TRUE, IF(OR(Table65[[#This Row],[Codon Optimize Capitalized?]]="No", Table65[[#This Row],[Codon Optimize Capitalized?]]=""), IF((ISNUMBER(SEARCH(Table_Problem_Sequences[Problem Sequences], Table65[[#This Row],[Custom Sequence/Bank ID]]))), Table_Problem_Sequences[Problem Sequences], ""),IF((ISNUMBER(FIND(LOWER(Table_Problem_Sequences[Problem Sequences]), Table65[[#This Row],[Custom Sequence/Bank ID]]))), Table_Problem_Sequences[Problem Sequences], ""))),
    IF(_xlpm.ProblemFound="", "", "Warning 1: Problem sequences found (" &amp; _xlpm.ProblemFound &amp; ")"))</f>
        <v/>
      </c>
      <c r="BH351" s="3" t="str">
        <f>IF(AND(Table65[[#This Row],[Vector]] &lt;&gt; "Banked Construct",Table65[[#This Row],[Service]]&lt;&gt;"Stock RNA", LEN(Table65[[#This Row],[Custom Sequence/Bank ID]])&lt;300, Table65[[#This Row],[Custom Sequence/Bank ID]]&lt;&gt;""),"Comment: Sequence is less than 300nt. A spacer sequence will be added to bring the length up to 300nt","")</f>
        <v/>
      </c>
      <c r="BI351" s="1" t="str">
        <f>IF(AND(Table65[[#This Row],[Custom Sequence/Bank ID]]&lt;&gt;"", Table65[[#This Row],[Codon Optimize Capitalized?]]&lt;&gt; "No", Table65[[#This Row],[Codon Optimize Capitalized?]]&lt;&gt; "", Table65[[#This Row],[Codon Optimize Capitalized?]]&lt;&gt; "No Options"),
    IF(MOD(LEN(SUBSTITUTE(SUBSTITUTE(SUBSTITUTE(SUBSTITUTE(SUBSTITUTE(Table65[[#This Row],[Custom Sequence/Bank ID]], "a", ""), "c", ""), "g", ""), "u", ""), "t", "")), 3) = 0,
        "",
        "Error 3: Optimization regions not divisible by 3"),
    "")</f>
        <v/>
      </c>
      <c r="BJ351" s="1" t="str">
        <f>IF(
    Table65[[#This Row],[Vector]]="Banked Construct",
    IF(
        AND(
            LEFT(Table65[[#This Row],[Custom Sequence/Bank ID]], 3)="RTC",
            ISNUMBER(VALUE(MID(Table65[[#This Row],[Custom Sequence/Bank ID]], 4, 7))),
            LEN(Table65[[#This Row],[Custom Sequence/Bank ID]])=10
        ),
        "",
        "Error 4: Incorrect Bank ID"
    ),
    ""
)</f>
        <v/>
      </c>
      <c r="BK351" s="1" t="str">
        <f>IF(
   AND(Table65[[#This Row],[Vector]]&lt;&gt;"Banked Construct", LEN(Table65[[#This Row],[Custom Sequence/Bank ID]])&gt;0),
   IF(
      LEN(
         SUBSTITUTE(
            SUBSTITUTE(
               SUBSTITUTE(
                  SUBSTITUTE(UPPER(Table65[[#This Row],[Custom Sequence/Bank ID]]),"A",""),
               "C",""),
            "T",""),
         "G","")
      )&gt;0,
      "Error 5: Non-ACGT characters present",
      ""
   ),
   ""
)</f>
        <v/>
      </c>
      <c r="BL351" s="4" t="str">
        <f>IF(AND(Table65[[#This Row],[Vector]] &lt;&gt; "Banked Construct",Table65[[#This Row],[Service]]="Custom RNA", LEN(Table65[[#This Row],[Custom Sequence/Bank ID]])&gt;10000),"Error 6: Maximum sequence length is 10,000nt",IF(AND(Table65[[#This Row],[Vector]] &lt;&gt; "Banked Construct",Table65[[#This Row],[Service]]="HT Custom RNA", LEN(Table65[[#This Row],[Custom Sequence/Bank ID]])&gt;5000),"Error 6: Maximum sequence length for HT is 5,000nt", IF(Table65[[#This Row],[Service]]="HT Geneblock Custom RNA", IF(AND(Table65[[#This Row],[Vector]]="RTC coding circRNA", LEN(Table65[[#This Row],[Custom Sequence/Bank ID]])&gt;3793),"Error 6: Maximum sequence length for Coding CircRNA Geneblock is 3,793nt", IF(AND(Table65[[#This Row],[Vector]]="RTC noncoding circRNA", LEN(Table65[[#This Row],[Custom Sequence/Bank ID]])&gt;4493),"Error 6: Maximum sequence length for Noncoding CircRNA Geneblock is 4,493nt", IF(AND(Table65[[#This Row],[Vector]]="RTC Other RNA", LEN(Table65[[#This Row],[Custom Sequence/Bank ID]])&gt;4913),"Error 6: Maximum sequence length for Other RNA Geneblock is 4,913nt",""))),"")))</f>
        <v/>
      </c>
      <c r="BM351" s="4" t="str">
        <f>IF(AND(Table65[[#This Row],[Vector]] &lt;&gt; "Banked Construct", Table65[[#This Row],[Service]]&lt;&gt;"Stock RNA", Table65[[#This Row],[Custom Sequence/Bank ID]]&lt;&gt;""),
    _xlfn.LET(
        _xlpm.Sequence, Table65[[#This Row],[Custom Sequence/Bank ID]],
        _xlpm.OriginalLength, IF(AND(Table65[[#This Row],[Codon Optimize Capitalized?]] &lt;&gt; "No", Table65[[#This Row],[Codon Optimize Capitalized?]] &lt;&gt; ""),
                           LEN(SUBSTITUTE(SUBSTITUTE(SUBSTITUTE(SUBSTITUTE(SUBSTITUTE(_xlpm.Sequence, "A", ""), "C", ""), "G", ""), "T", ""), "U", "")),
                           LEN(_xlpm.Sequence)),
        _xlpm.NoGCLength, IF(AND(Table65[[#This Row],[Codon Optimize Capitalized?]] &lt;&gt; "No", Table65[[#This Row],[Codon Optimize Capitalized?]] &lt;&gt; ""),
                       LEN((SUBSTITUTE(SUBSTITUTE(SUBSTITUTE(SUBSTITUTE(SUBSTITUTE(SUBSTITUTE(SUBSTITUTE(_xlpm.Sequence, "A", ""), "C", ""), "G", ""), "T", ""), "U", ""), "g", ""), "c", ""))),
                       LEN(SUBSTITUTE(SUBSTITUTE(UPPER(_xlpm.Sequence), "G", ""), "C", ""))),
        _xlpm.GCLength, _xlpm.OriginalLength - _xlpm.NoGCLength,
        _xlpm.GCPercentage, IF(_xlpm.OriginalLength &gt; 15, _xlpm.GCLength / _xlpm.OriginalLength, 0.5),
                IF(OR(_xlpm.GCPercentage &gt; 0.65, _xlpm.GCPercentage &lt; 0.25), "Warning 7: Unoptimized region GC is not between 25-65%", "")
    ),
    ""
)</f>
        <v/>
      </c>
      <c r="BN351" s="4" t="str" cm="1">
        <f t="array" ref="BN351">_xlfn.LET(
    _xlpm.ProblemFound, _xlfn.TEXTJOIN(", ", TRUE, IF(OR(Table65[[#This Row],[Codon Optimize Capitalized?]]="No", Table65[[#This Row],[Codon Optimize Capitalized?]]=""), IF((ISNUMBER(SEARCH(Table_Restriction_Enzymes[XbaI], Table65[[#This Row],[Custom Sequence/Bank ID]]))), Table_Restriction_Enzymes[XbaI], ""),IF((ISNUMBER(FIND(LOWER(Table_Restriction_Enzymes[XbaI]), Table65[[#This Row],[Custom Sequence/Bank ID]]))), Table_Restriction_Enzymes[XbaI], ""))),
    IF(_xlpm.ProblemFound="", "", "[" &amp; _xlpm.ProblemFound &amp; "]"))</f>
        <v/>
      </c>
      <c r="BO351" s="4" t="str">
        <f>IF(Table_Sequence_Check[[#This Row],[Restriction Enzyme 1 Check]]&lt;&gt;"", Table_Restriction_Enzymes[[#Headers],[XbaI]],"")</f>
        <v/>
      </c>
      <c r="BP351" s="4" t="str" cm="1">
        <f t="array" ref="BP351">_xlfn.LET(
    _xlpm.ProblemFound, _xlfn.TEXTJOIN(", ", TRUE, IF(OR(Table65[[#This Row],[Codon Optimize Capitalized?]]="No", Table65[[#This Row],[Codon Optimize Capitalized?]]=""), IF((ISNUMBER(SEARCH(Table_Restriction_Enzymes[AscI], Table65[[#This Row],[Custom Sequence/Bank ID]]))), Table_Restriction_Enzymes[AscI], ""),IF((ISNUMBER(FIND(LOWER(Table_Restriction_Enzymes[AscI]), Table65[[#This Row],[Custom Sequence/Bank ID]]))), Table_Restriction_Enzymes[AscI], ""))),
    IF(_xlpm.ProblemFound="", "", "[" &amp; _xlpm.ProblemFound &amp; "]"))</f>
        <v/>
      </c>
      <c r="BQ351" s="4" t="str">
        <f>IF(Table_Sequence_Check[[#This Row],[Restriction Enzyme 2 Check]]&lt;&gt;"", Table_Restriction_Enzymes[[#Headers],[AscI]],"")</f>
        <v/>
      </c>
      <c r="BR351" s="4" t="str">
        <f>IF(AND(Table65[[#This Row],[Vector]] &lt;&gt; "Banked Construct",Table65[[#This Row],[Service]]&lt;&gt;"Stock RNA", Table65[[#This Row],[Service]]&lt;&gt;"HT Geneblock Custom RNA", Table_Sequence_Check[[#This Row],[Restriction Enzyme 1 Check]]&lt;&gt;"", Table_Sequence_Check[[#This Row],[Restriction Enzyme 2 Check]]&lt;&gt; ""),"Error 8: Remove instances of one of the following: " &amp; _xlfn.CONCAT(Table_Sequence_Check[[#This Row],[Restriction Enzyme 1 Check]],Table_Sequence_Check[[#This Row],[Restriction Enzyme 2 Check]]),"")</f>
        <v/>
      </c>
      <c r="BS351" s="4" t="str" cm="1">
        <f t="array" ref="BS351">IF(
   AND(
      Table65[[#This Row],[Service]] &lt;&gt; "",
      OR(
         COUNTIF(Table65[Service], "HT Custom RNA") &gt; 0,
         COUNTIF(Table65[Service], "HT Geneblock Custom RNA") &gt; 0
      ),
      COUNTA(_xlfn.UNIQUE(_xlfn._xlws.FILTER(Table65[Service], Table65[Service] &lt;&gt; ""))) &gt; 1
   ),
   "Error 9: If selecting HT Custom RNA or HT Geneblock Custom RNA, all items must match the selected HT service",
   ""
)</f>
        <v/>
      </c>
      <c r="BT351" s="4" t="str" cm="1">
        <f t="array" ref="BT351">IF(
   AND(
      Table65[[#This Row],[Service]] &lt;&gt; "",
      OR(COUNTIF(Table65[Service], "*HT Custom RNA*") &gt; 0, COUNTIF(Table65[Service], "*HT Geneblock Custom RNA*") &gt; 0),
      OR(
         COUNTA(_xlfn.UNIQUE(_xlfn._xlws.FILTER(Table65[RNA Analytics], (Table65[Service] &lt;&gt; "")))) &gt; 1,
         COUNTA(_xlfn.UNIQUE(_xlfn._xlws.FILTER(Table65[Bank Construct?], (Table65[Service] &lt;&gt; "")))) &gt; 1,
         COUNTA(_xlfn.UNIQUE(_xlfn._xlws.FILTER(Table65[Synthesis Type], (Table65[Service] &lt;&gt; "")))) &gt; 1
      )
   ),
   "Error 10: If submitting HT Custom RNA or HT Geneblock Custom RNA service request, all items must have the same Synthesis Type, Banking, and Analytics",
   ""
)</f>
        <v/>
      </c>
      <c r="BU351" s="4" t="str">
        <f>IF(AND(OR(Table65[[#This Row],[Service]] = "HT Custom RNA",Table65[[#This Row],[Service]] = "HT Geneblock Custom RNA"), Table65[[#This Row],[Vector]]="Banked Construct"),"Error 11: Banked constructs cannot be submitted for HT/Geneblock Custom RNA service. Contact the core if you'd like to resynthesize an entire banked plate","")</f>
        <v/>
      </c>
      <c r="BV351" s="4" t="str">
        <f>IF(AND(Table65[[#This Row],[Service]] &lt;&gt; "", Table65[[#This Row],[Vector]]="Banked Construct", Table65[[#This Row],[Bank Construct?]]="Yes"),"Error 12: Cannot bank constructs that are already banked","")</f>
        <v/>
      </c>
      <c r="BW351" s="4" t="str" cm="1">
        <f t="array" ref="BW351">_xlfn.LET(
    _xlpm.ProblemFound, _xlfn.TEXTJOIN(", ", TRUE, IF(AND(Table65[[#This Row],[Synthesis Type]]="Other RNA", OR(Table65[[#This Row],[Codon Optimize Capitalized?]]="No", Table65[[#This Row],[Codon Optimize Capitalized?]]="")), IF((ISNUMBER(SEARCH(Table_pA_Check[pA Check], Table65[[#This Row],[Custom Sequence/Bank ID]]))), Table_pA_Check[pA Check], ""),IF((ISNUMBER(FIND(LOWER(Table_pA_Check[pA Check]), Table65[[#This Row],[Custom Sequence/Bank ID]]))), Table_pA_Check[pA Check], ""))),
    IF(_xlpm.ProblemFound="", "", "Error 13: Problem sequences found (" &amp; _xlpm.ProblemFound &amp; ")"))</f>
        <v/>
      </c>
      <c r="BX351" s="4" t="str">
        <f>IF(AND(Table65[[#This Row],[Service]] &lt;&gt; "", Table65[[#This Row],[Codon Optimize Capitalized?]]&lt;&gt; "No", Table65[[#This Row],[Codon Optimize Capitalized?]]&lt;&gt; "", Table65[[#This Row],[Codon Optimize Capitalized?]]&lt;&gt; "No Options", EXACT(Table65[[#This Row],[Custom Sequence/Bank ID]],LOWER(Table65[[#This Row],[Custom Sequence/Bank ID]]))),"Error 14: Codon optimization is selected, but sequence is lowercase. Change regions for optimization to uppercase","")</f>
        <v/>
      </c>
      <c r="BY351" s="4" t="str">
        <f>IF(COUNTIF(Table65[Name], Table65[[#This Row],[Name]]) &gt; 1, "Error 15: Duplicate name", "")</f>
        <v/>
      </c>
      <c r="BZ351" s="4" t="str">
        <f>IF(
   Table65[[#This Row],[Service]]&lt;&gt;"",
   IF(
      AND(Table65[[#This Row],[Formulation]]="", Table65[[#This Row],[Number of Aliquots]]&gt;1),
      "Error 16: The RTC can only aliquot formulated circRNA; unformulated circRNA is stable through many freeze-thaw cycles",
      ""
   ),
   ""
)</f>
        <v/>
      </c>
      <c r="CA351" s="4" t="str">
        <f>IF(
   Table65[[#This Row],[Service]]&lt;&gt;"",
   IF(
      Table65[[#This Row],[Number of Aliquots]] &gt; (Table65[[#This Row],[Quantity (mg)]]*20),
      "Error 17: Too many aliquots. Maximum aliquots for Quantity requested = " &amp; (Table65[[#This Row],[Quantity (mg)]]*20),
      ""
   ),
   ""
)</f>
        <v/>
      </c>
      <c r="CB351" s="4" t="str">
        <f>IF(
   AND(Table65[[#This Row],[Service]]&lt;&gt;"", Table65[[#This Row],[Quantity (mg)]]&lt;0.2, Table65[[#This Row],[Formulation]]&lt;&gt;"", Table65[[#This Row],[Formulation]]&lt;&gt;"None"),
   "Error 18: Quantity too low. Minimum is 0.2mg for formulations",
   ""
)</f>
        <v/>
      </c>
      <c r="CC351" s="4" t="str">
        <f>IF(
   AND(Table65[[#This Row],[Service]]&lt;&gt;"", Table65[[#This Row],[Vector]]="No Vector", Table65[[#This Row],[Service]]&lt;&gt;"HT Geneblock Custom RNA"),
   "Error 19: [No Vector] can only be used for Geneblock service",
   ""
)</f>
        <v/>
      </c>
      <c r="CD351" s="4" t="str">
        <f>_xlfn.LET(
    _xlpm.errorList, _xlfn.TEXTJOIN(". ", TRUE, Table_Sequence_Check[[#This Row],[Problem Sequence Check]:[GC Check]],Table_Sequence_Check[[#This Row],[Restriction Enzyme Error]:[Gblock No Vector Check]]),
    IF(AND(Table65[[#This Row],[Service]]&lt;&gt;"", Table65[[#This Row],[Custom Sequence/Bank ID]]&lt;&gt;"SPECIAL",_xlpm.errorList&lt;&gt;""), _xlpm.errorList &amp; ".", "")
)</f>
        <v/>
      </c>
      <c r="CF351" s="3" t="str">
        <f t="shared" si="25"/>
        <v>Required</v>
      </c>
      <c r="CG351" s="1" t="str">
        <f t="shared" si="26"/>
        <v>Optional</v>
      </c>
      <c r="CH351" s="1" t="str">
        <f>IF(Table65[[#This Row],[Service]]&lt;&gt;"",IF((Table65[[#This Row],[Service]]="HT Custom RNA") + (Table65[[#This Row],[Service]]="HT Geneblock Custom RNA"), "Empty","Required"),"Empty")</f>
        <v>Empty</v>
      </c>
      <c r="CI351" s="1" t="str">
        <f>IF(Table65[[#This Row],[Service]] = "Stock RNA", "Required","Empty")</f>
        <v>Empty</v>
      </c>
      <c r="CJ351" s="1" t="str">
        <f>IF(OR(Table65[[#This Row],[Service]] = "Custom RNA", Table65[[#This Row],[Service]] = "HT Custom RNA", Table65[[#This Row],[Service]] = "HT Geneblock Custom RNA", Table65[[#This Row],[Service]] = "Formulation"), "Required", "Empty")</f>
        <v>Empty</v>
      </c>
      <c r="CK351" s="1" t="str">
        <f>IF(OR(Table65[[#This Row],[Service]] = "Custom RNA", Table65[[#This Row],[Service]] = "HT Custom RNA", Table65[[#This Row],[Service]] = "HT Geneblock Custom RNA"), "Required", "Empty")</f>
        <v>Empty</v>
      </c>
      <c r="CL351" s="1" t="str">
        <f>IF(OR(Table65[[#This Row],[Service]] = "Custom RNA", Table65[[#This Row],[Service]] = "HT Custom RNA", Table65[[#This Row],[Service]] = "HT Geneblock Custom RNA"), "Required", "Empty")</f>
        <v>Empty</v>
      </c>
      <c r="CM351" s="1" t="str">
        <f>IF(OR(Table65[[#This Row],[Service]] = "Custom RNA", Table65[[#This Row],[Service]] = "HT Custom RNA", Table65[[#This Row],[Service]] = "HT Geneblock Custom RNA"), "Required", "Empty")</f>
        <v>Empty</v>
      </c>
      <c r="CN351" s="1" t="str">
        <f>IF(AND(Table65[[#This Row],[Vector]]&lt;&gt;"Banked Construct", OR(Table65[[#This Row],[Service]] = "Custom RNA", Table65[[#This Row],[Service]] = "HT Custom RNA",Table65[[#This Row],[Service]] = "HT Geneblock Custom RNA",)), "Optional", "Empty")</f>
        <v>Empty</v>
      </c>
      <c r="CO351" s="1" t="str">
        <f>IF(OR(Table65[[#This Row],[Service]] = "Custom RNA", Table65[[#This Row],[Service]] = "HT Custom RNA"), "Optional", "Empty")</f>
        <v>Empty</v>
      </c>
      <c r="CP351" s="1" t="str">
        <f>IF(OR(Table65[[#This Row],[Service]] = "Custom RNA", Table65[[#This Row],[Service]] = "HT Custom RNA", Table65[[#This Row],[Service]] = "HT Custom Geneblock RNA"), "Optional", "Empty")</f>
        <v>Empty</v>
      </c>
      <c r="CQ351" s="1" t="str">
        <f>IF(Table65[[#This Row],[Service]]&lt;&gt;"",IF(OR(Table65[[#This Row],[Service]]="HT Custom RNA", Table65[[#This Row],[Service]]="HT Geneblock Custom RNA"), "Empty","Optional"),"Empty")</f>
        <v>Empty</v>
      </c>
      <c r="CR351" s="1" t="str">
        <f>IF(AND(Table65[[#This Row],[Formulation]]&lt;&gt;"",Table65[[#This Row],[Formulation]]&lt;&gt;"None",Table65[[#This Row],[Formulation]]&lt;&gt;"No Options"), "Required","Empty")</f>
        <v>Empty</v>
      </c>
      <c r="CS351" s="1" t="str">
        <f>IF(AND(Table65[[#This Row],[Formulation]]&lt;&gt;"",Table65[[#This Row],[Formulation]]&lt;&gt;"None",Table65[[#This Row],[Formulation]]&lt;&gt;"No Options"), "Optional","Empty")</f>
        <v>Empty</v>
      </c>
      <c r="CT351" s="1" t="str">
        <f t="shared" si="27"/>
        <v>Optional</v>
      </c>
      <c r="CU351" s="1" t="str">
        <f t="shared" si="28"/>
        <v>Optional</v>
      </c>
      <c r="CV351" s="2" t="str">
        <f t="shared" si="29"/>
        <v>Optional</v>
      </c>
    </row>
    <row r="352" spans="1:100" x14ac:dyDescent="0.35">
      <c r="A352" s="69">
        <v>348</v>
      </c>
      <c r="B352" s="59"/>
      <c r="C352" s="83"/>
      <c r="D352" s="85"/>
      <c r="E352" s="90"/>
      <c r="F352" s="60"/>
      <c r="G352" s="60"/>
      <c r="H352" s="60"/>
      <c r="I352" s="61"/>
      <c r="J352" s="61"/>
      <c r="K352" s="105"/>
      <c r="L352" s="90"/>
      <c r="M352" s="60"/>
      <c r="N352" s="108"/>
      <c r="O352" s="91"/>
      <c r="P352" s="111"/>
      <c r="Q352" s="93" t="str">
        <f>Table_Sequence_Check[[#This Row],[Final Warnings]]</f>
        <v/>
      </c>
      <c r="R352" s="19"/>
      <c r="S352" s="19"/>
      <c r="T352" s="19"/>
      <c r="BG352" s="3" t="str" cm="1">
        <f t="array" ref="BG352">_xlfn.LET(
    _xlpm.ProblemFound, _xlfn.TEXTJOIN(", ", TRUE, IF(OR(Table65[[#This Row],[Codon Optimize Capitalized?]]="No", Table65[[#This Row],[Codon Optimize Capitalized?]]=""), IF((ISNUMBER(SEARCH(Table_Problem_Sequences[Problem Sequences], Table65[[#This Row],[Custom Sequence/Bank ID]]))), Table_Problem_Sequences[Problem Sequences], ""),IF((ISNUMBER(FIND(LOWER(Table_Problem_Sequences[Problem Sequences]), Table65[[#This Row],[Custom Sequence/Bank ID]]))), Table_Problem_Sequences[Problem Sequences], ""))),
    IF(_xlpm.ProblemFound="", "", "Warning 1: Problem sequences found (" &amp; _xlpm.ProblemFound &amp; ")"))</f>
        <v/>
      </c>
      <c r="BH352" s="3" t="str">
        <f>IF(AND(Table65[[#This Row],[Vector]] &lt;&gt; "Banked Construct",Table65[[#This Row],[Service]]&lt;&gt;"Stock RNA", LEN(Table65[[#This Row],[Custom Sequence/Bank ID]])&lt;300, Table65[[#This Row],[Custom Sequence/Bank ID]]&lt;&gt;""),"Comment: Sequence is less than 300nt. A spacer sequence will be added to bring the length up to 300nt","")</f>
        <v/>
      </c>
      <c r="BI352" s="1" t="str">
        <f>IF(AND(Table65[[#This Row],[Custom Sequence/Bank ID]]&lt;&gt;"", Table65[[#This Row],[Codon Optimize Capitalized?]]&lt;&gt; "No", Table65[[#This Row],[Codon Optimize Capitalized?]]&lt;&gt; "", Table65[[#This Row],[Codon Optimize Capitalized?]]&lt;&gt; "No Options"),
    IF(MOD(LEN(SUBSTITUTE(SUBSTITUTE(SUBSTITUTE(SUBSTITUTE(SUBSTITUTE(Table65[[#This Row],[Custom Sequence/Bank ID]], "a", ""), "c", ""), "g", ""), "u", ""), "t", "")), 3) = 0,
        "",
        "Error 3: Optimization regions not divisible by 3"),
    "")</f>
        <v/>
      </c>
      <c r="BJ352" s="1" t="str">
        <f>IF(
    Table65[[#This Row],[Vector]]="Banked Construct",
    IF(
        AND(
            LEFT(Table65[[#This Row],[Custom Sequence/Bank ID]], 3)="RTC",
            ISNUMBER(VALUE(MID(Table65[[#This Row],[Custom Sequence/Bank ID]], 4, 7))),
            LEN(Table65[[#This Row],[Custom Sequence/Bank ID]])=10
        ),
        "",
        "Error 4: Incorrect Bank ID"
    ),
    ""
)</f>
        <v/>
      </c>
      <c r="BK352" s="1" t="str">
        <f>IF(
   AND(Table65[[#This Row],[Vector]]&lt;&gt;"Banked Construct", LEN(Table65[[#This Row],[Custom Sequence/Bank ID]])&gt;0),
   IF(
      LEN(
         SUBSTITUTE(
            SUBSTITUTE(
               SUBSTITUTE(
                  SUBSTITUTE(UPPER(Table65[[#This Row],[Custom Sequence/Bank ID]]),"A",""),
               "C",""),
            "T",""),
         "G","")
      )&gt;0,
      "Error 5: Non-ACGT characters present",
      ""
   ),
   ""
)</f>
        <v/>
      </c>
      <c r="BL352" s="4" t="str">
        <f>IF(AND(Table65[[#This Row],[Vector]] &lt;&gt; "Banked Construct",Table65[[#This Row],[Service]]="Custom RNA", LEN(Table65[[#This Row],[Custom Sequence/Bank ID]])&gt;10000),"Error 6: Maximum sequence length is 10,000nt",IF(AND(Table65[[#This Row],[Vector]] &lt;&gt; "Banked Construct",Table65[[#This Row],[Service]]="HT Custom RNA", LEN(Table65[[#This Row],[Custom Sequence/Bank ID]])&gt;5000),"Error 6: Maximum sequence length for HT is 5,000nt", IF(Table65[[#This Row],[Service]]="HT Geneblock Custom RNA", IF(AND(Table65[[#This Row],[Vector]]="RTC coding circRNA", LEN(Table65[[#This Row],[Custom Sequence/Bank ID]])&gt;3793),"Error 6: Maximum sequence length for Coding CircRNA Geneblock is 3,793nt", IF(AND(Table65[[#This Row],[Vector]]="RTC noncoding circRNA", LEN(Table65[[#This Row],[Custom Sequence/Bank ID]])&gt;4493),"Error 6: Maximum sequence length for Noncoding CircRNA Geneblock is 4,493nt", IF(AND(Table65[[#This Row],[Vector]]="RTC Other RNA", LEN(Table65[[#This Row],[Custom Sequence/Bank ID]])&gt;4913),"Error 6: Maximum sequence length for Other RNA Geneblock is 4,913nt",""))),"")))</f>
        <v/>
      </c>
      <c r="BM352" s="4" t="str">
        <f>IF(AND(Table65[[#This Row],[Vector]] &lt;&gt; "Banked Construct", Table65[[#This Row],[Service]]&lt;&gt;"Stock RNA", Table65[[#This Row],[Custom Sequence/Bank ID]]&lt;&gt;""),
    _xlfn.LET(
        _xlpm.Sequence, Table65[[#This Row],[Custom Sequence/Bank ID]],
        _xlpm.OriginalLength, IF(AND(Table65[[#This Row],[Codon Optimize Capitalized?]] &lt;&gt; "No", Table65[[#This Row],[Codon Optimize Capitalized?]] &lt;&gt; ""),
                           LEN(SUBSTITUTE(SUBSTITUTE(SUBSTITUTE(SUBSTITUTE(SUBSTITUTE(_xlpm.Sequence, "A", ""), "C", ""), "G", ""), "T", ""), "U", "")),
                           LEN(_xlpm.Sequence)),
        _xlpm.NoGCLength, IF(AND(Table65[[#This Row],[Codon Optimize Capitalized?]] &lt;&gt; "No", Table65[[#This Row],[Codon Optimize Capitalized?]] &lt;&gt; ""),
                       LEN((SUBSTITUTE(SUBSTITUTE(SUBSTITUTE(SUBSTITUTE(SUBSTITUTE(SUBSTITUTE(SUBSTITUTE(_xlpm.Sequence, "A", ""), "C", ""), "G", ""), "T", ""), "U", ""), "g", ""), "c", ""))),
                       LEN(SUBSTITUTE(SUBSTITUTE(UPPER(_xlpm.Sequence), "G", ""), "C", ""))),
        _xlpm.GCLength, _xlpm.OriginalLength - _xlpm.NoGCLength,
        _xlpm.GCPercentage, IF(_xlpm.OriginalLength &gt; 15, _xlpm.GCLength / _xlpm.OriginalLength, 0.5),
                IF(OR(_xlpm.GCPercentage &gt; 0.65, _xlpm.GCPercentage &lt; 0.25), "Warning 7: Unoptimized region GC is not between 25-65%", "")
    ),
    ""
)</f>
        <v/>
      </c>
      <c r="BN352" s="4" t="str" cm="1">
        <f t="array" ref="BN352">_xlfn.LET(
    _xlpm.ProblemFound, _xlfn.TEXTJOIN(", ", TRUE, IF(OR(Table65[[#This Row],[Codon Optimize Capitalized?]]="No", Table65[[#This Row],[Codon Optimize Capitalized?]]=""), IF((ISNUMBER(SEARCH(Table_Restriction_Enzymes[XbaI], Table65[[#This Row],[Custom Sequence/Bank ID]]))), Table_Restriction_Enzymes[XbaI], ""),IF((ISNUMBER(FIND(LOWER(Table_Restriction_Enzymes[XbaI]), Table65[[#This Row],[Custom Sequence/Bank ID]]))), Table_Restriction_Enzymes[XbaI], ""))),
    IF(_xlpm.ProblemFound="", "", "[" &amp; _xlpm.ProblemFound &amp; "]"))</f>
        <v/>
      </c>
      <c r="BO352" s="4" t="str">
        <f>IF(Table_Sequence_Check[[#This Row],[Restriction Enzyme 1 Check]]&lt;&gt;"", Table_Restriction_Enzymes[[#Headers],[XbaI]],"")</f>
        <v/>
      </c>
      <c r="BP352" s="4" t="str" cm="1">
        <f t="array" ref="BP352">_xlfn.LET(
    _xlpm.ProblemFound, _xlfn.TEXTJOIN(", ", TRUE, IF(OR(Table65[[#This Row],[Codon Optimize Capitalized?]]="No", Table65[[#This Row],[Codon Optimize Capitalized?]]=""), IF((ISNUMBER(SEARCH(Table_Restriction_Enzymes[AscI], Table65[[#This Row],[Custom Sequence/Bank ID]]))), Table_Restriction_Enzymes[AscI], ""),IF((ISNUMBER(FIND(LOWER(Table_Restriction_Enzymes[AscI]), Table65[[#This Row],[Custom Sequence/Bank ID]]))), Table_Restriction_Enzymes[AscI], ""))),
    IF(_xlpm.ProblemFound="", "", "[" &amp; _xlpm.ProblemFound &amp; "]"))</f>
        <v/>
      </c>
      <c r="BQ352" s="4" t="str">
        <f>IF(Table_Sequence_Check[[#This Row],[Restriction Enzyme 2 Check]]&lt;&gt;"", Table_Restriction_Enzymes[[#Headers],[AscI]],"")</f>
        <v/>
      </c>
      <c r="BR352" s="4" t="str">
        <f>IF(AND(Table65[[#This Row],[Vector]] &lt;&gt; "Banked Construct",Table65[[#This Row],[Service]]&lt;&gt;"Stock RNA", Table65[[#This Row],[Service]]&lt;&gt;"HT Geneblock Custom RNA", Table_Sequence_Check[[#This Row],[Restriction Enzyme 1 Check]]&lt;&gt;"", Table_Sequence_Check[[#This Row],[Restriction Enzyme 2 Check]]&lt;&gt; ""),"Error 8: Remove instances of one of the following: " &amp; _xlfn.CONCAT(Table_Sequence_Check[[#This Row],[Restriction Enzyme 1 Check]],Table_Sequence_Check[[#This Row],[Restriction Enzyme 2 Check]]),"")</f>
        <v/>
      </c>
      <c r="BS352" s="4" t="str" cm="1">
        <f t="array" ref="BS352">IF(
   AND(
      Table65[[#This Row],[Service]] &lt;&gt; "",
      OR(
         COUNTIF(Table65[Service], "HT Custom RNA") &gt; 0,
         COUNTIF(Table65[Service], "HT Geneblock Custom RNA") &gt; 0
      ),
      COUNTA(_xlfn.UNIQUE(_xlfn._xlws.FILTER(Table65[Service], Table65[Service] &lt;&gt; ""))) &gt; 1
   ),
   "Error 9: If selecting HT Custom RNA or HT Geneblock Custom RNA, all items must match the selected HT service",
   ""
)</f>
        <v/>
      </c>
      <c r="BT352" s="4" t="str" cm="1">
        <f t="array" ref="BT352">IF(
   AND(
      Table65[[#This Row],[Service]] &lt;&gt; "",
      OR(COUNTIF(Table65[Service], "*HT Custom RNA*") &gt; 0, COUNTIF(Table65[Service], "*HT Geneblock Custom RNA*") &gt; 0),
      OR(
         COUNTA(_xlfn.UNIQUE(_xlfn._xlws.FILTER(Table65[RNA Analytics], (Table65[Service] &lt;&gt; "")))) &gt; 1,
         COUNTA(_xlfn.UNIQUE(_xlfn._xlws.FILTER(Table65[Bank Construct?], (Table65[Service] &lt;&gt; "")))) &gt; 1,
         COUNTA(_xlfn.UNIQUE(_xlfn._xlws.FILTER(Table65[Synthesis Type], (Table65[Service] &lt;&gt; "")))) &gt; 1
      )
   ),
   "Error 10: If submitting HT Custom RNA or HT Geneblock Custom RNA service request, all items must have the same Synthesis Type, Banking, and Analytics",
   ""
)</f>
        <v/>
      </c>
      <c r="BU352" s="4" t="str">
        <f>IF(AND(OR(Table65[[#This Row],[Service]] = "HT Custom RNA",Table65[[#This Row],[Service]] = "HT Geneblock Custom RNA"), Table65[[#This Row],[Vector]]="Banked Construct"),"Error 11: Banked constructs cannot be submitted for HT/Geneblock Custom RNA service. Contact the core if you'd like to resynthesize an entire banked plate","")</f>
        <v/>
      </c>
      <c r="BV352" s="4" t="str">
        <f>IF(AND(Table65[[#This Row],[Service]] &lt;&gt; "", Table65[[#This Row],[Vector]]="Banked Construct", Table65[[#This Row],[Bank Construct?]]="Yes"),"Error 12: Cannot bank constructs that are already banked","")</f>
        <v/>
      </c>
      <c r="BW352" s="4" t="str" cm="1">
        <f t="array" ref="BW352">_xlfn.LET(
    _xlpm.ProblemFound, _xlfn.TEXTJOIN(", ", TRUE, IF(AND(Table65[[#This Row],[Synthesis Type]]="Other RNA", OR(Table65[[#This Row],[Codon Optimize Capitalized?]]="No", Table65[[#This Row],[Codon Optimize Capitalized?]]="")), IF((ISNUMBER(SEARCH(Table_pA_Check[pA Check], Table65[[#This Row],[Custom Sequence/Bank ID]]))), Table_pA_Check[pA Check], ""),IF((ISNUMBER(FIND(LOWER(Table_pA_Check[pA Check]), Table65[[#This Row],[Custom Sequence/Bank ID]]))), Table_pA_Check[pA Check], ""))),
    IF(_xlpm.ProblemFound="", "", "Error 13: Problem sequences found (" &amp; _xlpm.ProblemFound &amp; ")"))</f>
        <v/>
      </c>
      <c r="BX352" s="4" t="str">
        <f>IF(AND(Table65[[#This Row],[Service]] &lt;&gt; "", Table65[[#This Row],[Codon Optimize Capitalized?]]&lt;&gt; "No", Table65[[#This Row],[Codon Optimize Capitalized?]]&lt;&gt; "", Table65[[#This Row],[Codon Optimize Capitalized?]]&lt;&gt; "No Options", EXACT(Table65[[#This Row],[Custom Sequence/Bank ID]],LOWER(Table65[[#This Row],[Custom Sequence/Bank ID]]))),"Error 14: Codon optimization is selected, but sequence is lowercase. Change regions for optimization to uppercase","")</f>
        <v/>
      </c>
      <c r="BY352" s="4" t="str">
        <f>IF(COUNTIF(Table65[Name], Table65[[#This Row],[Name]]) &gt; 1, "Error 15: Duplicate name", "")</f>
        <v/>
      </c>
      <c r="BZ352" s="4" t="str">
        <f>IF(
   Table65[[#This Row],[Service]]&lt;&gt;"",
   IF(
      AND(Table65[[#This Row],[Formulation]]="", Table65[[#This Row],[Number of Aliquots]]&gt;1),
      "Error 16: The RTC can only aliquot formulated circRNA; unformulated circRNA is stable through many freeze-thaw cycles",
      ""
   ),
   ""
)</f>
        <v/>
      </c>
      <c r="CA352" s="4" t="str">
        <f>IF(
   Table65[[#This Row],[Service]]&lt;&gt;"",
   IF(
      Table65[[#This Row],[Number of Aliquots]] &gt; (Table65[[#This Row],[Quantity (mg)]]*20),
      "Error 17: Too many aliquots. Maximum aliquots for Quantity requested = " &amp; (Table65[[#This Row],[Quantity (mg)]]*20),
      ""
   ),
   ""
)</f>
        <v/>
      </c>
      <c r="CB352" s="4" t="str">
        <f>IF(
   AND(Table65[[#This Row],[Service]]&lt;&gt;"", Table65[[#This Row],[Quantity (mg)]]&lt;0.2, Table65[[#This Row],[Formulation]]&lt;&gt;"", Table65[[#This Row],[Formulation]]&lt;&gt;"None"),
   "Error 18: Quantity too low. Minimum is 0.2mg for formulations",
   ""
)</f>
        <v/>
      </c>
      <c r="CC352" s="4" t="str">
        <f>IF(
   AND(Table65[[#This Row],[Service]]&lt;&gt;"", Table65[[#This Row],[Vector]]="No Vector", Table65[[#This Row],[Service]]&lt;&gt;"HT Geneblock Custom RNA"),
   "Error 19: [No Vector] can only be used for Geneblock service",
   ""
)</f>
        <v/>
      </c>
      <c r="CD352" s="4" t="str">
        <f>_xlfn.LET(
    _xlpm.errorList, _xlfn.TEXTJOIN(". ", TRUE, Table_Sequence_Check[[#This Row],[Problem Sequence Check]:[GC Check]],Table_Sequence_Check[[#This Row],[Restriction Enzyme Error]:[Gblock No Vector Check]]),
    IF(AND(Table65[[#This Row],[Service]]&lt;&gt;"", Table65[[#This Row],[Custom Sequence/Bank ID]]&lt;&gt;"SPECIAL",_xlpm.errorList&lt;&gt;""), _xlpm.errorList &amp; ".", "")
)</f>
        <v/>
      </c>
      <c r="CF352" s="3" t="str">
        <f t="shared" si="25"/>
        <v>Required</v>
      </c>
      <c r="CG352" s="1" t="str">
        <f t="shared" si="26"/>
        <v>Optional</v>
      </c>
      <c r="CH352" s="1" t="str">
        <f>IF(Table65[[#This Row],[Service]]&lt;&gt;"",IF((Table65[[#This Row],[Service]]="HT Custom RNA") + (Table65[[#This Row],[Service]]="HT Geneblock Custom RNA"), "Empty","Required"),"Empty")</f>
        <v>Empty</v>
      </c>
      <c r="CI352" s="1" t="str">
        <f>IF(Table65[[#This Row],[Service]] = "Stock RNA", "Required","Empty")</f>
        <v>Empty</v>
      </c>
      <c r="CJ352" s="1" t="str">
        <f>IF(OR(Table65[[#This Row],[Service]] = "Custom RNA", Table65[[#This Row],[Service]] = "HT Custom RNA", Table65[[#This Row],[Service]] = "HT Geneblock Custom RNA", Table65[[#This Row],[Service]] = "Formulation"), "Required", "Empty")</f>
        <v>Empty</v>
      </c>
      <c r="CK352" s="1" t="str">
        <f>IF(OR(Table65[[#This Row],[Service]] = "Custom RNA", Table65[[#This Row],[Service]] = "HT Custom RNA", Table65[[#This Row],[Service]] = "HT Geneblock Custom RNA"), "Required", "Empty")</f>
        <v>Empty</v>
      </c>
      <c r="CL352" s="1" t="str">
        <f>IF(OR(Table65[[#This Row],[Service]] = "Custom RNA", Table65[[#This Row],[Service]] = "HT Custom RNA", Table65[[#This Row],[Service]] = "HT Geneblock Custom RNA"), "Required", "Empty")</f>
        <v>Empty</v>
      </c>
      <c r="CM352" s="1" t="str">
        <f>IF(OR(Table65[[#This Row],[Service]] = "Custom RNA", Table65[[#This Row],[Service]] = "HT Custom RNA", Table65[[#This Row],[Service]] = "HT Geneblock Custom RNA"), "Required", "Empty")</f>
        <v>Empty</v>
      </c>
      <c r="CN352" s="1" t="str">
        <f>IF(AND(Table65[[#This Row],[Vector]]&lt;&gt;"Banked Construct", OR(Table65[[#This Row],[Service]] = "Custom RNA", Table65[[#This Row],[Service]] = "HT Custom RNA",Table65[[#This Row],[Service]] = "HT Geneblock Custom RNA",)), "Optional", "Empty")</f>
        <v>Empty</v>
      </c>
      <c r="CO352" s="1" t="str">
        <f>IF(OR(Table65[[#This Row],[Service]] = "Custom RNA", Table65[[#This Row],[Service]] = "HT Custom RNA"), "Optional", "Empty")</f>
        <v>Empty</v>
      </c>
      <c r="CP352" s="1" t="str">
        <f>IF(OR(Table65[[#This Row],[Service]] = "Custom RNA", Table65[[#This Row],[Service]] = "HT Custom RNA", Table65[[#This Row],[Service]] = "HT Custom Geneblock RNA"), "Optional", "Empty")</f>
        <v>Empty</v>
      </c>
      <c r="CQ352" s="1" t="str">
        <f>IF(Table65[[#This Row],[Service]]&lt;&gt;"",IF(OR(Table65[[#This Row],[Service]]="HT Custom RNA", Table65[[#This Row],[Service]]="HT Geneblock Custom RNA"), "Empty","Optional"),"Empty")</f>
        <v>Empty</v>
      </c>
      <c r="CR352" s="1" t="str">
        <f>IF(AND(Table65[[#This Row],[Formulation]]&lt;&gt;"",Table65[[#This Row],[Formulation]]&lt;&gt;"None",Table65[[#This Row],[Formulation]]&lt;&gt;"No Options"), "Required","Empty")</f>
        <v>Empty</v>
      </c>
      <c r="CS352" s="1" t="str">
        <f>IF(AND(Table65[[#This Row],[Formulation]]&lt;&gt;"",Table65[[#This Row],[Formulation]]&lt;&gt;"None",Table65[[#This Row],[Formulation]]&lt;&gt;"No Options"), "Optional","Empty")</f>
        <v>Empty</v>
      </c>
      <c r="CT352" s="1" t="str">
        <f t="shared" si="27"/>
        <v>Optional</v>
      </c>
      <c r="CU352" s="1" t="str">
        <f t="shared" si="28"/>
        <v>Optional</v>
      </c>
      <c r="CV352" s="2" t="str">
        <f t="shared" si="29"/>
        <v>Optional</v>
      </c>
    </row>
    <row r="353" spans="1:100" x14ac:dyDescent="0.35">
      <c r="A353" s="69">
        <v>349</v>
      </c>
      <c r="B353" s="59"/>
      <c r="C353" s="83"/>
      <c r="D353" s="85"/>
      <c r="E353" s="90"/>
      <c r="F353" s="60"/>
      <c r="G353" s="60"/>
      <c r="H353" s="60"/>
      <c r="I353" s="61"/>
      <c r="J353" s="61"/>
      <c r="K353" s="105"/>
      <c r="L353" s="90"/>
      <c r="M353" s="60"/>
      <c r="N353" s="108"/>
      <c r="O353" s="91"/>
      <c r="P353" s="111"/>
      <c r="Q353" s="93" t="str">
        <f>Table_Sequence_Check[[#This Row],[Final Warnings]]</f>
        <v/>
      </c>
      <c r="R353" s="19"/>
      <c r="S353" s="19"/>
      <c r="T353" s="19"/>
      <c r="BG353" s="3" t="str" cm="1">
        <f t="array" ref="BG353">_xlfn.LET(
    _xlpm.ProblemFound, _xlfn.TEXTJOIN(", ", TRUE, IF(OR(Table65[[#This Row],[Codon Optimize Capitalized?]]="No", Table65[[#This Row],[Codon Optimize Capitalized?]]=""), IF((ISNUMBER(SEARCH(Table_Problem_Sequences[Problem Sequences], Table65[[#This Row],[Custom Sequence/Bank ID]]))), Table_Problem_Sequences[Problem Sequences], ""),IF((ISNUMBER(FIND(LOWER(Table_Problem_Sequences[Problem Sequences]), Table65[[#This Row],[Custom Sequence/Bank ID]]))), Table_Problem_Sequences[Problem Sequences], ""))),
    IF(_xlpm.ProblemFound="", "", "Warning 1: Problem sequences found (" &amp; _xlpm.ProblemFound &amp; ")"))</f>
        <v/>
      </c>
      <c r="BH353" s="3" t="str">
        <f>IF(AND(Table65[[#This Row],[Vector]] &lt;&gt; "Banked Construct",Table65[[#This Row],[Service]]&lt;&gt;"Stock RNA", LEN(Table65[[#This Row],[Custom Sequence/Bank ID]])&lt;300, Table65[[#This Row],[Custom Sequence/Bank ID]]&lt;&gt;""),"Comment: Sequence is less than 300nt. A spacer sequence will be added to bring the length up to 300nt","")</f>
        <v/>
      </c>
      <c r="BI353" s="1" t="str">
        <f>IF(AND(Table65[[#This Row],[Custom Sequence/Bank ID]]&lt;&gt;"", Table65[[#This Row],[Codon Optimize Capitalized?]]&lt;&gt; "No", Table65[[#This Row],[Codon Optimize Capitalized?]]&lt;&gt; "", Table65[[#This Row],[Codon Optimize Capitalized?]]&lt;&gt; "No Options"),
    IF(MOD(LEN(SUBSTITUTE(SUBSTITUTE(SUBSTITUTE(SUBSTITUTE(SUBSTITUTE(Table65[[#This Row],[Custom Sequence/Bank ID]], "a", ""), "c", ""), "g", ""), "u", ""), "t", "")), 3) = 0,
        "",
        "Error 3: Optimization regions not divisible by 3"),
    "")</f>
        <v/>
      </c>
      <c r="BJ353" s="1" t="str">
        <f>IF(
    Table65[[#This Row],[Vector]]="Banked Construct",
    IF(
        AND(
            LEFT(Table65[[#This Row],[Custom Sequence/Bank ID]], 3)="RTC",
            ISNUMBER(VALUE(MID(Table65[[#This Row],[Custom Sequence/Bank ID]], 4, 7))),
            LEN(Table65[[#This Row],[Custom Sequence/Bank ID]])=10
        ),
        "",
        "Error 4: Incorrect Bank ID"
    ),
    ""
)</f>
        <v/>
      </c>
      <c r="BK353" s="1" t="str">
        <f>IF(
   AND(Table65[[#This Row],[Vector]]&lt;&gt;"Banked Construct", LEN(Table65[[#This Row],[Custom Sequence/Bank ID]])&gt;0),
   IF(
      LEN(
         SUBSTITUTE(
            SUBSTITUTE(
               SUBSTITUTE(
                  SUBSTITUTE(UPPER(Table65[[#This Row],[Custom Sequence/Bank ID]]),"A",""),
               "C",""),
            "T",""),
         "G","")
      )&gt;0,
      "Error 5: Non-ACGT characters present",
      ""
   ),
   ""
)</f>
        <v/>
      </c>
      <c r="BL353" s="4" t="str">
        <f>IF(AND(Table65[[#This Row],[Vector]] &lt;&gt; "Banked Construct",Table65[[#This Row],[Service]]="Custom RNA", LEN(Table65[[#This Row],[Custom Sequence/Bank ID]])&gt;10000),"Error 6: Maximum sequence length is 10,000nt",IF(AND(Table65[[#This Row],[Vector]] &lt;&gt; "Banked Construct",Table65[[#This Row],[Service]]="HT Custom RNA", LEN(Table65[[#This Row],[Custom Sequence/Bank ID]])&gt;5000),"Error 6: Maximum sequence length for HT is 5,000nt", IF(Table65[[#This Row],[Service]]="HT Geneblock Custom RNA", IF(AND(Table65[[#This Row],[Vector]]="RTC coding circRNA", LEN(Table65[[#This Row],[Custom Sequence/Bank ID]])&gt;3793),"Error 6: Maximum sequence length for Coding CircRNA Geneblock is 3,793nt", IF(AND(Table65[[#This Row],[Vector]]="RTC noncoding circRNA", LEN(Table65[[#This Row],[Custom Sequence/Bank ID]])&gt;4493),"Error 6: Maximum sequence length for Noncoding CircRNA Geneblock is 4,493nt", IF(AND(Table65[[#This Row],[Vector]]="RTC Other RNA", LEN(Table65[[#This Row],[Custom Sequence/Bank ID]])&gt;4913),"Error 6: Maximum sequence length for Other RNA Geneblock is 4,913nt",""))),"")))</f>
        <v/>
      </c>
      <c r="BM353" s="4" t="str">
        <f>IF(AND(Table65[[#This Row],[Vector]] &lt;&gt; "Banked Construct", Table65[[#This Row],[Service]]&lt;&gt;"Stock RNA", Table65[[#This Row],[Custom Sequence/Bank ID]]&lt;&gt;""),
    _xlfn.LET(
        _xlpm.Sequence, Table65[[#This Row],[Custom Sequence/Bank ID]],
        _xlpm.OriginalLength, IF(AND(Table65[[#This Row],[Codon Optimize Capitalized?]] &lt;&gt; "No", Table65[[#This Row],[Codon Optimize Capitalized?]] &lt;&gt; ""),
                           LEN(SUBSTITUTE(SUBSTITUTE(SUBSTITUTE(SUBSTITUTE(SUBSTITUTE(_xlpm.Sequence, "A", ""), "C", ""), "G", ""), "T", ""), "U", "")),
                           LEN(_xlpm.Sequence)),
        _xlpm.NoGCLength, IF(AND(Table65[[#This Row],[Codon Optimize Capitalized?]] &lt;&gt; "No", Table65[[#This Row],[Codon Optimize Capitalized?]] &lt;&gt; ""),
                       LEN((SUBSTITUTE(SUBSTITUTE(SUBSTITUTE(SUBSTITUTE(SUBSTITUTE(SUBSTITUTE(SUBSTITUTE(_xlpm.Sequence, "A", ""), "C", ""), "G", ""), "T", ""), "U", ""), "g", ""), "c", ""))),
                       LEN(SUBSTITUTE(SUBSTITUTE(UPPER(_xlpm.Sequence), "G", ""), "C", ""))),
        _xlpm.GCLength, _xlpm.OriginalLength - _xlpm.NoGCLength,
        _xlpm.GCPercentage, IF(_xlpm.OriginalLength &gt; 15, _xlpm.GCLength / _xlpm.OriginalLength, 0.5),
                IF(OR(_xlpm.GCPercentage &gt; 0.65, _xlpm.GCPercentage &lt; 0.25), "Warning 7: Unoptimized region GC is not between 25-65%", "")
    ),
    ""
)</f>
        <v/>
      </c>
      <c r="BN353" s="4" t="str" cm="1">
        <f t="array" ref="BN353">_xlfn.LET(
    _xlpm.ProblemFound, _xlfn.TEXTJOIN(", ", TRUE, IF(OR(Table65[[#This Row],[Codon Optimize Capitalized?]]="No", Table65[[#This Row],[Codon Optimize Capitalized?]]=""), IF((ISNUMBER(SEARCH(Table_Restriction_Enzymes[XbaI], Table65[[#This Row],[Custom Sequence/Bank ID]]))), Table_Restriction_Enzymes[XbaI], ""),IF((ISNUMBER(FIND(LOWER(Table_Restriction_Enzymes[XbaI]), Table65[[#This Row],[Custom Sequence/Bank ID]]))), Table_Restriction_Enzymes[XbaI], ""))),
    IF(_xlpm.ProblemFound="", "", "[" &amp; _xlpm.ProblemFound &amp; "]"))</f>
        <v/>
      </c>
      <c r="BO353" s="4" t="str">
        <f>IF(Table_Sequence_Check[[#This Row],[Restriction Enzyme 1 Check]]&lt;&gt;"", Table_Restriction_Enzymes[[#Headers],[XbaI]],"")</f>
        <v/>
      </c>
      <c r="BP353" s="4" t="str" cm="1">
        <f t="array" ref="BP353">_xlfn.LET(
    _xlpm.ProblemFound, _xlfn.TEXTJOIN(", ", TRUE, IF(OR(Table65[[#This Row],[Codon Optimize Capitalized?]]="No", Table65[[#This Row],[Codon Optimize Capitalized?]]=""), IF((ISNUMBER(SEARCH(Table_Restriction_Enzymes[AscI], Table65[[#This Row],[Custom Sequence/Bank ID]]))), Table_Restriction_Enzymes[AscI], ""),IF((ISNUMBER(FIND(LOWER(Table_Restriction_Enzymes[AscI]), Table65[[#This Row],[Custom Sequence/Bank ID]]))), Table_Restriction_Enzymes[AscI], ""))),
    IF(_xlpm.ProblemFound="", "", "[" &amp; _xlpm.ProblemFound &amp; "]"))</f>
        <v/>
      </c>
      <c r="BQ353" s="4" t="str">
        <f>IF(Table_Sequence_Check[[#This Row],[Restriction Enzyme 2 Check]]&lt;&gt;"", Table_Restriction_Enzymes[[#Headers],[AscI]],"")</f>
        <v/>
      </c>
      <c r="BR353" s="4" t="str">
        <f>IF(AND(Table65[[#This Row],[Vector]] &lt;&gt; "Banked Construct",Table65[[#This Row],[Service]]&lt;&gt;"Stock RNA", Table65[[#This Row],[Service]]&lt;&gt;"HT Geneblock Custom RNA", Table_Sequence_Check[[#This Row],[Restriction Enzyme 1 Check]]&lt;&gt;"", Table_Sequence_Check[[#This Row],[Restriction Enzyme 2 Check]]&lt;&gt; ""),"Error 8: Remove instances of one of the following: " &amp; _xlfn.CONCAT(Table_Sequence_Check[[#This Row],[Restriction Enzyme 1 Check]],Table_Sequence_Check[[#This Row],[Restriction Enzyme 2 Check]]),"")</f>
        <v/>
      </c>
      <c r="BS353" s="4" t="str" cm="1">
        <f t="array" ref="BS353">IF(
   AND(
      Table65[[#This Row],[Service]] &lt;&gt; "",
      OR(
         COUNTIF(Table65[Service], "HT Custom RNA") &gt; 0,
         COUNTIF(Table65[Service], "HT Geneblock Custom RNA") &gt; 0
      ),
      COUNTA(_xlfn.UNIQUE(_xlfn._xlws.FILTER(Table65[Service], Table65[Service] &lt;&gt; ""))) &gt; 1
   ),
   "Error 9: If selecting HT Custom RNA or HT Geneblock Custom RNA, all items must match the selected HT service",
   ""
)</f>
        <v/>
      </c>
      <c r="BT353" s="4" t="str" cm="1">
        <f t="array" ref="BT353">IF(
   AND(
      Table65[[#This Row],[Service]] &lt;&gt; "",
      OR(COUNTIF(Table65[Service], "*HT Custom RNA*") &gt; 0, COUNTIF(Table65[Service], "*HT Geneblock Custom RNA*") &gt; 0),
      OR(
         COUNTA(_xlfn.UNIQUE(_xlfn._xlws.FILTER(Table65[RNA Analytics], (Table65[Service] &lt;&gt; "")))) &gt; 1,
         COUNTA(_xlfn.UNIQUE(_xlfn._xlws.FILTER(Table65[Bank Construct?], (Table65[Service] &lt;&gt; "")))) &gt; 1,
         COUNTA(_xlfn.UNIQUE(_xlfn._xlws.FILTER(Table65[Synthesis Type], (Table65[Service] &lt;&gt; "")))) &gt; 1
      )
   ),
   "Error 10: If submitting HT Custom RNA or HT Geneblock Custom RNA service request, all items must have the same Synthesis Type, Banking, and Analytics",
   ""
)</f>
        <v/>
      </c>
      <c r="BU353" s="4" t="str">
        <f>IF(AND(OR(Table65[[#This Row],[Service]] = "HT Custom RNA",Table65[[#This Row],[Service]] = "HT Geneblock Custom RNA"), Table65[[#This Row],[Vector]]="Banked Construct"),"Error 11: Banked constructs cannot be submitted for HT/Geneblock Custom RNA service. Contact the core if you'd like to resynthesize an entire banked plate","")</f>
        <v/>
      </c>
      <c r="BV353" s="4" t="str">
        <f>IF(AND(Table65[[#This Row],[Service]] &lt;&gt; "", Table65[[#This Row],[Vector]]="Banked Construct", Table65[[#This Row],[Bank Construct?]]="Yes"),"Error 12: Cannot bank constructs that are already banked","")</f>
        <v/>
      </c>
      <c r="BW353" s="4" t="str" cm="1">
        <f t="array" ref="BW353">_xlfn.LET(
    _xlpm.ProblemFound, _xlfn.TEXTJOIN(", ", TRUE, IF(AND(Table65[[#This Row],[Synthesis Type]]="Other RNA", OR(Table65[[#This Row],[Codon Optimize Capitalized?]]="No", Table65[[#This Row],[Codon Optimize Capitalized?]]="")), IF((ISNUMBER(SEARCH(Table_pA_Check[pA Check], Table65[[#This Row],[Custom Sequence/Bank ID]]))), Table_pA_Check[pA Check], ""),IF((ISNUMBER(FIND(LOWER(Table_pA_Check[pA Check]), Table65[[#This Row],[Custom Sequence/Bank ID]]))), Table_pA_Check[pA Check], ""))),
    IF(_xlpm.ProblemFound="", "", "Error 13: Problem sequences found (" &amp; _xlpm.ProblemFound &amp; ")"))</f>
        <v/>
      </c>
      <c r="BX353" s="4" t="str">
        <f>IF(AND(Table65[[#This Row],[Service]] &lt;&gt; "", Table65[[#This Row],[Codon Optimize Capitalized?]]&lt;&gt; "No", Table65[[#This Row],[Codon Optimize Capitalized?]]&lt;&gt; "", Table65[[#This Row],[Codon Optimize Capitalized?]]&lt;&gt; "No Options", EXACT(Table65[[#This Row],[Custom Sequence/Bank ID]],LOWER(Table65[[#This Row],[Custom Sequence/Bank ID]]))),"Error 14: Codon optimization is selected, but sequence is lowercase. Change regions for optimization to uppercase","")</f>
        <v/>
      </c>
      <c r="BY353" s="4" t="str">
        <f>IF(COUNTIF(Table65[Name], Table65[[#This Row],[Name]]) &gt; 1, "Error 15: Duplicate name", "")</f>
        <v/>
      </c>
      <c r="BZ353" s="4" t="str">
        <f>IF(
   Table65[[#This Row],[Service]]&lt;&gt;"",
   IF(
      AND(Table65[[#This Row],[Formulation]]="", Table65[[#This Row],[Number of Aliquots]]&gt;1),
      "Error 16: The RTC can only aliquot formulated circRNA; unformulated circRNA is stable through many freeze-thaw cycles",
      ""
   ),
   ""
)</f>
        <v/>
      </c>
      <c r="CA353" s="4" t="str">
        <f>IF(
   Table65[[#This Row],[Service]]&lt;&gt;"",
   IF(
      Table65[[#This Row],[Number of Aliquots]] &gt; (Table65[[#This Row],[Quantity (mg)]]*20),
      "Error 17: Too many aliquots. Maximum aliquots for Quantity requested = " &amp; (Table65[[#This Row],[Quantity (mg)]]*20),
      ""
   ),
   ""
)</f>
        <v/>
      </c>
      <c r="CB353" s="4" t="str">
        <f>IF(
   AND(Table65[[#This Row],[Service]]&lt;&gt;"", Table65[[#This Row],[Quantity (mg)]]&lt;0.2, Table65[[#This Row],[Formulation]]&lt;&gt;"", Table65[[#This Row],[Formulation]]&lt;&gt;"None"),
   "Error 18: Quantity too low. Minimum is 0.2mg for formulations",
   ""
)</f>
        <v/>
      </c>
      <c r="CC353" s="4" t="str">
        <f>IF(
   AND(Table65[[#This Row],[Service]]&lt;&gt;"", Table65[[#This Row],[Vector]]="No Vector", Table65[[#This Row],[Service]]&lt;&gt;"HT Geneblock Custom RNA"),
   "Error 19: [No Vector] can only be used for Geneblock service",
   ""
)</f>
        <v/>
      </c>
      <c r="CD353" s="4" t="str">
        <f>_xlfn.LET(
    _xlpm.errorList, _xlfn.TEXTJOIN(". ", TRUE, Table_Sequence_Check[[#This Row],[Problem Sequence Check]:[GC Check]],Table_Sequence_Check[[#This Row],[Restriction Enzyme Error]:[Gblock No Vector Check]]),
    IF(AND(Table65[[#This Row],[Service]]&lt;&gt;"", Table65[[#This Row],[Custom Sequence/Bank ID]]&lt;&gt;"SPECIAL",_xlpm.errorList&lt;&gt;""), _xlpm.errorList &amp; ".", "")
)</f>
        <v/>
      </c>
      <c r="CF353" s="3" t="str">
        <f t="shared" si="25"/>
        <v>Required</v>
      </c>
      <c r="CG353" s="1" t="str">
        <f t="shared" si="26"/>
        <v>Optional</v>
      </c>
      <c r="CH353" s="1" t="str">
        <f>IF(Table65[[#This Row],[Service]]&lt;&gt;"",IF((Table65[[#This Row],[Service]]="HT Custom RNA") + (Table65[[#This Row],[Service]]="HT Geneblock Custom RNA"), "Empty","Required"),"Empty")</f>
        <v>Empty</v>
      </c>
      <c r="CI353" s="1" t="str">
        <f>IF(Table65[[#This Row],[Service]] = "Stock RNA", "Required","Empty")</f>
        <v>Empty</v>
      </c>
      <c r="CJ353" s="1" t="str">
        <f>IF(OR(Table65[[#This Row],[Service]] = "Custom RNA", Table65[[#This Row],[Service]] = "HT Custom RNA", Table65[[#This Row],[Service]] = "HT Geneblock Custom RNA", Table65[[#This Row],[Service]] = "Formulation"), "Required", "Empty")</f>
        <v>Empty</v>
      </c>
      <c r="CK353" s="1" t="str">
        <f>IF(OR(Table65[[#This Row],[Service]] = "Custom RNA", Table65[[#This Row],[Service]] = "HT Custom RNA", Table65[[#This Row],[Service]] = "HT Geneblock Custom RNA"), "Required", "Empty")</f>
        <v>Empty</v>
      </c>
      <c r="CL353" s="1" t="str">
        <f>IF(OR(Table65[[#This Row],[Service]] = "Custom RNA", Table65[[#This Row],[Service]] = "HT Custom RNA", Table65[[#This Row],[Service]] = "HT Geneblock Custom RNA"), "Required", "Empty")</f>
        <v>Empty</v>
      </c>
      <c r="CM353" s="1" t="str">
        <f>IF(OR(Table65[[#This Row],[Service]] = "Custom RNA", Table65[[#This Row],[Service]] = "HT Custom RNA", Table65[[#This Row],[Service]] = "HT Geneblock Custom RNA"), "Required", "Empty")</f>
        <v>Empty</v>
      </c>
      <c r="CN353" s="1" t="str">
        <f>IF(AND(Table65[[#This Row],[Vector]]&lt;&gt;"Banked Construct", OR(Table65[[#This Row],[Service]] = "Custom RNA", Table65[[#This Row],[Service]] = "HT Custom RNA",Table65[[#This Row],[Service]] = "HT Geneblock Custom RNA",)), "Optional", "Empty")</f>
        <v>Empty</v>
      </c>
      <c r="CO353" s="1" t="str">
        <f>IF(OR(Table65[[#This Row],[Service]] = "Custom RNA", Table65[[#This Row],[Service]] = "HT Custom RNA"), "Optional", "Empty")</f>
        <v>Empty</v>
      </c>
      <c r="CP353" s="1" t="str">
        <f>IF(OR(Table65[[#This Row],[Service]] = "Custom RNA", Table65[[#This Row],[Service]] = "HT Custom RNA", Table65[[#This Row],[Service]] = "HT Custom Geneblock RNA"), "Optional", "Empty")</f>
        <v>Empty</v>
      </c>
      <c r="CQ353" s="1" t="str">
        <f>IF(Table65[[#This Row],[Service]]&lt;&gt;"",IF(OR(Table65[[#This Row],[Service]]="HT Custom RNA", Table65[[#This Row],[Service]]="HT Geneblock Custom RNA"), "Empty","Optional"),"Empty")</f>
        <v>Empty</v>
      </c>
      <c r="CR353" s="1" t="str">
        <f>IF(AND(Table65[[#This Row],[Formulation]]&lt;&gt;"",Table65[[#This Row],[Formulation]]&lt;&gt;"None",Table65[[#This Row],[Formulation]]&lt;&gt;"No Options"), "Required","Empty")</f>
        <v>Empty</v>
      </c>
      <c r="CS353" s="1" t="str">
        <f>IF(AND(Table65[[#This Row],[Formulation]]&lt;&gt;"",Table65[[#This Row],[Formulation]]&lt;&gt;"None",Table65[[#This Row],[Formulation]]&lt;&gt;"No Options"), "Optional","Empty")</f>
        <v>Empty</v>
      </c>
      <c r="CT353" s="1" t="str">
        <f t="shared" si="27"/>
        <v>Optional</v>
      </c>
      <c r="CU353" s="1" t="str">
        <f t="shared" si="28"/>
        <v>Optional</v>
      </c>
      <c r="CV353" s="2" t="str">
        <f t="shared" si="29"/>
        <v>Optional</v>
      </c>
    </row>
    <row r="354" spans="1:100" x14ac:dyDescent="0.35">
      <c r="A354" s="69">
        <v>350</v>
      </c>
      <c r="B354" s="59"/>
      <c r="C354" s="83"/>
      <c r="D354" s="85"/>
      <c r="E354" s="90"/>
      <c r="F354" s="60"/>
      <c r="G354" s="60"/>
      <c r="H354" s="60"/>
      <c r="I354" s="61"/>
      <c r="J354" s="61"/>
      <c r="K354" s="105"/>
      <c r="L354" s="90"/>
      <c r="M354" s="60"/>
      <c r="N354" s="108"/>
      <c r="O354" s="91"/>
      <c r="P354" s="111"/>
      <c r="Q354" s="93" t="str">
        <f>Table_Sequence_Check[[#This Row],[Final Warnings]]</f>
        <v/>
      </c>
      <c r="R354" s="19"/>
      <c r="S354" s="19"/>
      <c r="T354" s="19"/>
      <c r="BG354" s="3" t="str" cm="1">
        <f t="array" ref="BG354">_xlfn.LET(
    _xlpm.ProblemFound, _xlfn.TEXTJOIN(", ", TRUE, IF(OR(Table65[[#This Row],[Codon Optimize Capitalized?]]="No", Table65[[#This Row],[Codon Optimize Capitalized?]]=""), IF((ISNUMBER(SEARCH(Table_Problem_Sequences[Problem Sequences], Table65[[#This Row],[Custom Sequence/Bank ID]]))), Table_Problem_Sequences[Problem Sequences], ""),IF((ISNUMBER(FIND(LOWER(Table_Problem_Sequences[Problem Sequences]), Table65[[#This Row],[Custom Sequence/Bank ID]]))), Table_Problem_Sequences[Problem Sequences], ""))),
    IF(_xlpm.ProblemFound="", "", "Warning 1: Problem sequences found (" &amp; _xlpm.ProblemFound &amp; ")"))</f>
        <v/>
      </c>
      <c r="BH354" s="3" t="str">
        <f>IF(AND(Table65[[#This Row],[Vector]] &lt;&gt; "Banked Construct",Table65[[#This Row],[Service]]&lt;&gt;"Stock RNA", LEN(Table65[[#This Row],[Custom Sequence/Bank ID]])&lt;300, Table65[[#This Row],[Custom Sequence/Bank ID]]&lt;&gt;""),"Comment: Sequence is less than 300nt. A spacer sequence will be added to bring the length up to 300nt","")</f>
        <v/>
      </c>
      <c r="BI354" s="1" t="str">
        <f>IF(AND(Table65[[#This Row],[Custom Sequence/Bank ID]]&lt;&gt;"", Table65[[#This Row],[Codon Optimize Capitalized?]]&lt;&gt; "No", Table65[[#This Row],[Codon Optimize Capitalized?]]&lt;&gt; "", Table65[[#This Row],[Codon Optimize Capitalized?]]&lt;&gt; "No Options"),
    IF(MOD(LEN(SUBSTITUTE(SUBSTITUTE(SUBSTITUTE(SUBSTITUTE(SUBSTITUTE(Table65[[#This Row],[Custom Sequence/Bank ID]], "a", ""), "c", ""), "g", ""), "u", ""), "t", "")), 3) = 0,
        "",
        "Error 3: Optimization regions not divisible by 3"),
    "")</f>
        <v/>
      </c>
      <c r="BJ354" s="1" t="str">
        <f>IF(
    Table65[[#This Row],[Vector]]="Banked Construct",
    IF(
        AND(
            LEFT(Table65[[#This Row],[Custom Sequence/Bank ID]], 3)="RTC",
            ISNUMBER(VALUE(MID(Table65[[#This Row],[Custom Sequence/Bank ID]], 4, 7))),
            LEN(Table65[[#This Row],[Custom Sequence/Bank ID]])=10
        ),
        "",
        "Error 4: Incorrect Bank ID"
    ),
    ""
)</f>
        <v/>
      </c>
      <c r="BK354" s="1" t="str">
        <f>IF(
   AND(Table65[[#This Row],[Vector]]&lt;&gt;"Banked Construct", LEN(Table65[[#This Row],[Custom Sequence/Bank ID]])&gt;0),
   IF(
      LEN(
         SUBSTITUTE(
            SUBSTITUTE(
               SUBSTITUTE(
                  SUBSTITUTE(UPPER(Table65[[#This Row],[Custom Sequence/Bank ID]]),"A",""),
               "C",""),
            "T",""),
         "G","")
      )&gt;0,
      "Error 5: Non-ACGT characters present",
      ""
   ),
   ""
)</f>
        <v/>
      </c>
      <c r="BL354" s="4" t="str">
        <f>IF(AND(Table65[[#This Row],[Vector]] &lt;&gt; "Banked Construct",Table65[[#This Row],[Service]]="Custom RNA", LEN(Table65[[#This Row],[Custom Sequence/Bank ID]])&gt;10000),"Error 6: Maximum sequence length is 10,000nt",IF(AND(Table65[[#This Row],[Vector]] &lt;&gt; "Banked Construct",Table65[[#This Row],[Service]]="HT Custom RNA", LEN(Table65[[#This Row],[Custom Sequence/Bank ID]])&gt;5000),"Error 6: Maximum sequence length for HT is 5,000nt", IF(Table65[[#This Row],[Service]]="HT Geneblock Custom RNA", IF(AND(Table65[[#This Row],[Vector]]="RTC coding circRNA", LEN(Table65[[#This Row],[Custom Sequence/Bank ID]])&gt;3793),"Error 6: Maximum sequence length for Coding CircRNA Geneblock is 3,793nt", IF(AND(Table65[[#This Row],[Vector]]="RTC noncoding circRNA", LEN(Table65[[#This Row],[Custom Sequence/Bank ID]])&gt;4493),"Error 6: Maximum sequence length for Noncoding CircRNA Geneblock is 4,493nt", IF(AND(Table65[[#This Row],[Vector]]="RTC Other RNA", LEN(Table65[[#This Row],[Custom Sequence/Bank ID]])&gt;4913),"Error 6: Maximum sequence length for Other RNA Geneblock is 4,913nt",""))),"")))</f>
        <v/>
      </c>
      <c r="BM354" s="4" t="str">
        <f>IF(AND(Table65[[#This Row],[Vector]] &lt;&gt; "Banked Construct", Table65[[#This Row],[Service]]&lt;&gt;"Stock RNA", Table65[[#This Row],[Custom Sequence/Bank ID]]&lt;&gt;""),
    _xlfn.LET(
        _xlpm.Sequence, Table65[[#This Row],[Custom Sequence/Bank ID]],
        _xlpm.OriginalLength, IF(AND(Table65[[#This Row],[Codon Optimize Capitalized?]] &lt;&gt; "No", Table65[[#This Row],[Codon Optimize Capitalized?]] &lt;&gt; ""),
                           LEN(SUBSTITUTE(SUBSTITUTE(SUBSTITUTE(SUBSTITUTE(SUBSTITUTE(_xlpm.Sequence, "A", ""), "C", ""), "G", ""), "T", ""), "U", "")),
                           LEN(_xlpm.Sequence)),
        _xlpm.NoGCLength, IF(AND(Table65[[#This Row],[Codon Optimize Capitalized?]] &lt;&gt; "No", Table65[[#This Row],[Codon Optimize Capitalized?]] &lt;&gt; ""),
                       LEN((SUBSTITUTE(SUBSTITUTE(SUBSTITUTE(SUBSTITUTE(SUBSTITUTE(SUBSTITUTE(SUBSTITUTE(_xlpm.Sequence, "A", ""), "C", ""), "G", ""), "T", ""), "U", ""), "g", ""), "c", ""))),
                       LEN(SUBSTITUTE(SUBSTITUTE(UPPER(_xlpm.Sequence), "G", ""), "C", ""))),
        _xlpm.GCLength, _xlpm.OriginalLength - _xlpm.NoGCLength,
        _xlpm.GCPercentage, IF(_xlpm.OriginalLength &gt; 15, _xlpm.GCLength / _xlpm.OriginalLength, 0.5),
                IF(OR(_xlpm.GCPercentage &gt; 0.65, _xlpm.GCPercentage &lt; 0.25), "Warning 7: Unoptimized region GC is not between 25-65%", "")
    ),
    ""
)</f>
        <v/>
      </c>
      <c r="BN354" s="4" t="str" cm="1">
        <f t="array" ref="BN354">_xlfn.LET(
    _xlpm.ProblemFound, _xlfn.TEXTJOIN(", ", TRUE, IF(OR(Table65[[#This Row],[Codon Optimize Capitalized?]]="No", Table65[[#This Row],[Codon Optimize Capitalized?]]=""), IF((ISNUMBER(SEARCH(Table_Restriction_Enzymes[XbaI], Table65[[#This Row],[Custom Sequence/Bank ID]]))), Table_Restriction_Enzymes[XbaI], ""),IF((ISNUMBER(FIND(LOWER(Table_Restriction_Enzymes[XbaI]), Table65[[#This Row],[Custom Sequence/Bank ID]]))), Table_Restriction_Enzymes[XbaI], ""))),
    IF(_xlpm.ProblemFound="", "", "[" &amp; _xlpm.ProblemFound &amp; "]"))</f>
        <v/>
      </c>
      <c r="BO354" s="4" t="str">
        <f>IF(Table_Sequence_Check[[#This Row],[Restriction Enzyme 1 Check]]&lt;&gt;"", Table_Restriction_Enzymes[[#Headers],[XbaI]],"")</f>
        <v/>
      </c>
      <c r="BP354" s="4" t="str" cm="1">
        <f t="array" ref="BP354">_xlfn.LET(
    _xlpm.ProblemFound, _xlfn.TEXTJOIN(", ", TRUE, IF(OR(Table65[[#This Row],[Codon Optimize Capitalized?]]="No", Table65[[#This Row],[Codon Optimize Capitalized?]]=""), IF((ISNUMBER(SEARCH(Table_Restriction_Enzymes[AscI], Table65[[#This Row],[Custom Sequence/Bank ID]]))), Table_Restriction_Enzymes[AscI], ""),IF((ISNUMBER(FIND(LOWER(Table_Restriction_Enzymes[AscI]), Table65[[#This Row],[Custom Sequence/Bank ID]]))), Table_Restriction_Enzymes[AscI], ""))),
    IF(_xlpm.ProblemFound="", "", "[" &amp; _xlpm.ProblemFound &amp; "]"))</f>
        <v/>
      </c>
      <c r="BQ354" s="4" t="str">
        <f>IF(Table_Sequence_Check[[#This Row],[Restriction Enzyme 2 Check]]&lt;&gt;"", Table_Restriction_Enzymes[[#Headers],[AscI]],"")</f>
        <v/>
      </c>
      <c r="BR354" s="4" t="str">
        <f>IF(AND(Table65[[#This Row],[Vector]] &lt;&gt; "Banked Construct",Table65[[#This Row],[Service]]&lt;&gt;"Stock RNA", Table65[[#This Row],[Service]]&lt;&gt;"HT Geneblock Custom RNA", Table_Sequence_Check[[#This Row],[Restriction Enzyme 1 Check]]&lt;&gt;"", Table_Sequence_Check[[#This Row],[Restriction Enzyme 2 Check]]&lt;&gt; ""),"Error 8: Remove instances of one of the following: " &amp; _xlfn.CONCAT(Table_Sequence_Check[[#This Row],[Restriction Enzyme 1 Check]],Table_Sequence_Check[[#This Row],[Restriction Enzyme 2 Check]]),"")</f>
        <v/>
      </c>
      <c r="BS354" s="4" t="str" cm="1">
        <f t="array" ref="BS354">IF(
   AND(
      Table65[[#This Row],[Service]] &lt;&gt; "",
      OR(
         COUNTIF(Table65[Service], "HT Custom RNA") &gt; 0,
         COUNTIF(Table65[Service], "HT Geneblock Custom RNA") &gt; 0
      ),
      COUNTA(_xlfn.UNIQUE(_xlfn._xlws.FILTER(Table65[Service], Table65[Service] &lt;&gt; ""))) &gt; 1
   ),
   "Error 9: If selecting HT Custom RNA or HT Geneblock Custom RNA, all items must match the selected HT service",
   ""
)</f>
        <v/>
      </c>
      <c r="BT354" s="4" t="str" cm="1">
        <f t="array" ref="BT354">IF(
   AND(
      Table65[[#This Row],[Service]] &lt;&gt; "",
      OR(COUNTIF(Table65[Service], "*HT Custom RNA*") &gt; 0, COUNTIF(Table65[Service], "*HT Geneblock Custom RNA*") &gt; 0),
      OR(
         COUNTA(_xlfn.UNIQUE(_xlfn._xlws.FILTER(Table65[RNA Analytics], (Table65[Service] &lt;&gt; "")))) &gt; 1,
         COUNTA(_xlfn.UNIQUE(_xlfn._xlws.FILTER(Table65[Bank Construct?], (Table65[Service] &lt;&gt; "")))) &gt; 1,
         COUNTA(_xlfn.UNIQUE(_xlfn._xlws.FILTER(Table65[Synthesis Type], (Table65[Service] &lt;&gt; "")))) &gt; 1
      )
   ),
   "Error 10: If submitting HT Custom RNA or HT Geneblock Custom RNA service request, all items must have the same Synthesis Type, Banking, and Analytics",
   ""
)</f>
        <v/>
      </c>
      <c r="BU354" s="4" t="str">
        <f>IF(AND(OR(Table65[[#This Row],[Service]] = "HT Custom RNA",Table65[[#This Row],[Service]] = "HT Geneblock Custom RNA"), Table65[[#This Row],[Vector]]="Banked Construct"),"Error 11: Banked constructs cannot be submitted for HT/Geneblock Custom RNA service. Contact the core if you'd like to resynthesize an entire banked plate","")</f>
        <v/>
      </c>
      <c r="BV354" s="4" t="str">
        <f>IF(AND(Table65[[#This Row],[Service]] &lt;&gt; "", Table65[[#This Row],[Vector]]="Banked Construct", Table65[[#This Row],[Bank Construct?]]="Yes"),"Error 12: Cannot bank constructs that are already banked","")</f>
        <v/>
      </c>
      <c r="BW354" s="4" t="str" cm="1">
        <f t="array" ref="BW354">_xlfn.LET(
    _xlpm.ProblemFound, _xlfn.TEXTJOIN(", ", TRUE, IF(AND(Table65[[#This Row],[Synthesis Type]]="Other RNA", OR(Table65[[#This Row],[Codon Optimize Capitalized?]]="No", Table65[[#This Row],[Codon Optimize Capitalized?]]="")), IF((ISNUMBER(SEARCH(Table_pA_Check[pA Check], Table65[[#This Row],[Custom Sequence/Bank ID]]))), Table_pA_Check[pA Check], ""),IF((ISNUMBER(FIND(LOWER(Table_pA_Check[pA Check]), Table65[[#This Row],[Custom Sequence/Bank ID]]))), Table_pA_Check[pA Check], ""))),
    IF(_xlpm.ProblemFound="", "", "Error 13: Problem sequences found (" &amp; _xlpm.ProblemFound &amp; ")"))</f>
        <v/>
      </c>
      <c r="BX354" s="4" t="str">
        <f>IF(AND(Table65[[#This Row],[Service]] &lt;&gt; "", Table65[[#This Row],[Codon Optimize Capitalized?]]&lt;&gt; "No", Table65[[#This Row],[Codon Optimize Capitalized?]]&lt;&gt; "", Table65[[#This Row],[Codon Optimize Capitalized?]]&lt;&gt; "No Options", EXACT(Table65[[#This Row],[Custom Sequence/Bank ID]],LOWER(Table65[[#This Row],[Custom Sequence/Bank ID]]))),"Error 14: Codon optimization is selected, but sequence is lowercase. Change regions for optimization to uppercase","")</f>
        <v/>
      </c>
      <c r="BY354" s="4" t="str">
        <f>IF(COUNTIF(Table65[Name], Table65[[#This Row],[Name]]) &gt; 1, "Error 15: Duplicate name", "")</f>
        <v/>
      </c>
      <c r="BZ354" s="4" t="str">
        <f>IF(
   Table65[[#This Row],[Service]]&lt;&gt;"",
   IF(
      AND(Table65[[#This Row],[Formulation]]="", Table65[[#This Row],[Number of Aliquots]]&gt;1),
      "Error 16: The RTC can only aliquot formulated circRNA; unformulated circRNA is stable through many freeze-thaw cycles",
      ""
   ),
   ""
)</f>
        <v/>
      </c>
      <c r="CA354" s="4" t="str">
        <f>IF(
   Table65[[#This Row],[Service]]&lt;&gt;"",
   IF(
      Table65[[#This Row],[Number of Aliquots]] &gt; (Table65[[#This Row],[Quantity (mg)]]*20),
      "Error 17: Too many aliquots. Maximum aliquots for Quantity requested = " &amp; (Table65[[#This Row],[Quantity (mg)]]*20),
      ""
   ),
   ""
)</f>
        <v/>
      </c>
      <c r="CB354" s="4" t="str">
        <f>IF(
   AND(Table65[[#This Row],[Service]]&lt;&gt;"", Table65[[#This Row],[Quantity (mg)]]&lt;0.2, Table65[[#This Row],[Formulation]]&lt;&gt;"", Table65[[#This Row],[Formulation]]&lt;&gt;"None"),
   "Error 18: Quantity too low. Minimum is 0.2mg for formulations",
   ""
)</f>
        <v/>
      </c>
      <c r="CC354" s="4" t="str">
        <f>IF(
   AND(Table65[[#This Row],[Service]]&lt;&gt;"", Table65[[#This Row],[Vector]]="No Vector", Table65[[#This Row],[Service]]&lt;&gt;"HT Geneblock Custom RNA"),
   "Error 19: [No Vector] can only be used for Geneblock service",
   ""
)</f>
        <v/>
      </c>
      <c r="CD354" s="4" t="str">
        <f>_xlfn.LET(
    _xlpm.errorList, _xlfn.TEXTJOIN(". ", TRUE, Table_Sequence_Check[[#This Row],[Problem Sequence Check]:[GC Check]],Table_Sequence_Check[[#This Row],[Restriction Enzyme Error]:[Gblock No Vector Check]]),
    IF(AND(Table65[[#This Row],[Service]]&lt;&gt;"", Table65[[#This Row],[Custom Sequence/Bank ID]]&lt;&gt;"SPECIAL",_xlpm.errorList&lt;&gt;""), _xlpm.errorList &amp; ".", "")
)</f>
        <v/>
      </c>
      <c r="CF354" s="3" t="str">
        <f t="shared" si="25"/>
        <v>Required</v>
      </c>
      <c r="CG354" s="1" t="str">
        <f t="shared" si="26"/>
        <v>Optional</v>
      </c>
      <c r="CH354" s="1" t="str">
        <f>IF(Table65[[#This Row],[Service]]&lt;&gt;"",IF((Table65[[#This Row],[Service]]="HT Custom RNA") + (Table65[[#This Row],[Service]]="HT Geneblock Custom RNA"), "Empty","Required"),"Empty")</f>
        <v>Empty</v>
      </c>
      <c r="CI354" s="1" t="str">
        <f>IF(Table65[[#This Row],[Service]] = "Stock RNA", "Required","Empty")</f>
        <v>Empty</v>
      </c>
      <c r="CJ354" s="1" t="str">
        <f>IF(OR(Table65[[#This Row],[Service]] = "Custom RNA", Table65[[#This Row],[Service]] = "HT Custom RNA", Table65[[#This Row],[Service]] = "HT Geneblock Custom RNA", Table65[[#This Row],[Service]] = "Formulation"), "Required", "Empty")</f>
        <v>Empty</v>
      </c>
      <c r="CK354" s="1" t="str">
        <f>IF(OR(Table65[[#This Row],[Service]] = "Custom RNA", Table65[[#This Row],[Service]] = "HT Custom RNA", Table65[[#This Row],[Service]] = "HT Geneblock Custom RNA"), "Required", "Empty")</f>
        <v>Empty</v>
      </c>
      <c r="CL354" s="1" t="str">
        <f>IF(OR(Table65[[#This Row],[Service]] = "Custom RNA", Table65[[#This Row],[Service]] = "HT Custom RNA", Table65[[#This Row],[Service]] = "HT Geneblock Custom RNA"), "Required", "Empty")</f>
        <v>Empty</v>
      </c>
      <c r="CM354" s="1" t="str">
        <f>IF(OR(Table65[[#This Row],[Service]] = "Custom RNA", Table65[[#This Row],[Service]] = "HT Custom RNA", Table65[[#This Row],[Service]] = "HT Geneblock Custom RNA"), "Required", "Empty")</f>
        <v>Empty</v>
      </c>
      <c r="CN354" s="1" t="str">
        <f>IF(AND(Table65[[#This Row],[Vector]]&lt;&gt;"Banked Construct", OR(Table65[[#This Row],[Service]] = "Custom RNA", Table65[[#This Row],[Service]] = "HT Custom RNA",Table65[[#This Row],[Service]] = "HT Geneblock Custom RNA",)), "Optional", "Empty")</f>
        <v>Empty</v>
      </c>
      <c r="CO354" s="1" t="str">
        <f>IF(OR(Table65[[#This Row],[Service]] = "Custom RNA", Table65[[#This Row],[Service]] = "HT Custom RNA"), "Optional", "Empty")</f>
        <v>Empty</v>
      </c>
      <c r="CP354" s="1" t="str">
        <f>IF(OR(Table65[[#This Row],[Service]] = "Custom RNA", Table65[[#This Row],[Service]] = "HT Custom RNA", Table65[[#This Row],[Service]] = "HT Custom Geneblock RNA"), "Optional", "Empty")</f>
        <v>Empty</v>
      </c>
      <c r="CQ354" s="1" t="str">
        <f>IF(Table65[[#This Row],[Service]]&lt;&gt;"",IF(OR(Table65[[#This Row],[Service]]="HT Custom RNA", Table65[[#This Row],[Service]]="HT Geneblock Custom RNA"), "Empty","Optional"),"Empty")</f>
        <v>Empty</v>
      </c>
      <c r="CR354" s="1" t="str">
        <f>IF(AND(Table65[[#This Row],[Formulation]]&lt;&gt;"",Table65[[#This Row],[Formulation]]&lt;&gt;"None",Table65[[#This Row],[Formulation]]&lt;&gt;"No Options"), "Required","Empty")</f>
        <v>Empty</v>
      </c>
      <c r="CS354" s="1" t="str">
        <f>IF(AND(Table65[[#This Row],[Formulation]]&lt;&gt;"",Table65[[#This Row],[Formulation]]&lt;&gt;"None",Table65[[#This Row],[Formulation]]&lt;&gt;"No Options"), "Optional","Empty")</f>
        <v>Empty</v>
      </c>
      <c r="CT354" s="1" t="str">
        <f t="shared" si="27"/>
        <v>Optional</v>
      </c>
      <c r="CU354" s="1" t="str">
        <f t="shared" si="28"/>
        <v>Optional</v>
      </c>
      <c r="CV354" s="2" t="str">
        <f t="shared" si="29"/>
        <v>Optional</v>
      </c>
    </row>
    <row r="355" spans="1:100" x14ac:dyDescent="0.35">
      <c r="A355" s="69">
        <v>351</v>
      </c>
      <c r="B355" s="59"/>
      <c r="C355" s="83"/>
      <c r="D355" s="85"/>
      <c r="E355" s="90"/>
      <c r="F355" s="60"/>
      <c r="G355" s="60"/>
      <c r="H355" s="60"/>
      <c r="I355" s="61"/>
      <c r="J355" s="61"/>
      <c r="K355" s="105"/>
      <c r="L355" s="90"/>
      <c r="M355" s="60"/>
      <c r="N355" s="108"/>
      <c r="O355" s="91"/>
      <c r="P355" s="111"/>
      <c r="Q355" s="93" t="str">
        <f>Table_Sequence_Check[[#This Row],[Final Warnings]]</f>
        <v/>
      </c>
      <c r="R355" s="19"/>
      <c r="S355" s="19"/>
      <c r="T355" s="19"/>
      <c r="BG355" s="3" t="str" cm="1">
        <f t="array" ref="BG355">_xlfn.LET(
    _xlpm.ProblemFound, _xlfn.TEXTJOIN(", ", TRUE, IF(OR(Table65[[#This Row],[Codon Optimize Capitalized?]]="No", Table65[[#This Row],[Codon Optimize Capitalized?]]=""), IF((ISNUMBER(SEARCH(Table_Problem_Sequences[Problem Sequences], Table65[[#This Row],[Custom Sequence/Bank ID]]))), Table_Problem_Sequences[Problem Sequences], ""),IF((ISNUMBER(FIND(LOWER(Table_Problem_Sequences[Problem Sequences]), Table65[[#This Row],[Custom Sequence/Bank ID]]))), Table_Problem_Sequences[Problem Sequences], ""))),
    IF(_xlpm.ProblemFound="", "", "Warning 1: Problem sequences found (" &amp; _xlpm.ProblemFound &amp; ")"))</f>
        <v/>
      </c>
      <c r="BH355" s="3" t="str">
        <f>IF(AND(Table65[[#This Row],[Vector]] &lt;&gt; "Banked Construct",Table65[[#This Row],[Service]]&lt;&gt;"Stock RNA", LEN(Table65[[#This Row],[Custom Sequence/Bank ID]])&lt;300, Table65[[#This Row],[Custom Sequence/Bank ID]]&lt;&gt;""),"Comment: Sequence is less than 300nt. A spacer sequence will be added to bring the length up to 300nt","")</f>
        <v/>
      </c>
      <c r="BI355" s="1" t="str">
        <f>IF(AND(Table65[[#This Row],[Custom Sequence/Bank ID]]&lt;&gt;"", Table65[[#This Row],[Codon Optimize Capitalized?]]&lt;&gt; "No", Table65[[#This Row],[Codon Optimize Capitalized?]]&lt;&gt; "", Table65[[#This Row],[Codon Optimize Capitalized?]]&lt;&gt; "No Options"),
    IF(MOD(LEN(SUBSTITUTE(SUBSTITUTE(SUBSTITUTE(SUBSTITUTE(SUBSTITUTE(Table65[[#This Row],[Custom Sequence/Bank ID]], "a", ""), "c", ""), "g", ""), "u", ""), "t", "")), 3) = 0,
        "",
        "Error 3: Optimization regions not divisible by 3"),
    "")</f>
        <v/>
      </c>
      <c r="BJ355" s="1" t="str">
        <f>IF(
    Table65[[#This Row],[Vector]]="Banked Construct",
    IF(
        AND(
            LEFT(Table65[[#This Row],[Custom Sequence/Bank ID]], 3)="RTC",
            ISNUMBER(VALUE(MID(Table65[[#This Row],[Custom Sequence/Bank ID]], 4, 7))),
            LEN(Table65[[#This Row],[Custom Sequence/Bank ID]])=10
        ),
        "",
        "Error 4: Incorrect Bank ID"
    ),
    ""
)</f>
        <v/>
      </c>
      <c r="BK355" s="1" t="str">
        <f>IF(
   AND(Table65[[#This Row],[Vector]]&lt;&gt;"Banked Construct", LEN(Table65[[#This Row],[Custom Sequence/Bank ID]])&gt;0),
   IF(
      LEN(
         SUBSTITUTE(
            SUBSTITUTE(
               SUBSTITUTE(
                  SUBSTITUTE(UPPER(Table65[[#This Row],[Custom Sequence/Bank ID]]),"A",""),
               "C",""),
            "T",""),
         "G","")
      )&gt;0,
      "Error 5: Non-ACGT characters present",
      ""
   ),
   ""
)</f>
        <v/>
      </c>
      <c r="BL355" s="4" t="str">
        <f>IF(AND(Table65[[#This Row],[Vector]] &lt;&gt; "Banked Construct",Table65[[#This Row],[Service]]="Custom RNA", LEN(Table65[[#This Row],[Custom Sequence/Bank ID]])&gt;10000),"Error 6: Maximum sequence length is 10,000nt",IF(AND(Table65[[#This Row],[Vector]] &lt;&gt; "Banked Construct",Table65[[#This Row],[Service]]="HT Custom RNA", LEN(Table65[[#This Row],[Custom Sequence/Bank ID]])&gt;5000),"Error 6: Maximum sequence length for HT is 5,000nt", IF(Table65[[#This Row],[Service]]="HT Geneblock Custom RNA", IF(AND(Table65[[#This Row],[Vector]]="RTC coding circRNA", LEN(Table65[[#This Row],[Custom Sequence/Bank ID]])&gt;3793),"Error 6: Maximum sequence length for Coding CircRNA Geneblock is 3,793nt", IF(AND(Table65[[#This Row],[Vector]]="RTC noncoding circRNA", LEN(Table65[[#This Row],[Custom Sequence/Bank ID]])&gt;4493),"Error 6: Maximum sequence length for Noncoding CircRNA Geneblock is 4,493nt", IF(AND(Table65[[#This Row],[Vector]]="RTC Other RNA", LEN(Table65[[#This Row],[Custom Sequence/Bank ID]])&gt;4913),"Error 6: Maximum sequence length for Other RNA Geneblock is 4,913nt",""))),"")))</f>
        <v/>
      </c>
      <c r="BM355" s="4" t="str">
        <f>IF(AND(Table65[[#This Row],[Vector]] &lt;&gt; "Banked Construct", Table65[[#This Row],[Service]]&lt;&gt;"Stock RNA", Table65[[#This Row],[Custom Sequence/Bank ID]]&lt;&gt;""),
    _xlfn.LET(
        _xlpm.Sequence, Table65[[#This Row],[Custom Sequence/Bank ID]],
        _xlpm.OriginalLength, IF(AND(Table65[[#This Row],[Codon Optimize Capitalized?]] &lt;&gt; "No", Table65[[#This Row],[Codon Optimize Capitalized?]] &lt;&gt; ""),
                           LEN(SUBSTITUTE(SUBSTITUTE(SUBSTITUTE(SUBSTITUTE(SUBSTITUTE(_xlpm.Sequence, "A", ""), "C", ""), "G", ""), "T", ""), "U", "")),
                           LEN(_xlpm.Sequence)),
        _xlpm.NoGCLength, IF(AND(Table65[[#This Row],[Codon Optimize Capitalized?]] &lt;&gt; "No", Table65[[#This Row],[Codon Optimize Capitalized?]] &lt;&gt; ""),
                       LEN((SUBSTITUTE(SUBSTITUTE(SUBSTITUTE(SUBSTITUTE(SUBSTITUTE(SUBSTITUTE(SUBSTITUTE(_xlpm.Sequence, "A", ""), "C", ""), "G", ""), "T", ""), "U", ""), "g", ""), "c", ""))),
                       LEN(SUBSTITUTE(SUBSTITUTE(UPPER(_xlpm.Sequence), "G", ""), "C", ""))),
        _xlpm.GCLength, _xlpm.OriginalLength - _xlpm.NoGCLength,
        _xlpm.GCPercentage, IF(_xlpm.OriginalLength &gt; 15, _xlpm.GCLength / _xlpm.OriginalLength, 0.5),
                IF(OR(_xlpm.GCPercentage &gt; 0.65, _xlpm.GCPercentage &lt; 0.25), "Warning 7: Unoptimized region GC is not between 25-65%", "")
    ),
    ""
)</f>
        <v/>
      </c>
      <c r="BN355" s="4" t="str" cm="1">
        <f t="array" ref="BN355">_xlfn.LET(
    _xlpm.ProblemFound, _xlfn.TEXTJOIN(", ", TRUE, IF(OR(Table65[[#This Row],[Codon Optimize Capitalized?]]="No", Table65[[#This Row],[Codon Optimize Capitalized?]]=""), IF((ISNUMBER(SEARCH(Table_Restriction_Enzymes[XbaI], Table65[[#This Row],[Custom Sequence/Bank ID]]))), Table_Restriction_Enzymes[XbaI], ""),IF((ISNUMBER(FIND(LOWER(Table_Restriction_Enzymes[XbaI]), Table65[[#This Row],[Custom Sequence/Bank ID]]))), Table_Restriction_Enzymes[XbaI], ""))),
    IF(_xlpm.ProblemFound="", "", "[" &amp; _xlpm.ProblemFound &amp; "]"))</f>
        <v/>
      </c>
      <c r="BO355" s="4" t="str">
        <f>IF(Table_Sequence_Check[[#This Row],[Restriction Enzyme 1 Check]]&lt;&gt;"", Table_Restriction_Enzymes[[#Headers],[XbaI]],"")</f>
        <v/>
      </c>
      <c r="BP355" s="4" t="str" cm="1">
        <f t="array" ref="BP355">_xlfn.LET(
    _xlpm.ProblemFound, _xlfn.TEXTJOIN(", ", TRUE, IF(OR(Table65[[#This Row],[Codon Optimize Capitalized?]]="No", Table65[[#This Row],[Codon Optimize Capitalized?]]=""), IF((ISNUMBER(SEARCH(Table_Restriction_Enzymes[AscI], Table65[[#This Row],[Custom Sequence/Bank ID]]))), Table_Restriction_Enzymes[AscI], ""),IF((ISNUMBER(FIND(LOWER(Table_Restriction_Enzymes[AscI]), Table65[[#This Row],[Custom Sequence/Bank ID]]))), Table_Restriction_Enzymes[AscI], ""))),
    IF(_xlpm.ProblemFound="", "", "[" &amp; _xlpm.ProblemFound &amp; "]"))</f>
        <v/>
      </c>
      <c r="BQ355" s="4" t="str">
        <f>IF(Table_Sequence_Check[[#This Row],[Restriction Enzyme 2 Check]]&lt;&gt;"", Table_Restriction_Enzymes[[#Headers],[AscI]],"")</f>
        <v/>
      </c>
      <c r="BR355" s="4" t="str">
        <f>IF(AND(Table65[[#This Row],[Vector]] &lt;&gt; "Banked Construct",Table65[[#This Row],[Service]]&lt;&gt;"Stock RNA", Table65[[#This Row],[Service]]&lt;&gt;"HT Geneblock Custom RNA", Table_Sequence_Check[[#This Row],[Restriction Enzyme 1 Check]]&lt;&gt;"", Table_Sequence_Check[[#This Row],[Restriction Enzyme 2 Check]]&lt;&gt; ""),"Error 8: Remove instances of one of the following: " &amp; _xlfn.CONCAT(Table_Sequence_Check[[#This Row],[Restriction Enzyme 1 Check]],Table_Sequence_Check[[#This Row],[Restriction Enzyme 2 Check]]),"")</f>
        <v/>
      </c>
      <c r="BS355" s="4" t="str" cm="1">
        <f t="array" ref="BS355">IF(
   AND(
      Table65[[#This Row],[Service]] &lt;&gt; "",
      OR(
         COUNTIF(Table65[Service], "HT Custom RNA") &gt; 0,
         COUNTIF(Table65[Service], "HT Geneblock Custom RNA") &gt; 0
      ),
      COUNTA(_xlfn.UNIQUE(_xlfn._xlws.FILTER(Table65[Service], Table65[Service] &lt;&gt; ""))) &gt; 1
   ),
   "Error 9: If selecting HT Custom RNA or HT Geneblock Custom RNA, all items must match the selected HT service",
   ""
)</f>
        <v/>
      </c>
      <c r="BT355" s="4" t="str" cm="1">
        <f t="array" ref="BT355">IF(
   AND(
      Table65[[#This Row],[Service]] &lt;&gt; "",
      OR(COUNTIF(Table65[Service], "*HT Custom RNA*") &gt; 0, COUNTIF(Table65[Service], "*HT Geneblock Custom RNA*") &gt; 0),
      OR(
         COUNTA(_xlfn.UNIQUE(_xlfn._xlws.FILTER(Table65[RNA Analytics], (Table65[Service] &lt;&gt; "")))) &gt; 1,
         COUNTA(_xlfn.UNIQUE(_xlfn._xlws.FILTER(Table65[Bank Construct?], (Table65[Service] &lt;&gt; "")))) &gt; 1,
         COUNTA(_xlfn.UNIQUE(_xlfn._xlws.FILTER(Table65[Synthesis Type], (Table65[Service] &lt;&gt; "")))) &gt; 1
      )
   ),
   "Error 10: If submitting HT Custom RNA or HT Geneblock Custom RNA service request, all items must have the same Synthesis Type, Banking, and Analytics",
   ""
)</f>
        <v/>
      </c>
      <c r="BU355" s="4" t="str">
        <f>IF(AND(OR(Table65[[#This Row],[Service]] = "HT Custom RNA",Table65[[#This Row],[Service]] = "HT Geneblock Custom RNA"), Table65[[#This Row],[Vector]]="Banked Construct"),"Error 11: Banked constructs cannot be submitted for HT/Geneblock Custom RNA service. Contact the core if you'd like to resynthesize an entire banked plate","")</f>
        <v/>
      </c>
      <c r="BV355" s="4" t="str">
        <f>IF(AND(Table65[[#This Row],[Service]] &lt;&gt; "", Table65[[#This Row],[Vector]]="Banked Construct", Table65[[#This Row],[Bank Construct?]]="Yes"),"Error 12: Cannot bank constructs that are already banked","")</f>
        <v/>
      </c>
      <c r="BW355" s="4" t="str" cm="1">
        <f t="array" ref="BW355">_xlfn.LET(
    _xlpm.ProblemFound, _xlfn.TEXTJOIN(", ", TRUE, IF(AND(Table65[[#This Row],[Synthesis Type]]="Other RNA", OR(Table65[[#This Row],[Codon Optimize Capitalized?]]="No", Table65[[#This Row],[Codon Optimize Capitalized?]]="")), IF((ISNUMBER(SEARCH(Table_pA_Check[pA Check], Table65[[#This Row],[Custom Sequence/Bank ID]]))), Table_pA_Check[pA Check], ""),IF((ISNUMBER(FIND(LOWER(Table_pA_Check[pA Check]), Table65[[#This Row],[Custom Sequence/Bank ID]]))), Table_pA_Check[pA Check], ""))),
    IF(_xlpm.ProblemFound="", "", "Error 13: Problem sequences found (" &amp; _xlpm.ProblemFound &amp; ")"))</f>
        <v/>
      </c>
      <c r="BX355" s="4" t="str">
        <f>IF(AND(Table65[[#This Row],[Service]] &lt;&gt; "", Table65[[#This Row],[Codon Optimize Capitalized?]]&lt;&gt; "No", Table65[[#This Row],[Codon Optimize Capitalized?]]&lt;&gt; "", Table65[[#This Row],[Codon Optimize Capitalized?]]&lt;&gt; "No Options", EXACT(Table65[[#This Row],[Custom Sequence/Bank ID]],LOWER(Table65[[#This Row],[Custom Sequence/Bank ID]]))),"Error 14: Codon optimization is selected, but sequence is lowercase. Change regions for optimization to uppercase","")</f>
        <v/>
      </c>
      <c r="BY355" s="4" t="str">
        <f>IF(COUNTIF(Table65[Name], Table65[[#This Row],[Name]]) &gt; 1, "Error 15: Duplicate name", "")</f>
        <v/>
      </c>
      <c r="BZ355" s="4" t="str">
        <f>IF(
   Table65[[#This Row],[Service]]&lt;&gt;"",
   IF(
      AND(Table65[[#This Row],[Formulation]]="", Table65[[#This Row],[Number of Aliquots]]&gt;1),
      "Error 16: The RTC can only aliquot formulated circRNA; unformulated circRNA is stable through many freeze-thaw cycles",
      ""
   ),
   ""
)</f>
        <v/>
      </c>
      <c r="CA355" s="4" t="str">
        <f>IF(
   Table65[[#This Row],[Service]]&lt;&gt;"",
   IF(
      Table65[[#This Row],[Number of Aliquots]] &gt; (Table65[[#This Row],[Quantity (mg)]]*20),
      "Error 17: Too many aliquots. Maximum aliquots for Quantity requested = " &amp; (Table65[[#This Row],[Quantity (mg)]]*20),
      ""
   ),
   ""
)</f>
        <v/>
      </c>
      <c r="CB355" s="4" t="str">
        <f>IF(
   AND(Table65[[#This Row],[Service]]&lt;&gt;"", Table65[[#This Row],[Quantity (mg)]]&lt;0.2, Table65[[#This Row],[Formulation]]&lt;&gt;"", Table65[[#This Row],[Formulation]]&lt;&gt;"None"),
   "Error 18: Quantity too low. Minimum is 0.2mg for formulations",
   ""
)</f>
        <v/>
      </c>
      <c r="CC355" s="4" t="str">
        <f>IF(
   AND(Table65[[#This Row],[Service]]&lt;&gt;"", Table65[[#This Row],[Vector]]="No Vector", Table65[[#This Row],[Service]]&lt;&gt;"HT Geneblock Custom RNA"),
   "Error 19: [No Vector] can only be used for Geneblock service",
   ""
)</f>
        <v/>
      </c>
      <c r="CD355" s="4" t="str">
        <f>_xlfn.LET(
    _xlpm.errorList, _xlfn.TEXTJOIN(". ", TRUE, Table_Sequence_Check[[#This Row],[Problem Sequence Check]:[GC Check]],Table_Sequence_Check[[#This Row],[Restriction Enzyme Error]:[Gblock No Vector Check]]),
    IF(AND(Table65[[#This Row],[Service]]&lt;&gt;"", Table65[[#This Row],[Custom Sequence/Bank ID]]&lt;&gt;"SPECIAL",_xlpm.errorList&lt;&gt;""), _xlpm.errorList &amp; ".", "")
)</f>
        <v/>
      </c>
      <c r="CF355" s="3" t="str">
        <f t="shared" si="25"/>
        <v>Required</v>
      </c>
      <c r="CG355" s="1" t="str">
        <f t="shared" si="26"/>
        <v>Optional</v>
      </c>
      <c r="CH355" s="1" t="str">
        <f>IF(Table65[[#This Row],[Service]]&lt;&gt;"",IF((Table65[[#This Row],[Service]]="HT Custom RNA") + (Table65[[#This Row],[Service]]="HT Geneblock Custom RNA"), "Empty","Required"),"Empty")</f>
        <v>Empty</v>
      </c>
      <c r="CI355" s="1" t="str">
        <f>IF(Table65[[#This Row],[Service]] = "Stock RNA", "Required","Empty")</f>
        <v>Empty</v>
      </c>
      <c r="CJ355" s="1" t="str">
        <f>IF(OR(Table65[[#This Row],[Service]] = "Custom RNA", Table65[[#This Row],[Service]] = "HT Custom RNA", Table65[[#This Row],[Service]] = "HT Geneblock Custom RNA", Table65[[#This Row],[Service]] = "Formulation"), "Required", "Empty")</f>
        <v>Empty</v>
      </c>
      <c r="CK355" s="1" t="str">
        <f>IF(OR(Table65[[#This Row],[Service]] = "Custom RNA", Table65[[#This Row],[Service]] = "HT Custom RNA", Table65[[#This Row],[Service]] = "HT Geneblock Custom RNA"), "Required", "Empty")</f>
        <v>Empty</v>
      </c>
      <c r="CL355" s="1" t="str">
        <f>IF(OR(Table65[[#This Row],[Service]] = "Custom RNA", Table65[[#This Row],[Service]] = "HT Custom RNA", Table65[[#This Row],[Service]] = "HT Geneblock Custom RNA"), "Required", "Empty")</f>
        <v>Empty</v>
      </c>
      <c r="CM355" s="1" t="str">
        <f>IF(OR(Table65[[#This Row],[Service]] = "Custom RNA", Table65[[#This Row],[Service]] = "HT Custom RNA", Table65[[#This Row],[Service]] = "HT Geneblock Custom RNA"), "Required", "Empty")</f>
        <v>Empty</v>
      </c>
      <c r="CN355" s="1" t="str">
        <f>IF(AND(Table65[[#This Row],[Vector]]&lt;&gt;"Banked Construct", OR(Table65[[#This Row],[Service]] = "Custom RNA", Table65[[#This Row],[Service]] = "HT Custom RNA",Table65[[#This Row],[Service]] = "HT Geneblock Custom RNA",)), "Optional", "Empty")</f>
        <v>Empty</v>
      </c>
      <c r="CO355" s="1" t="str">
        <f>IF(OR(Table65[[#This Row],[Service]] = "Custom RNA", Table65[[#This Row],[Service]] = "HT Custom RNA"), "Optional", "Empty")</f>
        <v>Empty</v>
      </c>
      <c r="CP355" s="1" t="str">
        <f>IF(OR(Table65[[#This Row],[Service]] = "Custom RNA", Table65[[#This Row],[Service]] = "HT Custom RNA", Table65[[#This Row],[Service]] = "HT Custom Geneblock RNA"), "Optional", "Empty")</f>
        <v>Empty</v>
      </c>
      <c r="CQ355" s="1" t="str">
        <f>IF(Table65[[#This Row],[Service]]&lt;&gt;"",IF(OR(Table65[[#This Row],[Service]]="HT Custom RNA", Table65[[#This Row],[Service]]="HT Geneblock Custom RNA"), "Empty","Optional"),"Empty")</f>
        <v>Empty</v>
      </c>
      <c r="CR355" s="1" t="str">
        <f>IF(AND(Table65[[#This Row],[Formulation]]&lt;&gt;"",Table65[[#This Row],[Formulation]]&lt;&gt;"None",Table65[[#This Row],[Formulation]]&lt;&gt;"No Options"), "Required","Empty")</f>
        <v>Empty</v>
      </c>
      <c r="CS355" s="1" t="str">
        <f>IF(AND(Table65[[#This Row],[Formulation]]&lt;&gt;"",Table65[[#This Row],[Formulation]]&lt;&gt;"None",Table65[[#This Row],[Formulation]]&lt;&gt;"No Options"), "Optional","Empty")</f>
        <v>Empty</v>
      </c>
      <c r="CT355" s="1" t="str">
        <f t="shared" si="27"/>
        <v>Optional</v>
      </c>
      <c r="CU355" s="1" t="str">
        <f t="shared" si="28"/>
        <v>Optional</v>
      </c>
      <c r="CV355" s="2" t="str">
        <f t="shared" si="29"/>
        <v>Optional</v>
      </c>
    </row>
    <row r="356" spans="1:100" x14ac:dyDescent="0.35">
      <c r="A356" s="69">
        <v>352</v>
      </c>
      <c r="B356" s="59"/>
      <c r="C356" s="83"/>
      <c r="D356" s="85"/>
      <c r="E356" s="90"/>
      <c r="F356" s="60"/>
      <c r="G356" s="60"/>
      <c r="H356" s="60"/>
      <c r="I356" s="61"/>
      <c r="J356" s="61"/>
      <c r="K356" s="105"/>
      <c r="L356" s="90"/>
      <c r="M356" s="60"/>
      <c r="N356" s="108"/>
      <c r="O356" s="91"/>
      <c r="P356" s="111"/>
      <c r="Q356" s="93" t="str">
        <f>Table_Sequence_Check[[#This Row],[Final Warnings]]</f>
        <v/>
      </c>
      <c r="R356" s="19"/>
      <c r="S356" s="19"/>
      <c r="T356" s="19"/>
      <c r="BG356" s="3" t="str" cm="1">
        <f t="array" ref="BG356">_xlfn.LET(
    _xlpm.ProblemFound, _xlfn.TEXTJOIN(", ", TRUE, IF(OR(Table65[[#This Row],[Codon Optimize Capitalized?]]="No", Table65[[#This Row],[Codon Optimize Capitalized?]]=""), IF((ISNUMBER(SEARCH(Table_Problem_Sequences[Problem Sequences], Table65[[#This Row],[Custom Sequence/Bank ID]]))), Table_Problem_Sequences[Problem Sequences], ""),IF((ISNUMBER(FIND(LOWER(Table_Problem_Sequences[Problem Sequences]), Table65[[#This Row],[Custom Sequence/Bank ID]]))), Table_Problem_Sequences[Problem Sequences], ""))),
    IF(_xlpm.ProblemFound="", "", "Warning 1: Problem sequences found (" &amp; _xlpm.ProblemFound &amp; ")"))</f>
        <v/>
      </c>
      <c r="BH356" s="3" t="str">
        <f>IF(AND(Table65[[#This Row],[Vector]] &lt;&gt; "Banked Construct",Table65[[#This Row],[Service]]&lt;&gt;"Stock RNA", LEN(Table65[[#This Row],[Custom Sequence/Bank ID]])&lt;300, Table65[[#This Row],[Custom Sequence/Bank ID]]&lt;&gt;""),"Comment: Sequence is less than 300nt. A spacer sequence will be added to bring the length up to 300nt","")</f>
        <v/>
      </c>
      <c r="BI356" s="1" t="str">
        <f>IF(AND(Table65[[#This Row],[Custom Sequence/Bank ID]]&lt;&gt;"", Table65[[#This Row],[Codon Optimize Capitalized?]]&lt;&gt; "No", Table65[[#This Row],[Codon Optimize Capitalized?]]&lt;&gt; "", Table65[[#This Row],[Codon Optimize Capitalized?]]&lt;&gt; "No Options"),
    IF(MOD(LEN(SUBSTITUTE(SUBSTITUTE(SUBSTITUTE(SUBSTITUTE(SUBSTITUTE(Table65[[#This Row],[Custom Sequence/Bank ID]], "a", ""), "c", ""), "g", ""), "u", ""), "t", "")), 3) = 0,
        "",
        "Error 3: Optimization regions not divisible by 3"),
    "")</f>
        <v/>
      </c>
      <c r="BJ356" s="1" t="str">
        <f>IF(
    Table65[[#This Row],[Vector]]="Banked Construct",
    IF(
        AND(
            LEFT(Table65[[#This Row],[Custom Sequence/Bank ID]], 3)="RTC",
            ISNUMBER(VALUE(MID(Table65[[#This Row],[Custom Sequence/Bank ID]], 4, 7))),
            LEN(Table65[[#This Row],[Custom Sequence/Bank ID]])=10
        ),
        "",
        "Error 4: Incorrect Bank ID"
    ),
    ""
)</f>
        <v/>
      </c>
      <c r="BK356" s="1" t="str">
        <f>IF(
   AND(Table65[[#This Row],[Vector]]&lt;&gt;"Banked Construct", LEN(Table65[[#This Row],[Custom Sequence/Bank ID]])&gt;0),
   IF(
      LEN(
         SUBSTITUTE(
            SUBSTITUTE(
               SUBSTITUTE(
                  SUBSTITUTE(UPPER(Table65[[#This Row],[Custom Sequence/Bank ID]]),"A",""),
               "C",""),
            "T",""),
         "G","")
      )&gt;0,
      "Error 5: Non-ACGT characters present",
      ""
   ),
   ""
)</f>
        <v/>
      </c>
      <c r="BL356" s="4" t="str">
        <f>IF(AND(Table65[[#This Row],[Vector]] &lt;&gt; "Banked Construct",Table65[[#This Row],[Service]]="Custom RNA", LEN(Table65[[#This Row],[Custom Sequence/Bank ID]])&gt;10000),"Error 6: Maximum sequence length is 10,000nt",IF(AND(Table65[[#This Row],[Vector]] &lt;&gt; "Banked Construct",Table65[[#This Row],[Service]]="HT Custom RNA", LEN(Table65[[#This Row],[Custom Sequence/Bank ID]])&gt;5000),"Error 6: Maximum sequence length for HT is 5,000nt", IF(Table65[[#This Row],[Service]]="HT Geneblock Custom RNA", IF(AND(Table65[[#This Row],[Vector]]="RTC coding circRNA", LEN(Table65[[#This Row],[Custom Sequence/Bank ID]])&gt;3793),"Error 6: Maximum sequence length for Coding CircRNA Geneblock is 3,793nt", IF(AND(Table65[[#This Row],[Vector]]="RTC noncoding circRNA", LEN(Table65[[#This Row],[Custom Sequence/Bank ID]])&gt;4493),"Error 6: Maximum sequence length for Noncoding CircRNA Geneblock is 4,493nt", IF(AND(Table65[[#This Row],[Vector]]="RTC Other RNA", LEN(Table65[[#This Row],[Custom Sequence/Bank ID]])&gt;4913),"Error 6: Maximum sequence length for Other RNA Geneblock is 4,913nt",""))),"")))</f>
        <v/>
      </c>
      <c r="BM356" s="4" t="str">
        <f>IF(AND(Table65[[#This Row],[Vector]] &lt;&gt; "Banked Construct", Table65[[#This Row],[Service]]&lt;&gt;"Stock RNA", Table65[[#This Row],[Custom Sequence/Bank ID]]&lt;&gt;""),
    _xlfn.LET(
        _xlpm.Sequence, Table65[[#This Row],[Custom Sequence/Bank ID]],
        _xlpm.OriginalLength, IF(AND(Table65[[#This Row],[Codon Optimize Capitalized?]] &lt;&gt; "No", Table65[[#This Row],[Codon Optimize Capitalized?]] &lt;&gt; ""),
                           LEN(SUBSTITUTE(SUBSTITUTE(SUBSTITUTE(SUBSTITUTE(SUBSTITUTE(_xlpm.Sequence, "A", ""), "C", ""), "G", ""), "T", ""), "U", "")),
                           LEN(_xlpm.Sequence)),
        _xlpm.NoGCLength, IF(AND(Table65[[#This Row],[Codon Optimize Capitalized?]] &lt;&gt; "No", Table65[[#This Row],[Codon Optimize Capitalized?]] &lt;&gt; ""),
                       LEN((SUBSTITUTE(SUBSTITUTE(SUBSTITUTE(SUBSTITUTE(SUBSTITUTE(SUBSTITUTE(SUBSTITUTE(_xlpm.Sequence, "A", ""), "C", ""), "G", ""), "T", ""), "U", ""), "g", ""), "c", ""))),
                       LEN(SUBSTITUTE(SUBSTITUTE(UPPER(_xlpm.Sequence), "G", ""), "C", ""))),
        _xlpm.GCLength, _xlpm.OriginalLength - _xlpm.NoGCLength,
        _xlpm.GCPercentage, IF(_xlpm.OriginalLength &gt; 15, _xlpm.GCLength / _xlpm.OriginalLength, 0.5),
                IF(OR(_xlpm.GCPercentage &gt; 0.65, _xlpm.GCPercentage &lt; 0.25), "Warning 7: Unoptimized region GC is not between 25-65%", "")
    ),
    ""
)</f>
        <v/>
      </c>
      <c r="BN356" s="4" t="str" cm="1">
        <f t="array" ref="BN356">_xlfn.LET(
    _xlpm.ProblemFound, _xlfn.TEXTJOIN(", ", TRUE, IF(OR(Table65[[#This Row],[Codon Optimize Capitalized?]]="No", Table65[[#This Row],[Codon Optimize Capitalized?]]=""), IF((ISNUMBER(SEARCH(Table_Restriction_Enzymes[XbaI], Table65[[#This Row],[Custom Sequence/Bank ID]]))), Table_Restriction_Enzymes[XbaI], ""),IF((ISNUMBER(FIND(LOWER(Table_Restriction_Enzymes[XbaI]), Table65[[#This Row],[Custom Sequence/Bank ID]]))), Table_Restriction_Enzymes[XbaI], ""))),
    IF(_xlpm.ProblemFound="", "", "[" &amp; _xlpm.ProblemFound &amp; "]"))</f>
        <v/>
      </c>
      <c r="BO356" s="4" t="str">
        <f>IF(Table_Sequence_Check[[#This Row],[Restriction Enzyme 1 Check]]&lt;&gt;"", Table_Restriction_Enzymes[[#Headers],[XbaI]],"")</f>
        <v/>
      </c>
      <c r="BP356" s="4" t="str" cm="1">
        <f t="array" ref="BP356">_xlfn.LET(
    _xlpm.ProblemFound, _xlfn.TEXTJOIN(", ", TRUE, IF(OR(Table65[[#This Row],[Codon Optimize Capitalized?]]="No", Table65[[#This Row],[Codon Optimize Capitalized?]]=""), IF((ISNUMBER(SEARCH(Table_Restriction_Enzymes[AscI], Table65[[#This Row],[Custom Sequence/Bank ID]]))), Table_Restriction_Enzymes[AscI], ""),IF((ISNUMBER(FIND(LOWER(Table_Restriction_Enzymes[AscI]), Table65[[#This Row],[Custom Sequence/Bank ID]]))), Table_Restriction_Enzymes[AscI], ""))),
    IF(_xlpm.ProblemFound="", "", "[" &amp; _xlpm.ProblemFound &amp; "]"))</f>
        <v/>
      </c>
      <c r="BQ356" s="4" t="str">
        <f>IF(Table_Sequence_Check[[#This Row],[Restriction Enzyme 2 Check]]&lt;&gt;"", Table_Restriction_Enzymes[[#Headers],[AscI]],"")</f>
        <v/>
      </c>
      <c r="BR356" s="4" t="str">
        <f>IF(AND(Table65[[#This Row],[Vector]] &lt;&gt; "Banked Construct",Table65[[#This Row],[Service]]&lt;&gt;"Stock RNA", Table65[[#This Row],[Service]]&lt;&gt;"HT Geneblock Custom RNA", Table_Sequence_Check[[#This Row],[Restriction Enzyme 1 Check]]&lt;&gt;"", Table_Sequence_Check[[#This Row],[Restriction Enzyme 2 Check]]&lt;&gt; ""),"Error 8: Remove instances of one of the following: " &amp; _xlfn.CONCAT(Table_Sequence_Check[[#This Row],[Restriction Enzyme 1 Check]],Table_Sequence_Check[[#This Row],[Restriction Enzyme 2 Check]]),"")</f>
        <v/>
      </c>
      <c r="BS356" s="4" t="str" cm="1">
        <f t="array" ref="BS356">IF(
   AND(
      Table65[[#This Row],[Service]] &lt;&gt; "",
      OR(
         COUNTIF(Table65[Service], "HT Custom RNA") &gt; 0,
         COUNTIF(Table65[Service], "HT Geneblock Custom RNA") &gt; 0
      ),
      COUNTA(_xlfn.UNIQUE(_xlfn._xlws.FILTER(Table65[Service], Table65[Service] &lt;&gt; ""))) &gt; 1
   ),
   "Error 9: If selecting HT Custom RNA or HT Geneblock Custom RNA, all items must match the selected HT service",
   ""
)</f>
        <v/>
      </c>
      <c r="BT356" s="4" t="str" cm="1">
        <f t="array" ref="BT356">IF(
   AND(
      Table65[[#This Row],[Service]] &lt;&gt; "",
      OR(COUNTIF(Table65[Service], "*HT Custom RNA*") &gt; 0, COUNTIF(Table65[Service], "*HT Geneblock Custom RNA*") &gt; 0),
      OR(
         COUNTA(_xlfn.UNIQUE(_xlfn._xlws.FILTER(Table65[RNA Analytics], (Table65[Service] &lt;&gt; "")))) &gt; 1,
         COUNTA(_xlfn.UNIQUE(_xlfn._xlws.FILTER(Table65[Bank Construct?], (Table65[Service] &lt;&gt; "")))) &gt; 1,
         COUNTA(_xlfn.UNIQUE(_xlfn._xlws.FILTER(Table65[Synthesis Type], (Table65[Service] &lt;&gt; "")))) &gt; 1
      )
   ),
   "Error 10: If submitting HT Custom RNA or HT Geneblock Custom RNA service request, all items must have the same Synthesis Type, Banking, and Analytics",
   ""
)</f>
        <v/>
      </c>
      <c r="BU356" s="4" t="str">
        <f>IF(AND(OR(Table65[[#This Row],[Service]] = "HT Custom RNA",Table65[[#This Row],[Service]] = "HT Geneblock Custom RNA"), Table65[[#This Row],[Vector]]="Banked Construct"),"Error 11: Banked constructs cannot be submitted for HT/Geneblock Custom RNA service. Contact the core if you'd like to resynthesize an entire banked plate","")</f>
        <v/>
      </c>
      <c r="BV356" s="4" t="str">
        <f>IF(AND(Table65[[#This Row],[Service]] &lt;&gt; "", Table65[[#This Row],[Vector]]="Banked Construct", Table65[[#This Row],[Bank Construct?]]="Yes"),"Error 12: Cannot bank constructs that are already banked","")</f>
        <v/>
      </c>
      <c r="BW356" s="4" t="str" cm="1">
        <f t="array" ref="BW356">_xlfn.LET(
    _xlpm.ProblemFound, _xlfn.TEXTJOIN(", ", TRUE, IF(AND(Table65[[#This Row],[Synthesis Type]]="Other RNA", OR(Table65[[#This Row],[Codon Optimize Capitalized?]]="No", Table65[[#This Row],[Codon Optimize Capitalized?]]="")), IF((ISNUMBER(SEARCH(Table_pA_Check[pA Check], Table65[[#This Row],[Custom Sequence/Bank ID]]))), Table_pA_Check[pA Check], ""),IF((ISNUMBER(FIND(LOWER(Table_pA_Check[pA Check]), Table65[[#This Row],[Custom Sequence/Bank ID]]))), Table_pA_Check[pA Check], ""))),
    IF(_xlpm.ProblemFound="", "", "Error 13: Problem sequences found (" &amp; _xlpm.ProblemFound &amp; ")"))</f>
        <v/>
      </c>
      <c r="BX356" s="4" t="str">
        <f>IF(AND(Table65[[#This Row],[Service]] &lt;&gt; "", Table65[[#This Row],[Codon Optimize Capitalized?]]&lt;&gt; "No", Table65[[#This Row],[Codon Optimize Capitalized?]]&lt;&gt; "", Table65[[#This Row],[Codon Optimize Capitalized?]]&lt;&gt; "No Options", EXACT(Table65[[#This Row],[Custom Sequence/Bank ID]],LOWER(Table65[[#This Row],[Custom Sequence/Bank ID]]))),"Error 14: Codon optimization is selected, but sequence is lowercase. Change regions for optimization to uppercase","")</f>
        <v/>
      </c>
      <c r="BY356" s="4" t="str">
        <f>IF(COUNTIF(Table65[Name], Table65[[#This Row],[Name]]) &gt; 1, "Error 15: Duplicate name", "")</f>
        <v/>
      </c>
      <c r="BZ356" s="4" t="str">
        <f>IF(
   Table65[[#This Row],[Service]]&lt;&gt;"",
   IF(
      AND(Table65[[#This Row],[Formulation]]="", Table65[[#This Row],[Number of Aliquots]]&gt;1),
      "Error 16: The RTC can only aliquot formulated circRNA; unformulated circRNA is stable through many freeze-thaw cycles",
      ""
   ),
   ""
)</f>
        <v/>
      </c>
      <c r="CA356" s="4" t="str">
        <f>IF(
   Table65[[#This Row],[Service]]&lt;&gt;"",
   IF(
      Table65[[#This Row],[Number of Aliquots]] &gt; (Table65[[#This Row],[Quantity (mg)]]*20),
      "Error 17: Too many aliquots. Maximum aliquots for Quantity requested = " &amp; (Table65[[#This Row],[Quantity (mg)]]*20),
      ""
   ),
   ""
)</f>
        <v/>
      </c>
      <c r="CB356" s="4" t="str">
        <f>IF(
   AND(Table65[[#This Row],[Service]]&lt;&gt;"", Table65[[#This Row],[Quantity (mg)]]&lt;0.2, Table65[[#This Row],[Formulation]]&lt;&gt;"", Table65[[#This Row],[Formulation]]&lt;&gt;"None"),
   "Error 18: Quantity too low. Minimum is 0.2mg for formulations",
   ""
)</f>
        <v/>
      </c>
      <c r="CC356" s="4" t="str">
        <f>IF(
   AND(Table65[[#This Row],[Service]]&lt;&gt;"", Table65[[#This Row],[Vector]]="No Vector", Table65[[#This Row],[Service]]&lt;&gt;"HT Geneblock Custom RNA"),
   "Error 19: [No Vector] can only be used for Geneblock service",
   ""
)</f>
        <v/>
      </c>
      <c r="CD356" s="4" t="str">
        <f>_xlfn.LET(
    _xlpm.errorList, _xlfn.TEXTJOIN(". ", TRUE, Table_Sequence_Check[[#This Row],[Problem Sequence Check]:[GC Check]],Table_Sequence_Check[[#This Row],[Restriction Enzyme Error]:[Gblock No Vector Check]]),
    IF(AND(Table65[[#This Row],[Service]]&lt;&gt;"", Table65[[#This Row],[Custom Sequence/Bank ID]]&lt;&gt;"SPECIAL",_xlpm.errorList&lt;&gt;""), _xlpm.errorList &amp; ".", "")
)</f>
        <v/>
      </c>
      <c r="CF356" s="3" t="str">
        <f t="shared" si="25"/>
        <v>Required</v>
      </c>
      <c r="CG356" s="1" t="str">
        <f t="shared" si="26"/>
        <v>Optional</v>
      </c>
      <c r="CH356" s="1" t="str">
        <f>IF(Table65[[#This Row],[Service]]&lt;&gt;"",IF((Table65[[#This Row],[Service]]="HT Custom RNA") + (Table65[[#This Row],[Service]]="HT Geneblock Custom RNA"), "Empty","Required"),"Empty")</f>
        <v>Empty</v>
      </c>
      <c r="CI356" s="1" t="str">
        <f>IF(Table65[[#This Row],[Service]] = "Stock RNA", "Required","Empty")</f>
        <v>Empty</v>
      </c>
      <c r="CJ356" s="1" t="str">
        <f>IF(OR(Table65[[#This Row],[Service]] = "Custom RNA", Table65[[#This Row],[Service]] = "HT Custom RNA", Table65[[#This Row],[Service]] = "HT Geneblock Custom RNA", Table65[[#This Row],[Service]] = "Formulation"), "Required", "Empty")</f>
        <v>Empty</v>
      </c>
      <c r="CK356" s="1" t="str">
        <f>IF(OR(Table65[[#This Row],[Service]] = "Custom RNA", Table65[[#This Row],[Service]] = "HT Custom RNA", Table65[[#This Row],[Service]] = "HT Geneblock Custom RNA"), "Required", "Empty")</f>
        <v>Empty</v>
      </c>
      <c r="CL356" s="1" t="str">
        <f>IF(OR(Table65[[#This Row],[Service]] = "Custom RNA", Table65[[#This Row],[Service]] = "HT Custom RNA", Table65[[#This Row],[Service]] = "HT Geneblock Custom RNA"), "Required", "Empty")</f>
        <v>Empty</v>
      </c>
      <c r="CM356" s="1" t="str">
        <f>IF(OR(Table65[[#This Row],[Service]] = "Custom RNA", Table65[[#This Row],[Service]] = "HT Custom RNA", Table65[[#This Row],[Service]] = "HT Geneblock Custom RNA"), "Required", "Empty")</f>
        <v>Empty</v>
      </c>
      <c r="CN356" s="1" t="str">
        <f>IF(AND(Table65[[#This Row],[Vector]]&lt;&gt;"Banked Construct", OR(Table65[[#This Row],[Service]] = "Custom RNA", Table65[[#This Row],[Service]] = "HT Custom RNA",Table65[[#This Row],[Service]] = "HT Geneblock Custom RNA",)), "Optional", "Empty")</f>
        <v>Empty</v>
      </c>
      <c r="CO356" s="1" t="str">
        <f>IF(OR(Table65[[#This Row],[Service]] = "Custom RNA", Table65[[#This Row],[Service]] = "HT Custom RNA"), "Optional", "Empty")</f>
        <v>Empty</v>
      </c>
      <c r="CP356" s="1" t="str">
        <f>IF(OR(Table65[[#This Row],[Service]] = "Custom RNA", Table65[[#This Row],[Service]] = "HT Custom RNA", Table65[[#This Row],[Service]] = "HT Custom Geneblock RNA"), "Optional", "Empty")</f>
        <v>Empty</v>
      </c>
      <c r="CQ356" s="1" t="str">
        <f>IF(Table65[[#This Row],[Service]]&lt;&gt;"",IF(OR(Table65[[#This Row],[Service]]="HT Custom RNA", Table65[[#This Row],[Service]]="HT Geneblock Custom RNA"), "Empty","Optional"),"Empty")</f>
        <v>Empty</v>
      </c>
      <c r="CR356" s="1" t="str">
        <f>IF(AND(Table65[[#This Row],[Formulation]]&lt;&gt;"",Table65[[#This Row],[Formulation]]&lt;&gt;"None",Table65[[#This Row],[Formulation]]&lt;&gt;"No Options"), "Required","Empty")</f>
        <v>Empty</v>
      </c>
      <c r="CS356" s="1" t="str">
        <f>IF(AND(Table65[[#This Row],[Formulation]]&lt;&gt;"",Table65[[#This Row],[Formulation]]&lt;&gt;"None",Table65[[#This Row],[Formulation]]&lt;&gt;"No Options"), "Optional","Empty")</f>
        <v>Empty</v>
      </c>
      <c r="CT356" s="1" t="str">
        <f t="shared" si="27"/>
        <v>Optional</v>
      </c>
      <c r="CU356" s="1" t="str">
        <f t="shared" si="28"/>
        <v>Optional</v>
      </c>
      <c r="CV356" s="2" t="str">
        <f t="shared" si="29"/>
        <v>Optional</v>
      </c>
    </row>
    <row r="357" spans="1:100" x14ac:dyDescent="0.35">
      <c r="A357" s="69">
        <v>353</v>
      </c>
      <c r="B357" s="59"/>
      <c r="C357" s="83"/>
      <c r="D357" s="85"/>
      <c r="E357" s="90"/>
      <c r="F357" s="60"/>
      <c r="G357" s="60"/>
      <c r="H357" s="60"/>
      <c r="I357" s="61"/>
      <c r="J357" s="61"/>
      <c r="K357" s="105"/>
      <c r="L357" s="90"/>
      <c r="M357" s="60"/>
      <c r="N357" s="108"/>
      <c r="O357" s="91"/>
      <c r="P357" s="111"/>
      <c r="Q357" s="93" t="str">
        <f>Table_Sequence_Check[[#This Row],[Final Warnings]]</f>
        <v/>
      </c>
      <c r="R357" s="19"/>
      <c r="S357" s="19"/>
      <c r="T357" s="19"/>
      <c r="BG357" s="3" t="str" cm="1">
        <f t="array" ref="BG357">_xlfn.LET(
    _xlpm.ProblemFound, _xlfn.TEXTJOIN(", ", TRUE, IF(OR(Table65[[#This Row],[Codon Optimize Capitalized?]]="No", Table65[[#This Row],[Codon Optimize Capitalized?]]=""), IF((ISNUMBER(SEARCH(Table_Problem_Sequences[Problem Sequences], Table65[[#This Row],[Custom Sequence/Bank ID]]))), Table_Problem_Sequences[Problem Sequences], ""),IF((ISNUMBER(FIND(LOWER(Table_Problem_Sequences[Problem Sequences]), Table65[[#This Row],[Custom Sequence/Bank ID]]))), Table_Problem_Sequences[Problem Sequences], ""))),
    IF(_xlpm.ProblemFound="", "", "Warning 1: Problem sequences found (" &amp; _xlpm.ProblemFound &amp; ")"))</f>
        <v/>
      </c>
      <c r="BH357" s="3" t="str">
        <f>IF(AND(Table65[[#This Row],[Vector]] &lt;&gt; "Banked Construct",Table65[[#This Row],[Service]]&lt;&gt;"Stock RNA", LEN(Table65[[#This Row],[Custom Sequence/Bank ID]])&lt;300, Table65[[#This Row],[Custom Sequence/Bank ID]]&lt;&gt;""),"Comment: Sequence is less than 300nt. A spacer sequence will be added to bring the length up to 300nt","")</f>
        <v/>
      </c>
      <c r="BI357" s="1" t="str">
        <f>IF(AND(Table65[[#This Row],[Custom Sequence/Bank ID]]&lt;&gt;"", Table65[[#This Row],[Codon Optimize Capitalized?]]&lt;&gt; "No", Table65[[#This Row],[Codon Optimize Capitalized?]]&lt;&gt; "", Table65[[#This Row],[Codon Optimize Capitalized?]]&lt;&gt; "No Options"),
    IF(MOD(LEN(SUBSTITUTE(SUBSTITUTE(SUBSTITUTE(SUBSTITUTE(SUBSTITUTE(Table65[[#This Row],[Custom Sequence/Bank ID]], "a", ""), "c", ""), "g", ""), "u", ""), "t", "")), 3) = 0,
        "",
        "Error 3: Optimization regions not divisible by 3"),
    "")</f>
        <v/>
      </c>
      <c r="BJ357" s="1" t="str">
        <f>IF(
    Table65[[#This Row],[Vector]]="Banked Construct",
    IF(
        AND(
            LEFT(Table65[[#This Row],[Custom Sequence/Bank ID]], 3)="RTC",
            ISNUMBER(VALUE(MID(Table65[[#This Row],[Custom Sequence/Bank ID]], 4, 7))),
            LEN(Table65[[#This Row],[Custom Sequence/Bank ID]])=10
        ),
        "",
        "Error 4: Incorrect Bank ID"
    ),
    ""
)</f>
        <v/>
      </c>
      <c r="BK357" s="1" t="str">
        <f>IF(
   AND(Table65[[#This Row],[Vector]]&lt;&gt;"Banked Construct", LEN(Table65[[#This Row],[Custom Sequence/Bank ID]])&gt;0),
   IF(
      LEN(
         SUBSTITUTE(
            SUBSTITUTE(
               SUBSTITUTE(
                  SUBSTITUTE(UPPER(Table65[[#This Row],[Custom Sequence/Bank ID]]),"A",""),
               "C",""),
            "T",""),
         "G","")
      )&gt;0,
      "Error 5: Non-ACGT characters present",
      ""
   ),
   ""
)</f>
        <v/>
      </c>
      <c r="BL357" s="4" t="str">
        <f>IF(AND(Table65[[#This Row],[Vector]] &lt;&gt; "Banked Construct",Table65[[#This Row],[Service]]="Custom RNA", LEN(Table65[[#This Row],[Custom Sequence/Bank ID]])&gt;10000),"Error 6: Maximum sequence length is 10,000nt",IF(AND(Table65[[#This Row],[Vector]] &lt;&gt; "Banked Construct",Table65[[#This Row],[Service]]="HT Custom RNA", LEN(Table65[[#This Row],[Custom Sequence/Bank ID]])&gt;5000),"Error 6: Maximum sequence length for HT is 5,000nt", IF(Table65[[#This Row],[Service]]="HT Geneblock Custom RNA", IF(AND(Table65[[#This Row],[Vector]]="RTC coding circRNA", LEN(Table65[[#This Row],[Custom Sequence/Bank ID]])&gt;3793),"Error 6: Maximum sequence length for Coding CircRNA Geneblock is 3,793nt", IF(AND(Table65[[#This Row],[Vector]]="RTC noncoding circRNA", LEN(Table65[[#This Row],[Custom Sequence/Bank ID]])&gt;4493),"Error 6: Maximum sequence length for Noncoding CircRNA Geneblock is 4,493nt", IF(AND(Table65[[#This Row],[Vector]]="RTC Other RNA", LEN(Table65[[#This Row],[Custom Sequence/Bank ID]])&gt;4913),"Error 6: Maximum sequence length for Other RNA Geneblock is 4,913nt",""))),"")))</f>
        <v/>
      </c>
      <c r="BM357" s="4" t="str">
        <f>IF(AND(Table65[[#This Row],[Vector]] &lt;&gt; "Banked Construct", Table65[[#This Row],[Service]]&lt;&gt;"Stock RNA", Table65[[#This Row],[Custom Sequence/Bank ID]]&lt;&gt;""),
    _xlfn.LET(
        _xlpm.Sequence, Table65[[#This Row],[Custom Sequence/Bank ID]],
        _xlpm.OriginalLength, IF(AND(Table65[[#This Row],[Codon Optimize Capitalized?]] &lt;&gt; "No", Table65[[#This Row],[Codon Optimize Capitalized?]] &lt;&gt; ""),
                           LEN(SUBSTITUTE(SUBSTITUTE(SUBSTITUTE(SUBSTITUTE(SUBSTITUTE(_xlpm.Sequence, "A", ""), "C", ""), "G", ""), "T", ""), "U", "")),
                           LEN(_xlpm.Sequence)),
        _xlpm.NoGCLength, IF(AND(Table65[[#This Row],[Codon Optimize Capitalized?]] &lt;&gt; "No", Table65[[#This Row],[Codon Optimize Capitalized?]] &lt;&gt; ""),
                       LEN((SUBSTITUTE(SUBSTITUTE(SUBSTITUTE(SUBSTITUTE(SUBSTITUTE(SUBSTITUTE(SUBSTITUTE(_xlpm.Sequence, "A", ""), "C", ""), "G", ""), "T", ""), "U", ""), "g", ""), "c", ""))),
                       LEN(SUBSTITUTE(SUBSTITUTE(UPPER(_xlpm.Sequence), "G", ""), "C", ""))),
        _xlpm.GCLength, _xlpm.OriginalLength - _xlpm.NoGCLength,
        _xlpm.GCPercentage, IF(_xlpm.OriginalLength &gt; 15, _xlpm.GCLength / _xlpm.OriginalLength, 0.5),
                IF(OR(_xlpm.GCPercentage &gt; 0.65, _xlpm.GCPercentage &lt; 0.25), "Warning 7: Unoptimized region GC is not between 25-65%", "")
    ),
    ""
)</f>
        <v/>
      </c>
      <c r="BN357" s="4" t="str" cm="1">
        <f t="array" ref="BN357">_xlfn.LET(
    _xlpm.ProblemFound, _xlfn.TEXTJOIN(", ", TRUE, IF(OR(Table65[[#This Row],[Codon Optimize Capitalized?]]="No", Table65[[#This Row],[Codon Optimize Capitalized?]]=""), IF((ISNUMBER(SEARCH(Table_Restriction_Enzymes[XbaI], Table65[[#This Row],[Custom Sequence/Bank ID]]))), Table_Restriction_Enzymes[XbaI], ""),IF((ISNUMBER(FIND(LOWER(Table_Restriction_Enzymes[XbaI]), Table65[[#This Row],[Custom Sequence/Bank ID]]))), Table_Restriction_Enzymes[XbaI], ""))),
    IF(_xlpm.ProblemFound="", "", "[" &amp; _xlpm.ProblemFound &amp; "]"))</f>
        <v/>
      </c>
      <c r="BO357" s="4" t="str">
        <f>IF(Table_Sequence_Check[[#This Row],[Restriction Enzyme 1 Check]]&lt;&gt;"", Table_Restriction_Enzymes[[#Headers],[XbaI]],"")</f>
        <v/>
      </c>
      <c r="BP357" s="4" t="str" cm="1">
        <f t="array" ref="BP357">_xlfn.LET(
    _xlpm.ProblemFound, _xlfn.TEXTJOIN(", ", TRUE, IF(OR(Table65[[#This Row],[Codon Optimize Capitalized?]]="No", Table65[[#This Row],[Codon Optimize Capitalized?]]=""), IF((ISNUMBER(SEARCH(Table_Restriction_Enzymes[AscI], Table65[[#This Row],[Custom Sequence/Bank ID]]))), Table_Restriction_Enzymes[AscI], ""),IF((ISNUMBER(FIND(LOWER(Table_Restriction_Enzymes[AscI]), Table65[[#This Row],[Custom Sequence/Bank ID]]))), Table_Restriction_Enzymes[AscI], ""))),
    IF(_xlpm.ProblemFound="", "", "[" &amp; _xlpm.ProblemFound &amp; "]"))</f>
        <v/>
      </c>
      <c r="BQ357" s="4" t="str">
        <f>IF(Table_Sequence_Check[[#This Row],[Restriction Enzyme 2 Check]]&lt;&gt;"", Table_Restriction_Enzymes[[#Headers],[AscI]],"")</f>
        <v/>
      </c>
      <c r="BR357" s="4" t="str">
        <f>IF(AND(Table65[[#This Row],[Vector]] &lt;&gt; "Banked Construct",Table65[[#This Row],[Service]]&lt;&gt;"Stock RNA", Table65[[#This Row],[Service]]&lt;&gt;"HT Geneblock Custom RNA", Table_Sequence_Check[[#This Row],[Restriction Enzyme 1 Check]]&lt;&gt;"", Table_Sequence_Check[[#This Row],[Restriction Enzyme 2 Check]]&lt;&gt; ""),"Error 8: Remove instances of one of the following: " &amp; _xlfn.CONCAT(Table_Sequence_Check[[#This Row],[Restriction Enzyme 1 Check]],Table_Sequence_Check[[#This Row],[Restriction Enzyme 2 Check]]),"")</f>
        <v/>
      </c>
      <c r="BS357" s="4" t="str" cm="1">
        <f t="array" ref="BS357">IF(
   AND(
      Table65[[#This Row],[Service]] &lt;&gt; "",
      OR(
         COUNTIF(Table65[Service], "HT Custom RNA") &gt; 0,
         COUNTIF(Table65[Service], "HT Geneblock Custom RNA") &gt; 0
      ),
      COUNTA(_xlfn.UNIQUE(_xlfn._xlws.FILTER(Table65[Service], Table65[Service] &lt;&gt; ""))) &gt; 1
   ),
   "Error 9: If selecting HT Custom RNA or HT Geneblock Custom RNA, all items must match the selected HT service",
   ""
)</f>
        <v/>
      </c>
      <c r="BT357" s="4" t="str" cm="1">
        <f t="array" ref="BT357">IF(
   AND(
      Table65[[#This Row],[Service]] &lt;&gt; "",
      OR(COUNTIF(Table65[Service], "*HT Custom RNA*") &gt; 0, COUNTIF(Table65[Service], "*HT Geneblock Custom RNA*") &gt; 0),
      OR(
         COUNTA(_xlfn.UNIQUE(_xlfn._xlws.FILTER(Table65[RNA Analytics], (Table65[Service] &lt;&gt; "")))) &gt; 1,
         COUNTA(_xlfn.UNIQUE(_xlfn._xlws.FILTER(Table65[Bank Construct?], (Table65[Service] &lt;&gt; "")))) &gt; 1,
         COUNTA(_xlfn.UNIQUE(_xlfn._xlws.FILTER(Table65[Synthesis Type], (Table65[Service] &lt;&gt; "")))) &gt; 1
      )
   ),
   "Error 10: If submitting HT Custom RNA or HT Geneblock Custom RNA service request, all items must have the same Synthesis Type, Banking, and Analytics",
   ""
)</f>
        <v/>
      </c>
      <c r="BU357" s="4" t="str">
        <f>IF(AND(OR(Table65[[#This Row],[Service]] = "HT Custom RNA",Table65[[#This Row],[Service]] = "HT Geneblock Custom RNA"), Table65[[#This Row],[Vector]]="Banked Construct"),"Error 11: Banked constructs cannot be submitted for HT/Geneblock Custom RNA service. Contact the core if you'd like to resynthesize an entire banked plate","")</f>
        <v/>
      </c>
      <c r="BV357" s="4" t="str">
        <f>IF(AND(Table65[[#This Row],[Service]] &lt;&gt; "", Table65[[#This Row],[Vector]]="Banked Construct", Table65[[#This Row],[Bank Construct?]]="Yes"),"Error 12: Cannot bank constructs that are already banked","")</f>
        <v/>
      </c>
      <c r="BW357" s="4" t="str" cm="1">
        <f t="array" ref="BW357">_xlfn.LET(
    _xlpm.ProblemFound, _xlfn.TEXTJOIN(", ", TRUE, IF(AND(Table65[[#This Row],[Synthesis Type]]="Other RNA", OR(Table65[[#This Row],[Codon Optimize Capitalized?]]="No", Table65[[#This Row],[Codon Optimize Capitalized?]]="")), IF((ISNUMBER(SEARCH(Table_pA_Check[pA Check], Table65[[#This Row],[Custom Sequence/Bank ID]]))), Table_pA_Check[pA Check], ""),IF((ISNUMBER(FIND(LOWER(Table_pA_Check[pA Check]), Table65[[#This Row],[Custom Sequence/Bank ID]]))), Table_pA_Check[pA Check], ""))),
    IF(_xlpm.ProblemFound="", "", "Error 13: Problem sequences found (" &amp; _xlpm.ProblemFound &amp; ")"))</f>
        <v/>
      </c>
      <c r="BX357" s="4" t="str">
        <f>IF(AND(Table65[[#This Row],[Service]] &lt;&gt; "", Table65[[#This Row],[Codon Optimize Capitalized?]]&lt;&gt; "No", Table65[[#This Row],[Codon Optimize Capitalized?]]&lt;&gt; "", Table65[[#This Row],[Codon Optimize Capitalized?]]&lt;&gt; "No Options", EXACT(Table65[[#This Row],[Custom Sequence/Bank ID]],LOWER(Table65[[#This Row],[Custom Sequence/Bank ID]]))),"Error 14: Codon optimization is selected, but sequence is lowercase. Change regions for optimization to uppercase","")</f>
        <v/>
      </c>
      <c r="BY357" s="4" t="str">
        <f>IF(COUNTIF(Table65[Name], Table65[[#This Row],[Name]]) &gt; 1, "Error 15: Duplicate name", "")</f>
        <v/>
      </c>
      <c r="BZ357" s="4" t="str">
        <f>IF(
   Table65[[#This Row],[Service]]&lt;&gt;"",
   IF(
      AND(Table65[[#This Row],[Formulation]]="", Table65[[#This Row],[Number of Aliquots]]&gt;1),
      "Error 16: The RTC can only aliquot formulated circRNA; unformulated circRNA is stable through many freeze-thaw cycles",
      ""
   ),
   ""
)</f>
        <v/>
      </c>
      <c r="CA357" s="4" t="str">
        <f>IF(
   Table65[[#This Row],[Service]]&lt;&gt;"",
   IF(
      Table65[[#This Row],[Number of Aliquots]] &gt; (Table65[[#This Row],[Quantity (mg)]]*20),
      "Error 17: Too many aliquots. Maximum aliquots for Quantity requested = " &amp; (Table65[[#This Row],[Quantity (mg)]]*20),
      ""
   ),
   ""
)</f>
        <v/>
      </c>
      <c r="CB357" s="4" t="str">
        <f>IF(
   AND(Table65[[#This Row],[Service]]&lt;&gt;"", Table65[[#This Row],[Quantity (mg)]]&lt;0.2, Table65[[#This Row],[Formulation]]&lt;&gt;"", Table65[[#This Row],[Formulation]]&lt;&gt;"None"),
   "Error 18: Quantity too low. Minimum is 0.2mg for formulations",
   ""
)</f>
        <v/>
      </c>
      <c r="CC357" s="4" t="str">
        <f>IF(
   AND(Table65[[#This Row],[Service]]&lt;&gt;"", Table65[[#This Row],[Vector]]="No Vector", Table65[[#This Row],[Service]]&lt;&gt;"HT Geneblock Custom RNA"),
   "Error 19: [No Vector] can only be used for Geneblock service",
   ""
)</f>
        <v/>
      </c>
      <c r="CD357" s="4" t="str">
        <f>_xlfn.LET(
    _xlpm.errorList, _xlfn.TEXTJOIN(". ", TRUE, Table_Sequence_Check[[#This Row],[Problem Sequence Check]:[GC Check]],Table_Sequence_Check[[#This Row],[Restriction Enzyme Error]:[Gblock No Vector Check]]),
    IF(AND(Table65[[#This Row],[Service]]&lt;&gt;"", Table65[[#This Row],[Custom Sequence/Bank ID]]&lt;&gt;"SPECIAL",_xlpm.errorList&lt;&gt;""), _xlpm.errorList &amp; ".", "")
)</f>
        <v/>
      </c>
      <c r="CF357" s="3" t="str">
        <f t="shared" si="25"/>
        <v>Required</v>
      </c>
      <c r="CG357" s="1" t="str">
        <f t="shared" si="26"/>
        <v>Optional</v>
      </c>
      <c r="CH357" s="1" t="str">
        <f>IF(Table65[[#This Row],[Service]]&lt;&gt;"",IF((Table65[[#This Row],[Service]]="HT Custom RNA") + (Table65[[#This Row],[Service]]="HT Geneblock Custom RNA"), "Empty","Required"),"Empty")</f>
        <v>Empty</v>
      </c>
      <c r="CI357" s="1" t="str">
        <f>IF(Table65[[#This Row],[Service]] = "Stock RNA", "Required","Empty")</f>
        <v>Empty</v>
      </c>
      <c r="CJ357" s="1" t="str">
        <f>IF(OR(Table65[[#This Row],[Service]] = "Custom RNA", Table65[[#This Row],[Service]] = "HT Custom RNA", Table65[[#This Row],[Service]] = "HT Geneblock Custom RNA", Table65[[#This Row],[Service]] = "Formulation"), "Required", "Empty")</f>
        <v>Empty</v>
      </c>
      <c r="CK357" s="1" t="str">
        <f>IF(OR(Table65[[#This Row],[Service]] = "Custom RNA", Table65[[#This Row],[Service]] = "HT Custom RNA", Table65[[#This Row],[Service]] = "HT Geneblock Custom RNA"), "Required", "Empty")</f>
        <v>Empty</v>
      </c>
      <c r="CL357" s="1" t="str">
        <f>IF(OR(Table65[[#This Row],[Service]] = "Custom RNA", Table65[[#This Row],[Service]] = "HT Custom RNA", Table65[[#This Row],[Service]] = "HT Geneblock Custom RNA"), "Required", "Empty")</f>
        <v>Empty</v>
      </c>
      <c r="CM357" s="1" t="str">
        <f>IF(OR(Table65[[#This Row],[Service]] = "Custom RNA", Table65[[#This Row],[Service]] = "HT Custom RNA", Table65[[#This Row],[Service]] = "HT Geneblock Custom RNA"), "Required", "Empty")</f>
        <v>Empty</v>
      </c>
      <c r="CN357" s="1" t="str">
        <f>IF(AND(Table65[[#This Row],[Vector]]&lt;&gt;"Banked Construct", OR(Table65[[#This Row],[Service]] = "Custom RNA", Table65[[#This Row],[Service]] = "HT Custom RNA",Table65[[#This Row],[Service]] = "HT Geneblock Custom RNA",)), "Optional", "Empty")</f>
        <v>Empty</v>
      </c>
      <c r="CO357" s="1" t="str">
        <f>IF(OR(Table65[[#This Row],[Service]] = "Custom RNA", Table65[[#This Row],[Service]] = "HT Custom RNA"), "Optional", "Empty")</f>
        <v>Empty</v>
      </c>
      <c r="CP357" s="1" t="str">
        <f>IF(OR(Table65[[#This Row],[Service]] = "Custom RNA", Table65[[#This Row],[Service]] = "HT Custom RNA", Table65[[#This Row],[Service]] = "HT Custom Geneblock RNA"), "Optional", "Empty")</f>
        <v>Empty</v>
      </c>
      <c r="CQ357" s="1" t="str">
        <f>IF(Table65[[#This Row],[Service]]&lt;&gt;"",IF(OR(Table65[[#This Row],[Service]]="HT Custom RNA", Table65[[#This Row],[Service]]="HT Geneblock Custom RNA"), "Empty","Optional"),"Empty")</f>
        <v>Empty</v>
      </c>
      <c r="CR357" s="1" t="str">
        <f>IF(AND(Table65[[#This Row],[Formulation]]&lt;&gt;"",Table65[[#This Row],[Formulation]]&lt;&gt;"None",Table65[[#This Row],[Formulation]]&lt;&gt;"No Options"), "Required","Empty")</f>
        <v>Empty</v>
      </c>
      <c r="CS357" s="1" t="str">
        <f>IF(AND(Table65[[#This Row],[Formulation]]&lt;&gt;"",Table65[[#This Row],[Formulation]]&lt;&gt;"None",Table65[[#This Row],[Formulation]]&lt;&gt;"No Options"), "Optional","Empty")</f>
        <v>Empty</v>
      </c>
      <c r="CT357" s="1" t="str">
        <f t="shared" si="27"/>
        <v>Optional</v>
      </c>
      <c r="CU357" s="1" t="str">
        <f t="shared" si="28"/>
        <v>Optional</v>
      </c>
      <c r="CV357" s="2" t="str">
        <f t="shared" si="29"/>
        <v>Optional</v>
      </c>
    </row>
    <row r="358" spans="1:100" x14ac:dyDescent="0.35">
      <c r="A358" s="69">
        <v>354</v>
      </c>
      <c r="B358" s="59"/>
      <c r="C358" s="83"/>
      <c r="D358" s="85"/>
      <c r="E358" s="90"/>
      <c r="F358" s="60"/>
      <c r="G358" s="60"/>
      <c r="H358" s="60"/>
      <c r="I358" s="61"/>
      <c r="J358" s="61"/>
      <c r="K358" s="105"/>
      <c r="L358" s="90"/>
      <c r="M358" s="60"/>
      <c r="N358" s="108"/>
      <c r="O358" s="91"/>
      <c r="P358" s="111"/>
      <c r="Q358" s="93" t="str">
        <f>Table_Sequence_Check[[#This Row],[Final Warnings]]</f>
        <v/>
      </c>
      <c r="R358" s="19"/>
      <c r="S358" s="19"/>
      <c r="T358" s="19"/>
      <c r="BG358" s="3" t="str" cm="1">
        <f t="array" ref="BG358">_xlfn.LET(
    _xlpm.ProblemFound, _xlfn.TEXTJOIN(", ", TRUE, IF(OR(Table65[[#This Row],[Codon Optimize Capitalized?]]="No", Table65[[#This Row],[Codon Optimize Capitalized?]]=""), IF((ISNUMBER(SEARCH(Table_Problem_Sequences[Problem Sequences], Table65[[#This Row],[Custom Sequence/Bank ID]]))), Table_Problem_Sequences[Problem Sequences], ""),IF((ISNUMBER(FIND(LOWER(Table_Problem_Sequences[Problem Sequences]), Table65[[#This Row],[Custom Sequence/Bank ID]]))), Table_Problem_Sequences[Problem Sequences], ""))),
    IF(_xlpm.ProblemFound="", "", "Warning 1: Problem sequences found (" &amp; _xlpm.ProblemFound &amp; ")"))</f>
        <v/>
      </c>
      <c r="BH358" s="3" t="str">
        <f>IF(AND(Table65[[#This Row],[Vector]] &lt;&gt; "Banked Construct",Table65[[#This Row],[Service]]&lt;&gt;"Stock RNA", LEN(Table65[[#This Row],[Custom Sequence/Bank ID]])&lt;300, Table65[[#This Row],[Custom Sequence/Bank ID]]&lt;&gt;""),"Comment: Sequence is less than 300nt. A spacer sequence will be added to bring the length up to 300nt","")</f>
        <v/>
      </c>
      <c r="BI358" s="1" t="str">
        <f>IF(AND(Table65[[#This Row],[Custom Sequence/Bank ID]]&lt;&gt;"", Table65[[#This Row],[Codon Optimize Capitalized?]]&lt;&gt; "No", Table65[[#This Row],[Codon Optimize Capitalized?]]&lt;&gt; "", Table65[[#This Row],[Codon Optimize Capitalized?]]&lt;&gt; "No Options"),
    IF(MOD(LEN(SUBSTITUTE(SUBSTITUTE(SUBSTITUTE(SUBSTITUTE(SUBSTITUTE(Table65[[#This Row],[Custom Sequence/Bank ID]], "a", ""), "c", ""), "g", ""), "u", ""), "t", "")), 3) = 0,
        "",
        "Error 3: Optimization regions not divisible by 3"),
    "")</f>
        <v/>
      </c>
      <c r="BJ358" s="1" t="str">
        <f>IF(
    Table65[[#This Row],[Vector]]="Banked Construct",
    IF(
        AND(
            LEFT(Table65[[#This Row],[Custom Sequence/Bank ID]], 3)="RTC",
            ISNUMBER(VALUE(MID(Table65[[#This Row],[Custom Sequence/Bank ID]], 4, 7))),
            LEN(Table65[[#This Row],[Custom Sequence/Bank ID]])=10
        ),
        "",
        "Error 4: Incorrect Bank ID"
    ),
    ""
)</f>
        <v/>
      </c>
      <c r="BK358" s="1" t="str">
        <f>IF(
   AND(Table65[[#This Row],[Vector]]&lt;&gt;"Banked Construct", LEN(Table65[[#This Row],[Custom Sequence/Bank ID]])&gt;0),
   IF(
      LEN(
         SUBSTITUTE(
            SUBSTITUTE(
               SUBSTITUTE(
                  SUBSTITUTE(UPPER(Table65[[#This Row],[Custom Sequence/Bank ID]]),"A",""),
               "C",""),
            "T",""),
         "G","")
      )&gt;0,
      "Error 5: Non-ACGT characters present",
      ""
   ),
   ""
)</f>
        <v/>
      </c>
      <c r="BL358" s="4" t="str">
        <f>IF(AND(Table65[[#This Row],[Vector]] &lt;&gt; "Banked Construct",Table65[[#This Row],[Service]]="Custom RNA", LEN(Table65[[#This Row],[Custom Sequence/Bank ID]])&gt;10000),"Error 6: Maximum sequence length is 10,000nt",IF(AND(Table65[[#This Row],[Vector]] &lt;&gt; "Banked Construct",Table65[[#This Row],[Service]]="HT Custom RNA", LEN(Table65[[#This Row],[Custom Sequence/Bank ID]])&gt;5000),"Error 6: Maximum sequence length for HT is 5,000nt", IF(Table65[[#This Row],[Service]]="HT Geneblock Custom RNA", IF(AND(Table65[[#This Row],[Vector]]="RTC coding circRNA", LEN(Table65[[#This Row],[Custom Sequence/Bank ID]])&gt;3793),"Error 6: Maximum sequence length for Coding CircRNA Geneblock is 3,793nt", IF(AND(Table65[[#This Row],[Vector]]="RTC noncoding circRNA", LEN(Table65[[#This Row],[Custom Sequence/Bank ID]])&gt;4493),"Error 6: Maximum sequence length for Noncoding CircRNA Geneblock is 4,493nt", IF(AND(Table65[[#This Row],[Vector]]="RTC Other RNA", LEN(Table65[[#This Row],[Custom Sequence/Bank ID]])&gt;4913),"Error 6: Maximum sequence length for Other RNA Geneblock is 4,913nt",""))),"")))</f>
        <v/>
      </c>
      <c r="BM358" s="4" t="str">
        <f>IF(AND(Table65[[#This Row],[Vector]] &lt;&gt; "Banked Construct", Table65[[#This Row],[Service]]&lt;&gt;"Stock RNA", Table65[[#This Row],[Custom Sequence/Bank ID]]&lt;&gt;""),
    _xlfn.LET(
        _xlpm.Sequence, Table65[[#This Row],[Custom Sequence/Bank ID]],
        _xlpm.OriginalLength, IF(AND(Table65[[#This Row],[Codon Optimize Capitalized?]] &lt;&gt; "No", Table65[[#This Row],[Codon Optimize Capitalized?]] &lt;&gt; ""),
                           LEN(SUBSTITUTE(SUBSTITUTE(SUBSTITUTE(SUBSTITUTE(SUBSTITUTE(_xlpm.Sequence, "A", ""), "C", ""), "G", ""), "T", ""), "U", "")),
                           LEN(_xlpm.Sequence)),
        _xlpm.NoGCLength, IF(AND(Table65[[#This Row],[Codon Optimize Capitalized?]] &lt;&gt; "No", Table65[[#This Row],[Codon Optimize Capitalized?]] &lt;&gt; ""),
                       LEN((SUBSTITUTE(SUBSTITUTE(SUBSTITUTE(SUBSTITUTE(SUBSTITUTE(SUBSTITUTE(SUBSTITUTE(_xlpm.Sequence, "A", ""), "C", ""), "G", ""), "T", ""), "U", ""), "g", ""), "c", ""))),
                       LEN(SUBSTITUTE(SUBSTITUTE(UPPER(_xlpm.Sequence), "G", ""), "C", ""))),
        _xlpm.GCLength, _xlpm.OriginalLength - _xlpm.NoGCLength,
        _xlpm.GCPercentage, IF(_xlpm.OriginalLength &gt; 15, _xlpm.GCLength / _xlpm.OriginalLength, 0.5),
                IF(OR(_xlpm.GCPercentage &gt; 0.65, _xlpm.GCPercentage &lt; 0.25), "Warning 7: Unoptimized region GC is not between 25-65%", "")
    ),
    ""
)</f>
        <v/>
      </c>
      <c r="BN358" s="4" t="str" cm="1">
        <f t="array" ref="BN358">_xlfn.LET(
    _xlpm.ProblemFound, _xlfn.TEXTJOIN(", ", TRUE, IF(OR(Table65[[#This Row],[Codon Optimize Capitalized?]]="No", Table65[[#This Row],[Codon Optimize Capitalized?]]=""), IF((ISNUMBER(SEARCH(Table_Restriction_Enzymes[XbaI], Table65[[#This Row],[Custom Sequence/Bank ID]]))), Table_Restriction_Enzymes[XbaI], ""),IF((ISNUMBER(FIND(LOWER(Table_Restriction_Enzymes[XbaI]), Table65[[#This Row],[Custom Sequence/Bank ID]]))), Table_Restriction_Enzymes[XbaI], ""))),
    IF(_xlpm.ProblemFound="", "", "[" &amp; _xlpm.ProblemFound &amp; "]"))</f>
        <v/>
      </c>
      <c r="BO358" s="4" t="str">
        <f>IF(Table_Sequence_Check[[#This Row],[Restriction Enzyme 1 Check]]&lt;&gt;"", Table_Restriction_Enzymes[[#Headers],[XbaI]],"")</f>
        <v/>
      </c>
      <c r="BP358" s="4" t="str" cm="1">
        <f t="array" ref="BP358">_xlfn.LET(
    _xlpm.ProblemFound, _xlfn.TEXTJOIN(", ", TRUE, IF(OR(Table65[[#This Row],[Codon Optimize Capitalized?]]="No", Table65[[#This Row],[Codon Optimize Capitalized?]]=""), IF((ISNUMBER(SEARCH(Table_Restriction_Enzymes[AscI], Table65[[#This Row],[Custom Sequence/Bank ID]]))), Table_Restriction_Enzymes[AscI], ""),IF((ISNUMBER(FIND(LOWER(Table_Restriction_Enzymes[AscI]), Table65[[#This Row],[Custom Sequence/Bank ID]]))), Table_Restriction_Enzymes[AscI], ""))),
    IF(_xlpm.ProblemFound="", "", "[" &amp; _xlpm.ProblemFound &amp; "]"))</f>
        <v/>
      </c>
      <c r="BQ358" s="4" t="str">
        <f>IF(Table_Sequence_Check[[#This Row],[Restriction Enzyme 2 Check]]&lt;&gt;"", Table_Restriction_Enzymes[[#Headers],[AscI]],"")</f>
        <v/>
      </c>
      <c r="BR358" s="4" t="str">
        <f>IF(AND(Table65[[#This Row],[Vector]] &lt;&gt; "Banked Construct",Table65[[#This Row],[Service]]&lt;&gt;"Stock RNA", Table65[[#This Row],[Service]]&lt;&gt;"HT Geneblock Custom RNA", Table_Sequence_Check[[#This Row],[Restriction Enzyme 1 Check]]&lt;&gt;"", Table_Sequence_Check[[#This Row],[Restriction Enzyme 2 Check]]&lt;&gt; ""),"Error 8: Remove instances of one of the following: " &amp; _xlfn.CONCAT(Table_Sequence_Check[[#This Row],[Restriction Enzyme 1 Check]],Table_Sequence_Check[[#This Row],[Restriction Enzyme 2 Check]]),"")</f>
        <v/>
      </c>
      <c r="BS358" s="4" t="str" cm="1">
        <f t="array" ref="BS358">IF(
   AND(
      Table65[[#This Row],[Service]] &lt;&gt; "",
      OR(
         COUNTIF(Table65[Service], "HT Custom RNA") &gt; 0,
         COUNTIF(Table65[Service], "HT Geneblock Custom RNA") &gt; 0
      ),
      COUNTA(_xlfn.UNIQUE(_xlfn._xlws.FILTER(Table65[Service], Table65[Service] &lt;&gt; ""))) &gt; 1
   ),
   "Error 9: If selecting HT Custom RNA or HT Geneblock Custom RNA, all items must match the selected HT service",
   ""
)</f>
        <v/>
      </c>
      <c r="BT358" s="4" t="str" cm="1">
        <f t="array" ref="BT358">IF(
   AND(
      Table65[[#This Row],[Service]] &lt;&gt; "",
      OR(COUNTIF(Table65[Service], "*HT Custom RNA*") &gt; 0, COUNTIF(Table65[Service], "*HT Geneblock Custom RNA*") &gt; 0),
      OR(
         COUNTA(_xlfn.UNIQUE(_xlfn._xlws.FILTER(Table65[RNA Analytics], (Table65[Service] &lt;&gt; "")))) &gt; 1,
         COUNTA(_xlfn.UNIQUE(_xlfn._xlws.FILTER(Table65[Bank Construct?], (Table65[Service] &lt;&gt; "")))) &gt; 1,
         COUNTA(_xlfn.UNIQUE(_xlfn._xlws.FILTER(Table65[Synthesis Type], (Table65[Service] &lt;&gt; "")))) &gt; 1
      )
   ),
   "Error 10: If submitting HT Custom RNA or HT Geneblock Custom RNA service request, all items must have the same Synthesis Type, Banking, and Analytics",
   ""
)</f>
        <v/>
      </c>
      <c r="BU358" s="4" t="str">
        <f>IF(AND(OR(Table65[[#This Row],[Service]] = "HT Custom RNA",Table65[[#This Row],[Service]] = "HT Geneblock Custom RNA"), Table65[[#This Row],[Vector]]="Banked Construct"),"Error 11: Banked constructs cannot be submitted for HT/Geneblock Custom RNA service. Contact the core if you'd like to resynthesize an entire banked plate","")</f>
        <v/>
      </c>
      <c r="BV358" s="4" t="str">
        <f>IF(AND(Table65[[#This Row],[Service]] &lt;&gt; "", Table65[[#This Row],[Vector]]="Banked Construct", Table65[[#This Row],[Bank Construct?]]="Yes"),"Error 12: Cannot bank constructs that are already banked","")</f>
        <v/>
      </c>
      <c r="BW358" s="4" t="str" cm="1">
        <f t="array" ref="BW358">_xlfn.LET(
    _xlpm.ProblemFound, _xlfn.TEXTJOIN(", ", TRUE, IF(AND(Table65[[#This Row],[Synthesis Type]]="Other RNA", OR(Table65[[#This Row],[Codon Optimize Capitalized?]]="No", Table65[[#This Row],[Codon Optimize Capitalized?]]="")), IF((ISNUMBER(SEARCH(Table_pA_Check[pA Check], Table65[[#This Row],[Custom Sequence/Bank ID]]))), Table_pA_Check[pA Check], ""),IF((ISNUMBER(FIND(LOWER(Table_pA_Check[pA Check]), Table65[[#This Row],[Custom Sequence/Bank ID]]))), Table_pA_Check[pA Check], ""))),
    IF(_xlpm.ProblemFound="", "", "Error 13: Problem sequences found (" &amp; _xlpm.ProblemFound &amp; ")"))</f>
        <v/>
      </c>
      <c r="BX358" s="4" t="str">
        <f>IF(AND(Table65[[#This Row],[Service]] &lt;&gt; "", Table65[[#This Row],[Codon Optimize Capitalized?]]&lt;&gt; "No", Table65[[#This Row],[Codon Optimize Capitalized?]]&lt;&gt; "", Table65[[#This Row],[Codon Optimize Capitalized?]]&lt;&gt; "No Options", EXACT(Table65[[#This Row],[Custom Sequence/Bank ID]],LOWER(Table65[[#This Row],[Custom Sequence/Bank ID]]))),"Error 14: Codon optimization is selected, but sequence is lowercase. Change regions for optimization to uppercase","")</f>
        <v/>
      </c>
      <c r="BY358" s="4" t="str">
        <f>IF(COUNTIF(Table65[Name], Table65[[#This Row],[Name]]) &gt; 1, "Error 15: Duplicate name", "")</f>
        <v/>
      </c>
      <c r="BZ358" s="4" t="str">
        <f>IF(
   Table65[[#This Row],[Service]]&lt;&gt;"",
   IF(
      AND(Table65[[#This Row],[Formulation]]="", Table65[[#This Row],[Number of Aliquots]]&gt;1),
      "Error 16: The RTC can only aliquot formulated circRNA; unformulated circRNA is stable through many freeze-thaw cycles",
      ""
   ),
   ""
)</f>
        <v/>
      </c>
      <c r="CA358" s="4" t="str">
        <f>IF(
   Table65[[#This Row],[Service]]&lt;&gt;"",
   IF(
      Table65[[#This Row],[Number of Aliquots]] &gt; (Table65[[#This Row],[Quantity (mg)]]*20),
      "Error 17: Too many aliquots. Maximum aliquots for Quantity requested = " &amp; (Table65[[#This Row],[Quantity (mg)]]*20),
      ""
   ),
   ""
)</f>
        <v/>
      </c>
      <c r="CB358" s="4" t="str">
        <f>IF(
   AND(Table65[[#This Row],[Service]]&lt;&gt;"", Table65[[#This Row],[Quantity (mg)]]&lt;0.2, Table65[[#This Row],[Formulation]]&lt;&gt;"", Table65[[#This Row],[Formulation]]&lt;&gt;"None"),
   "Error 18: Quantity too low. Minimum is 0.2mg for formulations",
   ""
)</f>
        <v/>
      </c>
      <c r="CC358" s="4" t="str">
        <f>IF(
   AND(Table65[[#This Row],[Service]]&lt;&gt;"", Table65[[#This Row],[Vector]]="No Vector", Table65[[#This Row],[Service]]&lt;&gt;"HT Geneblock Custom RNA"),
   "Error 19: [No Vector] can only be used for Geneblock service",
   ""
)</f>
        <v/>
      </c>
      <c r="CD358" s="4" t="str">
        <f>_xlfn.LET(
    _xlpm.errorList, _xlfn.TEXTJOIN(". ", TRUE, Table_Sequence_Check[[#This Row],[Problem Sequence Check]:[GC Check]],Table_Sequence_Check[[#This Row],[Restriction Enzyme Error]:[Gblock No Vector Check]]),
    IF(AND(Table65[[#This Row],[Service]]&lt;&gt;"", Table65[[#This Row],[Custom Sequence/Bank ID]]&lt;&gt;"SPECIAL",_xlpm.errorList&lt;&gt;""), _xlpm.errorList &amp; ".", "")
)</f>
        <v/>
      </c>
      <c r="CF358" s="3" t="str">
        <f t="shared" si="25"/>
        <v>Required</v>
      </c>
      <c r="CG358" s="1" t="str">
        <f t="shared" si="26"/>
        <v>Optional</v>
      </c>
      <c r="CH358" s="1" t="str">
        <f>IF(Table65[[#This Row],[Service]]&lt;&gt;"",IF((Table65[[#This Row],[Service]]="HT Custom RNA") + (Table65[[#This Row],[Service]]="HT Geneblock Custom RNA"), "Empty","Required"),"Empty")</f>
        <v>Empty</v>
      </c>
      <c r="CI358" s="1" t="str">
        <f>IF(Table65[[#This Row],[Service]] = "Stock RNA", "Required","Empty")</f>
        <v>Empty</v>
      </c>
      <c r="CJ358" s="1" t="str">
        <f>IF(OR(Table65[[#This Row],[Service]] = "Custom RNA", Table65[[#This Row],[Service]] = "HT Custom RNA", Table65[[#This Row],[Service]] = "HT Geneblock Custom RNA", Table65[[#This Row],[Service]] = "Formulation"), "Required", "Empty")</f>
        <v>Empty</v>
      </c>
      <c r="CK358" s="1" t="str">
        <f>IF(OR(Table65[[#This Row],[Service]] = "Custom RNA", Table65[[#This Row],[Service]] = "HT Custom RNA", Table65[[#This Row],[Service]] = "HT Geneblock Custom RNA"), "Required", "Empty")</f>
        <v>Empty</v>
      </c>
      <c r="CL358" s="1" t="str">
        <f>IF(OR(Table65[[#This Row],[Service]] = "Custom RNA", Table65[[#This Row],[Service]] = "HT Custom RNA", Table65[[#This Row],[Service]] = "HT Geneblock Custom RNA"), "Required", "Empty")</f>
        <v>Empty</v>
      </c>
      <c r="CM358" s="1" t="str">
        <f>IF(OR(Table65[[#This Row],[Service]] = "Custom RNA", Table65[[#This Row],[Service]] = "HT Custom RNA", Table65[[#This Row],[Service]] = "HT Geneblock Custom RNA"), "Required", "Empty")</f>
        <v>Empty</v>
      </c>
      <c r="CN358" s="1" t="str">
        <f>IF(AND(Table65[[#This Row],[Vector]]&lt;&gt;"Banked Construct", OR(Table65[[#This Row],[Service]] = "Custom RNA", Table65[[#This Row],[Service]] = "HT Custom RNA",Table65[[#This Row],[Service]] = "HT Geneblock Custom RNA",)), "Optional", "Empty")</f>
        <v>Empty</v>
      </c>
      <c r="CO358" s="1" t="str">
        <f>IF(OR(Table65[[#This Row],[Service]] = "Custom RNA", Table65[[#This Row],[Service]] = "HT Custom RNA"), "Optional", "Empty")</f>
        <v>Empty</v>
      </c>
      <c r="CP358" s="1" t="str">
        <f>IF(OR(Table65[[#This Row],[Service]] = "Custom RNA", Table65[[#This Row],[Service]] = "HT Custom RNA", Table65[[#This Row],[Service]] = "HT Custom Geneblock RNA"), "Optional", "Empty")</f>
        <v>Empty</v>
      </c>
      <c r="CQ358" s="1" t="str">
        <f>IF(Table65[[#This Row],[Service]]&lt;&gt;"",IF(OR(Table65[[#This Row],[Service]]="HT Custom RNA", Table65[[#This Row],[Service]]="HT Geneblock Custom RNA"), "Empty","Optional"),"Empty")</f>
        <v>Empty</v>
      </c>
      <c r="CR358" s="1" t="str">
        <f>IF(AND(Table65[[#This Row],[Formulation]]&lt;&gt;"",Table65[[#This Row],[Formulation]]&lt;&gt;"None",Table65[[#This Row],[Formulation]]&lt;&gt;"No Options"), "Required","Empty")</f>
        <v>Empty</v>
      </c>
      <c r="CS358" s="1" t="str">
        <f>IF(AND(Table65[[#This Row],[Formulation]]&lt;&gt;"",Table65[[#This Row],[Formulation]]&lt;&gt;"None",Table65[[#This Row],[Formulation]]&lt;&gt;"No Options"), "Optional","Empty")</f>
        <v>Empty</v>
      </c>
      <c r="CT358" s="1" t="str">
        <f t="shared" si="27"/>
        <v>Optional</v>
      </c>
      <c r="CU358" s="1" t="str">
        <f t="shared" si="28"/>
        <v>Optional</v>
      </c>
      <c r="CV358" s="2" t="str">
        <f t="shared" si="29"/>
        <v>Optional</v>
      </c>
    </row>
    <row r="359" spans="1:100" x14ac:dyDescent="0.35">
      <c r="A359" s="69">
        <v>355</v>
      </c>
      <c r="B359" s="59"/>
      <c r="C359" s="83"/>
      <c r="D359" s="85"/>
      <c r="E359" s="90"/>
      <c r="F359" s="60"/>
      <c r="G359" s="60"/>
      <c r="H359" s="60"/>
      <c r="I359" s="61"/>
      <c r="J359" s="61"/>
      <c r="K359" s="105"/>
      <c r="L359" s="90"/>
      <c r="M359" s="60"/>
      <c r="N359" s="108"/>
      <c r="O359" s="91"/>
      <c r="P359" s="111"/>
      <c r="Q359" s="93" t="str">
        <f>Table_Sequence_Check[[#This Row],[Final Warnings]]</f>
        <v/>
      </c>
      <c r="R359" s="19"/>
      <c r="S359" s="19"/>
      <c r="T359" s="19"/>
      <c r="BG359" s="3" t="str" cm="1">
        <f t="array" ref="BG359">_xlfn.LET(
    _xlpm.ProblemFound, _xlfn.TEXTJOIN(", ", TRUE, IF(OR(Table65[[#This Row],[Codon Optimize Capitalized?]]="No", Table65[[#This Row],[Codon Optimize Capitalized?]]=""), IF((ISNUMBER(SEARCH(Table_Problem_Sequences[Problem Sequences], Table65[[#This Row],[Custom Sequence/Bank ID]]))), Table_Problem_Sequences[Problem Sequences], ""),IF((ISNUMBER(FIND(LOWER(Table_Problem_Sequences[Problem Sequences]), Table65[[#This Row],[Custom Sequence/Bank ID]]))), Table_Problem_Sequences[Problem Sequences], ""))),
    IF(_xlpm.ProblemFound="", "", "Warning 1: Problem sequences found (" &amp; _xlpm.ProblemFound &amp; ")"))</f>
        <v/>
      </c>
      <c r="BH359" s="3" t="str">
        <f>IF(AND(Table65[[#This Row],[Vector]] &lt;&gt; "Banked Construct",Table65[[#This Row],[Service]]&lt;&gt;"Stock RNA", LEN(Table65[[#This Row],[Custom Sequence/Bank ID]])&lt;300, Table65[[#This Row],[Custom Sequence/Bank ID]]&lt;&gt;""),"Comment: Sequence is less than 300nt. A spacer sequence will be added to bring the length up to 300nt","")</f>
        <v/>
      </c>
      <c r="BI359" s="1" t="str">
        <f>IF(AND(Table65[[#This Row],[Custom Sequence/Bank ID]]&lt;&gt;"", Table65[[#This Row],[Codon Optimize Capitalized?]]&lt;&gt; "No", Table65[[#This Row],[Codon Optimize Capitalized?]]&lt;&gt; "", Table65[[#This Row],[Codon Optimize Capitalized?]]&lt;&gt; "No Options"),
    IF(MOD(LEN(SUBSTITUTE(SUBSTITUTE(SUBSTITUTE(SUBSTITUTE(SUBSTITUTE(Table65[[#This Row],[Custom Sequence/Bank ID]], "a", ""), "c", ""), "g", ""), "u", ""), "t", "")), 3) = 0,
        "",
        "Error 3: Optimization regions not divisible by 3"),
    "")</f>
        <v/>
      </c>
      <c r="BJ359" s="1" t="str">
        <f>IF(
    Table65[[#This Row],[Vector]]="Banked Construct",
    IF(
        AND(
            LEFT(Table65[[#This Row],[Custom Sequence/Bank ID]], 3)="RTC",
            ISNUMBER(VALUE(MID(Table65[[#This Row],[Custom Sequence/Bank ID]], 4, 7))),
            LEN(Table65[[#This Row],[Custom Sequence/Bank ID]])=10
        ),
        "",
        "Error 4: Incorrect Bank ID"
    ),
    ""
)</f>
        <v/>
      </c>
      <c r="BK359" s="1" t="str">
        <f>IF(
   AND(Table65[[#This Row],[Vector]]&lt;&gt;"Banked Construct", LEN(Table65[[#This Row],[Custom Sequence/Bank ID]])&gt;0),
   IF(
      LEN(
         SUBSTITUTE(
            SUBSTITUTE(
               SUBSTITUTE(
                  SUBSTITUTE(UPPER(Table65[[#This Row],[Custom Sequence/Bank ID]]),"A",""),
               "C",""),
            "T",""),
         "G","")
      )&gt;0,
      "Error 5: Non-ACGT characters present",
      ""
   ),
   ""
)</f>
        <v/>
      </c>
      <c r="BL359" s="4" t="str">
        <f>IF(AND(Table65[[#This Row],[Vector]] &lt;&gt; "Banked Construct",Table65[[#This Row],[Service]]="Custom RNA", LEN(Table65[[#This Row],[Custom Sequence/Bank ID]])&gt;10000),"Error 6: Maximum sequence length is 10,000nt",IF(AND(Table65[[#This Row],[Vector]] &lt;&gt; "Banked Construct",Table65[[#This Row],[Service]]="HT Custom RNA", LEN(Table65[[#This Row],[Custom Sequence/Bank ID]])&gt;5000),"Error 6: Maximum sequence length for HT is 5,000nt", IF(Table65[[#This Row],[Service]]="HT Geneblock Custom RNA", IF(AND(Table65[[#This Row],[Vector]]="RTC coding circRNA", LEN(Table65[[#This Row],[Custom Sequence/Bank ID]])&gt;3793),"Error 6: Maximum sequence length for Coding CircRNA Geneblock is 3,793nt", IF(AND(Table65[[#This Row],[Vector]]="RTC noncoding circRNA", LEN(Table65[[#This Row],[Custom Sequence/Bank ID]])&gt;4493),"Error 6: Maximum sequence length for Noncoding CircRNA Geneblock is 4,493nt", IF(AND(Table65[[#This Row],[Vector]]="RTC Other RNA", LEN(Table65[[#This Row],[Custom Sequence/Bank ID]])&gt;4913),"Error 6: Maximum sequence length for Other RNA Geneblock is 4,913nt",""))),"")))</f>
        <v/>
      </c>
      <c r="BM359" s="4" t="str">
        <f>IF(AND(Table65[[#This Row],[Vector]] &lt;&gt; "Banked Construct", Table65[[#This Row],[Service]]&lt;&gt;"Stock RNA", Table65[[#This Row],[Custom Sequence/Bank ID]]&lt;&gt;""),
    _xlfn.LET(
        _xlpm.Sequence, Table65[[#This Row],[Custom Sequence/Bank ID]],
        _xlpm.OriginalLength, IF(AND(Table65[[#This Row],[Codon Optimize Capitalized?]] &lt;&gt; "No", Table65[[#This Row],[Codon Optimize Capitalized?]] &lt;&gt; ""),
                           LEN(SUBSTITUTE(SUBSTITUTE(SUBSTITUTE(SUBSTITUTE(SUBSTITUTE(_xlpm.Sequence, "A", ""), "C", ""), "G", ""), "T", ""), "U", "")),
                           LEN(_xlpm.Sequence)),
        _xlpm.NoGCLength, IF(AND(Table65[[#This Row],[Codon Optimize Capitalized?]] &lt;&gt; "No", Table65[[#This Row],[Codon Optimize Capitalized?]] &lt;&gt; ""),
                       LEN((SUBSTITUTE(SUBSTITUTE(SUBSTITUTE(SUBSTITUTE(SUBSTITUTE(SUBSTITUTE(SUBSTITUTE(_xlpm.Sequence, "A", ""), "C", ""), "G", ""), "T", ""), "U", ""), "g", ""), "c", ""))),
                       LEN(SUBSTITUTE(SUBSTITUTE(UPPER(_xlpm.Sequence), "G", ""), "C", ""))),
        _xlpm.GCLength, _xlpm.OriginalLength - _xlpm.NoGCLength,
        _xlpm.GCPercentage, IF(_xlpm.OriginalLength &gt; 15, _xlpm.GCLength / _xlpm.OriginalLength, 0.5),
                IF(OR(_xlpm.GCPercentage &gt; 0.65, _xlpm.GCPercentage &lt; 0.25), "Warning 7: Unoptimized region GC is not between 25-65%", "")
    ),
    ""
)</f>
        <v/>
      </c>
      <c r="BN359" s="4" t="str" cm="1">
        <f t="array" ref="BN359">_xlfn.LET(
    _xlpm.ProblemFound, _xlfn.TEXTJOIN(", ", TRUE, IF(OR(Table65[[#This Row],[Codon Optimize Capitalized?]]="No", Table65[[#This Row],[Codon Optimize Capitalized?]]=""), IF((ISNUMBER(SEARCH(Table_Restriction_Enzymes[XbaI], Table65[[#This Row],[Custom Sequence/Bank ID]]))), Table_Restriction_Enzymes[XbaI], ""),IF((ISNUMBER(FIND(LOWER(Table_Restriction_Enzymes[XbaI]), Table65[[#This Row],[Custom Sequence/Bank ID]]))), Table_Restriction_Enzymes[XbaI], ""))),
    IF(_xlpm.ProblemFound="", "", "[" &amp; _xlpm.ProblemFound &amp; "]"))</f>
        <v/>
      </c>
      <c r="BO359" s="4" t="str">
        <f>IF(Table_Sequence_Check[[#This Row],[Restriction Enzyme 1 Check]]&lt;&gt;"", Table_Restriction_Enzymes[[#Headers],[XbaI]],"")</f>
        <v/>
      </c>
      <c r="BP359" s="4" t="str" cm="1">
        <f t="array" ref="BP359">_xlfn.LET(
    _xlpm.ProblemFound, _xlfn.TEXTJOIN(", ", TRUE, IF(OR(Table65[[#This Row],[Codon Optimize Capitalized?]]="No", Table65[[#This Row],[Codon Optimize Capitalized?]]=""), IF((ISNUMBER(SEARCH(Table_Restriction_Enzymes[AscI], Table65[[#This Row],[Custom Sequence/Bank ID]]))), Table_Restriction_Enzymes[AscI], ""),IF((ISNUMBER(FIND(LOWER(Table_Restriction_Enzymes[AscI]), Table65[[#This Row],[Custom Sequence/Bank ID]]))), Table_Restriction_Enzymes[AscI], ""))),
    IF(_xlpm.ProblemFound="", "", "[" &amp; _xlpm.ProblemFound &amp; "]"))</f>
        <v/>
      </c>
      <c r="BQ359" s="4" t="str">
        <f>IF(Table_Sequence_Check[[#This Row],[Restriction Enzyme 2 Check]]&lt;&gt;"", Table_Restriction_Enzymes[[#Headers],[AscI]],"")</f>
        <v/>
      </c>
      <c r="BR359" s="4" t="str">
        <f>IF(AND(Table65[[#This Row],[Vector]] &lt;&gt; "Banked Construct",Table65[[#This Row],[Service]]&lt;&gt;"Stock RNA", Table65[[#This Row],[Service]]&lt;&gt;"HT Geneblock Custom RNA", Table_Sequence_Check[[#This Row],[Restriction Enzyme 1 Check]]&lt;&gt;"", Table_Sequence_Check[[#This Row],[Restriction Enzyme 2 Check]]&lt;&gt; ""),"Error 8: Remove instances of one of the following: " &amp; _xlfn.CONCAT(Table_Sequence_Check[[#This Row],[Restriction Enzyme 1 Check]],Table_Sequence_Check[[#This Row],[Restriction Enzyme 2 Check]]),"")</f>
        <v/>
      </c>
      <c r="BS359" s="4" t="str" cm="1">
        <f t="array" ref="BS359">IF(
   AND(
      Table65[[#This Row],[Service]] &lt;&gt; "",
      OR(
         COUNTIF(Table65[Service], "HT Custom RNA") &gt; 0,
         COUNTIF(Table65[Service], "HT Geneblock Custom RNA") &gt; 0
      ),
      COUNTA(_xlfn.UNIQUE(_xlfn._xlws.FILTER(Table65[Service], Table65[Service] &lt;&gt; ""))) &gt; 1
   ),
   "Error 9: If selecting HT Custom RNA or HT Geneblock Custom RNA, all items must match the selected HT service",
   ""
)</f>
        <v/>
      </c>
      <c r="BT359" s="4" t="str" cm="1">
        <f t="array" ref="BT359">IF(
   AND(
      Table65[[#This Row],[Service]] &lt;&gt; "",
      OR(COUNTIF(Table65[Service], "*HT Custom RNA*") &gt; 0, COUNTIF(Table65[Service], "*HT Geneblock Custom RNA*") &gt; 0),
      OR(
         COUNTA(_xlfn.UNIQUE(_xlfn._xlws.FILTER(Table65[RNA Analytics], (Table65[Service] &lt;&gt; "")))) &gt; 1,
         COUNTA(_xlfn.UNIQUE(_xlfn._xlws.FILTER(Table65[Bank Construct?], (Table65[Service] &lt;&gt; "")))) &gt; 1,
         COUNTA(_xlfn.UNIQUE(_xlfn._xlws.FILTER(Table65[Synthesis Type], (Table65[Service] &lt;&gt; "")))) &gt; 1
      )
   ),
   "Error 10: If submitting HT Custom RNA or HT Geneblock Custom RNA service request, all items must have the same Synthesis Type, Banking, and Analytics",
   ""
)</f>
        <v/>
      </c>
      <c r="BU359" s="4" t="str">
        <f>IF(AND(OR(Table65[[#This Row],[Service]] = "HT Custom RNA",Table65[[#This Row],[Service]] = "HT Geneblock Custom RNA"), Table65[[#This Row],[Vector]]="Banked Construct"),"Error 11: Banked constructs cannot be submitted for HT/Geneblock Custom RNA service. Contact the core if you'd like to resynthesize an entire banked plate","")</f>
        <v/>
      </c>
      <c r="BV359" s="4" t="str">
        <f>IF(AND(Table65[[#This Row],[Service]] &lt;&gt; "", Table65[[#This Row],[Vector]]="Banked Construct", Table65[[#This Row],[Bank Construct?]]="Yes"),"Error 12: Cannot bank constructs that are already banked","")</f>
        <v/>
      </c>
      <c r="BW359" s="4" t="str" cm="1">
        <f t="array" ref="BW359">_xlfn.LET(
    _xlpm.ProblemFound, _xlfn.TEXTJOIN(", ", TRUE, IF(AND(Table65[[#This Row],[Synthesis Type]]="Other RNA", OR(Table65[[#This Row],[Codon Optimize Capitalized?]]="No", Table65[[#This Row],[Codon Optimize Capitalized?]]="")), IF((ISNUMBER(SEARCH(Table_pA_Check[pA Check], Table65[[#This Row],[Custom Sequence/Bank ID]]))), Table_pA_Check[pA Check], ""),IF((ISNUMBER(FIND(LOWER(Table_pA_Check[pA Check]), Table65[[#This Row],[Custom Sequence/Bank ID]]))), Table_pA_Check[pA Check], ""))),
    IF(_xlpm.ProblemFound="", "", "Error 13: Problem sequences found (" &amp; _xlpm.ProblemFound &amp; ")"))</f>
        <v/>
      </c>
      <c r="BX359" s="4" t="str">
        <f>IF(AND(Table65[[#This Row],[Service]] &lt;&gt; "", Table65[[#This Row],[Codon Optimize Capitalized?]]&lt;&gt; "No", Table65[[#This Row],[Codon Optimize Capitalized?]]&lt;&gt; "", Table65[[#This Row],[Codon Optimize Capitalized?]]&lt;&gt; "No Options", EXACT(Table65[[#This Row],[Custom Sequence/Bank ID]],LOWER(Table65[[#This Row],[Custom Sequence/Bank ID]]))),"Error 14: Codon optimization is selected, but sequence is lowercase. Change regions for optimization to uppercase","")</f>
        <v/>
      </c>
      <c r="BY359" s="4" t="str">
        <f>IF(COUNTIF(Table65[Name], Table65[[#This Row],[Name]]) &gt; 1, "Error 15: Duplicate name", "")</f>
        <v/>
      </c>
      <c r="BZ359" s="4" t="str">
        <f>IF(
   Table65[[#This Row],[Service]]&lt;&gt;"",
   IF(
      AND(Table65[[#This Row],[Formulation]]="", Table65[[#This Row],[Number of Aliquots]]&gt;1),
      "Error 16: The RTC can only aliquot formulated circRNA; unformulated circRNA is stable through many freeze-thaw cycles",
      ""
   ),
   ""
)</f>
        <v/>
      </c>
      <c r="CA359" s="4" t="str">
        <f>IF(
   Table65[[#This Row],[Service]]&lt;&gt;"",
   IF(
      Table65[[#This Row],[Number of Aliquots]] &gt; (Table65[[#This Row],[Quantity (mg)]]*20),
      "Error 17: Too many aliquots. Maximum aliquots for Quantity requested = " &amp; (Table65[[#This Row],[Quantity (mg)]]*20),
      ""
   ),
   ""
)</f>
        <v/>
      </c>
      <c r="CB359" s="4" t="str">
        <f>IF(
   AND(Table65[[#This Row],[Service]]&lt;&gt;"", Table65[[#This Row],[Quantity (mg)]]&lt;0.2, Table65[[#This Row],[Formulation]]&lt;&gt;"", Table65[[#This Row],[Formulation]]&lt;&gt;"None"),
   "Error 18: Quantity too low. Minimum is 0.2mg for formulations",
   ""
)</f>
        <v/>
      </c>
      <c r="CC359" s="4" t="str">
        <f>IF(
   AND(Table65[[#This Row],[Service]]&lt;&gt;"", Table65[[#This Row],[Vector]]="No Vector", Table65[[#This Row],[Service]]&lt;&gt;"HT Geneblock Custom RNA"),
   "Error 19: [No Vector] can only be used for Geneblock service",
   ""
)</f>
        <v/>
      </c>
      <c r="CD359" s="4" t="str">
        <f>_xlfn.LET(
    _xlpm.errorList, _xlfn.TEXTJOIN(". ", TRUE, Table_Sequence_Check[[#This Row],[Problem Sequence Check]:[GC Check]],Table_Sequence_Check[[#This Row],[Restriction Enzyme Error]:[Gblock No Vector Check]]),
    IF(AND(Table65[[#This Row],[Service]]&lt;&gt;"", Table65[[#This Row],[Custom Sequence/Bank ID]]&lt;&gt;"SPECIAL",_xlpm.errorList&lt;&gt;""), _xlpm.errorList &amp; ".", "")
)</f>
        <v/>
      </c>
      <c r="CF359" s="3" t="str">
        <f t="shared" si="25"/>
        <v>Required</v>
      </c>
      <c r="CG359" s="1" t="str">
        <f t="shared" si="26"/>
        <v>Optional</v>
      </c>
      <c r="CH359" s="1" t="str">
        <f>IF(Table65[[#This Row],[Service]]&lt;&gt;"",IF((Table65[[#This Row],[Service]]="HT Custom RNA") + (Table65[[#This Row],[Service]]="HT Geneblock Custom RNA"), "Empty","Required"),"Empty")</f>
        <v>Empty</v>
      </c>
      <c r="CI359" s="1" t="str">
        <f>IF(Table65[[#This Row],[Service]] = "Stock RNA", "Required","Empty")</f>
        <v>Empty</v>
      </c>
      <c r="CJ359" s="1" t="str">
        <f>IF(OR(Table65[[#This Row],[Service]] = "Custom RNA", Table65[[#This Row],[Service]] = "HT Custom RNA", Table65[[#This Row],[Service]] = "HT Geneblock Custom RNA", Table65[[#This Row],[Service]] = "Formulation"), "Required", "Empty")</f>
        <v>Empty</v>
      </c>
      <c r="CK359" s="1" t="str">
        <f>IF(OR(Table65[[#This Row],[Service]] = "Custom RNA", Table65[[#This Row],[Service]] = "HT Custom RNA", Table65[[#This Row],[Service]] = "HT Geneblock Custom RNA"), "Required", "Empty")</f>
        <v>Empty</v>
      </c>
      <c r="CL359" s="1" t="str">
        <f>IF(OR(Table65[[#This Row],[Service]] = "Custom RNA", Table65[[#This Row],[Service]] = "HT Custom RNA", Table65[[#This Row],[Service]] = "HT Geneblock Custom RNA"), "Required", "Empty")</f>
        <v>Empty</v>
      </c>
      <c r="CM359" s="1" t="str">
        <f>IF(OR(Table65[[#This Row],[Service]] = "Custom RNA", Table65[[#This Row],[Service]] = "HT Custom RNA", Table65[[#This Row],[Service]] = "HT Geneblock Custom RNA"), "Required", "Empty")</f>
        <v>Empty</v>
      </c>
      <c r="CN359" s="1" t="str">
        <f>IF(AND(Table65[[#This Row],[Vector]]&lt;&gt;"Banked Construct", OR(Table65[[#This Row],[Service]] = "Custom RNA", Table65[[#This Row],[Service]] = "HT Custom RNA",Table65[[#This Row],[Service]] = "HT Geneblock Custom RNA",)), "Optional", "Empty")</f>
        <v>Empty</v>
      </c>
      <c r="CO359" s="1" t="str">
        <f>IF(OR(Table65[[#This Row],[Service]] = "Custom RNA", Table65[[#This Row],[Service]] = "HT Custom RNA"), "Optional", "Empty")</f>
        <v>Empty</v>
      </c>
      <c r="CP359" s="1" t="str">
        <f>IF(OR(Table65[[#This Row],[Service]] = "Custom RNA", Table65[[#This Row],[Service]] = "HT Custom RNA", Table65[[#This Row],[Service]] = "HT Custom Geneblock RNA"), "Optional", "Empty")</f>
        <v>Empty</v>
      </c>
      <c r="CQ359" s="1" t="str">
        <f>IF(Table65[[#This Row],[Service]]&lt;&gt;"",IF(OR(Table65[[#This Row],[Service]]="HT Custom RNA", Table65[[#This Row],[Service]]="HT Geneblock Custom RNA"), "Empty","Optional"),"Empty")</f>
        <v>Empty</v>
      </c>
      <c r="CR359" s="1" t="str">
        <f>IF(AND(Table65[[#This Row],[Formulation]]&lt;&gt;"",Table65[[#This Row],[Formulation]]&lt;&gt;"None",Table65[[#This Row],[Formulation]]&lt;&gt;"No Options"), "Required","Empty")</f>
        <v>Empty</v>
      </c>
      <c r="CS359" s="1" t="str">
        <f>IF(AND(Table65[[#This Row],[Formulation]]&lt;&gt;"",Table65[[#This Row],[Formulation]]&lt;&gt;"None",Table65[[#This Row],[Formulation]]&lt;&gt;"No Options"), "Optional","Empty")</f>
        <v>Empty</v>
      </c>
      <c r="CT359" s="1" t="str">
        <f t="shared" si="27"/>
        <v>Optional</v>
      </c>
      <c r="CU359" s="1" t="str">
        <f t="shared" si="28"/>
        <v>Optional</v>
      </c>
      <c r="CV359" s="2" t="str">
        <f t="shared" si="29"/>
        <v>Optional</v>
      </c>
    </row>
    <row r="360" spans="1:100" x14ac:dyDescent="0.35">
      <c r="A360" s="69">
        <v>356</v>
      </c>
      <c r="B360" s="59"/>
      <c r="C360" s="83"/>
      <c r="D360" s="85"/>
      <c r="E360" s="90"/>
      <c r="F360" s="60"/>
      <c r="G360" s="60"/>
      <c r="H360" s="60"/>
      <c r="I360" s="61"/>
      <c r="J360" s="61"/>
      <c r="K360" s="105"/>
      <c r="L360" s="90"/>
      <c r="M360" s="60"/>
      <c r="N360" s="108"/>
      <c r="O360" s="91"/>
      <c r="P360" s="111"/>
      <c r="Q360" s="93" t="str">
        <f>Table_Sequence_Check[[#This Row],[Final Warnings]]</f>
        <v/>
      </c>
      <c r="R360" s="19"/>
      <c r="S360" s="19"/>
      <c r="T360" s="19"/>
      <c r="BG360" s="3" t="str" cm="1">
        <f t="array" ref="BG360">_xlfn.LET(
    _xlpm.ProblemFound, _xlfn.TEXTJOIN(", ", TRUE, IF(OR(Table65[[#This Row],[Codon Optimize Capitalized?]]="No", Table65[[#This Row],[Codon Optimize Capitalized?]]=""), IF((ISNUMBER(SEARCH(Table_Problem_Sequences[Problem Sequences], Table65[[#This Row],[Custom Sequence/Bank ID]]))), Table_Problem_Sequences[Problem Sequences], ""),IF((ISNUMBER(FIND(LOWER(Table_Problem_Sequences[Problem Sequences]), Table65[[#This Row],[Custom Sequence/Bank ID]]))), Table_Problem_Sequences[Problem Sequences], ""))),
    IF(_xlpm.ProblemFound="", "", "Warning 1: Problem sequences found (" &amp; _xlpm.ProblemFound &amp; ")"))</f>
        <v/>
      </c>
      <c r="BH360" s="3" t="str">
        <f>IF(AND(Table65[[#This Row],[Vector]] &lt;&gt; "Banked Construct",Table65[[#This Row],[Service]]&lt;&gt;"Stock RNA", LEN(Table65[[#This Row],[Custom Sequence/Bank ID]])&lt;300, Table65[[#This Row],[Custom Sequence/Bank ID]]&lt;&gt;""),"Comment: Sequence is less than 300nt. A spacer sequence will be added to bring the length up to 300nt","")</f>
        <v/>
      </c>
      <c r="BI360" s="1" t="str">
        <f>IF(AND(Table65[[#This Row],[Custom Sequence/Bank ID]]&lt;&gt;"", Table65[[#This Row],[Codon Optimize Capitalized?]]&lt;&gt; "No", Table65[[#This Row],[Codon Optimize Capitalized?]]&lt;&gt; "", Table65[[#This Row],[Codon Optimize Capitalized?]]&lt;&gt; "No Options"),
    IF(MOD(LEN(SUBSTITUTE(SUBSTITUTE(SUBSTITUTE(SUBSTITUTE(SUBSTITUTE(Table65[[#This Row],[Custom Sequence/Bank ID]], "a", ""), "c", ""), "g", ""), "u", ""), "t", "")), 3) = 0,
        "",
        "Error 3: Optimization regions not divisible by 3"),
    "")</f>
        <v/>
      </c>
      <c r="BJ360" s="1" t="str">
        <f>IF(
    Table65[[#This Row],[Vector]]="Banked Construct",
    IF(
        AND(
            LEFT(Table65[[#This Row],[Custom Sequence/Bank ID]], 3)="RTC",
            ISNUMBER(VALUE(MID(Table65[[#This Row],[Custom Sequence/Bank ID]], 4, 7))),
            LEN(Table65[[#This Row],[Custom Sequence/Bank ID]])=10
        ),
        "",
        "Error 4: Incorrect Bank ID"
    ),
    ""
)</f>
        <v/>
      </c>
      <c r="BK360" s="1" t="str">
        <f>IF(
   AND(Table65[[#This Row],[Vector]]&lt;&gt;"Banked Construct", LEN(Table65[[#This Row],[Custom Sequence/Bank ID]])&gt;0),
   IF(
      LEN(
         SUBSTITUTE(
            SUBSTITUTE(
               SUBSTITUTE(
                  SUBSTITUTE(UPPER(Table65[[#This Row],[Custom Sequence/Bank ID]]),"A",""),
               "C",""),
            "T",""),
         "G","")
      )&gt;0,
      "Error 5: Non-ACGT characters present",
      ""
   ),
   ""
)</f>
        <v/>
      </c>
      <c r="BL360" s="4" t="str">
        <f>IF(AND(Table65[[#This Row],[Vector]] &lt;&gt; "Banked Construct",Table65[[#This Row],[Service]]="Custom RNA", LEN(Table65[[#This Row],[Custom Sequence/Bank ID]])&gt;10000),"Error 6: Maximum sequence length is 10,000nt",IF(AND(Table65[[#This Row],[Vector]] &lt;&gt; "Banked Construct",Table65[[#This Row],[Service]]="HT Custom RNA", LEN(Table65[[#This Row],[Custom Sequence/Bank ID]])&gt;5000),"Error 6: Maximum sequence length for HT is 5,000nt", IF(Table65[[#This Row],[Service]]="HT Geneblock Custom RNA", IF(AND(Table65[[#This Row],[Vector]]="RTC coding circRNA", LEN(Table65[[#This Row],[Custom Sequence/Bank ID]])&gt;3793),"Error 6: Maximum sequence length for Coding CircRNA Geneblock is 3,793nt", IF(AND(Table65[[#This Row],[Vector]]="RTC noncoding circRNA", LEN(Table65[[#This Row],[Custom Sequence/Bank ID]])&gt;4493),"Error 6: Maximum sequence length for Noncoding CircRNA Geneblock is 4,493nt", IF(AND(Table65[[#This Row],[Vector]]="RTC Other RNA", LEN(Table65[[#This Row],[Custom Sequence/Bank ID]])&gt;4913),"Error 6: Maximum sequence length for Other RNA Geneblock is 4,913nt",""))),"")))</f>
        <v/>
      </c>
      <c r="BM360" s="4" t="str">
        <f>IF(AND(Table65[[#This Row],[Vector]] &lt;&gt; "Banked Construct", Table65[[#This Row],[Service]]&lt;&gt;"Stock RNA", Table65[[#This Row],[Custom Sequence/Bank ID]]&lt;&gt;""),
    _xlfn.LET(
        _xlpm.Sequence, Table65[[#This Row],[Custom Sequence/Bank ID]],
        _xlpm.OriginalLength, IF(AND(Table65[[#This Row],[Codon Optimize Capitalized?]] &lt;&gt; "No", Table65[[#This Row],[Codon Optimize Capitalized?]] &lt;&gt; ""),
                           LEN(SUBSTITUTE(SUBSTITUTE(SUBSTITUTE(SUBSTITUTE(SUBSTITUTE(_xlpm.Sequence, "A", ""), "C", ""), "G", ""), "T", ""), "U", "")),
                           LEN(_xlpm.Sequence)),
        _xlpm.NoGCLength, IF(AND(Table65[[#This Row],[Codon Optimize Capitalized?]] &lt;&gt; "No", Table65[[#This Row],[Codon Optimize Capitalized?]] &lt;&gt; ""),
                       LEN((SUBSTITUTE(SUBSTITUTE(SUBSTITUTE(SUBSTITUTE(SUBSTITUTE(SUBSTITUTE(SUBSTITUTE(_xlpm.Sequence, "A", ""), "C", ""), "G", ""), "T", ""), "U", ""), "g", ""), "c", ""))),
                       LEN(SUBSTITUTE(SUBSTITUTE(UPPER(_xlpm.Sequence), "G", ""), "C", ""))),
        _xlpm.GCLength, _xlpm.OriginalLength - _xlpm.NoGCLength,
        _xlpm.GCPercentage, IF(_xlpm.OriginalLength &gt; 15, _xlpm.GCLength / _xlpm.OriginalLength, 0.5),
                IF(OR(_xlpm.GCPercentage &gt; 0.65, _xlpm.GCPercentage &lt; 0.25), "Warning 7: Unoptimized region GC is not between 25-65%", "")
    ),
    ""
)</f>
        <v/>
      </c>
      <c r="BN360" s="4" t="str" cm="1">
        <f t="array" ref="BN360">_xlfn.LET(
    _xlpm.ProblemFound, _xlfn.TEXTJOIN(", ", TRUE, IF(OR(Table65[[#This Row],[Codon Optimize Capitalized?]]="No", Table65[[#This Row],[Codon Optimize Capitalized?]]=""), IF((ISNUMBER(SEARCH(Table_Restriction_Enzymes[XbaI], Table65[[#This Row],[Custom Sequence/Bank ID]]))), Table_Restriction_Enzymes[XbaI], ""),IF((ISNUMBER(FIND(LOWER(Table_Restriction_Enzymes[XbaI]), Table65[[#This Row],[Custom Sequence/Bank ID]]))), Table_Restriction_Enzymes[XbaI], ""))),
    IF(_xlpm.ProblemFound="", "", "[" &amp; _xlpm.ProblemFound &amp; "]"))</f>
        <v/>
      </c>
      <c r="BO360" s="4" t="str">
        <f>IF(Table_Sequence_Check[[#This Row],[Restriction Enzyme 1 Check]]&lt;&gt;"", Table_Restriction_Enzymes[[#Headers],[XbaI]],"")</f>
        <v/>
      </c>
      <c r="BP360" s="4" t="str" cm="1">
        <f t="array" ref="BP360">_xlfn.LET(
    _xlpm.ProblemFound, _xlfn.TEXTJOIN(", ", TRUE, IF(OR(Table65[[#This Row],[Codon Optimize Capitalized?]]="No", Table65[[#This Row],[Codon Optimize Capitalized?]]=""), IF((ISNUMBER(SEARCH(Table_Restriction_Enzymes[AscI], Table65[[#This Row],[Custom Sequence/Bank ID]]))), Table_Restriction_Enzymes[AscI], ""),IF((ISNUMBER(FIND(LOWER(Table_Restriction_Enzymes[AscI]), Table65[[#This Row],[Custom Sequence/Bank ID]]))), Table_Restriction_Enzymes[AscI], ""))),
    IF(_xlpm.ProblemFound="", "", "[" &amp; _xlpm.ProblemFound &amp; "]"))</f>
        <v/>
      </c>
      <c r="BQ360" s="4" t="str">
        <f>IF(Table_Sequence_Check[[#This Row],[Restriction Enzyme 2 Check]]&lt;&gt;"", Table_Restriction_Enzymes[[#Headers],[AscI]],"")</f>
        <v/>
      </c>
      <c r="BR360" s="4" t="str">
        <f>IF(AND(Table65[[#This Row],[Vector]] &lt;&gt; "Banked Construct",Table65[[#This Row],[Service]]&lt;&gt;"Stock RNA", Table65[[#This Row],[Service]]&lt;&gt;"HT Geneblock Custom RNA", Table_Sequence_Check[[#This Row],[Restriction Enzyme 1 Check]]&lt;&gt;"", Table_Sequence_Check[[#This Row],[Restriction Enzyme 2 Check]]&lt;&gt; ""),"Error 8: Remove instances of one of the following: " &amp; _xlfn.CONCAT(Table_Sequence_Check[[#This Row],[Restriction Enzyme 1 Check]],Table_Sequence_Check[[#This Row],[Restriction Enzyme 2 Check]]),"")</f>
        <v/>
      </c>
      <c r="BS360" s="4" t="str" cm="1">
        <f t="array" ref="BS360">IF(
   AND(
      Table65[[#This Row],[Service]] &lt;&gt; "",
      OR(
         COUNTIF(Table65[Service], "HT Custom RNA") &gt; 0,
         COUNTIF(Table65[Service], "HT Geneblock Custom RNA") &gt; 0
      ),
      COUNTA(_xlfn.UNIQUE(_xlfn._xlws.FILTER(Table65[Service], Table65[Service] &lt;&gt; ""))) &gt; 1
   ),
   "Error 9: If selecting HT Custom RNA or HT Geneblock Custom RNA, all items must match the selected HT service",
   ""
)</f>
        <v/>
      </c>
      <c r="BT360" s="4" t="str" cm="1">
        <f t="array" ref="BT360">IF(
   AND(
      Table65[[#This Row],[Service]] &lt;&gt; "",
      OR(COUNTIF(Table65[Service], "*HT Custom RNA*") &gt; 0, COUNTIF(Table65[Service], "*HT Geneblock Custom RNA*") &gt; 0),
      OR(
         COUNTA(_xlfn.UNIQUE(_xlfn._xlws.FILTER(Table65[RNA Analytics], (Table65[Service] &lt;&gt; "")))) &gt; 1,
         COUNTA(_xlfn.UNIQUE(_xlfn._xlws.FILTER(Table65[Bank Construct?], (Table65[Service] &lt;&gt; "")))) &gt; 1,
         COUNTA(_xlfn.UNIQUE(_xlfn._xlws.FILTER(Table65[Synthesis Type], (Table65[Service] &lt;&gt; "")))) &gt; 1
      )
   ),
   "Error 10: If submitting HT Custom RNA or HT Geneblock Custom RNA service request, all items must have the same Synthesis Type, Banking, and Analytics",
   ""
)</f>
        <v/>
      </c>
      <c r="BU360" s="4" t="str">
        <f>IF(AND(OR(Table65[[#This Row],[Service]] = "HT Custom RNA",Table65[[#This Row],[Service]] = "HT Geneblock Custom RNA"), Table65[[#This Row],[Vector]]="Banked Construct"),"Error 11: Banked constructs cannot be submitted for HT/Geneblock Custom RNA service. Contact the core if you'd like to resynthesize an entire banked plate","")</f>
        <v/>
      </c>
      <c r="BV360" s="4" t="str">
        <f>IF(AND(Table65[[#This Row],[Service]] &lt;&gt; "", Table65[[#This Row],[Vector]]="Banked Construct", Table65[[#This Row],[Bank Construct?]]="Yes"),"Error 12: Cannot bank constructs that are already banked","")</f>
        <v/>
      </c>
      <c r="BW360" s="4" t="str" cm="1">
        <f t="array" ref="BW360">_xlfn.LET(
    _xlpm.ProblemFound, _xlfn.TEXTJOIN(", ", TRUE, IF(AND(Table65[[#This Row],[Synthesis Type]]="Other RNA", OR(Table65[[#This Row],[Codon Optimize Capitalized?]]="No", Table65[[#This Row],[Codon Optimize Capitalized?]]="")), IF((ISNUMBER(SEARCH(Table_pA_Check[pA Check], Table65[[#This Row],[Custom Sequence/Bank ID]]))), Table_pA_Check[pA Check], ""),IF((ISNUMBER(FIND(LOWER(Table_pA_Check[pA Check]), Table65[[#This Row],[Custom Sequence/Bank ID]]))), Table_pA_Check[pA Check], ""))),
    IF(_xlpm.ProblemFound="", "", "Error 13: Problem sequences found (" &amp; _xlpm.ProblemFound &amp; ")"))</f>
        <v/>
      </c>
      <c r="BX360" s="4" t="str">
        <f>IF(AND(Table65[[#This Row],[Service]] &lt;&gt; "", Table65[[#This Row],[Codon Optimize Capitalized?]]&lt;&gt; "No", Table65[[#This Row],[Codon Optimize Capitalized?]]&lt;&gt; "", Table65[[#This Row],[Codon Optimize Capitalized?]]&lt;&gt; "No Options", EXACT(Table65[[#This Row],[Custom Sequence/Bank ID]],LOWER(Table65[[#This Row],[Custom Sequence/Bank ID]]))),"Error 14: Codon optimization is selected, but sequence is lowercase. Change regions for optimization to uppercase","")</f>
        <v/>
      </c>
      <c r="BY360" s="4" t="str">
        <f>IF(COUNTIF(Table65[Name], Table65[[#This Row],[Name]]) &gt; 1, "Error 15: Duplicate name", "")</f>
        <v/>
      </c>
      <c r="BZ360" s="4" t="str">
        <f>IF(
   Table65[[#This Row],[Service]]&lt;&gt;"",
   IF(
      AND(Table65[[#This Row],[Formulation]]="", Table65[[#This Row],[Number of Aliquots]]&gt;1),
      "Error 16: The RTC can only aliquot formulated circRNA; unformulated circRNA is stable through many freeze-thaw cycles",
      ""
   ),
   ""
)</f>
        <v/>
      </c>
      <c r="CA360" s="4" t="str">
        <f>IF(
   Table65[[#This Row],[Service]]&lt;&gt;"",
   IF(
      Table65[[#This Row],[Number of Aliquots]] &gt; (Table65[[#This Row],[Quantity (mg)]]*20),
      "Error 17: Too many aliquots. Maximum aliquots for Quantity requested = " &amp; (Table65[[#This Row],[Quantity (mg)]]*20),
      ""
   ),
   ""
)</f>
        <v/>
      </c>
      <c r="CB360" s="4" t="str">
        <f>IF(
   AND(Table65[[#This Row],[Service]]&lt;&gt;"", Table65[[#This Row],[Quantity (mg)]]&lt;0.2, Table65[[#This Row],[Formulation]]&lt;&gt;"", Table65[[#This Row],[Formulation]]&lt;&gt;"None"),
   "Error 18: Quantity too low. Minimum is 0.2mg for formulations",
   ""
)</f>
        <v/>
      </c>
      <c r="CC360" s="4" t="str">
        <f>IF(
   AND(Table65[[#This Row],[Service]]&lt;&gt;"", Table65[[#This Row],[Vector]]="No Vector", Table65[[#This Row],[Service]]&lt;&gt;"HT Geneblock Custom RNA"),
   "Error 19: [No Vector] can only be used for Geneblock service",
   ""
)</f>
        <v/>
      </c>
      <c r="CD360" s="4" t="str">
        <f>_xlfn.LET(
    _xlpm.errorList, _xlfn.TEXTJOIN(". ", TRUE, Table_Sequence_Check[[#This Row],[Problem Sequence Check]:[GC Check]],Table_Sequence_Check[[#This Row],[Restriction Enzyme Error]:[Gblock No Vector Check]]),
    IF(AND(Table65[[#This Row],[Service]]&lt;&gt;"", Table65[[#This Row],[Custom Sequence/Bank ID]]&lt;&gt;"SPECIAL",_xlpm.errorList&lt;&gt;""), _xlpm.errorList &amp; ".", "")
)</f>
        <v/>
      </c>
      <c r="CF360" s="3" t="str">
        <f t="shared" si="25"/>
        <v>Required</v>
      </c>
      <c r="CG360" s="1" t="str">
        <f t="shared" si="26"/>
        <v>Optional</v>
      </c>
      <c r="CH360" s="1" t="str">
        <f>IF(Table65[[#This Row],[Service]]&lt;&gt;"",IF((Table65[[#This Row],[Service]]="HT Custom RNA") + (Table65[[#This Row],[Service]]="HT Geneblock Custom RNA"), "Empty","Required"),"Empty")</f>
        <v>Empty</v>
      </c>
      <c r="CI360" s="1" t="str">
        <f>IF(Table65[[#This Row],[Service]] = "Stock RNA", "Required","Empty")</f>
        <v>Empty</v>
      </c>
      <c r="CJ360" s="1" t="str">
        <f>IF(OR(Table65[[#This Row],[Service]] = "Custom RNA", Table65[[#This Row],[Service]] = "HT Custom RNA", Table65[[#This Row],[Service]] = "HT Geneblock Custom RNA", Table65[[#This Row],[Service]] = "Formulation"), "Required", "Empty")</f>
        <v>Empty</v>
      </c>
      <c r="CK360" s="1" t="str">
        <f>IF(OR(Table65[[#This Row],[Service]] = "Custom RNA", Table65[[#This Row],[Service]] = "HT Custom RNA", Table65[[#This Row],[Service]] = "HT Geneblock Custom RNA"), "Required", "Empty")</f>
        <v>Empty</v>
      </c>
      <c r="CL360" s="1" t="str">
        <f>IF(OR(Table65[[#This Row],[Service]] = "Custom RNA", Table65[[#This Row],[Service]] = "HT Custom RNA", Table65[[#This Row],[Service]] = "HT Geneblock Custom RNA"), "Required", "Empty")</f>
        <v>Empty</v>
      </c>
      <c r="CM360" s="1" t="str">
        <f>IF(OR(Table65[[#This Row],[Service]] = "Custom RNA", Table65[[#This Row],[Service]] = "HT Custom RNA", Table65[[#This Row],[Service]] = "HT Geneblock Custom RNA"), "Required", "Empty")</f>
        <v>Empty</v>
      </c>
      <c r="CN360" s="1" t="str">
        <f>IF(AND(Table65[[#This Row],[Vector]]&lt;&gt;"Banked Construct", OR(Table65[[#This Row],[Service]] = "Custom RNA", Table65[[#This Row],[Service]] = "HT Custom RNA",Table65[[#This Row],[Service]] = "HT Geneblock Custom RNA",)), "Optional", "Empty")</f>
        <v>Empty</v>
      </c>
      <c r="CO360" s="1" t="str">
        <f>IF(OR(Table65[[#This Row],[Service]] = "Custom RNA", Table65[[#This Row],[Service]] = "HT Custom RNA"), "Optional", "Empty")</f>
        <v>Empty</v>
      </c>
      <c r="CP360" s="1" t="str">
        <f>IF(OR(Table65[[#This Row],[Service]] = "Custom RNA", Table65[[#This Row],[Service]] = "HT Custom RNA", Table65[[#This Row],[Service]] = "HT Custom Geneblock RNA"), "Optional", "Empty")</f>
        <v>Empty</v>
      </c>
      <c r="CQ360" s="1" t="str">
        <f>IF(Table65[[#This Row],[Service]]&lt;&gt;"",IF(OR(Table65[[#This Row],[Service]]="HT Custom RNA", Table65[[#This Row],[Service]]="HT Geneblock Custom RNA"), "Empty","Optional"),"Empty")</f>
        <v>Empty</v>
      </c>
      <c r="CR360" s="1" t="str">
        <f>IF(AND(Table65[[#This Row],[Formulation]]&lt;&gt;"",Table65[[#This Row],[Formulation]]&lt;&gt;"None",Table65[[#This Row],[Formulation]]&lt;&gt;"No Options"), "Required","Empty")</f>
        <v>Empty</v>
      </c>
      <c r="CS360" s="1" t="str">
        <f>IF(AND(Table65[[#This Row],[Formulation]]&lt;&gt;"",Table65[[#This Row],[Formulation]]&lt;&gt;"None",Table65[[#This Row],[Formulation]]&lt;&gt;"No Options"), "Optional","Empty")</f>
        <v>Empty</v>
      </c>
      <c r="CT360" s="1" t="str">
        <f t="shared" si="27"/>
        <v>Optional</v>
      </c>
      <c r="CU360" s="1" t="str">
        <f t="shared" si="28"/>
        <v>Optional</v>
      </c>
      <c r="CV360" s="2" t="str">
        <f t="shared" si="29"/>
        <v>Optional</v>
      </c>
    </row>
    <row r="361" spans="1:100" x14ac:dyDescent="0.35">
      <c r="A361" s="69">
        <v>357</v>
      </c>
      <c r="B361" s="59"/>
      <c r="C361" s="83"/>
      <c r="D361" s="85"/>
      <c r="E361" s="90"/>
      <c r="F361" s="60"/>
      <c r="G361" s="60"/>
      <c r="H361" s="60"/>
      <c r="I361" s="61"/>
      <c r="J361" s="61"/>
      <c r="K361" s="105"/>
      <c r="L361" s="90"/>
      <c r="M361" s="60"/>
      <c r="N361" s="108"/>
      <c r="O361" s="91"/>
      <c r="P361" s="111"/>
      <c r="Q361" s="93" t="str">
        <f>Table_Sequence_Check[[#This Row],[Final Warnings]]</f>
        <v/>
      </c>
      <c r="R361" s="19"/>
      <c r="S361" s="19"/>
      <c r="T361" s="19"/>
      <c r="BG361" s="3" t="str" cm="1">
        <f t="array" ref="BG361">_xlfn.LET(
    _xlpm.ProblemFound, _xlfn.TEXTJOIN(", ", TRUE, IF(OR(Table65[[#This Row],[Codon Optimize Capitalized?]]="No", Table65[[#This Row],[Codon Optimize Capitalized?]]=""), IF((ISNUMBER(SEARCH(Table_Problem_Sequences[Problem Sequences], Table65[[#This Row],[Custom Sequence/Bank ID]]))), Table_Problem_Sequences[Problem Sequences], ""),IF((ISNUMBER(FIND(LOWER(Table_Problem_Sequences[Problem Sequences]), Table65[[#This Row],[Custom Sequence/Bank ID]]))), Table_Problem_Sequences[Problem Sequences], ""))),
    IF(_xlpm.ProblemFound="", "", "Warning 1: Problem sequences found (" &amp; _xlpm.ProblemFound &amp; ")"))</f>
        <v/>
      </c>
      <c r="BH361" s="3" t="str">
        <f>IF(AND(Table65[[#This Row],[Vector]] &lt;&gt; "Banked Construct",Table65[[#This Row],[Service]]&lt;&gt;"Stock RNA", LEN(Table65[[#This Row],[Custom Sequence/Bank ID]])&lt;300, Table65[[#This Row],[Custom Sequence/Bank ID]]&lt;&gt;""),"Comment: Sequence is less than 300nt. A spacer sequence will be added to bring the length up to 300nt","")</f>
        <v/>
      </c>
      <c r="BI361" s="1" t="str">
        <f>IF(AND(Table65[[#This Row],[Custom Sequence/Bank ID]]&lt;&gt;"", Table65[[#This Row],[Codon Optimize Capitalized?]]&lt;&gt; "No", Table65[[#This Row],[Codon Optimize Capitalized?]]&lt;&gt; "", Table65[[#This Row],[Codon Optimize Capitalized?]]&lt;&gt; "No Options"),
    IF(MOD(LEN(SUBSTITUTE(SUBSTITUTE(SUBSTITUTE(SUBSTITUTE(SUBSTITUTE(Table65[[#This Row],[Custom Sequence/Bank ID]], "a", ""), "c", ""), "g", ""), "u", ""), "t", "")), 3) = 0,
        "",
        "Error 3: Optimization regions not divisible by 3"),
    "")</f>
        <v/>
      </c>
      <c r="BJ361" s="1" t="str">
        <f>IF(
    Table65[[#This Row],[Vector]]="Banked Construct",
    IF(
        AND(
            LEFT(Table65[[#This Row],[Custom Sequence/Bank ID]], 3)="RTC",
            ISNUMBER(VALUE(MID(Table65[[#This Row],[Custom Sequence/Bank ID]], 4, 7))),
            LEN(Table65[[#This Row],[Custom Sequence/Bank ID]])=10
        ),
        "",
        "Error 4: Incorrect Bank ID"
    ),
    ""
)</f>
        <v/>
      </c>
      <c r="BK361" s="1" t="str">
        <f>IF(
   AND(Table65[[#This Row],[Vector]]&lt;&gt;"Banked Construct", LEN(Table65[[#This Row],[Custom Sequence/Bank ID]])&gt;0),
   IF(
      LEN(
         SUBSTITUTE(
            SUBSTITUTE(
               SUBSTITUTE(
                  SUBSTITUTE(UPPER(Table65[[#This Row],[Custom Sequence/Bank ID]]),"A",""),
               "C",""),
            "T",""),
         "G","")
      )&gt;0,
      "Error 5: Non-ACGT characters present",
      ""
   ),
   ""
)</f>
        <v/>
      </c>
      <c r="BL361" s="4" t="str">
        <f>IF(AND(Table65[[#This Row],[Vector]] &lt;&gt; "Banked Construct",Table65[[#This Row],[Service]]="Custom RNA", LEN(Table65[[#This Row],[Custom Sequence/Bank ID]])&gt;10000),"Error 6: Maximum sequence length is 10,000nt",IF(AND(Table65[[#This Row],[Vector]] &lt;&gt; "Banked Construct",Table65[[#This Row],[Service]]="HT Custom RNA", LEN(Table65[[#This Row],[Custom Sequence/Bank ID]])&gt;5000),"Error 6: Maximum sequence length for HT is 5,000nt", IF(Table65[[#This Row],[Service]]="HT Geneblock Custom RNA", IF(AND(Table65[[#This Row],[Vector]]="RTC coding circRNA", LEN(Table65[[#This Row],[Custom Sequence/Bank ID]])&gt;3793),"Error 6: Maximum sequence length for Coding CircRNA Geneblock is 3,793nt", IF(AND(Table65[[#This Row],[Vector]]="RTC noncoding circRNA", LEN(Table65[[#This Row],[Custom Sequence/Bank ID]])&gt;4493),"Error 6: Maximum sequence length for Noncoding CircRNA Geneblock is 4,493nt", IF(AND(Table65[[#This Row],[Vector]]="RTC Other RNA", LEN(Table65[[#This Row],[Custom Sequence/Bank ID]])&gt;4913),"Error 6: Maximum sequence length for Other RNA Geneblock is 4,913nt",""))),"")))</f>
        <v/>
      </c>
      <c r="BM361" s="4" t="str">
        <f>IF(AND(Table65[[#This Row],[Vector]] &lt;&gt; "Banked Construct", Table65[[#This Row],[Service]]&lt;&gt;"Stock RNA", Table65[[#This Row],[Custom Sequence/Bank ID]]&lt;&gt;""),
    _xlfn.LET(
        _xlpm.Sequence, Table65[[#This Row],[Custom Sequence/Bank ID]],
        _xlpm.OriginalLength, IF(AND(Table65[[#This Row],[Codon Optimize Capitalized?]] &lt;&gt; "No", Table65[[#This Row],[Codon Optimize Capitalized?]] &lt;&gt; ""),
                           LEN(SUBSTITUTE(SUBSTITUTE(SUBSTITUTE(SUBSTITUTE(SUBSTITUTE(_xlpm.Sequence, "A", ""), "C", ""), "G", ""), "T", ""), "U", "")),
                           LEN(_xlpm.Sequence)),
        _xlpm.NoGCLength, IF(AND(Table65[[#This Row],[Codon Optimize Capitalized?]] &lt;&gt; "No", Table65[[#This Row],[Codon Optimize Capitalized?]] &lt;&gt; ""),
                       LEN((SUBSTITUTE(SUBSTITUTE(SUBSTITUTE(SUBSTITUTE(SUBSTITUTE(SUBSTITUTE(SUBSTITUTE(_xlpm.Sequence, "A", ""), "C", ""), "G", ""), "T", ""), "U", ""), "g", ""), "c", ""))),
                       LEN(SUBSTITUTE(SUBSTITUTE(UPPER(_xlpm.Sequence), "G", ""), "C", ""))),
        _xlpm.GCLength, _xlpm.OriginalLength - _xlpm.NoGCLength,
        _xlpm.GCPercentage, IF(_xlpm.OriginalLength &gt; 15, _xlpm.GCLength / _xlpm.OriginalLength, 0.5),
                IF(OR(_xlpm.GCPercentage &gt; 0.65, _xlpm.GCPercentage &lt; 0.25), "Warning 7: Unoptimized region GC is not between 25-65%", "")
    ),
    ""
)</f>
        <v/>
      </c>
      <c r="BN361" s="4" t="str" cm="1">
        <f t="array" ref="BN361">_xlfn.LET(
    _xlpm.ProblemFound, _xlfn.TEXTJOIN(", ", TRUE, IF(OR(Table65[[#This Row],[Codon Optimize Capitalized?]]="No", Table65[[#This Row],[Codon Optimize Capitalized?]]=""), IF((ISNUMBER(SEARCH(Table_Restriction_Enzymes[XbaI], Table65[[#This Row],[Custom Sequence/Bank ID]]))), Table_Restriction_Enzymes[XbaI], ""),IF((ISNUMBER(FIND(LOWER(Table_Restriction_Enzymes[XbaI]), Table65[[#This Row],[Custom Sequence/Bank ID]]))), Table_Restriction_Enzymes[XbaI], ""))),
    IF(_xlpm.ProblemFound="", "", "[" &amp; _xlpm.ProblemFound &amp; "]"))</f>
        <v/>
      </c>
      <c r="BO361" s="4" t="str">
        <f>IF(Table_Sequence_Check[[#This Row],[Restriction Enzyme 1 Check]]&lt;&gt;"", Table_Restriction_Enzymes[[#Headers],[XbaI]],"")</f>
        <v/>
      </c>
      <c r="BP361" s="4" t="str" cm="1">
        <f t="array" ref="BP361">_xlfn.LET(
    _xlpm.ProblemFound, _xlfn.TEXTJOIN(", ", TRUE, IF(OR(Table65[[#This Row],[Codon Optimize Capitalized?]]="No", Table65[[#This Row],[Codon Optimize Capitalized?]]=""), IF((ISNUMBER(SEARCH(Table_Restriction_Enzymes[AscI], Table65[[#This Row],[Custom Sequence/Bank ID]]))), Table_Restriction_Enzymes[AscI], ""),IF((ISNUMBER(FIND(LOWER(Table_Restriction_Enzymes[AscI]), Table65[[#This Row],[Custom Sequence/Bank ID]]))), Table_Restriction_Enzymes[AscI], ""))),
    IF(_xlpm.ProblemFound="", "", "[" &amp; _xlpm.ProblemFound &amp; "]"))</f>
        <v/>
      </c>
      <c r="BQ361" s="4" t="str">
        <f>IF(Table_Sequence_Check[[#This Row],[Restriction Enzyme 2 Check]]&lt;&gt;"", Table_Restriction_Enzymes[[#Headers],[AscI]],"")</f>
        <v/>
      </c>
      <c r="BR361" s="4" t="str">
        <f>IF(AND(Table65[[#This Row],[Vector]] &lt;&gt; "Banked Construct",Table65[[#This Row],[Service]]&lt;&gt;"Stock RNA", Table65[[#This Row],[Service]]&lt;&gt;"HT Geneblock Custom RNA", Table_Sequence_Check[[#This Row],[Restriction Enzyme 1 Check]]&lt;&gt;"", Table_Sequence_Check[[#This Row],[Restriction Enzyme 2 Check]]&lt;&gt; ""),"Error 8: Remove instances of one of the following: " &amp; _xlfn.CONCAT(Table_Sequence_Check[[#This Row],[Restriction Enzyme 1 Check]],Table_Sequence_Check[[#This Row],[Restriction Enzyme 2 Check]]),"")</f>
        <v/>
      </c>
      <c r="BS361" s="4" t="str" cm="1">
        <f t="array" ref="BS361">IF(
   AND(
      Table65[[#This Row],[Service]] &lt;&gt; "",
      OR(
         COUNTIF(Table65[Service], "HT Custom RNA") &gt; 0,
         COUNTIF(Table65[Service], "HT Geneblock Custom RNA") &gt; 0
      ),
      COUNTA(_xlfn.UNIQUE(_xlfn._xlws.FILTER(Table65[Service], Table65[Service] &lt;&gt; ""))) &gt; 1
   ),
   "Error 9: If selecting HT Custom RNA or HT Geneblock Custom RNA, all items must match the selected HT service",
   ""
)</f>
        <v/>
      </c>
      <c r="BT361" s="4" t="str" cm="1">
        <f t="array" ref="BT361">IF(
   AND(
      Table65[[#This Row],[Service]] &lt;&gt; "",
      OR(COUNTIF(Table65[Service], "*HT Custom RNA*") &gt; 0, COUNTIF(Table65[Service], "*HT Geneblock Custom RNA*") &gt; 0),
      OR(
         COUNTA(_xlfn.UNIQUE(_xlfn._xlws.FILTER(Table65[RNA Analytics], (Table65[Service] &lt;&gt; "")))) &gt; 1,
         COUNTA(_xlfn.UNIQUE(_xlfn._xlws.FILTER(Table65[Bank Construct?], (Table65[Service] &lt;&gt; "")))) &gt; 1,
         COUNTA(_xlfn.UNIQUE(_xlfn._xlws.FILTER(Table65[Synthesis Type], (Table65[Service] &lt;&gt; "")))) &gt; 1
      )
   ),
   "Error 10: If submitting HT Custom RNA or HT Geneblock Custom RNA service request, all items must have the same Synthesis Type, Banking, and Analytics",
   ""
)</f>
        <v/>
      </c>
      <c r="BU361" s="4" t="str">
        <f>IF(AND(OR(Table65[[#This Row],[Service]] = "HT Custom RNA",Table65[[#This Row],[Service]] = "HT Geneblock Custom RNA"), Table65[[#This Row],[Vector]]="Banked Construct"),"Error 11: Banked constructs cannot be submitted for HT/Geneblock Custom RNA service. Contact the core if you'd like to resynthesize an entire banked plate","")</f>
        <v/>
      </c>
      <c r="BV361" s="4" t="str">
        <f>IF(AND(Table65[[#This Row],[Service]] &lt;&gt; "", Table65[[#This Row],[Vector]]="Banked Construct", Table65[[#This Row],[Bank Construct?]]="Yes"),"Error 12: Cannot bank constructs that are already banked","")</f>
        <v/>
      </c>
      <c r="BW361" s="4" t="str" cm="1">
        <f t="array" ref="BW361">_xlfn.LET(
    _xlpm.ProblemFound, _xlfn.TEXTJOIN(", ", TRUE, IF(AND(Table65[[#This Row],[Synthesis Type]]="Other RNA", OR(Table65[[#This Row],[Codon Optimize Capitalized?]]="No", Table65[[#This Row],[Codon Optimize Capitalized?]]="")), IF((ISNUMBER(SEARCH(Table_pA_Check[pA Check], Table65[[#This Row],[Custom Sequence/Bank ID]]))), Table_pA_Check[pA Check], ""),IF((ISNUMBER(FIND(LOWER(Table_pA_Check[pA Check]), Table65[[#This Row],[Custom Sequence/Bank ID]]))), Table_pA_Check[pA Check], ""))),
    IF(_xlpm.ProblemFound="", "", "Error 13: Problem sequences found (" &amp; _xlpm.ProblemFound &amp; ")"))</f>
        <v/>
      </c>
      <c r="BX361" s="4" t="str">
        <f>IF(AND(Table65[[#This Row],[Service]] &lt;&gt; "", Table65[[#This Row],[Codon Optimize Capitalized?]]&lt;&gt; "No", Table65[[#This Row],[Codon Optimize Capitalized?]]&lt;&gt; "", Table65[[#This Row],[Codon Optimize Capitalized?]]&lt;&gt; "No Options", EXACT(Table65[[#This Row],[Custom Sequence/Bank ID]],LOWER(Table65[[#This Row],[Custom Sequence/Bank ID]]))),"Error 14: Codon optimization is selected, but sequence is lowercase. Change regions for optimization to uppercase","")</f>
        <v/>
      </c>
      <c r="BY361" s="4" t="str">
        <f>IF(COUNTIF(Table65[Name], Table65[[#This Row],[Name]]) &gt; 1, "Error 15: Duplicate name", "")</f>
        <v/>
      </c>
      <c r="BZ361" s="4" t="str">
        <f>IF(
   Table65[[#This Row],[Service]]&lt;&gt;"",
   IF(
      AND(Table65[[#This Row],[Formulation]]="", Table65[[#This Row],[Number of Aliquots]]&gt;1),
      "Error 16: The RTC can only aliquot formulated circRNA; unformulated circRNA is stable through many freeze-thaw cycles",
      ""
   ),
   ""
)</f>
        <v/>
      </c>
      <c r="CA361" s="4" t="str">
        <f>IF(
   Table65[[#This Row],[Service]]&lt;&gt;"",
   IF(
      Table65[[#This Row],[Number of Aliquots]] &gt; (Table65[[#This Row],[Quantity (mg)]]*20),
      "Error 17: Too many aliquots. Maximum aliquots for Quantity requested = " &amp; (Table65[[#This Row],[Quantity (mg)]]*20),
      ""
   ),
   ""
)</f>
        <v/>
      </c>
      <c r="CB361" s="4" t="str">
        <f>IF(
   AND(Table65[[#This Row],[Service]]&lt;&gt;"", Table65[[#This Row],[Quantity (mg)]]&lt;0.2, Table65[[#This Row],[Formulation]]&lt;&gt;"", Table65[[#This Row],[Formulation]]&lt;&gt;"None"),
   "Error 18: Quantity too low. Minimum is 0.2mg for formulations",
   ""
)</f>
        <v/>
      </c>
      <c r="CC361" s="4" t="str">
        <f>IF(
   AND(Table65[[#This Row],[Service]]&lt;&gt;"", Table65[[#This Row],[Vector]]="No Vector", Table65[[#This Row],[Service]]&lt;&gt;"HT Geneblock Custom RNA"),
   "Error 19: [No Vector] can only be used for Geneblock service",
   ""
)</f>
        <v/>
      </c>
      <c r="CD361" s="4" t="str">
        <f>_xlfn.LET(
    _xlpm.errorList, _xlfn.TEXTJOIN(". ", TRUE, Table_Sequence_Check[[#This Row],[Problem Sequence Check]:[GC Check]],Table_Sequence_Check[[#This Row],[Restriction Enzyme Error]:[Gblock No Vector Check]]),
    IF(AND(Table65[[#This Row],[Service]]&lt;&gt;"", Table65[[#This Row],[Custom Sequence/Bank ID]]&lt;&gt;"SPECIAL",_xlpm.errorList&lt;&gt;""), _xlpm.errorList &amp; ".", "")
)</f>
        <v/>
      </c>
      <c r="CF361" s="3" t="str">
        <f t="shared" si="25"/>
        <v>Required</v>
      </c>
      <c r="CG361" s="1" t="str">
        <f t="shared" si="26"/>
        <v>Optional</v>
      </c>
      <c r="CH361" s="1" t="str">
        <f>IF(Table65[[#This Row],[Service]]&lt;&gt;"",IF((Table65[[#This Row],[Service]]="HT Custom RNA") + (Table65[[#This Row],[Service]]="HT Geneblock Custom RNA"), "Empty","Required"),"Empty")</f>
        <v>Empty</v>
      </c>
      <c r="CI361" s="1" t="str">
        <f>IF(Table65[[#This Row],[Service]] = "Stock RNA", "Required","Empty")</f>
        <v>Empty</v>
      </c>
      <c r="CJ361" s="1" t="str">
        <f>IF(OR(Table65[[#This Row],[Service]] = "Custom RNA", Table65[[#This Row],[Service]] = "HT Custom RNA", Table65[[#This Row],[Service]] = "HT Geneblock Custom RNA", Table65[[#This Row],[Service]] = "Formulation"), "Required", "Empty")</f>
        <v>Empty</v>
      </c>
      <c r="CK361" s="1" t="str">
        <f>IF(OR(Table65[[#This Row],[Service]] = "Custom RNA", Table65[[#This Row],[Service]] = "HT Custom RNA", Table65[[#This Row],[Service]] = "HT Geneblock Custom RNA"), "Required", "Empty")</f>
        <v>Empty</v>
      </c>
      <c r="CL361" s="1" t="str">
        <f>IF(OR(Table65[[#This Row],[Service]] = "Custom RNA", Table65[[#This Row],[Service]] = "HT Custom RNA", Table65[[#This Row],[Service]] = "HT Geneblock Custom RNA"), "Required", "Empty")</f>
        <v>Empty</v>
      </c>
      <c r="CM361" s="1" t="str">
        <f>IF(OR(Table65[[#This Row],[Service]] = "Custom RNA", Table65[[#This Row],[Service]] = "HT Custom RNA", Table65[[#This Row],[Service]] = "HT Geneblock Custom RNA"), "Required", "Empty")</f>
        <v>Empty</v>
      </c>
      <c r="CN361" s="1" t="str">
        <f>IF(AND(Table65[[#This Row],[Vector]]&lt;&gt;"Banked Construct", OR(Table65[[#This Row],[Service]] = "Custom RNA", Table65[[#This Row],[Service]] = "HT Custom RNA",Table65[[#This Row],[Service]] = "HT Geneblock Custom RNA",)), "Optional", "Empty")</f>
        <v>Empty</v>
      </c>
      <c r="CO361" s="1" t="str">
        <f>IF(OR(Table65[[#This Row],[Service]] = "Custom RNA", Table65[[#This Row],[Service]] = "HT Custom RNA"), "Optional", "Empty")</f>
        <v>Empty</v>
      </c>
      <c r="CP361" s="1" t="str">
        <f>IF(OR(Table65[[#This Row],[Service]] = "Custom RNA", Table65[[#This Row],[Service]] = "HT Custom RNA", Table65[[#This Row],[Service]] = "HT Custom Geneblock RNA"), "Optional", "Empty")</f>
        <v>Empty</v>
      </c>
      <c r="CQ361" s="1" t="str">
        <f>IF(Table65[[#This Row],[Service]]&lt;&gt;"",IF(OR(Table65[[#This Row],[Service]]="HT Custom RNA", Table65[[#This Row],[Service]]="HT Geneblock Custom RNA"), "Empty","Optional"),"Empty")</f>
        <v>Empty</v>
      </c>
      <c r="CR361" s="1" t="str">
        <f>IF(AND(Table65[[#This Row],[Formulation]]&lt;&gt;"",Table65[[#This Row],[Formulation]]&lt;&gt;"None",Table65[[#This Row],[Formulation]]&lt;&gt;"No Options"), "Required","Empty")</f>
        <v>Empty</v>
      </c>
      <c r="CS361" s="1" t="str">
        <f>IF(AND(Table65[[#This Row],[Formulation]]&lt;&gt;"",Table65[[#This Row],[Formulation]]&lt;&gt;"None",Table65[[#This Row],[Formulation]]&lt;&gt;"No Options"), "Optional","Empty")</f>
        <v>Empty</v>
      </c>
      <c r="CT361" s="1" t="str">
        <f t="shared" si="27"/>
        <v>Optional</v>
      </c>
      <c r="CU361" s="1" t="str">
        <f t="shared" si="28"/>
        <v>Optional</v>
      </c>
      <c r="CV361" s="2" t="str">
        <f t="shared" si="29"/>
        <v>Optional</v>
      </c>
    </row>
    <row r="362" spans="1:100" x14ac:dyDescent="0.35">
      <c r="A362" s="69">
        <v>358</v>
      </c>
      <c r="B362" s="59"/>
      <c r="C362" s="83"/>
      <c r="D362" s="85"/>
      <c r="E362" s="90"/>
      <c r="F362" s="60"/>
      <c r="G362" s="60"/>
      <c r="H362" s="60"/>
      <c r="I362" s="61"/>
      <c r="J362" s="61"/>
      <c r="K362" s="105"/>
      <c r="L362" s="90"/>
      <c r="M362" s="60"/>
      <c r="N362" s="108"/>
      <c r="O362" s="91"/>
      <c r="P362" s="111"/>
      <c r="Q362" s="93" t="str">
        <f>Table_Sequence_Check[[#This Row],[Final Warnings]]</f>
        <v/>
      </c>
      <c r="R362" s="19"/>
      <c r="S362" s="19"/>
      <c r="T362" s="19"/>
      <c r="BG362" s="3" t="str" cm="1">
        <f t="array" ref="BG362">_xlfn.LET(
    _xlpm.ProblemFound, _xlfn.TEXTJOIN(", ", TRUE, IF(OR(Table65[[#This Row],[Codon Optimize Capitalized?]]="No", Table65[[#This Row],[Codon Optimize Capitalized?]]=""), IF((ISNUMBER(SEARCH(Table_Problem_Sequences[Problem Sequences], Table65[[#This Row],[Custom Sequence/Bank ID]]))), Table_Problem_Sequences[Problem Sequences], ""),IF((ISNUMBER(FIND(LOWER(Table_Problem_Sequences[Problem Sequences]), Table65[[#This Row],[Custom Sequence/Bank ID]]))), Table_Problem_Sequences[Problem Sequences], ""))),
    IF(_xlpm.ProblemFound="", "", "Warning 1: Problem sequences found (" &amp; _xlpm.ProblemFound &amp; ")"))</f>
        <v/>
      </c>
      <c r="BH362" s="3" t="str">
        <f>IF(AND(Table65[[#This Row],[Vector]] &lt;&gt; "Banked Construct",Table65[[#This Row],[Service]]&lt;&gt;"Stock RNA", LEN(Table65[[#This Row],[Custom Sequence/Bank ID]])&lt;300, Table65[[#This Row],[Custom Sequence/Bank ID]]&lt;&gt;""),"Comment: Sequence is less than 300nt. A spacer sequence will be added to bring the length up to 300nt","")</f>
        <v/>
      </c>
      <c r="BI362" s="1" t="str">
        <f>IF(AND(Table65[[#This Row],[Custom Sequence/Bank ID]]&lt;&gt;"", Table65[[#This Row],[Codon Optimize Capitalized?]]&lt;&gt; "No", Table65[[#This Row],[Codon Optimize Capitalized?]]&lt;&gt; "", Table65[[#This Row],[Codon Optimize Capitalized?]]&lt;&gt; "No Options"),
    IF(MOD(LEN(SUBSTITUTE(SUBSTITUTE(SUBSTITUTE(SUBSTITUTE(SUBSTITUTE(Table65[[#This Row],[Custom Sequence/Bank ID]], "a", ""), "c", ""), "g", ""), "u", ""), "t", "")), 3) = 0,
        "",
        "Error 3: Optimization regions not divisible by 3"),
    "")</f>
        <v/>
      </c>
      <c r="BJ362" s="1" t="str">
        <f>IF(
    Table65[[#This Row],[Vector]]="Banked Construct",
    IF(
        AND(
            LEFT(Table65[[#This Row],[Custom Sequence/Bank ID]], 3)="RTC",
            ISNUMBER(VALUE(MID(Table65[[#This Row],[Custom Sequence/Bank ID]], 4, 7))),
            LEN(Table65[[#This Row],[Custom Sequence/Bank ID]])=10
        ),
        "",
        "Error 4: Incorrect Bank ID"
    ),
    ""
)</f>
        <v/>
      </c>
      <c r="BK362" s="1" t="str">
        <f>IF(
   AND(Table65[[#This Row],[Vector]]&lt;&gt;"Banked Construct", LEN(Table65[[#This Row],[Custom Sequence/Bank ID]])&gt;0),
   IF(
      LEN(
         SUBSTITUTE(
            SUBSTITUTE(
               SUBSTITUTE(
                  SUBSTITUTE(UPPER(Table65[[#This Row],[Custom Sequence/Bank ID]]),"A",""),
               "C",""),
            "T",""),
         "G","")
      )&gt;0,
      "Error 5: Non-ACGT characters present",
      ""
   ),
   ""
)</f>
        <v/>
      </c>
      <c r="BL362" s="4" t="str">
        <f>IF(AND(Table65[[#This Row],[Vector]] &lt;&gt; "Banked Construct",Table65[[#This Row],[Service]]="Custom RNA", LEN(Table65[[#This Row],[Custom Sequence/Bank ID]])&gt;10000),"Error 6: Maximum sequence length is 10,000nt",IF(AND(Table65[[#This Row],[Vector]] &lt;&gt; "Banked Construct",Table65[[#This Row],[Service]]="HT Custom RNA", LEN(Table65[[#This Row],[Custom Sequence/Bank ID]])&gt;5000),"Error 6: Maximum sequence length for HT is 5,000nt", IF(Table65[[#This Row],[Service]]="HT Geneblock Custom RNA", IF(AND(Table65[[#This Row],[Vector]]="RTC coding circRNA", LEN(Table65[[#This Row],[Custom Sequence/Bank ID]])&gt;3793),"Error 6: Maximum sequence length for Coding CircRNA Geneblock is 3,793nt", IF(AND(Table65[[#This Row],[Vector]]="RTC noncoding circRNA", LEN(Table65[[#This Row],[Custom Sequence/Bank ID]])&gt;4493),"Error 6: Maximum sequence length for Noncoding CircRNA Geneblock is 4,493nt", IF(AND(Table65[[#This Row],[Vector]]="RTC Other RNA", LEN(Table65[[#This Row],[Custom Sequence/Bank ID]])&gt;4913),"Error 6: Maximum sequence length for Other RNA Geneblock is 4,913nt",""))),"")))</f>
        <v/>
      </c>
      <c r="BM362" s="4" t="str">
        <f>IF(AND(Table65[[#This Row],[Vector]] &lt;&gt; "Banked Construct", Table65[[#This Row],[Service]]&lt;&gt;"Stock RNA", Table65[[#This Row],[Custom Sequence/Bank ID]]&lt;&gt;""),
    _xlfn.LET(
        _xlpm.Sequence, Table65[[#This Row],[Custom Sequence/Bank ID]],
        _xlpm.OriginalLength, IF(AND(Table65[[#This Row],[Codon Optimize Capitalized?]] &lt;&gt; "No", Table65[[#This Row],[Codon Optimize Capitalized?]] &lt;&gt; ""),
                           LEN(SUBSTITUTE(SUBSTITUTE(SUBSTITUTE(SUBSTITUTE(SUBSTITUTE(_xlpm.Sequence, "A", ""), "C", ""), "G", ""), "T", ""), "U", "")),
                           LEN(_xlpm.Sequence)),
        _xlpm.NoGCLength, IF(AND(Table65[[#This Row],[Codon Optimize Capitalized?]] &lt;&gt; "No", Table65[[#This Row],[Codon Optimize Capitalized?]] &lt;&gt; ""),
                       LEN((SUBSTITUTE(SUBSTITUTE(SUBSTITUTE(SUBSTITUTE(SUBSTITUTE(SUBSTITUTE(SUBSTITUTE(_xlpm.Sequence, "A", ""), "C", ""), "G", ""), "T", ""), "U", ""), "g", ""), "c", ""))),
                       LEN(SUBSTITUTE(SUBSTITUTE(UPPER(_xlpm.Sequence), "G", ""), "C", ""))),
        _xlpm.GCLength, _xlpm.OriginalLength - _xlpm.NoGCLength,
        _xlpm.GCPercentage, IF(_xlpm.OriginalLength &gt; 15, _xlpm.GCLength / _xlpm.OriginalLength, 0.5),
                IF(OR(_xlpm.GCPercentage &gt; 0.65, _xlpm.GCPercentage &lt; 0.25), "Warning 7: Unoptimized region GC is not between 25-65%", "")
    ),
    ""
)</f>
        <v/>
      </c>
      <c r="BN362" s="4" t="str" cm="1">
        <f t="array" ref="BN362">_xlfn.LET(
    _xlpm.ProblemFound, _xlfn.TEXTJOIN(", ", TRUE, IF(OR(Table65[[#This Row],[Codon Optimize Capitalized?]]="No", Table65[[#This Row],[Codon Optimize Capitalized?]]=""), IF((ISNUMBER(SEARCH(Table_Restriction_Enzymes[XbaI], Table65[[#This Row],[Custom Sequence/Bank ID]]))), Table_Restriction_Enzymes[XbaI], ""),IF((ISNUMBER(FIND(LOWER(Table_Restriction_Enzymes[XbaI]), Table65[[#This Row],[Custom Sequence/Bank ID]]))), Table_Restriction_Enzymes[XbaI], ""))),
    IF(_xlpm.ProblemFound="", "", "[" &amp; _xlpm.ProblemFound &amp; "]"))</f>
        <v/>
      </c>
      <c r="BO362" s="4" t="str">
        <f>IF(Table_Sequence_Check[[#This Row],[Restriction Enzyme 1 Check]]&lt;&gt;"", Table_Restriction_Enzymes[[#Headers],[XbaI]],"")</f>
        <v/>
      </c>
      <c r="BP362" s="4" t="str" cm="1">
        <f t="array" ref="BP362">_xlfn.LET(
    _xlpm.ProblemFound, _xlfn.TEXTJOIN(", ", TRUE, IF(OR(Table65[[#This Row],[Codon Optimize Capitalized?]]="No", Table65[[#This Row],[Codon Optimize Capitalized?]]=""), IF((ISNUMBER(SEARCH(Table_Restriction_Enzymes[AscI], Table65[[#This Row],[Custom Sequence/Bank ID]]))), Table_Restriction_Enzymes[AscI], ""),IF((ISNUMBER(FIND(LOWER(Table_Restriction_Enzymes[AscI]), Table65[[#This Row],[Custom Sequence/Bank ID]]))), Table_Restriction_Enzymes[AscI], ""))),
    IF(_xlpm.ProblemFound="", "", "[" &amp; _xlpm.ProblemFound &amp; "]"))</f>
        <v/>
      </c>
      <c r="BQ362" s="4" t="str">
        <f>IF(Table_Sequence_Check[[#This Row],[Restriction Enzyme 2 Check]]&lt;&gt;"", Table_Restriction_Enzymes[[#Headers],[AscI]],"")</f>
        <v/>
      </c>
      <c r="BR362" s="4" t="str">
        <f>IF(AND(Table65[[#This Row],[Vector]] &lt;&gt; "Banked Construct",Table65[[#This Row],[Service]]&lt;&gt;"Stock RNA", Table65[[#This Row],[Service]]&lt;&gt;"HT Geneblock Custom RNA", Table_Sequence_Check[[#This Row],[Restriction Enzyme 1 Check]]&lt;&gt;"", Table_Sequence_Check[[#This Row],[Restriction Enzyme 2 Check]]&lt;&gt; ""),"Error 8: Remove instances of one of the following: " &amp; _xlfn.CONCAT(Table_Sequence_Check[[#This Row],[Restriction Enzyme 1 Check]],Table_Sequence_Check[[#This Row],[Restriction Enzyme 2 Check]]),"")</f>
        <v/>
      </c>
      <c r="BS362" s="4" t="str" cm="1">
        <f t="array" ref="BS362">IF(
   AND(
      Table65[[#This Row],[Service]] &lt;&gt; "",
      OR(
         COUNTIF(Table65[Service], "HT Custom RNA") &gt; 0,
         COUNTIF(Table65[Service], "HT Geneblock Custom RNA") &gt; 0
      ),
      COUNTA(_xlfn.UNIQUE(_xlfn._xlws.FILTER(Table65[Service], Table65[Service] &lt;&gt; ""))) &gt; 1
   ),
   "Error 9: If selecting HT Custom RNA or HT Geneblock Custom RNA, all items must match the selected HT service",
   ""
)</f>
        <v/>
      </c>
      <c r="BT362" s="4" t="str" cm="1">
        <f t="array" ref="BT362">IF(
   AND(
      Table65[[#This Row],[Service]] &lt;&gt; "",
      OR(COUNTIF(Table65[Service], "*HT Custom RNA*") &gt; 0, COUNTIF(Table65[Service], "*HT Geneblock Custom RNA*") &gt; 0),
      OR(
         COUNTA(_xlfn.UNIQUE(_xlfn._xlws.FILTER(Table65[RNA Analytics], (Table65[Service] &lt;&gt; "")))) &gt; 1,
         COUNTA(_xlfn.UNIQUE(_xlfn._xlws.FILTER(Table65[Bank Construct?], (Table65[Service] &lt;&gt; "")))) &gt; 1,
         COUNTA(_xlfn.UNIQUE(_xlfn._xlws.FILTER(Table65[Synthesis Type], (Table65[Service] &lt;&gt; "")))) &gt; 1
      )
   ),
   "Error 10: If submitting HT Custom RNA or HT Geneblock Custom RNA service request, all items must have the same Synthesis Type, Banking, and Analytics",
   ""
)</f>
        <v/>
      </c>
      <c r="BU362" s="4" t="str">
        <f>IF(AND(OR(Table65[[#This Row],[Service]] = "HT Custom RNA",Table65[[#This Row],[Service]] = "HT Geneblock Custom RNA"), Table65[[#This Row],[Vector]]="Banked Construct"),"Error 11: Banked constructs cannot be submitted for HT/Geneblock Custom RNA service. Contact the core if you'd like to resynthesize an entire banked plate","")</f>
        <v/>
      </c>
      <c r="BV362" s="4" t="str">
        <f>IF(AND(Table65[[#This Row],[Service]] &lt;&gt; "", Table65[[#This Row],[Vector]]="Banked Construct", Table65[[#This Row],[Bank Construct?]]="Yes"),"Error 12: Cannot bank constructs that are already banked","")</f>
        <v/>
      </c>
      <c r="BW362" s="4" t="str" cm="1">
        <f t="array" ref="BW362">_xlfn.LET(
    _xlpm.ProblemFound, _xlfn.TEXTJOIN(", ", TRUE, IF(AND(Table65[[#This Row],[Synthesis Type]]="Other RNA", OR(Table65[[#This Row],[Codon Optimize Capitalized?]]="No", Table65[[#This Row],[Codon Optimize Capitalized?]]="")), IF((ISNUMBER(SEARCH(Table_pA_Check[pA Check], Table65[[#This Row],[Custom Sequence/Bank ID]]))), Table_pA_Check[pA Check], ""),IF((ISNUMBER(FIND(LOWER(Table_pA_Check[pA Check]), Table65[[#This Row],[Custom Sequence/Bank ID]]))), Table_pA_Check[pA Check], ""))),
    IF(_xlpm.ProblemFound="", "", "Error 13: Problem sequences found (" &amp; _xlpm.ProblemFound &amp; ")"))</f>
        <v/>
      </c>
      <c r="BX362" s="4" t="str">
        <f>IF(AND(Table65[[#This Row],[Service]] &lt;&gt; "", Table65[[#This Row],[Codon Optimize Capitalized?]]&lt;&gt; "No", Table65[[#This Row],[Codon Optimize Capitalized?]]&lt;&gt; "", Table65[[#This Row],[Codon Optimize Capitalized?]]&lt;&gt; "No Options", EXACT(Table65[[#This Row],[Custom Sequence/Bank ID]],LOWER(Table65[[#This Row],[Custom Sequence/Bank ID]]))),"Error 14: Codon optimization is selected, but sequence is lowercase. Change regions for optimization to uppercase","")</f>
        <v/>
      </c>
      <c r="BY362" s="4" t="str">
        <f>IF(COUNTIF(Table65[Name], Table65[[#This Row],[Name]]) &gt; 1, "Error 15: Duplicate name", "")</f>
        <v/>
      </c>
      <c r="BZ362" s="4" t="str">
        <f>IF(
   Table65[[#This Row],[Service]]&lt;&gt;"",
   IF(
      AND(Table65[[#This Row],[Formulation]]="", Table65[[#This Row],[Number of Aliquots]]&gt;1),
      "Error 16: The RTC can only aliquot formulated circRNA; unformulated circRNA is stable through many freeze-thaw cycles",
      ""
   ),
   ""
)</f>
        <v/>
      </c>
      <c r="CA362" s="4" t="str">
        <f>IF(
   Table65[[#This Row],[Service]]&lt;&gt;"",
   IF(
      Table65[[#This Row],[Number of Aliquots]] &gt; (Table65[[#This Row],[Quantity (mg)]]*20),
      "Error 17: Too many aliquots. Maximum aliquots for Quantity requested = " &amp; (Table65[[#This Row],[Quantity (mg)]]*20),
      ""
   ),
   ""
)</f>
        <v/>
      </c>
      <c r="CB362" s="4" t="str">
        <f>IF(
   AND(Table65[[#This Row],[Service]]&lt;&gt;"", Table65[[#This Row],[Quantity (mg)]]&lt;0.2, Table65[[#This Row],[Formulation]]&lt;&gt;"", Table65[[#This Row],[Formulation]]&lt;&gt;"None"),
   "Error 18: Quantity too low. Minimum is 0.2mg for formulations",
   ""
)</f>
        <v/>
      </c>
      <c r="CC362" s="4" t="str">
        <f>IF(
   AND(Table65[[#This Row],[Service]]&lt;&gt;"", Table65[[#This Row],[Vector]]="No Vector", Table65[[#This Row],[Service]]&lt;&gt;"HT Geneblock Custom RNA"),
   "Error 19: [No Vector] can only be used for Geneblock service",
   ""
)</f>
        <v/>
      </c>
      <c r="CD362" s="4" t="str">
        <f>_xlfn.LET(
    _xlpm.errorList, _xlfn.TEXTJOIN(". ", TRUE, Table_Sequence_Check[[#This Row],[Problem Sequence Check]:[GC Check]],Table_Sequence_Check[[#This Row],[Restriction Enzyme Error]:[Gblock No Vector Check]]),
    IF(AND(Table65[[#This Row],[Service]]&lt;&gt;"", Table65[[#This Row],[Custom Sequence/Bank ID]]&lt;&gt;"SPECIAL",_xlpm.errorList&lt;&gt;""), _xlpm.errorList &amp; ".", "")
)</f>
        <v/>
      </c>
      <c r="CF362" s="3" t="str">
        <f t="shared" si="25"/>
        <v>Required</v>
      </c>
      <c r="CG362" s="1" t="str">
        <f t="shared" si="26"/>
        <v>Optional</v>
      </c>
      <c r="CH362" s="1" t="str">
        <f>IF(Table65[[#This Row],[Service]]&lt;&gt;"",IF((Table65[[#This Row],[Service]]="HT Custom RNA") + (Table65[[#This Row],[Service]]="HT Geneblock Custom RNA"), "Empty","Required"),"Empty")</f>
        <v>Empty</v>
      </c>
      <c r="CI362" s="1" t="str">
        <f>IF(Table65[[#This Row],[Service]] = "Stock RNA", "Required","Empty")</f>
        <v>Empty</v>
      </c>
      <c r="CJ362" s="1" t="str">
        <f>IF(OR(Table65[[#This Row],[Service]] = "Custom RNA", Table65[[#This Row],[Service]] = "HT Custom RNA", Table65[[#This Row],[Service]] = "HT Geneblock Custom RNA", Table65[[#This Row],[Service]] = "Formulation"), "Required", "Empty")</f>
        <v>Empty</v>
      </c>
      <c r="CK362" s="1" t="str">
        <f>IF(OR(Table65[[#This Row],[Service]] = "Custom RNA", Table65[[#This Row],[Service]] = "HT Custom RNA", Table65[[#This Row],[Service]] = "HT Geneblock Custom RNA"), "Required", "Empty")</f>
        <v>Empty</v>
      </c>
      <c r="CL362" s="1" t="str">
        <f>IF(OR(Table65[[#This Row],[Service]] = "Custom RNA", Table65[[#This Row],[Service]] = "HT Custom RNA", Table65[[#This Row],[Service]] = "HT Geneblock Custom RNA"), "Required", "Empty")</f>
        <v>Empty</v>
      </c>
      <c r="CM362" s="1" t="str">
        <f>IF(OR(Table65[[#This Row],[Service]] = "Custom RNA", Table65[[#This Row],[Service]] = "HT Custom RNA", Table65[[#This Row],[Service]] = "HT Geneblock Custom RNA"), "Required", "Empty")</f>
        <v>Empty</v>
      </c>
      <c r="CN362" s="1" t="str">
        <f>IF(AND(Table65[[#This Row],[Vector]]&lt;&gt;"Banked Construct", OR(Table65[[#This Row],[Service]] = "Custom RNA", Table65[[#This Row],[Service]] = "HT Custom RNA",Table65[[#This Row],[Service]] = "HT Geneblock Custom RNA",)), "Optional", "Empty")</f>
        <v>Empty</v>
      </c>
      <c r="CO362" s="1" t="str">
        <f>IF(OR(Table65[[#This Row],[Service]] = "Custom RNA", Table65[[#This Row],[Service]] = "HT Custom RNA"), "Optional", "Empty")</f>
        <v>Empty</v>
      </c>
      <c r="CP362" s="1" t="str">
        <f>IF(OR(Table65[[#This Row],[Service]] = "Custom RNA", Table65[[#This Row],[Service]] = "HT Custom RNA", Table65[[#This Row],[Service]] = "HT Custom Geneblock RNA"), "Optional", "Empty")</f>
        <v>Empty</v>
      </c>
      <c r="CQ362" s="1" t="str">
        <f>IF(Table65[[#This Row],[Service]]&lt;&gt;"",IF(OR(Table65[[#This Row],[Service]]="HT Custom RNA", Table65[[#This Row],[Service]]="HT Geneblock Custom RNA"), "Empty","Optional"),"Empty")</f>
        <v>Empty</v>
      </c>
      <c r="CR362" s="1" t="str">
        <f>IF(AND(Table65[[#This Row],[Formulation]]&lt;&gt;"",Table65[[#This Row],[Formulation]]&lt;&gt;"None",Table65[[#This Row],[Formulation]]&lt;&gt;"No Options"), "Required","Empty")</f>
        <v>Empty</v>
      </c>
      <c r="CS362" s="1" t="str">
        <f>IF(AND(Table65[[#This Row],[Formulation]]&lt;&gt;"",Table65[[#This Row],[Formulation]]&lt;&gt;"None",Table65[[#This Row],[Formulation]]&lt;&gt;"No Options"), "Optional","Empty")</f>
        <v>Empty</v>
      </c>
      <c r="CT362" s="1" t="str">
        <f t="shared" si="27"/>
        <v>Optional</v>
      </c>
      <c r="CU362" s="1" t="str">
        <f t="shared" si="28"/>
        <v>Optional</v>
      </c>
      <c r="CV362" s="2" t="str">
        <f t="shared" si="29"/>
        <v>Optional</v>
      </c>
    </row>
    <row r="363" spans="1:100" x14ac:dyDescent="0.35">
      <c r="A363" s="69">
        <v>359</v>
      </c>
      <c r="B363" s="59"/>
      <c r="C363" s="83"/>
      <c r="D363" s="85"/>
      <c r="E363" s="90"/>
      <c r="F363" s="60"/>
      <c r="G363" s="60"/>
      <c r="H363" s="60"/>
      <c r="I363" s="61"/>
      <c r="J363" s="61"/>
      <c r="K363" s="105"/>
      <c r="L363" s="90"/>
      <c r="M363" s="60"/>
      <c r="N363" s="108"/>
      <c r="O363" s="91"/>
      <c r="P363" s="111"/>
      <c r="Q363" s="93" t="str">
        <f>Table_Sequence_Check[[#This Row],[Final Warnings]]</f>
        <v/>
      </c>
      <c r="R363" s="19"/>
      <c r="S363" s="19"/>
      <c r="T363" s="19"/>
      <c r="BG363" s="3" t="str" cm="1">
        <f t="array" ref="BG363">_xlfn.LET(
    _xlpm.ProblemFound, _xlfn.TEXTJOIN(", ", TRUE, IF(OR(Table65[[#This Row],[Codon Optimize Capitalized?]]="No", Table65[[#This Row],[Codon Optimize Capitalized?]]=""), IF((ISNUMBER(SEARCH(Table_Problem_Sequences[Problem Sequences], Table65[[#This Row],[Custom Sequence/Bank ID]]))), Table_Problem_Sequences[Problem Sequences], ""),IF((ISNUMBER(FIND(LOWER(Table_Problem_Sequences[Problem Sequences]), Table65[[#This Row],[Custom Sequence/Bank ID]]))), Table_Problem_Sequences[Problem Sequences], ""))),
    IF(_xlpm.ProblemFound="", "", "Warning 1: Problem sequences found (" &amp; _xlpm.ProblemFound &amp; ")"))</f>
        <v/>
      </c>
      <c r="BH363" s="3" t="str">
        <f>IF(AND(Table65[[#This Row],[Vector]] &lt;&gt; "Banked Construct",Table65[[#This Row],[Service]]&lt;&gt;"Stock RNA", LEN(Table65[[#This Row],[Custom Sequence/Bank ID]])&lt;300, Table65[[#This Row],[Custom Sequence/Bank ID]]&lt;&gt;""),"Comment: Sequence is less than 300nt. A spacer sequence will be added to bring the length up to 300nt","")</f>
        <v/>
      </c>
      <c r="BI363" s="1" t="str">
        <f>IF(AND(Table65[[#This Row],[Custom Sequence/Bank ID]]&lt;&gt;"", Table65[[#This Row],[Codon Optimize Capitalized?]]&lt;&gt; "No", Table65[[#This Row],[Codon Optimize Capitalized?]]&lt;&gt; "", Table65[[#This Row],[Codon Optimize Capitalized?]]&lt;&gt; "No Options"),
    IF(MOD(LEN(SUBSTITUTE(SUBSTITUTE(SUBSTITUTE(SUBSTITUTE(SUBSTITUTE(Table65[[#This Row],[Custom Sequence/Bank ID]], "a", ""), "c", ""), "g", ""), "u", ""), "t", "")), 3) = 0,
        "",
        "Error 3: Optimization regions not divisible by 3"),
    "")</f>
        <v/>
      </c>
      <c r="BJ363" s="1" t="str">
        <f>IF(
    Table65[[#This Row],[Vector]]="Banked Construct",
    IF(
        AND(
            LEFT(Table65[[#This Row],[Custom Sequence/Bank ID]], 3)="RTC",
            ISNUMBER(VALUE(MID(Table65[[#This Row],[Custom Sequence/Bank ID]], 4, 7))),
            LEN(Table65[[#This Row],[Custom Sequence/Bank ID]])=10
        ),
        "",
        "Error 4: Incorrect Bank ID"
    ),
    ""
)</f>
        <v/>
      </c>
      <c r="BK363" s="1" t="str">
        <f>IF(
   AND(Table65[[#This Row],[Vector]]&lt;&gt;"Banked Construct", LEN(Table65[[#This Row],[Custom Sequence/Bank ID]])&gt;0),
   IF(
      LEN(
         SUBSTITUTE(
            SUBSTITUTE(
               SUBSTITUTE(
                  SUBSTITUTE(UPPER(Table65[[#This Row],[Custom Sequence/Bank ID]]),"A",""),
               "C",""),
            "T",""),
         "G","")
      )&gt;0,
      "Error 5: Non-ACGT characters present",
      ""
   ),
   ""
)</f>
        <v/>
      </c>
      <c r="BL363" s="4" t="str">
        <f>IF(AND(Table65[[#This Row],[Vector]] &lt;&gt; "Banked Construct",Table65[[#This Row],[Service]]="Custom RNA", LEN(Table65[[#This Row],[Custom Sequence/Bank ID]])&gt;10000),"Error 6: Maximum sequence length is 10,000nt",IF(AND(Table65[[#This Row],[Vector]] &lt;&gt; "Banked Construct",Table65[[#This Row],[Service]]="HT Custom RNA", LEN(Table65[[#This Row],[Custom Sequence/Bank ID]])&gt;5000),"Error 6: Maximum sequence length for HT is 5,000nt", IF(Table65[[#This Row],[Service]]="HT Geneblock Custom RNA", IF(AND(Table65[[#This Row],[Vector]]="RTC coding circRNA", LEN(Table65[[#This Row],[Custom Sequence/Bank ID]])&gt;3793),"Error 6: Maximum sequence length for Coding CircRNA Geneblock is 3,793nt", IF(AND(Table65[[#This Row],[Vector]]="RTC noncoding circRNA", LEN(Table65[[#This Row],[Custom Sequence/Bank ID]])&gt;4493),"Error 6: Maximum sequence length for Noncoding CircRNA Geneblock is 4,493nt", IF(AND(Table65[[#This Row],[Vector]]="RTC Other RNA", LEN(Table65[[#This Row],[Custom Sequence/Bank ID]])&gt;4913),"Error 6: Maximum sequence length for Other RNA Geneblock is 4,913nt",""))),"")))</f>
        <v/>
      </c>
      <c r="BM363" s="4" t="str">
        <f>IF(AND(Table65[[#This Row],[Vector]] &lt;&gt; "Banked Construct", Table65[[#This Row],[Service]]&lt;&gt;"Stock RNA", Table65[[#This Row],[Custom Sequence/Bank ID]]&lt;&gt;""),
    _xlfn.LET(
        _xlpm.Sequence, Table65[[#This Row],[Custom Sequence/Bank ID]],
        _xlpm.OriginalLength, IF(AND(Table65[[#This Row],[Codon Optimize Capitalized?]] &lt;&gt; "No", Table65[[#This Row],[Codon Optimize Capitalized?]] &lt;&gt; ""),
                           LEN(SUBSTITUTE(SUBSTITUTE(SUBSTITUTE(SUBSTITUTE(SUBSTITUTE(_xlpm.Sequence, "A", ""), "C", ""), "G", ""), "T", ""), "U", "")),
                           LEN(_xlpm.Sequence)),
        _xlpm.NoGCLength, IF(AND(Table65[[#This Row],[Codon Optimize Capitalized?]] &lt;&gt; "No", Table65[[#This Row],[Codon Optimize Capitalized?]] &lt;&gt; ""),
                       LEN((SUBSTITUTE(SUBSTITUTE(SUBSTITUTE(SUBSTITUTE(SUBSTITUTE(SUBSTITUTE(SUBSTITUTE(_xlpm.Sequence, "A", ""), "C", ""), "G", ""), "T", ""), "U", ""), "g", ""), "c", ""))),
                       LEN(SUBSTITUTE(SUBSTITUTE(UPPER(_xlpm.Sequence), "G", ""), "C", ""))),
        _xlpm.GCLength, _xlpm.OriginalLength - _xlpm.NoGCLength,
        _xlpm.GCPercentage, IF(_xlpm.OriginalLength &gt; 15, _xlpm.GCLength / _xlpm.OriginalLength, 0.5),
                IF(OR(_xlpm.GCPercentage &gt; 0.65, _xlpm.GCPercentage &lt; 0.25), "Warning 7: Unoptimized region GC is not between 25-65%", "")
    ),
    ""
)</f>
        <v/>
      </c>
      <c r="BN363" s="4" t="str" cm="1">
        <f t="array" ref="BN363">_xlfn.LET(
    _xlpm.ProblemFound, _xlfn.TEXTJOIN(", ", TRUE, IF(OR(Table65[[#This Row],[Codon Optimize Capitalized?]]="No", Table65[[#This Row],[Codon Optimize Capitalized?]]=""), IF((ISNUMBER(SEARCH(Table_Restriction_Enzymes[XbaI], Table65[[#This Row],[Custom Sequence/Bank ID]]))), Table_Restriction_Enzymes[XbaI], ""),IF((ISNUMBER(FIND(LOWER(Table_Restriction_Enzymes[XbaI]), Table65[[#This Row],[Custom Sequence/Bank ID]]))), Table_Restriction_Enzymes[XbaI], ""))),
    IF(_xlpm.ProblemFound="", "", "[" &amp; _xlpm.ProblemFound &amp; "]"))</f>
        <v/>
      </c>
      <c r="BO363" s="4" t="str">
        <f>IF(Table_Sequence_Check[[#This Row],[Restriction Enzyme 1 Check]]&lt;&gt;"", Table_Restriction_Enzymes[[#Headers],[XbaI]],"")</f>
        <v/>
      </c>
      <c r="BP363" s="4" t="str" cm="1">
        <f t="array" ref="BP363">_xlfn.LET(
    _xlpm.ProblemFound, _xlfn.TEXTJOIN(", ", TRUE, IF(OR(Table65[[#This Row],[Codon Optimize Capitalized?]]="No", Table65[[#This Row],[Codon Optimize Capitalized?]]=""), IF((ISNUMBER(SEARCH(Table_Restriction_Enzymes[AscI], Table65[[#This Row],[Custom Sequence/Bank ID]]))), Table_Restriction_Enzymes[AscI], ""),IF((ISNUMBER(FIND(LOWER(Table_Restriction_Enzymes[AscI]), Table65[[#This Row],[Custom Sequence/Bank ID]]))), Table_Restriction_Enzymes[AscI], ""))),
    IF(_xlpm.ProblemFound="", "", "[" &amp; _xlpm.ProblemFound &amp; "]"))</f>
        <v/>
      </c>
      <c r="BQ363" s="4" t="str">
        <f>IF(Table_Sequence_Check[[#This Row],[Restriction Enzyme 2 Check]]&lt;&gt;"", Table_Restriction_Enzymes[[#Headers],[AscI]],"")</f>
        <v/>
      </c>
      <c r="BR363" s="4" t="str">
        <f>IF(AND(Table65[[#This Row],[Vector]] &lt;&gt; "Banked Construct",Table65[[#This Row],[Service]]&lt;&gt;"Stock RNA", Table65[[#This Row],[Service]]&lt;&gt;"HT Geneblock Custom RNA", Table_Sequence_Check[[#This Row],[Restriction Enzyme 1 Check]]&lt;&gt;"", Table_Sequence_Check[[#This Row],[Restriction Enzyme 2 Check]]&lt;&gt; ""),"Error 8: Remove instances of one of the following: " &amp; _xlfn.CONCAT(Table_Sequence_Check[[#This Row],[Restriction Enzyme 1 Check]],Table_Sequence_Check[[#This Row],[Restriction Enzyme 2 Check]]),"")</f>
        <v/>
      </c>
      <c r="BS363" s="4" t="str" cm="1">
        <f t="array" ref="BS363">IF(
   AND(
      Table65[[#This Row],[Service]] &lt;&gt; "",
      OR(
         COUNTIF(Table65[Service], "HT Custom RNA") &gt; 0,
         COUNTIF(Table65[Service], "HT Geneblock Custom RNA") &gt; 0
      ),
      COUNTA(_xlfn.UNIQUE(_xlfn._xlws.FILTER(Table65[Service], Table65[Service] &lt;&gt; ""))) &gt; 1
   ),
   "Error 9: If selecting HT Custom RNA or HT Geneblock Custom RNA, all items must match the selected HT service",
   ""
)</f>
        <v/>
      </c>
      <c r="BT363" s="4" t="str" cm="1">
        <f t="array" ref="BT363">IF(
   AND(
      Table65[[#This Row],[Service]] &lt;&gt; "",
      OR(COUNTIF(Table65[Service], "*HT Custom RNA*") &gt; 0, COUNTIF(Table65[Service], "*HT Geneblock Custom RNA*") &gt; 0),
      OR(
         COUNTA(_xlfn.UNIQUE(_xlfn._xlws.FILTER(Table65[RNA Analytics], (Table65[Service] &lt;&gt; "")))) &gt; 1,
         COUNTA(_xlfn.UNIQUE(_xlfn._xlws.FILTER(Table65[Bank Construct?], (Table65[Service] &lt;&gt; "")))) &gt; 1,
         COUNTA(_xlfn.UNIQUE(_xlfn._xlws.FILTER(Table65[Synthesis Type], (Table65[Service] &lt;&gt; "")))) &gt; 1
      )
   ),
   "Error 10: If submitting HT Custom RNA or HT Geneblock Custom RNA service request, all items must have the same Synthesis Type, Banking, and Analytics",
   ""
)</f>
        <v/>
      </c>
      <c r="BU363" s="4" t="str">
        <f>IF(AND(OR(Table65[[#This Row],[Service]] = "HT Custom RNA",Table65[[#This Row],[Service]] = "HT Geneblock Custom RNA"), Table65[[#This Row],[Vector]]="Banked Construct"),"Error 11: Banked constructs cannot be submitted for HT/Geneblock Custom RNA service. Contact the core if you'd like to resynthesize an entire banked plate","")</f>
        <v/>
      </c>
      <c r="BV363" s="4" t="str">
        <f>IF(AND(Table65[[#This Row],[Service]] &lt;&gt; "", Table65[[#This Row],[Vector]]="Banked Construct", Table65[[#This Row],[Bank Construct?]]="Yes"),"Error 12: Cannot bank constructs that are already banked","")</f>
        <v/>
      </c>
      <c r="BW363" s="4" t="str" cm="1">
        <f t="array" ref="BW363">_xlfn.LET(
    _xlpm.ProblemFound, _xlfn.TEXTJOIN(", ", TRUE, IF(AND(Table65[[#This Row],[Synthesis Type]]="Other RNA", OR(Table65[[#This Row],[Codon Optimize Capitalized?]]="No", Table65[[#This Row],[Codon Optimize Capitalized?]]="")), IF((ISNUMBER(SEARCH(Table_pA_Check[pA Check], Table65[[#This Row],[Custom Sequence/Bank ID]]))), Table_pA_Check[pA Check], ""),IF((ISNUMBER(FIND(LOWER(Table_pA_Check[pA Check]), Table65[[#This Row],[Custom Sequence/Bank ID]]))), Table_pA_Check[pA Check], ""))),
    IF(_xlpm.ProblemFound="", "", "Error 13: Problem sequences found (" &amp; _xlpm.ProblemFound &amp; ")"))</f>
        <v/>
      </c>
      <c r="BX363" s="4" t="str">
        <f>IF(AND(Table65[[#This Row],[Service]] &lt;&gt; "", Table65[[#This Row],[Codon Optimize Capitalized?]]&lt;&gt; "No", Table65[[#This Row],[Codon Optimize Capitalized?]]&lt;&gt; "", Table65[[#This Row],[Codon Optimize Capitalized?]]&lt;&gt; "No Options", EXACT(Table65[[#This Row],[Custom Sequence/Bank ID]],LOWER(Table65[[#This Row],[Custom Sequence/Bank ID]]))),"Error 14: Codon optimization is selected, but sequence is lowercase. Change regions for optimization to uppercase","")</f>
        <v/>
      </c>
      <c r="BY363" s="4" t="str">
        <f>IF(COUNTIF(Table65[Name], Table65[[#This Row],[Name]]) &gt; 1, "Error 15: Duplicate name", "")</f>
        <v/>
      </c>
      <c r="BZ363" s="4" t="str">
        <f>IF(
   Table65[[#This Row],[Service]]&lt;&gt;"",
   IF(
      AND(Table65[[#This Row],[Formulation]]="", Table65[[#This Row],[Number of Aliquots]]&gt;1),
      "Error 16: The RTC can only aliquot formulated circRNA; unformulated circRNA is stable through many freeze-thaw cycles",
      ""
   ),
   ""
)</f>
        <v/>
      </c>
      <c r="CA363" s="4" t="str">
        <f>IF(
   Table65[[#This Row],[Service]]&lt;&gt;"",
   IF(
      Table65[[#This Row],[Number of Aliquots]] &gt; (Table65[[#This Row],[Quantity (mg)]]*20),
      "Error 17: Too many aliquots. Maximum aliquots for Quantity requested = " &amp; (Table65[[#This Row],[Quantity (mg)]]*20),
      ""
   ),
   ""
)</f>
        <v/>
      </c>
      <c r="CB363" s="4" t="str">
        <f>IF(
   AND(Table65[[#This Row],[Service]]&lt;&gt;"", Table65[[#This Row],[Quantity (mg)]]&lt;0.2, Table65[[#This Row],[Formulation]]&lt;&gt;"", Table65[[#This Row],[Formulation]]&lt;&gt;"None"),
   "Error 18: Quantity too low. Minimum is 0.2mg for formulations",
   ""
)</f>
        <v/>
      </c>
      <c r="CC363" s="4" t="str">
        <f>IF(
   AND(Table65[[#This Row],[Service]]&lt;&gt;"", Table65[[#This Row],[Vector]]="No Vector", Table65[[#This Row],[Service]]&lt;&gt;"HT Geneblock Custom RNA"),
   "Error 19: [No Vector] can only be used for Geneblock service",
   ""
)</f>
        <v/>
      </c>
      <c r="CD363" s="4" t="str">
        <f>_xlfn.LET(
    _xlpm.errorList, _xlfn.TEXTJOIN(". ", TRUE, Table_Sequence_Check[[#This Row],[Problem Sequence Check]:[GC Check]],Table_Sequence_Check[[#This Row],[Restriction Enzyme Error]:[Gblock No Vector Check]]),
    IF(AND(Table65[[#This Row],[Service]]&lt;&gt;"", Table65[[#This Row],[Custom Sequence/Bank ID]]&lt;&gt;"SPECIAL",_xlpm.errorList&lt;&gt;""), _xlpm.errorList &amp; ".", "")
)</f>
        <v/>
      </c>
      <c r="CF363" s="3" t="str">
        <f t="shared" si="25"/>
        <v>Required</v>
      </c>
      <c r="CG363" s="1" t="str">
        <f t="shared" si="26"/>
        <v>Optional</v>
      </c>
      <c r="CH363" s="1" t="str">
        <f>IF(Table65[[#This Row],[Service]]&lt;&gt;"",IF((Table65[[#This Row],[Service]]="HT Custom RNA") + (Table65[[#This Row],[Service]]="HT Geneblock Custom RNA"), "Empty","Required"),"Empty")</f>
        <v>Empty</v>
      </c>
      <c r="CI363" s="1" t="str">
        <f>IF(Table65[[#This Row],[Service]] = "Stock RNA", "Required","Empty")</f>
        <v>Empty</v>
      </c>
      <c r="CJ363" s="1" t="str">
        <f>IF(OR(Table65[[#This Row],[Service]] = "Custom RNA", Table65[[#This Row],[Service]] = "HT Custom RNA", Table65[[#This Row],[Service]] = "HT Geneblock Custom RNA", Table65[[#This Row],[Service]] = "Formulation"), "Required", "Empty")</f>
        <v>Empty</v>
      </c>
      <c r="CK363" s="1" t="str">
        <f>IF(OR(Table65[[#This Row],[Service]] = "Custom RNA", Table65[[#This Row],[Service]] = "HT Custom RNA", Table65[[#This Row],[Service]] = "HT Geneblock Custom RNA"), "Required", "Empty")</f>
        <v>Empty</v>
      </c>
      <c r="CL363" s="1" t="str">
        <f>IF(OR(Table65[[#This Row],[Service]] = "Custom RNA", Table65[[#This Row],[Service]] = "HT Custom RNA", Table65[[#This Row],[Service]] = "HT Geneblock Custom RNA"), "Required", "Empty")</f>
        <v>Empty</v>
      </c>
      <c r="CM363" s="1" t="str">
        <f>IF(OR(Table65[[#This Row],[Service]] = "Custom RNA", Table65[[#This Row],[Service]] = "HT Custom RNA", Table65[[#This Row],[Service]] = "HT Geneblock Custom RNA"), "Required", "Empty")</f>
        <v>Empty</v>
      </c>
      <c r="CN363" s="1" t="str">
        <f>IF(AND(Table65[[#This Row],[Vector]]&lt;&gt;"Banked Construct", OR(Table65[[#This Row],[Service]] = "Custom RNA", Table65[[#This Row],[Service]] = "HT Custom RNA",Table65[[#This Row],[Service]] = "HT Geneblock Custom RNA",)), "Optional", "Empty")</f>
        <v>Empty</v>
      </c>
      <c r="CO363" s="1" t="str">
        <f>IF(OR(Table65[[#This Row],[Service]] = "Custom RNA", Table65[[#This Row],[Service]] = "HT Custom RNA"), "Optional", "Empty")</f>
        <v>Empty</v>
      </c>
      <c r="CP363" s="1" t="str">
        <f>IF(OR(Table65[[#This Row],[Service]] = "Custom RNA", Table65[[#This Row],[Service]] = "HT Custom RNA", Table65[[#This Row],[Service]] = "HT Custom Geneblock RNA"), "Optional", "Empty")</f>
        <v>Empty</v>
      </c>
      <c r="CQ363" s="1" t="str">
        <f>IF(Table65[[#This Row],[Service]]&lt;&gt;"",IF(OR(Table65[[#This Row],[Service]]="HT Custom RNA", Table65[[#This Row],[Service]]="HT Geneblock Custom RNA"), "Empty","Optional"),"Empty")</f>
        <v>Empty</v>
      </c>
      <c r="CR363" s="1" t="str">
        <f>IF(AND(Table65[[#This Row],[Formulation]]&lt;&gt;"",Table65[[#This Row],[Formulation]]&lt;&gt;"None",Table65[[#This Row],[Formulation]]&lt;&gt;"No Options"), "Required","Empty")</f>
        <v>Empty</v>
      </c>
      <c r="CS363" s="1" t="str">
        <f>IF(AND(Table65[[#This Row],[Formulation]]&lt;&gt;"",Table65[[#This Row],[Formulation]]&lt;&gt;"None",Table65[[#This Row],[Formulation]]&lt;&gt;"No Options"), "Optional","Empty")</f>
        <v>Empty</v>
      </c>
      <c r="CT363" s="1" t="str">
        <f t="shared" si="27"/>
        <v>Optional</v>
      </c>
      <c r="CU363" s="1" t="str">
        <f t="shared" si="28"/>
        <v>Optional</v>
      </c>
      <c r="CV363" s="2" t="str">
        <f t="shared" si="29"/>
        <v>Optional</v>
      </c>
    </row>
    <row r="364" spans="1:100" x14ac:dyDescent="0.35">
      <c r="A364" s="69">
        <v>360</v>
      </c>
      <c r="B364" s="59"/>
      <c r="C364" s="83"/>
      <c r="D364" s="85"/>
      <c r="E364" s="90"/>
      <c r="F364" s="60"/>
      <c r="G364" s="60"/>
      <c r="H364" s="60"/>
      <c r="I364" s="61"/>
      <c r="J364" s="61"/>
      <c r="K364" s="105"/>
      <c r="L364" s="90"/>
      <c r="M364" s="60"/>
      <c r="N364" s="108"/>
      <c r="O364" s="91"/>
      <c r="P364" s="111"/>
      <c r="Q364" s="93" t="str">
        <f>Table_Sequence_Check[[#This Row],[Final Warnings]]</f>
        <v/>
      </c>
      <c r="R364" s="19"/>
      <c r="S364" s="19"/>
      <c r="T364" s="19"/>
      <c r="BG364" s="3" t="str" cm="1">
        <f t="array" ref="BG364">_xlfn.LET(
    _xlpm.ProblemFound, _xlfn.TEXTJOIN(", ", TRUE, IF(OR(Table65[[#This Row],[Codon Optimize Capitalized?]]="No", Table65[[#This Row],[Codon Optimize Capitalized?]]=""), IF((ISNUMBER(SEARCH(Table_Problem_Sequences[Problem Sequences], Table65[[#This Row],[Custom Sequence/Bank ID]]))), Table_Problem_Sequences[Problem Sequences], ""),IF((ISNUMBER(FIND(LOWER(Table_Problem_Sequences[Problem Sequences]), Table65[[#This Row],[Custom Sequence/Bank ID]]))), Table_Problem_Sequences[Problem Sequences], ""))),
    IF(_xlpm.ProblemFound="", "", "Warning 1: Problem sequences found (" &amp; _xlpm.ProblemFound &amp; ")"))</f>
        <v/>
      </c>
      <c r="BH364" s="3" t="str">
        <f>IF(AND(Table65[[#This Row],[Vector]] &lt;&gt; "Banked Construct",Table65[[#This Row],[Service]]&lt;&gt;"Stock RNA", LEN(Table65[[#This Row],[Custom Sequence/Bank ID]])&lt;300, Table65[[#This Row],[Custom Sequence/Bank ID]]&lt;&gt;""),"Comment: Sequence is less than 300nt. A spacer sequence will be added to bring the length up to 300nt","")</f>
        <v/>
      </c>
      <c r="BI364" s="1" t="str">
        <f>IF(AND(Table65[[#This Row],[Custom Sequence/Bank ID]]&lt;&gt;"", Table65[[#This Row],[Codon Optimize Capitalized?]]&lt;&gt; "No", Table65[[#This Row],[Codon Optimize Capitalized?]]&lt;&gt; "", Table65[[#This Row],[Codon Optimize Capitalized?]]&lt;&gt; "No Options"),
    IF(MOD(LEN(SUBSTITUTE(SUBSTITUTE(SUBSTITUTE(SUBSTITUTE(SUBSTITUTE(Table65[[#This Row],[Custom Sequence/Bank ID]], "a", ""), "c", ""), "g", ""), "u", ""), "t", "")), 3) = 0,
        "",
        "Error 3: Optimization regions not divisible by 3"),
    "")</f>
        <v/>
      </c>
      <c r="BJ364" s="1" t="str">
        <f>IF(
    Table65[[#This Row],[Vector]]="Banked Construct",
    IF(
        AND(
            LEFT(Table65[[#This Row],[Custom Sequence/Bank ID]], 3)="RTC",
            ISNUMBER(VALUE(MID(Table65[[#This Row],[Custom Sequence/Bank ID]], 4, 7))),
            LEN(Table65[[#This Row],[Custom Sequence/Bank ID]])=10
        ),
        "",
        "Error 4: Incorrect Bank ID"
    ),
    ""
)</f>
        <v/>
      </c>
      <c r="BK364" s="1" t="str">
        <f>IF(
   AND(Table65[[#This Row],[Vector]]&lt;&gt;"Banked Construct", LEN(Table65[[#This Row],[Custom Sequence/Bank ID]])&gt;0),
   IF(
      LEN(
         SUBSTITUTE(
            SUBSTITUTE(
               SUBSTITUTE(
                  SUBSTITUTE(UPPER(Table65[[#This Row],[Custom Sequence/Bank ID]]),"A",""),
               "C",""),
            "T",""),
         "G","")
      )&gt;0,
      "Error 5: Non-ACGT characters present",
      ""
   ),
   ""
)</f>
        <v/>
      </c>
      <c r="BL364" s="4" t="str">
        <f>IF(AND(Table65[[#This Row],[Vector]] &lt;&gt; "Banked Construct",Table65[[#This Row],[Service]]="Custom RNA", LEN(Table65[[#This Row],[Custom Sequence/Bank ID]])&gt;10000),"Error 6: Maximum sequence length is 10,000nt",IF(AND(Table65[[#This Row],[Vector]] &lt;&gt; "Banked Construct",Table65[[#This Row],[Service]]="HT Custom RNA", LEN(Table65[[#This Row],[Custom Sequence/Bank ID]])&gt;5000),"Error 6: Maximum sequence length for HT is 5,000nt", IF(Table65[[#This Row],[Service]]="HT Geneblock Custom RNA", IF(AND(Table65[[#This Row],[Vector]]="RTC coding circRNA", LEN(Table65[[#This Row],[Custom Sequence/Bank ID]])&gt;3793),"Error 6: Maximum sequence length for Coding CircRNA Geneblock is 3,793nt", IF(AND(Table65[[#This Row],[Vector]]="RTC noncoding circRNA", LEN(Table65[[#This Row],[Custom Sequence/Bank ID]])&gt;4493),"Error 6: Maximum sequence length for Noncoding CircRNA Geneblock is 4,493nt", IF(AND(Table65[[#This Row],[Vector]]="RTC Other RNA", LEN(Table65[[#This Row],[Custom Sequence/Bank ID]])&gt;4913),"Error 6: Maximum sequence length for Other RNA Geneblock is 4,913nt",""))),"")))</f>
        <v/>
      </c>
      <c r="BM364" s="4" t="str">
        <f>IF(AND(Table65[[#This Row],[Vector]] &lt;&gt; "Banked Construct", Table65[[#This Row],[Service]]&lt;&gt;"Stock RNA", Table65[[#This Row],[Custom Sequence/Bank ID]]&lt;&gt;""),
    _xlfn.LET(
        _xlpm.Sequence, Table65[[#This Row],[Custom Sequence/Bank ID]],
        _xlpm.OriginalLength, IF(AND(Table65[[#This Row],[Codon Optimize Capitalized?]] &lt;&gt; "No", Table65[[#This Row],[Codon Optimize Capitalized?]] &lt;&gt; ""),
                           LEN(SUBSTITUTE(SUBSTITUTE(SUBSTITUTE(SUBSTITUTE(SUBSTITUTE(_xlpm.Sequence, "A", ""), "C", ""), "G", ""), "T", ""), "U", "")),
                           LEN(_xlpm.Sequence)),
        _xlpm.NoGCLength, IF(AND(Table65[[#This Row],[Codon Optimize Capitalized?]] &lt;&gt; "No", Table65[[#This Row],[Codon Optimize Capitalized?]] &lt;&gt; ""),
                       LEN((SUBSTITUTE(SUBSTITUTE(SUBSTITUTE(SUBSTITUTE(SUBSTITUTE(SUBSTITUTE(SUBSTITUTE(_xlpm.Sequence, "A", ""), "C", ""), "G", ""), "T", ""), "U", ""), "g", ""), "c", ""))),
                       LEN(SUBSTITUTE(SUBSTITUTE(UPPER(_xlpm.Sequence), "G", ""), "C", ""))),
        _xlpm.GCLength, _xlpm.OriginalLength - _xlpm.NoGCLength,
        _xlpm.GCPercentage, IF(_xlpm.OriginalLength &gt; 15, _xlpm.GCLength / _xlpm.OriginalLength, 0.5),
                IF(OR(_xlpm.GCPercentage &gt; 0.65, _xlpm.GCPercentage &lt; 0.25), "Warning 7: Unoptimized region GC is not between 25-65%", "")
    ),
    ""
)</f>
        <v/>
      </c>
      <c r="BN364" s="4" t="str" cm="1">
        <f t="array" ref="BN364">_xlfn.LET(
    _xlpm.ProblemFound, _xlfn.TEXTJOIN(", ", TRUE, IF(OR(Table65[[#This Row],[Codon Optimize Capitalized?]]="No", Table65[[#This Row],[Codon Optimize Capitalized?]]=""), IF((ISNUMBER(SEARCH(Table_Restriction_Enzymes[XbaI], Table65[[#This Row],[Custom Sequence/Bank ID]]))), Table_Restriction_Enzymes[XbaI], ""),IF((ISNUMBER(FIND(LOWER(Table_Restriction_Enzymes[XbaI]), Table65[[#This Row],[Custom Sequence/Bank ID]]))), Table_Restriction_Enzymes[XbaI], ""))),
    IF(_xlpm.ProblemFound="", "", "[" &amp; _xlpm.ProblemFound &amp; "]"))</f>
        <v/>
      </c>
      <c r="BO364" s="4" t="str">
        <f>IF(Table_Sequence_Check[[#This Row],[Restriction Enzyme 1 Check]]&lt;&gt;"", Table_Restriction_Enzymes[[#Headers],[XbaI]],"")</f>
        <v/>
      </c>
      <c r="BP364" s="4" t="str" cm="1">
        <f t="array" ref="BP364">_xlfn.LET(
    _xlpm.ProblemFound, _xlfn.TEXTJOIN(", ", TRUE, IF(OR(Table65[[#This Row],[Codon Optimize Capitalized?]]="No", Table65[[#This Row],[Codon Optimize Capitalized?]]=""), IF((ISNUMBER(SEARCH(Table_Restriction_Enzymes[AscI], Table65[[#This Row],[Custom Sequence/Bank ID]]))), Table_Restriction_Enzymes[AscI], ""),IF((ISNUMBER(FIND(LOWER(Table_Restriction_Enzymes[AscI]), Table65[[#This Row],[Custom Sequence/Bank ID]]))), Table_Restriction_Enzymes[AscI], ""))),
    IF(_xlpm.ProblemFound="", "", "[" &amp; _xlpm.ProblemFound &amp; "]"))</f>
        <v/>
      </c>
      <c r="BQ364" s="4" t="str">
        <f>IF(Table_Sequence_Check[[#This Row],[Restriction Enzyme 2 Check]]&lt;&gt;"", Table_Restriction_Enzymes[[#Headers],[AscI]],"")</f>
        <v/>
      </c>
      <c r="BR364" s="4" t="str">
        <f>IF(AND(Table65[[#This Row],[Vector]] &lt;&gt; "Banked Construct",Table65[[#This Row],[Service]]&lt;&gt;"Stock RNA", Table65[[#This Row],[Service]]&lt;&gt;"HT Geneblock Custom RNA", Table_Sequence_Check[[#This Row],[Restriction Enzyme 1 Check]]&lt;&gt;"", Table_Sequence_Check[[#This Row],[Restriction Enzyme 2 Check]]&lt;&gt; ""),"Error 8: Remove instances of one of the following: " &amp; _xlfn.CONCAT(Table_Sequence_Check[[#This Row],[Restriction Enzyme 1 Check]],Table_Sequence_Check[[#This Row],[Restriction Enzyme 2 Check]]),"")</f>
        <v/>
      </c>
      <c r="BS364" s="4" t="str" cm="1">
        <f t="array" ref="BS364">IF(
   AND(
      Table65[[#This Row],[Service]] &lt;&gt; "",
      OR(
         COUNTIF(Table65[Service], "HT Custom RNA") &gt; 0,
         COUNTIF(Table65[Service], "HT Geneblock Custom RNA") &gt; 0
      ),
      COUNTA(_xlfn.UNIQUE(_xlfn._xlws.FILTER(Table65[Service], Table65[Service] &lt;&gt; ""))) &gt; 1
   ),
   "Error 9: If selecting HT Custom RNA or HT Geneblock Custom RNA, all items must match the selected HT service",
   ""
)</f>
        <v/>
      </c>
      <c r="BT364" s="4" t="str" cm="1">
        <f t="array" ref="BT364">IF(
   AND(
      Table65[[#This Row],[Service]] &lt;&gt; "",
      OR(COUNTIF(Table65[Service], "*HT Custom RNA*") &gt; 0, COUNTIF(Table65[Service], "*HT Geneblock Custom RNA*") &gt; 0),
      OR(
         COUNTA(_xlfn.UNIQUE(_xlfn._xlws.FILTER(Table65[RNA Analytics], (Table65[Service] &lt;&gt; "")))) &gt; 1,
         COUNTA(_xlfn.UNIQUE(_xlfn._xlws.FILTER(Table65[Bank Construct?], (Table65[Service] &lt;&gt; "")))) &gt; 1,
         COUNTA(_xlfn.UNIQUE(_xlfn._xlws.FILTER(Table65[Synthesis Type], (Table65[Service] &lt;&gt; "")))) &gt; 1
      )
   ),
   "Error 10: If submitting HT Custom RNA or HT Geneblock Custom RNA service request, all items must have the same Synthesis Type, Banking, and Analytics",
   ""
)</f>
        <v/>
      </c>
      <c r="BU364" s="4" t="str">
        <f>IF(AND(OR(Table65[[#This Row],[Service]] = "HT Custom RNA",Table65[[#This Row],[Service]] = "HT Geneblock Custom RNA"), Table65[[#This Row],[Vector]]="Banked Construct"),"Error 11: Banked constructs cannot be submitted for HT/Geneblock Custom RNA service. Contact the core if you'd like to resynthesize an entire banked plate","")</f>
        <v/>
      </c>
      <c r="BV364" s="4" t="str">
        <f>IF(AND(Table65[[#This Row],[Service]] &lt;&gt; "", Table65[[#This Row],[Vector]]="Banked Construct", Table65[[#This Row],[Bank Construct?]]="Yes"),"Error 12: Cannot bank constructs that are already banked","")</f>
        <v/>
      </c>
      <c r="BW364" s="4" t="str" cm="1">
        <f t="array" ref="BW364">_xlfn.LET(
    _xlpm.ProblemFound, _xlfn.TEXTJOIN(", ", TRUE, IF(AND(Table65[[#This Row],[Synthesis Type]]="Other RNA", OR(Table65[[#This Row],[Codon Optimize Capitalized?]]="No", Table65[[#This Row],[Codon Optimize Capitalized?]]="")), IF((ISNUMBER(SEARCH(Table_pA_Check[pA Check], Table65[[#This Row],[Custom Sequence/Bank ID]]))), Table_pA_Check[pA Check], ""),IF((ISNUMBER(FIND(LOWER(Table_pA_Check[pA Check]), Table65[[#This Row],[Custom Sequence/Bank ID]]))), Table_pA_Check[pA Check], ""))),
    IF(_xlpm.ProblemFound="", "", "Error 13: Problem sequences found (" &amp; _xlpm.ProblemFound &amp; ")"))</f>
        <v/>
      </c>
      <c r="BX364" s="4" t="str">
        <f>IF(AND(Table65[[#This Row],[Service]] &lt;&gt; "", Table65[[#This Row],[Codon Optimize Capitalized?]]&lt;&gt; "No", Table65[[#This Row],[Codon Optimize Capitalized?]]&lt;&gt; "", Table65[[#This Row],[Codon Optimize Capitalized?]]&lt;&gt; "No Options", EXACT(Table65[[#This Row],[Custom Sequence/Bank ID]],LOWER(Table65[[#This Row],[Custom Sequence/Bank ID]]))),"Error 14: Codon optimization is selected, but sequence is lowercase. Change regions for optimization to uppercase","")</f>
        <v/>
      </c>
      <c r="BY364" s="4" t="str">
        <f>IF(COUNTIF(Table65[Name], Table65[[#This Row],[Name]]) &gt; 1, "Error 15: Duplicate name", "")</f>
        <v/>
      </c>
      <c r="BZ364" s="4" t="str">
        <f>IF(
   Table65[[#This Row],[Service]]&lt;&gt;"",
   IF(
      AND(Table65[[#This Row],[Formulation]]="", Table65[[#This Row],[Number of Aliquots]]&gt;1),
      "Error 16: The RTC can only aliquot formulated circRNA; unformulated circRNA is stable through many freeze-thaw cycles",
      ""
   ),
   ""
)</f>
        <v/>
      </c>
      <c r="CA364" s="4" t="str">
        <f>IF(
   Table65[[#This Row],[Service]]&lt;&gt;"",
   IF(
      Table65[[#This Row],[Number of Aliquots]] &gt; (Table65[[#This Row],[Quantity (mg)]]*20),
      "Error 17: Too many aliquots. Maximum aliquots for Quantity requested = " &amp; (Table65[[#This Row],[Quantity (mg)]]*20),
      ""
   ),
   ""
)</f>
        <v/>
      </c>
      <c r="CB364" s="4" t="str">
        <f>IF(
   AND(Table65[[#This Row],[Service]]&lt;&gt;"", Table65[[#This Row],[Quantity (mg)]]&lt;0.2, Table65[[#This Row],[Formulation]]&lt;&gt;"", Table65[[#This Row],[Formulation]]&lt;&gt;"None"),
   "Error 18: Quantity too low. Minimum is 0.2mg for formulations",
   ""
)</f>
        <v/>
      </c>
      <c r="CC364" s="4" t="str">
        <f>IF(
   AND(Table65[[#This Row],[Service]]&lt;&gt;"", Table65[[#This Row],[Vector]]="No Vector", Table65[[#This Row],[Service]]&lt;&gt;"HT Geneblock Custom RNA"),
   "Error 19: [No Vector] can only be used for Geneblock service",
   ""
)</f>
        <v/>
      </c>
      <c r="CD364" s="4" t="str">
        <f>_xlfn.LET(
    _xlpm.errorList, _xlfn.TEXTJOIN(". ", TRUE, Table_Sequence_Check[[#This Row],[Problem Sequence Check]:[GC Check]],Table_Sequence_Check[[#This Row],[Restriction Enzyme Error]:[Gblock No Vector Check]]),
    IF(AND(Table65[[#This Row],[Service]]&lt;&gt;"", Table65[[#This Row],[Custom Sequence/Bank ID]]&lt;&gt;"SPECIAL",_xlpm.errorList&lt;&gt;""), _xlpm.errorList &amp; ".", "")
)</f>
        <v/>
      </c>
      <c r="CF364" s="3" t="str">
        <f t="shared" si="25"/>
        <v>Required</v>
      </c>
      <c r="CG364" s="1" t="str">
        <f t="shared" si="26"/>
        <v>Optional</v>
      </c>
      <c r="CH364" s="1" t="str">
        <f>IF(Table65[[#This Row],[Service]]&lt;&gt;"",IF((Table65[[#This Row],[Service]]="HT Custom RNA") + (Table65[[#This Row],[Service]]="HT Geneblock Custom RNA"), "Empty","Required"),"Empty")</f>
        <v>Empty</v>
      </c>
      <c r="CI364" s="1" t="str">
        <f>IF(Table65[[#This Row],[Service]] = "Stock RNA", "Required","Empty")</f>
        <v>Empty</v>
      </c>
      <c r="CJ364" s="1" t="str">
        <f>IF(OR(Table65[[#This Row],[Service]] = "Custom RNA", Table65[[#This Row],[Service]] = "HT Custom RNA", Table65[[#This Row],[Service]] = "HT Geneblock Custom RNA", Table65[[#This Row],[Service]] = "Formulation"), "Required", "Empty")</f>
        <v>Empty</v>
      </c>
      <c r="CK364" s="1" t="str">
        <f>IF(OR(Table65[[#This Row],[Service]] = "Custom RNA", Table65[[#This Row],[Service]] = "HT Custom RNA", Table65[[#This Row],[Service]] = "HT Geneblock Custom RNA"), "Required", "Empty")</f>
        <v>Empty</v>
      </c>
      <c r="CL364" s="1" t="str">
        <f>IF(OR(Table65[[#This Row],[Service]] = "Custom RNA", Table65[[#This Row],[Service]] = "HT Custom RNA", Table65[[#This Row],[Service]] = "HT Geneblock Custom RNA"), "Required", "Empty")</f>
        <v>Empty</v>
      </c>
      <c r="CM364" s="1" t="str">
        <f>IF(OR(Table65[[#This Row],[Service]] = "Custom RNA", Table65[[#This Row],[Service]] = "HT Custom RNA", Table65[[#This Row],[Service]] = "HT Geneblock Custom RNA"), "Required", "Empty")</f>
        <v>Empty</v>
      </c>
      <c r="CN364" s="1" t="str">
        <f>IF(AND(Table65[[#This Row],[Vector]]&lt;&gt;"Banked Construct", OR(Table65[[#This Row],[Service]] = "Custom RNA", Table65[[#This Row],[Service]] = "HT Custom RNA",Table65[[#This Row],[Service]] = "HT Geneblock Custom RNA",)), "Optional", "Empty")</f>
        <v>Empty</v>
      </c>
      <c r="CO364" s="1" t="str">
        <f>IF(OR(Table65[[#This Row],[Service]] = "Custom RNA", Table65[[#This Row],[Service]] = "HT Custom RNA"), "Optional", "Empty")</f>
        <v>Empty</v>
      </c>
      <c r="CP364" s="1" t="str">
        <f>IF(OR(Table65[[#This Row],[Service]] = "Custom RNA", Table65[[#This Row],[Service]] = "HT Custom RNA", Table65[[#This Row],[Service]] = "HT Custom Geneblock RNA"), "Optional", "Empty")</f>
        <v>Empty</v>
      </c>
      <c r="CQ364" s="1" t="str">
        <f>IF(Table65[[#This Row],[Service]]&lt;&gt;"",IF(OR(Table65[[#This Row],[Service]]="HT Custom RNA", Table65[[#This Row],[Service]]="HT Geneblock Custom RNA"), "Empty","Optional"),"Empty")</f>
        <v>Empty</v>
      </c>
      <c r="CR364" s="1" t="str">
        <f>IF(AND(Table65[[#This Row],[Formulation]]&lt;&gt;"",Table65[[#This Row],[Formulation]]&lt;&gt;"None",Table65[[#This Row],[Formulation]]&lt;&gt;"No Options"), "Required","Empty")</f>
        <v>Empty</v>
      </c>
      <c r="CS364" s="1" t="str">
        <f>IF(AND(Table65[[#This Row],[Formulation]]&lt;&gt;"",Table65[[#This Row],[Formulation]]&lt;&gt;"None",Table65[[#This Row],[Formulation]]&lt;&gt;"No Options"), "Optional","Empty")</f>
        <v>Empty</v>
      </c>
      <c r="CT364" s="1" t="str">
        <f t="shared" si="27"/>
        <v>Optional</v>
      </c>
      <c r="CU364" s="1" t="str">
        <f t="shared" si="28"/>
        <v>Optional</v>
      </c>
      <c r="CV364" s="2" t="str">
        <f t="shared" si="29"/>
        <v>Optional</v>
      </c>
    </row>
    <row r="365" spans="1:100" x14ac:dyDescent="0.35">
      <c r="A365" s="69">
        <v>361</v>
      </c>
      <c r="B365" s="59"/>
      <c r="C365" s="83"/>
      <c r="D365" s="85"/>
      <c r="E365" s="90"/>
      <c r="F365" s="60"/>
      <c r="G365" s="60"/>
      <c r="H365" s="60"/>
      <c r="I365" s="61"/>
      <c r="J365" s="61"/>
      <c r="K365" s="105"/>
      <c r="L365" s="90"/>
      <c r="M365" s="60"/>
      <c r="N365" s="108"/>
      <c r="O365" s="91"/>
      <c r="P365" s="111"/>
      <c r="Q365" s="93" t="str">
        <f>Table_Sequence_Check[[#This Row],[Final Warnings]]</f>
        <v/>
      </c>
      <c r="R365" s="19"/>
      <c r="S365" s="19"/>
      <c r="T365" s="19"/>
      <c r="BG365" s="3" t="str" cm="1">
        <f t="array" ref="BG365">_xlfn.LET(
    _xlpm.ProblemFound, _xlfn.TEXTJOIN(", ", TRUE, IF(OR(Table65[[#This Row],[Codon Optimize Capitalized?]]="No", Table65[[#This Row],[Codon Optimize Capitalized?]]=""), IF((ISNUMBER(SEARCH(Table_Problem_Sequences[Problem Sequences], Table65[[#This Row],[Custom Sequence/Bank ID]]))), Table_Problem_Sequences[Problem Sequences], ""),IF((ISNUMBER(FIND(LOWER(Table_Problem_Sequences[Problem Sequences]), Table65[[#This Row],[Custom Sequence/Bank ID]]))), Table_Problem_Sequences[Problem Sequences], ""))),
    IF(_xlpm.ProblemFound="", "", "Warning 1: Problem sequences found (" &amp; _xlpm.ProblemFound &amp; ")"))</f>
        <v/>
      </c>
      <c r="BH365" s="3" t="str">
        <f>IF(AND(Table65[[#This Row],[Vector]] &lt;&gt; "Banked Construct",Table65[[#This Row],[Service]]&lt;&gt;"Stock RNA", LEN(Table65[[#This Row],[Custom Sequence/Bank ID]])&lt;300, Table65[[#This Row],[Custom Sequence/Bank ID]]&lt;&gt;""),"Comment: Sequence is less than 300nt. A spacer sequence will be added to bring the length up to 300nt","")</f>
        <v/>
      </c>
      <c r="BI365" s="1" t="str">
        <f>IF(AND(Table65[[#This Row],[Custom Sequence/Bank ID]]&lt;&gt;"", Table65[[#This Row],[Codon Optimize Capitalized?]]&lt;&gt; "No", Table65[[#This Row],[Codon Optimize Capitalized?]]&lt;&gt; "", Table65[[#This Row],[Codon Optimize Capitalized?]]&lt;&gt; "No Options"),
    IF(MOD(LEN(SUBSTITUTE(SUBSTITUTE(SUBSTITUTE(SUBSTITUTE(SUBSTITUTE(Table65[[#This Row],[Custom Sequence/Bank ID]], "a", ""), "c", ""), "g", ""), "u", ""), "t", "")), 3) = 0,
        "",
        "Error 3: Optimization regions not divisible by 3"),
    "")</f>
        <v/>
      </c>
      <c r="BJ365" s="1" t="str">
        <f>IF(
    Table65[[#This Row],[Vector]]="Banked Construct",
    IF(
        AND(
            LEFT(Table65[[#This Row],[Custom Sequence/Bank ID]], 3)="RTC",
            ISNUMBER(VALUE(MID(Table65[[#This Row],[Custom Sequence/Bank ID]], 4, 7))),
            LEN(Table65[[#This Row],[Custom Sequence/Bank ID]])=10
        ),
        "",
        "Error 4: Incorrect Bank ID"
    ),
    ""
)</f>
        <v/>
      </c>
      <c r="BK365" s="1" t="str">
        <f>IF(
   AND(Table65[[#This Row],[Vector]]&lt;&gt;"Banked Construct", LEN(Table65[[#This Row],[Custom Sequence/Bank ID]])&gt;0),
   IF(
      LEN(
         SUBSTITUTE(
            SUBSTITUTE(
               SUBSTITUTE(
                  SUBSTITUTE(UPPER(Table65[[#This Row],[Custom Sequence/Bank ID]]),"A",""),
               "C",""),
            "T",""),
         "G","")
      )&gt;0,
      "Error 5: Non-ACGT characters present",
      ""
   ),
   ""
)</f>
        <v/>
      </c>
      <c r="BL365" s="4" t="str">
        <f>IF(AND(Table65[[#This Row],[Vector]] &lt;&gt; "Banked Construct",Table65[[#This Row],[Service]]="Custom RNA", LEN(Table65[[#This Row],[Custom Sequence/Bank ID]])&gt;10000),"Error 6: Maximum sequence length is 10,000nt",IF(AND(Table65[[#This Row],[Vector]] &lt;&gt; "Banked Construct",Table65[[#This Row],[Service]]="HT Custom RNA", LEN(Table65[[#This Row],[Custom Sequence/Bank ID]])&gt;5000),"Error 6: Maximum sequence length for HT is 5,000nt", IF(Table65[[#This Row],[Service]]="HT Geneblock Custom RNA", IF(AND(Table65[[#This Row],[Vector]]="RTC coding circRNA", LEN(Table65[[#This Row],[Custom Sequence/Bank ID]])&gt;3793),"Error 6: Maximum sequence length for Coding CircRNA Geneblock is 3,793nt", IF(AND(Table65[[#This Row],[Vector]]="RTC noncoding circRNA", LEN(Table65[[#This Row],[Custom Sequence/Bank ID]])&gt;4493),"Error 6: Maximum sequence length for Noncoding CircRNA Geneblock is 4,493nt", IF(AND(Table65[[#This Row],[Vector]]="RTC Other RNA", LEN(Table65[[#This Row],[Custom Sequence/Bank ID]])&gt;4913),"Error 6: Maximum sequence length for Other RNA Geneblock is 4,913nt",""))),"")))</f>
        <v/>
      </c>
      <c r="BM365" s="4" t="str">
        <f>IF(AND(Table65[[#This Row],[Vector]] &lt;&gt; "Banked Construct", Table65[[#This Row],[Service]]&lt;&gt;"Stock RNA", Table65[[#This Row],[Custom Sequence/Bank ID]]&lt;&gt;""),
    _xlfn.LET(
        _xlpm.Sequence, Table65[[#This Row],[Custom Sequence/Bank ID]],
        _xlpm.OriginalLength, IF(AND(Table65[[#This Row],[Codon Optimize Capitalized?]] &lt;&gt; "No", Table65[[#This Row],[Codon Optimize Capitalized?]] &lt;&gt; ""),
                           LEN(SUBSTITUTE(SUBSTITUTE(SUBSTITUTE(SUBSTITUTE(SUBSTITUTE(_xlpm.Sequence, "A", ""), "C", ""), "G", ""), "T", ""), "U", "")),
                           LEN(_xlpm.Sequence)),
        _xlpm.NoGCLength, IF(AND(Table65[[#This Row],[Codon Optimize Capitalized?]] &lt;&gt; "No", Table65[[#This Row],[Codon Optimize Capitalized?]] &lt;&gt; ""),
                       LEN((SUBSTITUTE(SUBSTITUTE(SUBSTITUTE(SUBSTITUTE(SUBSTITUTE(SUBSTITUTE(SUBSTITUTE(_xlpm.Sequence, "A", ""), "C", ""), "G", ""), "T", ""), "U", ""), "g", ""), "c", ""))),
                       LEN(SUBSTITUTE(SUBSTITUTE(UPPER(_xlpm.Sequence), "G", ""), "C", ""))),
        _xlpm.GCLength, _xlpm.OriginalLength - _xlpm.NoGCLength,
        _xlpm.GCPercentage, IF(_xlpm.OriginalLength &gt; 15, _xlpm.GCLength / _xlpm.OriginalLength, 0.5),
                IF(OR(_xlpm.GCPercentage &gt; 0.65, _xlpm.GCPercentage &lt; 0.25), "Warning 7: Unoptimized region GC is not between 25-65%", "")
    ),
    ""
)</f>
        <v/>
      </c>
      <c r="BN365" s="4" t="str" cm="1">
        <f t="array" ref="BN365">_xlfn.LET(
    _xlpm.ProblemFound, _xlfn.TEXTJOIN(", ", TRUE, IF(OR(Table65[[#This Row],[Codon Optimize Capitalized?]]="No", Table65[[#This Row],[Codon Optimize Capitalized?]]=""), IF((ISNUMBER(SEARCH(Table_Restriction_Enzymes[XbaI], Table65[[#This Row],[Custom Sequence/Bank ID]]))), Table_Restriction_Enzymes[XbaI], ""),IF((ISNUMBER(FIND(LOWER(Table_Restriction_Enzymes[XbaI]), Table65[[#This Row],[Custom Sequence/Bank ID]]))), Table_Restriction_Enzymes[XbaI], ""))),
    IF(_xlpm.ProblemFound="", "", "[" &amp; _xlpm.ProblemFound &amp; "]"))</f>
        <v/>
      </c>
      <c r="BO365" s="4" t="str">
        <f>IF(Table_Sequence_Check[[#This Row],[Restriction Enzyme 1 Check]]&lt;&gt;"", Table_Restriction_Enzymes[[#Headers],[XbaI]],"")</f>
        <v/>
      </c>
      <c r="BP365" s="4" t="str" cm="1">
        <f t="array" ref="BP365">_xlfn.LET(
    _xlpm.ProblemFound, _xlfn.TEXTJOIN(", ", TRUE, IF(OR(Table65[[#This Row],[Codon Optimize Capitalized?]]="No", Table65[[#This Row],[Codon Optimize Capitalized?]]=""), IF((ISNUMBER(SEARCH(Table_Restriction_Enzymes[AscI], Table65[[#This Row],[Custom Sequence/Bank ID]]))), Table_Restriction_Enzymes[AscI], ""),IF((ISNUMBER(FIND(LOWER(Table_Restriction_Enzymes[AscI]), Table65[[#This Row],[Custom Sequence/Bank ID]]))), Table_Restriction_Enzymes[AscI], ""))),
    IF(_xlpm.ProblemFound="", "", "[" &amp; _xlpm.ProblemFound &amp; "]"))</f>
        <v/>
      </c>
      <c r="BQ365" s="4" t="str">
        <f>IF(Table_Sequence_Check[[#This Row],[Restriction Enzyme 2 Check]]&lt;&gt;"", Table_Restriction_Enzymes[[#Headers],[AscI]],"")</f>
        <v/>
      </c>
      <c r="BR365" s="4" t="str">
        <f>IF(AND(Table65[[#This Row],[Vector]] &lt;&gt; "Banked Construct",Table65[[#This Row],[Service]]&lt;&gt;"Stock RNA", Table65[[#This Row],[Service]]&lt;&gt;"HT Geneblock Custom RNA", Table_Sequence_Check[[#This Row],[Restriction Enzyme 1 Check]]&lt;&gt;"", Table_Sequence_Check[[#This Row],[Restriction Enzyme 2 Check]]&lt;&gt; ""),"Error 8: Remove instances of one of the following: " &amp; _xlfn.CONCAT(Table_Sequence_Check[[#This Row],[Restriction Enzyme 1 Check]],Table_Sequence_Check[[#This Row],[Restriction Enzyme 2 Check]]),"")</f>
        <v/>
      </c>
      <c r="BS365" s="4" t="str" cm="1">
        <f t="array" ref="BS365">IF(
   AND(
      Table65[[#This Row],[Service]] &lt;&gt; "",
      OR(
         COUNTIF(Table65[Service], "HT Custom RNA") &gt; 0,
         COUNTIF(Table65[Service], "HT Geneblock Custom RNA") &gt; 0
      ),
      COUNTA(_xlfn.UNIQUE(_xlfn._xlws.FILTER(Table65[Service], Table65[Service] &lt;&gt; ""))) &gt; 1
   ),
   "Error 9: If selecting HT Custom RNA or HT Geneblock Custom RNA, all items must match the selected HT service",
   ""
)</f>
        <v/>
      </c>
      <c r="BT365" s="4" t="str" cm="1">
        <f t="array" ref="BT365">IF(
   AND(
      Table65[[#This Row],[Service]] &lt;&gt; "",
      OR(COUNTIF(Table65[Service], "*HT Custom RNA*") &gt; 0, COUNTIF(Table65[Service], "*HT Geneblock Custom RNA*") &gt; 0),
      OR(
         COUNTA(_xlfn.UNIQUE(_xlfn._xlws.FILTER(Table65[RNA Analytics], (Table65[Service] &lt;&gt; "")))) &gt; 1,
         COUNTA(_xlfn.UNIQUE(_xlfn._xlws.FILTER(Table65[Bank Construct?], (Table65[Service] &lt;&gt; "")))) &gt; 1,
         COUNTA(_xlfn.UNIQUE(_xlfn._xlws.FILTER(Table65[Synthesis Type], (Table65[Service] &lt;&gt; "")))) &gt; 1
      )
   ),
   "Error 10: If submitting HT Custom RNA or HT Geneblock Custom RNA service request, all items must have the same Synthesis Type, Banking, and Analytics",
   ""
)</f>
        <v/>
      </c>
      <c r="BU365" s="4" t="str">
        <f>IF(AND(OR(Table65[[#This Row],[Service]] = "HT Custom RNA",Table65[[#This Row],[Service]] = "HT Geneblock Custom RNA"), Table65[[#This Row],[Vector]]="Banked Construct"),"Error 11: Banked constructs cannot be submitted for HT/Geneblock Custom RNA service. Contact the core if you'd like to resynthesize an entire banked plate","")</f>
        <v/>
      </c>
      <c r="BV365" s="4" t="str">
        <f>IF(AND(Table65[[#This Row],[Service]] &lt;&gt; "", Table65[[#This Row],[Vector]]="Banked Construct", Table65[[#This Row],[Bank Construct?]]="Yes"),"Error 12: Cannot bank constructs that are already banked","")</f>
        <v/>
      </c>
      <c r="BW365" s="4" t="str" cm="1">
        <f t="array" ref="BW365">_xlfn.LET(
    _xlpm.ProblemFound, _xlfn.TEXTJOIN(", ", TRUE, IF(AND(Table65[[#This Row],[Synthesis Type]]="Other RNA", OR(Table65[[#This Row],[Codon Optimize Capitalized?]]="No", Table65[[#This Row],[Codon Optimize Capitalized?]]="")), IF((ISNUMBER(SEARCH(Table_pA_Check[pA Check], Table65[[#This Row],[Custom Sequence/Bank ID]]))), Table_pA_Check[pA Check], ""),IF((ISNUMBER(FIND(LOWER(Table_pA_Check[pA Check]), Table65[[#This Row],[Custom Sequence/Bank ID]]))), Table_pA_Check[pA Check], ""))),
    IF(_xlpm.ProblemFound="", "", "Error 13: Problem sequences found (" &amp; _xlpm.ProblemFound &amp; ")"))</f>
        <v/>
      </c>
      <c r="BX365" s="4" t="str">
        <f>IF(AND(Table65[[#This Row],[Service]] &lt;&gt; "", Table65[[#This Row],[Codon Optimize Capitalized?]]&lt;&gt; "No", Table65[[#This Row],[Codon Optimize Capitalized?]]&lt;&gt; "", Table65[[#This Row],[Codon Optimize Capitalized?]]&lt;&gt; "No Options", EXACT(Table65[[#This Row],[Custom Sequence/Bank ID]],LOWER(Table65[[#This Row],[Custom Sequence/Bank ID]]))),"Error 14: Codon optimization is selected, but sequence is lowercase. Change regions for optimization to uppercase","")</f>
        <v/>
      </c>
      <c r="BY365" s="4" t="str">
        <f>IF(COUNTIF(Table65[Name], Table65[[#This Row],[Name]]) &gt; 1, "Error 15: Duplicate name", "")</f>
        <v/>
      </c>
      <c r="BZ365" s="4" t="str">
        <f>IF(
   Table65[[#This Row],[Service]]&lt;&gt;"",
   IF(
      AND(Table65[[#This Row],[Formulation]]="", Table65[[#This Row],[Number of Aliquots]]&gt;1),
      "Error 16: The RTC can only aliquot formulated circRNA; unformulated circRNA is stable through many freeze-thaw cycles",
      ""
   ),
   ""
)</f>
        <v/>
      </c>
      <c r="CA365" s="4" t="str">
        <f>IF(
   Table65[[#This Row],[Service]]&lt;&gt;"",
   IF(
      Table65[[#This Row],[Number of Aliquots]] &gt; (Table65[[#This Row],[Quantity (mg)]]*20),
      "Error 17: Too many aliquots. Maximum aliquots for Quantity requested = " &amp; (Table65[[#This Row],[Quantity (mg)]]*20),
      ""
   ),
   ""
)</f>
        <v/>
      </c>
      <c r="CB365" s="4" t="str">
        <f>IF(
   AND(Table65[[#This Row],[Service]]&lt;&gt;"", Table65[[#This Row],[Quantity (mg)]]&lt;0.2, Table65[[#This Row],[Formulation]]&lt;&gt;"", Table65[[#This Row],[Formulation]]&lt;&gt;"None"),
   "Error 18: Quantity too low. Minimum is 0.2mg for formulations",
   ""
)</f>
        <v/>
      </c>
      <c r="CC365" s="4" t="str">
        <f>IF(
   AND(Table65[[#This Row],[Service]]&lt;&gt;"", Table65[[#This Row],[Vector]]="No Vector", Table65[[#This Row],[Service]]&lt;&gt;"HT Geneblock Custom RNA"),
   "Error 19: [No Vector] can only be used for Geneblock service",
   ""
)</f>
        <v/>
      </c>
      <c r="CD365" s="4" t="str">
        <f>_xlfn.LET(
    _xlpm.errorList, _xlfn.TEXTJOIN(". ", TRUE, Table_Sequence_Check[[#This Row],[Problem Sequence Check]:[GC Check]],Table_Sequence_Check[[#This Row],[Restriction Enzyme Error]:[Gblock No Vector Check]]),
    IF(AND(Table65[[#This Row],[Service]]&lt;&gt;"", Table65[[#This Row],[Custom Sequence/Bank ID]]&lt;&gt;"SPECIAL",_xlpm.errorList&lt;&gt;""), _xlpm.errorList &amp; ".", "")
)</f>
        <v/>
      </c>
      <c r="CF365" s="3" t="str">
        <f t="shared" si="25"/>
        <v>Required</v>
      </c>
      <c r="CG365" s="1" t="str">
        <f t="shared" si="26"/>
        <v>Optional</v>
      </c>
      <c r="CH365" s="1" t="str">
        <f>IF(Table65[[#This Row],[Service]]&lt;&gt;"",IF((Table65[[#This Row],[Service]]="HT Custom RNA") + (Table65[[#This Row],[Service]]="HT Geneblock Custom RNA"), "Empty","Required"),"Empty")</f>
        <v>Empty</v>
      </c>
      <c r="CI365" s="1" t="str">
        <f>IF(Table65[[#This Row],[Service]] = "Stock RNA", "Required","Empty")</f>
        <v>Empty</v>
      </c>
      <c r="CJ365" s="1" t="str">
        <f>IF(OR(Table65[[#This Row],[Service]] = "Custom RNA", Table65[[#This Row],[Service]] = "HT Custom RNA", Table65[[#This Row],[Service]] = "HT Geneblock Custom RNA", Table65[[#This Row],[Service]] = "Formulation"), "Required", "Empty")</f>
        <v>Empty</v>
      </c>
      <c r="CK365" s="1" t="str">
        <f>IF(OR(Table65[[#This Row],[Service]] = "Custom RNA", Table65[[#This Row],[Service]] = "HT Custom RNA", Table65[[#This Row],[Service]] = "HT Geneblock Custom RNA"), "Required", "Empty")</f>
        <v>Empty</v>
      </c>
      <c r="CL365" s="1" t="str">
        <f>IF(OR(Table65[[#This Row],[Service]] = "Custom RNA", Table65[[#This Row],[Service]] = "HT Custom RNA", Table65[[#This Row],[Service]] = "HT Geneblock Custom RNA"), "Required", "Empty")</f>
        <v>Empty</v>
      </c>
      <c r="CM365" s="1" t="str">
        <f>IF(OR(Table65[[#This Row],[Service]] = "Custom RNA", Table65[[#This Row],[Service]] = "HT Custom RNA", Table65[[#This Row],[Service]] = "HT Geneblock Custom RNA"), "Required", "Empty")</f>
        <v>Empty</v>
      </c>
      <c r="CN365" s="1" t="str">
        <f>IF(AND(Table65[[#This Row],[Vector]]&lt;&gt;"Banked Construct", OR(Table65[[#This Row],[Service]] = "Custom RNA", Table65[[#This Row],[Service]] = "HT Custom RNA",Table65[[#This Row],[Service]] = "HT Geneblock Custom RNA",)), "Optional", "Empty")</f>
        <v>Empty</v>
      </c>
      <c r="CO365" s="1" t="str">
        <f>IF(OR(Table65[[#This Row],[Service]] = "Custom RNA", Table65[[#This Row],[Service]] = "HT Custom RNA"), "Optional", "Empty")</f>
        <v>Empty</v>
      </c>
      <c r="CP365" s="1" t="str">
        <f>IF(OR(Table65[[#This Row],[Service]] = "Custom RNA", Table65[[#This Row],[Service]] = "HT Custom RNA", Table65[[#This Row],[Service]] = "HT Custom Geneblock RNA"), "Optional", "Empty")</f>
        <v>Empty</v>
      </c>
      <c r="CQ365" s="1" t="str">
        <f>IF(Table65[[#This Row],[Service]]&lt;&gt;"",IF(OR(Table65[[#This Row],[Service]]="HT Custom RNA", Table65[[#This Row],[Service]]="HT Geneblock Custom RNA"), "Empty","Optional"),"Empty")</f>
        <v>Empty</v>
      </c>
      <c r="CR365" s="1" t="str">
        <f>IF(AND(Table65[[#This Row],[Formulation]]&lt;&gt;"",Table65[[#This Row],[Formulation]]&lt;&gt;"None",Table65[[#This Row],[Formulation]]&lt;&gt;"No Options"), "Required","Empty")</f>
        <v>Empty</v>
      </c>
      <c r="CS365" s="1" t="str">
        <f>IF(AND(Table65[[#This Row],[Formulation]]&lt;&gt;"",Table65[[#This Row],[Formulation]]&lt;&gt;"None",Table65[[#This Row],[Formulation]]&lt;&gt;"No Options"), "Optional","Empty")</f>
        <v>Empty</v>
      </c>
      <c r="CT365" s="1" t="str">
        <f t="shared" si="27"/>
        <v>Optional</v>
      </c>
      <c r="CU365" s="1" t="str">
        <f t="shared" si="28"/>
        <v>Optional</v>
      </c>
      <c r="CV365" s="2" t="str">
        <f t="shared" si="29"/>
        <v>Optional</v>
      </c>
    </row>
    <row r="366" spans="1:100" x14ac:dyDescent="0.35">
      <c r="A366" s="69">
        <v>362</v>
      </c>
      <c r="B366" s="59"/>
      <c r="C366" s="83"/>
      <c r="D366" s="85"/>
      <c r="E366" s="90"/>
      <c r="F366" s="60"/>
      <c r="G366" s="60"/>
      <c r="H366" s="60"/>
      <c r="I366" s="61"/>
      <c r="J366" s="61"/>
      <c r="K366" s="105"/>
      <c r="L366" s="90"/>
      <c r="M366" s="60"/>
      <c r="N366" s="108"/>
      <c r="O366" s="91"/>
      <c r="P366" s="111"/>
      <c r="Q366" s="93" t="str">
        <f>Table_Sequence_Check[[#This Row],[Final Warnings]]</f>
        <v/>
      </c>
      <c r="R366" s="19"/>
      <c r="S366" s="19"/>
      <c r="T366" s="19"/>
      <c r="BG366" s="3" t="str" cm="1">
        <f t="array" ref="BG366">_xlfn.LET(
    _xlpm.ProblemFound, _xlfn.TEXTJOIN(", ", TRUE, IF(OR(Table65[[#This Row],[Codon Optimize Capitalized?]]="No", Table65[[#This Row],[Codon Optimize Capitalized?]]=""), IF((ISNUMBER(SEARCH(Table_Problem_Sequences[Problem Sequences], Table65[[#This Row],[Custom Sequence/Bank ID]]))), Table_Problem_Sequences[Problem Sequences], ""),IF((ISNUMBER(FIND(LOWER(Table_Problem_Sequences[Problem Sequences]), Table65[[#This Row],[Custom Sequence/Bank ID]]))), Table_Problem_Sequences[Problem Sequences], ""))),
    IF(_xlpm.ProblemFound="", "", "Warning 1: Problem sequences found (" &amp; _xlpm.ProblemFound &amp; ")"))</f>
        <v/>
      </c>
      <c r="BH366" s="3" t="str">
        <f>IF(AND(Table65[[#This Row],[Vector]] &lt;&gt; "Banked Construct",Table65[[#This Row],[Service]]&lt;&gt;"Stock RNA", LEN(Table65[[#This Row],[Custom Sequence/Bank ID]])&lt;300, Table65[[#This Row],[Custom Sequence/Bank ID]]&lt;&gt;""),"Comment: Sequence is less than 300nt. A spacer sequence will be added to bring the length up to 300nt","")</f>
        <v/>
      </c>
      <c r="BI366" s="1" t="str">
        <f>IF(AND(Table65[[#This Row],[Custom Sequence/Bank ID]]&lt;&gt;"", Table65[[#This Row],[Codon Optimize Capitalized?]]&lt;&gt; "No", Table65[[#This Row],[Codon Optimize Capitalized?]]&lt;&gt; "", Table65[[#This Row],[Codon Optimize Capitalized?]]&lt;&gt; "No Options"),
    IF(MOD(LEN(SUBSTITUTE(SUBSTITUTE(SUBSTITUTE(SUBSTITUTE(SUBSTITUTE(Table65[[#This Row],[Custom Sequence/Bank ID]], "a", ""), "c", ""), "g", ""), "u", ""), "t", "")), 3) = 0,
        "",
        "Error 3: Optimization regions not divisible by 3"),
    "")</f>
        <v/>
      </c>
      <c r="BJ366" s="1" t="str">
        <f>IF(
    Table65[[#This Row],[Vector]]="Banked Construct",
    IF(
        AND(
            LEFT(Table65[[#This Row],[Custom Sequence/Bank ID]], 3)="RTC",
            ISNUMBER(VALUE(MID(Table65[[#This Row],[Custom Sequence/Bank ID]], 4, 7))),
            LEN(Table65[[#This Row],[Custom Sequence/Bank ID]])=10
        ),
        "",
        "Error 4: Incorrect Bank ID"
    ),
    ""
)</f>
        <v/>
      </c>
      <c r="BK366" s="1" t="str">
        <f>IF(
   AND(Table65[[#This Row],[Vector]]&lt;&gt;"Banked Construct", LEN(Table65[[#This Row],[Custom Sequence/Bank ID]])&gt;0),
   IF(
      LEN(
         SUBSTITUTE(
            SUBSTITUTE(
               SUBSTITUTE(
                  SUBSTITUTE(UPPER(Table65[[#This Row],[Custom Sequence/Bank ID]]),"A",""),
               "C",""),
            "T",""),
         "G","")
      )&gt;0,
      "Error 5: Non-ACGT characters present",
      ""
   ),
   ""
)</f>
        <v/>
      </c>
      <c r="BL366" s="4" t="str">
        <f>IF(AND(Table65[[#This Row],[Vector]] &lt;&gt; "Banked Construct",Table65[[#This Row],[Service]]="Custom RNA", LEN(Table65[[#This Row],[Custom Sequence/Bank ID]])&gt;10000),"Error 6: Maximum sequence length is 10,000nt",IF(AND(Table65[[#This Row],[Vector]] &lt;&gt; "Banked Construct",Table65[[#This Row],[Service]]="HT Custom RNA", LEN(Table65[[#This Row],[Custom Sequence/Bank ID]])&gt;5000),"Error 6: Maximum sequence length for HT is 5,000nt", IF(Table65[[#This Row],[Service]]="HT Geneblock Custom RNA", IF(AND(Table65[[#This Row],[Vector]]="RTC coding circRNA", LEN(Table65[[#This Row],[Custom Sequence/Bank ID]])&gt;3793),"Error 6: Maximum sequence length for Coding CircRNA Geneblock is 3,793nt", IF(AND(Table65[[#This Row],[Vector]]="RTC noncoding circRNA", LEN(Table65[[#This Row],[Custom Sequence/Bank ID]])&gt;4493),"Error 6: Maximum sequence length for Noncoding CircRNA Geneblock is 4,493nt", IF(AND(Table65[[#This Row],[Vector]]="RTC Other RNA", LEN(Table65[[#This Row],[Custom Sequence/Bank ID]])&gt;4913),"Error 6: Maximum sequence length for Other RNA Geneblock is 4,913nt",""))),"")))</f>
        <v/>
      </c>
      <c r="BM366" s="4" t="str">
        <f>IF(AND(Table65[[#This Row],[Vector]] &lt;&gt; "Banked Construct", Table65[[#This Row],[Service]]&lt;&gt;"Stock RNA", Table65[[#This Row],[Custom Sequence/Bank ID]]&lt;&gt;""),
    _xlfn.LET(
        _xlpm.Sequence, Table65[[#This Row],[Custom Sequence/Bank ID]],
        _xlpm.OriginalLength, IF(AND(Table65[[#This Row],[Codon Optimize Capitalized?]] &lt;&gt; "No", Table65[[#This Row],[Codon Optimize Capitalized?]] &lt;&gt; ""),
                           LEN(SUBSTITUTE(SUBSTITUTE(SUBSTITUTE(SUBSTITUTE(SUBSTITUTE(_xlpm.Sequence, "A", ""), "C", ""), "G", ""), "T", ""), "U", "")),
                           LEN(_xlpm.Sequence)),
        _xlpm.NoGCLength, IF(AND(Table65[[#This Row],[Codon Optimize Capitalized?]] &lt;&gt; "No", Table65[[#This Row],[Codon Optimize Capitalized?]] &lt;&gt; ""),
                       LEN((SUBSTITUTE(SUBSTITUTE(SUBSTITUTE(SUBSTITUTE(SUBSTITUTE(SUBSTITUTE(SUBSTITUTE(_xlpm.Sequence, "A", ""), "C", ""), "G", ""), "T", ""), "U", ""), "g", ""), "c", ""))),
                       LEN(SUBSTITUTE(SUBSTITUTE(UPPER(_xlpm.Sequence), "G", ""), "C", ""))),
        _xlpm.GCLength, _xlpm.OriginalLength - _xlpm.NoGCLength,
        _xlpm.GCPercentage, IF(_xlpm.OriginalLength &gt; 15, _xlpm.GCLength / _xlpm.OriginalLength, 0.5),
                IF(OR(_xlpm.GCPercentage &gt; 0.65, _xlpm.GCPercentage &lt; 0.25), "Warning 7: Unoptimized region GC is not between 25-65%", "")
    ),
    ""
)</f>
        <v/>
      </c>
      <c r="BN366" s="4" t="str" cm="1">
        <f t="array" ref="BN366">_xlfn.LET(
    _xlpm.ProblemFound, _xlfn.TEXTJOIN(", ", TRUE, IF(OR(Table65[[#This Row],[Codon Optimize Capitalized?]]="No", Table65[[#This Row],[Codon Optimize Capitalized?]]=""), IF((ISNUMBER(SEARCH(Table_Restriction_Enzymes[XbaI], Table65[[#This Row],[Custom Sequence/Bank ID]]))), Table_Restriction_Enzymes[XbaI], ""),IF((ISNUMBER(FIND(LOWER(Table_Restriction_Enzymes[XbaI]), Table65[[#This Row],[Custom Sequence/Bank ID]]))), Table_Restriction_Enzymes[XbaI], ""))),
    IF(_xlpm.ProblemFound="", "", "[" &amp; _xlpm.ProblemFound &amp; "]"))</f>
        <v/>
      </c>
      <c r="BO366" s="4" t="str">
        <f>IF(Table_Sequence_Check[[#This Row],[Restriction Enzyme 1 Check]]&lt;&gt;"", Table_Restriction_Enzymes[[#Headers],[XbaI]],"")</f>
        <v/>
      </c>
      <c r="BP366" s="4" t="str" cm="1">
        <f t="array" ref="BP366">_xlfn.LET(
    _xlpm.ProblemFound, _xlfn.TEXTJOIN(", ", TRUE, IF(OR(Table65[[#This Row],[Codon Optimize Capitalized?]]="No", Table65[[#This Row],[Codon Optimize Capitalized?]]=""), IF((ISNUMBER(SEARCH(Table_Restriction_Enzymes[AscI], Table65[[#This Row],[Custom Sequence/Bank ID]]))), Table_Restriction_Enzymes[AscI], ""),IF((ISNUMBER(FIND(LOWER(Table_Restriction_Enzymes[AscI]), Table65[[#This Row],[Custom Sequence/Bank ID]]))), Table_Restriction_Enzymes[AscI], ""))),
    IF(_xlpm.ProblemFound="", "", "[" &amp; _xlpm.ProblemFound &amp; "]"))</f>
        <v/>
      </c>
      <c r="BQ366" s="4" t="str">
        <f>IF(Table_Sequence_Check[[#This Row],[Restriction Enzyme 2 Check]]&lt;&gt;"", Table_Restriction_Enzymes[[#Headers],[AscI]],"")</f>
        <v/>
      </c>
      <c r="BR366" s="4" t="str">
        <f>IF(AND(Table65[[#This Row],[Vector]] &lt;&gt; "Banked Construct",Table65[[#This Row],[Service]]&lt;&gt;"Stock RNA", Table65[[#This Row],[Service]]&lt;&gt;"HT Geneblock Custom RNA", Table_Sequence_Check[[#This Row],[Restriction Enzyme 1 Check]]&lt;&gt;"", Table_Sequence_Check[[#This Row],[Restriction Enzyme 2 Check]]&lt;&gt; ""),"Error 8: Remove instances of one of the following: " &amp; _xlfn.CONCAT(Table_Sequence_Check[[#This Row],[Restriction Enzyme 1 Check]],Table_Sequence_Check[[#This Row],[Restriction Enzyme 2 Check]]),"")</f>
        <v/>
      </c>
      <c r="BS366" s="4" t="str" cm="1">
        <f t="array" ref="BS366">IF(
   AND(
      Table65[[#This Row],[Service]] &lt;&gt; "",
      OR(
         COUNTIF(Table65[Service], "HT Custom RNA") &gt; 0,
         COUNTIF(Table65[Service], "HT Geneblock Custom RNA") &gt; 0
      ),
      COUNTA(_xlfn.UNIQUE(_xlfn._xlws.FILTER(Table65[Service], Table65[Service] &lt;&gt; ""))) &gt; 1
   ),
   "Error 9: If selecting HT Custom RNA or HT Geneblock Custom RNA, all items must match the selected HT service",
   ""
)</f>
        <v/>
      </c>
      <c r="BT366" s="4" t="str" cm="1">
        <f t="array" ref="BT366">IF(
   AND(
      Table65[[#This Row],[Service]] &lt;&gt; "",
      OR(COUNTIF(Table65[Service], "*HT Custom RNA*") &gt; 0, COUNTIF(Table65[Service], "*HT Geneblock Custom RNA*") &gt; 0),
      OR(
         COUNTA(_xlfn.UNIQUE(_xlfn._xlws.FILTER(Table65[RNA Analytics], (Table65[Service] &lt;&gt; "")))) &gt; 1,
         COUNTA(_xlfn.UNIQUE(_xlfn._xlws.FILTER(Table65[Bank Construct?], (Table65[Service] &lt;&gt; "")))) &gt; 1,
         COUNTA(_xlfn.UNIQUE(_xlfn._xlws.FILTER(Table65[Synthesis Type], (Table65[Service] &lt;&gt; "")))) &gt; 1
      )
   ),
   "Error 10: If submitting HT Custom RNA or HT Geneblock Custom RNA service request, all items must have the same Synthesis Type, Banking, and Analytics",
   ""
)</f>
        <v/>
      </c>
      <c r="BU366" s="4" t="str">
        <f>IF(AND(OR(Table65[[#This Row],[Service]] = "HT Custom RNA",Table65[[#This Row],[Service]] = "HT Geneblock Custom RNA"), Table65[[#This Row],[Vector]]="Banked Construct"),"Error 11: Banked constructs cannot be submitted for HT/Geneblock Custom RNA service. Contact the core if you'd like to resynthesize an entire banked plate","")</f>
        <v/>
      </c>
      <c r="BV366" s="4" t="str">
        <f>IF(AND(Table65[[#This Row],[Service]] &lt;&gt; "", Table65[[#This Row],[Vector]]="Banked Construct", Table65[[#This Row],[Bank Construct?]]="Yes"),"Error 12: Cannot bank constructs that are already banked","")</f>
        <v/>
      </c>
      <c r="BW366" s="4" t="str" cm="1">
        <f t="array" ref="BW366">_xlfn.LET(
    _xlpm.ProblemFound, _xlfn.TEXTJOIN(", ", TRUE, IF(AND(Table65[[#This Row],[Synthesis Type]]="Other RNA", OR(Table65[[#This Row],[Codon Optimize Capitalized?]]="No", Table65[[#This Row],[Codon Optimize Capitalized?]]="")), IF((ISNUMBER(SEARCH(Table_pA_Check[pA Check], Table65[[#This Row],[Custom Sequence/Bank ID]]))), Table_pA_Check[pA Check], ""),IF((ISNUMBER(FIND(LOWER(Table_pA_Check[pA Check]), Table65[[#This Row],[Custom Sequence/Bank ID]]))), Table_pA_Check[pA Check], ""))),
    IF(_xlpm.ProblemFound="", "", "Error 13: Problem sequences found (" &amp; _xlpm.ProblemFound &amp; ")"))</f>
        <v/>
      </c>
      <c r="BX366" s="4" t="str">
        <f>IF(AND(Table65[[#This Row],[Service]] &lt;&gt; "", Table65[[#This Row],[Codon Optimize Capitalized?]]&lt;&gt; "No", Table65[[#This Row],[Codon Optimize Capitalized?]]&lt;&gt; "", Table65[[#This Row],[Codon Optimize Capitalized?]]&lt;&gt; "No Options", EXACT(Table65[[#This Row],[Custom Sequence/Bank ID]],LOWER(Table65[[#This Row],[Custom Sequence/Bank ID]]))),"Error 14: Codon optimization is selected, but sequence is lowercase. Change regions for optimization to uppercase","")</f>
        <v/>
      </c>
      <c r="BY366" s="4" t="str">
        <f>IF(COUNTIF(Table65[Name], Table65[[#This Row],[Name]]) &gt; 1, "Error 15: Duplicate name", "")</f>
        <v/>
      </c>
      <c r="BZ366" s="4" t="str">
        <f>IF(
   Table65[[#This Row],[Service]]&lt;&gt;"",
   IF(
      AND(Table65[[#This Row],[Formulation]]="", Table65[[#This Row],[Number of Aliquots]]&gt;1),
      "Error 16: The RTC can only aliquot formulated circRNA; unformulated circRNA is stable through many freeze-thaw cycles",
      ""
   ),
   ""
)</f>
        <v/>
      </c>
      <c r="CA366" s="4" t="str">
        <f>IF(
   Table65[[#This Row],[Service]]&lt;&gt;"",
   IF(
      Table65[[#This Row],[Number of Aliquots]] &gt; (Table65[[#This Row],[Quantity (mg)]]*20),
      "Error 17: Too many aliquots. Maximum aliquots for Quantity requested = " &amp; (Table65[[#This Row],[Quantity (mg)]]*20),
      ""
   ),
   ""
)</f>
        <v/>
      </c>
      <c r="CB366" s="4" t="str">
        <f>IF(
   AND(Table65[[#This Row],[Service]]&lt;&gt;"", Table65[[#This Row],[Quantity (mg)]]&lt;0.2, Table65[[#This Row],[Formulation]]&lt;&gt;"", Table65[[#This Row],[Formulation]]&lt;&gt;"None"),
   "Error 18: Quantity too low. Minimum is 0.2mg for formulations",
   ""
)</f>
        <v/>
      </c>
      <c r="CC366" s="4" t="str">
        <f>IF(
   AND(Table65[[#This Row],[Service]]&lt;&gt;"", Table65[[#This Row],[Vector]]="No Vector", Table65[[#This Row],[Service]]&lt;&gt;"HT Geneblock Custom RNA"),
   "Error 19: [No Vector] can only be used for Geneblock service",
   ""
)</f>
        <v/>
      </c>
      <c r="CD366" s="4" t="str">
        <f>_xlfn.LET(
    _xlpm.errorList, _xlfn.TEXTJOIN(". ", TRUE, Table_Sequence_Check[[#This Row],[Problem Sequence Check]:[GC Check]],Table_Sequence_Check[[#This Row],[Restriction Enzyme Error]:[Gblock No Vector Check]]),
    IF(AND(Table65[[#This Row],[Service]]&lt;&gt;"", Table65[[#This Row],[Custom Sequence/Bank ID]]&lt;&gt;"SPECIAL",_xlpm.errorList&lt;&gt;""), _xlpm.errorList &amp; ".", "")
)</f>
        <v/>
      </c>
      <c r="CF366" s="3" t="str">
        <f t="shared" si="25"/>
        <v>Required</v>
      </c>
      <c r="CG366" s="1" t="str">
        <f t="shared" si="26"/>
        <v>Optional</v>
      </c>
      <c r="CH366" s="1" t="str">
        <f>IF(Table65[[#This Row],[Service]]&lt;&gt;"",IF((Table65[[#This Row],[Service]]="HT Custom RNA") + (Table65[[#This Row],[Service]]="HT Geneblock Custom RNA"), "Empty","Required"),"Empty")</f>
        <v>Empty</v>
      </c>
      <c r="CI366" s="1" t="str">
        <f>IF(Table65[[#This Row],[Service]] = "Stock RNA", "Required","Empty")</f>
        <v>Empty</v>
      </c>
      <c r="CJ366" s="1" t="str">
        <f>IF(OR(Table65[[#This Row],[Service]] = "Custom RNA", Table65[[#This Row],[Service]] = "HT Custom RNA", Table65[[#This Row],[Service]] = "HT Geneblock Custom RNA", Table65[[#This Row],[Service]] = "Formulation"), "Required", "Empty")</f>
        <v>Empty</v>
      </c>
      <c r="CK366" s="1" t="str">
        <f>IF(OR(Table65[[#This Row],[Service]] = "Custom RNA", Table65[[#This Row],[Service]] = "HT Custom RNA", Table65[[#This Row],[Service]] = "HT Geneblock Custom RNA"), "Required", "Empty")</f>
        <v>Empty</v>
      </c>
      <c r="CL366" s="1" t="str">
        <f>IF(OR(Table65[[#This Row],[Service]] = "Custom RNA", Table65[[#This Row],[Service]] = "HT Custom RNA", Table65[[#This Row],[Service]] = "HT Geneblock Custom RNA"), "Required", "Empty")</f>
        <v>Empty</v>
      </c>
      <c r="CM366" s="1" t="str">
        <f>IF(OR(Table65[[#This Row],[Service]] = "Custom RNA", Table65[[#This Row],[Service]] = "HT Custom RNA", Table65[[#This Row],[Service]] = "HT Geneblock Custom RNA"), "Required", "Empty")</f>
        <v>Empty</v>
      </c>
      <c r="CN366" s="1" t="str">
        <f>IF(AND(Table65[[#This Row],[Vector]]&lt;&gt;"Banked Construct", OR(Table65[[#This Row],[Service]] = "Custom RNA", Table65[[#This Row],[Service]] = "HT Custom RNA",Table65[[#This Row],[Service]] = "HT Geneblock Custom RNA",)), "Optional", "Empty")</f>
        <v>Empty</v>
      </c>
      <c r="CO366" s="1" t="str">
        <f>IF(OR(Table65[[#This Row],[Service]] = "Custom RNA", Table65[[#This Row],[Service]] = "HT Custom RNA"), "Optional", "Empty")</f>
        <v>Empty</v>
      </c>
      <c r="CP366" s="1" t="str">
        <f>IF(OR(Table65[[#This Row],[Service]] = "Custom RNA", Table65[[#This Row],[Service]] = "HT Custom RNA", Table65[[#This Row],[Service]] = "HT Custom Geneblock RNA"), "Optional", "Empty")</f>
        <v>Empty</v>
      </c>
      <c r="CQ366" s="1" t="str">
        <f>IF(Table65[[#This Row],[Service]]&lt;&gt;"",IF(OR(Table65[[#This Row],[Service]]="HT Custom RNA", Table65[[#This Row],[Service]]="HT Geneblock Custom RNA"), "Empty","Optional"),"Empty")</f>
        <v>Empty</v>
      </c>
      <c r="CR366" s="1" t="str">
        <f>IF(AND(Table65[[#This Row],[Formulation]]&lt;&gt;"",Table65[[#This Row],[Formulation]]&lt;&gt;"None",Table65[[#This Row],[Formulation]]&lt;&gt;"No Options"), "Required","Empty")</f>
        <v>Empty</v>
      </c>
      <c r="CS366" s="1" t="str">
        <f>IF(AND(Table65[[#This Row],[Formulation]]&lt;&gt;"",Table65[[#This Row],[Formulation]]&lt;&gt;"None",Table65[[#This Row],[Formulation]]&lt;&gt;"No Options"), "Optional","Empty")</f>
        <v>Empty</v>
      </c>
      <c r="CT366" s="1" t="str">
        <f t="shared" si="27"/>
        <v>Optional</v>
      </c>
      <c r="CU366" s="1" t="str">
        <f t="shared" si="28"/>
        <v>Optional</v>
      </c>
      <c r="CV366" s="2" t="str">
        <f t="shared" si="29"/>
        <v>Optional</v>
      </c>
    </row>
    <row r="367" spans="1:100" x14ac:dyDescent="0.35">
      <c r="A367" s="69">
        <v>363</v>
      </c>
      <c r="B367" s="59"/>
      <c r="C367" s="83"/>
      <c r="D367" s="85"/>
      <c r="E367" s="90"/>
      <c r="F367" s="60"/>
      <c r="G367" s="60"/>
      <c r="H367" s="60"/>
      <c r="I367" s="61"/>
      <c r="J367" s="61"/>
      <c r="K367" s="105"/>
      <c r="L367" s="90"/>
      <c r="M367" s="60"/>
      <c r="N367" s="108"/>
      <c r="O367" s="91"/>
      <c r="P367" s="111"/>
      <c r="Q367" s="93" t="str">
        <f>Table_Sequence_Check[[#This Row],[Final Warnings]]</f>
        <v/>
      </c>
      <c r="R367" s="19"/>
      <c r="S367" s="19"/>
      <c r="T367" s="19"/>
      <c r="BG367" s="3" t="str" cm="1">
        <f t="array" ref="BG367">_xlfn.LET(
    _xlpm.ProblemFound, _xlfn.TEXTJOIN(", ", TRUE, IF(OR(Table65[[#This Row],[Codon Optimize Capitalized?]]="No", Table65[[#This Row],[Codon Optimize Capitalized?]]=""), IF((ISNUMBER(SEARCH(Table_Problem_Sequences[Problem Sequences], Table65[[#This Row],[Custom Sequence/Bank ID]]))), Table_Problem_Sequences[Problem Sequences], ""),IF((ISNUMBER(FIND(LOWER(Table_Problem_Sequences[Problem Sequences]), Table65[[#This Row],[Custom Sequence/Bank ID]]))), Table_Problem_Sequences[Problem Sequences], ""))),
    IF(_xlpm.ProblemFound="", "", "Warning 1: Problem sequences found (" &amp; _xlpm.ProblemFound &amp; ")"))</f>
        <v/>
      </c>
      <c r="BH367" s="3" t="str">
        <f>IF(AND(Table65[[#This Row],[Vector]] &lt;&gt; "Banked Construct",Table65[[#This Row],[Service]]&lt;&gt;"Stock RNA", LEN(Table65[[#This Row],[Custom Sequence/Bank ID]])&lt;300, Table65[[#This Row],[Custom Sequence/Bank ID]]&lt;&gt;""),"Comment: Sequence is less than 300nt. A spacer sequence will be added to bring the length up to 300nt","")</f>
        <v/>
      </c>
      <c r="BI367" s="1" t="str">
        <f>IF(AND(Table65[[#This Row],[Custom Sequence/Bank ID]]&lt;&gt;"", Table65[[#This Row],[Codon Optimize Capitalized?]]&lt;&gt; "No", Table65[[#This Row],[Codon Optimize Capitalized?]]&lt;&gt; "", Table65[[#This Row],[Codon Optimize Capitalized?]]&lt;&gt; "No Options"),
    IF(MOD(LEN(SUBSTITUTE(SUBSTITUTE(SUBSTITUTE(SUBSTITUTE(SUBSTITUTE(Table65[[#This Row],[Custom Sequence/Bank ID]], "a", ""), "c", ""), "g", ""), "u", ""), "t", "")), 3) = 0,
        "",
        "Error 3: Optimization regions not divisible by 3"),
    "")</f>
        <v/>
      </c>
      <c r="BJ367" s="1" t="str">
        <f>IF(
    Table65[[#This Row],[Vector]]="Banked Construct",
    IF(
        AND(
            LEFT(Table65[[#This Row],[Custom Sequence/Bank ID]], 3)="RTC",
            ISNUMBER(VALUE(MID(Table65[[#This Row],[Custom Sequence/Bank ID]], 4, 7))),
            LEN(Table65[[#This Row],[Custom Sequence/Bank ID]])=10
        ),
        "",
        "Error 4: Incorrect Bank ID"
    ),
    ""
)</f>
        <v/>
      </c>
      <c r="BK367" s="1" t="str">
        <f>IF(
   AND(Table65[[#This Row],[Vector]]&lt;&gt;"Banked Construct", LEN(Table65[[#This Row],[Custom Sequence/Bank ID]])&gt;0),
   IF(
      LEN(
         SUBSTITUTE(
            SUBSTITUTE(
               SUBSTITUTE(
                  SUBSTITUTE(UPPER(Table65[[#This Row],[Custom Sequence/Bank ID]]),"A",""),
               "C",""),
            "T",""),
         "G","")
      )&gt;0,
      "Error 5: Non-ACGT characters present",
      ""
   ),
   ""
)</f>
        <v/>
      </c>
      <c r="BL367" s="4" t="str">
        <f>IF(AND(Table65[[#This Row],[Vector]] &lt;&gt; "Banked Construct",Table65[[#This Row],[Service]]="Custom RNA", LEN(Table65[[#This Row],[Custom Sequence/Bank ID]])&gt;10000),"Error 6: Maximum sequence length is 10,000nt",IF(AND(Table65[[#This Row],[Vector]] &lt;&gt; "Banked Construct",Table65[[#This Row],[Service]]="HT Custom RNA", LEN(Table65[[#This Row],[Custom Sequence/Bank ID]])&gt;5000),"Error 6: Maximum sequence length for HT is 5,000nt", IF(Table65[[#This Row],[Service]]="HT Geneblock Custom RNA", IF(AND(Table65[[#This Row],[Vector]]="RTC coding circRNA", LEN(Table65[[#This Row],[Custom Sequence/Bank ID]])&gt;3793),"Error 6: Maximum sequence length for Coding CircRNA Geneblock is 3,793nt", IF(AND(Table65[[#This Row],[Vector]]="RTC noncoding circRNA", LEN(Table65[[#This Row],[Custom Sequence/Bank ID]])&gt;4493),"Error 6: Maximum sequence length for Noncoding CircRNA Geneblock is 4,493nt", IF(AND(Table65[[#This Row],[Vector]]="RTC Other RNA", LEN(Table65[[#This Row],[Custom Sequence/Bank ID]])&gt;4913),"Error 6: Maximum sequence length for Other RNA Geneblock is 4,913nt",""))),"")))</f>
        <v/>
      </c>
      <c r="BM367" s="4" t="str">
        <f>IF(AND(Table65[[#This Row],[Vector]] &lt;&gt; "Banked Construct", Table65[[#This Row],[Service]]&lt;&gt;"Stock RNA", Table65[[#This Row],[Custom Sequence/Bank ID]]&lt;&gt;""),
    _xlfn.LET(
        _xlpm.Sequence, Table65[[#This Row],[Custom Sequence/Bank ID]],
        _xlpm.OriginalLength, IF(AND(Table65[[#This Row],[Codon Optimize Capitalized?]] &lt;&gt; "No", Table65[[#This Row],[Codon Optimize Capitalized?]] &lt;&gt; ""),
                           LEN(SUBSTITUTE(SUBSTITUTE(SUBSTITUTE(SUBSTITUTE(SUBSTITUTE(_xlpm.Sequence, "A", ""), "C", ""), "G", ""), "T", ""), "U", "")),
                           LEN(_xlpm.Sequence)),
        _xlpm.NoGCLength, IF(AND(Table65[[#This Row],[Codon Optimize Capitalized?]] &lt;&gt; "No", Table65[[#This Row],[Codon Optimize Capitalized?]] &lt;&gt; ""),
                       LEN((SUBSTITUTE(SUBSTITUTE(SUBSTITUTE(SUBSTITUTE(SUBSTITUTE(SUBSTITUTE(SUBSTITUTE(_xlpm.Sequence, "A", ""), "C", ""), "G", ""), "T", ""), "U", ""), "g", ""), "c", ""))),
                       LEN(SUBSTITUTE(SUBSTITUTE(UPPER(_xlpm.Sequence), "G", ""), "C", ""))),
        _xlpm.GCLength, _xlpm.OriginalLength - _xlpm.NoGCLength,
        _xlpm.GCPercentage, IF(_xlpm.OriginalLength &gt; 15, _xlpm.GCLength / _xlpm.OriginalLength, 0.5),
                IF(OR(_xlpm.GCPercentage &gt; 0.65, _xlpm.GCPercentage &lt; 0.25), "Warning 7: Unoptimized region GC is not between 25-65%", "")
    ),
    ""
)</f>
        <v/>
      </c>
      <c r="BN367" s="4" t="str" cm="1">
        <f t="array" ref="BN367">_xlfn.LET(
    _xlpm.ProblemFound, _xlfn.TEXTJOIN(", ", TRUE, IF(OR(Table65[[#This Row],[Codon Optimize Capitalized?]]="No", Table65[[#This Row],[Codon Optimize Capitalized?]]=""), IF((ISNUMBER(SEARCH(Table_Restriction_Enzymes[XbaI], Table65[[#This Row],[Custom Sequence/Bank ID]]))), Table_Restriction_Enzymes[XbaI], ""),IF((ISNUMBER(FIND(LOWER(Table_Restriction_Enzymes[XbaI]), Table65[[#This Row],[Custom Sequence/Bank ID]]))), Table_Restriction_Enzymes[XbaI], ""))),
    IF(_xlpm.ProblemFound="", "", "[" &amp; _xlpm.ProblemFound &amp; "]"))</f>
        <v/>
      </c>
      <c r="BO367" s="4" t="str">
        <f>IF(Table_Sequence_Check[[#This Row],[Restriction Enzyme 1 Check]]&lt;&gt;"", Table_Restriction_Enzymes[[#Headers],[XbaI]],"")</f>
        <v/>
      </c>
      <c r="BP367" s="4" t="str" cm="1">
        <f t="array" ref="BP367">_xlfn.LET(
    _xlpm.ProblemFound, _xlfn.TEXTJOIN(", ", TRUE, IF(OR(Table65[[#This Row],[Codon Optimize Capitalized?]]="No", Table65[[#This Row],[Codon Optimize Capitalized?]]=""), IF((ISNUMBER(SEARCH(Table_Restriction_Enzymes[AscI], Table65[[#This Row],[Custom Sequence/Bank ID]]))), Table_Restriction_Enzymes[AscI], ""),IF((ISNUMBER(FIND(LOWER(Table_Restriction_Enzymes[AscI]), Table65[[#This Row],[Custom Sequence/Bank ID]]))), Table_Restriction_Enzymes[AscI], ""))),
    IF(_xlpm.ProblemFound="", "", "[" &amp; _xlpm.ProblemFound &amp; "]"))</f>
        <v/>
      </c>
      <c r="BQ367" s="4" t="str">
        <f>IF(Table_Sequence_Check[[#This Row],[Restriction Enzyme 2 Check]]&lt;&gt;"", Table_Restriction_Enzymes[[#Headers],[AscI]],"")</f>
        <v/>
      </c>
      <c r="BR367" s="4" t="str">
        <f>IF(AND(Table65[[#This Row],[Vector]] &lt;&gt; "Banked Construct",Table65[[#This Row],[Service]]&lt;&gt;"Stock RNA", Table65[[#This Row],[Service]]&lt;&gt;"HT Geneblock Custom RNA", Table_Sequence_Check[[#This Row],[Restriction Enzyme 1 Check]]&lt;&gt;"", Table_Sequence_Check[[#This Row],[Restriction Enzyme 2 Check]]&lt;&gt; ""),"Error 8: Remove instances of one of the following: " &amp; _xlfn.CONCAT(Table_Sequence_Check[[#This Row],[Restriction Enzyme 1 Check]],Table_Sequence_Check[[#This Row],[Restriction Enzyme 2 Check]]),"")</f>
        <v/>
      </c>
      <c r="BS367" s="4" t="str" cm="1">
        <f t="array" ref="BS367">IF(
   AND(
      Table65[[#This Row],[Service]] &lt;&gt; "",
      OR(
         COUNTIF(Table65[Service], "HT Custom RNA") &gt; 0,
         COUNTIF(Table65[Service], "HT Geneblock Custom RNA") &gt; 0
      ),
      COUNTA(_xlfn.UNIQUE(_xlfn._xlws.FILTER(Table65[Service], Table65[Service] &lt;&gt; ""))) &gt; 1
   ),
   "Error 9: If selecting HT Custom RNA or HT Geneblock Custom RNA, all items must match the selected HT service",
   ""
)</f>
        <v/>
      </c>
      <c r="BT367" s="4" t="str" cm="1">
        <f t="array" ref="BT367">IF(
   AND(
      Table65[[#This Row],[Service]] &lt;&gt; "",
      OR(COUNTIF(Table65[Service], "*HT Custom RNA*") &gt; 0, COUNTIF(Table65[Service], "*HT Geneblock Custom RNA*") &gt; 0),
      OR(
         COUNTA(_xlfn.UNIQUE(_xlfn._xlws.FILTER(Table65[RNA Analytics], (Table65[Service] &lt;&gt; "")))) &gt; 1,
         COUNTA(_xlfn.UNIQUE(_xlfn._xlws.FILTER(Table65[Bank Construct?], (Table65[Service] &lt;&gt; "")))) &gt; 1,
         COUNTA(_xlfn.UNIQUE(_xlfn._xlws.FILTER(Table65[Synthesis Type], (Table65[Service] &lt;&gt; "")))) &gt; 1
      )
   ),
   "Error 10: If submitting HT Custom RNA or HT Geneblock Custom RNA service request, all items must have the same Synthesis Type, Banking, and Analytics",
   ""
)</f>
        <v/>
      </c>
      <c r="BU367" s="4" t="str">
        <f>IF(AND(OR(Table65[[#This Row],[Service]] = "HT Custom RNA",Table65[[#This Row],[Service]] = "HT Geneblock Custom RNA"), Table65[[#This Row],[Vector]]="Banked Construct"),"Error 11: Banked constructs cannot be submitted for HT/Geneblock Custom RNA service. Contact the core if you'd like to resynthesize an entire banked plate","")</f>
        <v/>
      </c>
      <c r="BV367" s="4" t="str">
        <f>IF(AND(Table65[[#This Row],[Service]] &lt;&gt; "", Table65[[#This Row],[Vector]]="Banked Construct", Table65[[#This Row],[Bank Construct?]]="Yes"),"Error 12: Cannot bank constructs that are already banked","")</f>
        <v/>
      </c>
      <c r="BW367" s="4" t="str" cm="1">
        <f t="array" ref="BW367">_xlfn.LET(
    _xlpm.ProblemFound, _xlfn.TEXTJOIN(", ", TRUE, IF(AND(Table65[[#This Row],[Synthesis Type]]="Other RNA", OR(Table65[[#This Row],[Codon Optimize Capitalized?]]="No", Table65[[#This Row],[Codon Optimize Capitalized?]]="")), IF((ISNUMBER(SEARCH(Table_pA_Check[pA Check], Table65[[#This Row],[Custom Sequence/Bank ID]]))), Table_pA_Check[pA Check], ""),IF((ISNUMBER(FIND(LOWER(Table_pA_Check[pA Check]), Table65[[#This Row],[Custom Sequence/Bank ID]]))), Table_pA_Check[pA Check], ""))),
    IF(_xlpm.ProblemFound="", "", "Error 13: Problem sequences found (" &amp; _xlpm.ProblemFound &amp; ")"))</f>
        <v/>
      </c>
      <c r="BX367" s="4" t="str">
        <f>IF(AND(Table65[[#This Row],[Service]] &lt;&gt; "", Table65[[#This Row],[Codon Optimize Capitalized?]]&lt;&gt; "No", Table65[[#This Row],[Codon Optimize Capitalized?]]&lt;&gt; "", Table65[[#This Row],[Codon Optimize Capitalized?]]&lt;&gt; "No Options", EXACT(Table65[[#This Row],[Custom Sequence/Bank ID]],LOWER(Table65[[#This Row],[Custom Sequence/Bank ID]]))),"Error 14: Codon optimization is selected, but sequence is lowercase. Change regions for optimization to uppercase","")</f>
        <v/>
      </c>
      <c r="BY367" s="4" t="str">
        <f>IF(COUNTIF(Table65[Name], Table65[[#This Row],[Name]]) &gt; 1, "Error 15: Duplicate name", "")</f>
        <v/>
      </c>
      <c r="BZ367" s="4" t="str">
        <f>IF(
   Table65[[#This Row],[Service]]&lt;&gt;"",
   IF(
      AND(Table65[[#This Row],[Formulation]]="", Table65[[#This Row],[Number of Aliquots]]&gt;1),
      "Error 16: The RTC can only aliquot formulated circRNA; unformulated circRNA is stable through many freeze-thaw cycles",
      ""
   ),
   ""
)</f>
        <v/>
      </c>
      <c r="CA367" s="4" t="str">
        <f>IF(
   Table65[[#This Row],[Service]]&lt;&gt;"",
   IF(
      Table65[[#This Row],[Number of Aliquots]] &gt; (Table65[[#This Row],[Quantity (mg)]]*20),
      "Error 17: Too many aliquots. Maximum aliquots for Quantity requested = " &amp; (Table65[[#This Row],[Quantity (mg)]]*20),
      ""
   ),
   ""
)</f>
        <v/>
      </c>
      <c r="CB367" s="4" t="str">
        <f>IF(
   AND(Table65[[#This Row],[Service]]&lt;&gt;"", Table65[[#This Row],[Quantity (mg)]]&lt;0.2, Table65[[#This Row],[Formulation]]&lt;&gt;"", Table65[[#This Row],[Formulation]]&lt;&gt;"None"),
   "Error 18: Quantity too low. Minimum is 0.2mg for formulations",
   ""
)</f>
        <v/>
      </c>
      <c r="CC367" s="4" t="str">
        <f>IF(
   AND(Table65[[#This Row],[Service]]&lt;&gt;"", Table65[[#This Row],[Vector]]="No Vector", Table65[[#This Row],[Service]]&lt;&gt;"HT Geneblock Custom RNA"),
   "Error 19: [No Vector] can only be used for Geneblock service",
   ""
)</f>
        <v/>
      </c>
      <c r="CD367" s="4" t="str">
        <f>_xlfn.LET(
    _xlpm.errorList, _xlfn.TEXTJOIN(". ", TRUE, Table_Sequence_Check[[#This Row],[Problem Sequence Check]:[GC Check]],Table_Sequence_Check[[#This Row],[Restriction Enzyme Error]:[Gblock No Vector Check]]),
    IF(AND(Table65[[#This Row],[Service]]&lt;&gt;"", Table65[[#This Row],[Custom Sequence/Bank ID]]&lt;&gt;"SPECIAL",_xlpm.errorList&lt;&gt;""), _xlpm.errorList &amp; ".", "")
)</f>
        <v/>
      </c>
      <c r="CF367" s="3" t="str">
        <f t="shared" si="25"/>
        <v>Required</v>
      </c>
      <c r="CG367" s="1" t="str">
        <f t="shared" si="26"/>
        <v>Optional</v>
      </c>
      <c r="CH367" s="1" t="str">
        <f>IF(Table65[[#This Row],[Service]]&lt;&gt;"",IF((Table65[[#This Row],[Service]]="HT Custom RNA") + (Table65[[#This Row],[Service]]="HT Geneblock Custom RNA"), "Empty","Required"),"Empty")</f>
        <v>Empty</v>
      </c>
      <c r="CI367" s="1" t="str">
        <f>IF(Table65[[#This Row],[Service]] = "Stock RNA", "Required","Empty")</f>
        <v>Empty</v>
      </c>
      <c r="CJ367" s="1" t="str">
        <f>IF(OR(Table65[[#This Row],[Service]] = "Custom RNA", Table65[[#This Row],[Service]] = "HT Custom RNA", Table65[[#This Row],[Service]] = "HT Geneblock Custom RNA", Table65[[#This Row],[Service]] = "Formulation"), "Required", "Empty")</f>
        <v>Empty</v>
      </c>
      <c r="CK367" s="1" t="str">
        <f>IF(OR(Table65[[#This Row],[Service]] = "Custom RNA", Table65[[#This Row],[Service]] = "HT Custom RNA", Table65[[#This Row],[Service]] = "HT Geneblock Custom RNA"), "Required", "Empty")</f>
        <v>Empty</v>
      </c>
      <c r="CL367" s="1" t="str">
        <f>IF(OR(Table65[[#This Row],[Service]] = "Custom RNA", Table65[[#This Row],[Service]] = "HT Custom RNA", Table65[[#This Row],[Service]] = "HT Geneblock Custom RNA"), "Required", "Empty")</f>
        <v>Empty</v>
      </c>
      <c r="CM367" s="1" t="str">
        <f>IF(OR(Table65[[#This Row],[Service]] = "Custom RNA", Table65[[#This Row],[Service]] = "HT Custom RNA", Table65[[#This Row],[Service]] = "HT Geneblock Custom RNA"), "Required", "Empty")</f>
        <v>Empty</v>
      </c>
      <c r="CN367" s="1" t="str">
        <f>IF(AND(Table65[[#This Row],[Vector]]&lt;&gt;"Banked Construct", OR(Table65[[#This Row],[Service]] = "Custom RNA", Table65[[#This Row],[Service]] = "HT Custom RNA",Table65[[#This Row],[Service]] = "HT Geneblock Custom RNA",)), "Optional", "Empty")</f>
        <v>Empty</v>
      </c>
      <c r="CO367" s="1" t="str">
        <f>IF(OR(Table65[[#This Row],[Service]] = "Custom RNA", Table65[[#This Row],[Service]] = "HT Custom RNA"), "Optional", "Empty")</f>
        <v>Empty</v>
      </c>
      <c r="CP367" s="1" t="str">
        <f>IF(OR(Table65[[#This Row],[Service]] = "Custom RNA", Table65[[#This Row],[Service]] = "HT Custom RNA", Table65[[#This Row],[Service]] = "HT Custom Geneblock RNA"), "Optional", "Empty")</f>
        <v>Empty</v>
      </c>
      <c r="CQ367" s="1" t="str">
        <f>IF(Table65[[#This Row],[Service]]&lt;&gt;"",IF(OR(Table65[[#This Row],[Service]]="HT Custom RNA", Table65[[#This Row],[Service]]="HT Geneblock Custom RNA"), "Empty","Optional"),"Empty")</f>
        <v>Empty</v>
      </c>
      <c r="CR367" s="1" t="str">
        <f>IF(AND(Table65[[#This Row],[Formulation]]&lt;&gt;"",Table65[[#This Row],[Formulation]]&lt;&gt;"None",Table65[[#This Row],[Formulation]]&lt;&gt;"No Options"), "Required","Empty")</f>
        <v>Empty</v>
      </c>
      <c r="CS367" s="1" t="str">
        <f>IF(AND(Table65[[#This Row],[Formulation]]&lt;&gt;"",Table65[[#This Row],[Formulation]]&lt;&gt;"None",Table65[[#This Row],[Formulation]]&lt;&gt;"No Options"), "Optional","Empty")</f>
        <v>Empty</v>
      </c>
      <c r="CT367" s="1" t="str">
        <f t="shared" si="27"/>
        <v>Optional</v>
      </c>
      <c r="CU367" s="1" t="str">
        <f t="shared" si="28"/>
        <v>Optional</v>
      </c>
      <c r="CV367" s="2" t="str">
        <f t="shared" si="29"/>
        <v>Optional</v>
      </c>
    </row>
    <row r="368" spans="1:100" x14ac:dyDescent="0.35">
      <c r="A368" s="69">
        <v>364</v>
      </c>
      <c r="B368" s="59"/>
      <c r="C368" s="83"/>
      <c r="D368" s="85"/>
      <c r="E368" s="90"/>
      <c r="F368" s="60"/>
      <c r="G368" s="60"/>
      <c r="H368" s="60"/>
      <c r="I368" s="61"/>
      <c r="J368" s="61"/>
      <c r="K368" s="105"/>
      <c r="L368" s="90"/>
      <c r="M368" s="60"/>
      <c r="N368" s="108"/>
      <c r="O368" s="91"/>
      <c r="P368" s="111"/>
      <c r="Q368" s="93" t="str">
        <f>Table_Sequence_Check[[#This Row],[Final Warnings]]</f>
        <v/>
      </c>
      <c r="R368" s="19"/>
      <c r="S368" s="19"/>
      <c r="T368" s="19"/>
      <c r="BG368" s="3" t="str" cm="1">
        <f t="array" ref="BG368">_xlfn.LET(
    _xlpm.ProblemFound, _xlfn.TEXTJOIN(", ", TRUE, IF(OR(Table65[[#This Row],[Codon Optimize Capitalized?]]="No", Table65[[#This Row],[Codon Optimize Capitalized?]]=""), IF((ISNUMBER(SEARCH(Table_Problem_Sequences[Problem Sequences], Table65[[#This Row],[Custom Sequence/Bank ID]]))), Table_Problem_Sequences[Problem Sequences], ""),IF((ISNUMBER(FIND(LOWER(Table_Problem_Sequences[Problem Sequences]), Table65[[#This Row],[Custom Sequence/Bank ID]]))), Table_Problem_Sequences[Problem Sequences], ""))),
    IF(_xlpm.ProblemFound="", "", "Warning 1: Problem sequences found (" &amp; _xlpm.ProblemFound &amp; ")"))</f>
        <v/>
      </c>
      <c r="BH368" s="3" t="str">
        <f>IF(AND(Table65[[#This Row],[Vector]] &lt;&gt; "Banked Construct",Table65[[#This Row],[Service]]&lt;&gt;"Stock RNA", LEN(Table65[[#This Row],[Custom Sequence/Bank ID]])&lt;300, Table65[[#This Row],[Custom Sequence/Bank ID]]&lt;&gt;""),"Comment: Sequence is less than 300nt. A spacer sequence will be added to bring the length up to 300nt","")</f>
        <v/>
      </c>
      <c r="BI368" s="1" t="str">
        <f>IF(AND(Table65[[#This Row],[Custom Sequence/Bank ID]]&lt;&gt;"", Table65[[#This Row],[Codon Optimize Capitalized?]]&lt;&gt; "No", Table65[[#This Row],[Codon Optimize Capitalized?]]&lt;&gt; "", Table65[[#This Row],[Codon Optimize Capitalized?]]&lt;&gt; "No Options"),
    IF(MOD(LEN(SUBSTITUTE(SUBSTITUTE(SUBSTITUTE(SUBSTITUTE(SUBSTITUTE(Table65[[#This Row],[Custom Sequence/Bank ID]], "a", ""), "c", ""), "g", ""), "u", ""), "t", "")), 3) = 0,
        "",
        "Error 3: Optimization regions not divisible by 3"),
    "")</f>
        <v/>
      </c>
      <c r="BJ368" s="1" t="str">
        <f>IF(
    Table65[[#This Row],[Vector]]="Banked Construct",
    IF(
        AND(
            LEFT(Table65[[#This Row],[Custom Sequence/Bank ID]], 3)="RTC",
            ISNUMBER(VALUE(MID(Table65[[#This Row],[Custom Sequence/Bank ID]], 4, 7))),
            LEN(Table65[[#This Row],[Custom Sequence/Bank ID]])=10
        ),
        "",
        "Error 4: Incorrect Bank ID"
    ),
    ""
)</f>
        <v/>
      </c>
      <c r="BK368" s="1" t="str">
        <f>IF(
   AND(Table65[[#This Row],[Vector]]&lt;&gt;"Banked Construct", LEN(Table65[[#This Row],[Custom Sequence/Bank ID]])&gt;0),
   IF(
      LEN(
         SUBSTITUTE(
            SUBSTITUTE(
               SUBSTITUTE(
                  SUBSTITUTE(UPPER(Table65[[#This Row],[Custom Sequence/Bank ID]]),"A",""),
               "C",""),
            "T",""),
         "G","")
      )&gt;0,
      "Error 5: Non-ACGT characters present",
      ""
   ),
   ""
)</f>
        <v/>
      </c>
      <c r="BL368" s="4" t="str">
        <f>IF(AND(Table65[[#This Row],[Vector]] &lt;&gt; "Banked Construct",Table65[[#This Row],[Service]]="Custom RNA", LEN(Table65[[#This Row],[Custom Sequence/Bank ID]])&gt;10000),"Error 6: Maximum sequence length is 10,000nt",IF(AND(Table65[[#This Row],[Vector]] &lt;&gt; "Banked Construct",Table65[[#This Row],[Service]]="HT Custom RNA", LEN(Table65[[#This Row],[Custom Sequence/Bank ID]])&gt;5000),"Error 6: Maximum sequence length for HT is 5,000nt", IF(Table65[[#This Row],[Service]]="HT Geneblock Custom RNA", IF(AND(Table65[[#This Row],[Vector]]="RTC coding circRNA", LEN(Table65[[#This Row],[Custom Sequence/Bank ID]])&gt;3793),"Error 6: Maximum sequence length for Coding CircRNA Geneblock is 3,793nt", IF(AND(Table65[[#This Row],[Vector]]="RTC noncoding circRNA", LEN(Table65[[#This Row],[Custom Sequence/Bank ID]])&gt;4493),"Error 6: Maximum sequence length for Noncoding CircRNA Geneblock is 4,493nt", IF(AND(Table65[[#This Row],[Vector]]="RTC Other RNA", LEN(Table65[[#This Row],[Custom Sequence/Bank ID]])&gt;4913),"Error 6: Maximum sequence length for Other RNA Geneblock is 4,913nt",""))),"")))</f>
        <v/>
      </c>
      <c r="BM368" s="4" t="str">
        <f>IF(AND(Table65[[#This Row],[Vector]] &lt;&gt; "Banked Construct", Table65[[#This Row],[Service]]&lt;&gt;"Stock RNA", Table65[[#This Row],[Custom Sequence/Bank ID]]&lt;&gt;""),
    _xlfn.LET(
        _xlpm.Sequence, Table65[[#This Row],[Custom Sequence/Bank ID]],
        _xlpm.OriginalLength, IF(AND(Table65[[#This Row],[Codon Optimize Capitalized?]] &lt;&gt; "No", Table65[[#This Row],[Codon Optimize Capitalized?]] &lt;&gt; ""),
                           LEN(SUBSTITUTE(SUBSTITUTE(SUBSTITUTE(SUBSTITUTE(SUBSTITUTE(_xlpm.Sequence, "A", ""), "C", ""), "G", ""), "T", ""), "U", "")),
                           LEN(_xlpm.Sequence)),
        _xlpm.NoGCLength, IF(AND(Table65[[#This Row],[Codon Optimize Capitalized?]] &lt;&gt; "No", Table65[[#This Row],[Codon Optimize Capitalized?]] &lt;&gt; ""),
                       LEN((SUBSTITUTE(SUBSTITUTE(SUBSTITUTE(SUBSTITUTE(SUBSTITUTE(SUBSTITUTE(SUBSTITUTE(_xlpm.Sequence, "A", ""), "C", ""), "G", ""), "T", ""), "U", ""), "g", ""), "c", ""))),
                       LEN(SUBSTITUTE(SUBSTITUTE(UPPER(_xlpm.Sequence), "G", ""), "C", ""))),
        _xlpm.GCLength, _xlpm.OriginalLength - _xlpm.NoGCLength,
        _xlpm.GCPercentage, IF(_xlpm.OriginalLength &gt; 15, _xlpm.GCLength / _xlpm.OriginalLength, 0.5),
                IF(OR(_xlpm.GCPercentage &gt; 0.65, _xlpm.GCPercentage &lt; 0.25), "Warning 7: Unoptimized region GC is not between 25-65%", "")
    ),
    ""
)</f>
        <v/>
      </c>
      <c r="BN368" s="4" t="str" cm="1">
        <f t="array" ref="BN368">_xlfn.LET(
    _xlpm.ProblemFound, _xlfn.TEXTJOIN(", ", TRUE, IF(OR(Table65[[#This Row],[Codon Optimize Capitalized?]]="No", Table65[[#This Row],[Codon Optimize Capitalized?]]=""), IF((ISNUMBER(SEARCH(Table_Restriction_Enzymes[XbaI], Table65[[#This Row],[Custom Sequence/Bank ID]]))), Table_Restriction_Enzymes[XbaI], ""),IF((ISNUMBER(FIND(LOWER(Table_Restriction_Enzymes[XbaI]), Table65[[#This Row],[Custom Sequence/Bank ID]]))), Table_Restriction_Enzymes[XbaI], ""))),
    IF(_xlpm.ProblemFound="", "", "[" &amp; _xlpm.ProblemFound &amp; "]"))</f>
        <v/>
      </c>
      <c r="BO368" s="4" t="str">
        <f>IF(Table_Sequence_Check[[#This Row],[Restriction Enzyme 1 Check]]&lt;&gt;"", Table_Restriction_Enzymes[[#Headers],[XbaI]],"")</f>
        <v/>
      </c>
      <c r="BP368" s="4" t="str" cm="1">
        <f t="array" ref="BP368">_xlfn.LET(
    _xlpm.ProblemFound, _xlfn.TEXTJOIN(", ", TRUE, IF(OR(Table65[[#This Row],[Codon Optimize Capitalized?]]="No", Table65[[#This Row],[Codon Optimize Capitalized?]]=""), IF((ISNUMBER(SEARCH(Table_Restriction_Enzymes[AscI], Table65[[#This Row],[Custom Sequence/Bank ID]]))), Table_Restriction_Enzymes[AscI], ""),IF((ISNUMBER(FIND(LOWER(Table_Restriction_Enzymes[AscI]), Table65[[#This Row],[Custom Sequence/Bank ID]]))), Table_Restriction_Enzymes[AscI], ""))),
    IF(_xlpm.ProblemFound="", "", "[" &amp; _xlpm.ProblemFound &amp; "]"))</f>
        <v/>
      </c>
      <c r="BQ368" s="4" t="str">
        <f>IF(Table_Sequence_Check[[#This Row],[Restriction Enzyme 2 Check]]&lt;&gt;"", Table_Restriction_Enzymes[[#Headers],[AscI]],"")</f>
        <v/>
      </c>
      <c r="BR368" s="4" t="str">
        <f>IF(AND(Table65[[#This Row],[Vector]] &lt;&gt; "Banked Construct",Table65[[#This Row],[Service]]&lt;&gt;"Stock RNA", Table65[[#This Row],[Service]]&lt;&gt;"HT Geneblock Custom RNA", Table_Sequence_Check[[#This Row],[Restriction Enzyme 1 Check]]&lt;&gt;"", Table_Sequence_Check[[#This Row],[Restriction Enzyme 2 Check]]&lt;&gt; ""),"Error 8: Remove instances of one of the following: " &amp; _xlfn.CONCAT(Table_Sequence_Check[[#This Row],[Restriction Enzyme 1 Check]],Table_Sequence_Check[[#This Row],[Restriction Enzyme 2 Check]]),"")</f>
        <v/>
      </c>
      <c r="BS368" s="4" t="str" cm="1">
        <f t="array" ref="BS368">IF(
   AND(
      Table65[[#This Row],[Service]] &lt;&gt; "",
      OR(
         COUNTIF(Table65[Service], "HT Custom RNA") &gt; 0,
         COUNTIF(Table65[Service], "HT Geneblock Custom RNA") &gt; 0
      ),
      COUNTA(_xlfn.UNIQUE(_xlfn._xlws.FILTER(Table65[Service], Table65[Service] &lt;&gt; ""))) &gt; 1
   ),
   "Error 9: If selecting HT Custom RNA or HT Geneblock Custom RNA, all items must match the selected HT service",
   ""
)</f>
        <v/>
      </c>
      <c r="BT368" s="4" t="str" cm="1">
        <f t="array" ref="BT368">IF(
   AND(
      Table65[[#This Row],[Service]] &lt;&gt; "",
      OR(COUNTIF(Table65[Service], "*HT Custom RNA*") &gt; 0, COUNTIF(Table65[Service], "*HT Geneblock Custom RNA*") &gt; 0),
      OR(
         COUNTA(_xlfn.UNIQUE(_xlfn._xlws.FILTER(Table65[RNA Analytics], (Table65[Service] &lt;&gt; "")))) &gt; 1,
         COUNTA(_xlfn.UNIQUE(_xlfn._xlws.FILTER(Table65[Bank Construct?], (Table65[Service] &lt;&gt; "")))) &gt; 1,
         COUNTA(_xlfn.UNIQUE(_xlfn._xlws.FILTER(Table65[Synthesis Type], (Table65[Service] &lt;&gt; "")))) &gt; 1
      )
   ),
   "Error 10: If submitting HT Custom RNA or HT Geneblock Custom RNA service request, all items must have the same Synthesis Type, Banking, and Analytics",
   ""
)</f>
        <v/>
      </c>
      <c r="BU368" s="4" t="str">
        <f>IF(AND(OR(Table65[[#This Row],[Service]] = "HT Custom RNA",Table65[[#This Row],[Service]] = "HT Geneblock Custom RNA"), Table65[[#This Row],[Vector]]="Banked Construct"),"Error 11: Banked constructs cannot be submitted for HT/Geneblock Custom RNA service. Contact the core if you'd like to resynthesize an entire banked plate","")</f>
        <v/>
      </c>
      <c r="BV368" s="4" t="str">
        <f>IF(AND(Table65[[#This Row],[Service]] &lt;&gt; "", Table65[[#This Row],[Vector]]="Banked Construct", Table65[[#This Row],[Bank Construct?]]="Yes"),"Error 12: Cannot bank constructs that are already banked","")</f>
        <v/>
      </c>
      <c r="BW368" s="4" t="str" cm="1">
        <f t="array" ref="BW368">_xlfn.LET(
    _xlpm.ProblemFound, _xlfn.TEXTJOIN(", ", TRUE, IF(AND(Table65[[#This Row],[Synthesis Type]]="Other RNA", OR(Table65[[#This Row],[Codon Optimize Capitalized?]]="No", Table65[[#This Row],[Codon Optimize Capitalized?]]="")), IF((ISNUMBER(SEARCH(Table_pA_Check[pA Check], Table65[[#This Row],[Custom Sequence/Bank ID]]))), Table_pA_Check[pA Check], ""),IF((ISNUMBER(FIND(LOWER(Table_pA_Check[pA Check]), Table65[[#This Row],[Custom Sequence/Bank ID]]))), Table_pA_Check[pA Check], ""))),
    IF(_xlpm.ProblemFound="", "", "Error 13: Problem sequences found (" &amp; _xlpm.ProblemFound &amp; ")"))</f>
        <v/>
      </c>
      <c r="BX368" s="4" t="str">
        <f>IF(AND(Table65[[#This Row],[Service]] &lt;&gt; "", Table65[[#This Row],[Codon Optimize Capitalized?]]&lt;&gt; "No", Table65[[#This Row],[Codon Optimize Capitalized?]]&lt;&gt; "", Table65[[#This Row],[Codon Optimize Capitalized?]]&lt;&gt; "No Options", EXACT(Table65[[#This Row],[Custom Sequence/Bank ID]],LOWER(Table65[[#This Row],[Custom Sequence/Bank ID]]))),"Error 14: Codon optimization is selected, but sequence is lowercase. Change regions for optimization to uppercase","")</f>
        <v/>
      </c>
      <c r="BY368" s="4" t="str">
        <f>IF(COUNTIF(Table65[Name], Table65[[#This Row],[Name]]) &gt; 1, "Error 15: Duplicate name", "")</f>
        <v/>
      </c>
      <c r="BZ368" s="4" t="str">
        <f>IF(
   Table65[[#This Row],[Service]]&lt;&gt;"",
   IF(
      AND(Table65[[#This Row],[Formulation]]="", Table65[[#This Row],[Number of Aliquots]]&gt;1),
      "Error 16: The RTC can only aliquot formulated circRNA; unformulated circRNA is stable through many freeze-thaw cycles",
      ""
   ),
   ""
)</f>
        <v/>
      </c>
      <c r="CA368" s="4" t="str">
        <f>IF(
   Table65[[#This Row],[Service]]&lt;&gt;"",
   IF(
      Table65[[#This Row],[Number of Aliquots]] &gt; (Table65[[#This Row],[Quantity (mg)]]*20),
      "Error 17: Too many aliquots. Maximum aliquots for Quantity requested = " &amp; (Table65[[#This Row],[Quantity (mg)]]*20),
      ""
   ),
   ""
)</f>
        <v/>
      </c>
      <c r="CB368" s="4" t="str">
        <f>IF(
   AND(Table65[[#This Row],[Service]]&lt;&gt;"", Table65[[#This Row],[Quantity (mg)]]&lt;0.2, Table65[[#This Row],[Formulation]]&lt;&gt;"", Table65[[#This Row],[Formulation]]&lt;&gt;"None"),
   "Error 18: Quantity too low. Minimum is 0.2mg for formulations",
   ""
)</f>
        <v/>
      </c>
      <c r="CC368" s="4" t="str">
        <f>IF(
   AND(Table65[[#This Row],[Service]]&lt;&gt;"", Table65[[#This Row],[Vector]]="No Vector", Table65[[#This Row],[Service]]&lt;&gt;"HT Geneblock Custom RNA"),
   "Error 19: [No Vector] can only be used for Geneblock service",
   ""
)</f>
        <v/>
      </c>
      <c r="CD368" s="4" t="str">
        <f>_xlfn.LET(
    _xlpm.errorList, _xlfn.TEXTJOIN(". ", TRUE, Table_Sequence_Check[[#This Row],[Problem Sequence Check]:[GC Check]],Table_Sequence_Check[[#This Row],[Restriction Enzyme Error]:[Gblock No Vector Check]]),
    IF(AND(Table65[[#This Row],[Service]]&lt;&gt;"", Table65[[#This Row],[Custom Sequence/Bank ID]]&lt;&gt;"SPECIAL",_xlpm.errorList&lt;&gt;""), _xlpm.errorList &amp; ".", "")
)</f>
        <v/>
      </c>
      <c r="CF368" s="3" t="str">
        <f t="shared" si="25"/>
        <v>Required</v>
      </c>
      <c r="CG368" s="1" t="str">
        <f t="shared" si="26"/>
        <v>Optional</v>
      </c>
      <c r="CH368" s="1" t="str">
        <f>IF(Table65[[#This Row],[Service]]&lt;&gt;"",IF((Table65[[#This Row],[Service]]="HT Custom RNA") + (Table65[[#This Row],[Service]]="HT Geneblock Custom RNA"), "Empty","Required"),"Empty")</f>
        <v>Empty</v>
      </c>
      <c r="CI368" s="1" t="str">
        <f>IF(Table65[[#This Row],[Service]] = "Stock RNA", "Required","Empty")</f>
        <v>Empty</v>
      </c>
      <c r="CJ368" s="1" t="str">
        <f>IF(OR(Table65[[#This Row],[Service]] = "Custom RNA", Table65[[#This Row],[Service]] = "HT Custom RNA", Table65[[#This Row],[Service]] = "HT Geneblock Custom RNA", Table65[[#This Row],[Service]] = "Formulation"), "Required", "Empty")</f>
        <v>Empty</v>
      </c>
      <c r="CK368" s="1" t="str">
        <f>IF(OR(Table65[[#This Row],[Service]] = "Custom RNA", Table65[[#This Row],[Service]] = "HT Custom RNA", Table65[[#This Row],[Service]] = "HT Geneblock Custom RNA"), "Required", "Empty")</f>
        <v>Empty</v>
      </c>
      <c r="CL368" s="1" t="str">
        <f>IF(OR(Table65[[#This Row],[Service]] = "Custom RNA", Table65[[#This Row],[Service]] = "HT Custom RNA", Table65[[#This Row],[Service]] = "HT Geneblock Custom RNA"), "Required", "Empty")</f>
        <v>Empty</v>
      </c>
      <c r="CM368" s="1" t="str">
        <f>IF(OR(Table65[[#This Row],[Service]] = "Custom RNA", Table65[[#This Row],[Service]] = "HT Custom RNA", Table65[[#This Row],[Service]] = "HT Geneblock Custom RNA"), "Required", "Empty")</f>
        <v>Empty</v>
      </c>
      <c r="CN368" s="1" t="str">
        <f>IF(AND(Table65[[#This Row],[Vector]]&lt;&gt;"Banked Construct", OR(Table65[[#This Row],[Service]] = "Custom RNA", Table65[[#This Row],[Service]] = "HT Custom RNA",Table65[[#This Row],[Service]] = "HT Geneblock Custom RNA",)), "Optional", "Empty")</f>
        <v>Empty</v>
      </c>
      <c r="CO368" s="1" t="str">
        <f>IF(OR(Table65[[#This Row],[Service]] = "Custom RNA", Table65[[#This Row],[Service]] = "HT Custom RNA"), "Optional", "Empty")</f>
        <v>Empty</v>
      </c>
      <c r="CP368" s="1" t="str">
        <f>IF(OR(Table65[[#This Row],[Service]] = "Custom RNA", Table65[[#This Row],[Service]] = "HT Custom RNA", Table65[[#This Row],[Service]] = "HT Custom Geneblock RNA"), "Optional", "Empty")</f>
        <v>Empty</v>
      </c>
      <c r="CQ368" s="1" t="str">
        <f>IF(Table65[[#This Row],[Service]]&lt;&gt;"",IF(OR(Table65[[#This Row],[Service]]="HT Custom RNA", Table65[[#This Row],[Service]]="HT Geneblock Custom RNA"), "Empty","Optional"),"Empty")</f>
        <v>Empty</v>
      </c>
      <c r="CR368" s="1" t="str">
        <f>IF(AND(Table65[[#This Row],[Formulation]]&lt;&gt;"",Table65[[#This Row],[Formulation]]&lt;&gt;"None",Table65[[#This Row],[Formulation]]&lt;&gt;"No Options"), "Required","Empty")</f>
        <v>Empty</v>
      </c>
      <c r="CS368" s="1" t="str">
        <f>IF(AND(Table65[[#This Row],[Formulation]]&lt;&gt;"",Table65[[#This Row],[Formulation]]&lt;&gt;"None",Table65[[#This Row],[Formulation]]&lt;&gt;"No Options"), "Optional","Empty")</f>
        <v>Empty</v>
      </c>
      <c r="CT368" s="1" t="str">
        <f t="shared" si="27"/>
        <v>Optional</v>
      </c>
      <c r="CU368" s="1" t="str">
        <f t="shared" si="28"/>
        <v>Optional</v>
      </c>
      <c r="CV368" s="2" t="str">
        <f t="shared" si="29"/>
        <v>Optional</v>
      </c>
    </row>
    <row r="369" spans="1:100" x14ac:dyDescent="0.35">
      <c r="A369" s="69">
        <v>365</v>
      </c>
      <c r="B369" s="59"/>
      <c r="C369" s="83"/>
      <c r="D369" s="85"/>
      <c r="E369" s="90"/>
      <c r="F369" s="60"/>
      <c r="G369" s="60"/>
      <c r="H369" s="60"/>
      <c r="I369" s="61"/>
      <c r="J369" s="61"/>
      <c r="K369" s="105"/>
      <c r="L369" s="90"/>
      <c r="M369" s="60"/>
      <c r="N369" s="108"/>
      <c r="O369" s="91"/>
      <c r="P369" s="111"/>
      <c r="Q369" s="93" t="str">
        <f>Table_Sequence_Check[[#This Row],[Final Warnings]]</f>
        <v/>
      </c>
      <c r="R369" s="19"/>
      <c r="S369" s="19"/>
      <c r="T369" s="19"/>
      <c r="BG369" s="3" t="str" cm="1">
        <f t="array" ref="BG369">_xlfn.LET(
    _xlpm.ProblemFound, _xlfn.TEXTJOIN(", ", TRUE, IF(OR(Table65[[#This Row],[Codon Optimize Capitalized?]]="No", Table65[[#This Row],[Codon Optimize Capitalized?]]=""), IF((ISNUMBER(SEARCH(Table_Problem_Sequences[Problem Sequences], Table65[[#This Row],[Custom Sequence/Bank ID]]))), Table_Problem_Sequences[Problem Sequences], ""),IF((ISNUMBER(FIND(LOWER(Table_Problem_Sequences[Problem Sequences]), Table65[[#This Row],[Custom Sequence/Bank ID]]))), Table_Problem_Sequences[Problem Sequences], ""))),
    IF(_xlpm.ProblemFound="", "", "Warning 1: Problem sequences found (" &amp; _xlpm.ProblemFound &amp; ")"))</f>
        <v/>
      </c>
      <c r="BH369" s="3" t="str">
        <f>IF(AND(Table65[[#This Row],[Vector]] &lt;&gt; "Banked Construct",Table65[[#This Row],[Service]]&lt;&gt;"Stock RNA", LEN(Table65[[#This Row],[Custom Sequence/Bank ID]])&lt;300, Table65[[#This Row],[Custom Sequence/Bank ID]]&lt;&gt;""),"Comment: Sequence is less than 300nt. A spacer sequence will be added to bring the length up to 300nt","")</f>
        <v/>
      </c>
      <c r="BI369" s="1" t="str">
        <f>IF(AND(Table65[[#This Row],[Custom Sequence/Bank ID]]&lt;&gt;"", Table65[[#This Row],[Codon Optimize Capitalized?]]&lt;&gt; "No", Table65[[#This Row],[Codon Optimize Capitalized?]]&lt;&gt; "", Table65[[#This Row],[Codon Optimize Capitalized?]]&lt;&gt; "No Options"),
    IF(MOD(LEN(SUBSTITUTE(SUBSTITUTE(SUBSTITUTE(SUBSTITUTE(SUBSTITUTE(Table65[[#This Row],[Custom Sequence/Bank ID]], "a", ""), "c", ""), "g", ""), "u", ""), "t", "")), 3) = 0,
        "",
        "Error 3: Optimization regions not divisible by 3"),
    "")</f>
        <v/>
      </c>
      <c r="BJ369" s="1" t="str">
        <f>IF(
    Table65[[#This Row],[Vector]]="Banked Construct",
    IF(
        AND(
            LEFT(Table65[[#This Row],[Custom Sequence/Bank ID]], 3)="RTC",
            ISNUMBER(VALUE(MID(Table65[[#This Row],[Custom Sequence/Bank ID]], 4, 7))),
            LEN(Table65[[#This Row],[Custom Sequence/Bank ID]])=10
        ),
        "",
        "Error 4: Incorrect Bank ID"
    ),
    ""
)</f>
        <v/>
      </c>
      <c r="BK369" s="1" t="str">
        <f>IF(
   AND(Table65[[#This Row],[Vector]]&lt;&gt;"Banked Construct", LEN(Table65[[#This Row],[Custom Sequence/Bank ID]])&gt;0),
   IF(
      LEN(
         SUBSTITUTE(
            SUBSTITUTE(
               SUBSTITUTE(
                  SUBSTITUTE(UPPER(Table65[[#This Row],[Custom Sequence/Bank ID]]),"A",""),
               "C",""),
            "T",""),
         "G","")
      )&gt;0,
      "Error 5: Non-ACGT characters present",
      ""
   ),
   ""
)</f>
        <v/>
      </c>
      <c r="BL369" s="4" t="str">
        <f>IF(AND(Table65[[#This Row],[Vector]] &lt;&gt; "Banked Construct",Table65[[#This Row],[Service]]="Custom RNA", LEN(Table65[[#This Row],[Custom Sequence/Bank ID]])&gt;10000),"Error 6: Maximum sequence length is 10,000nt",IF(AND(Table65[[#This Row],[Vector]] &lt;&gt; "Banked Construct",Table65[[#This Row],[Service]]="HT Custom RNA", LEN(Table65[[#This Row],[Custom Sequence/Bank ID]])&gt;5000),"Error 6: Maximum sequence length for HT is 5,000nt", IF(Table65[[#This Row],[Service]]="HT Geneblock Custom RNA", IF(AND(Table65[[#This Row],[Vector]]="RTC coding circRNA", LEN(Table65[[#This Row],[Custom Sequence/Bank ID]])&gt;3793),"Error 6: Maximum sequence length for Coding CircRNA Geneblock is 3,793nt", IF(AND(Table65[[#This Row],[Vector]]="RTC noncoding circRNA", LEN(Table65[[#This Row],[Custom Sequence/Bank ID]])&gt;4493),"Error 6: Maximum sequence length for Noncoding CircRNA Geneblock is 4,493nt", IF(AND(Table65[[#This Row],[Vector]]="RTC Other RNA", LEN(Table65[[#This Row],[Custom Sequence/Bank ID]])&gt;4913),"Error 6: Maximum sequence length for Other RNA Geneblock is 4,913nt",""))),"")))</f>
        <v/>
      </c>
      <c r="BM369" s="4" t="str">
        <f>IF(AND(Table65[[#This Row],[Vector]] &lt;&gt; "Banked Construct", Table65[[#This Row],[Service]]&lt;&gt;"Stock RNA", Table65[[#This Row],[Custom Sequence/Bank ID]]&lt;&gt;""),
    _xlfn.LET(
        _xlpm.Sequence, Table65[[#This Row],[Custom Sequence/Bank ID]],
        _xlpm.OriginalLength, IF(AND(Table65[[#This Row],[Codon Optimize Capitalized?]] &lt;&gt; "No", Table65[[#This Row],[Codon Optimize Capitalized?]] &lt;&gt; ""),
                           LEN(SUBSTITUTE(SUBSTITUTE(SUBSTITUTE(SUBSTITUTE(SUBSTITUTE(_xlpm.Sequence, "A", ""), "C", ""), "G", ""), "T", ""), "U", "")),
                           LEN(_xlpm.Sequence)),
        _xlpm.NoGCLength, IF(AND(Table65[[#This Row],[Codon Optimize Capitalized?]] &lt;&gt; "No", Table65[[#This Row],[Codon Optimize Capitalized?]] &lt;&gt; ""),
                       LEN((SUBSTITUTE(SUBSTITUTE(SUBSTITUTE(SUBSTITUTE(SUBSTITUTE(SUBSTITUTE(SUBSTITUTE(_xlpm.Sequence, "A", ""), "C", ""), "G", ""), "T", ""), "U", ""), "g", ""), "c", ""))),
                       LEN(SUBSTITUTE(SUBSTITUTE(UPPER(_xlpm.Sequence), "G", ""), "C", ""))),
        _xlpm.GCLength, _xlpm.OriginalLength - _xlpm.NoGCLength,
        _xlpm.GCPercentage, IF(_xlpm.OriginalLength &gt; 15, _xlpm.GCLength / _xlpm.OriginalLength, 0.5),
                IF(OR(_xlpm.GCPercentage &gt; 0.65, _xlpm.GCPercentage &lt; 0.25), "Warning 7: Unoptimized region GC is not between 25-65%", "")
    ),
    ""
)</f>
        <v/>
      </c>
      <c r="BN369" s="4" t="str" cm="1">
        <f t="array" ref="BN369">_xlfn.LET(
    _xlpm.ProblemFound, _xlfn.TEXTJOIN(", ", TRUE, IF(OR(Table65[[#This Row],[Codon Optimize Capitalized?]]="No", Table65[[#This Row],[Codon Optimize Capitalized?]]=""), IF((ISNUMBER(SEARCH(Table_Restriction_Enzymes[XbaI], Table65[[#This Row],[Custom Sequence/Bank ID]]))), Table_Restriction_Enzymes[XbaI], ""),IF((ISNUMBER(FIND(LOWER(Table_Restriction_Enzymes[XbaI]), Table65[[#This Row],[Custom Sequence/Bank ID]]))), Table_Restriction_Enzymes[XbaI], ""))),
    IF(_xlpm.ProblemFound="", "", "[" &amp; _xlpm.ProblemFound &amp; "]"))</f>
        <v/>
      </c>
      <c r="BO369" s="4" t="str">
        <f>IF(Table_Sequence_Check[[#This Row],[Restriction Enzyme 1 Check]]&lt;&gt;"", Table_Restriction_Enzymes[[#Headers],[XbaI]],"")</f>
        <v/>
      </c>
      <c r="BP369" s="4" t="str" cm="1">
        <f t="array" ref="BP369">_xlfn.LET(
    _xlpm.ProblemFound, _xlfn.TEXTJOIN(", ", TRUE, IF(OR(Table65[[#This Row],[Codon Optimize Capitalized?]]="No", Table65[[#This Row],[Codon Optimize Capitalized?]]=""), IF((ISNUMBER(SEARCH(Table_Restriction_Enzymes[AscI], Table65[[#This Row],[Custom Sequence/Bank ID]]))), Table_Restriction_Enzymes[AscI], ""),IF((ISNUMBER(FIND(LOWER(Table_Restriction_Enzymes[AscI]), Table65[[#This Row],[Custom Sequence/Bank ID]]))), Table_Restriction_Enzymes[AscI], ""))),
    IF(_xlpm.ProblemFound="", "", "[" &amp; _xlpm.ProblemFound &amp; "]"))</f>
        <v/>
      </c>
      <c r="BQ369" s="4" t="str">
        <f>IF(Table_Sequence_Check[[#This Row],[Restriction Enzyme 2 Check]]&lt;&gt;"", Table_Restriction_Enzymes[[#Headers],[AscI]],"")</f>
        <v/>
      </c>
      <c r="BR369" s="4" t="str">
        <f>IF(AND(Table65[[#This Row],[Vector]] &lt;&gt; "Banked Construct",Table65[[#This Row],[Service]]&lt;&gt;"Stock RNA", Table65[[#This Row],[Service]]&lt;&gt;"HT Geneblock Custom RNA", Table_Sequence_Check[[#This Row],[Restriction Enzyme 1 Check]]&lt;&gt;"", Table_Sequence_Check[[#This Row],[Restriction Enzyme 2 Check]]&lt;&gt; ""),"Error 8: Remove instances of one of the following: " &amp; _xlfn.CONCAT(Table_Sequence_Check[[#This Row],[Restriction Enzyme 1 Check]],Table_Sequence_Check[[#This Row],[Restriction Enzyme 2 Check]]),"")</f>
        <v/>
      </c>
      <c r="BS369" s="4" t="str" cm="1">
        <f t="array" ref="BS369">IF(
   AND(
      Table65[[#This Row],[Service]] &lt;&gt; "",
      OR(
         COUNTIF(Table65[Service], "HT Custom RNA") &gt; 0,
         COUNTIF(Table65[Service], "HT Geneblock Custom RNA") &gt; 0
      ),
      COUNTA(_xlfn.UNIQUE(_xlfn._xlws.FILTER(Table65[Service], Table65[Service] &lt;&gt; ""))) &gt; 1
   ),
   "Error 9: If selecting HT Custom RNA or HT Geneblock Custom RNA, all items must match the selected HT service",
   ""
)</f>
        <v/>
      </c>
      <c r="BT369" s="4" t="str" cm="1">
        <f t="array" ref="BT369">IF(
   AND(
      Table65[[#This Row],[Service]] &lt;&gt; "",
      OR(COUNTIF(Table65[Service], "*HT Custom RNA*") &gt; 0, COUNTIF(Table65[Service], "*HT Geneblock Custom RNA*") &gt; 0),
      OR(
         COUNTA(_xlfn.UNIQUE(_xlfn._xlws.FILTER(Table65[RNA Analytics], (Table65[Service] &lt;&gt; "")))) &gt; 1,
         COUNTA(_xlfn.UNIQUE(_xlfn._xlws.FILTER(Table65[Bank Construct?], (Table65[Service] &lt;&gt; "")))) &gt; 1,
         COUNTA(_xlfn.UNIQUE(_xlfn._xlws.FILTER(Table65[Synthesis Type], (Table65[Service] &lt;&gt; "")))) &gt; 1
      )
   ),
   "Error 10: If submitting HT Custom RNA or HT Geneblock Custom RNA service request, all items must have the same Synthesis Type, Banking, and Analytics",
   ""
)</f>
        <v/>
      </c>
      <c r="BU369" s="4" t="str">
        <f>IF(AND(OR(Table65[[#This Row],[Service]] = "HT Custom RNA",Table65[[#This Row],[Service]] = "HT Geneblock Custom RNA"), Table65[[#This Row],[Vector]]="Banked Construct"),"Error 11: Banked constructs cannot be submitted for HT/Geneblock Custom RNA service. Contact the core if you'd like to resynthesize an entire banked plate","")</f>
        <v/>
      </c>
      <c r="BV369" s="4" t="str">
        <f>IF(AND(Table65[[#This Row],[Service]] &lt;&gt; "", Table65[[#This Row],[Vector]]="Banked Construct", Table65[[#This Row],[Bank Construct?]]="Yes"),"Error 12: Cannot bank constructs that are already banked","")</f>
        <v/>
      </c>
      <c r="BW369" s="4" t="str" cm="1">
        <f t="array" ref="BW369">_xlfn.LET(
    _xlpm.ProblemFound, _xlfn.TEXTJOIN(", ", TRUE, IF(AND(Table65[[#This Row],[Synthesis Type]]="Other RNA", OR(Table65[[#This Row],[Codon Optimize Capitalized?]]="No", Table65[[#This Row],[Codon Optimize Capitalized?]]="")), IF((ISNUMBER(SEARCH(Table_pA_Check[pA Check], Table65[[#This Row],[Custom Sequence/Bank ID]]))), Table_pA_Check[pA Check], ""),IF((ISNUMBER(FIND(LOWER(Table_pA_Check[pA Check]), Table65[[#This Row],[Custom Sequence/Bank ID]]))), Table_pA_Check[pA Check], ""))),
    IF(_xlpm.ProblemFound="", "", "Error 13: Problem sequences found (" &amp; _xlpm.ProblemFound &amp; ")"))</f>
        <v/>
      </c>
      <c r="BX369" s="4" t="str">
        <f>IF(AND(Table65[[#This Row],[Service]] &lt;&gt; "", Table65[[#This Row],[Codon Optimize Capitalized?]]&lt;&gt; "No", Table65[[#This Row],[Codon Optimize Capitalized?]]&lt;&gt; "", Table65[[#This Row],[Codon Optimize Capitalized?]]&lt;&gt; "No Options", EXACT(Table65[[#This Row],[Custom Sequence/Bank ID]],LOWER(Table65[[#This Row],[Custom Sequence/Bank ID]]))),"Error 14: Codon optimization is selected, but sequence is lowercase. Change regions for optimization to uppercase","")</f>
        <v/>
      </c>
      <c r="BY369" s="4" t="str">
        <f>IF(COUNTIF(Table65[Name], Table65[[#This Row],[Name]]) &gt; 1, "Error 15: Duplicate name", "")</f>
        <v/>
      </c>
      <c r="BZ369" s="4" t="str">
        <f>IF(
   Table65[[#This Row],[Service]]&lt;&gt;"",
   IF(
      AND(Table65[[#This Row],[Formulation]]="", Table65[[#This Row],[Number of Aliquots]]&gt;1),
      "Error 16: The RTC can only aliquot formulated circRNA; unformulated circRNA is stable through many freeze-thaw cycles",
      ""
   ),
   ""
)</f>
        <v/>
      </c>
      <c r="CA369" s="4" t="str">
        <f>IF(
   Table65[[#This Row],[Service]]&lt;&gt;"",
   IF(
      Table65[[#This Row],[Number of Aliquots]] &gt; (Table65[[#This Row],[Quantity (mg)]]*20),
      "Error 17: Too many aliquots. Maximum aliquots for Quantity requested = " &amp; (Table65[[#This Row],[Quantity (mg)]]*20),
      ""
   ),
   ""
)</f>
        <v/>
      </c>
      <c r="CB369" s="4" t="str">
        <f>IF(
   AND(Table65[[#This Row],[Service]]&lt;&gt;"", Table65[[#This Row],[Quantity (mg)]]&lt;0.2, Table65[[#This Row],[Formulation]]&lt;&gt;"", Table65[[#This Row],[Formulation]]&lt;&gt;"None"),
   "Error 18: Quantity too low. Minimum is 0.2mg for formulations",
   ""
)</f>
        <v/>
      </c>
      <c r="CC369" s="4" t="str">
        <f>IF(
   AND(Table65[[#This Row],[Service]]&lt;&gt;"", Table65[[#This Row],[Vector]]="No Vector", Table65[[#This Row],[Service]]&lt;&gt;"HT Geneblock Custom RNA"),
   "Error 19: [No Vector] can only be used for Geneblock service",
   ""
)</f>
        <v/>
      </c>
      <c r="CD369" s="4" t="str">
        <f>_xlfn.LET(
    _xlpm.errorList, _xlfn.TEXTJOIN(". ", TRUE, Table_Sequence_Check[[#This Row],[Problem Sequence Check]:[GC Check]],Table_Sequence_Check[[#This Row],[Restriction Enzyme Error]:[Gblock No Vector Check]]),
    IF(AND(Table65[[#This Row],[Service]]&lt;&gt;"", Table65[[#This Row],[Custom Sequence/Bank ID]]&lt;&gt;"SPECIAL",_xlpm.errorList&lt;&gt;""), _xlpm.errorList &amp; ".", "")
)</f>
        <v/>
      </c>
      <c r="CF369" s="3" t="str">
        <f t="shared" si="25"/>
        <v>Required</v>
      </c>
      <c r="CG369" s="1" t="str">
        <f t="shared" si="26"/>
        <v>Optional</v>
      </c>
      <c r="CH369" s="1" t="str">
        <f>IF(Table65[[#This Row],[Service]]&lt;&gt;"",IF((Table65[[#This Row],[Service]]="HT Custom RNA") + (Table65[[#This Row],[Service]]="HT Geneblock Custom RNA"), "Empty","Required"),"Empty")</f>
        <v>Empty</v>
      </c>
      <c r="CI369" s="1" t="str">
        <f>IF(Table65[[#This Row],[Service]] = "Stock RNA", "Required","Empty")</f>
        <v>Empty</v>
      </c>
      <c r="CJ369" s="1" t="str">
        <f>IF(OR(Table65[[#This Row],[Service]] = "Custom RNA", Table65[[#This Row],[Service]] = "HT Custom RNA", Table65[[#This Row],[Service]] = "HT Geneblock Custom RNA", Table65[[#This Row],[Service]] = "Formulation"), "Required", "Empty")</f>
        <v>Empty</v>
      </c>
      <c r="CK369" s="1" t="str">
        <f>IF(OR(Table65[[#This Row],[Service]] = "Custom RNA", Table65[[#This Row],[Service]] = "HT Custom RNA", Table65[[#This Row],[Service]] = "HT Geneblock Custom RNA"), "Required", "Empty")</f>
        <v>Empty</v>
      </c>
      <c r="CL369" s="1" t="str">
        <f>IF(OR(Table65[[#This Row],[Service]] = "Custom RNA", Table65[[#This Row],[Service]] = "HT Custom RNA", Table65[[#This Row],[Service]] = "HT Geneblock Custom RNA"), "Required", "Empty")</f>
        <v>Empty</v>
      </c>
      <c r="CM369" s="1" t="str">
        <f>IF(OR(Table65[[#This Row],[Service]] = "Custom RNA", Table65[[#This Row],[Service]] = "HT Custom RNA", Table65[[#This Row],[Service]] = "HT Geneblock Custom RNA"), "Required", "Empty")</f>
        <v>Empty</v>
      </c>
      <c r="CN369" s="1" t="str">
        <f>IF(AND(Table65[[#This Row],[Vector]]&lt;&gt;"Banked Construct", OR(Table65[[#This Row],[Service]] = "Custom RNA", Table65[[#This Row],[Service]] = "HT Custom RNA",Table65[[#This Row],[Service]] = "HT Geneblock Custom RNA",)), "Optional", "Empty")</f>
        <v>Empty</v>
      </c>
      <c r="CO369" s="1" t="str">
        <f>IF(OR(Table65[[#This Row],[Service]] = "Custom RNA", Table65[[#This Row],[Service]] = "HT Custom RNA"), "Optional", "Empty")</f>
        <v>Empty</v>
      </c>
      <c r="CP369" s="1" t="str">
        <f>IF(OR(Table65[[#This Row],[Service]] = "Custom RNA", Table65[[#This Row],[Service]] = "HT Custom RNA", Table65[[#This Row],[Service]] = "HT Custom Geneblock RNA"), "Optional", "Empty")</f>
        <v>Empty</v>
      </c>
      <c r="CQ369" s="1" t="str">
        <f>IF(Table65[[#This Row],[Service]]&lt;&gt;"",IF(OR(Table65[[#This Row],[Service]]="HT Custom RNA", Table65[[#This Row],[Service]]="HT Geneblock Custom RNA"), "Empty","Optional"),"Empty")</f>
        <v>Empty</v>
      </c>
      <c r="CR369" s="1" t="str">
        <f>IF(AND(Table65[[#This Row],[Formulation]]&lt;&gt;"",Table65[[#This Row],[Formulation]]&lt;&gt;"None",Table65[[#This Row],[Formulation]]&lt;&gt;"No Options"), "Required","Empty")</f>
        <v>Empty</v>
      </c>
      <c r="CS369" s="1" t="str">
        <f>IF(AND(Table65[[#This Row],[Formulation]]&lt;&gt;"",Table65[[#This Row],[Formulation]]&lt;&gt;"None",Table65[[#This Row],[Formulation]]&lt;&gt;"No Options"), "Optional","Empty")</f>
        <v>Empty</v>
      </c>
      <c r="CT369" s="1" t="str">
        <f t="shared" si="27"/>
        <v>Optional</v>
      </c>
      <c r="CU369" s="1" t="str">
        <f t="shared" si="28"/>
        <v>Optional</v>
      </c>
      <c r="CV369" s="2" t="str">
        <f t="shared" si="29"/>
        <v>Optional</v>
      </c>
    </row>
    <row r="370" spans="1:100" x14ac:dyDescent="0.35">
      <c r="A370" s="69">
        <v>366</v>
      </c>
      <c r="B370" s="59"/>
      <c r="C370" s="83"/>
      <c r="D370" s="85"/>
      <c r="E370" s="90"/>
      <c r="F370" s="60"/>
      <c r="G370" s="60"/>
      <c r="H370" s="60"/>
      <c r="I370" s="61"/>
      <c r="J370" s="61"/>
      <c r="K370" s="105"/>
      <c r="L370" s="90"/>
      <c r="M370" s="60"/>
      <c r="N370" s="108"/>
      <c r="O370" s="91"/>
      <c r="P370" s="111"/>
      <c r="Q370" s="93" t="str">
        <f>Table_Sequence_Check[[#This Row],[Final Warnings]]</f>
        <v/>
      </c>
      <c r="R370" s="19"/>
      <c r="S370" s="19"/>
      <c r="T370" s="19"/>
      <c r="BG370" s="3" t="str" cm="1">
        <f t="array" ref="BG370">_xlfn.LET(
    _xlpm.ProblemFound, _xlfn.TEXTJOIN(", ", TRUE, IF(OR(Table65[[#This Row],[Codon Optimize Capitalized?]]="No", Table65[[#This Row],[Codon Optimize Capitalized?]]=""), IF((ISNUMBER(SEARCH(Table_Problem_Sequences[Problem Sequences], Table65[[#This Row],[Custom Sequence/Bank ID]]))), Table_Problem_Sequences[Problem Sequences], ""),IF((ISNUMBER(FIND(LOWER(Table_Problem_Sequences[Problem Sequences]), Table65[[#This Row],[Custom Sequence/Bank ID]]))), Table_Problem_Sequences[Problem Sequences], ""))),
    IF(_xlpm.ProblemFound="", "", "Warning 1: Problem sequences found (" &amp; _xlpm.ProblemFound &amp; ")"))</f>
        <v/>
      </c>
      <c r="BH370" s="3" t="str">
        <f>IF(AND(Table65[[#This Row],[Vector]] &lt;&gt; "Banked Construct",Table65[[#This Row],[Service]]&lt;&gt;"Stock RNA", LEN(Table65[[#This Row],[Custom Sequence/Bank ID]])&lt;300, Table65[[#This Row],[Custom Sequence/Bank ID]]&lt;&gt;""),"Comment: Sequence is less than 300nt. A spacer sequence will be added to bring the length up to 300nt","")</f>
        <v/>
      </c>
      <c r="BI370" s="1" t="str">
        <f>IF(AND(Table65[[#This Row],[Custom Sequence/Bank ID]]&lt;&gt;"", Table65[[#This Row],[Codon Optimize Capitalized?]]&lt;&gt; "No", Table65[[#This Row],[Codon Optimize Capitalized?]]&lt;&gt; "", Table65[[#This Row],[Codon Optimize Capitalized?]]&lt;&gt; "No Options"),
    IF(MOD(LEN(SUBSTITUTE(SUBSTITUTE(SUBSTITUTE(SUBSTITUTE(SUBSTITUTE(Table65[[#This Row],[Custom Sequence/Bank ID]], "a", ""), "c", ""), "g", ""), "u", ""), "t", "")), 3) = 0,
        "",
        "Error 3: Optimization regions not divisible by 3"),
    "")</f>
        <v/>
      </c>
      <c r="BJ370" s="1" t="str">
        <f>IF(
    Table65[[#This Row],[Vector]]="Banked Construct",
    IF(
        AND(
            LEFT(Table65[[#This Row],[Custom Sequence/Bank ID]], 3)="RTC",
            ISNUMBER(VALUE(MID(Table65[[#This Row],[Custom Sequence/Bank ID]], 4, 7))),
            LEN(Table65[[#This Row],[Custom Sequence/Bank ID]])=10
        ),
        "",
        "Error 4: Incorrect Bank ID"
    ),
    ""
)</f>
        <v/>
      </c>
      <c r="BK370" s="1" t="str">
        <f>IF(
   AND(Table65[[#This Row],[Vector]]&lt;&gt;"Banked Construct", LEN(Table65[[#This Row],[Custom Sequence/Bank ID]])&gt;0),
   IF(
      LEN(
         SUBSTITUTE(
            SUBSTITUTE(
               SUBSTITUTE(
                  SUBSTITUTE(UPPER(Table65[[#This Row],[Custom Sequence/Bank ID]]),"A",""),
               "C",""),
            "T",""),
         "G","")
      )&gt;0,
      "Error 5: Non-ACGT characters present",
      ""
   ),
   ""
)</f>
        <v/>
      </c>
      <c r="BL370" s="4" t="str">
        <f>IF(AND(Table65[[#This Row],[Vector]] &lt;&gt; "Banked Construct",Table65[[#This Row],[Service]]="Custom RNA", LEN(Table65[[#This Row],[Custom Sequence/Bank ID]])&gt;10000),"Error 6: Maximum sequence length is 10,000nt",IF(AND(Table65[[#This Row],[Vector]] &lt;&gt; "Banked Construct",Table65[[#This Row],[Service]]="HT Custom RNA", LEN(Table65[[#This Row],[Custom Sequence/Bank ID]])&gt;5000),"Error 6: Maximum sequence length for HT is 5,000nt", IF(Table65[[#This Row],[Service]]="HT Geneblock Custom RNA", IF(AND(Table65[[#This Row],[Vector]]="RTC coding circRNA", LEN(Table65[[#This Row],[Custom Sequence/Bank ID]])&gt;3793),"Error 6: Maximum sequence length for Coding CircRNA Geneblock is 3,793nt", IF(AND(Table65[[#This Row],[Vector]]="RTC noncoding circRNA", LEN(Table65[[#This Row],[Custom Sequence/Bank ID]])&gt;4493),"Error 6: Maximum sequence length for Noncoding CircRNA Geneblock is 4,493nt", IF(AND(Table65[[#This Row],[Vector]]="RTC Other RNA", LEN(Table65[[#This Row],[Custom Sequence/Bank ID]])&gt;4913),"Error 6: Maximum sequence length for Other RNA Geneblock is 4,913nt",""))),"")))</f>
        <v/>
      </c>
      <c r="BM370" s="4" t="str">
        <f>IF(AND(Table65[[#This Row],[Vector]] &lt;&gt; "Banked Construct", Table65[[#This Row],[Service]]&lt;&gt;"Stock RNA", Table65[[#This Row],[Custom Sequence/Bank ID]]&lt;&gt;""),
    _xlfn.LET(
        _xlpm.Sequence, Table65[[#This Row],[Custom Sequence/Bank ID]],
        _xlpm.OriginalLength, IF(AND(Table65[[#This Row],[Codon Optimize Capitalized?]] &lt;&gt; "No", Table65[[#This Row],[Codon Optimize Capitalized?]] &lt;&gt; ""),
                           LEN(SUBSTITUTE(SUBSTITUTE(SUBSTITUTE(SUBSTITUTE(SUBSTITUTE(_xlpm.Sequence, "A", ""), "C", ""), "G", ""), "T", ""), "U", "")),
                           LEN(_xlpm.Sequence)),
        _xlpm.NoGCLength, IF(AND(Table65[[#This Row],[Codon Optimize Capitalized?]] &lt;&gt; "No", Table65[[#This Row],[Codon Optimize Capitalized?]] &lt;&gt; ""),
                       LEN((SUBSTITUTE(SUBSTITUTE(SUBSTITUTE(SUBSTITUTE(SUBSTITUTE(SUBSTITUTE(SUBSTITUTE(_xlpm.Sequence, "A", ""), "C", ""), "G", ""), "T", ""), "U", ""), "g", ""), "c", ""))),
                       LEN(SUBSTITUTE(SUBSTITUTE(UPPER(_xlpm.Sequence), "G", ""), "C", ""))),
        _xlpm.GCLength, _xlpm.OriginalLength - _xlpm.NoGCLength,
        _xlpm.GCPercentage, IF(_xlpm.OriginalLength &gt; 15, _xlpm.GCLength / _xlpm.OriginalLength, 0.5),
                IF(OR(_xlpm.GCPercentage &gt; 0.65, _xlpm.GCPercentage &lt; 0.25), "Warning 7: Unoptimized region GC is not between 25-65%", "")
    ),
    ""
)</f>
        <v/>
      </c>
      <c r="BN370" s="4" t="str" cm="1">
        <f t="array" ref="BN370">_xlfn.LET(
    _xlpm.ProblemFound, _xlfn.TEXTJOIN(", ", TRUE, IF(OR(Table65[[#This Row],[Codon Optimize Capitalized?]]="No", Table65[[#This Row],[Codon Optimize Capitalized?]]=""), IF((ISNUMBER(SEARCH(Table_Restriction_Enzymes[XbaI], Table65[[#This Row],[Custom Sequence/Bank ID]]))), Table_Restriction_Enzymes[XbaI], ""),IF((ISNUMBER(FIND(LOWER(Table_Restriction_Enzymes[XbaI]), Table65[[#This Row],[Custom Sequence/Bank ID]]))), Table_Restriction_Enzymes[XbaI], ""))),
    IF(_xlpm.ProblemFound="", "", "[" &amp; _xlpm.ProblemFound &amp; "]"))</f>
        <v/>
      </c>
      <c r="BO370" s="4" t="str">
        <f>IF(Table_Sequence_Check[[#This Row],[Restriction Enzyme 1 Check]]&lt;&gt;"", Table_Restriction_Enzymes[[#Headers],[XbaI]],"")</f>
        <v/>
      </c>
      <c r="BP370" s="4" t="str" cm="1">
        <f t="array" ref="BP370">_xlfn.LET(
    _xlpm.ProblemFound, _xlfn.TEXTJOIN(", ", TRUE, IF(OR(Table65[[#This Row],[Codon Optimize Capitalized?]]="No", Table65[[#This Row],[Codon Optimize Capitalized?]]=""), IF((ISNUMBER(SEARCH(Table_Restriction_Enzymes[AscI], Table65[[#This Row],[Custom Sequence/Bank ID]]))), Table_Restriction_Enzymes[AscI], ""),IF((ISNUMBER(FIND(LOWER(Table_Restriction_Enzymes[AscI]), Table65[[#This Row],[Custom Sequence/Bank ID]]))), Table_Restriction_Enzymes[AscI], ""))),
    IF(_xlpm.ProblemFound="", "", "[" &amp; _xlpm.ProblemFound &amp; "]"))</f>
        <v/>
      </c>
      <c r="BQ370" s="4" t="str">
        <f>IF(Table_Sequence_Check[[#This Row],[Restriction Enzyme 2 Check]]&lt;&gt;"", Table_Restriction_Enzymes[[#Headers],[AscI]],"")</f>
        <v/>
      </c>
      <c r="BR370" s="4" t="str">
        <f>IF(AND(Table65[[#This Row],[Vector]] &lt;&gt; "Banked Construct",Table65[[#This Row],[Service]]&lt;&gt;"Stock RNA", Table65[[#This Row],[Service]]&lt;&gt;"HT Geneblock Custom RNA", Table_Sequence_Check[[#This Row],[Restriction Enzyme 1 Check]]&lt;&gt;"", Table_Sequence_Check[[#This Row],[Restriction Enzyme 2 Check]]&lt;&gt; ""),"Error 8: Remove instances of one of the following: " &amp; _xlfn.CONCAT(Table_Sequence_Check[[#This Row],[Restriction Enzyme 1 Check]],Table_Sequence_Check[[#This Row],[Restriction Enzyme 2 Check]]),"")</f>
        <v/>
      </c>
      <c r="BS370" s="4" t="str" cm="1">
        <f t="array" ref="BS370">IF(
   AND(
      Table65[[#This Row],[Service]] &lt;&gt; "",
      OR(
         COUNTIF(Table65[Service], "HT Custom RNA") &gt; 0,
         COUNTIF(Table65[Service], "HT Geneblock Custom RNA") &gt; 0
      ),
      COUNTA(_xlfn.UNIQUE(_xlfn._xlws.FILTER(Table65[Service], Table65[Service] &lt;&gt; ""))) &gt; 1
   ),
   "Error 9: If selecting HT Custom RNA or HT Geneblock Custom RNA, all items must match the selected HT service",
   ""
)</f>
        <v/>
      </c>
      <c r="BT370" s="4" t="str" cm="1">
        <f t="array" ref="BT370">IF(
   AND(
      Table65[[#This Row],[Service]] &lt;&gt; "",
      OR(COUNTIF(Table65[Service], "*HT Custom RNA*") &gt; 0, COUNTIF(Table65[Service], "*HT Geneblock Custom RNA*") &gt; 0),
      OR(
         COUNTA(_xlfn.UNIQUE(_xlfn._xlws.FILTER(Table65[RNA Analytics], (Table65[Service] &lt;&gt; "")))) &gt; 1,
         COUNTA(_xlfn.UNIQUE(_xlfn._xlws.FILTER(Table65[Bank Construct?], (Table65[Service] &lt;&gt; "")))) &gt; 1,
         COUNTA(_xlfn.UNIQUE(_xlfn._xlws.FILTER(Table65[Synthesis Type], (Table65[Service] &lt;&gt; "")))) &gt; 1
      )
   ),
   "Error 10: If submitting HT Custom RNA or HT Geneblock Custom RNA service request, all items must have the same Synthesis Type, Banking, and Analytics",
   ""
)</f>
        <v/>
      </c>
      <c r="BU370" s="4" t="str">
        <f>IF(AND(OR(Table65[[#This Row],[Service]] = "HT Custom RNA",Table65[[#This Row],[Service]] = "HT Geneblock Custom RNA"), Table65[[#This Row],[Vector]]="Banked Construct"),"Error 11: Banked constructs cannot be submitted for HT/Geneblock Custom RNA service. Contact the core if you'd like to resynthesize an entire banked plate","")</f>
        <v/>
      </c>
      <c r="BV370" s="4" t="str">
        <f>IF(AND(Table65[[#This Row],[Service]] &lt;&gt; "", Table65[[#This Row],[Vector]]="Banked Construct", Table65[[#This Row],[Bank Construct?]]="Yes"),"Error 12: Cannot bank constructs that are already banked","")</f>
        <v/>
      </c>
      <c r="BW370" s="4" t="str" cm="1">
        <f t="array" ref="BW370">_xlfn.LET(
    _xlpm.ProblemFound, _xlfn.TEXTJOIN(", ", TRUE, IF(AND(Table65[[#This Row],[Synthesis Type]]="Other RNA", OR(Table65[[#This Row],[Codon Optimize Capitalized?]]="No", Table65[[#This Row],[Codon Optimize Capitalized?]]="")), IF((ISNUMBER(SEARCH(Table_pA_Check[pA Check], Table65[[#This Row],[Custom Sequence/Bank ID]]))), Table_pA_Check[pA Check], ""),IF((ISNUMBER(FIND(LOWER(Table_pA_Check[pA Check]), Table65[[#This Row],[Custom Sequence/Bank ID]]))), Table_pA_Check[pA Check], ""))),
    IF(_xlpm.ProblemFound="", "", "Error 13: Problem sequences found (" &amp; _xlpm.ProblemFound &amp; ")"))</f>
        <v/>
      </c>
      <c r="BX370" s="4" t="str">
        <f>IF(AND(Table65[[#This Row],[Service]] &lt;&gt; "", Table65[[#This Row],[Codon Optimize Capitalized?]]&lt;&gt; "No", Table65[[#This Row],[Codon Optimize Capitalized?]]&lt;&gt; "", Table65[[#This Row],[Codon Optimize Capitalized?]]&lt;&gt; "No Options", EXACT(Table65[[#This Row],[Custom Sequence/Bank ID]],LOWER(Table65[[#This Row],[Custom Sequence/Bank ID]]))),"Error 14: Codon optimization is selected, but sequence is lowercase. Change regions for optimization to uppercase","")</f>
        <v/>
      </c>
      <c r="BY370" s="4" t="str">
        <f>IF(COUNTIF(Table65[Name], Table65[[#This Row],[Name]]) &gt; 1, "Error 15: Duplicate name", "")</f>
        <v/>
      </c>
      <c r="BZ370" s="4" t="str">
        <f>IF(
   Table65[[#This Row],[Service]]&lt;&gt;"",
   IF(
      AND(Table65[[#This Row],[Formulation]]="", Table65[[#This Row],[Number of Aliquots]]&gt;1),
      "Error 16: The RTC can only aliquot formulated circRNA; unformulated circRNA is stable through many freeze-thaw cycles",
      ""
   ),
   ""
)</f>
        <v/>
      </c>
      <c r="CA370" s="4" t="str">
        <f>IF(
   Table65[[#This Row],[Service]]&lt;&gt;"",
   IF(
      Table65[[#This Row],[Number of Aliquots]] &gt; (Table65[[#This Row],[Quantity (mg)]]*20),
      "Error 17: Too many aliquots. Maximum aliquots for Quantity requested = " &amp; (Table65[[#This Row],[Quantity (mg)]]*20),
      ""
   ),
   ""
)</f>
        <v/>
      </c>
      <c r="CB370" s="4" t="str">
        <f>IF(
   AND(Table65[[#This Row],[Service]]&lt;&gt;"", Table65[[#This Row],[Quantity (mg)]]&lt;0.2, Table65[[#This Row],[Formulation]]&lt;&gt;"", Table65[[#This Row],[Formulation]]&lt;&gt;"None"),
   "Error 18: Quantity too low. Minimum is 0.2mg for formulations",
   ""
)</f>
        <v/>
      </c>
      <c r="CC370" s="4" t="str">
        <f>IF(
   AND(Table65[[#This Row],[Service]]&lt;&gt;"", Table65[[#This Row],[Vector]]="No Vector", Table65[[#This Row],[Service]]&lt;&gt;"HT Geneblock Custom RNA"),
   "Error 19: [No Vector] can only be used for Geneblock service",
   ""
)</f>
        <v/>
      </c>
      <c r="CD370" s="4" t="str">
        <f>_xlfn.LET(
    _xlpm.errorList, _xlfn.TEXTJOIN(". ", TRUE, Table_Sequence_Check[[#This Row],[Problem Sequence Check]:[GC Check]],Table_Sequence_Check[[#This Row],[Restriction Enzyme Error]:[Gblock No Vector Check]]),
    IF(AND(Table65[[#This Row],[Service]]&lt;&gt;"", Table65[[#This Row],[Custom Sequence/Bank ID]]&lt;&gt;"SPECIAL",_xlpm.errorList&lt;&gt;""), _xlpm.errorList &amp; ".", "")
)</f>
        <v/>
      </c>
      <c r="CF370" s="3" t="str">
        <f t="shared" si="25"/>
        <v>Required</v>
      </c>
      <c r="CG370" s="1" t="str">
        <f t="shared" si="26"/>
        <v>Optional</v>
      </c>
      <c r="CH370" s="1" t="str">
        <f>IF(Table65[[#This Row],[Service]]&lt;&gt;"",IF((Table65[[#This Row],[Service]]="HT Custom RNA") + (Table65[[#This Row],[Service]]="HT Geneblock Custom RNA"), "Empty","Required"),"Empty")</f>
        <v>Empty</v>
      </c>
      <c r="CI370" s="1" t="str">
        <f>IF(Table65[[#This Row],[Service]] = "Stock RNA", "Required","Empty")</f>
        <v>Empty</v>
      </c>
      <c r="CJ370" s="1" t="str">
        <f>IF(OR(Table65[[#This Row],[Service]] = "Custom RNA", Table65[[#This Row],[Service]] = "HT Custom RNA", Table65[[#This Row],[Service]] = "HT Geneblock Custom RNA", Table65[[#This Row],[Service]] = "Formulation"), "Required", "Empty")</f>
        <v>Empty</v>
      </c>
      <c r="CK370" s="1" t="str">
        <f>IF(OR(Table65[[#This Row],[Service]] = "Custom RNA", Table65[[#This Row],[Service]] = "HT Custom RNA", Table65[[#This Row],[Service]] = "HT Geneblock Custom RNA"), "Required", "Empty")</f>
        <v>Empty</v>
      </c>
      <c r="CL370" s="1" t="str">
        <f>IF(OR(Table65[[#This Row],[Service]] = "Custom RNA", Table65[[#This Row],[Service]] = "HT Custom RNA", Table65[[#This Row],[Service]] = "HT Geneblock Custom RNA"), "Required", "Empty")</f>
        <v>Empty</v>
      </c>
      <c r="CM370" s="1" t="str">
        <f>IF(OR(Table65[[#This Row],[Service]] = "Custom RNA", Table65[[#This Row],[Service]] = "HT Custom RNA", Table65[[#This Row],[Service]] = "HT Geneblock Custom RNA"), "Required", "Empty")</f>
        <v>Empty</v>
      </c>
      <c r="CN370" s="1" t="str">
        <f>IF(AND(Table65[[#This Row],[Vector]]&lt;&gt;"Banked Construct", OR(Table65[[#This Row],[Service]] = "Custom RNA", Table65[[#This Row],[Service]] = "HT Custom RNA",Table65[[#This Row],[Service]] = "HT Geneblock Custom RNA",)), "Optional", "Empty")</f>
        <v>Empty</v>
      </c>
      <c r="CO370" s="1" t="str">
        <f>IF(OR(Table65[[#This Row],[Service]] = "Custom RNA", Table65[[#This Row],[Service]] = "HT Custom RNA"), "Optional", "Empty")</f>
        <v>Empty</v>
      </c>
      <c r="CP370" s="1" t="str">
        <f>IF(OR(Table65[[#This Row],[Service]] = "Custom RNA", Table65[[#This Row],[Service]] = "HT Custom RNA", Table65[[#This Row],[Service]] = "HT Custom Geneblock RNA"), "Optional", "Empty")</f>
        <v>Empty</v>
      </c>
      <c r="CQ370" s="1" t="str">
        <f>IF(Table65[[#This Row],[Service]]&lt;&gt;"",IF(OR(Table65[[#This Row],[Service]]="HT Custom RNA", Table65[[#This Row],[Service]]="HT Geneblock Custom RNA"), "Empty","Optional"),"Empty")</f>
        <v>Empty</v>
      </c>
      <c r="CR370" s="1" t="str">
        <f>IF(AND(Table65[[#This Row],[Formulation]]&lt;&gt;"",Table65[[#This Row],[Formulation]]&lt;&gt;"None",Table65[[#This Row],[Formulation]]&lt;&gt;"No Options"), "Required","Empty")</f>
        <v>Empty</v>
      </c>
      <c r="CS370" s="1" t="str">
        <f>IF(AND(Table65[[#This Row],[Formulation]]&lt;&gt;"",Table65[[#This Row],[Formulation]]&lt;&gt;"None",Table65[[#This Row],[Formulation]]&lt;&gt;"No Options"), "Optional","Empty")</f>
        <v>Empty</v>
      </c>
      <c r="CT370" s="1" t="str">
        <f t="shared" si="27"/>
        <v>Optional</v>
      </c>
      <c r="CU370" s="1" t="str">
        <f t="shared" si="28"/>
        <v>Optional</v>
      </c>
      <c r="CV370" s="2" t="str">
        <f t="shared" si="29"/>
        <v>Optional</v>
      </c>
    </row>
    <row r="371" spans="1:100" x14ac:dyDescent="0.35">
      <c r="A371" s="69">
        <v>367</v>
      </c>
      <c r="B371" s="59"/>
      <c r="C371" s="83"/>
      <c r="D371" s="85"/>
      <c r="E371" s="90"/>
      <c r="F371" s="60"/>
      <c r="G371" s="60"/>
      <c r="H371" s="60"/>
      <c r="I371" s="61"/>
      <c r="J371" s="61"/>
      <c r="K371" s="105"/>
      <c r="L371" s="90"/>
      <c r="M371" s="60"/>
      <c r="N371" s="108"/>
      <c r="O371" s="91"/>
      <c r="P371" s="111"/>
      <c r="Q371" s="93" t="str">
        <f>Table_Sequence_Check[[#This Row],[Final Warnings]]</f>
        <v/>
      </c>
      <c r="R371" s="19"/>
      <c r="S371" s="19"/>
      <c r="T371" s="19"/>
      <c r="BG371" s="3" t="str" cm="1">
        <f t="array" ref="BG371">_xlfn.LET(
    _xlpm.ProblemFound, _xlfn.TEXTJOIN(", ", TRUE, IF(OR(Table65[[#This Row],[Codon Optimize Capitalized?]]="No", Table65[[#This Row],[Codon Optimize Capitalized?]]=""), IF((ISNUMBER(SEARCH(Table_Problem_Sequences[Problem Sequences], Table65[[#This Row],[Custom Sequence/Bank ID]]))), Table_Problem_Sequences[Problem Sequences], ""),IF((ISNUMBER(FIND(LOWER(Table_Problem_Sequences[Problem Sequences]), Table65[[#This Row],[Custom Sequence/Bank ID]]))), Table_Problem_Sequences[Problem Sequences], ""))),
    IF(_xlpm.ProblemFound="", "", "Warning 1: Problem sequences found (" &amp; _xlpm.ProblemFound &amp; ")"))</f>
        <v/>
      </c>
      <c r="BH371" s="3" t="str">
        <f>IF(AND(Table65[[#This Row],[Vector]] &lt;&gt; "Banked Construct",Table65[[#This Row],[Service]]&lt;&gt;"Stock RNA", LEN(Table65[[#This Row],[Custom Sequence/Bank ID]])&lt;300, Table65[[#This Row],[Custom Sequence/Bank ID]]&lt;&gt;""),"Comment: Sequence is less than 300nt. A spacer sequence will be added to bring the length up to 300nt","")</f>
        <v/>
      </c>
      <c r="BI371" s="1" t="str">
        <f>IF(AND(Table65[[#This Row],[Custom Sequence/Bank ID]]&lt;&gt;"", Table65[[#This Row],[Codon Optimize Capitalized?]]&lt;&gt; "No", Table65[[#This Row],[Codon Optimize Capitalized?]]&lt;&gt; "", Table65[[#This Row],[Codon Optimize Capitalized?]]&lt;&gt; "No Options"),
    IF(MOD(LEN(SUBSTITUTE(SUBSTITUTE(SUBSTITUTE(SUBSTITUTE(SUBSTITUTE(Table65[[#This Row],[Custom Sequence/Bank ID]], "a", ""), "c", ""), "g", ""), "u", ""), "t", "")), 3) = 0,
        "",
        "Error 3: Optimization regions not divisible by 3"),
    "")</f>
        <v/>
      </c>
      <c r="BJ371" s="1" t="str">
        <f>IF(
    Table65[[#This Row],[Vector]]="Banked Construct",
    IF(
        AND(
            LEFT(Table65[[#This Row],[Custom Sequence/Bank ID]], 3)="RTC",
            ISNUMBER(VALUE(MID(Table65[[#This Row],[Custom Sequence/Bank ID]], 4, 7))),
            LEN(Table65[[#This Row],[Custom Sequence/Bank ID]])=10
        ),
        "",
        "Error 4: Incorrect Bank ID"
    ),
    ""
)</f>
        <v/>
      </c>
      <c r="BK371" s="1" t="str">
        <f>IF(
   AND(Table65[[#This Row],[Vector]]&lt;&gt;"Banked Construct", LEN(Table65[[#This Row],[Custom Sequence/Bank ID]])&gt;0),
   IF(
      LEN(
         SUBSTITUTE(
            SUBSTITUTE(
               SUBSTITUTE(
                  SUBSTITUTE(UPPER(Table65[[#This Row],[Custom Sequence/Bank ID]]),"A",""),
               "C",""),
            "T",""),
         "G","")
      )&gt;0,
      "Error 5: Non-ACGT characters present",
      ""
   ),
   ""
)</f>
        <v/>
      </c>
      <c r="BL371" s="4" t="str">
        <f>IF(AND(Table65[[#This Row],[Vector]] &lt;&gt; "Banked Construct",Table65[[#This Row],[Service]]="Custom RNA", LEN(Table65[[#This Row],[Custom Sequence/Bank ID]])&gt;10000),"Error 6: Maximum sequence length is 10,000nt",IF(AND(Table65[[#This Row],[Vector]] &lt;&gt; "Banked Construct",Table65[[#This Row],[Service]]="HT Custom RNA", LEN(Table65[[#This Row],[Custom Sequence/Bank ID]])&gt;5000),"Error 6: Maximum sequence length for HT is 5,000nt", IF(Table65[[#This Row],[Service]]="HT Geneblock Custom RNA", IF(AND(Table65[[#This Row],[Vector]]="RTC coding circRNA", LEN(Table65[[#This Row],[Custom Sequence/Bank ID]])&gt;3793),"Error 6: Maximum sequence length for Coding CircRNA Geneblock is 3,793nt", IF(AND(Table65[[#This Row],[Vector]]="RTC noncoding circRNA", LEN(Table65[[#This Row],[Custom Sequence/Bank ID]])&gt;4493),"Error 6: Maximum sequence length for Noncoding CircRNA Geneblock is 4,493nt", IF(AND(Table65[[#This Row],[Vector]]="RTC Other RNA", LEN(Table65[[#This Row],[Custom Sequence/Bank ID]])&gt;4913),"Error 6: Maximum sequence length for Other RNA Geneblock is 4,913nt",""))),"")))</f>
        <v/>
      </c>
      <c r="BM371" s="4" t="str">
        <f>IF(AND(Table65[[#This Row],[Vector]] &lt;&gt; "Banked Construct", Table65[[#This Row],[Service]]&lt;&gt;"Stock RNA", Table65[[#This Row],[Custom Sequence/Bank ID]]&lt;&gt;""),
    _xlfn.LET(
        _xlpm.Sequence, Table65[[#This Row],[Custom Sequence/Bank ID]],
        _xlpm.OriginalLength, IF(AND(Table65[[#This Row],[Codon Optimize Capitalized?]] &lt;&gt; "No", Table65[[#This Row],[Codon Optimize Capitalized?]] &lt;&gt; ""),
                           LEN(SUBSTITUTE(SUBSTITUTE(SUBSTITUTE(SUBSTITUTE(SUBSTITUTE(_xlpm.Sequence, "A", ""), "C", ""), "G", ""), "T", ""), "U", "")),
                           LEN(_xlpm.Sequence)),
        _xlpm.NoGCLength, IF(AND(Table65[[#This Row],[Codon Optimize Capitalized?]] &lt;&gt; "No", Table65[[#This Row],[Codon Optimize Capitalized?]] &lt;&gt; ""),
                       LEN((SUBSTITUTE(SUBSTITUTE(SUBSTITUTE(SUBSTITUTE(SUBSTITUTE(SUBSTITUTE(SUBSTITUTE(_xlpm.Sequence, "A", ""), "C", ""), "G", ""), "T", ""), "U", ""), "g", ""), "c", ""))),
                       LEN(SUBSTITUTE(SUBSTITUTE(UPPER(_xlpm.Sequence), "G", ""), "C", ""))),
        _xlpm.GCLength, _xlpm.OriginalLength - _xlpm.NoGCLength,
        _xlpm.GCPercentage, IF(_xlpm.OriginalLength &gt; 15, _xlpm.GCLength / _xlpm.OriginalLength, 0.5),
                IF(OR(_xlpm.GCPercentage &gt; 0.65, _xlpm.GCPercentage &lt; 0.25), "Warning 7: Unoptimized region GC is not between 25-65%", "")
    ),
    ""
)</f>
        <v/>
      </c>
      <c r="BN371" s="4" t="str" cm="1">
        <f t="array" ref="BN371">_xlfn.LET(
    _xlpm.ProblemFound, _xlfn.TEXTJOIN(", ", TRUE, IF(OR(Table65[[#This Row],[Codon Optimize Capitalized?]]="No", Table65[[#This Row],[Codon Optimize Capitalized?]]=""), IF((ISNUMBER(SEARCH(Table_Restriction_Enzymes[XbaI], Table65[[#This Row],[Custom Sequence/Bank ID]]))), Table_Restriction_Enzymes[XbaI], ""),IF((ISNUMBER(FIND(LOWER(Table_Restriction_Enzymes[XbaI]), Table65[[#This Row],[Custom Sequence/Bank ID]]))), Table_Restriction_Enzymes[XbaI], ""))),
    IF(_xlpm.ProblemFound="", "", "[" &amp; _xlpm.ProblemFound &amp; "]"))</f>
        <v/>
      </c>
      <c r="BO371" s="4" t="str">
        <f>IF(Table_Sequence_Check[[#This Row],[Restriction Enzyme 1 Check]]&lt;&gt;"", Table_Restriction_Enzymes[[#Headers],[XbaI]],"")</f>
        <v/>
      </c>
      <c r="BP371" s="4" t="str" cm="1">
        <f t="array" ref="BP371">_xlfn.LET(
    _xlpm.ProblemFound, _xlfn.TEXTJOIN(", ", TRUE, IF(OR(Table65[[#This Row],[Codon Optimize Capitalized?]]="No", Table65[[#This Row],[Codon Optimize Capitalized?]]=""), IF((ISNUMBER(SEARCH(Table_Restriction_Enzymes[AscI], Table65[[#This Row],[Custom Sequence/Bank ID]]))), Table_Restriction_Enzymes[AscI], ""),IF((ISNUMBER(FIND(LOWER(Table_Restriction_Enzymes[AscI]), Table65[[#This Row],[Custom Sequence/Bank ID]]))), Table_Restriction_Enzymes[AscI], ""))),
    IF(_xlpm.ProblemFound="", "", "[" &amp; _xlpm.ProblemFound &amp; "]"))</f>
        <v/>
      </c>
      <c r="BQ371" s="4" t="str">
        <f>IF(Table_Sequence_Check[[#This Row],[Restriction Enzyme 2 Check]]&lt;&gt;"", Table_Restriction_Enzymes[[#Headers],[AscI]],"")</f>
        <v/>
      </c>
      <c r="BR371" s="4" t="str">
        <f>IF(AND(Table65[[#This Row],[Vector]] &lt;&gt; "Banked Construct",Table65[[#This Row],[Service]]&lt;&gt;"Stock RNA", Table65[[#This Row],[Service]]&lt;&gt;"HT Geneblock Custom RNA", Table_Sequence_Check[[#This Row],[Restriction Enzyme 1 Check]]&lt;&gt;"", Table_Sequence_Check[[#This Row],[Restriction Enzyme 2 Check]]&lt;&gt; ""),"Error 8: Remove instances of one of the following: " &amp; _xlfn.CONCAT(Table_Sequence_Check[[#This Row],[Restriction Enzyme 1 Check]],Table_Sequence_Check[[#This Row],[Restriction Enzyme 2 Check]]),"")</f>
        <v/>
      </c>
      <c r="BS371" s="4" t="str" cm="1">
        <f t="array" ref="BS371">IF(
   AND(
      Table65[[#This Row],[Service]] &lt;&gt; "",
      OR(
         COUNTIF(Table65[Service], "HT Custom RNA") &gt; 0,
         COUNTIF(Table65[Service], "HT Geneblock Custom RNA") &gt; 0
      ),
      COUNTA(_xlfn.UNIQUE(_xlfn._xlws.FILTER(Table65[Service], Table65[Service] &lt;&gt; ""))) &gt; 1
   ),
   "Error 9: If selecting HT Custom RNA or HT Geneblock Custom RNA, all items must match the selected HT service",
   ""
)</f>
        <v/>
      </c>
      <c r="BT371" s="4" t="str" cm="1">
        <f t="array" ref="BT371">IF(
   AND(
      Table65[[#This Row],[Service]] &lt;&gt; "",
      OR(COUNTIF(Table65[Service], "*HT Custom RNA*") &gt; 0, COUNTIF(Table65[Service], "*HT Geneblock Custom RNA*") &gt; 0),
      OR(
         COUNTA(_xlfn.UNIQUE(_xlfn._xlws.FILTER(Table65[RNA Analytics], (Table65[Service] &lt;&gt; "")))) &gt; 1,
         COUNTA(_xlfn.UNIQUE(_xlfn._xlws.FILTER(Table65[Bank Construct?], (Table65[Service] &lt;&gt; "")))) &gt; 1,
         COUNTA(_xlfn.UNIQUE(_xlfn._xlws.FILTER(Table65[Synthesis Type], (Table65[Service] &lt;&gt; "")))) &gt; 1
      )
   ),
   "Error 10: If submitting HT Custom RNA or HT Geneblock Custom RNA service request, all items must have the same Synthesis Type, Banking, and Analytics",
   ""
)</f>
        <v/>
      </c>
      <c r="BU371" s="4" t="str">
        <f>IF(AND(OR(Table65[[#This Row],[Service]] = "HT Custom RNA",Table65[[#This Row],[Service]] = "HT Geneblock Custom RNA"), Table65[[#This Row],[Vector]]="Banked Construct"),"Error 11: Banked constructs cannot be submitted for HT/Geneblock Custom RNA service. Contact the core if you'd like to resynthesize an entire banked plate","")</f>
        <v/>
      </c>
      <c r="BV371" s="4" t="str">
        <f>IF(AND(Table65[[#This Row],[Service]] &lt;&gt; "", Table65[[#This Row],[Vector]]="Banked Construct", Table65[[#This Row],[Bank Construct?]]="Yes"),"Error 12: Cannot bank constructs that are already banked","")</f>
        <v/>
      </c>
      <c r="BW371" s="4" t="str" cm="1">
        <f t="array" ref="BW371">_xlfn.LET(
    _xlpm.ProblemFound, _xlfn.TEXTJOIN(", ", TRUE, IF(AND(Table65[[#This Row],[Synthesis Type]]="Other RNA", OR(Table65[[#This Row],[Codon Optimize Capitalized?]]="No", Table65[[#This Row],[Codon Optimize Capitalized?]]="")), IF((ISNUMBER(SEARCH(Table_pA_Check[pA Check], Table65[[#This Row],[Custom Sequence/Bank ID]]))), Table_pA_Check[pA Check], ""),IF((ISNUMBER(FIND(LOWER(Table_pA_Check[pA Check]), Table65[[#This Row],[Custom Sequence/Bank ID]]))), Table_pA_Check[pA Check], ""))),
    IF(_xlpm.ProblemFound="", "", "Error 13: Problem sequences found (" &amp; _xlpm.ProblemFound &amp; ")"))</f>
        <v/>
      </c>
      <c r="BX371" s="4" t="str">
        <f>IF(AND(Table65[[#This Row],[Service]] &lt;&gt; "", Table65[[#This Row],[Codon Optimize Capitalized?]]&lt;&gt; "No", Table65[[#This Row],[Codon Optimize Capitalized?]]&lt;&gt; "", Table65[[#This Row],[Codon Optimize Capitalized?]]&lt;&gt; "No Options", EXACT(Table65[[#This Row],[Custom Sequence/Bank ID]],LOWER(Table65[[#This Row],[Custom Sequence/Bank ID]]))),"Error 14: Codon optimization is selected, but sequence is lowercase. Change regions for optimization to uppercase","")</f>
        <v/>
      </c>
      <c r="BY371" s="4" t="str">
        <f>IF(COUNTIF(Table65[Name], Table65[[#This Row],[Name]]) &gt; 1, "Error 15: Duplicate name", "")</f>
        <v/>
      </c>
      <c r="BZ371" s="4" t="str">
        <f>IF(
   Table65[[#This Row],[Service]]&lt;&gt;"",
   IF(
      AND(Table65[[#This Row],[Formulation]]="", Table65[[#This Row],[Number of Aliquots]]&gt;1),
      "Error 16: The RTC can only aliquot formulated circRNA; unformulated circRNA is stable through many freeze-thaw cycles",
      ""
   ),
   ""
)</f>
        <v/>
      </c>
      <c r="CA371" s="4" t="str">
        <f>IF(
   Table65[[#This Row],[Service]]&lt;&gt;"",
   IF(
      Table65[[#This Row],[Number of Aliquots]] &gt; (Table65[[#This Row],[Quantity (mg)]]*20),
      "Error 17: Too many aliquots. Maximum aliquots for Quantity requested = " &amp; (Table65[[#This Row],[Quantity (mg)]]*20),
      ""
   ),
   ""
)</f>
        <v/>
      </c>
      <c r="CB371" s="4" t="str">
        <f>IF(
   AND(Table65[[#This Row],[Service]]&lt;&gt;"", Table65[[#This Row],[Quantity (mg)]]&lt;0.2, Table65[[#This Row],[Formulation]]&lt;&gt;"", Table65[[#This Row],[Formulation]]&lt;&gt;"None"),
   "Error 18: Quantity too low. Minimum is 0.2mg for formulations",
   ""
)</f>
        <v/>
      </c>
      <c r="CC371" s="4" t="str">
        <f>IF(
   AND(Table65[[#This Row],[Service]]&lt;&gt;"", Table65[[#This Row],[Vector]]="No Vector", Table65[[#This Row],[Service]]&lt;&gt;"HT Geneblock Custom RNA"),
   "Error 19: [No Vector] can only be used for Geneblock service",
   ""
)</f>
        <v/>
      </c>
      <c r="CD371" s="4" t="str">
        <f>_xlfn.LET(
    _xlpm.errorList, _xlfn.TEXTJOIN(". ", TRUE, Table_Sequence_Check[[#This Row],[Problem Sequence Check]:[GC Check]],Table_Sequence_Check[[#This Row],[Restriction Enzyme Error]:[Gblock No Vector Check]]),
    IF(AND(Table65[[#This Row],[Service]]&lt;&gt;"", Table65[[#This Row],[Custom Sequence/Bank ID]]&lt;&gt;"SPECIAL",_xlpm.errorList&lt;&gt;""), _xlpm.errorList &amp; ".", "")
)</f>
        <v/>
      </c>
      <c r="CF371" s="3" t="str">
        <f t="shared" si="25"/>
        <v>Required</v>
      </c>
      <c r="CG371" s="1" t="str">
        <f t="shared" si="26"/>
        <v>Optional</v>
      </c>
      <c r="CH371" s="1" t="str">
        <f>IF(Table65[[#This Row],[Service]]&lt;&gt;"",IF((Table65[[#This Row],[Service]]="HT Custom RNA") + (Table65[[#This Row],[Service]]="HT Geneblock Custom RNA"), "Empty","Required"),"Empty")</f>
        <v>Empty</v>
      </c>
      <c r="CI371" s="1" t="str">
        <f>IF(Table65[[#This Row],[Service]] = "Stock RNA", "Required","Empty")</f>
        <v>Empty</v>
      </c>
      <c r="CJ371" s="1" t="str">
        <f>IF(OR(Table65[[#This Row],[Service]] = "Custom RNA", Table65[[#This Row],[Service]] = "HT Custom RNA", Table65[[#This Row],[Service]] = "HT Geneblock Custom RNA", Table65[[#This Row],[Service]] = "Formulation"), "Required", "Empty")</f>
        <v>Empty</v>
      </c>
      <c r="CK371" s="1" t="str">
        <f>IF(OR(Table65[[#This Row],[Service]] = "Custom RNA", Table65[[#This Row],[Service]] = "HT Custom RNA", Table65[[#This Row],[Service]] = "HT Geneblock Custom RNA"), "Required", "Empty")</f>
        <v>Empty</v>
      </c>
      <c r="CL371" s="1" t="str">
        <f>IF(OR(Table65[[#This Row],[Service]] = "Custom RNA", Table65[[#This Row],[Service]] = "HT Custom RNA", Table65[[#This Row],[Service]] = "HT Geneblock Custom RNA"), "Required", "Empty")</f>
        <v>Empty</v>
      </c>
      <c r="CM371" s="1" t="str">
        <f>IF(OR(Table65[[#This Row],[Service]] = "Custom RNA", Table65[[#This Row],[Service]] = "HT Custom RNA", Table65[[#This Row],[Service]] = "HT Geneblock Custom RNA"), "Required", "Empty")</f>
        <v>Empty</v>
      </c>
      <c r="CN371" s="1" t="str">
        <f>IF(AND(Table65[[#This Row],[Vector]]&lt;&gt;"Banked Construct", OR(Table65[[#This Row],[Service]] = "Custom RNA", Table65[[#This Row],[Service]] = "HT Custom RNA",Table65[[#This Row],[Service]] = "HT Geneblock Custom RNA",)), "Optional", "Empty")</f>
        <v>Empty</v>
      </c>
      <c r="CO371" s="1" t="str">
        <f>IF(OR(Table65[[#This Row],[Service]] = "Custom RNA", Table65[[#This Row],[Service]] = "HT Custom RNA"), "Optional", "Empty")</f>
        <v>Empty</v>
      </c>
      <c r="CP371" s="1" t="str">
        <f>IF(OR(Table65[[#This Row],[Service]] = "Custom RNA", Table65[[#This Row],[Service]] = "HT Custom RNA", Table65[[#This Row],[Service]] = "HT Custom Geneblock RNA"), "Optional", "Empty")</f>
        <v>Empty</v>
      </c>
      <c r="CQ371" s="1" t="str">
        <f>IF(Table65[[#This Row],[Service]]&lt;&gt;"",IF(OR(Table65[[#This Row],[Service]]="HT Custom RNA", Table65[[#This Row],[Service]]="HT Geneblock Custom RNA"), "Empty","Optional"),"Empty")</f>
        <v>Empty</v>
      </c>
      <c r="CR371" s="1" t="str">
        <f>IF(AND(Table65[[#This Row],[Formulation]]&lt;&gt;"",Table65[[#This Row],[Formulation]]&lt;&gt;"None",Table65[[#This Row],[Formulation]]&lt;&gt;"No Options"), "Required","Empty")</f>
        <v>Empty</v>
      </c>
      <c r="CS371" s="1" t="str">
        <f>IF(AND(Table65[[#This Row],[Formulation]]&lt;&gt;"",Table65[[#This Row],[Formulation]]&lt;&gt;"None",Table65[[#This Row],[Formulation]]&lt;&gt;"No Options"), "Optional","Empty")</f>
        <v>Empty</v>
      </c>
      <c r="CT371" s="1" t="str">
        <f t="shared" si="27"/>
        <v>Optional</v>
      </c>
      <c r="CU371" s="1" t="str">
        <f t="shared" si="28"/>
        <v>Optional</v>
      </c>
      <c r="CV371" s="2" t="str">
        <f t="shared" si="29"/>
        <v>Optional</v>
      </c>
    </row>
    <row r="372" spans="1:100" x14ac:dyDescent="0.35">
      <c r="A372" s="69">
        <v>368</v>
      </c>
      <c r="B372" s="59"/>
      <c r="C372" s="83"/>
      <c r="D372" s="85"/>
      <c r="E372" s="90"/>
      <c r="F372" s="60"/>
      <c r="G372" s="60"/>
      <c r="H372" s="60"/>
      <c r="I372" s="61"/>
      <c r="J372" s="61"/>
      <c r="K372" s="105"/>
      <c r="L372" s="90"/>
      <c r="M372" s="60"/>
      <c r="N372" s="108"/>
      <c r="O372" s="91"/>
      <c r="P372" s="111"/>
      <c r="Q372" s="93" t="str">
        <f>Table_Sequence_Check[[#This Row],[Final Warnings]]</f>
        <v/>
      </c>
      <c r="R372" s="19"/>
      <c r="S372" s="19"/>
      <c r="T372" s="19"/>
      <c r="BG372" s="3" t="str" cm="1">
        <f t="array" ref="BG372">_xlfn.LET(
    _xlpm.ProblemFound, _xlfn.TEXTJOIN(", ", TRUE, IF(OR(Table65[[#This Row],[Codon Optimize Capitalized?]]="No", Table65[[#This Row],[Codon Optimize Capitalized?]]=""), IF((ISNUMBER(SEARCH(Table_Problem_Sequences[Problem Sequences], Table65[[#This Row],[Custom Sequence/Bank ID]]))), Table_Problem_Sequences[Problem Sequences], ""),IF((ISNUMBER(FIND(LOWER(Table_Problem_Sequences[Problem Sequences]), Table65[[#This Row],[Custom Sequence/Bank ID]]))), Table_Problem_Sequences[Problem Sequences], ""))),
    IF(_xlpm.ProblemFound="", "", "Warning 1: Problem sequences found (" &amp; _xlpm.ProblemFound &amp; ")"))</f>
        <v/>
      </c>
      <c r="BH372" s="3" t="str">
        <f>IF(AND(Table65[[#This Row],[Vector]] &lt;&gt; "Banked Construct",Table65[[#This Row],[Service]]&lt;&gt;"Stock RNA", LEN(Table65[[#This Row],[Custom Sequence/Bank ID]])&lt;300, Table65[[#This Row],[Custom Sequence/Bank ID]]&lt;&gt;""),"Comment: Sequence is less than 300nt. A spacer sequence will be added to bring the length up to 300nt","")</f>
        <v/>
      </c>
      <c r="BI372" s="1" t="str">
        <f>IF(AND(Table65[[#This Row],[Custom Sequence/Bank ID]]&lt;&gt;"", Table65[[#This Row],[Codon Optimize Capitalized?]]&lt;&gt; "No", Table65[[#This Row],[Codon Optimize Capitalized?]]&lt;&gt; "", Table65[[#This Row],[Codon Optimize Capitalized?]]&lt;&gt; "No Options"),
    IF(MOD(LEN(SUBSTITUTE(SUBSTITUTE(SUBSTITUTE(SUBSTITUTE(SUBSTITUTE(Table65[[#This Row],[Custom Sequence/Bank ID]], "a", ""), "c", ""), "g", ""), "u", ""), "t", "")), 3) = 0,
        "",
        "Error 3: Optimization regions not divisible by 3"),
    "")</f>
        <v/>
      </c>
      <c r="BJ372" s="1" t="str">
        <f>IF(
    Table65[[#This Row],[Vector]]="Banked Construct",
    IF(
        AND(
            LEFT(Table65[[#This Row],[Custom Sequence/Bank ID]], 3)="RTC",
            ISNUMBER(VALUE(MID(Table65[[#This Row],[Custom Sequence/Bank ID]], 4, 7))),
            LEN(Table65[[#This Row],[Custom Sequence/Bank ID]])=10
        ),
        "",
        "Error 4: Incorrect Bank ID"
    ),
    ""
)</f>
        <v/>
      </c>
      <c r="BK372" s="1" t="str">
        <f>IF(
   AND(Table65[[#This Row],[Vector]]&lt;&gt;"Banked Construct", LEN(Table65[[#This Row],[Custom Sequence/Bank ID]])&gt;0),
   IF(
      LEN(
         SUBSTITUTE(
            SUBSTITUTE(
               SUBSTITUTE(
                  SUBSTITUTE(UPPER(Table65[[#This Row],[Custom Sequence/Bank ID]]),"A",""),
               "C",""),
            "T",""),
         "G","")
      )&gt;0,
      "Error 5: Non-ACGT characters present",
      ""
   ),
   ""
)</f>
        <v/>
      </c>
      <c r="BL372" s="4" t="str">
        <f>IF(AND(Table65[[#This Row],[Vector]] &lt;&gt; "Banked Construct",Table65[[#This Row],[Service]]="Custom RNA", LEN(Table65[[#This Row],[Custom Sequence/Bank ID]])&gt;10000),"Error 6: Maximum sequence length is 10,000nt",IF(AND(Table65[[#This Row],[Vector]] &lt;&gt; "Banked Construct",Table65[[#This Row],[Service]]="HT Custom RNA", LEN(Table65[[#This Row],[Custom Sequence/Bank ID]])&gt;5000),"Error 6: Maximum sequence length for HT is 5,000nt", IF(Table65[[#This Row],[Service]]="HT Geneblock Custom RNA", IF(AND(Table65[[#This Row],[Vector]]="RTC coding circRNA", LEN(Table65[[#This Row],[Custom Sequence/Bank ID]])&gt;3793),"Error 6: Maximum sequence length for Coding CircRNA Geneblock is 3,793nt", IF(AND(Table65[[#This Row],[Vector]]="RTC noncoding circRNA", LEN(Table65[[#This Row],[Custom Sequence/Bank ID]])&gt;4493),"Error 6: Maximum sequence length for Noncoding CircRNA Geneblock is 4,493nt", IF(AND(Table65[[#This Row],[Vector]]="RTC Other RNA", LEN(Table65[[#This Row],[Custom Sequence/Bank ID]])&gt;4913),"Error 6: Maximum sequence length for Other RNA Geneblock is 4,913nt",""))),"")))</f>
        <v/>
      </c>
      <c r="BM372" s="4" t="str">
        <f>IF(AND(Table65[[#This Row],[Vector]] &lt;&gt; "Banked Construct", Table65[[#This Row],[Service]]&lt;&gt;"Stock RNA", Table65[[#This Row],[Custom Sequence/Bank ID]]&lt;&gt;""),
    _xlfn.LET(
        _xlpm.Sequence, Table65[[#This Row],[Custom Sequence/Bank ID]],
        _xlpm.OriginalLength, IF(AND(Table65[[#This Row],[Codon Optimize Capitalized?]] &lt;&gt; "No", Table65[[#This Row],[Codon Optimize Capitalized?]] &lt;&gt; ""),
                           LEN(SUBSTITUTE(SUBSTITUTE(SUBSTITUTE(SUBSTITUTE(SUBSTITUTE(_xlpm.Sequence, "A", ""), "C", ""), "G", ""), "T", ""), "U", "")),
                           LEN(_xlpm.Sequence)),
        _xlpm.NoGCLength, IF(AND(Table65[[#This Row],[Codon Optimize Capitalized?]] &lt;&gt; "No", Table65[[#This Row],[Codon Optimize Capitalized?]] &lt;&gt; ""),
                       LEN((SUBSTITUTE(SUBSTITUTE(SUBSTITUTE(SUBSTITUTE(SUBSTITUTE(SUBSTITUTE(SUBSTITUTE(_xlpm.Sequence, "A", ""), "C", ""), "G", ""), "T", ""), "U", ""), "g", ""), "c", ""))),
                       LEN(SUBSTITUTE(SUBSTITUTE(UPPER(_xlpm.Sequence), "G", ""), "C", ""))),
        _xlpm.GCLength, _xlpm.OriginalLength - _xlpm.NoGCLength,
        _xlpm.GCPercentage, IF(_xlpm.OriginalLength &gt; 15, _xlpm.GCLength / _xlpm.OriginalLength, 0.5),
                IF(OR(_xlpm.GCPercentage &gt; 0.65, _xlpm.GCPercentage &lt; 0.25), "Warning 7: Unoptimized region GC is not between 25-65%", "")
    ),
    ""
)</f>
        <v/>
      </c>
      <c r="BN372" s="4" t="str" cm="1">
        <f t="array" ref="BN372">_xlfn.LET(
    _xlpm.ProblemFound, _xlfn.TEXTJOIN(", ", TRUE, IF(OR(Table65[[#This Row],[Codon Optimize Capitalized?]]="No", Table65[[#This Row],[Codon Optimize Capitalized?]]=""), IF((ISNUMBER(SEARCH(Table_Restriction_Enzymes[XbaI], Table65[[#This Row],[Custom Sequence/Bank ID]]))), Table_Restriction_Enzymes[XbaI], ""),IF((ISNUMBER(FIND(LOWER(Table_Restriction_Enzymes[XbaI]), Table65[[#This Row],[Custom Sequence/Bank ID]]))), Table_Restriction_Enzymes[XbaI], ""))),
    IF(_xlpm.ProblemFound="", "", "[" &amp; _xlpm.ProblemFound &amp; "]"))</f>
        <v/>
      </c>
      <c r="BO372" s="4" t="str">
        <f>IF(Table_Sequence_Check[[#This Row],[Restriction Enzyme 1 Check]]&lt;&gt;"", Table_Restriction_Enzymes[[#Headers],[XbaI]],"")</f>
        <v/>
      </c>
      <c r="BP372" s="4" t="str" cm="1">
        <f t="array" ref="BP372">_xlfn.LET(
    _xlpm.ProblemFound, _xlfn.TEXTJOIN(", ", TRUE, IF(OR(Table65[[#This Row],[Codon Optimize Capitalized?]]="No", Table65[[#This Row],[Codon Optimize Capitalized?]]=""), IF((ISNUMBER(SEARCH(Table_Restriction_Enzymes[AscI], Table65[[#This Row],[Custom Sequence/Bank ID]]))), Table_Restriction_Enzymes[AscI], ""),IF((ISNUMBER(FIND(LOWER(Table_Restriction_Enzymes[AscI]), Table65[[#This Row],[Custom Sequence/Bank ID]]))), Table_Restriction_Enzymes[AscI], ""))),
    IF(_xlpm.ProblemFound="", "", "[" &amp; _xlpm.ProblemFound &amp; "]"))</f>
        <v/>
      </c>
      <c r="BQ372" s="4" t="str">
        <f>IF(Table_Sequence_Check[[#This Row],[Restriction Enzyme 2 Check]]&lt;&gt;"", Table_Restriction_Enzymes[[#Headers],[AscI]],"")</f>
        <v/>
      </c>
      <c r="BR372" s="4" t="str">
        <f>IF(AND(Table65[[#This Row],[Vector]] &lt;&gt; "Banked Construct",Table65[[#This Row],[Service]]&lt;&gt;"Stock RNA", Table65[[#This Row],[Service]]&lt;&gt;"HT Geneblock Custom RNA", Table_Sequence_Check[[#This Row],[Restriction Enzyme 1 Check]]&lt;&gt;"", Table_Sequence_Check[[#This Row],[Restriction Enzyme 2 Check]]&lt;&gt; ""),"Error 8: Remove instances of one of the following: " &amp; _xlfn.CONCAT(Table_Sequence_Check[[#This Row],[Restriction Enzyme 1 Check]],Table_Sequence_Check[[#This Row],[Restriction Enzyme 2 Check]]),"")</f>
        <v/>
      </c>
      <c r="BS372" s="4" t="str" cm="1">
        <f t="array" ref="BS372">IF(
   AND(
      Table65[[#This Row],[Service]] &lt;&gt; "",
      OR(
         COUNTIF(Table65[Service], "HT Custom RNA") &gt; 0,
         COUNTIF(Table65[Service], "HT Geneblock Custom RNA") &gt; 0
      ),
      COUNTA(_xlfn.UNIQUE(_xlfn._xlws.FILTER(Table65[Service], Table65[Service] &lt;&gt; ""))) &gt; 1
   ),
   "Error 9: If selecting HT Custom RNA or HT Geneblock Custom RNA, all items must match the selected HT service",
   ""
)</f>
        <v/>
      </c>
      <c r="BT372" s="4" t="str" cm="1">
        <f t="array" ref="BT372">IF(
   AND(
      Table65[[#This Row],[Service]] &lt;&gt; "",
      OR(COUNTIF(Table65[Service], "*HT Custom RNA*") &gt; 0, COUNTIF(Table65[Service], "*HT Geneblock Custom RNA*") &gt; 0),
      OR(
         COUNTA(_xlfn.UNIQUE(_xlfn._xlws.FILTER(Table65[RNA Analytics], (Table65[Service] &lt;&gt; "")))) &gt; 1,
         COUNTA(_xlfn.UNIQUE(_xlfn._xlws.FILTER(Table65[Bank Construct?], (Table65[Service] &lt;&gt; "")))) &gt; 1,
         COUNTA(_xlfn.UNIQUE(_xlfn._xlws.FILTER(Table65[Synthesis Type], (Table65[Service] &lt;&gt; "")))) &gt; 1
      )
   ),
   "Error 10: If submitting HT Custom RNA or HT Geneblock Custom RNA service request, all items must have the same Synthesis Type, Banking, and Analytics",
   ""
)</f>
        <v/>
      </c>
      <c r="BU372" s="4" t="str">
        <f>IF(AND(OR(Table65[[#This Row],[Service]] = "HT Custom RNA",Table65[[#This Row],[Service]] = "HT Geneblock Custom RNA"), Table65[[#This Row],[Vector]]="Banked Construct"),"Error 11: Banked constructs cannot be submitted for HT/Geneblock Custom RNA service. Contact the core if you'd like to resynthesize an entire banked plate","")</f>
        <v/>
      </c>
      <c r="BV372" s="4" t="str">
        <f>IF(AND(Table65[[#This Row],[Service]] &lt;&gt; "", Table65[[#This Row],[Vector]]="Banked Construct", Table65[[#This Row],[Bank Construct?]]="Yes"),"Error 12: Cannot bank constructs that are already banked","")</f>
        <v/>
      </c>
      <c r="BW372" s="4" t="str" cm="1">
        <f t="array" ref="BW372">_xlfn.LET(
    _xlpm.ProblemFound, _xlfn.TEXTJOIN(", ", TRUE, IF(AND(Table65[[#This Row],[Synthesis Type]]="Other RNA", OR(Table65[[#This Row],[Codon Optimize Capitalized?]]="No", Table65[[#This Row],[Codon Optimize Capitalized?]]="")), IF((ISNUMBER(SEARCH(Table_pA_Check[pA Check], Table65[[#This Row],[Custom Sequence/Bank ID]]))), Table_pA_Check[pA Check], ""),IF((ISNUMBER(FIND(LOWER(Table_pA_Check[pA Check]), Table65[[#This Row],[Custom Sequence/Bank ID]]))), Table_pA_Check[pA Check], ""))),
    IF(_xlpm.ProblemFound="", "", "Error 13: Problem sequences found (" &amp; _xlpm.ProblemFound &amp; ")"))</f>
        <v/>
      </c>
      <c r="BX372" s="4" t="str">
        <f>IF(AND(Table65[[#This Row],[Service]] &lt;&gt; "", Table65[[#This Row],[Codon Optimize Capitalized?]]&lt;&gt; "No", Table65[[#This Row],[Codon Optimize Capitalized?]]&lt;&gt; "", Table65[[#This Row],[Codon Optimize Capitalized?]]&lt;&gt; "No Options", EXACT(Table65[[#This Row],[Custom Sequence/Bank ID]],LOWER(Table65[[#This Row],[Custom Sequence/Bank ID]]))),"Error 14: Codon optimization is selected, but sequence is lowercase. Change regions for optimization to uppercase","")</f>
        <v/>
      </c>
      <c r="BY372" s="4" t="str">
        <f>IF(COUNTIF(Table65[Name], Table65[[#This Row],[Name]]) &gt; 1, "Error 15: Duplicate name", "")</f>
        <v/>
      </c>
      <c r="BZ372" s="4" t="str">
        <f>IF(
   Table65[[#This Row],[Service]]&lt;&gt;"",
   IF(
      AND(Table65[[#This Row],[Formulation]]="", Table65[[#This Row],[Number of Aliquots]]&gt;1),
      "Error 16: The RTC can only aliquot formulated circRNA; unformulated circRNA is stable through many freeze-thaw cycles",
      ""
   ),
   ""
)</f>
        <v/>
      </c>
      <c r="CA372" s="4" t="str">
        <f>IF(
   Table65[[#This Row],[Service]]&lt;&gt;"",
   IF(
      Table65[[#This Row],[Number of Aliquots]] &gt; (Table65[[#This Row],[Quantity (mg)]]*20),
      "Error 17: Too many aliquots. Maximum aliquots for Quantity requested = " &amp; (Table65[[#This Row],[Quantity (mg)]]*20),
      ""
   ),
   ""
)</f>
        <v/>
      </c>
      <c r="CB372" s="4" t="str">
        <f>IF(
   AND(Table65[[#This Row],[Service]]&lt;&gt;"", Table65[[#This Row],[Quantity (mg)]]&lt;0.2, Table65[[#This Row],[Formulation]]&lt;&gt;"", Table65[[#This Row],[Formulation]]&lt;&gt;"None"),
   "Error 18: Quantity too low. Minimum is 0.2mg for formulations",
   ""
)</f>
        <v/>
      </c>
      <c r="CC372" s="4" t="str">
        <f>IF(
   AND(Table65[[#This Row],[Service]]&lt;&gt;"", Table65[[#This Row],[Vector]]="No Vector", Table65[[#This Row],[Service]]&lt;&gt;"HT Geneblock Custom RNA"),
   "Error 19: [No Vector] can only be used for Geneblock service",
   ""
)</f>
        <v/>
      </c>
      <c r="CD372" s="4" t="str">
        <f>_xlfn.LET(
    _xlpm.errorList, _xlfn.TEXTJOIN(". ", TRUE, Table_Sequence_Check[[#This Row],[Problem Sequence Check]:[GC Check]],Table_Sequence_Check[[#This Row],[Restriction Enzyme Error]:[Gblock No Vector Check]]),
    IF(AND(Table65[[#This Row],[Service]]&lt;&gt;"", Table65[[#This Row],[Custom Sequence/Bank ID]]&lt;&gt;"SPECIAL",_xlpm.errorList&lt;&gt;""), _xlpm.errorList &amp; ".", "")
)</f>
        <v/>
      </c>
      <c r="CF372" s="3" t="str">
        <f t="shared" si="25"/>
        <v>Required</v>
      </c>
      <c r="CG372" s="1" t="str">
        <f t="shared" si="26"/>
        <v>Optional</v>
      </c>
      <c r="CH372" s="1" t="str">
        <f>IF(Table65[[#This Row],[Service]]&lt;&gt;"",IF((Table65[[#This Row],[Service]]="HT Custom RNA") + (Table65[[#This Row],[Service]]="HT Geneblock Custom RNA"), "Empty","Required"),"Empty")</f>
        <v>Empty</v>
      </c>
      <c r="CI372" s="1" t="str">
        <f>IF(Table65[[#This Row],[Service]] = "Stock RNA", "Required","Empty")</f>
        <v>Empty</v>
      </c>
      <c r="CJ372" s="1" t="str">
        <f>IF(OR(Table65[[#This Row],[Service]] = "Custom RNA", Table65[[#This Row],[Service]] = "HT Custom RNA", Table65[[#This Row],[Service]] = "HT Geneblock Custom RNA", Table65[[#This Row],[Service]] = "Formulation"), "Required", "Empty")</f>
        <v>Empty</v>
      </c>
      <c r="CK372" s="1" t="str">
        <f>IF(OR(Table65[[#This Row],[Service]] = "Custom RNA", Table65[[#This Row],[Service]] = "HT Custom RNA", Table65[[#This Row],[Service]] = "HT Geneblock Custom RNA"), "Required", "Empty")</f>
        <v>Empty</v>
      </c>
      <c r="CL372" s="1" t="str">
        <f>IF(OR(Table65[[#This Row],[Service]] = "Custom RNA", Table65[[#This Row],[Service]] = "HT Custom RNA", Table65[[#This Row],[Service]] = "HT Geneblock Custom RNA"), "Required", "Empty")</f>
        <v>Empty</v>
      </c>
      <c r="CM372" s="1" t="str">
        <f>IF(OR(Table65[[#This Row],[Service]] = "Custom RNA", Table65[[#This Row],[Service]] = "HT Custom RNA", Table65[[#This Row],[Service]] = "HT Geneblock Custom RNA"), "Required", "Empty")</f>
        <v>Empty</v>
      </c>
      <c r="CN372" s="1" t="str">
        <f>IF(AND(Table65[[#This Row],[Vector]]&lt;&gt;"Banked Construct", OR(Table65[[#This Row],[Service]] = "Custom RNA", Table65[[#This Row],[Service]] = "HT Custom RNA",Table65[[#This Row],[Service]] = "HT Geneblock Custom RNA",)), "Optional", "Empty")</f>
        <v>Empty</v>
      </c>
      <c r="CO372" s="1" t="str">
        <f>IF(OR(Table65[[#This Row],[Service]] = "Custom RNA", Table65[[#This Row],[Service]] = "HT Custom RNA"), "Optional", "Empty")</f>
        <v>Empty</v>
      </c>
      <c r="CP372" s="1" t="str">
        <f>IF(OR(Table65[[#This Row],[Service]] = "Custom RNA", Table65[[#This Row],[Service]] = "HT Custom RNA", Table65[[#This Row],[Service]] = "HT Custom Geneblock RNA"), "Optional", "Empty")</f>
        <v>Empty</v>
      </c>
      <c r="CQ372" s="1" t="str">
        <f>IF(Table65[[#This Row],[Service]]&lt;&gt;"",IF(OR(Table65[[#This Row],[Service]]="HT Custom RNA", Table65[[#This Row],[Service]]="HT Geneblock Custom RNA"), "Empty","Optional"),"Empty")</f>
        <v>Empty</v>
      </c>
      <c r="CR372" s="1" t="str">
        <f>IF(AND(Table65[[#This Row],[Formulation]]&lt;&gt;"",Table65[[#This Row],[Formulation]]&lt;&gt;"None",Table65[[#This Row],[Formulation]]&lt;&gt;"No Options"), "Required","Empty")</f>
        <v>Empty</v>
      </c>
      <c r="CS372" s="1" t="str">
        <f>IF(AND(Table65[[#This Row],[Formulation]]&lt;&gt;"",Table65[[#This Row],[Formulation]]&lt;&gt;"None",Table65[[#This Row],[Formulation]]&lt;&gt;"No Options"), "Optional","Empty")</f>
        <v>Empty</v>
      </c>
      <c r="CT372" s="1" t="str">
        <f t="shared" si="27"/>
        <v>Optional</v>
      </c>
      <c r="CU372" s="1" t="str">
        <f t="shared" si="28"/>
        <v>Optional</v>
      </c>
      <c r="CV372" s="2" t="str">
        <f t="shared" si="29"/>
        <v>Optional</v>
      </c>
    </row>
    <row r="373" spans="1:100" x14ac:dyDescent="0.35">
      <c r="A373" s="69">
        <v>369</v>
      </c>
      <c r="B373" s="59"/>
      <c r="C373" s="83"/>
      <c r="D373" s="85"/>
      <c r="E373" s="90"/>
      <c r="F373" s="60"/>
      <c r="G373" s="60"/>
      <c r="H373" s="60"/>
      <c r="I373" s="61"/>
      <c r="J373" s="61"/>
      <c r="K373" s="105"/>
      <c r="L373" s="90"/>
      <c r="M373" s="60"/>
      <c r="N373" s="108"/>
      <c r="O373" s="91"/>
      <c r="P373" s="111"/>
      <c r="Q373" s="93" t="str">
        <f>Table_Sequence_Check[[#This Row],[Final Warnings]]</f>
        <v/>
      </c>
      <c r="R373" s="19"/>
      <c r="S373" s="19"/>
      <c r="T373" s="19"/>
      <c r="BG373" s="3" t="str" cm="1">
        <f t="array" ref="BG373">_xlfn.LET(
    _xlpm.ProblemFound, _xlfn.TEXTJOIN(", ", TRUE, IF(OR(Table65[[#This Row],[Codon Optimize Capitalized?]]="No", Table65[[#This Row],[Codon Optimize Capitalized?]]=""), IF((ISNUMBER(SEARCH(Table_Problem_Sequences[Problem Sequences], Table65[[#This Row],[Custom Sequence/Bank ID]]))), Table_Problem_Sequences[Problem Sequences], ""),IF((ISNUMBER(FIND(LOWER(Table_Problem_Sequences[Problem Sequences]), Table65[[#This Row],[Custom Sequence/Bank ID]]))), Table_Problem_Sequences[Problem Sequences], ""))),
    IF(_xlpm.ProblemFound="", "", "Warning 1: Problem sequences found (" &amp; _xlpm.ProblemFound &amp; ")"))</f>
        <v/>
      </c>
      <c r="BH373" s="3" t="str">
        <f>IF(AND(Table65[[#This Row],[Vector]] &lt;&gt; "Banked Construct",Table65[[#This Row],[Service]]&lt;&gt;"Stock RNA", LEN(Table65[[#This Row],[Custom Sequence/Bank ID]])&lt;300, Table65[[#This Row],[Custom Sequence/Bank ID]]&lt;&gt;""),"Comment: Sequence is less than 300nt. A spacer sequence will be added to bring the length up to 300nt","")</f>
        <v/>
      </c>
      <c r="BI373" s="1" t="str">
        <f>IF(AND(Table65[[#This Row],[Custom Sequence/Bank ID]]&lt;&gt;"", Table65[[#This Row],[Codon Optimize Capitalized?]]&lt;&gt; "No", Table65[[#This Row],[Codon Optimize Capitalized?]]&lt;&gt; "", Table65[[#This Row],[Codon Optimize Capitalized?]]&lt;&gt; "No Options"),
    IF(MOD(LEN(SUBSTITUTE(SUBSTITUTE(SUBSTITUTE(SUBSTITUTE(SUBSTITUTE(Table65[[#This Row],[Custom Sequence/Bank ID]], "a", ""), "c", ""), "g", ""), "u", ""), "t", "")), 3) = 0,
        "",
        "Error 3: Optimization regions not divisible by 3"),
    "")</f>
        <v/>
      </c>
      <c r="BJ373" s="1" t="str">
        <f>IF(
    Table65[[#This Row],[Vector]]="Banked Construct",
    IF(
        AND(
            LEFT(Table65[[#This Row],[Custom Sequence/Bank ID]], 3)="RTC",
            ISNUMBER(VALUE(MID(Table65[[#This Row],[Custom Sequence/Bank ID]], 4, 7))),
            LEN(Table65[[#This Row],[Custom Sequence/Bank ID]])=10
        ),
        "",
        "Error 4: Incorrect Bank ID"
    ),
    ""
)</f>
        <v/>
      </c>
      <c r="BK373" s="1" t="str">
        <f>IF(
   AND(Table65[[#This Row],[Vector]]&lt;&gt;"Banked Construct", LEN(Table65[[#This Row],[Custom Sequence/Bank ID]])&gt;0),
   IF(
      LEN(
         SUBSTITUTE(
            SUBSTITUTE(
               SUBSTITUTE(
                  SUBSTITUTE(UPPER(Table65[[#This Row],[Custom Sequence/Bank ID]]),"A",""),
               "C",""),
            "T",""),
         "G","")
      )&gt;0,
      "Error 5: Non-ACGT characters present",
      ""
   ),
   ""
)</f>
        <v/>
      </c>
      <c r="BL373" s="4" t="str">
        <f>IF(AND(Table65[[#This Row],[Vector]] &lt;&gt; "Banked Construct",Table65[[#This Row],[Service]]="Custom RNA", LEN(Table65[[#This Row],[Custom Sequence/Bank ID]])&gt;10000),"Error 6: Maximum sequence length is 10,000nt",IF(AND(Table65[[#This Row],[Vector]] &lt;&gt; "Banked Construct",Table65[[#This Row],[Service]]="HT Custom RNA", LEN(Table65[[#This Row],[Custom Sequence/Bank ID]])&gt;5000),"Error 6: Maximum sequence length for HT is 5,000nt", IF(Table65[[#This Row],[Service]]="HT Geneblock Custom RNA", IF(AND(Table65[[#This Row],[Vector]]="RTC coding circRNA", LEN(Table65[[#This Row],[Custom Sequence/Bank ID]])&gt;3793),"Error 6: Maximum sequence length for Coding CircRNA Geneblock is 3,793nt", IF(AND(Table65[[#This Row],[Vector]]="RTC noncoding circRNA", LEN(Table65[[#This Row],[Custom Sequence/Bank ID]])&gt;4493),"Error 6: Maximum sequence length for Noncoding CircRNA Geneblock is 4,493nt", IF(AND(Table65[[#This Row],[Vector]]="RTC Other RNA", LEN(Table65[[#This Row],[Custom Sequence/Bank ID]])&gt;4913),"Error 6: Maximum sequence length for Other RNA Geneblock is 4,913nt",""))),"")))</f>
        <v/>
      </c>
      <c r="BM373" s="4" t="str">
        <f>IF(AND(Table65[[#This Row],[Vector]] &lt;&gt; "Banked Construct", Table65[[#This Row],[Service]]&lt;&gt;"Stock RNA", Table65[[#This Row],[Custom Sequence/Bank ID]]&lt;&gt;""),
    _xlfn.LET(
        _xlpm.Sequence, Table65[[#This Row],[Custom Sequence/Bank ID]],
        _xlpm.OriginalLength, IF(AND(Table65[[#This Row],[Codon Optimize Capitalized?]] &lt;&gt; "No", Table65[[#This Row],[Codon Optimize Capitalized?]] &lt;&gt; ""),
                           LEN(SUBSTITUTE(SUBSTITUTE(SUBSTITUTE(SUBSTITUTE(SUBSTITUTE(_xlpm.Sequence, "A", ""), "C", ""), "G", ""), "T", ""), "U", "")),
                           LEN(_xlpm.Sequence)),
        _xlpm.NoGCLength, IF(AND(Table65[[#This Row],[Codon Optimize Capitalized?]] &lt;&gt; "No", Table65[[#This Row],[Codon Optimize Capitalized?]] &lt;&gt; ""),
                       LEN((SUBSTITUTE(SUBSTITUTE(SUBSTITUTE(SUBSTITUTE(SUBSTITUTE(SUBSTITUTE(SUBSTITUTE(_xlpm.Sequence, "A", ""), "C", ""), "G", ""), "T", ""), "U", ""), "g", ""), "c", ""))),
                       LEN(SUBSTITUTE(SUBSTITUTE(UPPER(_xlpm.Sequence), "G", ""), "C", ""))),
        _xlpm.GCLength, _xlpm.OriginalLength - _xlpm.NoGCLength,
        _xlpm.GCPercentage, IF(_xlpm.OriginalLength &gt; 15, _xlpm.GCLength / _xlpm.OriginalLength, 0.5),
                IF(OR(_xlpm.GCPercentage &gt; 0.65, _xlpm.GCPercentage &lt; 0.25), "Warning 7: Unoptimized region GC is not between 25-65%", "")
    ),
    ""
)</f>
        <v/>
      </c>
      <c r="BN373" s="4" t="str" cm="1">
        <f t="array" ref="BN373">_xlfn.LET(
    _xlpm.ProblemFound, _xlfn.TEXTJOIN(", ", TRUE, IF(OR(Table65[[#This Row],[Codon Optimize Capitalized?]]="No", Table65[[#This Row],[Codon Optimize Capitalized?]]=""), IF((ISNUMBER(SEARCH(Table_Restriction_Enzymes[XbaI], Table65[[#This Row],[Custom Sequence/Bank ID]]))), Table_Restriction_Enzymes[XbaI], ""),IF((ISNUMBER(FIND(LOWER(Table_Restriction_Enzymes[XbaI]), Table65[[#This Row],[Custom Sequence/Bank ID]]))), Table_Restriction_Enzymes[XbaI], ""))),
    IF(_xlpm.ProblemFound="", "", "[" &amp; _xlpm.ProblemFound &amp; "]"))</f>
        <v/>
      </c>
      <c r="BO373" s="4" t="str">
        <f>IF(Table_Sequence_Check[[#This Row],[Restriction Enzyme 1 Check]]&lt;&gt;"", Table_Restriction_Enzymes[[#Headers],[XbaI]],"")</f>
        <v/>
      </c>
      <c r="BP373" s="4" t="str" cm="1">
        <f t="array" ref="BP373">_xlfn.LET(
    _xlpm.ProblemFound, _xlfn.TEXTJOIN(", ", TRUE, IF(OR(Table65[[#This Row],[Codon Optimize Capitalized?]]="No", Table65[[#This Row],[Codon Optimize Capitalized?]]=""), IF((ISNUMBER(SEARCH(Table_Restriction_Enzymes[AscI], Table65[[#This Row],[Custom Sequence/Bank ID]]))), Table_Restriction_Enzymes[AscI], ""),IF((ISNUMBER(FIND(LOWER(Table_Restriction_Enzymes[AscI]), Table65[[#This Row],[Custom Sequence/Bank ID]]))), Table_Restriction_Enzymes[AscI], ""))),
    IF(_xlpm.ProblemFound="", "", "[" &amp; _xlpm.ProblemFound &amp; "]"))</f>
        <v/>
      </c>
      <c r="BQ373" s="4" t="str">
        <f>IF(Table_Sequence_Check[[#This Row],[Restriction Enzyme 2 Check]]&lt;&gt;"", Table_Restriction_Enzymes[[#Headers],[AscI]],"")</f>
        <v/>
      </c>
      <c r="BR373" s="4" t="str">
        <f>IF(AND(Table65[[#This Row],[Vector]] &lt;&gt; "Banked Construct",Table65[[#This Row],[Service]]&lt;&gt;"Stock RNA", Table65[[#This Row],[Service]]&lt;&gt;"HT Geneblock Custom RNA", Table_Sequence_Check[[#This Row],[Restriction Enzyme 1 Check]]&lt;&gt;"", Table_Sequence_Check[[#This Row],[Restriction Enzyme 2 Check]]&lt;&gt; ""),"Error 8: Remove instances of one of the following: " &amp; _xlfn.CONCAT(Table_Sequence_Check[[#This Row],[Restriction Enzyme 1 Check]],Table_Sequence_Check[[#This Row],[Restriction Enzyme 2 Check]]),"")</f>
        <v/>
      </c>
      <c r="BS373" s="4" t="str" cm="1">
        <f t="array" ref="BS373">IF(
   AND(
      Table65[[#This Row],[Service]] &lt;&gt; "",
      OR(
         COUNTIF(Table65[Service], "HT Custom RNA") &gt; 0,
         COUNTIF(Table65[Service], "HT Geneblock Custom RNA") &gt; 0
      ),
      COUNTA(_xlfn.UNIQUE(_xlfn._xlws.FILTER(Table65[Service], Table65[Service] &lt;&gt; ""))) &gt; 1
   ),
   "Error 9: If selecting HT Custom RNA or HT Geneblock Custom RNA, all items must match the selected HT service",
   ""
)</f>
        <v/>
      </c>
      <c r="BT373" s="4" t="str" cm="1">
        <f t="array" ref="BT373">IF(
   AND(
      Table65[[#This Row],[Service]] &lt;&gt; "",
      OR(COUNTIF(Table65[Service], "*HT Custom RNA*") &gt; 0, COUNTIF(Table65[Service], "*HT Geneblock Custom RNA*") &gt; 0),
      OR(
         COUNTA(_xlfn.UNIQUE(_xlfn._xlws.FILTER(Table65[RNA Analytics], (Table65[Service] &lt;&gt; "")))) &gt; 1,
         COUNTA(_xlfn.UNIQUE(_xlfn._xlws.FILTER(Table65[Bank Construct?], (Table65[Service] &lt;&gt; "")))) &gt; 1,
         COUNTA(_xlfn.UNIQUE(_xlfn._xlws.FILTER(Table65[Synthesis Type], (Table65[Service] &lt;&gt; "")))) &gt; 1
      )
   ),
   "Error 10: If submitting HT Custom RNA or HT Geneblock Custom RNA service request, all items must have the same Synthesis Type, Banking, and Analytics",
   ""
)</f>
        <v/>
      </c>
      <c r="BU373" s="4" t="str">
        <f>IF(AND(OR(Table65[[#This Row],[Service]] = "HT Custom RNA",Table65[[#This Row],[Service]] = "HT Geneblock Custom RNA"), Table65[[#This Row],[Vector]]="Banked Construct"),"Error 11: Banked constructs cannot be submitted for HT/Geneblock Custom RNA service. Contact the core if you'd like to resynthesize an entire banked plate","")</f>
        <v/>
      </c>
      <c r="BV373" s="4" t="str">
        <f>IF(AND(Table65[[#This Row],[Service]] &lt;&gt; "", Table65[[#This Row],[Vector]]="Banked Construct", Table65[[#This Row],[Bank Construct?]]="Yes"),"Error 12: Cannot bank constructs that are already banked","")</f>
        <v/>
      </c>
      <c r="BW373" s="4" t="str" cm="1">
        <f t="array" ref="BW373">_xlfn.LET(
    _xlpm.ProblemFound, _xlfn.TEXTJOIN(", ", TRUE, IF(AND(Table65[[#This Row],[Synthesis Type]]="Other RNA", OR(Table65[[#This Row],[Codon Optimize Capitalized?]]="No", Table65[[#This Row],[Codon Optimize Capitalized?]]="")), IF((ISNUMBER(SEARCH(Table_pA_Check[pA Check], Table65[[#This Row],[Custom Sequence/Bank ID]]))), Table_pA_Check[pA Check], ""),IF((ISNUMBER(FIND(LOWER(Table_pA_Check[pA Check]), Table65[[#This Row],[Custom Sequence/Bank ID]]))), Table_pA_Check[pA Check], ""))),
    IF(_xlpm.ProblemFound="", "", "Error 13: Problem sequences found (" &amp; _xlpm.ProblemFound &amp; ")"))</f>
        <v/>
      </c>
      <c r="BX373" s="4" t="str">
        <f>IF(AND(Table65[[#This Row],[Service]] &lt;&gt; "", Table65[[#This Row],[Codon Optimize Capitalized?]]&lt;&gt; "No", Table65[[#This Row],[Codon Optimize Capitalized?]]&lt;&gt; "", Table65[[#This Row],[Codon Optimize Capitalized?]]&lt;&gt; "No Options", EXACT(Table65[[#This Row],[Custom Sequence/Bank ID]],LOWER(Table65[[#This Row],[Custom Sequence/Bank ID]]))),"Error 14: Codon optimization is selected, but sequence is lowercase. Change regions for optimization to uppercase","")</f>
        <v/>
      </c>
      <c r="BY373" s="4" t="str">
        <f>IF(COUNTIF(Table65[Name], Table65[[#This Row],[Name]]) &gt; 1, "Error 15: Duplicate name", "")</f>
        <v/>
      </c>
      <c r="BZ373" s="4" t="str">
        <f>IF(
   Table65[[#This Row],[Service]]&lt;&gt;"",
   IF(
      AND(Table65[[#This Row],[Formulation]]="", Table65[[#This Row],[Number of Aliquots]]&gt;1),
      "Error 16: The RTC can only aliquot formulated circRNA; unformulated circRNA is stable through many freeze-thaw cycles",
      ""
   ),
   ""
)</f>
        <v/>
      </c>
      <c r="CA373" s="4" t="str">
        <f>IF(
   Table65[[#This Row],[Service]]&lt;&gt;"",
   IF(
      Table65[[#This Row],[Number of Aliquots]] &gt; (Table65[[#This Row],[Quantity (mg)]]*20),
      "Error 17: Too many aliquots. Maximum aliquots for Quantity requested = " &amp; (Table65[[#This Row],[Quantity (mg)]]*20),
      ""
   ),
   ""
)</f>
        <v/>
      </c>
      <c r="CB373" s="4" t="str">
        <f>IF(
   AND(Table65[[#This Row],[Service]]&lt;&gt;"", Table65[[#This Row],[Quantity (mg)]]&lt;0.2, Table65[[#This Row],[Formulation]]&lt;&gt;"", Table65[[#This Row],[Formulation]]&lt;&gt;"None"),
   "Error 18: Quantity too low. Minimum is 0.2mg for formulations",
   ""
)</f>
        <v/>
      </c>
      <c r="CC373" s="4" t="str">
        <f>IF(
   AND(Table65[[#This Row],[Service]]&lt;&gt;"", Table65[[#This Row],[Vector]]="No Vector", Table65[[#This Row],[Service]]&lt;&gt;"HT Geneblock Custom RNA"),
   "Error 19: [No Vector] can only be used for Geneblock service",
   ""
)</f>
        <v/>
      </c>
      <c r="CD373" s="4" t="str">
        <f>_xlfn.LET(
    _xlpm.errorList, _xlfn.TEXTJOIN(". ", TRUE, Table_Sequence_Check[[#This Row],[Problem Sequence Check]:[GC Check]],Table_Sequence_Check[[#This Row],[Restriction Enzyme Error]:[Gblock No Vector Check]]),
    IF(AND(Table65[[#This Row],[Service]]&lt;&gt;"", Table65[[#This Row],[Custom Sequence/Bank ID]]&lt;&gt;"SPECIAL",_xlpm.errorList&lt;&gt;""), _xlpm.errorList &amp; ".", "")
)</f>
        <v/>
      </c>
      <c r="CF373" s="3" t="str">
        <f t="shared" si="25"/>
        <v>Required</v>
      </c>
      <c r="CG373" s="1" t="str">
        <f t="shared" si="26"/>
        <v>Optional</v>
      </c>
      <c r="CH373" s="1" t="str">
        <f>IF(Table65[[#This Row],[Service]]&lt;&gt;"",IF((Table65[[#This Row],[Service]]="HT Custom RNA") + (Table65[[#This Row],[Service]]="HT Geneblock Custom RNA"), "Empty","Required"),"Empty")</f>
        <v>Empty</v>
      </c>
      <c r="CI373" s="1" t="str">
        <f>IF(Table65[[#This Row],[Service]] = "Stock RNA", "Required","Empty")</f>
        <v>Empty</v>
      </c>
      <c r="CJ373" s="1" t="str">
        <f>IF(OR(Table65[[#This Row],[Service]] = "Custom RNA", Table65[[#This Row],[Service]] = "HT Custom RNA", Table65[[#This Row],[Service]] = "HT Geneblock Custom RNA", Table65[[#This Row],[Service]] = "Formulation"), "Required", "Empty")</f>
        <v>Empty</v>
      </c>
      <c r="CK373" s="1" t="str">
        <f>IF(OR(Table65[[#This Row],[Service]] = "Custom RNA", Table65[[#This Row],[Service]] = "HT Custom RNA", Table65[[#This Row],[Service]] = "HT Geneblock Custom RNA"), "Required", "Empty")</f>
        <v>Empty</v>
      </c>
      <c r="CL373" s="1" t="str">
        <f>IF(OR(Table65[[#This Row],[Service]] = "Custom RNA", Table65[[#This Row],[Service]] = "HT Custom RNA", Table65[[#This Row],[Service]] = "HT Geneblock Custom RNA"), "Required", "Empty")</f>
        <v>Empty</v>
      </c>
      <c r="CM373" s="1" t="str">
        <f>IF(OR(Table65[[#This Row],[Service]] = "Custom RNA", Table65[[#This Row],[Service]] = "HT Custom RNA", Table65[[#This Row],[Service]] = "HT Geneblock Custom RNA"), "Required", "Empty")</f>
        <v>Empty</v>
      </c>
      <c r="CN373" s="1" t="str">
        <f>IF(AND(Table65[[#This Row],[Vector]]&lt;&gt;"Banked Construct", OR(Table65[[#This Row],[Service]] = "Custom RNA", Table65[[#This Row],[Service]] = "HT Custom RNA",Table65[[#This Row],[Service]] = "HT Geneblock Custom RNA",)), "Optional", "Empty")</f>
        <v>Empty</v>
      </c>
      <c r="CO373" s="1" t="str">
        <f>IF(OR(Table65[[#This Row],[Service]] = "Custom RNA", Table65[[#This Row],[Service]] = "HT Custom RNA"), "Optional", "Empty")</f>
        <v>Empty</v>
      </c>
      <c r="CP373" s="1" t="str">
        <f>IF(OR(Table65[[#This Row],[Service]] = "Custom RNA", Table65[[#This Row],[Service]] = "HT Custom RNA", Table65[[#This Row],[Service]] = "HT Custom Geneblock RNA"), "Optional", "Empty")</f>
        <v>Empty</v>
      </c>
      <c r="CQ373" s="1" t="str">
        <f>IF(Table65[[#This Row],[Service]]&lt;&gt;"",IF(OR(Table65[[#This Row],[Service]]="HT Custom RNA", Table65[[#This Row],[Service]]="HT Geneblock Custom RNA"), "Empty","Optional"),"Empty")</f>
        <v>Empty</v>
      </c>
      <c r="CR373" s="1" t="str">
        <f>IF(AND(Table65[[#This Row],[Formulation]]&lt;&gt;"",Table65[[#This Row],[Formulation]]&lt;&gt;"None",Table65[[#This Row],[Formulation]]&lt;&gt;"No Options"), "Required","Empty")</f>
        <v>Empty</v>
      </c>
      <c r="CS373" s="1" t="str">
        <f>IF(AND(Table65[[#This Row],[Formulation]]&lt;&gt;"",Table65[[#This Row],[Formulation]]&lt;&gt;"None",Table65[[#This Row],[Formulation]]&lt;&gt;"No Options"), "Optional","Empty")</f>
        <v>Empty</v>
      </c>
      <c r="CT373" s="1" t="str">
        <f t="shared" si="27"/>
        <v>Optional</v>
      </c>
      <c r="CU373" s="1" t="str">
        <f t="shared" si="28"/>
        <v>Optional</v>
      </c>
      <c r="CV373" s="2" t="str">
        <f t="shared" si="29"/>
        <v>Optional</v>
      </c>
    </row>
    <row r="374" spans="1:100" x14ac:dyDescent="0.35">
      <c r="A374" s="69">
        <v>370</v>
      </c>
      <c r="B374" s="59"/>
      <c r="C374" s="83"/>
      <c r="D374" s="85"/>
      <c r="E374" s="90"/>
      <c r="F374" s="60"/>
      <c r="G374" s="60"/>
      <c r="H374" s="60"/>
      <c r="I374" s="61"/>
      <c r="J374" s="61"/>
      <c r="K374" s="105"/>
      <c r="L374" s="90"/>
      <c r="M374" s="60"/>
      <c r="N374" s="108"/>
      <c r="O374" s="91"/>
      <c r="P374" s="111"/>
      <c r="Q374" s="93" t="str">
        <f>Table_Sequence_Check[[#This Row],[Final Warnings]]</f>
        <v/>
      </c>
      <c r="R374" s="19"/>
      <c r="S374" s="19"/>
      <c r="T374" s="19"/>
      <c r="BG374" s="3" t="str" cm="1">
        <f t="array" ref="BG374">_xlfn.LET(
    _xlpm.ProblemFound, _xlfn.TEXTJOIN(", ", TRUE, IF(OR(Table65[[#This Row],[Codon Optimize Capitalized?]]="No", Table65[[#This Row],[Codon Optimize Capitalized?]]=""), IF((ISNUMBER(SEARCH(Table_Problem_Sequences[Problem Sequences], Table65[[#This Row],[Custom Sequence/Bank ID]]))), Table_Problem_Sequences[Problem Sequences], ""),IF((ISNUMBER(FIND(LOWER(Table_Problem_Sequences[Problem Sequences]), Table65[[#This Row],[Custom Sequence/Bank ID]]))), Table_Problem_Sequences[Problem Sequences], ""))),
    IF(_xlpm.ProblemFound="", "", "Warning 1: Problem sequences found (" &amp; _xlpm.ProblemFound &amp; ")"))</f>
        <v/>
      </c>
      <c r="BH374" s="3" t="str">
        <f>IF(AND(Table65[[#This Row],[Vector]] &lt;&gt; "Banked Construct",Table65[[#This Row],[Service]]&lt;&gt;"Stock RNA", LEN(Table65[[#This Row],[Custom Sequence/Bank ID]])&lt;300, Table65[[#This Row],[Custom Sequence/Bank ID]]&lt;&gt;""),"Comment: Sequence is less than 300nt. A spacer sequence will be added to bring the length up to 300nt","")</f>
        <v/>
      </c>
      <c r="BI374" s="1" t="str">
        <f>IF(AND(Table65[[#This Row],[Custom Sequence/Bank ID]]&lt;&gt;"", Table65[[#This Row],[Codon Optimize Capitalized?]]&lt;&gt; "No", Table65[[#This Row],[Codon Optimize Capitalized?]]&lt;&gt; "", Table65[[#This Row],[Codon Optimize Capitalized?]]&lt;&gt; "No Options"),
    IF(MOD(LEN(SUBSTITUTE(SUBSTITUTE(SUBSTITUTE(SUBSTITUTE(SUBSTITUTE(Table65[[#This Row],[Custom Sequence/Bank ID]], "a", ""), "c", ""), "g", ""), "u", ""), "t", "")), 3) = 0,
        "",
        "Error 3: Optimization regions not divisible by 3"),
    "")</f>
        <v/>
      </c>
      <c r="BJ374" s="1" t="str">
        <f>IF(
    Table65[[#This Row],[Vector]]="Banked Construct",
    IF(
        AND(
            LEFT(Table65[[#This Row],[Custom Sequence/Bank ID]], 3)="RTC",
            ISNUMBER(VALUE(MID(Table65[[#This Row],[Custom Sequence/Bank ID]], 4, 7))),
            LEN(Table65[[#This Row],[Custom Sequence/Bank ID]])=10
        ),
        "",
        "Error 4: Incorrect Bank ID"
    ),
    ""
)</f>
        <v/>
      </c>
      <c r="BK374" s="1" t="str">
        <f>IF(
   AND(Table65[[#This Row],[Vector]]&lt;&gt;"Banked Construct", LEN(Table65[[#This Row],[Custom Sequence/Bank ID]])&gt;0),
   IF(
      LEN(
         SUBSTITUTE(
            SUBSTITUTE(
               SUBSTITUTE(
                  SUBSTITUTE(UPPER(Table65[[#This Row],[Custom Sequence/Bank ID]]),"A",""),
               "C",""),
            "T",""),
         "G","")
      )&gt;0,
      "Error 5: Non-ACGT characters present",
      ""
   ),
   ""
)</f>
        <v/>
      </c>
      <c r="BL374" s="4" t="str">
        <f>IF(AND(Table65[[#This Row],[Vector]] &lt;&gt; "Banked Construct",Table65[[#This Row],[Service]]="Custom RNA", LEN(Table65[[#This Row],[Custom Sequence/Bank ID]])&gt;10000),"Error 6: Maximum sequence length is 10,000nt",IF(AND(Table65[[#This Row],[Vector]] &lt;&gt; "Banked Construct",Table65[[#This Row],[Service]]="HT Custom RNA", LEN(Table65[[#This Row],[Custom Sequence/Bank ID]])&gt;5000),"Error 6: Maximum sequence length for HT is 5,000nt", IF(Table65[[#This Row],[Service]]="HT Geneblock Custom RNA", IF(AND(Table65[[#This Row],[Vector]]="RTC coding circRNA", LEN(Table65[[#This Row],[Custom Sequence/Bank ID]])&gt;3793),"Error 6: Maximum sequence length for Coding CircRNA Geneblock is 3,793nt", IF(AND(Table65[[#This Row],[Vector]]="RTC noncoding circRNA", LEN(Table65[[#This Row],[Custom Sequence/Bank ID]])&gt;4493),"Error 6: Maximum sequence length for Noncoding CircRNA Geneblock is 4,493nt", IF(AND(Table65[[#This Row],[Vector]]="RTC Other RNA", LEN(Table65[[#This Row],[Custom Sequence/Bank ID]])&gt;4913),"Error 6: Maximum sequence length for Other RNA Geneblock is 4,913nt",""))),"")))</f>
        <v/>
      </c>
      <c r="BM374" s="4" t="str">
        <f>IF(AND(Table65[[#This Row],[Vector]] &lt;&gt; "Banked Construct", Table65[[#This Row],[Service]]&lt;&gt;"Stock RNA", Table65[[#This Row],[Custom Sequence/Bank ID]]&lt;&gt;""),
    _xlfn.LET(
        _xlpm.Sequence, Table65[[#This Row],[Custom Sequence/Bank ID]],
        _xlpm.OriginalLength, IF(AND(Table65[[#This Row],[Codon Optimize Capitalized?]] &lt;&gt; "No", Table65[[#This Row],[Codon Optimize Capitalized?]] &lt;&gt; ""),
                           LEN(SUBSTITUTE(SUBSTITUTE(SUBSTITUTE(SUBSTITUTE(SUBSTITUTE(_xlpm.Sequence, "A", ""), "C", ""), "G", ""), "T", ""), "U", "")),
                           LEN(_xlpm.Sequence)),
        _xlpm.NoGCLength, IF(AND(Table65[[#This Row],[Codon Optimize Capitalized?]] &lt;&gt; "No", Table65[[#This Row],[Codon Optimize Capitalized?]] &lt;&gt; ""),
                       LEN((SUBSTITUTE(SUBSTITUTE(SUBSTITUTE(SUBSTITUTE(SUBSTITUTE(SUBSTITUTE(SUBSTITUTE(_xlpm.Sequence, "A", ""), "C", ""), "G", ""), "T", ""), "U", ""), "g", ""), "c", ""))),
                       LEN(SUBSTITUTE(SUBSTITUTE(UPPER(_xlpm.Sequence), "G", ""), "C", ""))),
        _xlpm.GCLength, _xlpm.OriginalLength - _xlpm.NoGCLength,
        _xlpm.GCPercentage, IF(_xlpm.OriginalLength &gt; 15, _xlpm.GCLength / _xlpm.OriginalLength, 0.5),
                IF(OR(_xlpm.GCPercentage &gt; 0.65, _xlpm.GCPercentage &lt; 0.25), "Warning 7: Unoptimized region GC is not between 25-65%", "")
    ),
    ""
)</f>
        <v/>
      </c>
      <c r="BN374" s="4" t="str" cm="1">
        <f t="array" ref="BN374">_xlfn.LET(
    _xlpm.ProblemFound, _xlfn.TEXTJOIN(", ", TRUE, IF(OR(Table65[[#This Row],[Codon Optimize Capitalized?]]="No", Table65[[#This Row],[Codon Optimize Capitalized?]]=""), IF((ISNUMBER(SEARCH(Table_Restriction_Enzymes[XbaI], Table65[[#This Row],[Custom Sequence/Bank ID]]))), Table_Restriction_Enzymes[XbaI], ""),IF((ISNUMBER(FIND(LOWER(Table_Restriction_Enzymes[XbaI]), Table65[[#This Row],[Custom Sequence/Bank ID]]))), Table_Restriction_Enzymes[XbaI], ""))),
    IF(_xlpm.ProblemFound="", "", "[" &amp; _xlpm.ProblemFound &amp; "]"))</f>
        <v/>
      </c>
      <c r="BO374" s="4" t="str">
        <f>IF(Table_Sequence_Check[[#This Row],[Restriction Enzyme 1 Check]]&lt;&gt;"", Table_Restriction_Enzymes[[#Headers],[XbaI]],"")</f>
        <v/>
      </c>
      <c r="BP374" s="4" t="str" cm="1">
        <f t="array" ref="BP374">_xlfn.LET(
    _xlpm.ProblemFound, _xlfn.TEXTJOIN(", ", TRUE, IF(OR(Table65[[#This Row],[Codon Optimize Capitalized?]]="No", Table65[[#This Row],[Codon Optimize Capitalized?]]=""), IF((ISNUMBER(SEARCH(Table_Restriction_Enzymes[AscI], Table65[[#This Row],[Custom Sequence/Bank ID]]))), Table_Restriction_Enzymes[AscI], ""),IF((ISNUMBER(FIND(LOWER(Table_Restriction_Enzymes[AscI]), Table65[[#This Row],[Custom Sequence/Bank ID]]))), Table_Restriction_Enzymes[AscI], ""))),
    IF(_xlpm.ProblemFound="", "", "[" &amp; _xlpm.ProblemFound &amp; "]"))</f>
        <v/>
      </c>
      <c r="BQ374" s="4" t="str">
        <f>IF(Table_Sequence_Check[[#This Row],[Restriction Enzyme 2 Check]]&lt;&gt;"", Table_Restriction_Enzymes[[#Headers],[AscI]],"")</f>
        <v/>
      </c>
      <c r="BR374" s="4" t="str">
        <f>IF(AND(Table65[[#This Row],[Vector]] &lt;&gt; "Banked Construct",Table65[[#This Row],[Service]]&lt;&gt;"Stock RNA", Table65[[#This Row],[Service]]&lt;&gt;"HT Geneblock Custom RNA", Table_Sequence_Check[[#This Row],[Restriction Enzyme 1 Check]]&lt;&gt;"", Table_Sequence_Check[[#This Row],[Restriction Enzyme 2 Check]]&lt;&gt; ""),"Error 8: Remove instances of one of the following: " &amp; _xlfn.CONCAT(Table_Sequence_Check[[#This Row],[Restriction Enzyme 1 Check]],Table_Sequence_Check[[#This Row],[Restriction Enzyme 2 Check]]),"")</f>
        <v/>
      </c>
      <c r="BS374" s="4" t="str" cm="1">
        <f t="array" ref="BS374">IF(
   AND(
      Table65[[#This Row],[Service]] &lt;&gt; "",
      OR(
         COUNTIF(Table65[Service], "HT Custom RNA") &gt; 0,
         COUNTIF(Table65[Service], "HT Geneblock Custom RNA") &gt; 0
      ),
      COUNTA(_xlfn.UNIQUE(_xlfn._xlws.FILTER(Table65[Service], Table65[Service] &lt;&gt; ""))) &gt; 1
   ),
   "Error 9: If selecting HT Custom RNA or HT Geneblock Custom RNA, all items must match the selected HT service",
   ""
)</f>
        <v/>
      </c>
      <c r="BT374" s="4" t="str" cm="1">
        <f t="array" ref="BT374">IF(
   AND(
      Table65[[#This Row],[Service]] &lt;&gt; "",
      OR(COUNTIF(Table65[Service], "*HT Custom RNA*") &gt; 0, COUNTIF(Table65[Service], "*HT Geneblock Custom RNA*") &gt; 0),
      OR(
         COUNTA(_xlfn.UNIQUE(_xlfn._xlws.FILTER(Table65[RNA Analytics], (Table65[Service] &lt;&gt; "")))) &gt; 1,
         COUNTA(_xlfn.UNIQUE(_xlfn._xlws.FILTER(Table65[Bank Construct?], (Table65[Service] &lt;&gt; "")))) &gt; 1,
         COUNTA(_xlfn.UNIQUE(_xlfn._xlws.FILTER(Table65[Synthesis Type], (Table65[Service] &lt;&gt; "")))) &gt; 1
      )
   ),
   "Error 10: If submitting HT Custom RNA or HT Geneblock Custom RNA service request, all items must have the same Synthesis Type, Banking, and Analytics",
   ""
)</f>
        <v/>
      </c>
      <c r="BU374" s="4" t="str">
        <f>IF(AND(OR(Table65[[#This Row],[Service]] = "HT Custom RNA",Table65[[#This Row],[Service]] = "HT Geneblock Custom RNA"), Table65[[#This Row],[Vector]]="Banked Construct"),"Error 11: Banked constructs cannot be submitted for HT/Geneblock Custom RNA service. Contact the core if you'd like to resynthesize an entire banked plate","")</f>
        <v/>
      </c>
      <c r="BV374" s="4" t="str">
        <f>IF(AND(Table65[[#This Row],[Service]] &lt;&gt; "", Table65[[#This Row],[Vector]]="Banked Construct", Table65[[#This Row],[Bank Construct?]]="Yes"),"Error 12: Cannot bank constructs that are already banked","")</f>
        <v/>
      </c>
      <c r="BW374" s="4" t="str" cm="1">
        <f t="array" ref="BW374">_xlfn.LET(
    _xlpm.ProblemFound, _xlfn.TEXTJOIN(", ", TRUE, IF(AND(Table65[[#This Row],[Synthesis Type]]="Other RNA", OR(Table65[[#This Row],[Codon Optimize Capitalized?]]="No", Table65[[#This Row],[Codon Optimize Capitalized?]]="")), IF((ISNUMBER(SEARCH(Table_pA_Check[pA Check], Table65[[#This Row],[Custom Sequence/Bank ID]]))), Table_pA_Check[pA Check], ""),IF((ISNUMBER(FIND(LOWER(Table_pA_Check[pA Check]), Table65[[#This Row],[Custom Sequence/Bank ID]]))), Table_pA_Check[pA Check], ""))),
    IF(_xlpm.ProblemFound="", "", "Error 13: Problem sequences found (" &amp; _xlpm.ProblemFound &amp; ")"))</f>
        <v/>
      </c>
      <c r="BX374" s="4" t="str">
        <f>IF(AND(Table65[[#This Row],[Service]] &lt;&gt; "", Table65[[#This Row],[Codon Optimize Capitalized?]]&lt;&gt; "No", Table65[[#This Row],[Codon Optimize Capitalized?]]&lt;&gt; "", Table65[[#This Row],[Codon Optimize Capitalized?]]&lt;&gt; "No Options", EXACT(Table65[[#This Row],[Custom Sequence/Bank ID]],LOWER(Table65[[#This Row],[Custom Sequence/Bank ID]]))),"Error 14: Codon optimization is selected, but sequence is lowercase. Change regions for optimization to uppercase","")</f>
        <v/>
      </c>
      <c r="BY374" s="4" t="str">
        <f>IF(COUNTIF(Table65[Name], Table65[[#This Row],[Name]]) &gt; 1, "Error 15: Duplicate name", "")</f>
        <v/>
      </c>
      <c r="BZ374" s="4" t="str">
        <f>IF(
   Table65[[#This Row],[Service]]&lt;&gt;"",
   IF(
      AND(Table65[[#This Row],[Formulation]]="", Table65[[#This Row],[Number of Aliquots]]&gt;1),
      "Error 16: The RTC can only aliquot formulated circRNA; unformulated circRNA is stable through many freeze-thaw cycles",
      ""
   ),
   ""
)</f>
        <v/>
      </c>
      <c r="CA374" s="4" t="str">
        <f>IF(
   Table65[[#This Row],[Service]]&lt;&gt;"",
   IF(
      Table65[[#This Row],[Number of Aliquots]] &gt; (Table65[[#This Row],[Quantity (mg)]]*20),
      "Error 17: Too many aliquots. Maximum aliquots for Quantity requested = " &amp; (Table65[[#This Row],[Quantity (mg)]]*20),
      ""
   ),
   ""
)</f>
        <v/>
      </c>
      <c r="CB374" s="4" t="str">
        <f>IF(
   AND(Table65[[#This Row],[Service]]&lt;&gt;"", Table65[[#This Row],[Quantity (mg)]]&lt;0.2, Table65[[#This Row],[Formulation]]&lt;&gt;"", Table65[[#This Row],[Formulation]]&lt;&gt;"None"),
   "Error 18: Quantity too low. Minimum is 0.2mg for formulations",
   ""
)</f>
        <v/>
      </c>
      <c r="CC374" s="4" t="str">
        <f>IF(
   AND(Table65[[#This Row],[Service]]&lt;&gt;"", Table65[[#This Row],[Vector]]="No Vector", Table65[[#This Row],[Service]]&lt;&gt;"HT Geneblock Custom RNA"),
   "Error 19: [No Vector] can only be used for Geneblock service",
   ""
)</f>
        <v/>
      </c>
      <c r="CD374" s="4" t="str">
        <f>_xlfn.LET(
    _xlpm.errorList, _xlfn.TEXTJOIN(". ", TRUE, Table_Sequence_Check[[#This Row],[Problem Sequence Check]:[GC Check]],Table_Sequence_Check[[#This Row],[Restriction Enzyme Error]:[Gblock No Vector Check]]),
    IF(AND(Table65[[#This Row],[Service]]&lt;&gt;"", Table65[[#This Row],[Custom Sequence/Bank ID]]&lt;&gt;"SPECIAL",_xlpm.errorList&lt;&gt;""), _xlpm.errorList &amp; ".", "")
)</f>
        <v/>
      </c>
      <c r="CF374" s="3" t="str">
        <f t="shared" si="25"/>
        <v>Required</v>
      </c>
      <c r="CG374" s="1" t="str">
        <f t="shared" si="26"/>
        <v>Optional</v>
      </c>
      <c r="CH374" s="1" t="str">
        <f>IF(Table65[[#This Row],[Service]]&lt;&gt;"",IF((Table65[[#This Row],[Service]]="HT Custom RNA") + (Table65[[#This Row],[Service]]="HT Geneblock Custom RNA"), "Empty","Required"),"Empty")</f>
        <v>Empty</v>
      </c>
      <c r="CI374" s="1" t="str">
        <f>IF(Table65[[#This Row],[Service]] = "Stock RNA", "Required","Empty")</f>
        <v>Empty</v>
      </c>
      <c r="CJ374" s="1" t="str">
        <f>IF(OR(Table65[[#This Row],[Service]] = "Custom RNA", Table65[[#This Row],[Service]] = "HT Custom RNA", Table65[[#This Row],[Service]] = "HT Geneblock Custom RNA", Table65[[#This Row],[Service]] = "Formulation"), "Required", "Empty")</f>
        <v>Empty</v>
      </c>
      <c r="CK374" s="1" t="str">
        <f>IF(OR(Table65[[#This Row],[Service]] = "Custom RNA", Table65[[#This Row],[Service]] = "HT Custom RNA", Table65[[#This Row],[Service]] = "HT Geneblock Custom RNA"), "Required", "Empty")</f>
        <v>Empty</v>
      </c>
      <c r="CL374" s="1" t="str">
        <f>IF(OR(Table65[[#This Row],[Service]] = "Custom RNA", Table65[[#This Row],[Service]] = "HT Custom RNA", Table65[[#This Row],[Service]] = "HT Geneblock Custom RNA"), "Required", "Empty")</f>
        <v>Empty</v>
      </c>
      <c r="CM374" s="1" t="str">
        <f>IF(OR(Table65[[#This Row],[Service]] = "Custom RNA", Table65[[#This Row],[Service]] = "HT Custom RNA", Table65[[#This Row],[Service]] = "HT Geneblock Custom RNA"), "Required", "Empty")</f>
        <v>Empty</v>
      </c>
      <c r="CN374" s="1" t="str">
        <f>IF(AND(Table65[[#This Row],[Vector]]&lt;&gt;"Banked Construct", OR(Table65[[#This Row],[Service]] = "Custom RNA", Table65[[#This Row],[Service]] = "HT Custom RNA",Table65[[#This Row],[Service]] = "HT Geneblock Custom RNA",)), "Optional", "Empty")</f>
        <v>Empty</v>
      </c>
      <c r="CO374" s="1" t="str">
        <f>IF(OR(Table65[[#This Row],[Service]] = "Custom RNA", Table65[[#This Row],[Service]] = "HT Custom RNA"), "Optional", "Empty")</f>
        <v>Empty</v>
      </c>
      <c r="CP374" s="1" t="str">
        <f>IF(OR(Table65[[#This Row],[Service]] = "Custom RNA", Table65[[#This Row],[Service]] = "HT Custom RNA", Table65[[#This Row],[Service]] = "HT Custom Geneblock RNA"), "Optional", "Empty")</f>
        <v>Empty</v>
      </c>
      <c r="CQ374" s="1" t="str">
        <f>IF(Table65[[#This Row],[Service]]&lt;&gt;"",IF(OR(Table65[[#This Row],[Service]]="HT Custom RNA", Table65[[#This Row],[Service]]="HT Geneblock Custom RNA"), "Empty","Optional"),"Empty")</f>
        <v>Empty</v>
      </c>
      <c r="CR374" s="1" t="str">
        <f>IF(AND(Table65[[#This Row],[Formulation]]&lt;&gt;"",Table65[[#This Row],[Formulation]]&lt;&gt;"None",Table65[[#This Row],[Formulation]]&lt;&gt;"No Options"), "Required","Empty")</f>
        <v>Empty</v>
      </c>
      <c r="CS374" s="1" t="str">
        <f>IF(AND(Table65[[#This Row],[Formulation]]&lt;&gt;"",Table65[[#This Row],[Formulation]]&lt;&gt;"None",Table65[[#This Row],[Formulation]]&lt;&gt;"No Options"), "Optional","Empty")</f>
        <v>Empty</v>
      </c>
      <c r="CT374" s="1" t="str">
        <f t="shared" si="27"/>
        <v>Optional</v>
      </c>
      <c r="CU374" s="1" t="str">
        <f t="shared" si="28"/>
        <v>Optional</v>
      </c>
      <c r="CV374" s="2" t="str">
        <f t="shared" si="29"/>
        <v>Optional</v>
      </c>
    </row>
    <row r="375" spans="1:100" x14ac:dyDescent="0.35">
      <c r="A375" s="69">
        <v>371</v>
      </c>
      <c r="B375" s="59"/>
      <c r="C375" s="83"/>
      <c r="D375" s="85"/>
      <c r="E375" s="90"/>
      <c r="F375" s="60"/>
      <c r="G375" s="60"/>
      <c r="H375" s="60"/>
      <c r="I375" s="61"/>
      <c r="J375" s="61"/>
      <c r="K375" s="105"/>
      <c r="L375" s="90"/>
      <c r="M375" s="60"/>
      <c r="N375" s="108"/>
      <c r="O375" s="91"/>
      <c r="P375" s="111"/>
      <c r="Q375" s="93" t="str">
        <f>Table_Sequence_Check[[#This Row],[Final Warnings]]</f>
        <v/>
      </c>
      <c r="R375" s="19"/>
      <c r="S375" s="19"/>
      <c r="T375" s="19"/>
      <c r="BG375" s="3" t="str" cm="1">
        <f t="array" ref="BG375">_xlfn.LET(
    _xlpm.ProblemFound, _xlfn.TEXTJOIN(", ", TRUE, IF(OR(Table65[[#This Row],[Codon Optimize Capitalized?]]="No", Table65[[#This Row],[Codon Optimize Capitalized?]]=""), IF((ISNUMBER(SEARCH(Table_Problem_Sequences[Problem Sequences], Table65[[#This Row],[Custom Sequence/Bank ID]]))), Table_Problem_Sequences[Problem Sequences], ""),IF((ISNUMBER(FIND(LOWER(Table_Problem_Sequences[Problem Sequences]), Table65[[#This Row],[Custom Sequence/Bank ID]]))), Table_Problem_Sequences[Problem Sequences], ""))),
    IF(_xlpm.ProblemFound="", "", "Warning 1: Problem sequences found (" &amp; _xlpm.ProblemFound &amp; ")"))</f>
        <v/>
      </c>
      <c r="BH375" s="3" t="str">
        <f>IF(AND(Table65[[#This Row],[Vector]] &lt;&gt; "Banked Construct",Table65[[#This Row],[Service]]&lt;&gt;"Stock RNA", LEN(Table65[[#This Row],[Custom Sequence/Bank ID]])&lt;300, Table65[[#This Row],[Custom Sequence/Bank ID]]&lt;&gt;""),"Comment: Sequence is less than 300nt. A spacer sequence will be added to bring the length up to 300nt","")</f>
        <v/>
      </c>
      <c r="BI375" s="1" t="str">
        <f>IF(AND(Table65[[#This Row],[Custom Sequence/Bank ID]]&lt;&gt;"", Table65[[#This Row],[Codon Optimize Capitalized?]]&lt;&gt; "No", Table65[[#This Row],[Codon Optimize Capitalized?]]&lt;&gt; "", Table65[[#This Row],[Codon Optimize Capitalized?]]&lt;&gt; "No Options"),
    IF(MOD(LEN(SUBSTITUTE(SUBSTITUTE(SUBSTITUTE(SUBSTITUTE(SUBSTITUTE(Table65[[#This Row],[Custom Sequence/Bank ID]], "a", ""), "c", ""), "g", ""), "u", ""), "t", "")), 3) = 0,
        "",
        "Error 3: Optimization regions not divisible by 3"),
    "")</f>
        <v/>
      </c>
      <c r="BJ375" s="1" t="str">
        <f>IF(
    Table65[[#This Row],[Vector]]="Banked Construct",
    IF(
        AND(
            LEFT(Table65[[#This Row],[Custom Sequence/Bank ID]], 3)="RTC",
            ISNUMBER(VALUE(MID(Table65[[#This Row],[Custom Sequence/Bank ID]], 4, 7))),
            LEN(Table65[[#This Row],[Custom Sequence/Bank ID]])=10
        ),
        "",
        "Error 4: Incorrect Bank ID"
    ),
    ""
)</f>
        <v/>
      </c>
      <c r="BK375" s="1" t="str">
        <f>IF(
   AND(Table65[[#This Row],[Vector]]&lt;&gt;"Banked Construct", LEN(Table65[[#This Row],[Custom Sequence/Bank ID]])&gt;0),
   IF(
      LEN(
         SUBSTITUTE(
            SUBSTITUTE(
               SUBSTITUTE(
                  SUBSTITUTE(UPPER(Table65[[#This Row],[Custom Sequence/Bank ID]]),"A",""),
               "C",""),
            "T",""),
         "G","")
      )&gt;0,
      "Error 5: Non-ACGT characters present",
      ""
   ),
   ""
)</f>
        <v/>
      </c>
      <c r="BL375" s="4" t="str">
        <f>IF(AND(Table65[[#This Row],[Vector]] &lt;&gt; "Banked Construct",Table65[[#This Row],[Service]]="Custom RNA", LEN(Table65[[#This Row],[Custom Sequence/Bank ID]])&gt;10000),"Error 6: Maximum sequence length is 10,000nt",IF(AND(Table65[[#This Row],[Vector]] &lt;&gt; "Banked Construct",Table65[[#This Row],[Service]]="HT Custom RNA", LEN(Table65[[#This Row],[Custom Sequence/Bank ID]])&gt;5000),"Error 6: Maximum sequence length for HT is 5,000nt", IF(Table65[[#This Row],[Service]]="HT Geneblock Custom RNA", IF(AND(Table65[[#This Row],[Vector]]="RTC coding circRNA", LEN(Table65[[#This Row],[Custom Sequence/Bank ID]])&gt;3793),"Error 6: Maximum sequence length for Coding CircRNA Geneblock is 3,793nt", IF(AND(Table65[[#This Row],[Vector]]="RTC noncoding circRNA", LEN(Table65[[#This Row],[Custom Sequence/Bank ID]])&gt;4493),"Error 6: Maximum sequence length for Noncoding CircRNA Geneblock is 4,493nt", IF(AND(Table65[[#This Row],[Vector]]="RTC Other RNA", LEN(Table65[[#This Row],[Custom Sequence/Bank ID]])&gt;4913),"Error 6: Maximum sequence length for Other RNA Geneblock is 4,913nt",""))),"")))</f>
        <v/>
      </c>
      <c r="BM375" s="4" t="str">
        <f>IF(AND(Table65[[#This Row],[Vector]] &lt;&gt; "Banked Construct", Table65[[#This Row],[Service]]&lt;&gt;"Stock RNA", Table65[[#This Row],[Custom Sequence/Bank ID]]&lt;&gt;""),
    _xlfn.LET(
        _xlpm.Sequence, Table65[[#This Row],[Custom Sequence/Bank ID]],
        _xlpm.OriginalLength, IF(AND(Table65[[#This Row],[Codon Optimize Capitalized?]] &lt;&gt; "No", Table65[[#This Row],[Codon Optimize Capitalized?]] &lt;&gt; ""),
                           LEN(SUBSTITUTE(SUBSTITUTE(SUBSTITUTE(SUBSTITUTE(SUBSTITUTE(_xlpm.Sequence, "A", ""), "C", ""), "G", ""), "T", ""), "U", "")),
                           LEN(_xlpm.Sequence)),
        _xlpm.NoGCLength, IF(AND(Table65[[#This Row],[Codon Optimize Capitalized?]] &lt;&gt; "No", Table65[[#This Row],[Codon Optimize Capitalized?]] &lt;&gt; ""),
                       LEN((SUBSTITUTE(SUBSTITUTE(SUBSTITUTE(SUBSTITUTE(SUBSTITUTE(SUBSTITUTE(SUBSTITUTE(_xlpm.Sequence, "A", ""), "C", ""), "G", ""), "T", ""), "U", ""), "g", ""), "c", ""))),
                       LEN(SUBSTITUTE(SUBSTITUTE(UPPER(_xlpm.Sequence), "G", ""), "C", ""))),
        _xlpm.GCLength, _xlpm.OriginalLength - _xlpm.NoGCLength,
        _xlpm.GCPercentage, IF(_xlpm.OriginalLength &gt; 15, _xlpm.GCLength / _xlpm.OriginalLength, 0.5),
                IF(OR(_xlpm.GCPercentage &gt; 0.65, _xlpm.GCPercentage &lt; 0.25), "Warning 7: Unoptimized region GC is not between 25-65%", "")
    ),
    ""
)</f>
        <v/>
      </c>
      <c r="BN375" s="4" t="str" cm="1">
        <f t="array" ref="BN375">_xlfn.LET(
    _xlpm.ProblemFound, _xlfn.TEXTJOIN(", ", TRUE, IF(OR(Table65[[#This Row],[Codon Optimize Capitalized?]]="No", Table65[[#This Row],[Codon Optimize Capitalized?]]=""), IF((ISNUMBER(SEARCH(Table_Restriction_Enzymes[XbaI], Table65[[#This Row],[Custom Sequence/Bank ID]]))), Table_Restriction_Enzymes[XbaI], ""),IF((ISNUMBER(FIND(LOWER(Table_Restriction_Enzymes[XbaI]), Table65[[#This Row],[Custom Sequence/Bank ID]]))), Table_Restriction_Enzymes[XbaI], ""))),
    IF(_xlpm.ProblemFound="", "", "[" &amp; _xlpm.ProblemFound &amp; "]"))</f>
        <v/>
      </c>
      <c r="BO375" s="4" t="str">
        <f>IF(Table_Sequence_Check[[#This Row],[Restriction Enzyme 1 Check]]&lt;&gt;"", Table_Restriction_Enzymes[[#Headers],[XbaI]],"")</f>
        <v/>
      </c>
      <c r="BP375" s="4" t="str" cm="1">
        <f t="array" ref="BP375">_xlfn.LET(
    _xlpm.ProblemFound, _xlfn.TEXTJOIN(", ", TRUE, IF(OR(Table65[[#This Row],[Codon Optimize Capitalized?]]="No", Table65[[#This Row],[Codon Optimize Capitalized?]]=""), IF((ISNUMBER(SEARCH(Table_Restriction_Enzymes[AscI], Table65[[#This Row],[Custom Sequence/Bank ID]]))), Table_Restriction_Enzymes[AscI], ""),IF((ISNUMBER(FIND(LOWER(Table_Restriction_Enzymes[AscI]), Table65[[#This Row],[Custom Sequence/Bank ID]]))), Table_Restriction_Enzymes[AscI], ""))),
    IF(_xlpm.ProblemFound="", "", "[" &amp; _xlpm.ProblemFound &amp; "]"))</f>
        <v/>
      </c>
      <c r="BQ375" s="4" t="str">
        <f>IF(Table_Sequence_Check[[#This Row],[Restriction Enzyme 2 Check]]&lt;&gt;"", Table_Restriction_Enzymes[[#Headers],[AscI]],"")</f>
        <v/>
      </c>
      <c r="BR375" s="4" t="str">
        <f>IF(AND(Table65[[#This Row],[Vector]] &lt;&gt; "Banked Construct",Table65[[#This Row],[Service]]&lt;&gt;"Stock RNA", Table65[[#This Row],[Service]]&lt;&gt;"HT Geneblock Custom RNA", Table_Sequence_Check[[#This Row],[Restriction Enzyme 1 Check]]&lt;&gt;"", Table_Sequence_Check[[#This Row],[Restriction Enzyme 2 Check]]&lt;&gt; ""),"Error 8: Remove instances of one of the following: " &amp; _xlfn.CONCAT(Table_Sequence_Check[[#This Row],[Restriction Enzyme 1 Check]],Table_Sequence_Check[[#This Row],[Restriction Enzyme 2 Check]]),"")</f>
        <v/>
      </c>
      <c r="BS375" s="4" t="str" cm="1">
        <f t="array" ref="BS375">IF(
   AND(
      Table65[[#This Row],[Service]] &lt;&gt; "",
      OR(
         COUNTIF(Table65[Service], "HT Custom RNA") &gt; 0,
         COUNTIF(Table65[Service], "HT Geneblock Custom RNA") &gt; 0
      ),
      COUNTA(_xlfn.UNIQUE(_xlfn._xlws.FILTER(Table65[Service], Table65[Service] &lt;&gt; ""))) &gt; 1
   ),
   "Error 9: If selecting HT Custom RNA or HT Geneblock Custom RNA, all items must match the selected HT service",
   ""
)</f>
        <v/>
      </c>
      <c r="BT375" s="4" t="str" cm="1">
        <f t="array" ref="BT375">IF(
   AND(
      Table65[[#This Row],[Service]] &lt;&gt; "",
      OR(COUNTIF(Table65[Service], "*HT Custom RNA*") &gt; 0, COUNTIF(Table65[Service], "*HT Geneblock Custom RNA*") &gt; 0),
      OR(
         COUNTA(_xlfn.UNIQUE(_xlfn._xlws.FILTER(Table65[RNA Analytics], (Table65[Service] &lt;&gt; "")))) &gt; 1,
         COUNTA(_xlfn.UNIQUE(_xlfn._xlws.FILTER(Table65[Bank Construct?], (Table65[Service] &lt;&gt; "")))) &gt; 1,
         COUNTA(_xlfn.UNIQUE(_xlfn._xlws.FILTER(Table65[Synthesis Type], (Table65[Service] &lt;&gt; "")))) &gt; 1
      )
   ),
   "Error 10: If submitting HT Custom RNA or HT Geneblock Custom RNA service request, all items must have the same Synthesis Type, Banking, and Analytics",
   ""
)</f>
        <v/>
      </c>
      <c r="BU375" s="4" t="str">
        <f>IF(AND(OR(Table65[[#This Row],[Service]] = "HT Custom RNA",Table65[[#This Row],[Service]] = "HT Geneblock Custom RNA"), Table65[[#This Row],[Vector]]="Banked Construct"),"Error 11: Banked constructs cannot be submitted for HT/Geneblock Custom RNA service. Contact the core if you'd like to resynthesize an entire banked plate","")</f>
        <v/>
      </c>
      <c r="BV375" s="4" t="str">
        <f>IF(AND(Table65[[#This Row],[Service]] &lt;&gt; "", Table65[[#This Row],[Vector]]="Banked Construct", Table65[[#This Row],[Bank Construct?]]="Yes"),"Error 12: Cannot bank constructs that are already banked","")</f>
        <v/>
      </c>
      <c r="BW375" s="4" t="str" cm="1">
        <f t="array" ref="BW375">_xlfn.LET(
    _xlpm.ProblemFound, _xlfn.TEXTJOIN(", ", TRUE, IF(AND(Table65[[#This Row],[Synthesis Type]]="Other RNA", OR(Table65[[#This Row],[Codon Optimize Capitalized?]]="No", Table65[[#This Row],[Codon Optimize Capitalized?]]="")), IF((ISNUMBER(SEARCH(Table_pA_Check[pA Check], Table65[[#This Row],[Custom Sequence/Bank ID]]))), Table_pA_Check[pA Check], ""),IF((ISNUMBER(FIND(LOWER(Table_pA_Check[pA Check]), Table65[[#This Row],[Custom Sequence/Bank ID]]))), Table_pA_Check[pA Check], ""))),
    IF(_xlpm.ProblemFound="", "", "Error 13: Problem sequences found (" &amp; _xlpm.ProblemFound &amp; ")"))</f>
        <v/>
      </c>
      <c r="BX375" s="4" t="str">
        <f>IF(AND(Table65[[#This Row],[Service]] &lt;&gt; "", Table65[[#This Row],[Codon Optimize Capitalized?]]&lt;&gt; "No", Table65[[#This Row],[Codon Optimize Capitalized?]]&lt;&gt; "", Table65[[#This Row],[Codon Optimize Capitalized?]]&lt;&gt; "No Options", EXACT(Table65[[#This Row],[Custom Sequence/Bank ID]],LOWER(Table65[[#This Row],[Custom Sequence/Bank ID]]))),"Error 14: Codon optimization is selected, but sequence is lowercase. Change regions for optimization to uppercase","")</f>
        <v/>
      </c>
      <c r="BY375" s="4" t="str">
        <f>IF(COUNTIF(Table65[Name], Table65[[#This Row],[Name]]) &gt; 1, "Error 15: Duplicate name", "")</f>
        <v/>
      </c>
      <c r="BZ375" s="4" t="str">
        <f>IF(
   Table65[[#This Row],[Service]]&lt;&gt;"",
   IF(
      AND(Table65[[#This Row],[Formulation]]="", Table65[[#This Row],[Number of Aliquots]]&gt;1),
      "Error 16: The RTC can only aliquot formulated circRNA; unformulated circRNA is stable through many freeze-thaw cycles",
      ""
   ),
   ""
)</f>
        <v/>
      </c>
      <c r="CA375" s="4" t="str">
        <f>IF(
   Table65[[#This Row],[Service]]&lt;&gt;"",
   IF(
      Table65[[#This Row],[Number of Aliquots]] &gt; (Table65[[#This Row],[Quantity (mg)]]*20),
      "Error 17: Too many aliquots. Maximum aliquots for Quantity requested = " &amp; (Table65[[#This Row],[Quantity (mg)]]*20),
      ""
   ),
   ""
)</f>
        <v/>
      </c>
      <c r="CB375" s="4" t="str">
        <f>IF(
   AND(Table65[[#This Row],[Service]]&lt;&gt;"", Table65[[#This Row],[Quantity (mg)]]&lt;0.2, Table65[[#This Row],[Formulation]]&lt;&gt;"", Table65[[#This Row],[Formulation]]&lt;&gt;"None"),
   "Error 18: Quantity too low. Minimum is 0.2mg for formulations",
   ""
)</f>
        <v/>
      </c>
      <c r="CC375" s="4" t="str">
        <f>IF(
   AND(Table65[[#This Row],[Service]]&lt;&gt;"", Table65[[#This Row],[Vector]]="No Vector", Table65[[#This Row],[Service]]&lt;&gt;"HT Geneblock Custom RNA"),
   "Error 19: [No Vector] can only be used for Geneblock service",
   ""
)</f>
        <v/>
      </c>
      <c r="CD375" s="4" t="str">
        <f>_xlfn.LET(
    _xlpm.errorList, _xlfn.TEXTJOIN(". ", TRUE, Table_Sequence_Check[[#This Row],[Problem Sequence Check]:[GC Check]],Table_Sequence_Check[[#This Row],[Restriction Enzyme Error]:[Gblock No Vector Check]]),
    IF(AND(Table65[[#This Row],[Service]]&lt;&gt;"", Table65[[#This Row],[Custom Sequence/Bank ID]]&lt;&gt;"SPECIAL",_xlpm.errorList&lt;&gt;""), _xlpm.errorList &amp; ".", "")
)</f>
        <v/>
      </c>
      <c r="CF375" s="3" t="str">
        <f t="shared" si="25"/>
        <v>Required</v>
      </c>
      <c r="CG375" s="1" t="str">
        <f t="shared" si="26"/>
        <v>Optional</v>
      </c>
      <c r="CH375" s="1" t="str">
        <f>IF(Table65[[#This Row],[Service]]&lt;&gt;"",IF((Table65[[#This Row],[Service]]="HT Custom RNA") + (Table65[[#This Row],[Service]]="HT Geneblock Custom RNA"), "Empty","Required"),"Empty")</f>
        <v>Empty</v>
      </c>
      <c r="CI375" s="1" t="str">
        <f>IF(Table65[[#This Row],[Service]] = "Stock RNA", "Required","Empty")</f>
        <v>Empty</v>
      </c>
      <c r="CJ375" s="1" t="str">
        <f>IF(OR(Table65[[#This Row],[Service]] = "Custom RNA", Table65[[#This Row],[Service]] = "HT Custom RNA", Table65[[#This Row],[Service]] = "HT Geneblock Custom RNA", Table65[[#This Row],[Service]] = "Formulation"), "Required", "Empty")</f>
        <v>Empty</v>
      </c>
      <c r="CK375" s="1" t="str">
        <f>IF(OR(Table65[[#This Row],[Service]] = "Custom RNA", Table65[[#This Row],[Service]] = "HT Custom RNA", Table65[[#This Row],[Service]] = "HT Geneblock Custom RNA"), "Required", "Empty")</f>
        <v>Empty</v>
      </c>
      <c r="CL375" s="1" t="str">
        <f>IF(OR(Table65[[#This Row],[Service]] = "Custom RNA", Table65[[#This Row],[Service]] = "HT Custom RNA", Table65[[#This Row],[Service]] = "HT Geneblock Custom RNA"), "Required", "Empty")</f>
        <v>Empty</v>
      </c>
      <c r="CM375" s="1" t="str">
        <f>IF(OR(Table65[[#This Row],[Service]] = "Custom RNA", Table65[[#This Row],[Service]] = "HT Custom RNA", Table65[[#This Row],[Service]] = "HT Geneblock Custom RNA"), "Required", "Empty")</f>
        <v>Empty</v>
      </c>
      <c r="CN375" s="1" t="str">
        <f>IF(AND(Table65[[#This Row],[Vector]]&lt;&gt;"Banked Construct", OR(Table65[[#This Row],[Service]] = "Custom RNA", Table65[[#This Row],[Service]] = "HT Custom RNA",Table65[[#This Row],[Service]] = "HT Geneblock Custom RNA",)), "Optional", "Empty")</f>
        <v>Empty</v>
      </c>
      <c r="CO375" s="1" t="str">
        <f>IF(OR(Table65[[#This Row],[Service]] = "Custom RNA", Table65[[#This Row],[Service]] = "HT Custom RNA"), "Optional", "Empty")</f>
        <v>Empty</v>
      </c>
      <c r="CP375" s="1" t="str">
        <f>IF(OR(Table65[[#This Row],[Service]] = "Custom RNA", Table65[[#This Row],[Service]] = "HT Custom RNA", Table65[[#This Row],[Service]] = "HT Custom Geneblock RNA"), "Optional", "Empty")</f>
        <v>Empty</v>
      </c>
      <c r="CQ375" s="1" t="str">
        <f>IF(Table65[[#This Row],[Service]]&lt;&gt;"",IF(OR(Table65[[#This Row],[Service]]="HT Custom RNA", Table65[[#This Row],[Service]]="HT Geneblock Custom RNA"), "Empty","Optional"),"Empty")</f>
        <v>Empty</v>
      </c>
      <c r="CR375" s="1" t="str">
        <f>IF(AND(Table65[[#This Row],[Formulation]]&lt;&gt;"",Table65[[#This Row],[Formulation]]&lt;&gt;"None",Table65[[#This Row],[Formulation]]&lt;&gt;"No Options"), "Required","Empty")</f>
        <v>Empty</v>
      </c>
      <c r="CS375" s="1" t="str">
        <f>IF(AND(Table65[[#This Row],[Formulation]]&lt;&gt;"",Table65[[#This Row],[Formulation]]&lt;&gt;"None",Table65[[#This Row],[Formulation]]&lt;&gt;"No Options"), "Optional","Empty")</f>
        <v>Empty</v>
      </c>
      <c r="CT375" s="1" t="str">
        <f t="shared" si="27"/>
        <v>Optional</v>
      </c>
      <c r="CU375" s="1" t="str">
        <f t="shared" si="28"/>
        <v>Optional</v>
      </c>
      <c r="CV375" s="2" t="str">
        <f t="shared" si="29"/>
        <v>Optional</v>
      </c>
    </row>
    <row r="376" spans="1:100" x14ac:dyDescent="0.35">
      <c r="A376" s="69">
        <v>372</v>
      </c>
      <c r="B376" s="59"/>
      <c r="C376" s="83"/>
      <c r="D376" s="85"/>
      <c r="E376" s="90"/>
      <c r="F376" s="60"/>
      <c r="G376" s="60"/>
      <c r="H376" s="60"/>
      <c r="I376" s="61"/>
      <c r="J376" s="61"/>
      <c r="K376" s="105"/>
      <c r="L376" s="90"/>
      <c r="M376" s="60"/>
      <c r="N376" s="108"/>
      <c r="O376" s="91"/>
      <c r="P376" s="111"/>
      <c r="Q376" s="93" t="str">
        <f>Table_Sequence_Check[[#This Row],[Final Warnings]]</f>
        <v/>
      </c>
      <c r="R376" s="19"/>
      <c r="S376" s="19"/>
      <c r="T376" s="19"/>
      <c r="BG376" s="3" t="str" cm="1">
        <f t="array" ref="BG376">_xlfn.LET(
    _xlpm.ProblemFound, _xlfn.TEXTJOIN(", ", TRUE, IF(OR(Table65[[#This Row],[Codon Optimize Capitalized?]]="No", Table65[[#This Row],[Codon Optimize Capitalized?]]=""), IF((ISNUMBER(SEARCH(Table_Problem_Sequences[Problem Sequences], Table65[[#This Row],[Custom Sequence/Bank ID]]))), Table_Problem_Sequences[Problem Sequences], ""),IF((ISNUMBER(FIND(LOWER(Table_Problem_Sequences[Problem Sequences]), Table65[[#This Row],[Custom Sequence/Bank ID]]))), Table_Problem_Sequences[Problem Sequences], ""))),
    IF(_xlpm.ProblemFound="", "", "Warning 1: Problem sequences found (" &amp; _xlpm.ProblemFound &amp; ")"))</f>
        <v/>
      </c>
      <c r="BH376" s="3" t="str">
        <f>IF(AND(Table65[[#This Row],[Vector]] &lt;&gt; "Banked Construct",Table65[[#This Row],[Service]]&lt;&gt;"Stock RNA", LEN(Table65[[#This Row],[Custom Sequence/Bank ID]])&lt;300, Table65[[#This Row],[Custom Sequence/Bank ID]]&lt;&gt;""),"Comment: Sequence is less than 300nt. A spacer sequence will be added to bring the length up to 300nt","")</f>
        <v/>
      </c>
      <c r="BI376" s="1" t="str">
        <f>IF(AND(Table65[[#This Row],[Custom Sequence/Bank ID]]&lt;&gt;"", Table65[[#This Row],[Codon Optimize Capitalized?]]&lt;&gt; "No", Table65[[#This Row],[Codon Optimize Capitalized?]]&lt;&gt; "", Table65[[#This Row],[Codon Optimize Capitalized?]]&lt;&gt; "No Options"),
    IF(MOD(LEN(SUBSTITUTE(SUBSTITUTE(SUBSTITUTE(SUBSTITUTE(SUBSTITUTE(Table65[[#This Row],[Custom Sequence/Bank ID]], "a", ""), "c", ""), "g", ""), "u", ""), "t", "")), 3) = 0,
        "",
        "Error 3: Optimization regions not divisible by 3"),
    "")</f>
        <v/>
      </c>
      <c r="BJ376" s="1" t="str">
        <f>IF(
    Table65[[#This Row],[Vector]]="Banked Construct",
    IF(
        AND(
            LEFT(Table65[[#This Row],[Custom Sequence/Bank ID]], 3)="RTC",
            ISNUMBER(VALUE(MID(Table65[[#This Row],[Custom Sequence/Bank ID]], 4, 7))),
            LEN(Table65[[#This Row],[Custom Sequence/Bank ID]])=10
        ),
        "",
        "Error 4: Incorrect Bank ID"
    ),
    ""
)</f>
        <v/>
      </c>
      <c r="BK376" s="1" t="str">
        <f>IF(
   AND(Table65[[#This Row],[Vector]]&lt;&gt;"Banked Construct", LEN(Table65[[#This Row],[Custom Sequence/Bank ID]])&gt;0),
   IF(
      LEN(
         SUBSTITUTE(
            SUBSTITUTE(
               SUBSTITUTE(
                  SUBSTITUTE(UPPER(Table65[[#This Row],[Custom Sequence/Bank ID]]),"A",""),
               "C",""),
            "T",""),
         "G","")
      )&gt;0,
      "Error 5: Non-ACGT characters present",
      ""
   ),
   ""
)</f>
        <v/>
      </c>
      <c r="BL376" s="4" t="str">
        <f>IF(AND(Table65[[#This Row],[Vector]] &lt;&gt; "Banked Construct",Table65[[#This Row],[Service]]="Custom RNA", LEN(Table65[[#This Row],[Custom Sequence/Bank ID]])&gt;10000),"Error 6: Maximum sequence length is 10,000nt",IF(AND(Table65[[#This Row],[Vector]] &lt;&gt; "Banked Construct",Table65[[#This Row],[Service]]="HT Custom RNA", LEN(Table65[[#This Row],[Custom Sequence/Bank ID]])&gt;5000),"Error 6: Maximum sequence length for HT is 5,000nt", IF(Table65[[#This Row],[Service]]="HT Geneblock Custom RNA", IF(AND(Table65[[#This Row],[Vector]]="RTC coding circRNA", LEN(Table65[[#This Row],[Custom Sequence/Bank ID]])&gt;3793),"Error 6: Maximum sequence length for Coding CircRNA Geneblock is 3,793nt", IF(AND(Table65[[#This Row],[Vector]]="RTC noncoding circRNA", LEN(Table65[[#This Row],[Custom Sequence/Bank ID]])&gt;4493),"Error 6: Maximum sequence length for Noncoding CircRNA Geneblock is 4,493nt", IF(AND(Table65[[#This Row],[Vector]]="RTC Other RNA", LEN(Table65[[#This Row],[Custom Sequence/Bank ID]])&gt;4913),"Error 6: Maximum sequence length for Other RNA Geneblock is 4,913nt",""))),"")))</f>
        <v/>
      </c>
      <c r="BM376" s="4" t="str">
        <f>IF(AND(Table65[[#This Row],[Vector]] &lt;&gt; "Banked Construct", Table65[[#This Row],[Service]]&lt;&gt;"Stock RNA", Table65[[#This Row],[Custom Sequence/Bank ID]]&lt;&gt;""),
    _xlfn.LET(
        _xlpm.Sequence, Table65[[#This Row],[Custom Sequence/Bank ID]],
        _xlpm.OriginalLength, IF(AND(Table65[[#This Row],[Codon Optimize Capitalized?]] &lt;&gt; "No", Table65[[#This Row],[Codon Optimize Capitalized?]] &lt;&gt; ""),
                           LEN(SUBSTITUTE(SUBSTITUTE(SUBSTITUTE(SUBSTITUTE(SUBSTITUTE(_xlpm.Sequence, "A", ""), "C", ""), "G", ""), "T", ""), "U", "")),
                           LEN(_xlpm.Sequence)),
        _xlpm.NoGCLength, IF(AND(Table65[[#This Row],[Codon Optimize Capitalized?]] &lt;&gt; "No", Table65[[#This Row],[Codon Optimize Capitalized?]] &lt;&gt; ""),
                       LEN((SUBSTITUTE(SUBSTITUTE(SUBSTITUTE(SUBSTITUTE(SUBSTITUTE(SUBSTITUTE(SUBSTITUTE(_xlpm.Sequence, "A", ""), "C", ""), "G", ""), "T", ""), "U", ""), "g", ""), "c", ""))),
                       LEN(SUBSTITUTE(SUBSTITUTE(UPPER(_xlpm.Sequence), "G", ""), "C", ""))),
        _xlpm.GCLength, _xlpm.OriginalLength - _xlpm.NoGCLength,
        _xlpm.GCPercentage, IF(_xlpm.OriginalLength &gt; 15, _xlpm.GCLength / _xlpm.OriginalLength, 0.5),
                IF(OR(_xlpm.GCPercentage &gt; 0.65, _xlpm.GCPercentage &lt; 0.25), "Warning 7: Unoptimized region GC is not between 25-65%", "")
    ),
    ""
)</f>
        <v/>
      </c>
      <c r="BN376" s="4" t="str" cm="1">
        <f t="array" ref="BN376">_xlfn.LET(
    _xlpm.ProblemFound, _xlfn.TEXTJOIN(", ", TRUE, IF(OR(Table65[[#This Row],[Codon Optimize Capitalized?]]="No", Table65[[#This Row],[Codon Optimize Capitalized?]]=""), IF((ISNUMBER(SEARCH(Table_Restriction_Enzymes[XbaI], Table65[[#This Row],[Custom Sequence/Bank ID]]))), Table_Restriction_Enzymes[XbaI], ""),IF((ISNUMBER(FIND(LOWER(Table_Restriction_Enzymes[XbaI]), Table65[[#This Row],[Custom Sequence/Bank ID]]))), Table_Restriction_Enzymes[XbaI], ""))),
    IF(_xlpm.ProblemFound="", "", "[" &amp; _xlpm.ProblemFound &amp; "]"))</f>
        <v/>
      </c>
      <c r="BO376" s="4" t="str">
        <f>IF(Table_Sequence_Check[[#This Row],[Restriction Enzyme 1 Check]]&lt;&gt;"", Table_Restriction_Enzymes[[#Headers],[XbaI]],"")</f>
        <v/>
      </c>
      <c r="BP376" s="4" t="str" cm="1">
        <f t="array" ref="BP376">_xlfn.LET(
    _xlpm.ProblemFound, _xlfn.TEXTJOIN(", ", TRUE, IF(OR(Table65[[#This Row],[Codon Optimize Capitalized?]]="No", Table65[[#This Row],[Codon Optimize Capitalized?]]=""), IF((ISNUMBER(SEARCH(Table_Restriction_Enzymes[AscI], Table65[[#This Row],[Custom Sequence/Bank ID]]))), Table_Restriction_Enzymes[AscI], ""),IF((ISNUMBER(FIND(LOWER(Table_Restriction_Enzymes[AscI]), Table65[[#This Row],[Custom Sequence/Bank ID]]))), Table_Restriction_Enzymes[AscI], ""))),
    IF(_xlpm.ProblemFound="", "", "[" &amp; _xlpm.ProblemFound &amp; "]"))</f>
        <v/>
      </c>
      <c r="BQ376" s="4" t="str">
        <f>IF(Table_Sequence_Check[[#This Row],[Restriction Enzyme 2 Check]]&lt;&gt;"", Table_Restriction_Enzymes[[#Headers],[AscI]],"")</f>
        <v/>
      </c>
      <c r="BR376" s="4" t="str">
        <f>IF(AND(Table65[[#This Row],[Vector]] &lt;&gt; "Banked Construct",Table65[[#This Row],[Service]]&lt;&gt;"Stock RNA", Table65[[#This Row],[Service]]&lt;&gt;"HT Geneblock Custom RNA", Table_Sequence_Check[[#This Row],[Restriction Enzyme 1 Check]]&lt;&gt;"", Table_Sequence_Check[[#This Row],[Restriction Enzyme 2 Check]]&lt;&gt; ""),"Error 8: Remove instances of one of the following: " &amp; _xlfn.CONCAT(Table_Sequence_Check[[#This Row],[Restriction Enzyme 1 Check]],Table_Sequence_Check[[#This Row],[Restriction Enzyme 2 Check]]),"")</f>
        <v/>
      </c>
      <c r="BS376" s="4" t="str" cm="1">
        <f t="array" ref="BS376">IF(
   AND(
      Table65[[#This Row],[Service]] &lt;&gt; "",
      OR(
         COUNTIF(Table65[Service], "HT Custom RNA") &gt; 0,
         COUNTIF(Table65[Service], "HT Geneblock Custom RNA") &gt; 0
      ),
      COUNTA(_xlfn.UNIQUE(_xlfn._xlws.FILTER(Table65[Service], Table65[Service] &lt;&gt; ""))) &gt; 1
   ),
   "Error 9: If selecting HT Custom RNA or HT Geneblock Custom RNA, all items must match the selected HT service",
   ""
)</f>
        <v/>
      </c>
      <c r="BT376" s="4" t="str" cm="1">
        <f t="array" ref="BT376">IF(
   AND(
      Table65[[#This Row],[Service]] &lt;&gt; "",
      OR(COUNTIF(Table65[Service], "*HT Custom RNA*") &gt; 0, COUNTIF(Table65[Service], "*HT Geneblock Custom RNA*") &gt; 0),
      OR(
         COUNTA(_xlfn.UNIQUE(_xlfn._xlws.FILTER(Table65[RNA Analytics], (Table65[Service] &lt;&gt; "")))) &gt; 1,
         COUNTA(_xlfn.UNIQUE(_xlfn._xlws.FILTER(Table65[Bank Construct?], (Table65[Service] &lt;&gt; "")))) &gt; 1,
         COUNTA(_xlfn.UNIQUE(_xlfn._xlws.FILTER(Table65[Synthesis Type], (Table65[Service] &lt;&gt; "")))) &gt; 1
      )
   ),
   "Error 10: If submitting HT Custom RNA or HT Geneblock Custom RNA service request, all items must have the same Synthesis Type, Banking, and Analytics",
   ""
)</f>
        <v/>
      </c>
      <c r="BU376" s="4" t="str">
        <f>IF(AND(OR(Table65[[#This Row],[Service]] = "HT Custom RNA",Table65[[#This Row],[Service]] = "HT Geneblock Custom RNA"), Table65[[#This Row],[Vector]]="Banked Construct"),"Error 11: Banked constructs cannot be submitted for HT/Geneblock Custom RNA service. Contact the core if you'd like to resynthesize an entire banked plate","")</f>
        <v/>
      </c>
      <c r="BV376" s="4" t="str">
        <f>IF(AND(Table65[[#This Row],[Service]] &lt;&gt; "", Table65[[#This Row],[Vector]]="Banked Construct", Table65[[#This Row],[Bank Construct?]]="Yes"),"Error 12: Cannot bank constructs that are already banked","")</f>
        <v/>
      </c>
      <c r="BW376" s="4" t="str" cm="1">
        <f t="array" ref="BW376">_xlfn.LET(
    _xlpm.ProblemFound, _xlfn.TEXTJOIN(", ", TRUE, IF(AND(Table65[[#This Row],[Synthesis Type]]="Other RNA", OR(Table65[[#This Row],[Codon Optimize Capitalized?]]="No", Table65[[#This Row],[Codon Optimize Capitalized?]]="")), IF((ISNUMBER(SEARCH(Table_pA_Check[pA Check], Table65[[#This Row],[Custom Sequence/Bank ID]]))), Table_pA_Check[pA Check], ""),IF((ISNUMBER(FIND(LOWER(Table_pA_Check[pA Check]), Table65[[#This Row],[Custom Sequence/Bank ID]]))), Table_pA_Check[pA Check], ""))),
    IF(_xlpm.ProblemFound="", "", "Error 13: Problem sequences found (" &amp; _xlpm.ProblemFound &amp; ")"))</f>
        <v/>
      </c>
      <c r="BX376" s="4" t="str">
        <f>IF(AND(Table65[[#This Row],[Service]] &lt;&gt; "", Table65[[#This Row],[Codon Optimize Capitalized?]]&lt;&gt; "No", Table65[[#This Row],[Codon Optimize Capitalized?]]&lt;&gt; "", Table65[[#This Row],[Codon Optimize Capitalized?]]&lt;&gt; "No Options", EXACT(Table65[[#This Row],[Custom Sequence/Bank ID]],LOWER(Table65[[#This Row],[Custom Sequence/Bank ID]]))),"Error 14: Codon optimization is selected, but sequence is lowercase. Change regions for optimization to uppercase","")</f>
        <v/>
      </c>
      <c r="BY376" s="4" t="str">
        <f>IF(COUNTIF(Table65[Name], Table65[[#This Row],[Name]]) &gt; 1, "Error 15: Duplicate name", "")</f>
        <v/>
      </c>
      <c r="BZ376" s="4" t="str">
        <f>IF(
   Table65[[#This Row],[Service]]&lt;&gt;"",
   IF(
      AND(Table65[[#This Row],[Formulation]]="", Table65[[#This Row],[Number of Aliquots]]&gt;1),
      "Error 16: The RTC can only aliquot formulated circRNA; unformulated circRNA is stable through many freeze-thaw cycles",
      ""
   ),
   ""
)</f>
        <v/>
      </c>
      <c r="CA376" s="4" t="str">
        <f>IF(
   Table65[[#This Row],[Service]]&lt;&gt;"",
   IF(
      Table65[[#This Row],[Number of Aliquots]] &gt; (Table65[[#This Row],[Quantity (mg)]]*20),
      "Error 17: Too many aliquots. Maximum aliquots for Quantity requested = " &amp; (Table65[[#This Row],[Quantity (mg)]]*20),
      ""
   ),
   ""
)</f>
        <v/>
      </c>
      <c r="CB376" s="4" t="str">
        <f>IF(
   AND(Table65[[#This Row],[Service]]&lt;&gt;"", Table65[[#This Row],[Quantity (mg)]]&lt;0.2, Table65[[#This Row],[Formulation]]&lt;&gt;"", Table65[[#This Row],[Formulation]]&lt;&gt;"None"),
   "Error 18: Quantity too low. Minimum is 0.2mg for formulations",
   ""
)</f>
        <v/>
      </c>
      <c r="CC376" s="4" t="str">
        <f>IF(
   AND(Table65[[#This Row],[Service]]&lt;&gt;"", Table65[[#This Row],[Vector]]="No Vector", Table65[[#This Row],[Service]]&lt;&gt;"HT Geneblock Custom RNA"),
   "Error 19: [No Vector] can only be used for Geneblock service",
   ""
)</f>
        <v/>
      </c>
      <c r="CD376" s="4" t="str">
        <f>_xlfn.LET(
    _xlpm.errorList, _xlfn.TEXTJOIN(". ", TRUE, Table_Sequence_Check[[#This Row],[Problem Sequence Check]:[GC Check]],Table_Sequence_Check[[#This Row],[Restriction Enzyme Error]:[Gblock No Vector Check]]),
    IF(AND(Table65[[#This Row],[Service]]&lt;&gt;"", Table65[[#This Row],[Custom Sequence/Bank ID]]&lt;&gt;"SPECIAL",_xlpm.errorList&lt;&gt;""), _xlpm.errorList &amp; ".", "")
)</f>
        <v/>
      </c>
      <c r="CF376" s="3" t="str">
        <f t="shared" si="25"/>
        <v>Required</v>
      </c>
      <c r="CG376" s="1" t="str">
        <f t="shared" si="26"/>
        <v>Optional</v>
      </c>
      <c r="CH376" s="1" t="str">
        <f>IF(Table65[[#This Row],[Service]]&lt;&gt;"",IF((Table65[[#This Row],[Service]]="HT Custom RNA") + (Table65[[#This Row],[Service]]="HT Geneblock Custom RNA"), "Empty","Required"),"Empty")</f>
        <v>Empty</v>
      </c>
      <c r="CI376" s="1" t="str">
        <f>IF(Table65[[#This Row],[Service]] = "Stock RNA", "Required","Empty")</f>
        <v>Empty</v>
      </c>
      <c r="CJ376" s="1" t="str">
        <f>IF(OR(Table65[[#This Row],[Service]] = "Custom RNA", Table65[[#This Row],[Service]] = "HT Custom RNA", Table65[[#This Row],[Service]] = "HT Geneblock Custom RNA", Table65[[#This Row],[Service]] = "Formulation"), "Required", "Empty")</f>
        <v>Empty</v>
      </c>
      <c r="CK376" s="1" t="str">
        <f>IF(OR(Table65[[#This Row],[Service]] = "Custom RNA", Table65[[#This Row],[Service]] = "HT Custom RNA", Table65[[#This Row],[Service]] = "HT Geneblock Custom RNA"), "Required", "Empty")</f>
        <v>Empty</v>
      </c>
      <c r="CL376" s="1" t="str">
        <f>IF(OR(Table65[[#This Row],[Service]] = "Custom RNA", Table65[[#This Row],[Service]] = "HT Custom RNA", Table65[[#This Row],[Service]] = "HT Geneblock Custom RNA"), "Required", "Empty")</f>
        <v>Empty</v>
      </c>
      <c r="CM376" s="1" t="str">
        <f>IF(OR(Table65[[#This Row],[Service]] = "Custom RNA", Table65[[#This Row],[Service]] = "HT Custom RNA", Table65[[#This Row],[Service]] = "HT Geneblock Custom RNA"), "Required", "Empty")</f>
        <v>Empty</v>
      </c>
      <c r="CN376" s="1" t="str">
        <f>IF(AND(Table65[[#This Row],[Vector]]&lt;&gt;"Banked Construct", OR(Table65[[#This Row],[Service]] = "Custom RNA", Table65[[#This Row],[Service]] = "HT Custom RNA",Table65[[#This Row],[Service]] = "HT Geneblock Custom RNA",)), "Optional", "Empty")</f>
        <v>Empty</v>
      </c>
      <c r="CO376" s="1" t="str">
        <f>IF(OR(Table65[[#This Row],[Service]] = "Custom RNA", Table65[[#This Row],[Service]] = "HT Custom RNA"), "Optional", "Empty")</f>
        <v>Empty</v>
      </c>
      <c r="CP376" s="1" t="str">
        <f>IF(OR(Table65[[#This Row],[Service]] = "Custom RNA", Table65[[#This Row],[Service]] = "HT Custom RNA", Table65[[#This Row],[Service]] = "HT Custom Geneblock RNA"), "Optional", "Empty")</f>
        <v>Empty</v>
      </c>
      <c r="CQ376" s="1" t="str">
        <f>IF(Table65[[#This Row],[Service]]&lt;&gt;"",IF(OR(Table65[[#This Row],[Service]]="HT Custom RNA", Table65[[#This Row],[Service]]="HT Geneblock Custom RNA"), "Empty","Optional"),"Empty")</f>
        <v>Empty</v>
      </c>
      <c r="CR376" s="1" t="str">
        <f>IF(AND(Table65[[#This Row],[Formulation]]&lt;&gt;"",Table65[[#This Row],[Formulation]]&lt;&gt;"None",Table65[[#This Row],[Formulation]]&lt;&gt;"No Options"), "Required","Empty")</f>
        <v>Empty</v>
      </c>
      <c r="CS376" s="1" t="str">
        <f>IF(AND(Table65[[#This Row],[Formulation]]&lt;&gt;"",Table65[[#This Row],[Formulation]]&lt;&gt;"None",Table65[[#This Row],[Formulation]]&lt;&gt;"No Options"), "Optional","Empty")</f>
        <v>Empty</v>
      </c>
      <c r="CT376" s="1" t="str">
        <f t="shared" si="27"/>
        <v>Optional</v>
      </c>
      <c r="CU376" s="1" t="str">
        <f t="shared" si="28"/>
        <v>Optional</v>
      </c>
      <c r="CV376" s="2" t="str">
        <f t="shared" si="29"/>
        <v>Optional</v>
      </c>
    </row>
    <row r="377" spans="1:100" x14ac:dyDescent="0.35">
      <c r="A377" s="69">
        <v>373</v>
      </c>
      <c r="B377" s="59"/>
      <c r="C377" s="83"/>
      <c r="D377" s="85"/>
      <c r="E377" s="90"/>
      <c r="F377" s="60"/>
      <c r="G377" s="60"/>
      <c r="H377" s="60"/>
      <c r="I377" s="61"/>
      <c r="J377" s="61"/>
      <c r="K377" s="105"/>
      <c r="L377" s="90"/>
      <c r="M377" s="60"/>
      <c r="N377" s="108"/>
      <c r="O377" s="91"/>
      <c r="P377" s="111"/>
      <c r="Q377" s="93" t="str">
        <f>Table_Sequence_Check[[#This Row],[Final Warnings]]</f>
        <v/>
      </c>
      <c r="R377" s="19"/>
      <c r="S377" s="19"/>
      <c r="T377" s="19"/>
      <c r="BG377" s="3" t="str" cm="1">
        <f t="array" ref="BG377">_xlfn.LET(
    _xlpm.ProblemFound, _xlfn.TEXTJOIN(", ", TRUE, IF(OR(Table65[[#This Row],[Codon Optimize Capitalized?]]="No", Table65[[#This Row],[Codon Optimize Capitalized?]]=""), IF((ISNUMBER(SEARCH(Table_Problem_Sequences[Problem Sequences], Table65[[#This Row],[Custom Sequence/Bank ID]]))), Table_Problem_Sequences[Problem Sequences], ""),IF((ISNUMBER(FIND(LOWER(Table_Problem_Sequences[Problem Sequences]), Table65[[#This Row],[Custom Sequence/Bank ID]]))), Table_Problem_Sequences[Problem Sequences], ""))),
    IF(_xlpm.ProblemFound="", "", "Warning 1: Problem sequences found (" &amp; _xlpm.ProblemFound &amp; ")"))</f>
        <v/>
      </c>
      <c r="BH377" s="3" t="str">
        <f>IF(AND(Table65[[#This Row],[Vector]] &lt;&gt; "Banked Construct",Table65[[#This Row],[Service]]&lt;&gt;"Stock RNA", LEN(Table65[[#This Row],[Custom Sequence/Bank ID]])&lt;300, Table65[[#This Row],[Custom Sequence/Bank ID]]&lt;&gt;""),"Comment: Sequence is less than 300nt. A spacer sequence will be added to bring the length up to 300nt","")</f>
        <v/>
      </c>
      <c r="BI377" s="1" t="str">
        <f>IF(AND(Table65[[#This Row],[Custom Sequence/Bank ID]]&lt;&gt;"", Table65[[#This Row],[Codon Optimize Capitalized?]]&lt;&gt; "No", Table65[[#This Row],[Codon Optimize Capitalized?]]&lt;&gt; "", Table65[[#This Row],[Codon Optimize Capitalized?]]&lt;&gt; "No Options"),
    IF(MOD(LEN(SUBSTITUTE(SUBSTITUTE(SUBSTITUTE(SUBSTITUTE(SUBSTITUTE(Table65[[#This Row],[Custom Sequence/Bank ID]], "a", ""), "c", ""), "g", ""), "u", ""), "t", "")), 3) = 0,
        "",
        "Error 3: Optimization regions not divisible by 3"),
    "")</f>
        <v/>
      </c>
      <c r="BJ377" s="1" t="str">
        <f>IF(
    Table65[[#This Row],[Vector]]="Banked Construct",
    IF(
        AND(
            LEFT(Table65[[#This Row],[Custom Sequence/Bank ID]], 3)="RTC",
            ISNUMBER(VALUE(MID(Table65[[#This Row],[Custom Sequence/Bank ID]], 4, 7))),
            LEN(Table65[[#This Row],[Custom Sequence/Bank ID]])=10
        ),
        "",
        "Error 4: Incorrect Bank ID"
    ),
    ""
)</f>
        <v/>
      </c>
      <c r="BK377" s="1" t="str">
        <f>IF(
   AND(Table65[[#This Row],[Vector]]&lt;&gt;"Banked Construct", LEN(Table65[[#This Row],[Custom Sequence/Bank ID]])&gt;0),
   IF(
      LEN(
         SUBSTITUTE(
            SUBSTITUTE(
               SUBSTITUTE(
                  SUBSTITUTE(UPPER(Table65[[#This Row],[Custom Sequence/Bank ID]]),"A",""),
               "C",""),
            "T",""),
         "G","")
      )&gt;0,
      "Error 5: Non-ACGT characters present",
      ""
   ),
   ""
)</f>
        <v/>
      </c>
      <c r="BL377" s="4" t="str">
        <f>IF(AND(Table65[[#This Row],[Vector]] &lt;&gt; "Banked Construct",Table65[[#This Row],[Service]]="Custom RNA", LEN(Table65[[#This Row],[Custom Sequence/Bank ID]])&gt;10000),"Error 6: Maximum sequence length is 10,000nt",IF(AND(Table65[[#This Row],[Vector]] &lt;&gt; "Banked Construct",Table65[[#This Row],[Service]]="HT Custom RNA", LEN(Table65[[#This Row],[Custom Sequence/Bank ID]])&gt;5000),"Error 6: Maximum sequence length for HT is 5,000nt", IF(Table65[[#This Row],[Service]]="HT Geneblock Custom RNA", IF(AND(Table65[[#This Row],[Vector]]="RTC coding circRNA", LEN(Table65[[#This Row],[Custom Sequence/Bank ID]])&gt;3793),"Error 6: Maximum sequence length for Coding CircRNA Geneblock is 3,793nt", IF(AND(Table65[[#This Row],[Vector]]="RTC noncoding circRNA", LEN(Table65[[#This Row],[Custom Sequence/Bank ID]])&gt;4493),"Error 6: Maximum sequence length for Noncoding CircRNA Geneblock is 4,493nt", IF(AND(Table65[[#This Row],[Vector]]="RTC Other RNA", LEN(Table65[[#This Row],[Custom Sequence/Bank ID]])&gt;4913),"Error 6: Maximum sequence length for Other RNA Geneblock is 4,913nt",""))),"")))</f>
        <v/>
      </c>
      <c r="BM377" s="4" t="str">
        <f>IF(AND(Table65[[#This Row],[Vector]] &lt;&gt; "Banked Construct", Table65[[#This Row],[Service]]&lt;&gt;"Stock RNA", Table65[[#This Row],[Custom Sequence/Bank ID]]&lt;&gt;""),
    _xlfn.LET(
        _xlpm.Sequence, Table65[[#This Row],[Custom Sequence/Bank ID]],
        _xlpm.OriginalLength, IF(AND(Table65[[#This Row],[Codon Optimize Capitalized?]] &lt;&gt; "No", Table65[[#This Row],[Codon Optimize Capitalized?]] &lt;&gt; ""),
                           LEN(SUBSTITUTE(SUBSTITUTE(SUBSTITUTE(SUBSTITUTE(SUBSTITUTE(_xlpm.Sequence, "A", ""), "C", ""), "G", ""), "T", ""), "U", "")),
                           LEN(_xlpm.Sequence)),
        _xlpm.NoGCLength, IF(AND(Table65[[#This Row],[Codon Optimize Capitalized?]] &lt;&gt; "No", Table65[[#This Row],[Codon Optimize Capitalized?]] &lt;&gt; ""),
                       LEN((SUBSTITUTE(SUBSTITUTE(SUBSTITUTE(SUBSTITUTE(SUBSTITUTE(SUBSTITUTE(SUBSTITUTE(_xlpm.Sequence, "A", ""), "C", ""), "G", ""), "T", ""), "U", ""), "g", ""), "c", ""))),
                       LEN(SUBSTITUTE(SUBSTITUTE(UPPER(_xlpm.Sequence), "G", ""), "C", ""))),
        _xlpm.GCLength, _xlpm.OriginalLength - _xlpm.NoGCLength,
        _xlpm.GCPercentage, IF(_xlpm.OriginalLength &gt; 15, _xlpm.GCLength / _xlpm.OriginalLength, 0.5),
                IF(OR(_xlpm.GCPercentage &gt; 0.65, _xlpm.GCPercentage &lt; 0.25), "Warning 7: Unoptimized region GC is not between 25-65%", "")
    ),
    ""
)</f>
        <v/>
      </c>
      <c r="BN377" s="4" t="str" cm="1">
        <f t="array" ref="BN377">_xlfn.LET(
    _xlpm.ProblemFound, _xlfn.TEXTJOIN(", ", TRUE, IF(OR(Table65[[#This Row],[Codon Optimize Capitalized?]]="No", Table65[[#This Row],[Codon Optimize Capitalized?]]=""), IF((ISNUMBER(SEARCH(Table_Restriction_Enzymes[XbaI], Table65[[#This Row],[Custom Sequence/Bank ID]]))), Table_Restriction_Enzymes[XbaI], ""),IF((ISNUMBER(FIND(LOWER(Table_Restriction_Enzymes[XbaI]), Table65[[#This Row],[Custom Sequence/Bank ID]]))), Table_Restriction_Enzymes[XbaI], ""))),
    IF(_xlpm.ProblemFound="", "", "[" &amp; _xlpm.ProblemFound &amp; "]"))</f>
        <v/>
      </c>
      <c r="BO377" s="4" t="str">
        <f>IF(Table_Sequence_Check[[#This Row],[Restriction Enzyme 1 Check]]&lt;&gt;"", Table_Restriction_Enzymes[[#Headers],[XbaI]],"")</f>
        <v/>
      </c>
      <c r="BP377" s="4" t="str" cm="1">
        <f t="array" ref="BP377">_xlfn.LET(
    _xlpm.ProblemFound, _xlfn.TEXTJOIN(", ", TRUE, IF(OR(Table65[[#This Row],[Codon Optimize Capitalized?]]="No", Table65[[#This Row],[Codon Optimize Capitalized?]]=""), IF((ISNUMBER(SEARCH(Table_Restriction_Enzymes[AscI], Table65[[#This Row],[Custom Sequence/Bank ID]]))), Table_Restriction_Enzymes[AscI], ""),IF((ISNUMBER(FIND(LOWER(Table_Restriction_Enzymes[AscI]), Table65[[#This Row],[Custom Sequence/Bank ID]]))), Table_Restriction_Enzymes[AscI], ""))),
    IF(_xlpm.ProblemFound="", "", "[" &amp; _xlpm.ProblemFound &amp; "]"))</f>
        <v/>
      </c>
      <c r="BQ377" s="4" t="str">
        <f>IF(Table_Sequence_Check[[#This Row],[Restriction Enzyme 2 Check]]&lt;&gt;"", Table_Restriction_Enzymes[[#Headers],[AscI]],"")</f>
        <v/>
      </c>
      <c r="BR377" s="4" t="str">
        <f>IF(AND(Table65[[#This Row],[Vector]] &lt;&gt; "Banked Construct",Table65[[#This Row],[Service]]&lt;&gt;"Stock RNA", Table65[[#This Row],[Service]]&lt;&gt;"HT Geneblock Custom RNA", Table_Sequence_Check[[#This Row],[Restriction Enzyme 1 Check]]&lt;&gt;"", Table_Sequence_Check[[#This Row],[Restriction Enzyme 2 Check]]&lt;&gt; ""),"Error 8: Remove instances of one of the following: " &amp; _xlfn.CONCAT(Table_Sequence_Check[[#This Row],[Restriction Enzyme 1 Check]],Table_Sequence_Check[[#This Row],[Restriction Enzyme 2 Check]]),"")</f>
        <v/>
      </c>
      <c r="BS377" s="4" t="str" cm="1">
        <f t="array" ref="BS377">IF(
   AND(
      Table65[[#This Row],[Service]] &lt;&gt; "",
      OR(
         COUNTIF(Table65[Service], "HT Custom RNA") &gt; 0,
         COUNTIF(Table65[Service], "HT Geneblock Custom RNA") &gt; 0
      ),
      COUNTA(_xlfn.UNIQUE(_xlfn._xlws.FILTER(Table65[Service], Table65[Service] &lt;&gt; ""))) &gt; 1
   ),
   "Error 9: If selecting HT Custom RNA or HT Geneblock Custom RNA, all items must match the selected HT service",
   ""
)</f>
        <v/>
      </c>
      <c r="BT377" s="4" t="str" cm="1">
        <f t="array" ref="BT377">IF(
   AND(
      Table65[[#This Row],[Service]] &lt;&gt; "",
      OR(COUNTIF(Table65[Service], "*HT Custom RNA*") &gt; 0, COUNTIF(Table65[Service], "*HT Geneblock Custom RNA*") &gt; 0),
      OR(
         COUNTA(_xlfn.UNIQUE(_xlfn._xlws.FILTER(Table65[RNA Analytics], (Table65[Service] &lt;&gt; "")))) &gt; 1,
         COUNTA(_xlfn.UNIQUE(_xlfn._xlws.FILTER(Table65[Bank Construct?], (Table65[Service] &lt;&gt; "")))) &gt; 1,
         COUNTA(_xlfn.UNIQUE(_xlfn._xlws.FILTER(Table65[Synthesis Type], (Table65[Service] &lt;&gt; "")))) &gt; 1
      )
   ),
   "Error 10: If submitting HT Custom RNA or HT Geneblock Custom RNA service request, all items must have the same Synthesis Type, Banking, and Analytics",
   ""
)</f>
        <v/>
      </c>
      <c r="BU377" s="4" t="str">
        <f>IF(AND(OR(Table65[[#This Row],[Service]] = "HT Custom RNA",Table65[[#This Row],[Service]] = "HT Geneblock Custom RNA"), Table65[[#This Row],[Vector]]="Banked Construct"),"Error 11: Banked constructs cannot be submitted for HT/Geneblock Custom RNA service. Contact the core if you'd like to resynthesize an entire banked plate","")</f>
        <v/>
      </c>
      <c r="BV377" s="4" t="str">
        <f>IF(AND(Table65[[#This Row],[Service]] &lt;&gt; "", Table65[[#This Row],[Vector]]="Banked Construct", Table65[[#This Row],[Bank Construct?]]="Yes"),"Error 12: Cannot bank constructs that are already banked","")</f>
        <v/>
      </c>
      <c r="BW377" s="4" t="str" cm="1">
        <f t="array" ref="BW377">_xlfn.LET(
    _xlpm.ProblemFound, _xlfn.TEXTJOIN(", ", TRUE, IF(AND(Table65[[#This Row],[Synthesis Type]]="Other RNA", OR(Table65[[#This Row],[Codon Optimize Capitalized?]]="No", Table65[[#This Row],[Codon Optimize Capitalized?]]="")), IF((ISNUMBER(SEARCH(Table_pA_Check[pA Check], Table65[[#This Row],[Custom Sequence/Bank ID]]))), Table_pA_Check[pA Check], ""),IF((ISNUMBER(FIND(LOWER(Table_pA_Check[pA Check]), Table65[[#This Row],[Custom Sequence/Bank ID]]))), Table_pA_Check[pA Check], ""))),
    IF(_xlpm.ProblemFound="", "", "Error 13: Problem sequences found (" &amp; _xlpm.ProblemFound &amp; ")"))</f>
        <v/>
      </c>
      <c r="BX377" s="4" t="str">
        <f>IF(AND(Table65[[#This Row],[Service]] &lt;&gt; "", Table65[[#This Row],[Codon Optimize Capitalized?]]&lt;&gt; "No", Table65[[#This Row],[Codon Optimize Capitalized?]]&lt;&gt; "", Table65[[#This Row],[Codon Optimize Capitalized?]]&lt;&gt; "No Options", EXACT(Table65[[#This Row],[Custom Sequence/Bank ID]],LOWER(Table65[[#This Row],[Custom Sequence/Bank ID]]))),"Error 14: Codon optimization is selected, but sequence is lowercase. Change regions for optimization to uppercase","")</f>
        <v/>
      </c>
      <c r="BY377" s="4" t="str">
        <f>IF(COUNTIF(Table65[Name], Table65[[#This Row],[Name]]) &gt; 1, "Error 15: Duplicate name", "")</f>
        <v/>
      </c>
      <c r="BZ377" s="4" t="str">
        <f>IF(
   Table65[[#This Row],[Service]]&lt;&gt;"",
   IF(
      AND(Table65[[#This Row],[Formulation]]="", Table65[[#This Row],[Number of Aliquots]]&gt;1),
      "Error 16: The RTC can only aliquot formulated circRNA; unformulated circRNA is stable through many freeze-thaw cycles",
      ""
   ),
   ""
)</f>
        <v/>
      </c>
      <c r="CA377" s="4" t="str">
        <f>IF(
   Table65[[#This Row],[Service]]&lt;&gt;"",
   IF(
      Table65[[#This Row],[Number of Aliquots]] &gt; (Table65[[#This Row],[Quantity (mg)]]*20),
      "Error 17: Too many aliquots. Maximum aliquots for Quantity requested = " &amp; (Table65[[#This Row],[Quantity (mg)]]*20),
      ""
   ),
   ""
)</f>
        <v/>
      </c>
      <c r="CB377" s="4" t="str">
        <f>IF(
   AND(Table65[[#This Row],[Service]]&lt;&gt;"", Table65[[#This Row],[Quantity (mg)]]&lt;0.2, Table65[[#This Row],[Formulation]]&lt;&gt;"", Table65[[#This Row],[Formulation]]&lt;&gt;"None"),
   "Error 18: Quantity too low. Minimum is 0.2mg for formulations",
   ""
)</f>
        <v/>
      </c>
      <c r="CC377" s="4" t="str">
        <f>IF(
   AND(Table65[[#This Row],[Service]]&lt;&gt;"", Table65[[#This Row],[Vector]]="No Vector", Table65[[#This Row],[Service]]&lt;&gt;"HT Geneblock Custom RNA"),
   "Error 19: [No Vector] can only be used for Geneblock service",
   ""
)</f>
        <v/>
      </c>
      <c r="CD377" s="4" t="str">
        <f>_xlfn.LET(
    _xlpm.errorList, _xlfn.TEXTJOIN(". ", TRUE, Table_Sequence_Check[[#This Row],[Problem Sequence Check]:[GC Check]],Table_Sequence_Check[[#This Row],[Restriction Enzyme Error]:[Gblock No Vector Check]]),
    IF(AND(Table65[[#This Row],[Service]]&lt;&gt;"", Table65[[#This Row],[Custom Sequence/Bank ID]]&lt;&gt;"SPECIAL",_xlpm.errorList&lt;&gt;""), _xlpm.errorList &amp; ".", "")
)</f>
        <v/>
      </c>
      <c r="CF377" s="3" t="str">
        <f t="shared" si="25"/>
        <v>Required</v>
      </c>
      <c r="CG377" s="1" t="str">
        <f t="shared" si="26"/>
        <v>Optional</v>
      </c>
      <c r="CH377" s="1" t="str">
        <f>IF(Table65[[#This Row],[Service]]&lt;&gt;"",IF((Table65[[#This Row],[Service]]="HT Custom RNA") + (Table65[[#This Row],[Service]]="HT Geneblock Custom RNA"), "Empty","Required"),"Empty")</f>
        <v>Empty</v>
      </c>
      <c r="CI377" s="1" t="str">
        <f>IF(Table65[[#This Row],[Service]] = "Stock RNA", "Required","Empty")</f>
        <v>Empty</v>
      </c>
      <c r="CJ377" s="1" t="str">
        <f>IF(OR(Table65[[#This Row],[Service]] = "Custom RNA", Table65[[#This Row],[Service]] = "HT Custom RNA", Table65[[#This Row],[Service]] = "HT Geneblock Custom RNA", Table65[[#This Row],[Service]] = "Formulation"), "Required", "Empty")</f>
        <v>Empty</v>
      </c>
      <c r="CK377" s="1" t="str">
        <f>IF(OR(Table65[[#This Row],[Service]] = "Custom RNA", Table65[[#This Row],[Service]] = "HT Custom RNA", Table65[[#This Row],[Service]] = "HT Geneblock Custom RNA"), "Required", "Empty")</f>
        <v>Empty</v>
      </c>
      <c r="CL377" s="1" t="str">
        <f>IF(OR(Table65[[#This Row],[Service]] = "Custom RNA", Table65[[#This Row],[Service]] = "HT Custom RNA", Table65[[#This Row],[Service]] = "HT Geneblock Custom RNA"), "Required", "Empty")</f>
        <v>Empty</v>
      </c>
      <c r="CM377" s="1" t="str">
        <f>IF(OR(Table65[[#This Row],[Service]] = "Custom RNA", Table65[[#This Row],[Service]] = "HT Custom RNA", Table65[[#This Row],[Service]] = "HT Geneblock Custom RNA"), "Required", "Empty")</f>
        <v>Empty</v>
      </c>
      <c r="CN377" s="1" t="str">
        <f>IF(AND(Table65[[#This Row],[Vector]]&lt;&gt;"Banked Construct", OR(Table65[[#This Row],[Service]] = "Custom RNA", Table65[[#This Row],[Service]] = "HT Custom RNA",Table65[[#This Row],[Service]] = "HT Geneblock Custom RNA",)), "Optional", "Empty")</f>
        <v>Empty</v>
      </c>
      <c r="CO377" s="1" t="str">
        <f>IF(OR(Table65[[#This Row],[Service]] = "Custom RNA", Table65[[#This Row],[Service]] = "HT Custom RNA"), "Optional", "Empty")</f>
        <v>Empty</v>
      </c>
      <c r="CP377" s="1" t="str">
        <f>IF(OR(Table65[[#This Row],[Service]] = "Custom RNA", Table65[[#This Row],[Service]] = "HT Custom RNA", Table65[[#This Row],[Service]] = "HT Custom Geneblock RNA"), "Optional", "Empty")</f>
        <v>Empty</v>
      </c>
      <c r="CQ377" s="1" t="str">
        <f>IF(Table65[[#This Row],[Service]]&lt;&gt;"",IF(OR(Table65[[#This Row],[Service]]="HT Custom RNA", Table65[[#This Row],[Service]]="HT Geneblock Custom RNA"), "Empty","Optional"),"Empty")</f>
        <v>Empty</v>
      </c>
      <c r="CR377" s="1" t="str">
        <f>IF(AND(Table65[[#This Row],[Formulation]]&lt;&gt;"",Table65[[#This Row],[Formulation]]&lt;&gt;"None",Table65[[#This Row],[Formulation]]&lt;&gt;"No Options"), "Required","Empty")</f>
        <v>Empty</v>
      </c>
      <c r="CS377" s="1" t="str">
        <f>IF(AND(Table65[[#This Row],[Formulation]]&lt;&gt;"",Table65[[#This Row],[Formulation]]&lt;&gt;"None",Table65[[#This Row],[Formulation]]&lt;&gt;"No Options"), "Optional","Empty")</f>
        <v>Empty</v>
      </c>
      <c r="CT377" s="1" t="str">
        <f t="shared" si="27"/>
        <v>Optional</v>
      </c>
      <c r="CU377" s="1" t="str">
        <f t="shared" si="28"/>
        <v>Optional</v>
      </c>
      <c r="CV377" s="2" t="str">
        <f t="shared" si="29"/>
        <v>Optional</v>
      </c>
    </row>
    <row r="378" spans="1:100" x14ac:dyDescent="0.35">
      <c r="A378" s="69">
        <v>374</v>
      </c>
      <c r="B378" s="59"/>
      <c r="C378" s="83"/>
      <c r="D378" s="85"/>
      <c r="E378" s="90"/>
      <c r="F378" s="60"/>
      <c r="G378" s="60"/>
      <c r="H378" s="60"/>
      <c r="I378" s="61"/>
      <c r="J378" s="61"/>
      <c r="K378" s="105"/>
      <c r="L378" s="90"/>
      <c r="M378" s="60"/>
      <c r="N378" s="108"/>
      <c r="O378" s="91"/>
      <c r="P378" s="111"/>
      <c r="Q378" s="93" t="str">
        <f>Table_Sequence_Check[[#This Row],[Final Warnings]]</f>
        <v/>
      </c>
      <c r="R378" s="19"/>
      <c r="S378" s="19"/>
      <c r="T378" s="19"/>
      <c r="BG378" s="3" t="str" cm="1">
        <f t="array" ref="BG378">_xlfn.LET(
    _xlpm.ProblemFound, _xlfn.TEXTJOIN(", ", TRUE, IF(OR(Table65[[#This Row],[Codon Optimize Capitalized?]]="No", Table65[[#This Row],[Codon Optimize Capitalized?]]=""), IF((ISNUMBER(SEARCH(Table_Problem_Sequences[Problem Sequences], Table65[[#This Row],[Custom Sequence/Bank ID]]))), Table_Problem_Sequences[Problem Sequences], ""),IF((ISNUMBER(FIND(LOWER(Table_Problem_Sequences[Problem Sequences]), Table65[[#This Row],[Custom Sequence/Bank ID]]))), Table_Problem_Sequences[Problem Sequences], ""))),
    IF(_xlpm.ProblemFound="", "", "Warning 1: Problem sequences found (" &amp; _xlpm.ProblemFound &amp; ")"))</f>
        <v/>
      </c>
      <c r="BH378" s="3" t="str">
        <f>IF(AND(Table65[[#This Row],[Vector]] &lt;&gt; "Banked Construct",Table65[[#This Row],[Service]]&lt;&gt;"Stock RNA", LEN(Table65[[#This Row],[Custom Sequence/Bank ID]])&lt;300, Table65[[#This Row],[Custom Sequence/Bank ID]]&lt;&gt;""),"Comment: Sequence is less than 300nt. A spacer sequence will be added to bring the length up to 300nt","")</f>
        <v/>
      </c>
      <c r="BI378" s="1" t="str">
        <f>IF(AND(Table65[[#This Row],[Custom Sequence/Bank ID]]&lt;&gt;"", Table65[[#This Row],[Codon Optimize Capitalized?]]&lt;&gt; "No", Table65[[#This Row],[Codon Optimize Capitalized?]]&lt;&gt; "", Table65[[#This Row],[Codon Optimize Capitalized?]]&lt;&gt; "No Options"),
    IF(MOD(LEN(SUBSTITUTE(SUBSTITUTE(SUBSTITUTE(SUBSTITUTE(SUBSTITUTE(Table65[[#This Row],[Custom Sequence/Bank ID]], "a", ""), "c", ""), "g", ""), "u", ""), "t", "")), 3) = 0,
        "",
        "Error 3: Optimization regions not divisible by 3"),
    "")</f>
        <v/>
      </c>
      <c r="BJ378" s="1" t="str">
        <f>IF(
    Table65[[#This Row],[Vector]]="Banked Construct",
    IF(
        AND(
            LEFT(Table65[[#This Row],[Custom Sequence/Bank ID]], 3)="RTC",
            ISNUMBER(VALUE(MID(Table65[[#This Row],[Custom Sequence/Bank ID]], 4, 7))),
            LEN(Table65[[#This Row],[Custom Sequence/Bank ID]])=10
        ),
        "",
        "Error 4: Incorrect Bank ID"
    ),
    ""
)</f>
        <v/>
      </c>
      <c r="BK378" s="1" t="str">
        <f>IF(
   AND(Table65[[#This Row],[Vector]]&lt;&gt;"Banked Construct", LEN(Table65[[#This Row],[Custom Sequence/Bank ID]])&gt;0),
   IF(
      LEN(
         SUBSTITUTE(
            SUBSTITUTE(
               SUBSTITUTE(
                  SUBSTITUTE(UPPER(Table65[[#This Row],[Custom Sequence/Bank ID]]),"A",""),
               "C",""),
            "T",""),
         "G","")
      )&gt;0,
      "Error 5: Non-ACGT characters present",
      ""
   ),
   ""
)</f>
        <v/>
      </c>
      <c r="BL378" s="4" t="str">
        <f>IF(AND(Table65[[#This Row],[Vector]] &lt;&gt; "Banked Construct",Table65[[#This Row],[Service]]="Custom RNA", LEN(Table65[[#This Row],[Custom Sequence/Bank ID]])&gt;10000),"Error 6: Maximum sequence length is 10,000nt",IF(AND(Table65[[#This Row],[Vector]] &lt;&gt; "Banked Construct",Table65[[#This Row],[Service]]="HT Custom RNA", LEN(Table65[[#This Row],[Custom Sequence/Bank ID]])&gt;5000),"Error 6: Maximum sequence length for HT is 5,000nt", IF(Table65[[#This Row],[Service]]="HT Geneblock Custom RNA", IF(AND(Table65[[#This Row],[Vector]]="RTC coding circRNA", LEN(Table65[[#This Row],[Custom Sequence/Bank ID]])&gt;3793),"Error 6: Maximum sequence length for Coding CircRNA Geneblock is 3,793nt", IF(AND(Table65[[#This Row],[Vector]]="RTC noncoding circRNA", LEN(Table65[[#This Row],[Custom Sequence/Bank ID]])&gt;4493),"Error 6: Maximum sequence length for Noncoding CircRNA Geneblock is 4,493nt", IF(AND(Table65[[#This Row],[Vector]]="RTC Other RNA", LEN(Table65[[#This Row],[Custom Sequence/Bank ID]])&gt;4913),"Error 6: Maximum sequence length for Other RNA Geneblock is 4,913nt",""))),"")))</f>
        <v/>
      </c>
      <c r="BM378" s="4" t="str">
        <f>IF(AND(Table65[[#This Row],[Vector]] &lt;&gt; "Banked Construct", Table65[[#This Row],[Service]]&lt;&gt;"Stock RNA", Table65[[#This Row],[Custom Sequence/Bank ID]]&lt;&gt;""),
    _xlfn.LET(
        _xlpm.Sequence, Table65[[#This Row],[Custom Sequence/Bank ID]],
        _xlpm.OriginalLength, IF(AND(Table65[[#This Row],[Codon Optimize Capitalized?]] &lt;&gt; "No", Table65[[#This Row],[Codon Optimize Capitalized?]] &lt;&gt; ""),
                           LEN(SUBSTITUTE(SUBSTITUTE(SUBSTITUTE(SUBSTITUTE(SUBSTITUTE(_xlpm.Sequence, "A", ""), "C", ""), "G", ""), "T", ""), "U", "")),
                           LEN(_xlpm.Sequence)),
        _xlpm.NoGCLength, IF(AND(Table65[[#This Row],[Codon Optimize Capitalized?]] &lt;&gt; "No", Table65[[#This Row],[Codon Optimize Capitalized?]] &lt;&gt; ""),
                       LEN((SUBSTITUTE(SUBSTITUTE(SUBSTITUTE(SUBSTITUTE(SUBSTITUTE(SUBSTITUTE(SUBSTITUTE(_xlpm.Sequence, "A", ""), "C", ""), "G", ""), "T", ""), "U", ""), "g", ""), "c", ""))),
                       LEN(SUBSTITUTE(SUBSTITUTE(UPPER(_xlpm.Sequence), "G", ""), "C", ""))),
        _xlpm.GCLength, _xlpm.OriginalLength - _xlpm.NoGCLength,
        _xlpm.GCPercentage, IF(_xlpm.OriginalLength &gt; 15, _xlpm.GCLength / _xlpm.OriginalLength, 0.5),
                IF(OR(_xlpm.GCPercentage &gt; 0.65, _xlpm.GCPercentage &lt; 0.25), "Warning 7: Unoptimized region GC is not between 25-65%", "")
    ),
    ""
)</f>
        <v/>
      </c>
      <c r="BN378" s="4" t="str" cm="1">
        <f t="array" ref="BN378">_xlfn.LET(
    _xlpm.ProblemFound, _xlfn.TEXTJOIN(", ", TRUE, IF(OR(Table65[[#This Row],[Codon Optimize Capitalized?]]="No", Table65[[#This Row],[Codon Optimize Capitalized?]]=""), IF((ISNUMBER(SEARCH(Table_Restriction_Enzymes[XbaI], Table65[[#This Row],[Custom Sequence/Bank ID]]))), Table_Restriction_Enzymes[XbaI], ""),IF((ISNUMBER(FIND(LOWER(Table_Restriction_Enzymes[XbaI]), Table65[[#This Row],[Custom Sequence/Bank ID]]))), Table_Restriction_Enzymes[XbaI], ""))),
    IF(_xlpm.ProblemFound="", "", "[" &amp; _xlpm.ProblemFound &amp; "]"))</f>
        <v/>
      </c>
      <c r="BO378" s="4" t="str">
        <f>IF(Table_Sequence_Check[[#This Row],[Restriction Enzyme 1 Check]]&lt;&gt;"", Table_Restriction_Enzymes[[#Headers],[XbaI]],"")</f>
        <v/>
      </c>
      <c r="BP378" s="4" t="str" cm="1">
        <f t="array" ref="BP378">_xlfn.LET(
    _xlpm.ProblemFound, _xlfn.TEXTJOIN(", ", TRUE, IF(OR(Table65[[#This Row],[Codon Optimize Capitalized?]]="No", Table65[[#This Row],[Codon Optimize Capitalized?]]=""), IF((ISNUMBER(SEARCH(Table_Restriction_Enzymes[AscI], Table65[[#This Row],[Custom Sequence/Bank ID]]))), Table_Restriction_Enzymes[AscI], ""),IF((ISNUMBER(FIND(LOWER(Table_Restriction_Enzymes[AscI]), Table65[[#This Row],[Custom Sequence/Bank ID]]))), Table_Restriction_Enzymes[AscI], ""))),
    IF(_xlpm.ProblemFound="", "", "[" &amp; _xlpm.ProblemFound &amp; "]"))</f>
        <v/>
      </c>
      <c r="BQ378" s="4" t="str">
        <f>IF(Table_Sequence_Check[[#This Row],[Restriction Enzyme 2 Check]]&lt;&gt;"", Table_Restriction_Enzymes[[#Headers],[AscI]],"")</f>
        <v/>
      </c>
      <c r="BR378" s="4" t="str">
        <f>IF(AND(Table65[[#This Row],[Vector]] &lt;&gt; "Banked Construct",Table65[[#This Row],[Service]]&lt;&gt;"Stock RNA", Table65[[#This Row],[Service]]&lt;&gt;"HT Geneblock Custom RNA", Table_Sequence_Check[[#This Row],[Restriction Enzyme 1 Check]]&lt;&gt;"", Table_Sequence_Check[[#This Row],[Restriction Enzyme 2 Check]]&lt;&gt; ""),"Error 8: Remove instances of one of the following: " &amp; _xlfn.CONCAT(Table_Sequence_Check[[#This Row],[Restriction Enzyme 1 Check]],Table_Sequence_Check[[#This Row],[Restriction Enzyme 2 Check]]),"")</f>
        <v/>
      </c>
      <c r="BS378" s="4" t="str" cm="1">
        <f t="array" ref="BS378">IF(
   AND(
      Table65[[#This Row],[Service]] &lt;&gt; "",
      OR(
         COUNTIF(Table65[Service], "HT Custom RNA") &gt; 0,
         COUNTIF(Table65[Service], "HT Geneblock Custom RNA") &gt; 0
      ),
      COUNTA(_xlfn.UNIQUE(_xlfn._xlws.FILTER(Table65[Service], Table65[Service] &lt;&gt; ""))) &gt; 1
   ),
   "Error 9: If selecting HT Custom RNA or HT Geneblock Custom RNA, all items must match the selected HT service",
   ""
)</f>
        <v/>
      </c>
      <c r="BT378" s="4" t="str" cm="1">
        <f t="array" ref="BT378">IF(
   AND(
      Table65[[#This Row],[Service]] &lt;&gt; "",
      OR(COUNTIF(Table65[Service], "*HT Custom RNA*") &gt; 0, COUNTIF(Table65[Service], "*HT Geneblock Custom RNA*") &gt; 0),
      OR(
         COUNTA(_xlfn.UNIQUE(_xlfn._xlws.FILTER(Table65[RNA Analytics], (Table65[Service] &lt;&gt; "")))) &gt; 1,
         COUNTA(_xlfn.UNIQUE(_xlfn._xlws.FILTER(Table65[Bank Construct?], (Table65[Service] &lt;&gt; "")))) &gt; 1,
         COUNTA(_xlfn.UNIQUE(_xlfn._xlws.FILTER(Table65[Synthesis Type], (Table65[Service] &lt;&gt; "")))) &gt; 1
      )
   ),
   "Error 10: If submitting HT Custom RNA or HT Geneblock Custom RNA service request, all items must have the same Synthesis Type, Banking, and Analytics",
   ""
)</f>
        <v/>
      </c>
      <c r="BU378" s="4" t="str">
        <f>IF(AND(OR(Table65[[#This Row],[Service]] = "HT Custom RNA",Table65[[#This Row],[Service]] = "HT Geneblock Custom RNA"), Table65[[#This Row],[Vector]]="Banked Construct"),"Error 11: Banked constructs cannot be submitted for HT/Geneblock Custom RNA service. Contact the core if you'd like to resynthesize an entire banked plate","")</f>
        <v/>
      </c>
      <c r="BV378" s="4" t="str">
        <f>IF(AND(Table65[[#This Row],[Service]] &lt;&gt; "", Table65[[#This Row],[Vector]]="Banked Construct", Table65[[#This Row],[Bank Construct?]]="Yes"),"Error 12: Cannot bank constructs that are already banked","")</f>
        <v/>
      </c>
      <c r="BW378" s="4" t="str" cm="1">
        <f t="array" ref="BW378">_xlfn.LET(
    _xlpm.ProblemFound, _xlfn.TEXTJOIN(", ", TRUE, IF(AND(Table65[[#This Row],[Synthesis Type]]="Other RNA", OR(Table65[[#This Row],[Codon Optimize Capitalized?]]="No", Table65[[#This Row],[Codon Optimize Capitalized?]]="")), IF((ISNUMBER(SEARCH(Table_pA_Check[pA Check], Table65[[#This Row],[Custom Sequence/Bank ID]]))), Table_pA_Check[pA Check], ""),IF((ISNUMBER(FIND(LOWER(Table_pA_Check[pA Check]), Table65[[#This Row],[Custom Sequence/Bank ID]]))), Table_pA_Check[pA Check], ""))),
    IF(_xlpm.ProblemFound="", "", "Error 13: Problem sequences found (" &amp; _xlpm.ProblemFound &amp; ")"))</f>
        <v/>
      </c>
      <c r="BX378" s="4" t="str">
        <f>IF(AND(Table65[[#This Row],[Service]] &lt;&gt; "", Table65[[#This Row],[Codon Optimize Capitalized?]]&lt;&gt; "No", Table65[[#This Row],[Codon Optimize Capitalized?]]&lt;&gt; "", Table65[[#This Row],[Codon Optimize Capitalized?]]&lt;&gt; "No Options", EXACT(Table65[[#This Row],[Custom Sequence/Bank ID]],LOWER(Table65[[#This Row],[Custom Sequence/Bank ID]]))),"Error 14: Codon optimization is selected, but sequence is lowercase. Change regions for optimization to uppercase","")</f>
        <v/>
      </c>
      <c r="BY378" s="4" t="str">
        <f>IF(COUNTIF(Table65[Name], Table65[[#This Row],[Name]]) &gt; 1, "Error 15: Duplicate name", "")</f>
        <v/>
      </c>
      <c r="BZ378" s="4" t="str">
        <f>IF(
   Table65[[#This Row],[Service]]&lt;&gt;"",
   IF(
      AND(Table65[[#This Row],[Formulation]]="", Table65[[#This Row],[Number of Aliquots]]&gt;1),
      "Error 16: The RTC can only aliquot formulated circRNA; unformulated circRNA is stable through many freeze-thaw cycles",
      ""
   ),
   ""
)</f>
        <v/>
      </c>
      <c r="CA378" s="4" t="str">
        <f>IF(
   Table65[[#This Row],[Service]]&lt;&gt;"",
   IF(
      Table65[[#This Row],[Number of Aliquots]] &gt; (Table65[[#This Row],[Quantity (mg)]]*20),
      "Error 17: Too many aliquots. Maximum aliquots for Quantity requested = " &amp; (Table65[[#This Row],[Quantity (mg)]]*20),
      ""
   ),
   ""
)</f>
        <v/>
      </c>
      <c r="CB378" s="4" t="str">
        <f>IF(
   AND(Table65[[#This Row],[Service]]&lt;&gt;"", Table65[[#This Row],[Quantity (mg)]]&lt;0.2, Table65[[#This Row],[Formulation]]&lt;&gt;"", Table65[[#This Row],[Formulation]]&lt;&gt;"None"),
   "Error 18: Quantity too low. Minimum is 0.2mg for formulations",
   ""
)</f>
        <v/>
      </c>
      <c r="CC378" s="4" t="str">
        <f>IF(
   AND(Table65[[#This Row],[Service]]&lt;&gt;"", Table65[[#This Row],[Vector]]="No Vector", Table65[[#This Row],[Service]]&lt;&gt;"HT Geneblock Custom RNA"),
   "Error 19: [No Vector] can only be used for Geneblock service",
   ""
)</f>
        <v/>
      </c>
      <c r="CD378" s="4" t="str">
        <f>_xlfn.LET(
    _xlpm.errorList, _xlfn.TEXTJOIN(". ", TRUE, Table_Sequence_Check[[#This Row],[Problem Sequence Check]:[GC Check]],Table_Sequence_Check[[#This Row],[Restriction Enzyme Error]:[Gblock No Vector Check]]),
    IF(AND(Table65[[#This Row],[Service]]&lt;&gt;"", Table65[[#This Row],[Custom Sequence/Bank ID]]&lt;&gt;"SPECIAL",_xlpm.errorList&lt;&gt;""), _xlpm.errorList &amp; ".", "")
)</f>
        <v/>
      </c>
      <c r="CF378" s="3" t="str">
        <f t="shared" si="25"/>
        <v>Required</v>
      </c>
      <c r="CG378" s="1" t="str">
        <f t="shared" si="26"/>
        <v>Optional</v>
      </c>
      <c r="CH378" s="1" t="str">
        <f>IF(Table65[[#This Row],[Service]]&lt;&gt;"",IF((Table65[[#This Row],[Service]]="HT Custom RNA") + (Table65[[#This Row],[Service]]="HT Geneblock Custom RNA"), "Empty","Required"),"Empty")</f>
        <v>Empty</v>
      </c>
      <c r="CI378" s="1" t="str">
        <f>IF(Table65[[#This Row],[Service]] = "Stock RNA", "Required","Empty")</f>
        <v>Empty</v>
      </c>
      <c r="CJ378" s="1" t="str">
        <f>IF(OR(Table65[[#This Row],[Service]] = "Custom RNA", Table65[[#This Row],[Service]] = "HT Custom RNA", Table65[[#This Row],[Service]] = "HT Geneblock Custom RNA", Table65[[#This Row],[Service]] = "Formulation"), "Required", "Empty")</f>
        <v>Empty</v>
      </c>
      <c r="CK378" s="1" t="str">
        <f>IF(OR(Table65[[#This Row],[Service]] = "Custom RNA", Table65[[#This Row],[Service]] = "HT Custom RNA", Table65[[#This Row],[Service]] = "HT Geneblock Custom RNA"), "Required", "Empty")</f>
        <v>Empty</v>
      </c>
      <c r="CL378" s="1" t="str">
        <f>IF(OR(Table65[[#This Row],[Service]] = "Custom RNA", Table65[[#This Row],[Service]] = "HT Custom RNA", Table65[[#This Row],[Service]] = "HT Geneblock Custom RNA"), "Required", "Empty")</f>
        <v>Empty</v>
      </c>
      <c r="CM378" s="1" t="str">
        <f>IF(OR(Table65[[#This Row],[Service]] = "Custom RNA", Table65[[#This Row],[Service]] = "HT Custom RNA", Table65[[#This Row],[Service]] = "HT Geneblock Custom RNA"), "Required", "Empty")</f>
        <v>Empty</v>
      </c>
      <c r="CN378" s="1" t="str">
        <f>IF(AND(Table65[[#This Row],[Vector]]&lt;&gt;"Banked Construct", OR(Table65[[#This Row],[Service]] = "Custom RNA", Table65[[#This Row],[Service]] = "HT Custom RNA",Table65[[#This Row],[Service]] = "HT Geneblock Custom RNA",)), "Optional", "Empty")</f>
        <v>Empty</v>
      </c>
      <c r="CO378" s="1" t="str">
        <f>IF(OR(Table65[[#This Row],[Service]] = "Custom RNA", Table65[[#This Row],[Service]] = "HT Custom RNA"), "Optional", "Empty")</f>
        <v>Empty</v>
      </c>
      <c r="CP378" s="1" t="str">
        <f>IF(OR(Table65[[#This Row],[Service]] = "Custom RNA", Table65[[#This Row],[Service]] = "HT Custom RNA", Table65[[#This Row],[Service]] = "HT Custom Geneblock RNA"), "Optional", "Empty")</f>
        <v>Empty</v>
      </c>
      <c r="CQ378" s="1" t="str">
        <f>IF(Table65[[#This Row],[Service]]&lt;&gt;"",IF(OR(Table65[[#This Row],[Service]]="HT Custom RNA", Table65[[#This Row],[Service]]="HT Geneblock Custom RNA"), "Empty","Optional"),"Empty")</f>
        <v>Empty</v>
      </c>
      <c r="CR378" s="1" t="str">
        <f>IF(AND(Table65[[#This Row],[Formulation]]&lt;&gt;"",Table65[[#This Row],[Formulation]]&lt;&gt;"None",Table65[[#This Row],[Formulation]]&lt;&gt;"No Options"), "Required","Empty")</f>
        <v>Empty</v>
      </c>
      <c r="CS378" s="1" t="str">
        <f>IF(AND(Table65[[#This Row],[Formulation]]&lt;&gt;"",Table65[[#This Row],[Formulation]]&lt;&gt;"None",Table65[[#This Row],[Formulation]]&lt;&gt;"No Options"), "Optional","Empty")</f>
        <v>Empty</v>
      </c>
      <c r="CT378" s="1" t="str">
        <f t="shared" si="27"/>
        <v>Optional</v>
      </c>
      <c r="CU378" s="1" t="str">
        <f t="shared" si="28"/>
        <v>Optional</v>
      </c>
      <c r="CV378" s="2" t="str">
        <f t="shared" si="29"/>
        <v>Optional</v>
      </c>
    </row>
    <row r="379" spans="1:100" x14ac:dyDescent="0.35">
      <c r="A379" s="69">
        <v>375</v>
      </c>
      <c r="B379" s="59"/>
      <c r="C379" s="83"/>
      <c r="D379" s="85"/>
      <c r="E379" s="90"/>
      <c r="F379" s="60"/>
      <c r="G379" s="60"/>
      <c r="H379" s="60"/>
      <c r="I379" s="61"/>
      <c r="J379" s="61"/>
      <c r="K379" s="105"/>
      <c r="L379" s="90"/>
      <c r="M379" s="60"/>
      <c r="N379" s="108"/>
      <c r="O379" s="91"/>
      <c r="P379" s="111"/>
      <c r="Q379" s="93" t="str">
        <f>Table_Sequence_Check[[#This Row],[Final Warnings]]</f>
        <v/>
      </c>
      <c r="R379" s="19"/>
      <c r="S379" s="19"/>
      <c r="T379" s="19"/>
      <c r="BG379" s="3" t="str" cm="1">
        <f t="array" ref="BG379">_xlfn.LET(
    _xlpm.ProblemFound, _xlfn.TEXTJOIN(", ", TRUE, IF(OR(Table65[[#This Row],[Codon Optimize Capitalized?]]="No", Table65[[#This Row],[Codon Optimize Capitalized?]]=""), IF((ISNUMBER(SEARCH(Table_Problem_Sequences[Problem Sequences], Table65[[#This Row],[Custom Sequence/Bank ID]]))), Table_Problem_Sequences[Problem Sequences], ""),IF((ISNUMBER(FIND(LOWER(Table_Problem_Sequences[Problem Sequences]), Table65[[#This Row],[Custom Sequence/Bank ID]]))), Table_Problem_Sequences[Problem Sequences], ""))),
    IF(_xlpm.ProblemFound="", "", "Warning 1: Problem sequences found (" &amp; _xlpm.ProblemFound &amp; ")"))</f>
        <v/>
      </c>
      <c r="BH379" s="3" t="str">
        <f>IF(AND(Table65[[#This Row],[Vector]] &lt;&gt; "Banked Construct",Table65[[#This Row],[Service]]&lt;&gt;"Stock RNA", LEN(Table65[[#This Row],[Custom Sequence/Bank ID]])&lt;300, Table65[[#This Row],[Custom Sequence/Bank ID]]&lt;&gt;""),"Comment: Sequence is less than 300nt. A spacer sequence will be added to bring the length up to 300nt","")</f>
        <v/>
      </c>
      <c r="BI379" s="1" t="str">
        <f>IF(AND(Table65[[#This Row],[Custom Sequence/Bank ID]]&lt;&gt;"", Table65[[#This Row],[Codon Optimize Capitalized?]]&lt;&gt; "No", Table65[[#This Row],[Codon Optimize Capitalized?]]&lt;&gt; "", Table65[[#This Row],[Codon Optimize Capitalized?]]&lt;&gt; "No Options"),
    IF(MOD(LEN(SUBSTITUTE(SUBSTITUTE(SUBSTITUTE(SUBSTITUTE(SUBSTITUTE(Table65[[#This Row],[Custom Sequence/Bank ID]], "a", ""), "c", ""), "g", ""), "u", ""), "t", "")), 3) = 0,
        "",
        "Error 3: Optimization regions not divisible by 3"),
    "")</f>
        <v/>
      </c>
      <c r="BJ379" s="1" t="str">
        <f>IF(
    Table65[[#This Row],[Vector]]="Banked Construct",
    IF(
        AND(
            LEFT(Table65[[#This Row],[Custom Sequence/Bank ID]], 3)="RTC",
            ISNUMBER(VALUE(MID(Table65[[#This Row],[Custom Sequence/Bank ID]], 4, 7))),
            LEN(Table65[[#This Row],[Custom Sequence/Bank ID]])=10
        ),
        "",
        "Error 4: Incorrect Bank ID"
    ),
    ""
)</f>
        <v/>
      </c>
      <c r="BK379" s="1" t="str">
        <f>IF(
   AND(Table65[[#This Row],[Vector]]&lt;&gt;"Banked Construct", LEN(Table65[[#This Row],[Custom Sequence/Bank ID]])&gt;0),
   IF(
      LEN(
         SUBSTITUTE(
            SUBSTITUTE(
               SUBSTITUTE(
                  SUBSTITUTE(UPPER(Table65[[#This Row],[Custom Sequence/Bank ID]]),"A",""),
               "C",""),
            "T",""),
         "G","")
      )&gt;0,
      "Error 5: Non-ACGT characters present",
      ""
   ),
   ""
)</f>
        <v/>
      </c>
      <c r="BL379" s="4" t="str">
        <f>IF(AND(Table65[[#This Row],[Vector]] &lt;&gt; "Banked Construct",Table65[[#This Row],[Service]]="Custom RNA", LEN(Table65[[#This Row],[Custom Sequence/Bank ID]])&gt;10000),"Error 6: Maximum sequence length is 10,000nt",IF(AND(Table65[[#This Row],[Vector]] &lt;&gt; "Banked Construct",Table65[[#This Row],[Service]]="HT Custom RNA", LEN(Table65[[#This Row],[Custom Sequence/Bank ID]])&gt;5000),"Error 6: Maximum sequence length for HT is 5,000nt", IF(Table65[[#This Row],[Service]]="HT Geneblock Custom RNA", IF(AND(Table65[[#This Row],[Vector]]="RTC coding circRNA", LEN(Table65[[#This Row],[Custom Sequence/Bank ID]])&gt;3793),"Error 6: Maximum sequence length for Coding CircRNA Geneblock is 3,793nt", IF(AND(Table65[[#This Row],[Vector]]="RTC noncoding circRNA", LEN(Table65[[#This Row],[Custom Sequence/Bank ID]])&gt;4493),"Error 6: Maximum sequence length for Noncoding CircRNA Geneblock is 4,493nt", IF(AND(Table65[[#This Row],[Vector]]="RTC Other RNA", LEN(Table65[[#This Row],[Custom Sequence/Bank ID]])&gt;4913),"Error 6: Maximum sequence length for Other RNA Geneblock is 4,913nt",""))),"")))</f>
        <v/>
      </c>
      <c r="BM379" s="4" t="str">
        <f>IF(AND(Table65[[#This Row],[Vector]] &lt;&gt; "Banked Construct", Table65[[#This Row],[Service]]&lt;&gt;"Stock RNA", Table65[[#This Row],[Custom Sequence/Bank ID]]&lt;&gt;""),
    _xlfn.LET(
        _xlpm.Sequence, Table65[[#This Row],[Custom Sequence/Bank ID]],
        _xlpm.OriginalLength, IF(AND(Table65[[#This Row],[Codon Optimize Capitalized?]] &lt;&gt; "No", Table65[[#This Row],[Codon Optimize Capitalized?]] &lt;&gt; ""),
                           LEN(SUBSTITUTE(SUBSTITUTE(SUBSTITUTE(SUBSTITUTE(SUBSTITUTE(_xlpm.Sequence, "A", ""), "C", ""), "G", ""), "T", ""), "U", "")),
                           LEN(_xlpm.Sequence)),
        _xlpm.NoGCLength, IF(AND(Table65[[#This Row],[Codon Optimize Capitalized?]] &lt;&gt; "No", Table65[[#This Row],[Codon Optimize Capitalized?]] &lt;&gt; ""),
                       LEN((SUBSTITUTE(SUBSTITUTE(SUBSTITUTE(SUBSTITUTE(SUBSTITUTE(SUBSTITUTE(SUBSTITUTE(_xlpm.Sequence, "A", ""), "C", ""), "G", ""), "T", ""), "U", ""), "g", ""), "c", ""))),
                       LEN(SUBSTITUTE(SUBSTITUTE(UPPER(_xlpm.Sequence), "G", ""), "C", ""))),
        _xlpm.GCLength, _xlpm.OriginalLength - _xlpm.NoGCLength,
        _xlpm.GCPercentage, IF(_xlpm.OriginalLength &gt; 15, _xlpm.GCLength / _xlpm.OriginalLength, 0.5),
                IF(OR(_xlpm.GCPercentage &gt; 0.65, _xlpm.GCPercentage &lt; 0.25), "Warning 7: Unoptimized region GC is not between 25-65%", "")
    ),
    ""
)</f>
        <v/>
      </c>
      <c r="BN379" s="4" t="str" cm="1">
        <f t="array" ref="BN379">_xlfn.LET(
    _xlpm.ProblemFound, _xlfn.TEXTJOIN(", ", TRUE, IF(OR(Table65[[#This Row],[Codon Optimize Capitalized?]]="No", Table65[[#This Row],[Codon Optimize Capitalized?]]=""), IF((ISNUMBER(SEARCH(Table_Restriction_Enzymes[XbaI], Table65[[#This Row],[Custom Sequence/Bank ID]]))), Table_Restriction_Enzymes[XbaI], ""),IF((ISNUMBER(FIND(LOWER(Table_Restriction_Enzymes[XbaI]), Table65[[#This Row],[Custom Sequence/Bank ID]]))), Table_Restriction_Enzymes[XbaI], ""))),
    IF(_xlpm.ProblemFound="", "", "[" &amp; _xlpm.ProblemFound &amp; "]"))</f>
        <v/>
      </c>
      <c r="BO379" s="4" t="str">
        <f>IF(Table_Sequence_Check[[#This Row],[Restriction Enzyme 1 Check]]&lt;&gt;"", Table_Restriction_Enzymes[[#Headers],[XbaI]],"")</f>
        <v/>
      </c>
      <c r="BP379" s="4" t="str" cm="1">
        <f t="array" ref="BP379">_xlfn.LET(
    _xlpm.ProblemFound, _xlfn.TEXTJOIN(", ", TRUE, IF(OR(Table65[[#This Row],[Codon Optimize Capitalized?]]="No", Table65[[#This Row],[Codon Optimize Capitalized?]]=""), IF((ISNUMBER(SEARCH(Table_Restriction_Enzymes[AscI], Table65[[#This Row],[Custom Sequence/Bank ID]]))), Table_Restriction_Enzymes[AscI], ""),IF((ISNUMBER(FIND(LOWER(Table_Restriction_Enzymes[AscI]), Table65[[#This Row],[Custom Sequence/Bank ID]]))), Table_Restriction_Enzymes[AscI], ""))),
    IF(_xlpm.ProblemFound="", "", "[" &amp; _xlpm.ProblemFound &amp; "]"))</f>
        <v/>
      </c>
      <c r="BQ379" s="4" t="str">
        <f>IF(Table_Sequence_Check[[#This Row],[Restriction Enzyme 2 Check]]&lt;&gt;"", Table_Restriction_Enzymes[[#Headers],[AscI]],"")</f>
        <v/>
      </c>
      <c r="BR379" s="4" t="str">
        <f>IF(AND(Table65[[#This Row],[Vector]] &lt;&gt; "Banked Construct",Table65[[#This Row],[Service]]&lt;&gt;"Stock RNA", Table65[[#This Row],[Service]]&lt;&gt;"HT Geneblock Custom RNA", Table_Sequence_Check[[#This Row],[Restriction Enzyme 1 Check]]&lt;&gt;"", Table_Sequence_Check[[#This Row],[Restriction Enzyme 2 Check]]&lt;&gt; ""),"Error 8: Remove instances of one of the following: " &amp; _xlfn.CONCAT(Table_Sequence_Check[[#This Row],[Restriction Enzyme 1 Check]],Table_Sequence_Check[[#This Row],[Restriction Enzyme 2 Check]]),"")</f>
        <v/>
      </c>
      <c r="BS379" s="4" t="str" cm="1">
        <f t="array" ref="BS379">IF(
   AND(
      Table65[[#This Row],[Service]] &lt;&gt; "",
      OR(
         COUNTIF(Table65[Service], "HT Custom RNA") &gt; 0,
         COUNTIF(Table65[Service], "HT Geneblock Custom RNA") &gt; 0
      ),
      COUNTA(_xlfn.UNIQUE(_xlfn._xlws.FILTER(Table65[Service], Table65[Service] &lt;&gt; ""))) &gt; 1
   ),
   "Error 9: If selecting HT Custom RNA or HT Geneblock Custom RNA, all items must match the selected HT service",
   ""
)</f>
        <v/>
      </c>
      <c r="BT379" s="4" t="str" cm="1">
        <f t="array" ref="BT379">IF(
   AND(
      Table65[[#This Row],[Service]] &lt;&gt; "",
      OR(COUNTIF(Table65[Service], "*HT Custom RNA*") &gt; 0, COUNTIF(Table65[Service], "*HT Geneblock Custom RNA*") &gt; 0),
      OR(
         COUNTA(_xlfn.UNIQUE(_xlfn._xlws.FILTER(Table65[RNA Analytics], (Table65[Service] &lt;&gt; "")))) &gt; 1,
         COUNTA(_xlfn.UNIQUE(_xlfn._xlws.FILTER(Table65[Bank Construct?], (Table65[Service] &lt;&gt; "")))) &gt; 1,
         COUNTA(_xlfn.UNIQUE(_xlfn._xlws.FILTER(Table65[Synthesis Type], (Table65[Service] &lt;&gt; "")))) &gt; 1
      )
   ),
   "Error 10: If submitting HT Custom RNA or HT Geneblock Custom RNA service request, all items must have the same Synthesis Type, Banking, and Analytics",
   ""
)</f>
        <v/>
      </c>
      <c r="BU379" s="4" t="str">
        <f>IF(AND(OR(Table65[[#This Row],[Service]] = "HT Custom RNA",Table65[[#This Row],[Service]] = "HT Geneblock Custom RNA"), Table65[[#This Row],[Vector]]="Banked Construct"),"Error 11: Banked constructs cannot be submitted for HT/Geneblock Custom RNA service. Contact the core if you'd like to resynthesize an entire banked plate","")</f>
        <v/>
      </c>
      <c r="BV379" s="4" t="str">
        <f>IF(AND(Table65[[#This Row],[Service]] &lt;&gt; "", Table65[[#This Row],[Vector]]="Banked Construct", Table65[[#This Row],[Bank Construct?]]="Yes"),"Error 12: Cannot bank constructs that are already banked","")</f>
        <v/>
      </c>
      <c r="BW379" s="4" t="str" cm="1">
        <f t="array" ref="BW379">_xlfn.LET(
    _xlpm.ProblemFound, _xlfn.TEXTJOIN(", ", TRUE, IF(AND(Table65[[#This Row],[Synthesis Type]]="Other RNA", OR(Table65[[#This Row],[Codon Optimize Capitalized?]]="No", Table65[[#This Row],[Codon Optimize Capitalized?]]="")), IF((ISNUMBER(SEARCH(Table_pA_Check[pA Check], Table65[[#This Row],[Custom Sequence/Bank ID]]))), Table_pA_Check[pA Check], ""),IF((ISNUMBER(FIND(LOWER(Table_pA_Check[pA Check]), Table65[[#This Row],[Custom Sequence/Bank ID]]))), Table_pA_Check[pA Check], ""))),
    IF(_xlpm.ProblemFound="", "", "Error 13: Problem sequences found (" &amp; _xlpm.ProblemFound &amp; ")"))</f>
        <v/>
      </c>
      <c r="BX379" s="4" t="str">
        <f>IF(AND(Table65[[#This Row],[Service]] &lt;&gt; "", Table65[[#This Row],[Codon Optimize Capitalized?]]&lt;&gt; "No", Table65[[#This Row],[Codon Optimize Capitalized?]]&lt;&gt; "", Table65[[#This Row],[Codon Optimize Capitalized?]]&lt;&gt; "No Options", EXACT(Table65[[#This Row],[Custom Sequence/Bank ID]],LOWER(Table65[[#This Row],[Custom Sequence/Bank ID]]))),"Error 14: Codon optimization is selected, but sequence is lowercase. Change regions for optimization to uppercase","")</f>
        <v/>
      </c>
      <c r="BY379" s="4" t="str">
        <f>IF(COUNTIF(Table65[Name], Table65[[#This Row],[Name]]) &gt; 1, "Error 15: Duplicate name", "")</f>
        <v/>
      </c>
      <c r="BZ379" s="4" t="str">
        <f>IF(
   Table65[[#This Row],[Service]]&lt;&gt;"",
   IF(
      AND(Table65[[#This Row],[Formulation]]="", Table65[[#This Row],[Number of Aliquots]]&gt;1),
      "Error 16: The RTC can only aliquot formulated circRNA; unformulated circRNA is stable through many freeze-thaw cycles",
      ""
   ),
   ""
)</f>
        <v/>
      </c>
      <c r="CA379" s="4" t="str">
        <f>IF(
   Table65[[#This Row],[Service]]&lt;&gt;"",
   IF(
      Table65[[#This Row],[Number of Aliquots]] &gt; (Table65[[#This Row],[Quantity (mg)]]*20),
      "Error 17: Too many aliquots. Maximum aliquots for Quantity requested = " &amp; (Table65[[#This Row],[Quantity (mg)]]*20),
      ""
   ),
   ""
)</f>
        <v/>
      </c>
      <c r="CB379" s="4" t="str">
        <f>IF(
   AND(Table65[[#This Row],[Service]]&lt;&gt;"", Table65[[#This Row],[Quantity (mg)]]&lt;0.2, Table65[[#This Row],[Formulation]]&lt;&gt;"", Table65[[#This Row],[Formulation]]&lt;&gt;"None"),
   "Error 18: Quantity too low. Minimum is 0.2mg for formulations",
   ""
)</f>
        <v/>
      </c>
      <c r="CC379" s="4" t="str">
        <f>IF(
   AND(Table65[[#This Row],[Service]]&lt;&gt;"", Table65[[#This Row],[Vector]]="No Vector", Table65[[#This Row],[Service]]&lt;&gt;"HT Geneblock Custom RNA"),
   "Error 19: [No Vector] can only be used for Geneblock service",
   ""
)</f>
        <v/>
      </c>
      <c r="CD379" s="4" t="str">
        <f>_xlfn.LET(
    _xlpm.errorList, _xlfn.TEXTJOIN(". ", TRUE, Table_Sequence_Check[[#This Row],[Problem Sequence Check]:[GC Check]],Table_Sequence_Check[[#This Row],[Restriction Enzyme Error]:[Gblock No Vector Check]]),
    IF(AND(Table65[[#This Row],[Service]]&lt;&gt;"", Table65[[#This Row],[Custom Sequence/Bank ID]]&lt;&gt;"SPECIAL",_xlpm.errorList&lt;&gt;""), _xlpm.errorList &amp; ".", "")
)</f>
        <v/>
      </c>
      <c r="CF379" s="3" t="str">
        <f t="shared" si="25"/>
        <v>Required</v>
      </c>
      <c r="CG379" s="1" t="str">
        <f t="shared" si="26"/>
        <v>Optional</v>
      </c>
      <c r="CH379" s="1" t="str">
        <f>IF(Table65[[#This Row],[Service]]&lt;&gt;"",IF((Table65[[#This Row],[Service]]="HT Custom RNA") + (Table65[[#This Row],[Service]]="HT Geneblock Custom RNA"), "Empty","Required"),"Empty")</f>
        <v>Empty</v>
      </c>
      <c r="CI379" s="1" t="str">
        <f>IF(Table65[[#This Row],[Service]] = "Stock RNA", "Required","Empty")</f>
        <v>Empty</v>
      </c>
      <c r="CJ379" s="1" t="str">
        <f>IF(OR(Table65[[#This Row],[Service]] = "Custom RNA", Table65[[#This Row],[Service]] = "HT Custom RNA", Table65[[#This Row],[Service]] = "HT Geneblock Custom RNA", Table65[[#This Row],[Service]] = "Formulation"), "Required", "Empty")</f>
        <v>Empty</v>
      </c>
      <c r="CK379" s="1" t="str">
        <f>IF(OR(Table65[[#This Row],[Service]] = "Custom RNA", Table65[[#This Row],[Service]] = "HT Custom RNA", Table65[[#This Row],[Service]] = "HT Geneblock Custom RNA"), "Required", "Empty")</f>
        <v>Empty</v>
      </c>
      <c r="CL379" s="1" t="str">
        <f>IF(OR(Table65[[#This Row],[Service]] = "Custom RNA", Table65[[#This Row],[Service]] = "HT Custom RNA", Table65[[#This Row],[Service]] = "HT Geneblock Custom RNA"), "Required", "Empty")</f>
        <v>Empty</v>
      </c>
      <c r="CM379" s="1" t="str">
        <f>IF(OR(Table65[[#This Row],[Service]] = "Custom RNA", Table65[[#This Row],[Service]] = "HT Custom RNA", Table65[[#This Row],[Service]] = "HT Geneblock Custom RNA"), "Required", "Empty")</f>
        <v>Empty</v>
      </c>
      <c r="CN379" s="1" t="str">
        <f>IF(AND(Table65[[#This Row],[Vector]]&lt;&gt;"Banked Construct", OR(Table65[[#This Row],[Service]] = "Custom RNA", Table65[[#This Row],[Service]] = "HT Custom RNA",Table65[[#This Row],[Service]] = "HT Geneblock Custom RNA",)), "Optional", "Empty")</f>
        <v>Empty</v>
      </c>
      <c r="CO379" s="1" t="str">
        <f>IF(OR(Table65[[#This Row],[Service]] = "Custom RNA", Table65[[#This Row],[Service]] = "HT Custom RNA"), "Optional", "Empty")</f>
        <v>Empty</v>
      </c>
      <c r="CP379" s="1" t="str">
        <f>IF(OR(Table65[[#This Row],[Service]] = "Custom RNA", Table65[[#This Row],[Service]] = "HT Custom RNA", Table65[[#This Row],[Service]] = "HT Custom Geneblock RNA"), "Optional", "Empty")</f>
        <v>Empty</v>
      </c>
      <c r="CQ379" s="1" t="str">
        <f>IF(Table65[[#This Row],[Service]]&lt;&gt;"",IF(OR(Table65[[#This Row],[Service]]="HT Custom RNA", Table65[[#This Row],[Service]]="HT Geneblock Custom RNA"), "Empty","Optional"),"Empty")</f>
        <v>Empty</v>
      </c>
      <c r="CR379" s="1" t="str">
        <f>IF(AND(Table65[[#This Row],[Formulation]]&lt;&gt;"",Table65[[#This Row],[Formulation]]&lt;&gt;"None",Table65[[#This Row],[Formulation]]&lt;&gt;"No Options"), "Required","Empty")</f>
        <v>Empty</v>
      </c>
      <c r="CS379" s="1" t="str">
        <f>IF(AND(Table65[[#This Row],[Formulation]]&lt;&gt;"",Table65[[#This Row],[Formulation]]&lt;&gt;"None",Table65[[#This Row],[Formulation]]&lt;&gt;"No Options"), "Optional","Empty")</f>
        <v>Empty</v>
      </c>
      <c r="CT379" s="1" t="str">
        <f t="shared" si="27"/>
        <v>Optional</v>
      </c>
      <c r="CU379" s="1" t="str">
        <f t="shared" si="28"/>
        <v>Optional</v>
      </c>
      <c r="CV379" s="2" t="str">
        <f t="shared" si="29"/>
        <v>Optional</v>
      </c>
    </row>
    <row r="380" spans="1:100" x14ac:dyDescent="0.35">
      <c r="A380" s="69">
        <v>376</v>
      </c>
      <c r="B380" s="59"/>
      <c r="C380" s="83"/>
      <c r="D380" s="85"/>
      <c r="E380" s="90"/>
      <c r="F380" s="60"/>
      <c r="G380" s="60"/>
      <c r="H380" s="60"/>
      <c r="I380" s="61"/>
      <c r="J380" s="61"/>
      <c r="K380" s="105"/>
      <c r="L380" s="90"/>
      <c r="M380" s="60"/>
      <c r="N380" s="108"/>
      <c r="O380" s="91"/>
      <c r="P380" s="111"/>
      <c r="Q380" s="93" t="str">
        <f>Table_Sequence_Check[[#This Row],[Final Warnings]]</f>
        <v/>
      </c>
      <c r="R380" s="19"/>
      <c r="S380" s="19"/>
      <c r="T380" s="19"/>
      <c r="BG380" s="3" t="str" cm="1">
        <f t="array" ref="BG380">_xlfn.LET(
    _xlpm.ProblemFound, _xlfn.TEXTJOIN(", ", TRUE, IF(OR(Table65[[#This Row],[Codon Optimize Capitalized?]]="No", Table65[[#This Row],[Codon Optimize Capitalized?]]=""), IF((ISNUMBER(SEARCH(Table_Problem_Sequences[Problem Sequences], Table65[[#This Row],[Custom Sequence/Bank ID]]))), Table_Problem_Sequences[Problem Sequences], ""),IF((ISNUMBER(FIND(LOWER(Table_Problem_Sequences[Problem Sequences]), Table65[[#This Row],[Custom Sequence/Bank ID]]))), Table_Problem_Sequences[Problem Sequences], ""))),
    IF(_xlpm.ProblemFound="", "", "Warning 1: Problem sequences found (" &amp; _xlpm.ProblemFound &amp; ")"))</f>
        <v/>
      </c>
      <c r="BH380" s="3" t="str">
        <f>IF(AND(Table65[[#This Row],[Vector]] &lt;&gt; "Banked Construct",Table65[[#This Row],[Service]]&lt;&gt;"Stock RNA", LEN(Table65[[#This Row],[Custom Sequence/Bank ID]])&lt;300, Table65[[#This Row],[Custom Sequence/Bank ID]]&lt;&gt;""),"Comment: Sequence is less than 300nt. A spacer sequence will be added to bring the length up to 300nt","")</f>
        <v/>
      </c>
      <c r="BI380" s="1" t="str">
        <f>IF(AND(Table65[[#This Row],[Custom Sequence/Bank ID]]&lt;&gt;"", Table65[[#This Row],[Codon Optimize Capitalized?]]&lt;&gt; "No", Table65[[#This Row],[Codon Optimize Capitalized?]]&lt;&gt; "", Table65[[#This Row],[Codon Optimize Capitalized?]]&lt;&gt; "No Options"),
    IF(MOD(LEN(SUBSTITUTE(SUBSTITUTE(SUBSTITUTE(SUBSTITUTE(SUBSTITUTE(Table65[[#This Row],[Custom Sequence/Bank ID]], "a", ""), "c", ""), "g", ""), "u", ""), "t", "")), 3) = 0,
        "",
        "Error 3: Optimization regions not divisible by 3"),
    "")</f>
        <v/>
      </c>
      <c r="BJ380" s="1" t="str">
        <f>IF(
    Table65[[#This Row],[Vector]]="Banked Construct",
    IF(
        AND(
            LEFT(Table65[[#This Row],[Custom Sequence/Bank ID]], 3)="RTC",
            ISNUMBER(VALUE(MID(Table65[[#This Row],[Custom Sequence/Bank ID]], 4, 7))),
            LEN(Table65[[#This Row],[Custom Sequence/Bank ID]])=10
        ),
        "",
        "Error 4: Incorrect Bank ID"
    ),
    ""
)</f>
        <v/>
      </c>
      <c r="BK380" s="1" t="str">
        <f>IF(
   AND(Table65[[#This Row],[Vector]]&lt;&gt;"Banked Construct", LEN(Table65[[#This Row],[Custom Sequence/Bank ID]])&gt;0),
   IF(
      LEN(
         SUBSTITUTE(
            SUBSTITUTE(
               SUBSTITUTE(
                  SUBSTITUTE(UPPER(Table65[[#This Row],[Custom Sequence/Bank ID]]),"A",""),
               "C",""),
            "T",""),
         "G","")
      )&gt;0,
      "Error 5: Non-ACGT characters present",
      ""
   ),
   ""
)</f>
        <v/>
      </c>
      <c r="BL380" s="4" t="str">
        <f>IF(AND(Table65[[#This Row],[Vector]] &lt;&gt; "Banked Construct",Table65[[#This Row],[Service]]="Custom RNA", LEN(Table65[[#This Row],[Custom Sequence/Bank ID]])&gt;10000),"Error 6: Maximum sequence length is 10,000nt",IF(AND(Table65[[#This Row],[Vector]] &lt;&gt; "Banked Construct",Table65[[#This Row],[Service]]="HT Custom RNA", LEN(Table65[[#This Row],[Custom Sequence/Bank ID]])&gt;5000),"Error 6: Maximum sequence length for HT is 5,000nt", IF(Table65[[#This Row],[Service]]="HT Geneblock Custom RNA", IF(AND(Table65[[#This Row],[Vector]]="RTC coding circRNA", LEN(Table65[[#This Row],[Custom Sequence/Bank ID]])&gt;3793),"Error 6: Maximum sequence length for Coding CircRNA Geneblock is 3,793nt", IF(AND(Table65[[#This Row],[Vector]]="RTC noncoding circRNA", LEN(Table65[[#This Row],[Custom Sequence/Bank ID]])&gt;4493),"Error 6: Maximum sequence length for Noncoding CircRNA Geneblock is 4,493nt", IF(AND(Table65[[#This Row],[Vector]]="RTC Other RNA", LEN(Table65[[#This Row],[Custom Sequence/Bank ID]])&gt;4913),"Error 6: Maximum sequence length for Other RNA Geneblock is 4,913nt",""))),"")))</f>
        <v/>
      </c>
      <c r="BM380" s="4" t="str">
        <f>IF(AND(Table65[[#This Row],[Vector]] &lt;&gt; "Banked Construct", Table65[[#This Row],[Service]]&lt;&gt;"Stock RNA", Table65[[#This Row],[Custom Sequence/Bank ID]]&lt;&gt;""),
    _xlfn.LET(
        _xlpm.Sequence, Table65[[#This Row],[Custom Sequence/Bank ID]],
        _xlpm.OriginalLength, IF(AND(Table65[[#This Row],[Codon Optimize Capitalized?]] &lt;&gt; "No", Table65[[#This Row],[Codon Optimize Capitalized?]] &lt;&gt; ""),
                           LEN(SUBSTITUTE(SUBSTITUTE(SUBSTITUTE(SUBSTITUTE(SUBSTITUTE(_xlpm.Sequence, "A", ""), "C", ""), "G", ""), "T", ""), "U", "")),
                           LEN(_xlpm.Sequence)),
        _xlpm.NoGCLength, IF(AND(Table65[[#This Row],[Codon Optimize Capitalized?]] &lt;&gt; "No", Table65[[#This Row],[Codon Optimize Capitalized?]] &lt;&gt; ""),
                       LEN((SUBSTITUTE(SUBSTITUTE(SUBSTITUTE(SUBSTITUTE(SUBSTITUTE(SUBSTITUTE(SUBSTITUTE(_xlpm.Sequence, "A", ""), "C", ""), "G", ""), "T", ""), "U", ""), "g", ""), "c", ""))),
                       LEN(SUBSTITUTE(SUBSTITUTE(UPPER(_xlpm.Sequence), "G", ""), "C", ""))),
        _xlpm.GCLength, _xlpm.OriginalLength - _xlpm.NoGCLength,
        _xlpm.GCPercentage, IF(_xlpm.OriginalLength &gt; 15, _xlpm.GCLength / _xlpm.OriginalLength, 0.5),
                IF(OR(_xlpm.GCPercentage &gt; 0.65, _xlpm.GCPercentage &lt; 0.25), "Warning 7: Unoptimized region GC is not between 25-65%", "")
    ),
    ""
)</f>
        <v/>
      </c>
      <c r="BN380" s="4" t="str" cm="1">
        <f t="array" ref="BN380">_xlfn.LET(
    _xlpm.ProblemFound, _xlfn.TEXTJOIN(", ", TRUE, IF(OR(Table65[[#This Row],[Codon Optimize Capitalized?]]="No", Table65[[#This Row],[Codon Optimize Capitalized?]]=""), IF((ISNUMBER(SEARCH(Table_Restriction_Enzymes[XbaI], Table65[[#This Row],[Custom Sequence/Bank ID]]))), Table_Restriction_Enzymes[XbaI], ""),IF((ISNUMBER(FIND(LOWER(Table_Restriction_Enzymes[XbaI]), Table65[[#This Row],[Custom Sequence/Bank ID]]))), Table_Restriction_Enzymes[XbaI], ""))),
    IF(_xlpm.ProblemFound="", "", "[" &amp; _xlpm.ProblemFound &amp; "]"))</f>
        <v/>
      </c>
      <c r="BO380" s="4" t="str">
        <f>IF(Table_Sequence_Check[[#This Row],[Restriction Enzyme 1 Check]]&lt;&gt;"", Table_Restriction_Enzymes[[#Headers],[XbaI]],"")</f>
        <v/>
      </c>
      <c r="BP380" s="4" t="str" cm="1">
        <f t="array" ref="BP380">_xlfn.LET(
    _xlpm.ProblemFound, _xlfn.TEXTJOIN(", ", TRUE, IF(OR(Table65[[#This Row],[Codon Optimize Capitalized?]]="No", Table65[[#This Row],[Codon Optimize Capitalized?]]=""), IF((ISNUMBER(SEARCH(Table_Restriction_Enzymes[AscI], Table65[[#This Row],[Custom Sequence/Bank ID]]))), Table_Restriction_Enzymes[AscI], ""),IF((ISNUMBER(FIND(LOWER(Table_Restriction_Enzymes[AscI]), Table65[[#This Row],[Custom Sequence/Bank ID]]))), Table_Restriction_Enzymes[AscI], ""))),
    IF(_xlpm.ProblemFound="", "", "[" &amp; _xlpm.ProblemFound &amp; "]"))</f>
        <v/>
      </c>
      <c r="BQ380" s="4" t="str">
        <f>IF(Table_Sequence_Check[[#This Row],[Restriction Enzyme 2 Check]]&lt;&gt;"", Table_Restriction_Enzymes[[#Headers],[AscI]],"")</f>
        <v/>
      </c>
      <c r="BR380" s="4" t="str">
        <f>IF(AND(Table65[[#This Row],[Vector]] &lt;&gt; "Banked Construct",Table65[[#This Row],[Service]]&lt;&gt;"Stock RNA", Table65[[#This Row],[Service]]&lt;&gt;"HT Geneblock Custom RNA", Table_Sequence_Check[[#This Row],[Restriction Enzyme 1 Check]]&lt;&gt;"", Table_Sequence_Check[[#This Row],[Restriction Enzyme 2 Check]]&lt;&gt; ""),"Error 8: Remove instances of one of the following: " &amp; _xlfn.CONCAT(Table_Sequence_Check[[#This Row],[Restriction Enzyme 1 Check]],Table_Sequence_Check[[#This Row],[Restriction Enzyme 2 Check]]),"")</f>
        <v/>
      </c>
      <c r="BS380" s="4" t="str" cm="1">
        <f t="array" ref="BS380">IF(
   AND(
      Table65[[#This Row],[Service]] &lt;&gt; "",
      OR(
         COUNTIF(Table65[Service], "HT Custom RNA") &gt; 0,
         COUNTIF(Table65[Service], "HT Geneblock Custom RNA") &gt; 0
      ),
      COUNTA(_xlfn.UNIQUE(_xlfn._xlws.FILTER(Table65[Service], Table65[Service] &lt;&gt; ""))) &gt; 1
   ),
   "Error 9: If selecting HT Custom RNA or HT Geneblock Custom RNA, all items must match the selected HT service",
   ""
)</f>
        <v/>
      </c>
      <c r="BT380" s="4" t="str" cm="1">
        <f t="array" ref="BT380">IF(
   AND(
      Table65[[#This Row],[Service]] &lt;&gt; "",
      OR(COUNTIF(Table65[Service], "*HT Custom RNA*") &gt; 0, COUNTIF(Table65[Service], "*HT Geneblock Custom RNA*") &gt; 0),
      OR(
         COUNTA(_xlfn.UNIQUE(_xlfn._xlws.FILTER(Table65[RNA Analytics], (Table65[Service] &lt;&gt; "")))) &gt; 1,
         COUNTA(_xlfn.UNIQUE(_xlfn._xlws.FILTER(Table65[Bank Construct?], (Table65[Service] &lt;&gt; "")))) &gt; 1,
         COUNTA(_xlfn.UNIQUE(_xlfn._xlws.FILTER(Table65[Synthesis Type], (Table65[Service] &lt;&gt; "")))) &gt; 1
      )
   ),
   "Error 10: If submitting HT Custom RNA or HT Geneblock Custom RNA service request, all items must have the same Synthesis Type, Banking, and Analytics",
   ""
)</f>
        <v/>
      </c>
      <c r="BU380" s="4" t="str">
        <f>IF(AND(OR(Table65[[#This Row],[Service]] = "HT Custom RNA",Table65[[#This Row],[Service]] = "HT Geneblock Custom RNA"), Table65[[#This Row],[Vector]]="Banked Construct"),"Error 11: Banked constructs cannot be submitted for HT/Geneblock Custom RNA service. Contact the core if you'd like to resynthesize an entire banked plate","")</f>
        <v/>
      </c>
      <c r="BV380" s="4" t="str">
        <f>IF(AND(Table65[[#This Row],[Service]] &lt;&gt; "", Table65[[#This Row],[Vector]]="Banked Construct", Table65[[#This Row],[Bank Construct?]]="Yes"),"Error 12: Cannot bank constructs that are already banked","")</f>
        <v/>
      </c>
      <c r="BW380" s="4" t="str" cm="1">
        <f t="array" ref="BW380">_xlfn.LET(
    _xlpm.ProblemFound, _xlfn.TEXTJOIN(", ", TRUE, IF(AND(Table65[[#This Row],[Synthesis Type]]="Other RNA", OR(Table65[[#This Row],[Codon Optimize Capitalized?]]="No", Table65[[#This Row],[Codon Optimize Capitalized?]]="")), IF((ISNUMBER(SEARCH(Table_pA_Check[pA Check], Table65[[#This Row],[Custom Sequence/Bank ID]]))), Table_pA_Check[pA Check], ""),IF((ISNUMBER(FIND(LOWER(Table_pA_Check[pA Check]), Table65[[#This Row],[Custom Sequence/Bank ID]]))), Table_pA_Check[pA Check], ""))),
    IF(_xlpm.ProblemFound="", "", "Error 13: Problem sequences found (" &amp; _xlpm.ProblemFound &amp; ")"))</f>
        <v/>
      </c>
      <c r="BX380" s="4" t="str">
        <f>IF(AND(Table65[[#This Row],[Service]] &lt;&gt; "", Table65[[#This Row],[Codon Optimize Capitalized?]]&lt;&gt; "No", Table65[[#This Row],[Codon Optimize Capitalized?]]&lt;&gt; "", Table65[[#This Row],[Codon Optimize Capitalized?]]&lt;&gt; "No Options", EXACT(Table65[[#This Row],[Custom Sequence/Bank ID]],LOWER(Table65[[#This Row],[Custom Sequence/Bank ID]]))),"Error 14: Codon optimization is selected, but sequence is lowercase. Change regions for optimization to uppercase","")</f>
        <v/>
      </c>
      <c r="BY380" s="4" t="str">
        <f>IF(COUNTIF(Table65[Name], Table65[[#This Row],[Name]]) &gt; 1, "Error 15: Duplicate name", "")</f>
        <v/>
      </c>
      <c r="BZ380" s="4" t="str">
        <f>IF(
   Table65[[#This Row],[Service]]&lt;&gt;"",
   IF(
      AND(Table65[[#This Row],[Formulation]]="", Table65[[#This Row],[Number of Aliquots]]&gt;1),
      "Error 16: The RTC can only aliquot formulated circRNA; unformulated circRNA is stable through many freeze-thaw cycles",
      ""
   ),
   ""
)</f>
        <v/>
      </c>
      <c r="CA380" s="4" t="str">
        <f>IF(
   Table65[[#This Row],[Service]]&lt;&gt;"",
   IF(
      Table65[[#This Row],[Number of Aliquots]] &gt; (Table65[[#This Row],[Quantity (mg)]]*20),
      "Error 17: Too many aliquots. Maximum aliquots for Quantity requested = " &amp; (Table65[[#This Row],[Quantity (mg)]]*20),
      ""
   ),
   ""
)</f>
        <v/>
      </c>
      <c r="CB380" s="4" t="str">
        <f>IF(
   AND(Table65[[#This Row],[Service]]&lt;&gt;"", Table65[[#This Row],[Quantity (mg)]]&lt;0.2, Table65[[#This Row],[Formulation]]&lt;&gt;"", Table65[[#This Row],[Formulation]]&lt;&gt;"None"),
   "Error 18: Quantity too low. Minimum is 0.2mg for formulations",
   ""
)</f>
        <v/>
      </c>
      <c r="CC380" s="4" t="str">
        <f>IF(
   AND(Table65[[#This Row],[Service]]&lt;&gt;"", Table65[[#This Row],[Vector]]="No Vector", Table65[[#This Row],[Service]]&lt;&gt;"HT Geneblock Custom RNA"),
   "Error 19: [No Vector] can only be used for Geneblock service",
   ""
)</f>
        <v/>
      </c>
      <c r="CD380" s="4" t="str">
        <f>_xlfn.LET(
    _xlpm.errorList, _xlfn.TEXTJOIN(". ", TRUE, Table_Sequence_Check[[#This Row],[Problem Sequence Check]:[GC Check]],Table_Sequence_Check[[#This Row],[Restriction Enzyme Error]:[Gblock No Vector Check]]),
    IF(AND(Table65[[#This Row],[Service]]&lt;&gt;"", Table65[[#This Row],[Custom Sequence/Bank ID]]&lt;&gt;"SPECIAL",_xlpm.errorList&lt;&gt;""), _xlpm.errorList &amp; ".", "")
)</f>
        <v/>
      </c>
      <c r="CF380" s="3" t="str">
        <f t="shared" si="25"/>
        <v>Required</v>
      </c>
      <c r="CG380" s="1" t="str">
        <f t="shared" si="26"/>
        <v>Optional</v>
      </c>
      <c r="CH380" s="1" t="str">
        <f>IF(Table65[[#This Row],[Service]]&lt;&gt;"",IF((Table65[[#This Row],[Service]]="HT Custom RNA") + (Table65[[#This Row],[Service]]="HT Geneblock Custom RNA"), "Empty","Required"),"Empty")</f>
        <v>Empty</v>
      </c>
      <c r="CI380" s="1" t="str">
        <f>IF(Table65[[#This Row],[Service]] = "Stock RNA", "Required","Empty")</f>
        <v>Empty</v>
      </c>
      <c r="CJ380" s="1" t="str">
        <f>IF(OR(Table65[[#This Row],[Service]] = "Custom RNA", Table65[[#This Row],[Service]] = "HT Custom RNA", Table65[[#This Row],[Service]] = "HT Geneblock Custom RNA", Table65[[#This Row],[Service]] = "Formulation"), "Required", "Empty")</f>
        <v>Empty</v>
      </c>
      <c r="CK380" s="1" t="str">
        <f>IF(OR(Table65[[#This Row],[Service]] = "Custom RNA", Table65[[#This Row],[Service]] = "HT Custom RNA", Table65[[#This Row],[Service]] = "HT Geneblock Custom RNA"), "Required", "Empty")</f>
        <v>Empty</v>
      </c>
      <c r="CL380" s="1" t="str">
        <f>IF(OR(Table65[[#This Row],[Service]] = "Custom RNA", Table65[[#This Row],[Service]] = "HT Custom RNA", Table65[[#This Row],[Service]] = "HT Geneblock Custom RNA"), "Required", "Empty")</f>
        <v>Empty</v>
      </c>
      <c r="CM380" s="1" t="str">
        <f>IF(OR(Table65[[#This Row],[Service]] = "Custom RNA", Table65[[#This Row],[Service]] = "HT Custom RNA", Table65[[#This Row],[Service]] = "HT Geneblock Custom RNA"), "Required", "Empty")</f>
        <v>Empty</v>
      </c>
      <c r="CN380" s="1" t="str">
        <f>IF(AND(Table65[[#This Row],[Vector]]&lt;&gt;"Banked Construct", OR(Table65[[#This Row],[Service]] = "Custom RNA", Table65[[#This Row],[Service]] = "HT Custom RNA",Table65[[#This Row],[Service]] = "HT Geneblock Custom RNA",)), "Optional", "Empty")</f>
        <v>Empty</v>
      </c>
      <c r="CO380" s="1" t="str">
        <f>IF(OR(Table65[[#This Row],[Service]] = "Custom RNA", Table65[[#This Row],[Service]] = "HT Custom RNA"), "Optional", "Empty")</f>
        <v>Empty</v>
      </c>
      <c r="CP380" s="1" t="str">
        <f>IF(OR(Table65[[#This Row],[Service]] = "Custom RNA", Table65[[#This Row],[Service]] = "HT Custom RNA", Table65[[#This Row],[Service]] = "HT Custom Geneblock RNA"), "Optional", "Empty")</f>
        <v>Empty</v>
      </c>
      <c r="CQ380" s="1" t="str">
        <f>IF(Table65[[#This Row],[Service]]&lt;&gt;"",IF(OR(Table65[[#This Row],[Service]]="HT Custom RNA", Table65[[#This Row],[Service]]="HT Geneblock Custom RNA"), "Empty","Optional"),"Empty")</f>
        <v>Empty</v>
      </c>
      <c r="CR380" s="1" t="str">
        <f>IF(AND(Table65[[#This Row],[Formulation]]&lt;&gt;"",Table65[[#This Row],[Formulation]]&lt;&gt;"None",Table65[[#This Row],[Formulation]]&lt;&gt;"No Options"), "Required","Empty")</f>
        <v>Empty</v>
      </c>
      <c r="CS380" s="1" t="str">
        <f>IF(AND(Table65[[#This Row],[Formulation]]&lt;&gt;"",Table65[[#This Row],[Formulation]]&lt;&gt;"None",Table65[[#This Row],[Formulation]]&lt;&gt;"No Options"), "Optional","Empty")</f>
        <v>Empty</v>
      </c>
      <c r="CT380" s="1" t="str">
        <f t="shared" si="27"/>
        <v>Optional</v>
      </c>
      <c r="CU380" s="1" t="str">
        <f t="shared" si="28"/>
        <v>Optional</v>
      </c>
      <c r="CV380" s="2" t="str">
        <f t="shared" si="29"/>
        <v>Optional</v>
      </c>
    </row>
    <row r="381" spans="1:100" x14ac:dyDescent="0.35">
      <c r="A381" s="69">
        <v>377</v>
      </c>
      <c r="B381" s="59"/>
      <c r="C381" s="83"/>
      <c r="D381" s="85"/>
      <c r="E381" s="90"/>
      <c r="F381" s="60"/>
      <c r="G381" s="60"/>
      <c r="H381" s="60"/>
      <c r="I381" s="61"/>
      <c r="J381" s="61"/>
      <c r="K381" s="105"/>
      <c r="L381" s="90"/>
      <c r="M381" s="60"/>
      <c r="N381" s="108"/>
      <c r="O381" s="91"/>
      <c r="P381" s="111"/>
      <c r="Q381" s="93" t="str">
        <f>Table_Sequence_Check[[#This Row],[Final Warnings]]</f>
        <v/>
      </c>
      <c r="R381" s="19"/>
      <c r="S381" s="19"/>
      <c r="T381" s="19"/>
      <c r="BG381" s="3" t="str" cm="1">
        <f t="array" ref="BG381">_xlfn.LET(
    _xlpm.ProblemFound, _xlfn.TEXTJOIN(", ", TRUE, IF(OR(Table65[[#This Row],[Codon Optimize Capitalized?]]="No", Table65[[#This Row],[Codon Optimize Capitalized?]]=""), IF((ISNUMBER(SEARCH(Table_Problem_Sequences[Problem Sequences], Table65[[#This Row],[Custom Sequence/Bank ID]]))), Table_Problem_Sequences[Problem Sequences], ""),IF((ISNUMBER(FIND(LOWER(Table_Problem_Sequences[Problem Sequences]), Table65[[#This Row],[Custom Sequence/Bank ID]]))), Table_Problem_Sequences[Problem Sequences], ""))),
    IF(_xlpm.ProblemFound="", "", "Warning 1: Problem sequences found (" &amp; _xlpm.ProblemFound &amp; ")"))</f>
        <v/>
      </c>
      <c r="BH381" s="3" t="str">
        <f>IF(AND(Table65[[#This Row],[Vector]] &lt;&gt; "Banked Construct",Table65[[#This Row],[Service]]&lt;&gt;"Stock RNA", LEN(Table65[[#This Row],[Custom Sequence/Bank ID]])&lt;300, Table65[[#This Row],[Custom Sequence/Bank ID]]&lt;&gt;""),"Comment: Sequence is less than 300nt. A spacer sequence will be added to bring the length up to 300nt","")</f>
        <v/>
      </c>
      <c r="BI381" s="1" t="str">
        <f>IF(AND(Table65[[#This Row],[Custom Sequence/Bank ID]]&lt;&gt;"", Table65[[#This Row],[Codon Optimize Capitalized?]]&lt;&gt; "No", Table65[[#This Row],[Codon Optimize Capitalized?]]&lt;&gt; "", Table65[[#This Row],[Codon Optimize Capitalized?]]&lt;&gt; "No Options"),
    IF(MOD(LEN(SUBSTITUTE(SUBSTITUTE(SUBSTITUTE(SUBSTITUTE(SUBSTITUTE(Table65[[#This Row],[Custom Sequence/Bank ID]], "a", ""), "c", ""), "g", ""), "u", ""), "t", "")), 3) = 0,
        "",
        "Error 3: Optimization regions not divisible by 3"),
    "")</f>
        <v/>
      </c>
      <c r="BJ381" s="1" t="str">
        <f>IF(
    Table65[[#This Row],[Vector]]="Banked Construct",
    IF(
        AND(
            LEFT(Table65[[#This Row],[Custom Sequence/Bank ID]], 3)="RTC",
            ISNUMBER(VALUE(MID(Table65[[#This Row],[Custom Sequence/Bank ID]], 4, 7))),
            LEN(Table65[[#This Row],[Custom Sequence/Bank ID]])=10
        ),
        "",
        "Error 4: Incorrect Bank ID"
    ),
    ""
)</f>
        <v/>
      </c>
      <c r="BK381" s="1" t="str">
        <f>IF(
   AND(Table65[[#This Row],[Vector]]&lt;&gt;"Banked Construct", LEN(Table65[[#This Row],[Custom Sequence/Bank ID]])&gt;0),
   IF(
      LEN(
         SUBSTITUTE(
            SUBSTITUTE(
               SUBSTITUTE(
                  SUBSTITUTE(UPPER(Table65[[#This Row],[Custom Sequence/Bank ID]]),"A",""),
               "C",""),
            "T",""),
         "G","")
      )&gt;0,
      "Error 5: Non-ACGT characters present",
      ""
   ),
   ""
)</f>
        <v/>
      </c>
      <c r="BL381" s="4" t="str">
        <f>IF(AND(Table65[[#This Row],[Vector]] &lt;&gt; "Banked Construct",Table65[[#This Row],[Service]]="Custom RNA", LEN(Table65[[#This Row],[Custom Sequence/Bank ID]])&gt;10000),"Error 6: Maximum sequence length is 10,000nt",IF(AND(Table65[[#This Row],[Vector]] &lt;&gt; "Banked Construct",Table65[[#This Row],[Service]]="HT Custom RNA", LEN(Table65[[#This Row],[Custom Sequence/Bank ID]])&gt;5000),"Error 6: Maximum sequence length for HT is 5,000nt", IF(Table65[[#This Row],[Service]]="HT Geneblock Custom RNA", IF(AND(Table65[[#This Row],[Vector]]="RTC coding circRNA", LEN(Table65[[#This Row],[Custom Sequence/Bank ID]])&gt;3793),"Error 6: Maximum sequence length for Coding CircRNA Geneblock is 3,793nt", IF(AND(Table65[[#This Row],[Vector]]="RTC noncoding circRNA", LEN(Table65[[#This Row],[Custom Sequence/Bank ID]])&gt;4493),"Error 6: Maximum sequence length for Noncoding CircRNA Geneblock is 4,493nt", IF(AND(Table65[[#This Row],[Vector]]="RTC Other RNA", LEN(Table65[[#This Row],[Custom Sequence/Bank ID]])&gt;4913),"Error 6: Maximum sequence length for Other RNA Geneblock is 4,913nt",""))),"")))</f>
        <v/>
      </c>
      <c r="BM381" s="4" t="str">
        <f>IF(AND(Table65[[#This Row],[Vector]] &lt;&gt; "Banked Construct", Table65[[#This Row],[Service]]&lt;&gt;"Stock RNA", Table65[[#This Row],[Custom Sequence/Bank ID]]&lt;&gt;""),
    _xlfn.LET(
        _xlpm.Sequence, Table65[[#This Row],[Custom Sequence/Bank ID]],
        _xlpm.OriginalLength, IF(AND(Table65[[#This Row],[Codon Optimize Capitalized?]] &lt;&gt; "No", Table65[[#This Row],[Codon Optimize Capitalized?]] &lt;&gt; ""),
                           LEN(SUBSTITUTE(SUBSTITUTE(SUBSTITUTE(SUBSTITUTE(SUBSTITUTE(_xlpm.Sequence, "A", ""), "C", ""), "G", ""), "T", ""), "U", "")),
                           LEN(_xlpm.Sequence)),
        _xlpm.NoGCLength, IF(AND(Table65[[#This Row],[Codon Optimize Capitalized?]] &lt;&gt; "No", Table65[[#This Row],[Codon Optimize Capitalized?]] &lt;&gt; ""),
                       LEN((SUBSTITUTE(SUBSTITUTE(SUBSTITUTE(SUBSTITUTE(SUBSTITUTE(SUBSTITUTE(SUBSTITUTE(_xlpm.Sequence, "A", ""), "C", ""), "G", ""), "T", ""), "U", ""), "g", ""), "c", ""))),
                       LEN(SUBSTITUTE(SUBSTITUTE(UPPER(_xlpm.Sequence), "G", ""), "C", ""))),
        _xlpm.GCLength, _xlpm.OriginalLength - _xlpm.NoGCLength,
        _xlpm.GCPercentage, IF(_xlpm.OriginalLength &gt; 15, _xlpm.GCLength / _xlpm.OriginalLength, 0.5),
                IF(OR(_xlpm.GCPercentage &gt; 0.65, _xlpm.GCPercentage &lt; 0.25), "Warning 7: Unoptimized region GC is not between 25-65%", "")
    ),
    ""
)</f>
        <v/>
      </c>
      <c r="BN381" s="4" t="str" cm="1">
        <f t="array" ref="BN381">_xlfn.LET(
    _xlpm.ProblemFound, _xlfn.TEXTJOIN(", ", TRUE, IF(OR(Table65[[#This Row],[Codon Optimize Capitalized?]]="No", Table65[[#This Row],[Codon Optimize Capitalized?]]=""), IF((ISNUMBER(SEARCH(Table_Restriction_Enzymes[XbaI], Table65[[#This Row],[Custom Sequence/Bank ID]]))), Table_Restriction_Enzymes[XbaI], ""),IF((ISNUMBER(FIND(LOWER(Table_Restriction_Enzymes[XbaI]), Table65[[#This Row],[Custom Sequence/Bank ID]]))), Table_Restriction_Enzymes[XbaI], ""))),
    IF(_xlpm.ProblemFound="", "", "[" &amp; _xlpm.ProblemFound &amp; "]"))</f>
        <v/>
      </c>
      <c r="BO381" s="4" t="str">
        <f>IF(Table_Sequence_Check[[#This Row],[Restriction Enzyme 1 Check]]&lt;&gt;"", Table_Restriction_Enzymes[[#Headers],[XbaI]],"")</f>
        <v/>
      </c>
      <c r="BP381" s="4" t="str" cm="1">
        <f t="array" ref="BP381">_xlfn.LET(
    _xlpm.ProblemFound, _xlfn.TEXTJOIN(", ", TRUE, IF(OR(Table65[[#This Row],[Codon Optimize Capitalized?]]="No", Table65[[#This Row],[Codon Optimize Capitalized?]]=""), IF((ISNUMBER(SEARCH(Table_Restriction_Enzymes[AscI], Table65[[#This Row],[Custom Sequence/Bank ID]]))), Table_Restriction_Enzymes[AscI], ""),IF((ISNUMBER(FIND(LOWER(Table_Restriction_Enzymes[AscI]), Table65[[#This Row],[Custom Sequence/Bank ID]]))), Table_Restriction_Enzymes[AscI], ""))),
    IF(_xlpm.ProblemFound="", "", "[" &amp; _xlpm.ProblemFound &amp; "]"))</f>
        <v/>
      </c>
      <c r="BQ381" s="4" t="str">
        <f>IF(Table_Sequence_Check[[#This Row],[Restriction Enzyme 2 Check]]&lt;&gt;"", Table_Restriction_Enzymes[[#Headers],[AscI]],"")</f>
        <v/>
      </c>
      <c r="BR381" s="4" t="str">
        <f>IF(AND(Table65[[#This Row],[Vector]] &lt;&gt; "Banked Construct",Table65[[#This Row],[Service]]&lt;&gt;"Stock RNA", Table65[[#This Row],[Service]]&lt;&gt;"HT Geneblock Custom RNA", Table_Sequence_Check[[#This Row],[Restriction Enzyme 1 Check]]&lt;&gt;"", Table_Sequence_Check[[#This Row],[Restriction Enzyme 2 Check]]&lt;&gt; ""),"Error 8: Remove instances of one of the following: " &amp; _xlfn.CONCAT(Table_Sequence_Check[[#This Row],[Restriction Enzyme 1 Check]],Table_Sequence_Check[[#This Row],[Restriction Enzyme 2 Check]]),"")</f>
        <v/>
      </c>
      <c r="BS381" s="4" t="str" cm="1">
        <f t="array" ref="BS381">IF(
   AND(
      Table65[[#This Row],[Service]] &lt;&gt; "",
      OR(
         COUNTIF(Table65[Service], "HT Custom RNA") &gt; 0,
         COUNTIF(Table65[Service], "HT Geneblock Custom RNA") &gt; 0
      ),
      COUNTA(_xlfn.UNIQUE(_xlfn._xlws.FILTER(Table65[Service], Table65[Service] &lt;&gt; ""))) &gt; 1
   ),
   "Error 9: If selecting HT Custom RNA or HT Geneblock Custom RNA, all items must match the selected HT service",
   ""
)</f>
        <v/>
      </c>
      <c r="BT381" s="4" t="str" cm="1">
        <f t="array" ref="BT381">IF(
   AND(
      Table65[[#This Row],[Service]] &lt;&gt; "",
      OR(COUNTIF(Table65[Service], "*HT Custom RNA*") &gt; 0, COUNTIF(Table65[Service], "*HT Geneblock Custom RNA*") &gt; 0),
      OR(
         COUNTA(_xlfn.UNIQUE(_xlfn._xlws.FILTER(Table65[RNA Analytics], (Table65[Service] &lt;&gt; "")))) &gt; 1,
         COUNTA(_xlfn.UNIQUE(_xlfn._xlws.FILTER(Table65[Bank Construct?], (Table65[Service] &lt;&gt; "")))) &gt; 1,
         COUNTA(_xlfn.UNIQUE(_xlfn._xlws.FILTER(Table65[Synthesis Type], (Table65[Service] &lt;&gt; "")))) &gt; 1
      )
   ),
   "Error 10: If submitting HT Custom RNA or HT Geneblock Custom RNA service request, all items must have the same Synthesis Type, Banking, and Analytics",
   ""
)</f>
        <v/>
      </c>
      <c r="BU381" s="4" t="str">
        <f>IF(AND(OR(Table65[[#This Row],[Service]] = "HT Custom RNA",Table65[[#This Row],[Service]] = "HT Geneblock Custom RNA"), Table65[[#This Row],[Vector]]="Banked Construct"),"Error 11: Banked constructs cannot be submitted for HT/Geneblock Custom RNA service. Contact the core if you'd like to resynthesize an entire banked plate","")</f>
        <v/>
      </c>
      <c r="BV381" s="4" t="str">
        <f>IF(AND(Table65[[#This Row],[Service]] &lt;&gt; "", Table65[[#This Row],[Vector]]="Banked Construct", Table65[[#This Row],[Bank Construct?]]="Yes"),"Error 12: Cannot bank constructs that are already banked","")</f>
        <v/>
      </c>
      <c r="BW381" s="4" t="str" cm="1">
        <f t="array" ref="BW381">_xlfn.LET(
    _xlpm.ProblemFound, _xlfn.TEXTJOIN(", ", TRUE, IF(AND(Table65[[#This Row],[Synthesis Type]]="Other RNA", OR(Table65[[#This Row],[Codon Optimize Capitalized?]]="No", Table65[[#This Row],[Codon Optimize Capitalized?]]="")), IF((ISNUMBER(SEARCH(Table_pA_Check[pA Check], Table65[[#This Row],[Custom Sequence/Bank ID]]))), Table_pA_Check[pA Check], ""),IF((ISNUMBER(FIND(LOWER(Table_pA_Check[pA Check]), Table65[[#This Row],[Custom Sequence/Bank ID]]))), Table_pA_Check[pA Check], ""))),
    IF(_xlpm.ProblemFound="", "", "Error 13: Problem sequences found (" &amp; _xlpm.ProblemFound &amp; ")"))</f>
        <v/>
      </c>
      <c r="BX381" s="4" t="str">
        <f>IF(AND(Table65[[#This Row],[Service]] &lt;&gt; "", Table65[[#This Row],[Codon Optimize Capitalized?]]&lt;&gt; "No", Table65[[#This Row],[Codon Optimize Capitalized?]]&lt;&gt; "", Table65[[#This Row],[Codon Optimize Capitalized?]]&lt;&gt; "No Options", EXACT(Table65[[#This Row],[Custom Sequence/Bank ID]],LOWER(Table65[[#This Row],[Custom Sequence/Bank ID]]))),"Error 14: Codon optimization is selected, but sequence is lowercase. Change regions for optimization to uppercase","")</f>
        <v/>
      </c>
      <c r="BY381" s="4" t="str">
        <f>IF(COUNTIF(Table65[Name], Table65[[#This Row],[Name]]) &gt; 1, "Error 15: Duplicate name", "")</f>
        <v/>
      </c>
      <c r="BZ381" s="4" t="str">
        <f>IF(
   Table65[[#This Row],[Service]]&lt;&gt;"",
   IF(
      AND(Table65[[#This Row],[Formulation]]="", Table65[[#This Row],[Number of Aliquots]]&gt;1),
      "Error 16: The RTC can only aliquot formulated circRNA; unformulated circRNA is stable through many freeze-thaw cycles",
      ""
   ),
   ""
)</f>
        <v/>
      </c>
      <c r="CA381" s="4" t="str">
        <f>IF(
   Table65[[#This Row],[Service]]&lt;&gt;"",
   IF(
      Table65[[#This Row],[Number of Aliquots]] &gt; (Table65[[#This Row],[Quantity (mg)]]*20),
      "Error 17: Too many aliquots. Maximum aliquots for Quantity requested = " &amp; (Table65[[#This Row],[Quantity (mg)]]*20),
      ""
   ),
   ""
)</f>
        <v/>
      </c>
      <c r="CB381" s="4" t="str">
        <f>IF(
   AND(Table65[[#This Row],[Service]]&lt;&gt;"", Table65[[#This Row],[Quantity (mg)]]&lt;0.2, Table65[[#This Row],[Formulation]]&lt;&gt;"", Table65[[#This Row],[Formulation]]&lt;&gt;"None"),
   "Error 18: Quantity too low. Minimum is 0.2mg for formulations",
   ""
)</f>
        <v/>
      </c>
      <c r="CC381" s="4" t="str">
        <f>IF(
   AND(Table65[[#This Row],[Service]]&lt;&gt;"", Table65[[#This Row],[Vector]]="No Vector", Table65[[#This Row],[Service]]&lt;&gt;"HT Geneblock Custom RNA"),
   "Error 19: [No Vector] can only be used for Geneblock service",
   ""
)</f>
        <v/>
      </c>
      <c r="CD381" s="4" t="str">
        <f>_xlfn.LET(
    _xlpm.errorList, _xlfn.TEXTJOIN(". ", TRUE, Table_Sequence_Check[[#This Row],[Problem Sequence Check]:[GC Check]],Table_Sequence_Check[[#This Row],[Restriction Enzyme Error]:[Gblock No Vector Check]]),
    IF(AND(Table65[[#This Row],[Service]]&lt;&gt;"", Table65[[#This Row],[Custom Sequence/Bank ID]]&lt;&gt;"SPECIAL",_xlpm.errorList&lt;&gt;""), _xlpm.errorList &amp; ".", "")
)</f>
        <v/>
      </c>
      <c r="CF381" s="3" t="str">
        <f t="shared" si="25"/>
        <v>Required</v>
      </c>
      <c r="CG381" s="1" t="str">
        <f t="shared" si="26"/>
        <v>Optional</v>
      </c>
      <c r="CH381" s="1" t="str">
        <f>IF(Table65[[#This Row],[Service]]&lt;&gt;"",IF((Table65[[#This Row],[Service]]="HT Custom RNA") + (Table65[[#This Row],[Service]]="HT Geneblock Custom RNA"), "Empty","Required"),"Empty")</f>
        <v>Empty</v>
      </c>
      <c r="CI381" s="1" t="str">
        <f>IF(Table65[[#This Row],[Service]] = "Stock RNA", "Required","Empty")</f>
        <v>Empty</v>
      </c>
      <c r="CJ381" s="1" t="str">
        <f>IF(OR(Table65[[#This Row],[Service]] = "Custom RNA", Table65[[#This Row],[Service]] = "HT Custom RNA", Table65[[#This Row],[Service]] = "HT Geneblock Custom RNA", Table65[[#This Row],[Service]] = "Formulation"), "Required", "Empty")</f>
        <v>Empty</v>
      </c>
      <c r="CK381" s="1" t="str">
        <f>IF(OR(Table65[[#This Row],[Service]] = "Custom RNA", Table65[[#This Row],[Service]] = "HT Custom RNA", Table65[[#This Row],[Service]] = "HT Geneblock Custom RNA"), "Required", "Empty")</f>
        <v>Empty</v>
      </c>
      <c r="CL381" s="1" t="str">
        <f>IF(OR(Table65[[#This Row],[Service]] = "Custom RNA", Table65[[#This Row],[Service]] = "HT Custom RNA", Table65[[#This Row],[Service]] = "HT Geneblock Custom RNA"), "Required", "Empty")</f>
        <v>Empty</v>
      </c>
      <c r="CM381" s="1" t="str">
        <f>IF(OR(Table65[[#This Row],[Service]] = "Custom RNA", Table65[[#This Row],[Service]] = "HT Custom RNA", Table65[[#This Row],[Service]] = "HT Geneblock Custom RNA"), "Required", "Empty")</f>
        <v>Empty</v>
      </c>
      <c r="CN381" s="1" t="str">
        <f>IF(AND(Table65[[#This Row],[Vector]]&lt;&gt;"Banked Construct", OR(Table65[[#This Row],[Service]] = "Custom RNA", Table65[[#This Row],[Service]] = "HT Custom RNA",Table65[[#This Row],[Service]] = "HT Geneblock Custom RNA",)), "Optional", "Empty")</f>
        <v>Empty</v>
      </c>
      <c r="CO381" s="1" t="str">
        <f>IF(OR(Table65[[#This Row],[Service]] = "Custom RNA", Table65[[#This Row],[Service]] = "HT Custom RNA"), "Optional", "Empty")</f>
        <v>Empty</v>
      </c>
      <c r="CP381" s="1" t="str">
        <f>IF(OR(Table65[[#This Row],[Service]] = "Custom RNA", Table65[[#This Row],[Service]] = "HT Custom RNA", Table65[[#This Row],[Service]] = "HT Custom Geneblock RNA"), "Optional", "Empty")</f>
        <v>Empty</v>
      </c>
      <c r="CQ381" s="1" t="str">
        <f>IF(Table65[[#This Row],[Service]]&lt;&gt;"",IF(OR(Table65[[#This Row],[Service]]="HT Custom RNA", Table65[[#This Row],[Service]]="HT Geneblock Custom RNA"), "Empty","Optional"),"Empty")</f>
        <v>Empty</v>
      </c>
      <c r="CR381" s="1" t="str">
        <f>IF(AND(Table65[[#This Row],[Formulation]]&lt;&gt;"",Table65[[#This Row],[Formulation]]&lt;&gt;"None",Table65[[#This Row],[Formulation]]&lt;&gt;"No Options"), "Required","Empty")</f>
        <v>Empty</v>
      </c>
      <c r="CS381" s="1" t="str">
        <f>IF(AND(Table65[[#This Row],[Formulation]]&lt;&gt;"",Table65[[#This Row],[Formulation]]&lt;&gt;"None",Table65[[#This Row],[Formulation]]&lt;&gt;"No Options"), "Optional","Empty")</f>
        <v>Empty</v>
      </c>
      <c r="CT381" s="1" t="str">
        <f t="shared" si="27"/>
        <v>Optional</v>
      </c>
      <c r="CU381" s="1" t="str">
        <f t="shared" si="28"/>
        <v>Optional</v>
      </c>
      <c r="CV381" s="2" t="str">
        <f t="shared" si="29"/>
        <v>Optional</v>
      </c>
    </row>
    <row r="382" spans="1:100" x14ac:dyDescent="0.35">
      <c r="A382" s="69">
        <v>378</v>
      </c>
      <c r="B382" s="59"/>
      <c r="C382" s="83"/>
      <c r="D382" s="85"/>
      <c r="E382" s="90"/>
      <c r="F382" s="60"/>
      <c r="G382" s="60"/>
      <c r="H382" s="60"/>
      <c r="I382" s="61"/>
      <c r="J382" s="61"/>
      <c r="K382" s="105"/>
      <c r="L382" s="90"/>
      <c r="M382" s="60"/>
      <c r="N382" s="108"/>
      <c r="O382" s="91"/>
      <c r="P382" s="111"/>
      <c r="Q382" s="93" t="str">
        <f>Table_Sequence_Check[[#This Row],[Final Warnings]]</f>
        <v/>
      </c>
      <c r="R382" s="19"/>
      <c r="S382" s="19"/>
      <c r="T382" s="19"/>
      <c r="BG382" s="3" t="str" cm="1">
        <f t="array" ref="BG382">_xlfn.LET(
    _xlpm.ProblemFound, _xlfn.TEXTJOIN(", ", TRUE, IF(OR(Table65[[#This Row],[Codon Optimize Capitalized?]]="No", Table65[[#This Row],[Codon Optimize Capitalized?]]=""), IF((ISNUMBER(SEARCH(Table_Problem_Sequences[Problem Sequences], Table65[[#This Row],[Custom Sequence/Bank ID]]))), Table_Problem_Sequences[Problem Sequences], ""),IF((ISNUMBER(FIND(LOWER(Table_Problem_Sequences[Problem Sequences]), Table65[[#This Row],[Custom Sequence/Bank ID]]))), Table_Problem_Sequences[Problem Sequences], ""))),
    IF(_xlpm.ProblemFound="", "", "Warning 1: Problem sequences found (" &amp; _xlpm.ProblemFound &amp; ")"))</f>
        <v/>
      </c>
      <c r="BH382" s="3" t="str">
        <f>IF(AND(Table65[[#This Row],[Vector]] &lt;&gt; "Banked Construct",Table65[[#This Row],[Service]]&lt;&gt;"Stock RNA", LEN(Table65[[#This Row],[Custom Sequence/Bank ID]])&lt;300, Table65[[#This Row],[Custom Sequence/Bank ID]]&lt;&gt;""),"Comment: Sequence is less than 300nt. A spacer sequence will be added to bring the length up to 300nt","")</f>
        <v/>
      </c>
      <c r="BI382" s="1" t="str">
        <f>IF(AND(Table65[[#This Row],[Custom Sequence/Bank ID]]&lt;&gt;"", Table65[[#This Row],[Codon Optimize Capitalized?]]&lt;&gt; "No", Table65[[#This Row],[Codon Optimize Capitalized?]]&lt;&gt; "", Table65[[#This Row],[Codon Optimize Capitalized?]]&lt;&gt; "No Options"),
    IF(MOD(LEN(SUBSTITUTE(SUBSTITUTE(SUBSTITUTE(SUBSTITUTE(SUBSTITUTE(Table65[[#This Row],[Custom Sequence/Bank ID]], "a", ""), "c", ""), "g", ""), "u", ""), "t", "")), 3) = 0,
        "",
        "Error 3: Optimization regions not divisible by 3"),
    "")</f>
        <v/>
      </c>
      <c r="BJ382" s="1" t="str">
        <f>IF(
    Table65[[#This Row],[Vector]]="Banked Construct",
    IF(
        AND(
            LEFT(Table65[[#This Row],[Custom Sequence/Bank ID]], 3)="RTC",
            ISNUMBER(VALUE(MID(Table65[[#This Row],[Custom Sequence/Bank ID]], 4, 7))),
            LEN(Table65[[#This Row],[Custom Sequence/Bank ID]])=10
        ),
        "",
        "Error 4: Incorrect Bank ID"
    ),
    ""
)</f>
        <v/>
      </c>
      <c r="BK382" s="1" t="str">
        <f>IF(
   AND(Table65[[#This Row],[Vector]]&lt;&gt;"Banked Construct", LEN(Table65[[#This Row],[Custom Sequence/Bank ID]])&gt;0),
   IF(
      LEN(
         SUBSTITUTE(
            SUBSTITUTE(
               SUBSTITUTE(
                  SUBSTITUTE(UPPER(Table65[[#This Row],[Custom Sequence/Bank ID]]),"A",""),
               "C",""),
            "T",""),
         "G","")
      )&gt;0,
      "Error 5: Non-ACGT characters present",
      ""
   ),
   ""
)</f>
        <v/>
      </c>
      <c r="BL382" s="4" t="str">
        <f>IF(AND(Table65[[#This Row],[Vector]] &lt;&gt; "Banked Construct",Table65[[#This Row],[Service]]="Custom RNA", LEN(Table65[[#This Row],[Custom Sequence/Bank ID]])&gt;10000),"Error 6: Maximum sequence length is 10,000nt",IF(AND(Table65[[#This Row],[Vector]] &lt;&gt; "Banked Construct",Table65[[#This Row],[Service]]="HT Custom RNA", LEN(Table65[[#This Row],[Custom Sequence/Bank ID]])&gt;5000),"Error 6: Maximum sequence length for HT is 5,000nt", IF(Table65[[#This Row],[Service]]="HT Geneblock Custom RNA", IF(AND(Table65[[#This Row],[Vector]]="RTC coding circRNA", LEN(Table65[[#This Row],[Custom Sequence/Bank ID]])&gt;3793),"Error 6: Maximum sequence length for Coding CircRNA Geneblock is 3,793nt", IF(AND(Table65[[#This Row],[Vector]]="RTC noncoding circRNA", LEN(Table65[[#This Row],[Custom Sequence/Bank ID]])&gt;4493),"Error 6: Maximum sequence length for Noncoding CircRNA Geneblock is 4,493nt", IF(AND(Table65[[#This Row],[Vector]]="RTC Other RNA", LEN(Table65[[#This Row],[Custom Sequence/Bank ID]])&gt;4913),"Error 6: Maximum sequence length for Other RNA Geneblock is 4,913nt",""))),"")))</f>
        <v/>
      </c>
      <c r="BM382" s="4" t="str">
        <f>IF(AND(Table65[[#This Row],[Vector]] &lt;&gt; "Banked Construct", Table65[[#This Row],[Service]]&lt;&gt;"Stock RNA", Table65[[#This Row],[Custom Sequence/Bank ID]]&lt;&gt;""),
    _xlfn.LET(
        _xlpm.Sequence, Table65[[#This Row],[Custom Sequence/Bank ID]],
        _xlpm.OriginalLength, IF(AND(Table65[[#This Row],[Codon Optimize Capitalized?]] &lt;&gt; "No", Table65[[#This Row],[Codon Optimize Capitalized?]] &lt;&gt; ""),
                           LEN(SUBSTITUTE(SUBSTITUTE(SUBSTITUTE(SUBSTITUTE(SUBSTITUTE(_xlpm.Sequence, "A", ""), "C", ""), "G", ""), "T", ""), "U", "")),
                           LEN(_xlpm.Sequence)),
        _xlpm.NoGCLength, IF(AND(Table65[[#This Row],[Codon Optimize Capitalized?]] &lt;&gt; "No", Table65[[#This Row],[Codon Optimize Capitalized?]] &lt;&gt; ""),
                       LEN((SUBSTITUTE(SUBSTITUTE(SUBSTITUTE(SUBSTITUTE(SUBSTITUTE(SUBSTITUTE(SUBSTITUTE(_xlpm.Sequence, "A", ""), "C", ""), "G", ""), "T", ""), "U", ""), "g", ""), "c", ""))),
                       LEN(SUBSTITUTE(SUBSTITUTE(UPPER(_xlpm.Sequence), "G", ""), "C", ""))),
        _xlpm.GCLength, _xlpm.OriginalLength - _xlpm.NoGCLength,
        _xlpm.GCPercentage, IF(_xlpm.OriginalLength &gt; 15, _xlpm.GCLength / _xlpm.OriginalLength, 0.5),
                IF(OR(_xlpm.GCPercentage &gt; 0.65, _xlpm.GCPercentage &lt; 0.25), "Warning 7: Unoptimized region GC is not between 25-65%", "")
    ),
    ""
)</f>
        <v/>
      </c>
      <c r="BN382" s="4" t="str" cm="1">
        <f t="array" ref="BN382">_xlfn.LET(
    _xlpm.ProblemFound, _xlfn.TEXTJOIN(", ", TRUE, IF(OR(Table65[[#This Row],[Codon Optimize Capitalized?]]="No", Table65[[#This Row],[Codon Optimize Capitalized?]]=""), IF((ISNUMBER(SEARCH(Table_Restriction_Enzymes[XbaI], Table65[[#This Row],[Custom Sequence/Bank ID]]))), Table_Restriction_Enzymes[XbaI], ""),IF((ISNUMBER(FIND(LOWER(Table_Restriction_Enzymes[XbaI]), Table65[[#This Row],[Custom Sequence/Bank ID]]))), Table_Restriction_Enzymes[XbaI], ""))),
    IF(_xlpm.ProblemFound="", "", "[" &amp; _xlpm.ProblemFound &amp; "]"))</f>
        <v/>
      </c>
      <c r="BO382" s="4" t="str">
        <f>IF(Table_Sequence_Check[[#This Row],[Restriction Enzyme 1 Check]]&lt;&gt;"", Table_Restriction_Enzymes[[#Headers],[XbaI]],"")</f>
        <v/>
      </c>
      <c r="BP382" s="4" t="str" cm="1">
        <f t="array" ref="BP382">_xlfn.LET(
    _xlpm.ProblemFound, _xlfn.TEXTJOIN(", ", TRUE, IF(OR(Table65[[#This Row],[Codon Optimize Capitalized?]]="No", Table65[[#This Row],[Codon Optimize Capitalized?]]=""), IF((ISNUMBER(SEARCH(Table_Restriction_Enzymes[AscI], Table65[[#This Row],[Custom Sequence/Bank ID]]))), Table_Restriction_Enzymes[AscI], ""),IF((ISNUMBER(FIND(LOWER(Table_Restriction_Enzymes[AscI]), Table65[[#This Row],[Custom Sequence/Bank ID]]))), Table_Restriction_Enzymes[AscI], ""))),
    IF(_xlpm.ProblemFound="", "", "[" &amp; _xlpm.ProblemFound &amp; "]"))</f>
        <v/>
      </c>
      <c r="BQ382" s="4" t="str">
        <f>IF(Table_Sequence_Check[[#This Row],[Restriction Enzyme 2 Check]]&lt;&gt;"", Table_Restriction_Enzymes[[#Headers],[AscI]],"")</f>
        <v/>
      </c>
      <c r="BR382" s="4" t="str">
        <f>IF(AND(Table65[[#This Row],[Vector]] &lt;&gt; "Banked Construct",Table65[[#This Row],[Service]]&lt;&gt;"Stock RNA", Table65[[#This Row],[Service]]&lt;&gt;"HT Geneblock Custom RNA", Table_Sequence_Check[[#This Row],[Restriction Enzyme 1 Check]]&lt;&gt;"", Table_Sequence_Check[[#This Row],[Restriction Enzyme 2 Check]]&lt;&gt; ""),"Error 8: Remove instances of one of the following: " &amp; _xlfn.CONCAT(Table_Sequence_Check[[#This Row],[Restriction Enzyme 1 Check]],Table_Sequence_Check[[#This Row],[Restriction Enzyme 2 Check]]),"")</f>
        <v/>
      </c>
      <c r="BS382" s="4" t="str" cm="1">
        <f t="array" ref="BS382">IF(
   AND(
      Table65[[#This Row],[Service]] &lt;&gt; "",
      OR(
         COUNTIF(Table65[Service], "HT Custom RNA") &gt; 0,
         COUNTIF(Table65[Service], "HT Geneblock Custom RNA") &gt; 0
      ),
      COUNTA(_xlfn.UNIQUE(_xlfn._xlws.FILTER(Table65[Service], Table65[Service] &lt;&gt; ""))) &gt; 1
   ),
   "Error 9: If selecting HT Custom RNA or HT Geneblock Custom RNA, all items must match the selected HT service",
   ""
)</f>
        <v/>
      </c>
      <c r="BT382" s="4" t="str" cm="1">
        <f t="array" ref="BT382">IF(
   AND(
      Table65[[#This Row],[Service]] &lt;&gt; "",
      OR(COUNTIF(Table65[Service], "*HT Custom RNA*") &gt; 0, COUNTIF(Table65[Service], "*HT Geneblock Custom RNA*") &gt; 0),
      OR(
         COUNTA(_xlfn.UNIQUE(_xlfn._xlws.FILTER(Table65[RNA Analytics], (Table65[Service] &lt;&gt; "")))) &gt; 1,
         COUNTA(_xlfn.UNIQUE(_xlfn._xlws.FILTER(Table65[Bank Construct?], (Table65[Service] &lt;&gt; "")))) &gt; 1,
         COUNTA(_xlfn.UNIQUE(_xlfn._xlws.FILTER(Table65[Synthesis Type], (Table65[Service] &lt;&gt; "")))) &gt; 1
      )
   ),
   "Error 10: If submitting HT Custom RNA or HT Geneblock Custom RNA service request, all items must have the same Synthesis Type, Banking, and Analytics",
   ""
)</f>
        <v/>
      </c>
      <c r="BU382" s="4" t="str">
        <f>IF(AND(OR(Table65[[#This Row],[Service]] = "HT Custom RNA",Table65[[#This Row],[Service]] = "HT Geneblock Custom RNA"), Table65[[#This Row],[Vector]]="Banked Construct"),"Error 11: Banked constructs cannot be submitted for HT/Geneblock Custom RNA service. Contact the core if you'd like to resynthesize an entire banked plate","")</f>
        <v/>
      </c>
      <c r="BV382" s="4" t="str">
        <f>IF(AND(Table65[[#This Row],[Service]] &lt;&gt; "", Table65[[#This Row],[Vector]]="Banked Construct", Table65[[#This Row],[Bank Construct?]]="Yes"),"Error 12: Cannot bank constructs that are already banked","")</f>
        <v/>
      </c>
      <c r="BW382" s="4" t="str" cm="1">
        <f t="array" ref="BW382">_xlfn.LET(
    _xlpm.ProblemFound, _xlfn.TEXTJOIN(", ", TRUE, IF(AND(Table65[[#This Row],[Synthesis Type]]="Other RNA", OR(Table65[[#This Row],[Codon Optimize Capitalized?]]="No", Table65[[#This Row],[Codon Optimize Capitalized?]]="")), IF((ISNUMBER(SEARCH(Table_pA_Check[pA Check], Table65[[#This Row],[Custom Sequence/Bank ID]]))), Table_pA_Check[pA Check], ""),IF((ISNUMBER(FIND(LOWER(Table_pA_Check[pA Check]), Table65[[#This Row],[Custom Sequence/Bank ID]]))), Table_pA_Check[pA Check], ""))),
    IF(_xlpm.ProblemFound="", "", "Error 13: Problem sequences found (" &amp; _xlpm.ProblemFound &amp; ")"))</f>
        <v/>
      </c>
      <c r="BX382" s="4" t="str">
        <f>IF(AND(Table65[[#This Row],[Service]] &lt;&gt; "", Table65[[#This Row],[Codon Optimize Capitalized?]]&lt;&gt; "No", Table65[[#This Row],[Codon Optimize Capitalized?]]&lt;&gt; "", Table65[[#This Row],[Codon Optimize Capitalized?]]&lt;&gt; "No Options", EXACT(Table65[[#This Row],[Custom Sequence/Bank ID]],LOWER(Table65[[#This Row],[Custom Sequence/Bank ID]]))),"Error 14: Codon optimization is selected, but sequence is lowercase. Change regions for optimization to uppercase","")</f>
        <v/>
      </c>
      <c r="BY382" s="4" t="str">
        <f>IF(COUNTIF(Table65[Name], Table65[[#This Row],[Name]]) &gt; 1, "Error 15: Duplicate name", "")</f>
        <v/>
      </c>
      <c r="BZ382" s="4" t="str">
        <f>IF(
   Table65[[#This Row],[Service]]&lt;&gt;"",
   IF(
      AND(Table65[[#This Row],[Formulation]]="", Table65[[#This Row],[Number of Aliquots]]&gt;1),
      "Error 16: The RTC can only aliquot formulated circRNA; unformulated circRNA is stable through many freeze-thaw cycles",
      ""
   ),
   ""
)</f>
        <v/>
      </c>
      <c r="CA382" s="4" t="str">
        <f>IF(
   Table65[[#This Row],[Service]]&lt;&gt;"",
   IF(
      Table65[[#This Row],[Number of Aliquots]] &gt; (Table65[[#This Row],[Quantity (mg)]]*20),
      "Error 17: Too many aliquots. Maximum aliquots for Quantity requested = " &amp; (Table65[[#This Row],[Quantity (mg)]]*20),
      ""
   ),
   ""
)</f>
        <v/>
      </c>
      <c r="CB382" s="4" t="str">
        <f>IF(
   AND(Table65[[#This Row],[Service]]&lt;&gt;"", Table65[[#This Row],[Quantity (mg)]]&lt;0.2, Table65[[#This Row],[Formulation]]&lt;&gt;"", Table65[[#This Row],[Formulation]]&lt;&gt;"None"),
   "Error 18: Quantity too low. Minimum is 0.2mg for formulations",
   ""
)</f>
        <v/>
      </c>
      <c r="CC382" s="4" t="str">
        <f>IF(
   AND(Table65[[#This Row],[Service]]&lt;&gt;"", Table65[[#This Row],[Vector]]="No Vector", Table65[[#This Row],[Service]]&lt;&gt;"HT Geneblock Custom RNA"),
   "Error 19: [No Vector] can only be used for Geneblock service",
   ""
)</f>
        <v/>
      </c>
      <c r="CD382" s="4" t="str">
        <f>_xlfn.LET(
    _xlpm.errorList, _xlfn.TEXTJOIN(". ", TRUE, Table_Sequence_Check[[#This Row],[Problem Sequence Check]:[GC Check]],Table_Sequence_Check[[#This Row],[Restriction Enzyme Error]:[Gblock No Vector Check]]),
    IF(AND(Table65[[#This Row],[Service]]&lt;&gt;"", Table65[[#This Row],[Custom Sequence/Bank ID]]&lt;&gt;"SPECIAL",_xlpm.errorList&lt;&gt;""), _xlpm.errorList &amp; ".", "")
)</f>
        <v/>
      </c>
      <c r="CF382" s="3" t="str">
        <f t="shared" si="25"/>
        <v>Required</v>
      </c>
      <c r="CG382" s="1" t="str">
        <f t="shared" si="26"/>
        <v>Optional</v>
      </c>
      <c r="CH382" s="1" t="str">
        <f>IF(Table65[[#This Row],[Service]]&lt;&gt;"",IF((Table65[[#This Row],[Service]]="HT Custom RNA") + (Table65[[#This Row],[Service]]="HT Geneblock Custom RNA"), "Empty","Required"),"Empty")</f>
        <v>Empty</v>
      </c>
      <c r="CI382" s="1" t="str">
        <f>IF(Table65[[#This Row],[Service]] = "Stock RNA", "Required","Empty")</f>
        <v>Empty</v>
      </c>
      <c r="CJ382" s="1" t="str">
        <f>IF(OR(Table65[[#This Row],[Service]] = "Custom RNA", Table65[[#This Row],[Service]] = "HT Custom RNA", Table65[[#This Row],[Service]] = "HT Geneblock Custom RNA", Table65[[#This Row],[Service]] = "Formulation"), "Required", "Empty")</f>
        <v>Empty</v>
      </c>
      <c r="CK382" s="1" t="str">
        <f>IF(OR(Table65[[#This Row],[Service]] = "Custom RNA", Table65[[#This Row],[Service]] = "HT Custom RNA", Table65[[#This Row],[Service]] = "HT Geneblock Custom RNA"), "Required", "Empty")</f>
        <v>Empty</v>
      </c>
      <c r="CL382" s="1" t="str">
        <f>IF(OR(Table65[[#This Row],[Service]] = "Custom RNA", Table65[[#This Row],[Service]] = "HT Custom RNA", Table65[[#This Row],[Service]] = "HT Geneblock Custom RNA"), "Required", "Empty")</f>
        <v>Empty</v>
      </c>
      <c r="CM382" s="1" t="str">
        <f>IF(OR(Table65[[#This Row],[Service]] = "Custom RNA", Table65[[#This Row],[Service]] = "HT Custom RNA", Table65[[#This Row],[Service]] = "HT Geneblock Custom RNA"), "Required", "Empty")</f>
        <v>Empty</v>
      </c>
      <c r="CN382" s="1" t="str">
        <f>IF(AND(Table65[[#This Row],[Vector]]&lt;&gt;"Banked Construct", OR(Table65[[#This Row],[Service]] = "Custom RNA", Table65[[#This Row],[Service]] = "HT Custom RNA",Table65[[#This Row],[Service]] = "HT Geneblock Custom RNA",)), "Optional", "Empty")</f>
        <v>Empty</v>
      </c>
      <c r="CO382" s="1" t="str">
        <f>IF(OR(Table65[[#This Row],[Service]] = "Custom RNA", Table65[[#This Row],[Service]] = "HT Custom RNA"), "Optional", "Empty")</f>
        <v>Empty</v>
      </c>
      <c r="CP382" s="1" t="str">
        <f>IF(OR(Table65[[#This Row],[Service]] = "Custom RNA", Table65[[#This Row],[Service]] = "HT Custom RNA", Table65[[#This Row],[Service]] = "HT Custom Geneblock RNA"), "Optional", "Empty")</f>
        <v>Empty</v>
      </c>
      <c r="CQ382" s="1" t="str">
        <f>IF(Table65[[#This Row],[Service]]&lt;&gt;"",IF(OR(Table65[[#This Row],[Service]]="HT Custom RNA", Table65[[#This Row],[Service]]="HT Geneblock Custom RNA"), "Empty","Optional"),"Empty")</f>
        <v>Empty</v>
      </c>
      <c r="CR382" s="1" t="str">
        <f>IF(AND(Table65[[#This Row],[Formulation]]&lt;&gt;"",Table65[[#This Row],[Formulation]]&lt;&gt;"None",Table65[[#This Row],[Formulation]]&lt;&gt;"No Options"), "Required","Empty")</f>
        <v>Empty</v>
      </c>
      <c r="CS382" s="1" t="str">
        <f>IF(AND(Table65[[#This Row],[Formulation]]&lt;&gt;"",Table65[[#This Row],[Formulation]]&lt;&gt;"None",Table65[[#This Row],[Formulation]]&lt;&gt;"No Options"), "Optional","Empty")</f>
        <v>Empty</v>
      </c>
      <c r="CT382" s="1" t="str">
        <f t="shared" si="27"/>
        <v>Optional</v>
      </c>
      <c r="CU382" s="1" t="str">
        <f t="shared" si="28"/>
        <v>Optional</v>
      </c>
      <c r="CV382" s="2" t="str">
        <f t="shared" si="29"/>
        <v>Optional</v>
      </c>
    </row>
    <row r="383" spans="1:100" x14ac:dyDescent="0.35">
      <c r="A383" s="69">
        <v>379</v>
      </c>
      <c r="B383" s="59"/>
      <c r="C383" s="83"/>
      <c r="D383" s="85"/>
      <c r="E383" s="90"/>
      <c r="F383" s="60"/>
      <c r="G383" s="60"/>
      <c r="H383" s="60"/>
      <c r="I383" s="61"/>
      <c r="J383" s="61"/>
      <c r="K383" s="105"/>
      <c r="L383" s="90"/>
      <c r="M383" s="60"/>
      <c r="N383" s="108"/>
      <c r="O383" s="91"/>
      <c r="P383" s="111"/>
      <c r="Q383" s="93" t="str">
        <f>Table_Sequence_Check[[#This Row],[Final Warnings]]</f>
        <v/>
      </c>
      <c r="R383" s="19"/>
      <c r="S383" s="19"/>
      <c r="T383" s="19"/>
      <c r="BG383" s="3" t="str" cm="1">
        <f t="array" ref="BG383">_xlfn.LET(
    _xlpm.ProblemFound, _xlfn.TEXTJOIN(", ", TRUE, IF(OR(Table65[[#This Row],[Codon Optimize Capitalized?]]="No", Table65[[#This Row],[Codon Optimize Capitalized?]]=""), IF((ISNUMBER(SEARCH(Table_Problem_Sequences[Problem Sequences], Table65[[#This Row],[Custom Sequence/Bank ID]]))), Table_Problem_Sequences[Problem Sequences], ""),IF((ISNUMBER(FIND(LOWER(Table_Problem_Sequences[Problem Sequences]), Table65[[#This Row],[Custom Sequence/Bank ID]]))), Table_Problem_Sequences[Problem Sequences], ""))),
    IF(_xlpm.ProblemFound="", "", "Warning 1: Problem sequences found (" &amp; _xlpm.ProblemFound &amp; ")"))</f>
        <v/>
      </c>
      <c r="BH383" s="3" t="str">
        <f>IF(AND(Table65[[#This Row],[Vector]] &lt;&gt; "Banked Construct",Table65[[#This Row],[Service]]&lt;&gt;"Stock RNA", LEN(Table65[[#This Row],[Custom Sequence/Bank ID]])&lt;300, Table65[[#This Row],[Custom Sequence/Bank ID]]&lt;&gt;""),"Comment: Sequence is less than 300nt. A spacer sequence will be added to bring the length up to 300nt","")</f>
        <v/>
      </c>
      <c r="BI383" s="1" t="str">
        <f>IF(AND(Table65[[#This Row],[Custom Sequence/Bank ID]]&lt;&gt;"", Table65[[#This Row],[Codon Optimize Capitalized?]]&lt;&gt; "No", Table65[[#This Row],[Codon Optimize Capitalized?]]&lt;&gt; "", Table65[[#This Row],[Codon Optimize Capitalized?]]&lt;&gt; "No Options"),
    IF(MOD(LEN(SUBSTITUTE(SUBSTITUTE(SUBSTITUTE(SUBSTITUTE(SUBSTITUTE(Table65[[#This Row],[Custom Sequence/Bank ID]], "a", ""), "c", ""), "g", ""), "u", ""), "t", "")), 3) = 0,
        "",
        "Error 3: Optimization regions not divisible by 3"),
    "")</f>
        <v/>
      </c>
      <c r="BJ383" s="1" t="str">
        <f>IF(
    Table65[[#This Row],[Vector]]="Banked Construct",
    IF(
        AND(
            LEFT(Table65[[#This Row],[Custom Sequence/Bank ID]], 3)="RTC",
            ISNUMBER(VALUE(MID(Table65[[#This Row],[Custom Sequence/Bank ID]], 4, 7))),
            LEN(Table65[[#This Row],[Custom Sequence/Bank ID]])=10
        ),
        "",
        "Error 4: Incorrect Bank ID"
    ),
    ""
)</f>
        <v/>
      </c>
      <c r="BK383" s="1" t="str">
        <f>IF(
   AND(Table65[[#This Row],[Vector]]&lt;&gt;"Banked Construct", LEN(Table65[[#This Row],[Custom Sequence/Bank ID]])&gt;0),
   IF(
      LEN(
         SUBSTITUTE(
            SUBSTITUTE(
               SUBSTITUTE(
                  SUBSTITUTE(UPPER(Table65[[#This Row],[Custom Sequence/Bank ID]]),"A",""),
               "C",""),
            "T",""),
         "G","")
      )&gt;0,
      "Error 5: Non-ACGT characters present",
      ""
   ),
   ""
)</f>
        <v/>
      </c>
      <c r="BL383" s="4" t="str">
        <f>IF(AND(Table65[[#This Row],[Vector]] &lt;&gt; "Banked Construct",Table65[[#This Row],[Service]]="Custom RNA", LEN(Table65[[#This Row],[Custom Sequence/Bank ID]])&gt;10000),"Error 6: Maximum sequence length is 10,000nt",IF(AND(Table65[[#This Row],[Vector]] &lt;&gt; "Banked Construct",Table65[[#This Row],[Service]]="HT Custom RNA", LEN(Table65[[#This Row],[Custom Sequence/Bank ID]])&gt;5000),"Error 6: Maximum sequence length for HT is 5,000nt", IF(Table65[[#This Row],[Service]]="HT Geneblock Custom RNA", IF(AND(Table65[[#This Row],[Vector]]="RTC coding circRNA", LEN(Table65[[#This Row],[Custom Sequence/Bank ID]])&gt;3793),"Error 6: Maximum sequence length for Coding CircRNA Geneblock is 3,793nt", IF(AND(Table65[[#This Row],[Vector]]="RTC noncoding circRNA", LEN(Table65[[#This Row],[Custom Sequence/Bank ID]])&gt;4493),"Error 6: Maximum sequence length for Noncoding CircRNA Geneblock is 4,493nt", IF(AND(Table65[[#This Row],[Vector]]="RTC Other RNA", LEN(Table65[[#This Row],[Custom Sequence/Bank ID]])&gt;4913),"Error 6: Maximum sequence length for Other RNA Geneblock is 4,913nt",""))),"")))</f>
        <v/>
      </c>
      <c r="BM383" s="4" t="str">
        <f>IF(AND(Table65[[#This Row],[Vector]] &lt;&gt; "Banked Construct", Table65[[#This Row],[Service]]&lt;&gt;"Stock RNA", Table65[[#This Row],[Custom Sequence/Bank ID]]&lt;&gt;""),
    _xlfn.LET(
        _xlpm.Sequence, Table65[[#This Row],[Custom Sequence/Bank ID]],
        _xlpm.OriginalLength, IF(AND(Table65[[#This Row],[Codon Optimize Capitalized?]] &lt;&gt; "No", Table65[[#This Row],[Codon Optimize Capitalized?]] &lt;&gt; ""),
                           LEN(SUBSTITUTE(SUBSTITUTE(SUBSTITUTE(SUBSTITUTE(SUBSTITUTE(_xlpm.Sequence, "A", ""), "C", ""), "G", ""), "T", ""), "U", "")),
                           LEN(_xlpm.Sequence)),
        _xlpm.NoGCLength, IF(AND(Table65[[#This Row],[Codon Optimize Capitalized?]] &lt;&gt; "No", Table65[[#This Row],[Codon Optimize Capitalized?]] &lt;&gt; ""),
                       LEN((SUBSTITUTE(SUBSTITUTE(SUBSTITUTE(SUBSTITUTE(SUBSTITUTE(SUBSTITUTE(SUBSTITUTE(_xlpm.Sequence, "A", ""), "C", ""), "G", ""), "T", ""), "U", ""), "g", ""), "c", ""))),
                       LEN(SUBSTITUTE(SUBSTITUTE(UPPER(_xlpm.Sequence), "G", ""), "C", ""))),
        _xlpm.GCLength, _xlpm.OriginalLength - _xlpm.NoGCLength,
        _xlpm.GCPercentage, IF(_xlpm.OriginalLength &gt; 15, _xlpm.GCLength / _xlpm.OriginalLength, 0.5),
                IF(OR(_xlpm.GCPercentage &gt; 0.65, _xlpm.GCPercentage &lt; 0.25), "Warning 7: Unoptimized region GC is not between 25-65%", "")
    ),
    ""
)</f>
        <v/>
      </c>
      <c r="BN383" s="4" t="str" cm="1">
        <f t="array" ref="BN383">_xlfn.LET(
    _xlpm.ProblemFound, _xlfn.TEXTJOIN(", ", TRUE, IF(OR(Table65[[#This Row],[Codon Optimize Capitalized?]]="No", Table65[[#This Row],[Codon Optimize Capitalized?]]=""), IF((ISNUMBER(SEARCH(Table_Restriction_Enzymes[XbaI], Table65[[#This Row],[Custom Sequence/Bank ID]]))), Table_Restriction_Enzymes[XbaI], ""),IF((ISNUMBER(FIND(LOWER(Table_Restriction_Enzymes[XbaI]), Table65[[#This Row],[Custom Sequence/Bank ID]]))), Table_Restriction_Enzymes[XbaI], ""))),
    IF(_xlpm.ProblemFound="", "", "[" &amp; _xlpm.ProblemFound &amp; "]"))</f>
        <v/>
      </c>
      <c r="BO383" s="4" t="str">
        <f>IF(Table_Sequence_Check[[#This Row],[Restriction Enzyme 1 Check]]&lt;&gt;"", Table_Restriction_Enzymes[[#Headers],[XbaI]],"")</f>
        <v/>
      </c>
      <c r="BP383" s="4" t="str" cm="1">
        <f t="array" ref="BP383">_xlfn.LET(
    _xlpm.ProblemFound, _xlfn.TEXTJOIN(", ", TRUE, IF(OR(Table65[[#This Row],[Codon Optimize Capitalized?]]="No", Table65[[#This Row],[Codon Optimize Capitalized?]]=""), IF((ISNUMBER(SEARCH(Table_Restriction_Enzymes[AscI], Table65[[#This Row],[Custom Sequence/Bank ID]]))), Table_Restriction_Enzymes[AscI], ""),IF((ISNUMBER(FIND(LOWER(Table_Restriction_Enzymes[AscI]), Table65[[#This Row],[Custom Sequence/Bank ID]]))), Table_Restriction_Enzymes[AscI], ""))),
    IF(_xlpm.ProblemFound="", "", "[" &amp; _xlpm.ProblemFound &amp; "]"))</f>
        <v/>
      </c>
      <c r="BQ383" s="4" t="str">
        <f>IF(Table_Sequence_Check[[#This Row],[Restriction Enzyme 2 Check]]&lt;&gt;"", Table_Restriction_Enzymes[[#Headers],[AscI]],"")</f>
        <v/>
      </c>
      <c r="BR383" s="4" t="str">
        <f>IF(AND(Table65[[#This Row],[Vector]] &lt;&gt; "Banked Construct",Table65[[#This Row],[Service]]&lt;&gt;"Stock RNA", Table65[[#This Row],[Service]]&lt;&gt;"HT Geneblock Custom RNA", Table_Sequence_Check[[#This Row],[Restriction Enzyme 1 Check]]&lt;&gt;"", Table_Sequence_Check[[#This Row],[Restriction Enzyme 2 Check]]&lt;&gt; ""),"Error 8: Remove instances of one of the following: " &amp; _xlfn.CONCAT(Table_Sequence_Check[[#This Row],[Restriction Enzyme 1 Check]],Table_Sequence_Check[[#This Row],[Restriction Enzyme 2 Check]]),"")</f>
        <v/>
      </c>
      <c r="BS383" s="4" t="str" cm="1">
        <f t="array" ref="BS383">IF(
   AND(
      Table65[[#This Row],[Service]] &lt;&gt; "",
      OR(
         COUNTIF(Table65[Service], "HT Custom RNA") &gt; 0,
         COUNTIF(Table65[Service], "HT Geneblock Custom RNA") &gt; 0
      ),
      COUNTA(_xlfn.UNIQUE(_xlfn._xlws.FILTER(Table65[Service], Table65[Service] &lt;&gt; ""))) &gt; 1
   ),
   "Error 9: If selecting HT Custom RNA or HT Geneblock Custom RNA, all items must match the selected HT service",
   ""
)</f>
        <v/>
      </c>
      <c r="BT383" s="4" t="str" cm="1">
        <f t="array" ref="BT383">IF(
   AND(
      Table65[[#This Row],[Service]] &lt;&gt; "",
      OR(COUNTIF(Table65[Service], "*HT Custom RNA*") &gt; 0, COUNTIF(Table65[Service], "*HT Geneblock Custom RNA*") &gt; 0),
      OR(
         COUNTA(_xlfn.UNIQUE(_xlfn._xlws.FILTER(Table65[RNA Analytics], (Table65[Service] &lt;&gt; "")))) &gt; 1,
         COUNTA(_xlfn.UNIQUE(_xlfn._xlws.FILTER(Table65[Bank Construct?], (Table65[Service] &lt;&gt; "")))) &gt; 1,
         COUNTA(_xlfn.UNIQUE(_xlfn._xlws.FILTER(Table65[Synthesis Type], (Table65[Service] &lt;&gt; "")))) &gt; 1
      )
   ),
   "Error 10: If submitting HT Custom RNA or HT Geneblock Custom RNA service request, all items must have the same Synthesis Type, Banking, and Analytics",
   ""
)</f>
        <v/>
      </c>
      <c r="BU383" s="4" t="str">
        <f>IF(AND(OR(Table65[[#This Row],[Service]] = "HT Custom RNA",Table65[[#This Row],[Service]] = "HT Geneblock Custom RNA"), Table65[[#This Row],[Vector]]="Banked Construct"),"Error 11: Banked constructs cannot be submitted for HT/Geneblock Custom RNA service. Contact the core if you'd like to resynthesize an entire banked plate","")</f>
        <v/>
      </c>
      <c r="BV383" s="4" t="str">
        <f>IF(AND(Table65[[#This Row],[Service]] &lt;&gt; "", Table65[[#This Row],[Vector]]="Banked Construct", Table65[[#This Row],[Bank Construct?]]="Yes"),"Error 12: Cannot bank constructs that are already banked","")</f>
        <v/>
      </c>
      <c r="BW383" s="4" t="str" cm="1">
        <f t="array" ref="BW383">_xlfn.LET(
    _xlpm.ProblemFound, _xlfn.TEXTJOIN(", ", TRUE, IF(AND(Table65[[#This Row],[Synthesis Type]]="Other RNA", OR(Table65[[#This Row],[Codon Optimize Capitalized?]]="No", Table65[[#This Row],[Codon Optimize Capitalized?]]="")), IF((ISNUMBER(SEARCH(Table_pA_Check[pA Check], Table65[[#This Row],[Custom Sequence/Bank ID]]))), Table_pA_Check[pA Check], ""),IF((ISNUMBER(FIND(LOWER(Table_pA_Check[pA Check]), Table65[[#This Row],[Custom Sequence/Bank ID]]))), Table_pA_Check[pA Check], ""))),
    IF(_xlpm.ProblemFound="", "", "Error 13: Problem sequences found (" &amp; _xlpm.ProblemFound &amp; ")"))</f>
        <v/>
      </c>
      <c r="BX383" s="4" t="str">
        <f>IF(AND(Table65[[#This Row],[Service]] &lt;&gt; "", Table65[[#This Row],[Codon Optimize Capitalized?]]&lt;&gt; "No", Table65[[#This Row],[Codon Optimize Capitalized?]]&lt;&gt; "", Table65[[#This Row],[Codon Optimize Capitalized?]]&lt;&gt; "No Options", EXACT(Table65[[#This Row],[Custom Sequence/Bank ID]],LOWER(Table65[[#This Row],[Custom Sequence/Bank ID]]))),"Error 14: Codon optimization is selected, but sequence is lowercase. Change regions for optimization to uppercase","")</f>
        <v/>
      </c>
      <c r="BY383" s="4" t="str">
        <f>IF(COUNTIF(Table65[Name], Table65[[#This Row],[Name]]) &gt; 1, "Error 15: Duplicate name", "")</f>
        <v/>
      </c>
      <c r="BZ383" s="4" t="str">
        <f>IF(
   Table65[[#This Row],[Service]]&lt;&gt;"",
   IF(
      AND(Table65[[#This Row],[Formulation]]="", Table65[[#This Row],[Number of Aliquots]]&gt;1),
      "Error 16: The RTC can only aliquot formulated circRNA; unformulated circRNA is stable through many freeze-thaw cycles",
      ""
   ),
   ""
)</f>
        <v/>
      </c>
      <c r="CA383" s="4" t="str">
        <f>IF(
   Table65[[#This Row],[Service]]&lt;&gt;"",
   IF(
      Table65[[#This Row],[Number of Aliquots]] &gt; (Table65[[#This Row],[Quantity (mg)]]*20),
      "Error 17: Too many aliquots. Maximum aliquots for Quantity requested = " &amp; (Table65[[#This Row],[Quantity (mg)]]*20),
      ""
   ),
   ""
)</f>
        <v/>
      </c>
      <c r="CB383" s="4" t="str">
        <f>IF(
   AND(Table65[[#This Row],[Service]]&lt;&gt;"", Table65[[#This Row],[Quantity (mg)]]&lt;0.2, Table65[[#This Row],[Formulation]]&lt;&gt;"", Table65[[#This Row],[Formulation]]&lt;&gt;"None"),
   "Error 18: Quantity too low. Minimum is 0.2mg for formulations",
   ""
)</f>
        <v/>
      </c>
      <c r="CC383" s="4" t="str">
        <f>IF(
   AND(Table65[[#This Row],[Service]]&lt;&gt;"", Table65[[#This Row],[Vector]]="No Vector", Table65[[#This Row],[Service]]&lt;&gt;"HT Geneblock Custom RNA"),
   "Error 19: [No Vector] can only be used for Geneblock service",
   ""
)</f>
        <v/>
      </c>
      <c r="CD383" s="4" t="str">
        <f>_xlfn.LET(
    _xlpm.errorList, _xlfn.TEXTJOIN(". ", TRUE, Table_Sequence_Check[[#This Row],[Problem Sequence Check]:[GC Check]],Table_Sequence_Check[[#This Row],[Restriction Enzyme Error]:[Gblock No Vector Check]]),
    IF(AND(Table65[[#This Row],[Service]]&lt;&gt;"", Table65[[#This Row],[Custom Sequence/Bank ID]]&lt;&gt;"SPECIAL",_xlpm.errorList&lt;&gt;""), _xlpm.errorList &amp; ".", "")
)</f>
        <v/>
      </c>
      <c r="CF383" s="3" t="str">
        <f t="shared" si="25"/>
        <v>Required</v>
      </c>
      <c r="CG383" s="1" t="str">
        <f t="shared" si="26"/>
        <v>Optional</v>
      </c>
      <c r="CH383" s="1" t="str">
        <f>IF(Table65[[#This Row],[Service]]&lt;&gt;"",IF((Table65[[#This Row],[Service]]="HT Custom RNA") + (Table65[[#This Row],[Service]]="HT Geneblock Custom RNA"), "Empty","Required"),"Empty")</f>
        <v>Empty</v>
      </c>
      <c r="CI383" s="1" t="str">
        <f>IF(Table65[[#This Row],[Service]] = "Stock RNA", "Required","Empty")</f>
        <v>Empty</v>
      </c>
      <c r="CJ383" s="1" t="str">
        <f>IF(OR(Table65[[#This Row],[Service]] = "Custom RNA", Table65[[#This Row],[Service]] = "HT Custom RNA", Table65[[#This Row],[Service]] = "HT Geneblock Custom RNA", Table65[[#This Row],[Service]] = "Formulation"), "Required", "Empty")</f>
        <v>Empty</v>
      </c>
      <c r="CK383" s="1" t="str">
        <f>IF(OR(Table65[[#This Row],[Service]] = "Custom RNA", Table65[[#This Row],[Service]] = "HT Custom RNA", Table65[[#This Row],[Service]] = "HT Geneblock Custom RNA"), "Required", "Empty")</f>
        <v>Empty</v>
      </c>
      <c r="CL383" s="1" t="str">
        <f>IF(OR(Table65[[#This Row],[Service]] = "Custom RNA", Table65[[#This Row],[Service]] = "HT Custom RNA", Table65[[#This Row],[Service]] = "HT Geneblock Custom RNA"), "Required", "Empty")</f>
        <v>Empty</v>
      </c>
      <c r="CM383" s="1" t="str">
        <f>IF(OR(Table65[[#This Row],[Service]] = "Custom RNA", Table65[[#This Row],[Service]] = "HT Custom RNA", Table65[[#This Row],[Service]] = "HT Geneblock Custom RNA"), "Required", "Empty")</f>
        <v>Empty</v>
      </c>
      <c r="CN383" s="1" t="str">
        <f>IF(AND(Table65[[#This Row],[Vector]]&lt;&gt;"Banked Construct", OR(Table65[[#This Row],[Service]] = "Custom RNA", Table65[[#This Row],[Service]] = "HT Custom RNA",Table65[[#This Row],[Service]] = "HT Geneblock Custom RNA",)), "Optional", "Empty")</f>
        <v>Empty</v>
      </c>
      <c r="CO383" s="1" t="str">
        <f>IF(OR(Table65[[#This Row],[Service]] = "Custom RNA", Table65[[#This Row],[Service]] = "HT Custom RNA"), "Optional", "Empty")</f>
        <v>Empty</v>
      </c>
      <c r="CP383" s="1" t="str">
        <f>IF(OR(Table65[[#This Row],[Service]] = "Custom RNA", Table65[[#This Row],[Service]] = "HT Custom RNA", Table65[[#This Row],[Service]] = "HT Custom Geneblock RNA"), "Optional", "Empty")</f>
        <v>Empty</v>
      </c>
      <c r="CQ383" s="1" t="str">
        <f>IF(Table65[[#This Row],[Service]]&lt;&gt;"",IF(OR(Table65[[#This Row],[Service]]="HT Custom RNA", Table65[[#This Row],[Service]]="HT Geneblock Custom RNA"), "Empty","Optional"),"Empty")</f>
        <v>Empty</v>
      </c>
      <c r="CR383" s="1" t="str">
        <f>IF(AND(Table65[[#This Row],[Formulation]]&lt;&gt;"",Table65[[#This Row],[Formulation]]&lt;&gt;"None",Table65[[#This Row],[Formulation]]&lt;&gt;"No Options"), "Required","Empty")</f>
        <v>Empty</v>
      </c>
      <c r="CS383" s="1" t="str">
        <f>IF(AND(Table65[[#This Row],[Formulation]]&lt;&gt;"",Table65[[#This Row],[Formulation]]&lt;&gt;"None",Table65[[#This Row],[Formulation]]&lt;&gt;"No Options"), "Optional","Empty")</f>
        <v>Empty</v>
      </c>
      <c r="CT383" s="1" t="str">
        <f t="shared" si="27"/>
        <v>Optional</v>
      </c>
      <c r="CU383" s="1" t="str">
        <f t="shared" si="28"/>
        <v>Optional</v>
      </c>
      <c r="CV383" s="2" t="str">
        <f t="shared" si="29"/>
        <v>Optional</v>
      </c>
    </row>
    <row r="384" spans="1:100" x14ac:dyDescent="0.35">
      <c r="A384" s="69">
        <v>380</v>
      </c>
      <c r="B384" s="59"/>
      <c r="C384" s="83"/>
      <c r="D384" s="85"/>
      <c r="E384" s="90"/>
      <c r="F384" s="60"/>
      <c r="G384" s="60"/>
      <c r="H384" s="60"/>
      <c r="I384" s="61"/>
      <c r="J384" s="61"/>
      <c r="K384" s="105"/>
      <c r="L384" s="90"/>
      <c r="M384" s="60"/>
      <c r="N384" s="108"/>
      <c r="O384" s="91"/>
      <c r="P384" s="111"/>
      <c r="Q384" s="93" t="str">
        <f>Table_Sequence_Check[[#This Row],[Final Warnings]]</f>
        <v/>
      </c>
      <c r="R384" s="19"/>
      <c r="S384" s="19"/>
      <c r="T384" s="19"/>
      <c r="BG384" s="3" t="str" cm="1">
        <f t="array" ref="BG384">_xlfn.LET(
    _xlpm.ProblemFound, _xlfn.TEXTJOIN(", ", TRUE, IF(OR(Table65[[#This Row],[Codon Optimize Capitalized?]]="No", Table65[[#This Row],[Codon Optimize Capitalized?]]=""), IF((ISNUMBER(SEARCH(Table_Problem_Sequences[Problem Sequences], Table65[[#This Row],[Custom Sequence/Bank ID]]))), Table_Problem_Sequences[Problem Sequences], ""),IF((ISNUMBER(FIND(LOWER(Table_Problem_Sequences[Problem Sequences]), Table65[[#This Row],[Custom Sequence/Bank ID]]))), Table_Problem_Sequences[Problem Sequences], ""))),
    IF(_xlpm.ProblemFound="", "", "Warning 1: Problem sequences found (" &amp; _xlpm.ProblemFound &amp; ")"))</f>
        <v/>
      </c>
      <c r="BH384" s="3" t="str">
        <f>IF(AND(Table65[[#This Row],[Vector]] &lt;&gt; "Banked Construct",Table65[[#This Row],[Service]]&lt;&gt;"Stock RNA", LEN(Table65[[#This Row],[Custom Sequence/Bank ID]])&lt;300, Table65[[#This Row],[Custom Sequence/Bank ID]]&lt;&gt;""),"Comment: Sequence is less than 300nt. A spacer sequence will be added to bring the length up to 300nt","")</f>
        <v/>
      </c>
      <c r="BI384" s="1" t="str">
        <f>IF(AND(Table65[[#This Row],[Custom Sequence/Bank ID]]&lt;&gt;"", Table65[[#This Row],[Codon Optimize Capitalized?]]&lt;&gt; "No", Table65[[#This Row],[Codon Optimize Capitalized?]]&lt;&gt; "", Table65[[#This Row],[Codon Optimize Capitalized?]]&lt;&gt; "No Options"),
    IF(MOD(LEN(SUBSTITUTE(SUBSTITUTE(SUBSTITUTE(SUBSTITUTE(SUBSTITUTE(Table65[[#This Row],[Custom Sequence/Bank ID]], "a", ""), "c", ""), "g", ""), "u", ""), "t", "")), 3) = 0,
        "",
        "Error 3: Optimization regions not divisible by 3"),
    "")</f>
        <v/>
      </c>
      <c r="BJ384" s="1" t="str">
        <f>IF(
    Table65[[#This Row],[Vector]]="Banked Construct",
    IF(
        AND(
            LEFT(Table65[[#This Row],[Custom Sequence/Bank ID]], 3)="RTC",
            ISNUMBER(VALUE(MID(Table65[[#This Row],[Custom Sequence/Bank ID]], 4, 7))),
            LEN(Table65[[#This Row],[Custom Sequence/Bank ID]])=10
        ),
        "",
        "Error 4: Incorrect Bank ID"
    ),
    ""
)</f>
        <v/>
      </c>
      <c r="BK384" s="1" t="str">
        <f>IF(
   AND(Table65[[#This Row],[Vector]]&lt;&gt;"Banked Construct", LEN(Table65[[#This Row],[Custom Sequence/Bank ID]])&gt;0),
   IF(
      LEN(
         SUBSTITUTE(
            SUBSTITUTE(
               SUBSTITUTE(
                  SUBSTITUTE(UPPER(Table65[[#This Row],[Custom Sequence/Bank ID]]),"A",""),
               "C",""),
            "T",""),
         "G","")
      )&gt;0,
      "Error 5: Non-ACGT characters present",
      ""
   ),
   ""
)</f>
        <v/>
      </c>
      <c r="BL384" s="4" t="str">
        <f>IF(AND(Table65[[#This Row],[Vector]] &lt;&gt; "Banked Construct",Table65[[#This Row],[Service]]="Custom RNA", LEN(Table65[[#This Row],[Custom Sequence/Bank ID]])&gt;10000),"Error 6: Maximum sequence length is 10,000nt",IF(AND(Table65[[#This Row],[Vector]] &lt;&gt; "Banked Construct",Table65[[#This Row],[Service]]="HT Custom RNA", LEN(Table65[[#This Row],[Custom Sequence/Bank ID]])&gt;5000),"Error 6: Maximum sequence length for HT is 5,000nt", IF(Table65[[#This Row],[Service]]="HT Geneblock Custom RNA", IF(AND(Table65[[#This Row],[Vector]]="RTC coding circRNA", LEN(Table65[[#This Row],[Custom Sequence/Bank ID]])&gt;3793),"Error 6: Maximum sequence length for Coding CircRNA Geneblock is 3,793nt", IF(AND(Table65[[#This Row],[Vector]]="RTC noncoding circRNA", LEN(Table65[[#This Row],[Custom Sequence/Bank ID]])&gt;4493),"Error 6: Maximum sequence length for Noncoding CircRNA Geneblock is 4,493nt", IF(AND(Table65[[#This Row],[Vector]]="RTC Other RNA", LEN(Table65[[#This Row],[Custom Sequence/Bank ID]])&gt;4913),"Error 6: Maximum sequence length for Other RNA Geneblock is 4,913nt",""))),"")))</f>
        <v/>
      </c>
      <c r="BM384" s="4" t="str">
        <f>IF(AND(Table65[[#This Row],[Vector]] &lt;&gt; "Banked Construct", Table65[[#This Row],[Service]]&lt;&gt;"Stock RNA", Table65[[#This Row],[Custom Sequence/Bank ID]]&lt;&gt;""),
    _xlfn.LET(
        _xlpm.Sequence, Table65[[#This Row],[Custom Sequence/Bank ID]],
        _xlpm.OriginalLength, IF(AND(Table65[[#This Row],[Codon Optimize Capitalized?]] &lt;&gt; "No", Table65[[#This Row],[Codon Optimize Capitalized?]] &lt;&gt; ""),
                           LEN(SUBSTITUTE(SUBSTITUTE(SUBSTITUTE(SUBSTITUTE(SUBSTITUTE(_xlpm.Sequence, "A", ""), "C", ""), "G", ""), "T", ""), "U", "")),
                           LEN(_xlpm.Sequence)),
        _xlpm.NoGCLength, IF(AND(Table65[[#This Row],[Codon Optimize Capitalized?]] &lt;&gt; "No", Table65[[#This Row],[Codon Optimize Capitalized?]] &lt;&gt; ""),
                       LEN((SUBSTITUTE(SUBSTITUTE(SUBSTITUTE(SUBSTITUTE(SUBSTITUTE(SUBSTITUTE(SUBSTITUTE(_xlpm.Sequence, "A", ""), "C", ""), "G", ""), "T", ""), "U", ""), "g", ""), "c", ""))),
                       LEN(SUBSTITUTE(SUBSTITUTE(UPPER(_xlpm.Sequence), "G", ""), "C", ""))),
        _xlpm.GCLength, _xlpm.OriginalLength - _xlpm.NoGCLength,
        _xlpm.GCPercentage, IF(_xlpm.OriginalLength &gt; 15, _xlpm.GCLength / _xlpm.OriginalLength, 0.5),
                IF(OR(_xlpm.GCPercentage &gt; 0.65, _xlpm.GCPercentage &lt; 0.25), "Warning 7: Unoptimized region GC is not between 25-65%", "")
    ),
    ""
)</f>
        <v/>
      </c>
      <c r="BN384" s="4" t="str" cm="1">
        <f t="array" ref="BN384">_xlfn.LET(
    _xlpm.ProblemFound, _xlfn.TEXTJOIN(", ", TRUE, IF(OR(Table65[[#This Row],[Codon Optimize Capitalized?]]="No", Table65[[#This Row],[Codon Optimize Capitalized?]]=""), IF((ISNUMBER(SEARCH(Table_Restriction_Enzymes[XbaI], Table65[[#This Row],[Custom Sequence/Bank ID]]))), Table_Restriction_Enzymes[XbaI], ""),IF((ISNUMBER(FIND(LOWER(Table_Restriction_Enzymes[XbaI]), Table65[[#This Row],[Custom Sequence/Bank ID]]))), Table_Restriction_Enzymes[XbaI], ""))),
    IF(_xlpm.ProblemFound="", "", "[" &amp; _xlpm.ProblemFound &amp; "]"))</f>
        <v/>
      </c>
      <c r="BO384" s="4" t="str">
        <f>IF(Table_Sequence_Check[[#This Row],[Restriction Enzyme 1 Check]]&lt;&gt;"", Table_Restriction_Enzymes[[#Headers],[XbaI]],"")</f>
        <v/>
      </c>
      <c r="BP384" s="4" t="str" cm="1">
        <f t="array" ref="BP384">_xlfn.LET(
    _xlpm.ProblemFound, _xlfn.TEXTJOIN(", ", TRUE, IF(OR(Table65[[#This Row],[Codon Optimize Capitalized?]]="No", Table65[[#This Row],[Codon Optimize Capitalized?]]=""), IF((ISNUMBER(SEARCH(Table_Restriction_Enzymes[AscI], Table65[[#This Row],[Custom Sequence/Bank ID]]))), Table_Restriction_Enzymes[AscI], ""),IF((ISNUMBER(FIND(LOWER(Table_Restriction_Enzymes[AscI]), Table65[[#This Row],[Custom Sequence/Bank ID]]))), Table_Restriction_Enzymes[AscI], ""))),
    IF(_xlpm.ProblemFound="", "", "[" &amp; _xlpm.ProblemFound &amp; "]"))</f>
        <v/>
      </c>
      <c r="BQ384" s="4" t="str">
        <f>IF(Table_Sequence_Check[[#This Row],[Restriction Enzyme 2 Check]]&lt;&gt;"", Table_Restriction_Enzymes[[#Headers],[AscI]],"")</f>
        <v/>
      </c>
      <c r="BR384" s="4" t="str">
        <f>IF(AND(Table65[[#This Row],[Vector]] &lt;&gt; "Banked Construct",Table65[[#This Row],[Service]]&lt;&gt;"Stock RNA", Table65[[#This Row],[Service]]&lt;&gt;"HT Geneblock Custom RNA", Table_Sequence_Check[[#This Row],[Restriction Enzyme 1 Check]]&lt;&gt;"", Table_Sequence_Check[[#This Row],[Restriction Enzyme 2 Check]]&lt;&gt; ""),"Error 8: Remove instances of one of the following: " &amp; _xlfn.CONCAT(Table_Sequence_Check[[#This Row],[Restriction Enzyme 1 Check]],Table_Sequence_Check[[#This Row],[Restriction Enzyme 2 Check]]),"")</f>
        <v/>
      </c>
      <c r="BS384" s="4" t="str" cm="1">
        <f t="array" ref="BS384">IF(
   AND(
      Table65[[#This Row],[Service]] &lt;&gt; "",
      OR(
         COUNTIF(Table65[Service], "HT Custom RNA") &gt; 0,
         COUNTIF(Table65[Service], "HT Geneblock Custom RNA") &gt; 0
      ),
      COUNTA(_xlfn.UNIQUE(_xlfn._xlws.FILTER(Table65[Service], Table65[Service] &lt;&gt; ""))) &gt; 1
   ),
   "Error 9: If selecting HT Custom RNA or HT Geneblock Custom RNA, all items must match the selected HT service",
   ""
)</f>
        <v/>
      </c>
      <c r="BT384" s="4" t="str" cm="1">
        <f t="array" ref="BT384">IF(
   AND(
      Table65[[#This Row],[Service]] &lt;&gt; "",
      OR(COUNTIF(Table65[Service], "*HT Custom RNA*") &gt; 0, COUNTIF(Table65[Service], "*HT Geneblock Custom RNA*") &gt; 0),
      OR(
         COUNTA(_xlfn.UNIQUE(_xlfn._xlws.FILTER(Table65[RNA Analytics], (Table65[Service] &lt;&gt; "")))) &gt; 1,
         COUNTA(_xlfn.UNIQUE(_xlfn._xlws.FILTER(Table65[Bank Construct?], (Table65[Service] &lt;&gt; "")))) &gt; 1,
         COUNTA(_xlfn.UNIQUE(_xlfn._xlws.FILTER(Table65[Synthesis Type], (Table65[Service] &lt;&gt; "")))) &gt; 1
      )
   ),
   "Error 10: If submitting HT Custom RNA or HT Geneblock Custom RNA service request, all items must have the same Synthesis Type, Banking, and Analytics",
   ""
)</f>
        <v/>
      </c>
      <c r="BU384" s="4" t="str">
        <f>IF(AND(OR(Table65[[#This Row],[Service]] = "HT Custom RNA",Table65[[#This Row],[Service]] = "HT Geneblock Custom RNA"), Table65[[#This Row],[Vector]]="Banked Construct"),"Error 11: Banked constructs cannot be submitted for HT/Geneblock Custom RNA service. Contact the core if you'd like to resynthesize an entire banked plate","")</f>
        <v/>
      </c>
      <c r="BV384" s="4" t="str">
        <f>IF(AND(Table65[[#This Row],[Service]] &lt;&gt; "", Table65[[#This Row],[Vector]]="Banked Construct", Table65[[#This Row],[Bank Construct?]]="Yes"),"Error 12: Cannot bank constructs that are already banked","")</f>
        <v/>
      </c>
      <c r="BW384" s="4" t="str" cm="1">
        <f t="array" ref="BW384">_xlfn.LET(
    _xlpm.ProblemFound, _xlfn.TEXTJOIN(", ", TRUE, IF(AND(Table65[[#This Row],[Synthesis Type]]="Other RNA", OR(Table65[[#This Row],[Codon Optimize Capitalized?]]="No", Table65[[#This Row],[Codon Optimize Capitalized?]]="")), IF((ISNUMBER(SEARCH(Table_pA_Check[pA Check], Table65[[#This Row],[Custom Sequence/Bank ID]]))), Table_pA_Check[pA Check], ""),IF((ISNUMBER(FIND(LOWER(Table_pA_Check[pA Check]), Table65[[#This Row],[Custom Sequence/Bank ID]]))), Table_pA_Check[pA Check], ""))),
    IF(_xlpm.ProblemFound="", "", "Error 13: Problem sequences found (" &amp; _xlpm.ProblemFound &amp; ")"))</f>
        <v/>
      </c>
      <c r="BX384" s="4" t="str">
        <f>IF(AND(Table65[[#This Row],[Service]] &lt;&gt; "", Table65[[#This Row],[Codon Optimize Capitalized?]]&lt;&gt; "No", Table65[[#This Row],[Codon Optimize Capitalized?]]&lt;&gt; "", Table65[[#This Row],[Codon Optimize Capitalized?]]&lt;&gt; "No Options", EXACT(Table65[[#This Row],[Custom Sequence/Bank ID]],LOWER(Table65[[#This Row],[Custom Sequence/Bank ID]]))),"Error 14: Codon optimization is selected, but sequence is lowercase. Change regions for optimization to uppercase","")</f>
        <v/>
      </c>
      <c r="BY384" s="4" t="str">
        <f>IF(COUNTIF(Table65[Name], Table65[[#This Row],[Name]]) &gt; 1, "Error 15: Duplicate name", "")</f>
        <v/>
      </c>
      <c r="BZ384" s="4" t="str">
        <f>IF(
   Table65[[#This Row],[Service]]&lt;&gt;"",
   IF(
      AND(Table65[[#This Row],[Formulation]]="", Table65[[#This Row],[Number of Aliquots]]&gt;1),
      "Error 16: The RTC can only aliquot formulated circRNA; unformulated circRNA is stable through many freeze-thaw cycles",
      ""
   ),
   ""
)</f>
        <v/>
      </c>
      <c r="CA384" s="4" t="str">
        <f>IF(
   Table65[[#This Row],[Service]]&lt;&gt;"",
   IF(
      Table65[[#This Row],[Number of Aliquots]] &gt; (Table65[[#This Row],[Quantity (mg)]]*20),
      "Error 17: Too many aliquots. Maximum aliquots for Quantity requested = " &amp; (Table65[[#This Row],[Quantity (mg)]]*20),
      ""
   ),
   ""
)</f>
        <v/>
      </c>
      <c r="CB384" s="4" t="str">
        <f>IF(
   AND(Table65[[#This Row],[Service]]&lt;&gt;"", Table65[[#This Row],[Quantity (mg)]]&lt;0.2, Table65[[#This Row],[Formulation]]&lt;&gt;"", Table65[[#This Row],[Formulation]]&lt;&gt;"None"),
   "Error 18: Quantity too low. Minimum is 0.2mg for formulations",
   ""
)</f>
        <v/>
      </c>
      <c r="CC384" s="4" t="str">
        <f>IF(
   AND(Table65[[#This Row],[Service]]&lt;&gt;"", Table65[[#This Row],[Vector]]="No Vector", Table65[[#This Row],[Service]]&lt;&gt;"HT Geneblock Custom RNA"),
   "Error 19: [No Vector] can only be used for Geneblock service",
   ""
)</f>
        <v/>
      </c>
      <c r="CD384" s="4" t="str">
        <f>_xlfn.LET(
    _xlpm.errorList, _xlfn.TEXTJOIN(". ", TRUE, Table_Sequence_Check[[#This Row],[Problem Sequence Check]:[GC Check]],Table_Sequence_Check[[#This Row],[Restriction Enzyme Error]:[Gblock No Vector Check]]),
    IF(AND(Table65[[#This Row],[Service]]&lt;&gt;"", Table65[[#This Row],[Custom Sequence/Bank ID]]&lt;&gt;"SPECIAL",_xlpm.errorList&lt;&gt;""), _xlpm.errorList &amp; ".", "")
)</f>
        <v/>
      </c>
      <c r="CF384" s="3" t="str">
        <f t="shared" si="25"/>
        <v>Required</v>
      </c>
      <c r="CG384" s="1" t="str">
        <f t="shared" si="26"/>
        <v>Optional</v>
      </c>
      <c r="CH384" s="1" t="str">
        <f>IF(Table65[[#This Row],[Service]]&lt;&gt;"",IF((Table65[[#This Row],[Service]]="HT Custom RNA") + (Table65[[#This Row],[Service]]="HT Geneblock Custom RNA"), "Empty","Required"),"Empty")</f>
        <v>Empty</v>
      </c>
      <c r="CI384" s="1" t="str">
        <f>IF(Table65[[#This Row],[Service]] = "Stock RNA", "Required","Empty")</f>
        <v>Empty</v>
      </c>
      <c r="CJ384" s="1" t="str">
        <f>IF(OR(Table65[[#This Row],[Service]] = "Custom RNA", Table65[[#This Row],[Service]] = "HT Custom RNA", Table65[[#This Row],[Service]] = "HT Geneblock Custom RNA", Table65[[#This Row],[Service]] = "Formulation"), "Required", "Empty")</f>
        <v>Empty</v>
      </c>
      <c r="CK384" s="1" t="str">
        <f>IF(OR(Table65[[#This Row],[Service]] = "Custom RNA", Table65[[#This Row],[Service]] = "HT Custom RNA", Table65[[#This Row],[Service]] = "HT Geneblock Custom RNA"), "Required", "Empty")</f>
        <v>Empty</v>
      </c>
      <c r="CL384" s="1" t="str">
        <f>IF(OR(Table65[[#This Row],[Service]] = "Custom RNA", Table65[[#This Row],[Service]] = "HT Custom RNA", Table65[[#This Row],[Service]] = "HT Geneblock Custom RNA"), "Required", "Empty")</f>
        <v>Empty</v>
      </c>
      <c r="CM384" s="1" t="str">
        <f>IF(OR(Table65[[#This Row],[Service]] = "Custom RNA", Table65[[#This Row],[Service]] = "HT Custom RNA", Table65[[#This Row],[Service]] = "HT Geneblock Custom RNA"), "Required", "Empty")</f>
        <v>Empty</v>
      </c>
      <c r="CN384" s="1" t="str">
        <f>IF(AND(Table65[[#This Row],[Vector]]&lt;&gt;"Banked Construct", OR(Table65[[#This Row],[Service]] = "Custom RNA", Table65[[#This Row],[Service]] = "HT Custom RNA",Table65[[#This Row],[Service]] = "HT Geneblock Custom RNA",)), "Optional", "Empty")</f>
        <v>Empty</v>
      </c>
      <c r="CO384" s="1" t="str">
        <f>IF(OR(Table65[[#This Row],[Service]] = "Custom RNA", Table65[[#This Row],[Service]] = "HT Custom RNA"), "Optional", "Empty")</f>
        <v>Empty</v>
      </c>
      <c r="CP384" s="1" t="str">
        <f>IF(OR(Table65[[#This Row],[Service]] = "Custom RNA", Table65[[#This Row],[Service]] = "HT Custom RNA", Table65[[#This Row],[Service]] = "HT Custom Geneblock RNA"), "Optional", "Empty")</f>
        <v>Empty</v>
      </c>
      <c r="CQ384" s="1" t="str">
        <f>IF(Table65[[#This Row],[Service]]&lt;&gt;"",IF(OR(Table65[[#This Row],[Service]]="HT Custom RNA", Table65[[#This Row],[Service]]="HT Geneblock Custom RNA"), "Empty","Optional"),"Empty")</f>
        <v>Empty</v>
      </c>
      <c r="CR384" s="1" t="str">
        <f>IF(AND(Table65[[#This Row],[Formulation]]&lt;&gt;"",Table65[[#This Row],[Formulation]]&lt;&gt;"None",Table65[[#This Row],[Formulation]]&lt;&gt;"No Options"), "Required","Empty")</f>
        <v>Empty</v>
      </c>
      <c r="CS384" s="1" t="str">
        <f>IF(AND(Table65[[#This Row],[Formulation]]&lt;&gt;"",Table65[[#This Row],[Formulation]]&lt;&gt;"None",Table65[[#This Row],[Formulation]]&lt;&gt;"No Options"), "Optional","Empty")</f>
        <v>Empty</v>
      </c>
      <c r="CT384" s="1" t="str">
        <f t="shared" si="27"/>
        <v>Optional</v>
      </c>
      <c r="CU384" s="1" t="str">
        <f t="shared" si="28"/>
        <v>Optional</v>
      </c>
      <c r="CV384" s="2" t="str">
        <f t="shared" si="29"/>
        <v>Optional</v>
      </c>
    </row>
    <row r="385" spans="1:100" x14ac:dyDescent="0.35">
      <c r="A385" s="69">
        <v>381</v>
      </c>
      <c r="B385" s="59"/>
      <c r="C385" s="83"/>
      <c r="D385" s="85"/>
      <c r="E385" s="90"/>
      <c r="F385" s="60"/>
      <c r="G385" s="60"/>
      <c r="H385" s="60"/>
      <c r="I385" s="61"/>
      <c r="J385" s="61"/>
      <c r="K385" s="105"/>
      <c r="L385" s="90"/>
      <c r="M385" s="60"/>
      <c r="N385" s="108"/>
      <c r="O385" s="91"/>
      <c r="P385" s="111"/>
      <c r="Q385" s="93" t="str">
        <f>Table_Sequence_Check[[#This Row],[Final Warnings]]</f>
        <v/>
      </c>
      <c r="R385" s="19"/>
      <c r="S385" s="19"/>
      <c r="T385" s="19"/>
      <c r="BG385" s="3" t="str" cm="1">
        <f t="array" ref="BG385">_xlfn.LET(
    _xlpm.ProblemFound, _xlfn.TEXTJOIN(", ", TRUE, IF(OR(Table65[[#This Row],[Codon Optimize Capitalized?]]="No", Table65[[#This Row],[Codon Optimize Capitalized?]]=""), IF((ISNUMBER(SEARCH(Table_Problem_Sequences[Problem Sequences], Table65[[#This Row],[Custom Sequence/Bank ID]]))), Table_Problem_Sequences[Problem Sequences], ""),IF((ISNUMBER(FIND(LOWER(Table_Problem_Sequences[Problem Sequences]), Table65[[#This Row],[Custom Sequence/Bank ID]]))), Table_Problem_Sequences[Problem Sequences], ""))),
    IF(_xlpm.ProblemFound="", "", "Warning 1: Problem sequences found (" &amp; _xlpm.ProblemFound &amp; ")"))</f>
        <v/>
      </c>
      <c r="BH385" s="3" t="str">
        <f>IF(AND(Table65[[#This Row],[Vector]] &lt;&gt; "Banked Construct",Table65[[#This Row],[Service]]&lt;&gt;"Stock RNA", LEN(Table65[[#This Row],[Custom Sequence/Bank ID]])&lt;300, Table65[[#This Row],[Custom Sequence/Bank ID]]&lt;&gt;""),"Comment: Sequence is less than 300nt. A spacer sequence will be added to bring the length up to 300nt","")</f>
        <v/>
      </c>
      <c r="BI385" s="1" t="str">
        <f>IF(AND(Table65[[#This Row],[Custom Sequence/Bank ID]]&lt;&gt;"", Table65[[#This Row],[Codon Optimize Capitalized?]]&lt;&gt; "No", Table65[[#This Row],[Codon Optimize Capitalized?]]&lt;&gt; "", Table65[[#This Row],[Codon Optimize Capitalized?]]&lt;&gt; "No Options"),
    IF(MOD(LEN(SUBSTITUTE(SUBSTITUTE(SUBSTITUTE(SUBSTITUTE(SUBSTITUTE(Table65[[#This Row],[Custom Sequence/Bank ID]], "a", ""), "c", ""), "g", ""), "u", ""), "t", "")), 3) = 0,
        "",
        "Error 3: Optimization regions not divisible by 3"),
    "")</f>
        <v/>
      </c>
      <c r="BJ385" s="1" t="str">
        <f>IF(
    Table65[[#This Row],[Vector]]="Banked Construct",
    IF(
        AND(
            LEFT(Table65[[#This Row],[Custom Sequence/Bank ID]], 3)="RTC",
            ISNUMBER(VALUE(MID(Table65[[#This Row],[Custom Sequence/Bank ID]], 4, 7))),
            LEN(Table65[[#This Row],[Custom Sequence/Bank ID]])=10
        ),
        "",
        "Error 4: Incorrect Bank ID"
    ),
    ""
)</f>
        <v/>
      </c>
      <c r="BK385" s="1" t="str">
        <f>IF(
   AND(Table65[[#This Row],[Vector]]&lt;&gt;"Banked Construct", LEN(Table65[[#This Row],[Custom Sequence/Bank ID]])&gt;0),
   IF(
      LEN(
         SUBSTITUTE(
            SUBSTITUTE(
               SUBSTITUTE(
                  SUBSTITUTE(UPPER(Table65[[#This Row],[Custom Sequence/Bank ID]]),"A",""),
               "C",""),
            "T",""),
         "G","")
      )&gt;0,
      "Error 5: Non-ACGT characters present",
      ""
   ),
   ""
)</f>
        <v/>
      </c>
      <c r="BL385" s="4" t="str">
        <f>IF(AND(Table65[[#This Row],[Vector]] &lt;&gt; "Banked Construct",Table65[[#This Row],[Service]]="Custom RNA", LEN(Table65[[#This Row],[Custom Sequence/Bank ID]])&gt;10000),"Error 6: Maximum sequence length is 10,000nt",IF(AND(Table65[[#This Row],[Vector]] &lt;&gt; "Banked Construct",Table65[[#This Row],[Service]]="HT Custom RNA", LEN(Table65[[#This Row],[Custom Sequence/Bank ID]])&gt;5000),"Error 6: Maximum sequence length for HT is 5,000nt", IF(Table65[[#This Row],[Service]]="HT Geneblock Custom RNA", IF(AND(Table65[[#This Row],[Vector]]="RTC coding circRNA", LEN(Table65[[#This Row],[Custom Sequence/Bank ID]])&gt;3793),"Error 6: Maximum sequence length for Coding CircRNA Geneblock is 3,793nt", IF(AND(Table65[[#This Row],[Vector]]="RTC noncoding circRNA", LEN(Table65[[#This Row],[Custom Sequence/Bank ID]])&gt;4493),"Error 6: Maximum sequence length for Noncoding CircRNA Geneblock is 4,493nt", IF(AND(Table65[[#This Row],[Vector]]="RTC Other RNA", LEN(Table65[[#This Row],[Custom Sequence/Bank ID]])&gt;4913),"Error 6: Maximum sequence length for Other RNA Geneblock is 4,913nt",""))),"")))</f>
        <v/>
      </c>
      <c r="BM385" s="4" t="str">
        <f>IF(AND(Table65[[#This Row],[Vector]] &lt;&gt; "Banked Construct", Table65[[#This Row],[Service]]&lt;&gt;"Stock RNA", Table65[[#This Row],[Custom Sequence/Bank ID]]&lt;&gt;""),
    _xlfn.LET(
        _xlpm.Sequence, Table65[[#This Row],[Custom Sequence/Bank ID]],
        _xlpm.OriginalLength, IF(AND(Table65[[#This Row],[Codon Optimize Capitalized?]] &lt;&gt; "No", Table65[[#This Row],[Codon Optimize Capitalized?]] &lt;&gt; ""),
                           LEN(SUBSTITUTE(SUBSTITUTE(SUBSTITUTE(SUBSTITUTE(SUBSTITUTE(_xlpm.Sequence, "A", ""), "C", ""), "G", ""), "T", ""), "U", "")),
                           LEN(_xlpm.Sequence)),
        _xlpm.NoGCLength, IF(AND(Table65[[#This Row],[Codon Optimize Capitalized?]] &lt;&gt; "No", Table65[[#This Row],[Codon Optimize Capitalized?]] &lt;&gt; ""),
                       LEN((SUBSTITUTE(SUBSTITUTE(SUBSTITUTE(SUBSTITUTE(SUBSTITUTE(SUBSTITUTE(SUBSTITUTE(_xlpm.Sequence, "A", ""), "C", ""), "G", ""), "T", ""), "U", ""), "g", ""), "c", ""))),
                       LEN(SUBSTITUTE(SUBSTITUTE(UPPER(_xlpm.Sequence), "G", ""), "C", ""))),
        _xlpm.GCLength, _xlpm.OriginalLength - _xlpm.NoGCLength,
        _xlpm.GCPercentage, IF(_xlpm.OriginalLength &gt; 15, _xlpm.GCLength / _xlpm.OriginalLength, 0.5),
                IF(OR(_xlpm.GCPercentage &gt; 0.65, _xlpm.GCPercentage &lt; 0.25), "Warning 7: Unoptimized region GC is not between 25-65%", "")
    ),
    ""
)</f>
        <v/>
      </c>
      <c r="BN385" s="4" t="str" cm="1">
        <f t="array" ref="BN385">_xlfn.LET(
    _xlpm.ProblemFound, _xlfn.TEXTJOIN(", ", TRUE, IF(OR(Table65[[#This Row],[Codon Optimize Capitalized?]]="No", Table65[[#This Row],[Codon Optimize Capitalized?]]=""), IF((ISNUMBER(SEARCH(Table_Restriction_Enzymes[XbaI], Table65[[#This Row],[Custom Sequence/Bank ID]]))), Table_Restriction_Enzymes[XbaI], ""),IF((ISNUMBER(FIND(LOWER(Table_Restriction_Enzymes[XbaI]), Table65[[#This Row],[Custom Sequence/Bank ID]]))), Table_Restriction_Enzymes[XbaI], ""))),
    IF(_xlpm.ProblemFound="", "", "[" &amp; _xlpm.ProblemFound &amp; "]"))</f>
        <v/>
      </c>
      <c r="BO385" s="4" t="str">
        <f>IF(Table_Sequence_Check[[#This Row],[Restriction Enzyme 1 Check]]&lt;&gt;"", Table_Restriction_Enzymes[[#Headers],[XbaI]],"")</f>
        <v/>
      </c>
      <c r="BP385" s="4" t="str" cm="1">
        <f t="array" ref="BP385">_xlfn.LET(
    _xlpm.ProblemFound, _xlfn.TEXTJOIN(", ", TRUE, IF(OR(Table65[[#This Row],[Codon Optimize Capitalized?]]="No", Table65[[#This Row],[Codon Optimize Capitalized?]]=""), IF((ISNUMBER(SEARCH(Table_Restriction_Enzymes[AscI], Table65[[#This Row],[Custom Sequence/Bank ID]]))), Table_Restriction_Enzymes[AscI], ""),IF((ISNUMBER(FIND(LOWER(Table_Restriction_Enzymes[AscI]), Table65[[#This Row],[Custom Sequence/Bank ID]]))), Table_Restriction_Enzymes[AscI], ""))),
    IF(_xlpm.ProblemFound="", "", "[" &amp; _xlpm.ProblemFound &amp; "]"))</f>
        <v/>
      </c>
      <c r="BQ385" s="4" t="str">
        <f>IF(Table_Sequence_Check[[#This Row],[Restriction Enzyme 2 Check]]&lt;&gt;"", Table_Restriction_Enzymes[[#Headers],[AscI]],"")</f>
        <v/>
      </c>
      <c r="BR385" s="4" t="str">
        <f>IF(AND(Table65[[#This Row],[Vector]] &lt;&gt; "Banked Construct",Table65[[#This Row],[Service]]&lt;&gt;"Stock RNA", Table65[[#This Row],[Service]]&lt;&gt;"HT Geneblock Custom RNA", Table_Sequence_Check[[#This Row],[Restriction Enzyme 1 Check]]&lt;&gt;"", Table_Sequence_Check[[#This Row],[Restriction Enzyme 2 Check]]&lt;&gt; ""),"Error 8: Remove instances of one of the following: " &amp; _xlfn.CONCAT(Table_Sequence_Check[[#This Row],[Restriction Enzyme 1 Check]],Table_Sequence_Check[[#This Row],[Restriction Enzyme 2 Check]]),"")</f>
        <v/>
      </c>
      <c r="BS385" s="4" t="str" cm="1">
        <f t="array" ref="BS385">IF(
   AND(
      Table65[[#This Row],[Service]] &lt;&gt; "",
      OR(
         COUNTIF(Table65[Service], "HT Custom RNA") &gt; 0,
         COUNTIF(Table65[Service], "HT Geneblock Custom RNA") &gt; 0
      ),
      COUNTA(_xlfn.UNIQUE(_xlfn._xlws.FILTER(Table65[Service], Table65[Service] &lt;&gt; ""))) &gt; 1
   ),
   "Error 9: If selecting HT Custom RNA or HT Geneblock Custom RNA, all items must match the selected HT service",
   ""
)</f>
        <v/>
      </c>
      <c r="BT385" s="4" t="str" cm="1">
        <f t="array" ref="BT385">IF(
   AND(
      Table65[[#This Row],[Service]] &lt;&gt; "",
      OR(COUNTIF(Table65[Service], "*HT Custom RNA*") &gt; 0, COUNTIF(Table65[Service], "*HT Geneblock Custom RNA*") &gt; 0),
      OR(
         COUNTA(_xlfn.UNIQUE(_xlfn._xlws.FILTER(Table65[RNA Analytics], (Table65[Service] &lt;&gt; "")))) &gt; 1,
         COUNTA(_xlfn.UNIQUE(_xlfn._xlws.FILTER(Table65[Bank Construct?], (Table65[Service] &lt;&gt; "")))) &gt; 1,
         COUNTA(_xlfn.UNIQUE(_xlfn._xlws.FILTER(Table65[Synthesis Type], (Table65[Service] &lt;&gt; "")))) &gt; 1
      )
   ),
   "Error 10: If submitting HT Custom RNA or HT Geneblock Custom RNA service request, all items must have the same Synthesis Type, Banking, and Analytics",
   ""
)</f>
        <v/>
      </c>
      <c r="BU385" s="4" t="str">
        <f>IF(AND(OR(Table65[[#This Row],[Service]] = "HT Custom RNA",Table65[[#This Row],[Service]] = "HT Geneblock Custom RNA"), Table65[[#This Row],[Vector]]="Banked Construct"),"Error 11: Banked constructs cannot be submitted for HT/Geneblock Custom RNA service. Contact the core if you'd like to resynthesize an entire banked plate","")</f>
        <v/>
      </c>
      <c r="BV385" s="4" t="str">
        <f>IF(AND(Table65[[#This Row],[Service]] &lt;&gt; "", Table65[[#This Row],[Vector]]="Banked Construct", Table65[[#This Row],[Bank Construct?]]="Yes"),"Error 12: Cannot bank constructs that are already banked","")</f>
        <v/>
      </c>
      <c r="BW385" s="4" t="str" cm="1">
        <f t="array" ref="BW385">_xlfn.LET(
    _xlpm.ProblemFound, _xlfn.TEXTJOIN(", ", TRUE, IF(AND(Table65[[#This Row],[Synthesis Type]]="Other RNA", OR(Table65[[#This Row],[Codon Optimize Capitalized?]]="No", Table65[[#This Row],[Codon Optimize Capitalized?]]="")), IF((ISNUMBER(SEARCH(Table_pA_Check[pA Check], Table65[[#This Row],[Custom Sequence/Bank ID]]))), Table_pA_Check[pA Check], ""),IF((ISNUMBER(FIND(LOWER(Table_pA_Check[pA Check]), Table65[[#This Row],[Custom Sequence/Bank ID]]))), Table_pA_Check[pA Check], ""))),
    IF(_xlpm.ProblemFound="", "", "Error 13: Problem sequences found (" &amp; _xlpm.ProblemFound &amp; ")"))</f>
        <v/>
      </c>
      <c r="BX385" s="4" t="str">
        <f>IF(AND(Table65[[#This Row],[Service]] &lt;&gt; "", Table65[[#This Row],[Codon Optimize Capitalized?]]&lt;&gt; "No", Table65[[#This Row],[Codon Optimize Capitalized?]]&lt;&gt; "", Table65[[#This Row],[Codon Optimize Capitalized?]]&lt;&gt; "No Options", EXACT(Table65[[#This Row],[Custom Sequence/Bank ID]],LOWER(Table65[[#This Row],[Custom Sequence/Bank ID]]))),"Error 14: Codon optimization is selected, but sequence is lowercase. Change regions for optimization to uppercase","")</f>
        <v/>
      </c>
      <c r="BY385" s="4" t="str">
        <f>IF(COUNTIF(Table65[Name], Table65[[#This Row],[Name]]) &gt; 1, "Error 15: Duplicate name", "")</f>
        <v/>
      </c>
      <c r="BZ385" s="4" t="str">
        <f>IF(
   Table65[[#This Row],[Service]]&lt;&gt;"",
   IF(
      AND(Table65[[#This Row],[Formulation]]="", Table65[[#This Row],[Number of Aliquots]]&gt;1),
      "Error 16: The RTC can only aliquot formulated circRNA; unformulated circRNA is stable through many freeze-thaw cycles",
      ""
   ),
   ""
)</f>
        <v/>
      </c>
      <c r="CA385" s="4" t="str">
        <f>IF(
   Table65[[#This Row],[Service]]&lt;&gt;"",
   IF(
      Table65[[#This Row],[Number of Aliquots]] &gt; (Table65[[#This Row],[Quantity (mg)]]*20),
      "Error 17: Too many aliquots. Maximum aliquots for Quantity requested = " &amp; (Table65[[#This Row],[Quantity (mg)]]*20),
      ""
   ),
   ""
)</f>
        <v/>
      </c>
      <c r="CB385" s="4" t="str">
        <f>IF(
   AND(Table65[[#This Row],[Service]]&lt;&gt;"", Table65[[#This Row],[Quantity (mg)]]&lt;0.2, Table65[[#This Row],[Formulation]]&lt;&gt;"", Table65[[#This Row],[Formulation]]&lt;&gt;"None"),
   "Error 18: Quantity too low. Minimum is 0.2mg for formulations",
   ""
)</f>
        <v/>
      </c>
      <c r="CC385" s="4" t="str">
        <f>IF(
   AND(Table65[[#This Row],[Service]]&lt;&gt;"", Table65[[#This Row],[Vector]]="No Vector", Table65[[#This Row],[Service]]&lt;&gt;"HT Geneblock Custom RNA"),
   "Error 19: [No Vector] can only be used for Geneblock service",
   ""
)</f>
        <v/>
      </c>
      <c r="CD385" s="4" t="str">
        <f>_xlfn.LET(
    _xlpm.errorList, _xlfn.TEXTJOIN(". ", TRUE, Table_Sequence_Check[[#This Row],[Problem Sequence Check]:[GC Check]],Table_Sequence_Check[[#This Row],[Restriction Enzyme Error]:[Gblock No Vector Check]]),
    IF(AND(Table65[[#This Row],[Service]]&lt;&gt;"", Table65[[#This Row],[Custom Sequence/Bank ID]]&lt;&gt;"SPECIAL",_xlpm.errorList&lt;&gt;""), _xlpm.errorList &amp; ".", "")
)</f>
        <v/>
      </c>
      <c r="CF385" s="3" t="str">
        <f t="shared" si="25"/>
        <v>Required</v>
      </c>
      <c r="CG385" s="1" t="str">
        <f t="shared" si="26"/>
        <v>Optional</v>
      </c>
      <c r="CH385" s="1" t="str">
        <f>IF(Table65[[#This Row],[Service]]&lt;&gt;"",IF((Table65[[#This Row],[Service]]="HT Custom RNA") + (Table65[[#This Row],[Service]]="HT Geneblock Custom RNA"), "Empty","Required"),"Empty")</f>
        <v>Empty</v>
      </c>
      <c r="CI385" s="1" t="str">
        <f>IF(Table65[[#This Row],[Service]] = "Stock RNA", "Required","Empty")</f>
        <v>Empty</v>
      </c>
      <c r="CJ385" s="1" t="str">
        <f>IF(OR(Table65[[#This Row],[Service]] = "Custom RNA", Table65[[#This Row],[Service]] = "HT Custom RNA", Table65[[#This Row],[Service]] = "HT Geneblock Custom RNA", Table65[[#This Row],[Service]] = "Formulation"), "Required", "Empty")</f>
        <v>Empty</v>
      </c>
      <c r="CK385" s="1" t="str">
        <f>IF(OR(Table65[[#This Row],[Service]] = "Custom RNA", Table65[[#This Row],[Service]] = "HT Custom RNA", Table65[[#This Row],[Service]] = "HT Geneblock Custom RNA"), "Required", "Empty")</f>
        <v>Empty</v>
      </c>
      <c r="CL385" s="1" t="str">
        <f>IF(OR(Table65[[#This Row],[Service]] = "Custom RNA", Table65[[#This Row],[Service]] = "HT Custom RNA", Table65[[#This Row],[Service]] = "HT Geneblock Custom RNA"), "Required", "Empty")</f>
        <v>Empty</v>
      </c>
      <c r="CM385" s="1" t="str">
        <f>IF(OR(Table65[[#This Row],[Service]] = "Custom RNA", Table65[[#This Row],[Service]] = "HT Custom RNA", Table65[[#This Row],[Service]] = "HT Geneblock Custom RNA"), "Required", "Empty")</f>
        <v>Empty</v>
      </c>
      <c r="CN385" s="1" t="str">
        <f>IF(AND(Table65[[#This Row],[Vector]]&lt;&gt;"Banked Construct", OR(Table65[[#This Row],[Service]] = "Custom RNA", Table65[[#This Row],[Service]] = "HT Custom RNA",Table65[[#This Row],[Service]] = "HT Geneblock Custom RNA",)), "Optional", "Empty")</f>
        <v>Empty</v>
      </c>
      <c r="CO385" s="1" t="str">
        <f>IF(OR(Table65[[#This Row],[Service]] = "Custom RNA", Table65[[#This Row],[Service]] = "HT Custom RNA"), "Optional", "Empty")</f>
        <v>Empty</v>
      </c>
      <c r="CP385" s="1" t="str">
        <f>IF(OR(Table65[[#This Row],[Service]] = "Custom RNA", Table65[[#This Row],[Service]] = "HT Custom RNA", Table65[[#This Row],[Service]] = "HT Custom Geneblock RNA"), "Optional", "Empty")</f>
        <v>Empty</v>
      </c>
      <c r="CQ385" s="1" t="str">
        <f>IF(Table65[[#This Row],[Service]]&lt;&gt;"",IF(OR(Table65[[#This Row],[Service]]="HT Custom RNA", Table65[[#This Row],[Service]]="HT Geneblock Custom RNA"), "Empty","Optional"),"Empty")</f>
        <v>Empty</v>
      </c>
      <c r="CR385" s="1" t="str">
        <f>IF(AND(Table65[[#This Row],[Formulation]]&lt;&gt;"",Table65[[#This Row],[Formulation]]&lt;&gt;"None",Table65[[#This Row],[Formulation]]&lt;&gt;"No Options"), "Required","Empty")</f>
        <v>Empty</v>
      </c>
      <c r="CS385" s="1" t="str">
        <f>IF(AND(Table65[[#This Row],[Formulation]]&lt;&gt;"",Table65[[#This Row],[Formulation]]&lt;&gt;"None",Table65[[#This Row],[Formulation]]&lt;&gt;"No Options"), "Optional","Empty")</f>
        <v>Empty</v>
      </c>
      <c r="CT385" s="1" t="str">
        <f t="shared" si="27"/>
        <v>Optional</v>
      </c>
      <c r="CU385" s="1" t="str">
        <f t="shared" si="28"/>
        <v>Optional</v>
      </c>
      <c r="CV385" s="2" t="str">
        <f t="shared" si="29"/>
        <v>Optional</v>
      </c>
    </row>
    <row r="386" spans="1:100" x14ac:dyDescent="0.35">
      <c r="A386" s="69">
        <v>382</v>
      </c>
      <c r="B386" s="59"/>
      <c r="C386" s="83"/>
      <c r="D386" s="85"/>
      <c r="E386" s="90"/>
      <c r="F386" s="60"/>
      <c r="G386" s="60"/>
      <c r="H386" s="60"/>
      <c r="I386" s="61"/>
      <c r="J386" s="61"/>
      <c r="K386" s="105"/>
      <c r="L386" s="90"/>
      <c r="M386" s="60"/>
      <c r="N386" s="108"/>
      <c r="O386" s="91"/>
      <c r="P386" s="111"/>
      <c r="Q386" s="93" t="str">
        <f>Table_Sequence_Check[[#This Row],[Final Warnings]]</f>
        <v/>
      </c>
      <c r="R386" s="19"/>
      <c r="S386" s="19"/>
      <c r="T386" s="19"/>
      <c r="BG386" s="3" t="str" cm="1">
        <f t="array" ref="BG386">_xlfn.LET(
    _xlpm.ProblemFound, _xlfn.TEXTJOIN(", ", TRUE, IF(OR(Table65[[#This Row],[Codon Optimize Capitalized?]]="No", Table65[[#This Row],[Codon Optimize Capitalized?]]=""), IF((ISNUMBER(SEARCH(Table_Problem_Sequences[Problem Sequences], Table65[[#This Row],[Custom Sequence/Bank ID]]))), Table_Problem_Sequences[Problem Sequences], ""),IF((ISNUMBER(FIND(LOWER(Table_Problem_Sequences[Problem Sequences]), Table65[[#This Row],[Custom Sequence/Bank ID]]))), Table_Problem_Sequences[Problem Sequences], ""))),
    IF(_xlpm.ProblemFound="", "", "Warning 1: Problem sequences found (" &amp; _xlpm.ProblemFound &amp; ")"))</f>
        <v/>
      </c>
      <c r="BH386" s="3" t="str">
        <f>IF(AND(Table65[[#This Row],[Vector]] &lt;&gt; "Banked Construct",Table65[[#This Row],[Service]]&lt;&gt;"Stock RNA", LEN(Table65[[#This Row],[Custom Sequence/Bank ID]])&lt;300, Table65[[#This Row],[Custom Sequence/Bank ID]]&lt;&gt;""),"Comment: Sequence is less than 300nt. A spacer sequence will be added to bring the length up to 300nt","")</f>
        <v/>
      </c>
      <c r="BI386" s="1" t="str">
        <f>IF(AND(Table65[[#This Row],[Custom Sequence/Bank ID]]&lt;&gt;"", Table65[[#This Row],[Codon Optimize Capitalized?]]&lt;&gt; "No", Table65[[#This Row],[Codon Optimize Capitalized?]]&lt;&gt; "", Table65[[#This Row],[Codon Optimize Capitalized?]]&lt;&gt; "No Options"),
    IF(MOD(LEN(SUBSTITUTE(SUBSTITUTE(SUBSTITUTE(SUBSTITUTE(SUBSTITUTE(Table65[[#This Row],[Custom Sequence/Bank ID]], "a", ""), "c", ""), "g", ""), "u", ""), "t", "")), 3) = 0,
        "",
        "Error 3: Optimization regions not divisible by 3"),
    "")</f>
        <v/>
      </c>
      <c r="BJ386" s="1" t="str">
        <f>IF(
    Table65[[#This Row],[Vector]]="Banked Construct",
    IF(
        AND(
            LEFT(Table65[[#This Row],[Custom Sequence/Bank ID]], 3)="RTC",
            ISNUMBER(VALUE(MID(Table65[[#This Row],[Custom Sequence/Bank ID]], 4, 7))),
            LEN(Table65[[#This Row],[Custom Sequence/Bank ID]])=10
        ),
        "",
        "Error 4: Incorrect Bank ID"
    ),
    ""
)</f>
        <v/>
      </c>
      <c r="BK386" s="1" t="str">
        <f>IF(
   AND(Table65[[#This Row],[Vector]]&lt;&gt;"Banked Construct", LEN(Table65[[#This Row],[Custom Sequence/Bank ID]])&gt;0),
   IF(
      LEN(
         SUBSTITUTE(
            SUBSTITUTE(
               SUBSTITUTE(
                  SUBSTITUTE(UPPER(Table65[[#This Row],[Custom Sequence/Bank ID]]),"A",""),
               "C",""),
            "T",""),
         "G","")
      )&gt;0,
      "Error 5: Non-ACGT characters present",
      ""
   ),
   ""
)</f>
        <v/>
      </c>
      <c r="BL386" s="4" t="str">
        <f>IF(AND(Table65[[#This Row],[Vector]] &lt;&gt; "Banked Construct",Table65[[#This Row],[Service]]="Custom RNA", LEN(Table65[[#This Row],[Custom Sequence/Bank ID]])&gt;10000),"Error 6: Maximum sequence length is 10,000nt",IF(AND(Table65[[#This Row],[Vector]] &lt;&gt; "Banked Construct",Table65[[#This Row],[Service]]="HT Custom RNA", LEN(Table65[[#This Row],[Custom Sequence/Bank ID]])&gt;5000),"Error 6: Maximum sequence length for HT is 5,000nt", IF(Table65[[#This Row],[Service]]="HT Geneblock Custom RNA", IF(AND(Table65[[#This Row],[Vector]]="RTC coding circRNA", LEN(Table65[[#This Row],[Custom Sequence/Bank ID]])&gt;3793),"Error 6: Maximum sequence length for Coding CircRNA Geneblock is 3,793nt", IF(AND(Table65[[#This Row],[Vector]]="RTC noncoding circRNA", LEN(Table65[[#This Row],[Custom Sequence/Bank ID]])&gt;4493),"Error 6: Maximum sequence length for Noncoding CircRNA Geneblock is 4,493nt", IF(AND(Table65[[#This Row],[Vector]]="RTC Other RNA", LEN(Table65[[#This Row],[Custom Sequence/Bank ID]])&gt;4913),"Error 6: Maximum sequence length for Other RNA Geneblock is 4,913nt",""))),"")))</f>
        <v/>
      </c>
      <c r="BM386" s="4" t="str">
        <f>IF(AND(Table65[[#This Row],[Vector]] &lt;&gt; "Banked Construct", Table65[[#This Row],[Service]]&lt;&gt;"Stock RNA", Table65[[#This Row],[Custom Sequence/Bank ID]]&lt;&gt;""),
    _xlfn.LET(
        _xlpm.Sequence, Table65[[#This Row],[Custom Sequence/Bank ID]],
        _xlpm.OriginalLength, IF(AND(Table65[[#This Row],[Codon Optimize Capitalized?]] &lt;&gt; "No", Table65[[#This Row],[Codon Optimize Capitalized?]] &lt;&gt; ""),
                           LEN(SUBSTITUTE(SUBSTITUTE(SUBSTITUTE(SUBSTITUTE(SUBSTITUTE(_xlpm.Sequence, "A", ""), "C", ""), "G", ""), "T", ""), "U", "")),
                           LEN(_xlpm.Sequence)),
        _xlpm.NoGCLength, IF(AND(Table65[[#This Row],[Codon Optimize Capitalized?]] &lt;&gt; "No", Table65[[#This Row],[Codon Optimize Capitalized?]] &lt;&gt; ""),
                       LEN((SUBSTITUTE(SUBSTITUTE(SUBSTITUTE(SUBSTITUTE(SUBSTITUTE(SUBSTITUTE(SUBSTITUTE(_xlpm.Sequence, "A", ""), "C", ""), "G", ""), "T", ""), "U", ""), "g", ""), "c", ""))),
                       LEN(SUBSTITUTE(SUBSTITUTE(UPPER(_xlpm.Sequence), "G", ""), "C", ""))),
        _xlpm.GCLength, _xlpm.OriginalLength - _xlpm.NoGCLength,
        _xlpm.GCPercentage, IF(_xlpm.OriginalLength &gt; 15, _xlpm.GCLength / _xlpm.OriginalLength, 0.5),
                IF(OR(_xlpm.GCPercentage &gt; 0.65, _xlpm.GCPercentage &lt; 0.25), "Warning 7: Unoptimized region GC is not between 25-65%", "")
    ),
    ""
)</f>
        <v/>
      </c>
      <c r="BN386" s="4" t="str" cm="1">
        <f t="array" ref="BN386">_xlfn.LET(
    _xlpm.ProblemFound, _xlfn.TEXTJOIN(", ", TRUE, IF(OR(Table65[[#This Row],[Codon Optimize Capitalized?]]="No", Table65[[#This Row],[Codon Optimize Capitalized?]]=""), IF((ISNUMBER(SEARCH(Table_Restriction_Enzymes[XbaI], Table65[[#This Row],[Custom Sequence/Bank ID]]))), Table_Restriction_Enzymes[XbaI], ""),IF((ISNUMBER(FIND(LOWER(Table_Restriction_Enzymes[XbaI]), Table65[[#This Row],[Custom Sequence/Bank ID]]))), Table_Restriction_Enzymes[XbaI], ""))),
    IF(_xlpm.ProblemFound="", "", "[" &amp; _xlpm.ProblemFound &amp; "]"))</f>
        <v/>
      </c>
      <c r="BO386" s="4" t="str">
        <f>IF(Table_Sequence_Check[[#This Row],[Restriction Enzyme 1 Check]]&lt;&gt;"", Table_Restriction_Enzymes[[#Headers],[XbaI]],"")</f>
        <v/>
      </c>
      <c r="BP386" s="4" t="str" cm="1">
        <f t="array" ref="BP386">_xlfn.LET(
    _xlpm.ProblemFound, _xlfn.TEXTJOIN(", ", TRUE, IF(OR(Table65[[#This Row],[Codon Optimize Capitalized?]]="No", Table65[[#This Row],[Codon Optimize Capitalized?]]=""), IF((ISNUMBER(SEARCH(Table_Restriction_Enzymes[AscI], Table65[[#This Row],[Custom Sequence/Bank ID]]))), Table_Restriction_Enzymes[AscI], ""),IF((ISNUMBER(FIND(LOWER(Table_Restriction_Enzymes[AscI]), Table65[[#This Row],[Custom Sequence/Bank ID]]))), Table_Restriction_Enzymes[AscI], ""))),
    IF(_xlpm.ProblemFound="", "", "[" &amp; _xlpm.ProblemFound &amp; "]"))</f>
        <v/>
      </c>
      <c r="BQ386" s="4" t="str">
        <f>IF(Table_Sequence_Check[[#This Row],[Restriction Enzyme 2 Check]]&lt;&gt;"", Table_Restriction_Enzymes[[#Headers],[AscI]],"")</f>
        <v/>
      </c>
      <c r="BR386" s="4" t="str">
        <f>IF(AND(Table65[[#This Row],[Vector]] &lt;&gt; "Banked Construct",Table65[[#This Row],[Service]]&lt;&gt;"Stock RNA", Table65[[#This Row],[Service]]&lt;&gt;"HT Geneblock Custom RNA", Table_Sequence_Check[[#This Row],[Restriction Enzyme 1 Check]]&lt;&gt;"", Table_Sequence_Check[[#This Row],[Restriction Enzyme 2 Check]]&lt;&gt; ""),"Error 8: Remove instances of one of the following: " &amp; _xlfn.CONCAT(Table_Sequence_Check[[#This Row],[Restriction Enzyme 1 Check]],Table_Sequence_Check[[#This Row],[Restriction Enzyme 2 Check]]),"")</f>
        <v/>
      </c>
      <c r="BS386" s="4" t="str" cm="1">
        <f t="array" ref="BS386">IF(
   AND(
      Table65[[#This Row],[Service]] &lt;&gt; "",
      OR(
         COUNTIF(Table65[Service], "HT Custom RNA") &gt; 0,
         COUNTIF(Table65[Service], "HT Geneblock Custom RNA") &gt; 0
      ),
      COUNTA(_xlfn.UNIQUE(_xlfn._xlws.FILTER(Table65[Service], Table65[Service] &lt;&gt; ""))) &gt; 1
   ),
   "Error 9: If selecting HT Custom RNA or HT Geneblock Custom RNA, all items must match the selected HT service",
   ""
)</f>
        <v/>
      </c>
      <c r="BT386" s="4" t="str" cm="1">
        <f t="array" ref="BT386">IF(
   AND(
      Table65[[#This Row],[Service]] &lt;&gt; "",
      OR(COUNTIF(Table65[Service], "*HT Custom RNA*") &gt; 0, COUNTIF(Table65[Service], "*HT Geneblock Custom RNA*") &gt; 0),
      OR(
         COUNTA(_xlfn.UNIQUE(_xlfn._xlws.FILTER(Table65[RNA Analytics], (Table65[Service] &lt;&gt; "")))) &gt; 1,
         COUNTA(_xlfn.UNIQUE(_xlfn._xlws.FILTER(Table65[Bank Construct?], (Table65[Service] &lt;&gt; "")))) &gt; 1,
         COUNTA(_xlfn.UNIQUE(_xlfn._xlws.FILTER(Table65[Synthesis Type], (Table65[Service] &lt;&gt; "")))) &gt; 1
      )
   ),
   "Error 10: If submitting HT Custom RNA or HT Geneblock Custom RNA service request, all items must have the same Synthesis Type, Banking, and Analytics",
   ""
)</f>
        <v/>
      </c>
      <c r="BU386" s="4" t="str">
        <f>IF(AND(OR(Table65[[#This Row],[Service]] = "HT Custom RNA",Table65[[#This Row],[Service]] = "HT Geneblock Custom RNA"), Table65[[#This Row],[Vector]]="Banked Construct"),"Error 11: Banked constructs cannot be submitted for HT/Geneblock Custom RNA service. Contact the core if you'd like to resynthesize an entire banked plate","")</f>
        <v/>
      </c>
      <c r="BV386" s="4" t="str">
        <f>IF(AND(Table65[[#This Row],[Service]] &lt;&gt; "", Table65[[#This Row],[Vector]]="Banked Construct", Table65[[#This Row],[Bank Construct?]]="Yes"),"Error 12: Cannot bank constructs that are already banked","")</f>
        <v/>
      </c>
      <c r="BW386" s="4" t="str" cm="1">
        <f t="array" ref="BW386">_xlfn.LET(
    _xlpm.ProblemFound, _xlfn.TEXTJOIN(", ", TRUE, IF(AND(Table65[[#This Row],[Synthesis Type]]="Other RNA", OR(Table65[[#This Row],[Codon Optimize Capitalized?]]="No", Table65[[#This Row],[Codon Optimize Capitalized?]]="")), IF((ISNUMBER(SEARCH(Table_pA_Check[pA Check], Table65[[#This Row],[Custom Sequence/Bank ID]]))), Table_pA_Check[pA Check], ""),IF((ISNUMBER(FIND(LOWER(Table_pA_Check[pA Check]), Table65[[#This Row],[Custom Sequence/Bank ID]]))), Table_pA_Check[pA Check], ""))),
    IF(_xlpm.ProblemFound="", "", "Error 13: Problem sequences found (" &amp; _xlpm.ProblemFound &amp; ")"))</f>
        <v/>
      </c>
      <c r="BX386" s="4" t="str">
        <f>IF(AND(Table65[[#This Row],[Service]] &lt;&gt; "", Table65[[#This Row],[Codon Optimize Capitalized?]]&lt;&gt; "No", Table65[[#This Row],[Codon Optimize Capitalized?]]&lt;&gt; "", Table65[[#This Row],[Codon Optimize Capitalized?]]&lt;&gt; "No Options", EXACT(Table65[[#This Row],[Custom Sequence/Bank ID]],LOWER(Table65[[#This Row],[Custom Sequence/Bank ID]]))),"Error 14: Codon optimization is selected, but sequence is lowercase. Change regions for optimization to uppercase","")</f>
        <v/>
      </c>
      <c r="BY386" s="4" t="str">
        <f>IF(COUNTIF(Table65[Name], Table65[[#This Row],[Name]]) &gt; 1, "Error 15: Duplicate name", "")</f>
        <v/>
      </c>
      <c r="BZ386" s="4" t="str">
        <f>IF(
   Table65[[#This Row],[Service]]&lt;&gt;"",
   IF(
      AND(Table65[[#This Row],[Formulation]]="", Table65[[#This Row],[Number of Aliquots]]&gt;1),
      "Error 16: The RTC can only aliquot formulated circRNA; unformulated circRNA is stable through many freeze-thaw cycles",
      ""
   ),
   ""
)</f>
        <v/>
      </c>
      <c r="CA386" s="4" t="str">
        <f>IF(
   Table65[[#This Row],[Service]]&lt;&gt;"",
   IF(
      Table65[[#This Row],[Number of Aliquots]] &gt; (Table65[[#This Row],[Quantity (mg)]]*20),
      "Error 17: Too many aliquots. Maximum aliquots for Quantity requested = " &amp; (Table65[[#This Row],[Quantity (mg)]]*20),
      ""
   ),
   ""
)</f>
        <v/>
      </c>
      <c r="CB386" s="4" t="str">
        <f>IF(
   AND(Table65[[#This Row],[Service]]&lt;&gt;"", Table65[[#This Row],[Quantity (mg)]]&lt;0.2, Table65[[#This Row],[Formulation]]&lt;&gt;"", Table65[[#This Row],[Formulation]]&lt;&gt;"None"),
   "Error 18: Quantity too low. Minimum is 0.2mg for formulations",
   ""
)</f>
        <v/>
      </c>
      <c r="CC386" s="4" t="str">
        <f>IF(
   AND(Table65[[#This Row],[Service]]&lt;&gt;"", Table65[[#This Row],[Vector]]="No Vector", Table65[[#This Row],[Service]]&lt;&gt;"HT Geneblock Custom RNA"),
   "Error 19: [No Vector] can only be used for Geneblock service",
   ""
)</f>
        <v/>
      </c>
      <c r="CD386" s="4" t="str">
        <f>_xlfn.LET(
    _xlpm.errorList, _xlfn.TEXTJOIN(". ", TRUE, Table_Sequence_Check[[#This Row],[Problem Sequence Check]:[GC Check]],Table_Sequence_Check[[#This Row],[Restriction Enzyme Error]:[Gblock No Vector Check]]),
    IF(AND(Table65[[#This Row],[Service]]&lt;&gt;"", Table65[[#This Row],[Custom Sequence/Bank ID]]&lt;&gt;"SPECIAL",_xlpm.errorList&lt;&gt;""), _xlpm.errorList &amp; ".", "")
)</f>
        <v/>
      </c>
      <c r="CF386" s="3" t="str">
        <f t="shared" si="25"/>
        <v>Required</v>
      </c>
      <c r="CG386" s="1" t="str">
        <f t="shared" si="26"/>
        <v>Optional</v>
      </c>
      <c r="CH386" s="1" t="str">
        <f>IF(Table65[[#This Row],[Service]]&lt;&gt;"",IF((Table65[[#This Row],[Service]]="HT Custom RNA") + (Table65[[#This Row],[Service]]="HT Geneblock Custom RNA"), "Empty","Required"),"Empty")</f>
        <v>Empty</v>
      </c>
      <c r="CI386" s="1" t="str">
        <f>IF(Table65[[#This Row],[Service]] = "Stock RNA", "Required","Empty")</f>
        <v>Empty</v>
      </c>
      <c r="CJ386" s="1" t="str">
        <f>IF(OR(Table65[[#This Row],[Service]] = "Custom RNA", Table65[[#This Row],[Service]] = "HT Custom RNA", Table65[[#This Row],[Service]] = "HT Geneblock Custom RNA", Table65[[#This Row],[Service]] = "Formulation"), "Required", "Empty")</f>
        <v>Empty</v>
      </c>
      <c r="CK386" s="1" t="str">
        <f>IF(OR(Table65[[#This Row],[Service]] = "Custom RNA", Table65[[#This Row],[Service]] = "HT Custom RNA", Table65[[#This Row],[Service]] = "HT Geneblock Custom RNA"), "Required", "Empty")</f>
        <v>Empty</v>
      </c>
      <c r="CL386" s="1" t="str">
        <f>IF(OR(Table65[[#This Row],[Service]] = "Custom RNA", Table65[[#This Row],[Service]] = "HT Custom RNA", Table65[[#This Row],[Service]] = "HT Geneblock Custom RNA"), "Required", "Empty")</f>
        <v>Empty</v>
      </c>
      <c r="CM386" s="1" t="str">
        <f>IF(OR(Table65[[#This Row],[Service]] = "Custom RNA", Table65[[#This Row],[Service]] = "HT Custom RNA", Table65[[#This Row],[Service]] = "HT Geneblock Custom RNA"), "Required", "Empty")</f>
        <v>Empty</v>
      </c>
      <c r="CN386" s="1" t="str">
        <f>IF(AND(Table65[[#This Row],[Vector]]&lt;&gt;"Banked Construct", OR(Table65[[#This Row],[Service]] = "Custom RNA", Table65[[#This Row],[Service]] = "HT Custom RNA",Table65[[#This Row],[Service]] = "HT Geneblock Custom RNA",)), "Optional", "Empty")</f>
        <v>Empty</v>
      </c>
      <c r="CO386" s="1" t="str">
        <f>IF(OR(Table65[[#This Row],[Service]] = "Custom RNA", Table65[[#This Row],[Service]] = "HT Custom RNA"), "Optional", "Empty")</f>
        <v>Empty</v>
      </c>
      <c r="CP386" s="1" t="str">
        <f>IF(OR(Table65[[#This Row],[Service]] = "Custom RNA", Table65[[#This Row],[Service]] = "HT Custom RNA", Table65[[#This Row],[Service]] = "HT Custom Geneblock RNA"), "Optional", "Empty")</f>
        <v>Empty</v>
      </c>
      <c r="CQ386" s="1" t="str">
        <f>IF(Table65[[#This Row],[Service]]&lt;&gt;"",IF(OR(Table65[[#This Row],[Service]]="HT Custom RNA", Table65[[#This Row],[Service]]="HT Geneblock Custom RNA"), "Empty","Optional"),"Empty")</f>
        <v>Empty</v>
      </c>
      <c r="CR386" s="1" t="str">
        <f>IF(AND(Table65[[#This Row],[Formulation]]&lt;&gt;"",Table65[[#This Row],[Formulation]]&lt;&gt;"None",Table65[[#This Row],[Formulation]]&lt;&gt;"No Options"), "Required","Empty")</f>
        <v>Empty</v>
      </c>
      <c r="CS386" s="1" t="str">
        <f>IF(AND(Table65[[#This Row],[Formulation]]&lt;&gt;"",Table65[[#This Row],[Formulation]]&lt;&gt;"None",Table65[[#This Row],[Formulation]]&lt;&gt;"No Options"), "Optional","Empty")</f>
        <v>Empty</v>
      </c>
      <c r="CT386" s="1" t="str">
        <f t="shared" si="27"/>
        <v>Optional</v>
      </c>
      <c r="CU386" s="1" t="str">
        <f t="shared" si="28"/>
        <v>Optional</v>
      </c>
      <c r="CV386" s="2" t="str">
        <f t="shared" si="29"/>
        <v>Optional</v>
      </c>
    </row>
    <row r="387" spans="1:100" x14ac:dyDescent="0.35">
      <c r="A387" s="69">
        <v>383</v>
      </c>
      <c r="B387" s="59"/>
      <c r="C387" s="83"/>
      <c r="D387" s="85"/>
      <c r="E387" s="90"/>
      <c r="F387" s="60"/>
      <c r="G387" s="60"/>
      <c r="H387" s="60"/>
      <c r="I387" s="61"/>
      <c r="J387" s="61"/>
      <c r="K387" s="105"/>
      <c r="L387" s="90"/>
      <c r="M387" s="60"/>
      <c r="N387" s="108"/>
      <c r="O387" s="91"/>
      <c r="P387" s="111"/>
      <c r="Q387" s="93" t="str">
        <f>Table_Sequence_Check[[#This Row],[Final Warnings]]</f>
        <v/>
      </c>
      <c r="R387" s="19"/>
      <c r="S387" s="19"/>
      <c r="T387" s="19"/>
      <c r="BG387" s="3" t="str" cm="1">
        <f t="array" ref="BG387">_xlfn.LET(
    _xlpm.ProblemFound, _xlfn.TEXTJOIN(", ", TRUE, IF(OR(Table65[[#This Row],[Codon Optimize Capitalized?]]="No", Table65[[#This Row],[Codon Optimize Capitalized?]]=""), IF((ISNUMBER(SEARCH(Table_Problem_Sequences[Problem Sequences], Table65[[#This Row],[Custom Sequence/Bank ID]]))), Table_Problem_Sequences[Problem Sequences], ""),IF((ISNUMBER(FIND(LOWER(Table_Problem_Sequences[Problem Sequences]), Table65[[#This Row],[Custom Sequence/Bank ID]]))), Table_Problem_Sequences[Problem Sequences], ""))),
    IF(_xlpm.ProblemFound="", "", "Warning 1: Problem sequences found (" &amp; _xlpm.ProblemFound &amp; ")"))</f>
        <v/>
      </c>
      <c r="BH387" s="3" t="str">
        <f>IF(AND(Table65[[#This Row],[Vector]] &lt;&gt; "Banked Construct",Table65[[#This Row],[Service]]&lt;&gt;"Stock RNA", LEN(Table65[[#This Row],[Custom Sequence/Bank ID]])&lt;300, Table65[[#This Row],[Custom Sequence/Bank ID]]&lt;&gt;""),"Comment: Sequence is less than 300nt. A spacer sequence will be added to bring the length up to 300nt","")</f>
        <v/>
      </c>
      <c r="BI387" s="1" t="str">
        <f>IF(AND(Table65[[#This Row],[Custom Sequence/Bank ID]]&lt;&gt;"", Table65[[#This Row],[Codon Optimize Capitalized?]]&lt;&gt; "No", Table65[[#This Row],[Codon Optimize Capitalized?]]&lt;&gt; "", Table65[[#This Row],[Codon Optimize Capitalized?]]&lt;&gt; "No Options"),
    IF(MOD(LEN(SUBSTITUTE(SUBSTITUTE(SUBSTITUTE(SUBSTITUTE(SUBSTITUTE(Table65[[#This Row],[Custom Sequence/Bank ID]], "a", ""), "c", ""), "g", ""), "u", ""), "t", "")), 3) = 0,
        "",
        "Error 3: Optimization regions not divisible by 3"),
    "")</f>
        <v/>
      </c>
      <c r="BJ387" s="1" t="str">
        <f>IF(
    Table65[[#This Row],[Vector]]="Banked Construct",
    IF(
        AND(
            LEFT(Table65[[#This Row],[Custom Sequence/Bank ID]], 3)="RTC",
            ISNUMBER(VALUE(MID(Table65[[#This Row],[Custom Sequence/Bank ID]], 4, 7))),
            LEN(Table65[[#This Row],[Custom Sequence/Bank ID]])=10
        ),
        "",
        "Error 4: Incorrect Bank ID"
    ),
    ""
)</f>
        <v/>
      </c>
      <c r="BK387" s="1" t="str">
        <f>IF(
   AND(Table65[[#This Row],[Vector]]&lt;&gt;"Banked Construct", LEN(Table65[[#This Row],[Custom Sequence/Bank ID]])&gt;0),
   IF(
      LEN(
         SUBSTITUTE(
            SUBSTITUTE(
               SUBSTITUTE(
                  SUBSTITUTE(UPPER(Table65[[#This Row],[Custom Sequence/Bank ID]]),"A",""),
               "C",""),
            "T",""),
         "G","")
      )&gt;0,
      "Error 5: Non-ACGT characters present",
      ""
   ),
   ""
)</f>
        <v/>
      </c>
      <c r="BL387" s="4" t="str">
        <f>IF(AND(Table65[[#This Row],[Vector]] &lt;&gt; "Banked Construct",Table65[[#This Row],[Service]]="Custom RNA", LEN(Table65[[#This Row],[Custom Sequence/Bank ID]])&gt;10000),"Error 6: Maximum sequence length is 10,000nt",IF(AND(Table65[[#This Row],[Vector]] &lt;&gt; "Banked Construct",Table65[[#This Row],[Service]]="HT Custom RNA", LEN(Table65[[#This Row],[Custom Sequence/Bank ID]])&gt;5000),"Error 6: Maximum sequence length for HT is 5,000nt", IF(Table65[[#This Row],[Service]]="HT Geneblock Custom RNA", IF(AND(Table65[[#This Row],[Vector]]="RTC coding circRNA", LEN(Table65[[#This Row],[Custom Sequence/Bank ID]])&gt;3793),"Error 6: Maximum sequence length for Coding CircRNA Geneblock is 3,793nt", IF(AND(Table65[[#This Row],[Vector]]="RTC noncoding circRNA", LEN(Table65[[#This Row],[Custom Sequence/Bank ID]])&gt;4493),"Error 6: Maximum sequence length for Noncoding CircRNA Geneblock is 4,493nt", IF(AND(Table65[[#This Row],[Vector]]="RTC Other RNA", LEN(Table65[[#This Row],[Custom Sequence/Bank ID]])&gt;4913),"Error 6: Maximum sequence length for Other RNA Geneblock is 4,913nt",""))),"")))</f>
        <v/>
      </c>
      <c r="BM387" s="4" t="str">
        <f>IF(AND(Table65[[#This Row],[Vector]] &lt;&gt; "Banked Construct", Table65[[#This Row],[Service]]&lt;&gt;"Stock RNA", Table65[[#This Row],[Custom Sequence/Bank ID]]&lt;&gt;""),
    _xlfn.LET(
        _xlpm.Sequence, Table65[[#This Row],[Custom Sequence/Bank ID]],
        _xlpm.OriginalLength, IF(AND(Table65[[#This Row],[Codon Optimize Capitalized?]] &lt;&gt; "No", Table65[[#This Row],[Codon Optimize Capitalized?]] &lt;&gt; ""),
                           LEN(SUBSTITUTE(SUBSTITUTE(SUBSTITUTE(SUBSTITUTE(SUBSTITUTE(_xlpm.Sequence, "A", ""), "C", ""), "G", ""), "T", ""), "U", "")),
                           LEN(_xlpm.Sequence)),
        _xlpm.NoGCLength, IF(AND(Table65[[#This Row],[Codon Optimize Capitalized?]] &lt;&gt; "No", Table65[[#This Row],[Codon Optimize Capitalized?]] &lt;&gt; ""),
                       LEN((SUBSTITUTE(SUBSTITUTE(SUBSTITUTE(SUBSTITUTE(SUBSTITUTE(SUBSTITUTE(SUBSTITUTE(_xlpm.Sequence, "A", ""), "C", ""), "G", ""), "T", ""), "U", ""), "g", ""), "c", ""))),
                       LEN(SUBSTITUTE(SUBSTITUTE(UPPER(_xlpm.Sequence), "G", ""), "C", ""))),
        _xlpm.GCLength, _xlpm.OriginalLength - _xlpm.NoGCLength,
        _xlpm.GCPercentage, IF(_xlpm.OriginalLength &gt; 15, _xlpm.GCLength / _xlpm.OriginalLength, 0.5),
                IF(OR(_xlpm.GCPercentage &gt; 0.65, _xlpm.GCPercentage &lt; 0.25), "Warning 7: Unoptimized region GC is not between 25-65%", "")
    ),
    ""
)</f>
        <v/>
      </c>
      <c r="BN387" s="4" t="str" cm="1">
        <f t="array" ref="BN387">_xlfn.LET(
    _xlpm.ProblemFound, _xlfn.TEXTJOIN(", ", TRUE, IF(OR(Table65[[#This Row],[Codon Optimize Capitalized?]]="No", Table65[[#This Row],[Codon Optimize Capitalized?]]=""), IF((ISNUMBER(SEARCH(Table_Restriction_Enzymes[XbaI], Table65[[#This Row],[Custom Sequence/Bank ID]]))), Table_Restriction_Enzymes[XbaI], ""),IF((ISNUMBER(FIND(LOWER(Table_Restriction_Enzymes[XbaI]), Table65[[#This Row],[Custom Sequence/Bank ID]]))), Table_Restriction_Enzymes[XbaI], ""))),
    IF(_xlpm.ProblemFound="", "", "[" &amp; _xlpm.ProblemFound &amp; "]"))</f>
        <v/>
      </c>
      <c r="BO387" s="4" t="str">
        <f>IF(Table_Sequence_Check[[#This Row],[Restriction Enzyme 1 Check]]&lt;&gt;"", Table_Restriction_Enzymes[[#Headers],[XbaI]],"")</f>
        <v/>
      </c>
      <c r="BP387" s="4" t="str" cm="1">
        <f t="array" ref="BP387">_xlfn.LET(
    _xlpm.ProblemFound, _xlfn.TEXTJOIN(", ", TRUE, IF(OR(Table65[[#This Row],[Codon Optimize Capitalized?]]="No", Table65[[#This Row],[Codon Optimize Capitalized?]]=""), IF((ISNUMBER(SEARCH(Table_Restriction_Enzymes[AscI], Table65[[#This Row],[Custom Sequence/Bank ID]]))), Table_Restriction_Enzymes[AscI], ""),IF((ISNUMBER(FIND(LOWER(Table_Restriction_Enzymes[AscI]), Table65[[#This Row],[Custom Sequence/Bank ID]]))), Table_Restriction_Enzymes[AscI], ""))),
    IF(_xlpm.ProblemFound="", "", "[" &amp; _xlpm.ProblemFound &amp; "]"))</f>
        <v/>
      </c>
      <c r="BQ387" s="4" t="str">
        <f>IF(Table_Sequence_Check[[#This Row],[Restriction Enzyme 2 Check]]&lt;&gt;"", Table_Restriction_Enzymes[[#Headers],[AscI]],"")</f>
        <v/>
      </c>
      <c r="BR387" s="4" t="str">
        <f>IF(AND(Table65[[#This Row],[Vector]] &lt;&gt; "Banked Construct",Table65[[#This Row],[Service]]&lt;&gt;"Stock RNA", Table65[[#This Row],[Service]]&lt;&gt;"HT Geneblock Custom RNA", Table_Sequence_Check[[#This Row],[Restriction Enzyme 1 Check]]&lt;&gt;"", Table_Sequence_Check[[#This Row],[Restriction Enzyme 2 Check]]&lt;&gt; ""),"Error 8: Remove instances of one of the following: " &amp; _xlfn.CONCAT(Table_Sequence_Check[[#This Row],[Restriction Enzyme 1 Check]],Table_Sequence_Check[[#This Row],[Restriction Enzyme 2 Check]]),"")</f>
        <v/>
      </c>
      <c r="BS387" s="4" t="str" cm="1">
        <f t="array" ref="BS387">IF(
   AND(
      Table65[[#This Row],[Service]] &lt;&gt; "",
      OR(
         COUNTIF(Table65[Service], "HT Custom RNA") &gt; 0,
         COUNTIF(Table65[Service], "HT Geneblock Custom RNA") &gt; 0
      ),
      COUNTA(_xlfn.UNIQUE(_xlfn._xlws.FILTER(Table65[Service], Table65[Service] &lt;&gt; ""))) &gt; 1
   ),
   "Error 9: If selecting HT Custom RNA or HT Geneblock Custom RNA, all items must match the selected HT service",
   ""
)</f>
        <v/>
      </c>
      <c r="BT387" s="4" t="str" cm="1">
        <f t="array" ref="BT387">IF(
   AND(
      Table65[[#This Row],[Service]] &lt;&gt; "",
      OR(COUNTIF(Table65[Service], "*HT Custom RNA*") &gt; 0, COUNTIF(Table65[Service], "*HT Geneblock Custom RNA*") &gt; 0),
      OR(
         COUNTA(_xlfn.UNIQUE(_xlfn._xlws.FILTER(Table65[RNA Analytics], (Table65[Service] &lt;&gt; "")))) &gt; 1,
         COUNTA(_xlfn.UNIQUE(_xlfn._xlws.FILTER(Table65[Bank Construct?], (Table65[Service] &lt;&gt; "")))) &gt; 1,
         COUNTA(_xlfn.UNIQUE(_xlfn._xlws.FILTER(Table65[Synthesis Type], (Table65[Service] &lt;&gt; "")))) &gt; 1
      )
   ),
   "Error 10: If submitting HT Custom RNA or HT Geneblock Custom RNA service request, all items must have the same Synthesis Type, Banking, and Analytics",
   ""
)</f>
        <v/>
      </c>
      <c r="BU387" s="4" t="str">
        <f>IF(AND(OR(Table65[[#This Row],[Service]] = "HT Custom RNA",Table65[[#This Row],[Service]] = "HT Geneblock Custom RNA"), Table65[[#This Row],[Vector]]="Banked Construct"),"Error 11: Banked constructs cannot be submitted for HT/Geneblock Custom RNA service. Contact the core if you'd like to resynthesize an entire banked plate","")</f>
        <v/>
      </c>
      <c r="BV387" s="4" t="str">
        <f>IF(AND(Table65[[#This Row],[Service]] &lt;&gt; "", Table65[[#This Row],[Vector]]="Banked Construct", Table65[[#This Row],[Bank Construct?]]="Yes"),"Error 12: Cannot bank constructs that are already banked","")</f>
        <v/>
      </c>
      <c r="BW387" s="4" t="str" cm="1">
        <f t="array" ref="BW387">_xlfn.LET(
    _xlpm.ProblemFound, _xlfn.TEXTJOIN(", ", TRUE, IF(AND(Table65[[#This Row],[Synthesis Type]]="Other RNA", OR(Table65[[#This Row],[Codon Optimize Capitalized?]]="No", Table65[[#This Row],[Codon Optimize Capitalized?]]="")), IF((ISNUMBER(SEARCH(Table_pA_Check[pA Check], Table65[[#This Row],[Custom Sequence/Bank ID]]))), Table_pA_Check[pA Check], ""),IF((ISNUMBER(FIND(LOWER(Table_pA_Check[pA Check]), Table65[[#This Row],[Custom Sequence/Bank ID]]))), Table_pA_Check[pA Check], ""))),
    IF(_xlpm.ProblemFound="", "", "Error 13: Problem sequences found (" &amp; _xlpm.ProblemFound &amp; ")"))</f>
        <v/>
      </c>
      <c r="BX387" s="4" t="str">
        <f>IF(AND(Table65[[#This Row],[Service]] &lt;&gt; "", Table65[[#This Row],[Codon Optimize Capitalized?]]&lt;&gt; "No", Table65[[#This Row],[Codon Optimize Capitalized?]]&lt;&gt; "", Table65[[#This Row],[Codon Optimize Capitalized?]]&lt;&gt; "No Options", EXACT(Table65[[#This Row],[Custom Sequence/Bank ID]],LOWER(Table65[[#This Row],[Custom Sequence/Bank ID]]))),"Error 14: Codon optimization is selected, but sequence is lowercase. Change regions for optimization to uppercase","")</f>
        <v/>
      </c>
      <c r="BY387" s="4" t="str">
        <f>IF(COUNTIF(Table65[Name], Table65[[#This Row],[Name]]) &gt; 1, "Error 15: Duplicate name", "")</f>
        <v/>
      </c>
      <c r="BZ387" s="4" t="str">
        <f>IF(
   Table65[[#This Row],[Service]]&lt;&gt;"",
   IF(
      AND(Table65[[#This Row],[Formulation]]="", Table65[[#This Row],[Number of Aliquots]]&gt;1),
      "Error 16: The RTC can only aliquot formulated circRNA; unformulated circRNA is stable through many freeze-thaw cycles",
      ""
   ),
   ""
)</f>
        <v/>
      </c>
      <c r="CA387" s="4" t="str">
        <f>IF(
   Table65[[#This Row],[Service]]&lt;&gt;"",
   IF(
      Table65[[#This Row],[Number of Aliquots]] &gt; (Table65[[#This Row],[Quantity (mg)]]*20),
      "Error 17: Too many aliquots. Maximum aliquots for Quantity requested = " &amp; (Table65[[#This Row],[Quantity (mg)]]*20),
      ""
   ),
   ""
)</f>
        <v/>
      </c>
      <c r="CB387" s="4" t="str">
        <f>IF(
   AND(Table65[[#This Row],[Service]]&lt;&gt;"", Table65[[#This Row],[Quantity (mg)]]&lt;0.2, Table65[[#This Row],[Formulation]]&lt;&gt;"", Table65[[#This Row],[Formulation]]&lt;&gt;"None"),
   "Error 18: Quantity too low. Minimum is 0.2mg for formulations",
   ""
)</f>
        <v/>
      </c>
      <c r="CC387" s="4" t="str">
        <f>IF(
   AND(Table65[[#This Row],[Service]]&lt;&gt;"", Table65[[#This Row],[Vector]]="No Vector", Table65[[#This Row],[Service]]&lt;&gt;"HT Geneblock Custom RNA"),
   "Error 19: [No Vector] can only be used for Geneblock service",
   ""
)</f>
        <v/>
      </c>
      <c r="CD387" s="4" t="str">
        <f>_xlfn.LET(
    _xlpm.errorList, _xlfn.TEXTJOIN(". ", TRUE, Table_Sequence_Check[[#This Row],[Problem Sequence Check]:[GC Check]],Table_Sequence_Check[[#This Row],[Restriction Enzyme Error]:[Gblock No Vector Check]]),
    IF(AND(Table65[[#This Row],[Service]]&lt;&gt;"", Table65[[#This Row],[Custom Sequence/Bank ID]]&lt;&gt;"SPECIAL",_xlpm.errorList&lt;&gt;""), _xlpm.errorList &amp; ".", "")
)</f>
        <v/>
      </c>
      <c r="CF387" s="3" t="str">
        <f t="shared" si="25"/>
        <v>Required</v>
      </c>
      <c r="CG387" s="1" t="str">
        <f t="shared" si="26"/>
        <v>Optional</v>
      </c>
      <c r="CH387" s="1" t="str">
        <f>IF(Table65[[#This Row],[Service]]&lt;&gt;"",IF((Table65[[#This Row],[Service]]="HT Custom RNA") + (Table65[[#This Row],[Service]]="HT Geneblock Custom RNA"), "Empty","Required"),"Empty")</f>
        <v>Empty</v>
      </c>
      <c r="CI387" s="1" t="str">
        <f>IF(Table65[[#This Row],[Service]] = "Stock RNA", "Required","Empty")</f>
        <v>Empty</v>
      </c>
      <c r="CJ387" s="1" t="str">
        <f>IF(OR(Table65[[#This Row],[Service]] = "Custom RNA", Table65[[#This Row],[Service]] = "HT Custom RNA", Table65[[#This Row],[Service]] = "HT Geneblock Custom RNA", Table65[[#This Row],[Service]] = "Formulation"), "Required", "Empty")</f>
        <v>Empty</v>
      </c>
      <c r="CK387" s="1" t="str">
        <f>IF(OR(Table65[[#This Row],[Service]] = "Custom RNA", Table65[[#This Row],[Service]] = "HT Custom RNA", Table65[[#This Row],[Service]] = "HT Geneblock Custom RNA"), "Required", "Empty")</f>
        <v>Empty</v>
      </c>
      <c r="CL387" s="1" t="str">
        <f>IF(OR(Table65[[#This Row],[Service]] = "Custom RNA", Table65[[#This Row],[Service]] = "HT Custom RNA", Table65[[#This Row],[Service]] = "HT Geneblock Custom RNA"), "Required", "Empty")</f>
        <v>Empty</v>
      </c>
      <c r="CM387" s="1" t="str">
        <f>IF(OR(Table65[[#This Row],[Service]] = "Custom RNA", Table65[[#This Row],[Service]] = "HT Custom RNA", Table65[[#This Row],[Service]] = "HT Geneblock Custom RNA"), "Required", "Empty")</f>
        <v>Empty</v>
      </c>
      <c r="CN387" s="1" t="str">
        <f>IF(AND(Table65[[#This Row],[Vector]]&lt;&gt;"Banked Construct", OR(Table65[[#This Row],[Service]] = "Custom RNA", Table65[[#This Row],[Service]] = "HT Custom RNA",Table65[[#This Row],[Service]] = "HT Geneblock Custom RNA",)), "Optional", "Empty")</f>
        <v>Empty</v>
      </c>
      <c r="CO387" s="1" t="str">
        <f>IF(OR(Table65[[#This Row],[Service]] = "Custom RNA", Table65[[#This Row],[Service]] = "HT Custom RNA"), "Optional", "Empty")</f>
        <v>Empty</v>
      </c>
      <c r="CP387" s="1" t="str">
        <f>IF(OR(Table65[[#This Row],[Service]] = "Custom RNA", Table65[[#This Row],[Service]] = "HT Custom RNA", Table65[[#This Row],[Service]] = "HT Custom Geneblock RNA"), "Optional", "Empty")</f>
        <v>Empty</v>
      </c>
      <c r="CQ387" s="1" t="str">
        <f>IF(Table65[[#This Row],[Service]]&lt;&gt;"",IF(OR(Table65[[#This Row],[Service]]="HT Custom RNA", Table65[[#This Row],[Service]]="HT Geneblock Custom RNA"), "Empty","Optional"),"Empty")</f>
        <v>Empty</v>
      </c>
      <c r="CR387" s="1" t="str">
        <f>IF(AND(Table65[[#This Row],[Formulation]]&lt;&gt;"",Table65[[#This Row],[Formulation]]&lt;&gt;"None",Table65[[#This Row],[Formulation]]&lt;&gt;"No Options"), "Required","Empty")</f>
        <v>Empty</v>
      </c>
      <c r="CS387" s="1" t="str">
        <f>IF(AND(Table65[[#This Row],[Formulation]]&lt;&gt;"",Table65[[#This Row],[Formulation]]&lt;&gt;"None",Table65[[#This Row],[Formulation]]&lt;&gt;"No Options"), "Optional","Empty")</f>
        <v>Empty</v>
      </c>
      <c r="CT387" s="1" t="str">
        <f t="shared" si="27"/>
        <v>Optional</v>
      </c>
      <c r="CU387" s="1" t="str">
        <f t="shared" si="28"/>
        <v>Optional</v>
      </c>
      <c r="CV387" s="2" t="str">
        <f t="shared" si="29"/>
        <v>Optional</v>
      </c>
    </row>
    <row r="388" spans="1:100" x14ac:dyDescent="0.35">
      <c r="A388" s="69">
        <v>384</v>
      </c>
      <c r="B388" s="59"/>
      <c r="C388" s="83"/>
      <c r="D388" s="85"/>
      <c r="E388" s="90"/>
      <c r="F388" s="60"/>
      <c r="G388" s="60"/>
      <c r="H388" s="60"/>
      <c r="I388" s="61"/>
      <c r="J388" s="61"/>
      <c r="K388" s="105"/>
      <c r="L388" s="90"/>
      <c r="M388" s="60"/>
      <c r="N388" s="108"/>
      <c r="O388" s="91"/>
      <c r="P388" s="111"/>
      <c r="Q388" s="93" t="str">
        <f>Table_Sequence_Check[[#This Row],[Final Warnings]]</f>
        <v/>
      </c>
      <c r="R388" s="19"/>
      <c r="S388" s="19"/>
      <c r="T388" s="19"/>
      <c r="BG388" s="3" t="str" cm="1">
        <f t="array" ref="BG388">_xlfn.LET(
    _xlpm.ProblemFound, _xlfn.TEXTJOIN(", ", TRUE, IF(OR(Table65[[#This Row],[Codon Optimize Capitalized?]]="No", Table65[[#This Row],[Codon Optimize Capitalized?]]=""), IF((ISNUMBER(SEARCH(Table_Problem_Sequences[Problem Sequences], Table65[[#This Row],[Custom Sequence/Bank ID]]))), Table_Problem_Sequences[Problem Sequences], ""),IF((ISNUMBER(FIND(LOWER(Table_Problem_Sequences[Problem Sequences]), Table65[[#This Row],[Custom Sequence/Bank ID]]))), Table_Problem_Sequences[Problem Sequences], ""))),
    IF(_xlpm.ProblemFound="", "", "Warning 1: Problem sequences found (" &amp; _xlpm.ProblemFound &amp; ")"))</f>
        <v/>
      </c>
      <c r="BH388" s="3" t="str">
        <f>IF(AND(Table65[[#This Row],[Vector]] &lt;&gt; "Banked Construct",Table65[[#This Row],[Service]]&lt;&gt;"Stock RNA", LEN(Table65[[#This Row],[Custom Sequence/Bank ID]])&lt;300, Table65[[#This Row],[Custom Sequence/Bank ID]]&lt;&gt;""),"Comment: Sequence is less than 300nt. A spacer sequence will be added to bring the length up to 300nt","")</f>
        <v/>
      </c>
      <c r="BI388" s="1" t="str">
        <f>IF(AND(Table65[[#This Row],[Custom Sequence/Bank ID]]&lt;&gt;"", Table65[[#This Row],[Codon Optimize Capitalized?]]&lt;&gt; "No", Table65[[#This Row],[Codon Optimize Capitalized?]]&lt;&gt; "", Table65[[#This Row],[Codon Optimize Capitalized?]]&lt;&gt; "No Options"),
    IF(MOD(LEN(SUBSTITUTE(SUBSTITUTE(SUBSTITUTE(SUBSTITUTE(SUBSTITUTE(Table65[[#This Row],[Custom Sequence/Bank ID]], "a", ""), "c", ""), "g", ""), "u", ""), "t", "")), 3) = 0,
        "",
        "Error 3: Optimization regions not divisible by 3"),
    "")</f>
        <v/>
      </c>
      <c r="BJ388" s="1" t="str">
        <f>IF(
    Table65[[#This Row],[Vector]]="Banked Construct",
    IF(
        AND(
            LEFT(Table65[[#This Row],[Custom Sequence/Bank ID]], 3)="RTC",
            ISNUMBER(VALUE(MID(Table65[[#This Row],[Custom Sequence/Bank ID]], 4, 7))),
            LEN(Table65[[#This Row],[Custom Sequence/Bank ID]])=10
        ),
        "",
        "Error 4: Incorrect Bank ID"
    ),
    ""
)</f>
        <v/>
      </c>
      <c r="BK388" s="1" t="str">
        <f>IF(
   AND(Table65[[#This Row],[Vector]]&lt;&gt;"Banked Construct", LEN(Table65[[#This Row],[Custom Sequence/Bank ID]])&gt;0),
   IF(
      LEN(
         SUBSTITUTE(
            SUBSTITUTE(
               SUBSTITUTE(
                  SUBSTITUTE(UPPER(Table65[[#This Row],[Custom Sequence/Bank ID]]),"A",""),
               "C",""),
            "T",""),
         "G","")
      )&gt;0,
      "Error 5: Non-ACGT characters present",
      ""
   ),
   ""
)</f>
        <v/>
      </c>
      <c r="BL388" s="4" t="str">
        <f>IF(AND(Table65[[#This Row],[Vector]] &lt;&gt; "Banked Construct",Table65[[#This Row],[Service]]="Custom RNA", LEN(Table65[[#This Row],[Custom Sequence/Bank ID]])&gt;10000),"Error 6: Maximum sequence length is 10,000nt",IF(AND(Table65[[#This Row],[Vector]] &lt;&gt; "Banked Construct",Table65[[#This Row],[Service]]="HT Custom RNA", LEN(Table65[[#This Row],[Custom Sequence/Bank ID]])&gt;5000),"Error 6: Maximum sequence length for HT is 5,000nt", IF(Table65[[#This Row],[Service]]="HT Geneblock Custom RNA", IF(AND(Table65[[#This Row],[Vector]]="RTC coding circRNA", LEN(Table65[[#This Row],[Custom Sequence/Bank ID]])&gt;3793),"Error 6: Maximum sequence length for Coding CircRNA Geneblock is 3,793nt", IF(AND(Table65[[#This Row],[Vector]]="RTC noncoding circRNA", LEN(Table65[[#This Row],[Custom Sequence/Bank ID]])&gt;4493),"Error 6: Maximum sequence length for Noncoding CircRNA Geneblock is 4,493nt", IF(AND(Table65[[#This Row],[Vector]]="RTC Other RNA", LEN(Table65[[#This Row],[Custom Sequence/Bank ID]])&gt;4913),"Error 6: Maximum sequence length for Other RNA Geneblock is 4,913nt",""))),"")))</f>
        <v/>
      </c>
      <c r="BM388" s="4" t="str">
        <f>IF(AND(Table65[[#This Row],[Vector]] &lt;&gt; "Banked Construct", Table65[[#This Row],[Service]]&lt;&gt;"Stock RNA", Table65[[#This Row],[Custom Sequence/Bank ID]]&lt;&gt;""),
    _xlfn.LET(
        _xlpm.Sequence, Table65[[#This Row],[Custom Sequence/Bank ID]],
        _xlpm.OriginalLength, IF(AND(Table65[[#This Row],[Codon Optimize Capitalized?]] &lt;&gt; "No", Table65[[#This Row],[Codon Optimize Capitalized?]] &lt;&gt; ""),
                           LEN(SUBSTITUTE(SUBSTITUTE(SUBSTITUTE(SUBSTITUTE(SUBSTITUTE(_xlpm.Sequence, "A", ""), "C", ""), "G", ""), "T", ""), "U", "")),
                           LEN(_xlpm.Sequence)),
        _xlpm.NoGCLength, IF(AND(Table65[[#This Row],[Codon Optimize Capitalized?]] &lt;&gt; "No", Table65[[#This Row],[Codon Optimize Capitalized?]] &lt;&gt; ""),
                       LEN((SUBSTITUTE(SUBSTITUTE(SUBSTITUTE(SUBSTITUTE(SUBSTITUTE(SUBSTITUTE(SUBSTITUTE(_xlpm.Sequence, "A", ""), "C", ""), "G", ""), "T", ""), "U", ""), "g", ""), "c", ""))),
                       LEN(SUBSTITUTE(SUBSTITUTE(UPPER(_xlpm.Sequence), "G", ""), "C", ""))),
        _xlpm.GCLength, _xlpm.OriginalLength - _xlpm.NoGCLength,
        _xlpm.GCPercentage, IF(_xlpm.OriginalLength &gt; 15, _xlpm.GCLength / _xlpm.OriginalLength, 0.5),
                IF(OR(_xlpm.GCPercentage &gt; 0.65, _xlpm.GCPercentage &lt; 0.25), "Warning 7: Unoptimized region GC is not between 25-65%", "")
    ),
    ""
)</f>
        <v/>
      </c>
      <c r="BN388" s="4" t="str" cm="1">
        <f t="array" ref="BN388">_xlfn.LET(
    _xlpm.ProblemFound, _xlfn.TEXTJOIN(", ", TRUE, IF(OR(Table65[[#This Row],[Codon Optimize Capitalized?]]="No", Table65[[#This Row],[Codon Optimize Capitalized?]]=""), IF((ISNUMBER(SEARCH(Table_Restriction_Enzymes[XbaI], Table65[[#This Row],[Custom Sequence/Bank ID]]))), Table_Restriction_Enzymes[XbaI], ""),IF((ISNUMBER(FIND(LOWER(Table_Restriction_Enzymes[XbaI]), Table65[[#This Row],[Custom Sequence/Bank ID]]))), Table_Restriction_Enzymes[XbaI], ""))),
    IF(_xlpm.ProblemFound="", "", "[" &amp; _xlpm.ProblemFound &amp; "]"))</f>
        <v/>
      </c>
      <c r="BO388" s="4" t="str">
        <f>IF(Table_Sequence_Check[[#This Row],[Restriction Enzyme 1 Check]]&lt;&gt;"", Table_Restriction_Enzymes[[#Headers],[XbaI]],"")</f>
        <v/>
      </c>
      <c r="BP388" s="4" t="str" cm="1">
        <f t="array" ref="BP388">_xlfn.LET(
    _xlpm.ProblemFound, _xlfn.TEXTJOIN(", ", TRUE, IF(OR(Table65[[#This Row],[Codon Optimize Capitalized?]]="No", Table65[[#This Row],[Codon Optimize Capitalized?]]=""), IF((ISNUMBER(SEARCH(Table_Restriction_Enzymes[AscI], Table65[[#This Row],[Custom Sequence/Bank ID]]))), Table_Restriction_Enzymes[AscI], ""),IF((ISNUMBER(FIND(LOWER(Table_Restriction_Enzymes[AscI]), Table65[[#This Row],[Custom Sequence/Bank ID]]))), Table_Restriction_Enzymes[AscI], ""))),
    IF(_xlpm.ProblemFound="", "", "[" &amp; _xlpm.ProblemFound &amp; "]"))</f>
        <v/>
      </c>
      <c r="BQ388" s="4" t="str">
        <f>IF(Table_Sequence_Check[[#This Row],[Restriction Enzyme 2 Check]]&lt;&gt;"", Table_Restriction_Enzymes[[#Headers],[AscI]],"")</f>
        <v/>
      </c>
      <c r="BR388" s="4" t="str">
        <f>IF(AND(Table65[[#This Row],[Vector]] &lt;&gt; "Banked Construct",Table65[[#This Row],[Service]]&lt;&gt;"Stock RNA", Table65[[#This Row],[Service]]&lt;&gt;"HT Geneblock Custom RNA", Table_Sequence_Check[[#This Row],[Restriction Enzyme 1 Check]]&lt;&gt;"", Table_Sequence_Check[[#This Row],[Restriction Enzyme 2 Check]]&lt;&gt; ""),"Error 8: Remove instances of one of the following: " &amp; _xlfn.CONCAT(Table_Sequence_Check[[#This Row],[Restriction Enzyme 1 Check]],Table_Sequence_Check[[#This Row],[Restriction Enzyme 2 Check]]),"")</f>
        <v/>
      </c>
      <c r="BS388" s="4" t="str" cm="1">
        <f t="array" ref="BS388">IF(
   AND(
      Table65[[#This Row],[Service]] &lt;&gt; "",
      OR(
         COUNTIF(Table65[Service], "HT Custom RNA") &gt; 0,
         COUNTIF(Table65[Service], "HT Geneblock Custom RNA") &gt; 0
      ),
      COUNTA(_xlfn.UNIQUE(_xlfn._xlws.FILTER(Table65[Service], Table65[Service] &lt;&gt; ""))) &gt; 1
   ),
   "Error 9: If selecting HT Custom RNA or HT Geneblock Custom RNA, all items must match the selected HT service",
   ""
)</f>
        <v/>
      </c>
      <c r="BT388" s="4" t="str" cm="1">
        <f t="array" ref="BT388">IF(
   AND(
      Table65[[#This Row],[Service]] &lt;&gt; "",
      OR(COUNTIF(Table65[Service], "*HT Custom RNA*") &gt; 0, COUNTIF(Table65[Service], "*HT Geneblock Custom RNA*") &gt; 0),
      OR(
         COUNTA(_xlfn.UNIQUE(_xlfn._xlws.FILTER(Table65[RNA Analytics], (Table65[Service] &lt;&gt; "")))) &gt; 1,
         COUNTA(_xlfn.UNIQUE(_xlfn._xlws.FILTER(Table65[Bank Construct?], (Table65[Service] &lt;&gt; "")))) &gt; 1,
         COUNTA(_xlfn.UNIQUE(_xlfn._xlws.FILTER(Table65[Synthesis Type], (Table65[Service] &lt;&gt; "")))) &gt; 1
      )
   ),
   "Error 10: If submitting HT Custom RNA or HT Geneblock Custom RNA service request, all items must have the same Synthesis Type, Banking, and Analytics",
   ""
)</f>
        <v/>
      </c>
      <c r="BU388" s="4" t="str">
        <f>IF(AND(OR(Table65[[#This Row],[Service]] = "HT Custom RNA",Table65[[#This Row],[Service]] = "HT Geneblock Custom RNA"), Table65[[#This Row],[Vector]]="Banked Construct"),"Error 11: Banked constructs cannot be submitted for HT/Geneblock Custom RNA service. Contact the core if you'd like to resynthesize an entire banked plate","")</f>
        <v/>
      </c>
      <c r="BV388" s="4" t="str">
        <f>IF(AND(Table65[[#This Row],[Service]] &lt;&gt; "", Table65[[#This Row],[Vector]]="Banked Construct", Table65[[#This Row],[Bank Construct?]]="Yes"),"Error 12: Cannot bank constructs that are already banked","")</f>
        <v/>
      </c>
      <c r="BW388" s="4" t="str" cm="1">
        <f t="array" ref="BW388">_xlfn.LET(
    _xlpm.ProblemFound, _xlfn.TEXTJOIN(", ", TRUE, IF(AND(Table65[[#This Row],[Synthesis Type]]="Other RNA", OR(Table65[[#This Row],[Codon Optimize Capitalized?]]="No", Table65[[#This Row],[Codon Optimize Capitalized?]]="")), IF((ISNUMBER(SEARCH(Table_pA_Check[pA Check], Table65[[#This Row],[Custom Sequence/Bank ID]]))), Table_pA_Check[pA Check], ""),IF((ISNUMBER(FIND(LOWER(Table_pA_Check[pA Check]), Table65[[#This Row],[Custom Sequence/Bank ID]]))), Table_pA_Check[pA Check], ""))),
    IF(_xlpm.ProblemFound="", "", "Error 13: Problem sequences found (" &amp; _xlpm.ProblemFound &amp; ")"))</f>
        <v/>
      </c>
      <c r="BX388" s="4" t="str">
        <f>IF(AND(Table65[[#This Row],[Service]] &lt;&gt; "", Table65[[#This Row],[Codon Optimize Capitalized?]]&lt;&gt; "No", Table65[[#This Row],[Codon Optimize Capitalized?]]&lt;&gt; "", Table65[[#This Row],[Codon Optimize Capitalized?]]&lt;&gt; "No Options", EXACT(Table65[[#This Row],[Custom Sequence/Bank ID]],LOWER(Table65[[#This Row],[Custom Sequence/Bank ID]]))),"Error 14: Codon optimization is selected, but sequence is lowercase. Change regions for optimization to uppercase","")</f>
        <v/>
      </c>
      <c r="BY388" s="4" t="str">
        <f>IF(COUNTIF(Table65[Name], Table65[[#This Row],[Name]]) &gt; 1, "Error 15: Duplicate name", "")</f>
        <v/>
      </c>
      <c r="BZ388" s="4" t="str">
        <f>IF(
   Table65[[#This Row],[Service]]&lt;&gt;"",
   IF(
      AND(Table65[[#This Row],[Formulation]]="", Table65[[#This Row],[Number of Aliquots]]&gt;1),
      "Error 16: The RTC can only aliquot formulated circRNA; unformulated circRNA is stable through many freeze-thaw cycles",
      ""
   ),
   ""
)</f>
        <v/>
      </c>
      <c r="CA388" s="4" t="str">
        <f>IF(
   Table65[[#This Row],[Service]]&lt;&gt;"",
   IF(
      Table65[[#This Row],[Number of Aliquots]] &gt; (Table65[[#This Row],[Quantity (mg)]]*20),
      "Error 17: Too many aliquots. Maximum aliquots for Quantity requested = " &amp; (Table65[[#This Row],[Quantity (mg)]]*20),
      ""
   ),
   ""
)</f>
        <v/>
      </c>
      <c r="CB388" s="4" t="str">
        <f>IF(
   AND(Table65[[#This Row],[Service]]&lt;&gt;"", Table65[[#This Row],[Quantity (mg)]]&lt;0.2, Table65[[#This Row],[Formulation]]&lt;&gt;"", Table65[[#This Row],[Formulation]]&lt;&gt;"None"),
   "Error 18: Quantity too low. Minimum is 0.2mg for formulations",
   ""
)</f>
        <v/>
      </c>
      <c r="CC388" s="4" t="str">
        <f>IF(
   AND(Table65[[#This Row],[Service]]&lt;&gt;"", Table65[[#This Row],[Vector]]="No Vector", Table65[[#This Row],[Service]]&lt;&gt;"HT Geneblock Custom RNA"),
   "Error 19: [No Vector] can only be used for Geneblock service",
   ""
)</f>
        <v/>
      </c>
      <c r="CD388" s="4" t="str">
        <f>_xlfn.LET(
    _xlpm.errorList, _xlfn.TEXTJOIN(". ", TRUE, Table_Sequence_Check[[#This Row],[Problem Sequence Check]:[GC Check]],Table_Sequence_Check[[#This Row],[Restriction Enzyme Error]:[Gblock No Vector Check]]),
    IF(AND(Table65[[#This Row],[Service]]&lt;&gt;"", Table65[[#This Row],[Custom Sequence/Bank ID]]&lt;&gt;"SPECIAL",_xlpm.errorList&lt;&gt;""), _xlpm.errorList &amp; ".", "")
)</f>
        <v/>
      </c>
      <c r="CF388" s="3" t="str">
        <f t="shared" si="25"/>
        <v>Required</v>
      </c>
      <c r="CG388" s="1" t="str">
        <f t="shared" si="26"/>
        <v>Optional</v>
      </c>
      <c r="CH388" s="1" t="str">
        <f>IF(Table65[[#This Row],[Service]]&lt;&gt;"",IF((Table65[[#This Row],[Service]]="HT Custom RNA") + (Table65[[#This Row],[Service]]="HT Geneblock Custom RNA"), "Empty","Required"),"Empty")</f>
        <v>Empty</v>
      </c>
      <c r="CI388" s="1" t="str">
        <f>IF(Table65[[#This Row],[Service]] = "Stock RNA", "Required","Empty")</f>
        <v>Empty</v>
      </c>
      <c r="CJ388" s="1" t="str">
        <f>IF(OR(Table65[[#This Row],[Service]] = "Custom RNA", Table65[[#This Row],[Service]] = "HT Custom RNA", Table65[[#This Row],[Service]] = "HT Geneblock Custom RNA", Table65[[#This Row],[Service]] = "Formulation"), "Required", "Empty")</f>
        <v>Empty</v>
      </c>
      <c r="CK388" s="1" t="str">
        <f>IF(OR(Table65[[#This Row],[Service]] = "Custom RNA", Table65[[#This Row],[Service]] = "HT Custom RNA", Table65[[#This Row],[Service]] = "HT Geneblock Custom RNA"), "Required", "Empty")</f>
        <v>Empty</v>
      </c>
      <c r="CL388" s="1" t="str">
        <f>IF(OR(Table65[[#This Row],[Service]] = "Custom RNA", Table65[[#This Row],[Service]] = "HT Custom RNA", Table65[[#This Row],[Service]] = "HT Geneblock Custom RNA"), "Required", "Empty")</f>
        <v>Empty</v>
      </c>
      <c r="CM388" s="1" t="str">
        <f>IF(OR(Table65[[#This Row],[Service]] = "Custom RNA", Table65[[#This Row],[Service]] = "HT Custom RNA", Table65[[#This Row],[Service]] = "HT Geneblock Custom RNA"), "Required", "Empty")</f>
        <v>Empty</v>
      </c>
      <c r="CN388" s="1" t="str">
        <f>IF(AND(Table65[[#This Row],[Vector]]&lt;&gt;"Banked Construct", OR(Table65[[#This Row],[Service]] = "Custom RNA", Table65[[#This Row],[Service]] = "HT Custom RNA",Table65[[#This Row],[Service]] = "HT Geneblock Custom RNA",)), "Optional", "Empty")</f>
        <v>Empty</v>
      </c>
      <c r="CO388" s="1" t="str">
        <f>IF(OR(Table65[[#This Row],[Service]] = "Custom RNA", Table65[[#This Row],[Service]] = "HT Custom RNA"), "Optional", "Empty")</f>
        <v>Empty</v>
      </c>
      <c r="CP388" s="1" t="str">
        <f>IF(OR(Table65[[#This Row],[Service]] = "Custom RNA", Table65[[#This Row],[Service]] = "HT Custom RNA", Table65[[#This Row],[Service]] = "HT Custom Geneblock RNA"), "Optional", "Empty")</f>
        <v>Empty</v>
      </c>
      <c r="CQ388" s="1" t="str">
        <f>IF(Table65[[#This Row],[Service]]&lt;&gt;"",IF(OR(Table65[[#This Row],[Service]]="HT Custom RNA", Table65[[#This Row],[Service]]="HT Geneblock Custom RNA"), "Empty","Optional"),"Empty")</f>
        <v>Empty</v>
      </c>
      <c r="CR388" s="1" t="str">
        <f>IF(AND(Table65[[#This Row],[Formulation]]&lt;&gt;"",Table65[[#This Row],[Formulation]]&lt;&gt;"None",Table65[[#This Row],[Formulation]]&lt;&gt;"No Options"), "Required","Empty")</f>
        <v>Empty</v>
      </c>
      <c r="CS388" s="1" t="str">
        <f>IF(AND(Table65[[#This Row],[Formulation]]&lt;&gt;"",Table65[[#This Row],[Formulation]]&lt;&gt;"None",Table65[[#This Row],[Formulation]]&lt;&gt;"No Options"), "Optional","Empty")</f>
        <v>Empty</v>
      </c>
      <c r="CT388" s="1" t="str">
        <f t="shared" si="27"/>
        <v>Optional</v>
      </c>
      <c r="CU388" s="1" t="str">
        <f t="shared" si="28"/>
        <v>Optional</v>
      </c>
      <c r="CV388" s="2" t="str">
        <f t="shared" si="29"/>
        <v>Optional</v>
      </c>
    </row>
    <row r="389" spans="1:100" x14ac:dyDescent="0.35">
      <c r="A389" s="69">
        <v>385</v>
      </c>
      <c r="B389" s="59"/>
      <c r="C389" s="83"/>
      <c r="D389" s="85"/>
      <c r="E389" s="90"/>
      <c r="F389" s="60"/>
      <c r="G389" s="60"/>
      <c r="H389" s="60"/>
      <c r="I389" s="61"/>
      <c r="J389" s="61"/>
      <c r="K389" s="105"/>
      <c r="L389" s="90"/>
      <c r="M389" s="60"/>
      <c r="N389" s="108"/>
      <c r="O389" s="91"/>
      <c r="P389" s="111"/>
      <c r="Q389" s="93" t="str">
        <f>Table_Sequence_Check[[#This Row],[Final Warnings]]</f>
        <v/>
      </c>
      <c r="R389" s="19"/>
      <c r="S389" s="19"/>
      <c r="T389" s="19"/>
      <c r="BG389" s="3" t="str" cm="1">
        <f t="array" ref="BG389">_xlfn.LET(
    _xlpm.ProblemFound, _xlfn.TEXTJOIN(", ", TRUE, IF(OR(Table65[[#This Row],[Codon Optimize Capitalized?]]="No", Table65[[#This Row],[Codon Optimize Capitalized?]]=""), IF((ISNUMBER(SEARCH(Table_Problem_Sequences[Problem Sequences], Table65[[#This Row],[Custom Sequence/Bank ID]]))), Table_Problem_Sequences[Problem Sequences], ""),IF((ISNUMBER(FIND(LOWER(Table_Problem_Sequences[Problem Sequences]), Table65[[#This Row],[Custom Sequence/Bank ID]]))), Table_Problem_Sequences[Problem Sequences], ""))),
    IF(_xlpm.ProblemFound="", "", "Warning 1: Problem sequences found (" &amp; _xlpm.ProblemFound &amp; ")"))</f>
        <v/>
      </c>
      <c r="BH389" s="3" t="str">
        <f>IF(AND(Table65[[#This Row],[Vector]] &lt;&gt; "Banked Construct",Table65[[#This Row],[Service]]&lt;&gt;"Stock RNA", LEN(Table65[[#This Row],[Custom Sequence/Bank ID]])&lt;300, Table65[[#This Row],[Custom Sequence/Bank ID]]&lt;&gt;""),"Comment: Sequence is less than 300nt. A spacer sequence will be added to bring the length up to 300nt","")</f>
        <v/>
      </c>
      <c r="BI389" s="1" t="str">
        <f>IF(AND(Table65[[#This Row],[Custom Sequence/Bank ID]]&lt;&gt;"", Table65[[#This Row],[Codon Optimize Capitalized?]]&lt;&gt; "No", Table65[[#This Row],[Codon Optimize Capitalized?]]&lt;&gt; "", Table65[[#This Row],[Codon Optimize Capitalized?]]&lt;&gt; "No Options"),
    IF(MOD(LEN(SUBSTITUTE(SUBSTITUTE(SUBSTITUTE(SUBSTITUTE(SUBSTITUTE(Table65[[#This Row],[Custom Sequence/Bank ID]], "a", ""), "c", ""), "g", ""), "u", ""), "t", "")), 3) = 0,
        "",
        "Error 3: Optimization regions not divisible by 3"),
    "")</f>
        <v/>
      </c>
      <c r="BJ389" s="1" t="str">
        <f>IF(
    Table65[[#This Row],[Vector]]="Banked Construct",
    IF(
        AND(
            LEFT(Table65[[#This Row],[Custom Sequence/Bank ID]], 3)="RTC",
            ISNUMBER(VALUE(MID(Table65[[#This Row],[Custom Sequence/Bank ID]], 4, 7))),
            LEN(Table65[[#This Row],[Custom Sequence/Bank ID]])=10
        ),
        "",
        "Error 4: Incorrect Bank ID"
    ),
    ""
)</f>
        <v/>
      </c>
      <c r="BK389" s="1" t="str">
        <f>IF(
   AND(Table65[[#This Row],[Vector]]&lt;&gt;"Banked Construct", LEN(Table65[[#This Row],[Custom Sequence/Bank ID]])&gt;0),
   IF(
      LEN(
         SUBSTITUTE(
            SUBSTITUTE(
               SUBSTITUTE(
                  SUBSTITUTE(UPPER(Table65[[#This Row],[Custom Sequence/Bank ID]]),"A",""),
               "C",""),
            "T",""),
         "G","")
      )&gt;0,
      "Error 5: Non-ACGT characters present",
      ""
   ),
   ""
)</f>
        <v/>
      </c>
      <c r="BL389" s="4" t="str">
        <f>IF(AND(Table65[[#This Row],[Vector]] &lt;&gt; "Banked Construct",Table65[[#This Row],[Service]]="Custom RNA", LEN(Table65[[#This Row],[Custom Sequence/Bank ID]])&gt;10000),"Error 6: Maximum sequence length is 10,000nt",IF(AND(Table65[[#This Row],[Vector]] &lt;&gt; "Banked Construct",Table65[[#This Row],[Service]]="HT Custom RNA", LEN(Table65[[#This Row],[Custom Sequence/Bank ID]])&gt;5000),"Error 6: Maximum sequence length for HT is 5,000nt", IF(Table65[[#This Row],[Service]]="HT Geneblock Custom RNA", IF(AND(Table65[[#This Row],[Vector]]="RTC coding circRNA", LEN(Table65[[#This Row],[Custom Sequence/Bank ID]])&gt;3793),"Error 6: Maximum sequence length for Coding CircRNA Geneblock is 3,793nt", IF(AND(Table65[[#This Row],[Vector]]="RTC noncoding circRNA", LEN(Table65[[#This Row],[Custom Sequence/Bank ID]])&gt;4493),"Error 6: Maximum sequence length for Noncoding CircRNA Geneblock is 4,493nt", IF(AND(Table65[[#This Row],[Vector]]="RTC Other RNA", LEN(Table65[[#This Row],[Custom Sequence/Bank ID]])&gt;4913),"Error 6: Maximum sequence length for Other RNA Geneblock is 4,913nt",""))),"")))</f>
        <v/>
      </c>
      <c r="BM389" s="4" t="str">
        <f>IF(AND(Table65[[#This Row],[Vector]] &lt;&gt; "Banked Construct", Table65[[#This Row],[Service]]&lt;&gt;"Stock RNA", Table65[[#This Row],[Custom Sequence/Bank ID]]&lt;&gt;""),
    _xlfn.LET(
        _xlpm.Sequence, Table65[[#This Row],[Custom Sequence/Bank ID]],
        _xlpm.OriginalLength, IF(AND(Table65[[#This Row],[Codon Optimize Capitalized?]] &lt;&gt; "No", Table65[[#This Row],[Codon Optimize Capitalized?]] &lt;&gt; ""),
                           LEN(SUBSTITUTE(SUBSTITUTE(SUBSTITUTE(SUBSTITUTE(SUBSTITUTE(_xlpm.Sequence, "A", ""), "C", ""), "G", ""), "T", ""), "U", "")),
                           LEN(_xlpm.Sequence)),
        _xlpm.NoGCLength, IF(AND(Table65[[#This Row],[Codon Optimize Capitalized?]] &lt;&gt; "No", Table65[[#This Row],[Codon Optimize Capitalized?]] &lt;&gt; ""),
                       LEN((SUBSTITUTE(SUBSTITUTE(SUBSTITUTE(SUBSTITUTE(SUBSTITUTE(SUBSTITUTE(SUBSTITUTE(_xlpm.Sequence, "A", ""), "C", ""), "G", ""), "T", ""), "U", ""), "g", ""), "c", ""))),
                       LEN(SUBSTITUTE(SUBSTITUTE(UPPER(_xlpm.Sequence), "G", ""), "C", ""))),
        _xlpm.GCLength, _xlpm.OriginalLength - _xlpm.NoGCLength,
        _xlpm.GCPercentage, IF(_xlpm.OriginalLength &gt; 15, _xlpm.GCLength / _xlpm.OriginalLength, 0.5),
                IF(OR(_xlpm.GCPercentage &gt; 0.65, _xlpm.GCPercentage &lt; 0.25), "Warning 7: Unoptimized region GC is not between 25-65%", "")
    ),
    ""
)</f>
        <v/>
      </c>
      <c r="BN389" s="4" t="str" cm="1">
        <f t="array" ref="BN389">_xlfn.LET(
    _xlpm.ProblemFound, _xlfn.TEXTJOIN(", ", TRUE, IF(OR(Table65[[#This Row],[Codon Optimize Capitalized?]]="No", Table65[[#This Row],[Codon Optimize Capitalized?]]=""), IF((ISNUMBER(SEARCH(Table_Restriction_Enzymes[XbaI], Table65[[#This Row],[Custom Sequence/Bank ID]]))), Table_Restriction_Enzymes[XbaI], ""),IF((ISNUMBER(FIND(LOWER(Table_Restriction_Enzymes[XbaI]), Table65[[#This Row],[Custom Sequence/Bank ID]]))), Table_Restriction_Enzymes[XbaI], ""))),
    IF(_xlpm.ProblemFound="", "", "[" &amp; _xlpm.ProblemFound &amp; "]"))</f>
        <v/>
      </c>
      <c r="BO389" s="4" t="str">
        <f>IF(Table_Sequence_Check[[#This Row],[Restriction Enzyme 1 Check]]&lt;&gt;"", Table_Restriction_Enzymes[[#Headers],[XbaI]],"")</f>
        <v/>
      </c>
      <c r="BP389" s="4" t="str" cm="1">
        <f t="array" ref="BP389">_xlfn.LET(
    _xlpm.ProblemFound, _xlfn.TEXTJOIN(", ", TRUE, IF(OR(Table65[[#This Row],[Codon Optimize Capitalized?]]="No", Table65[[#This Row],[Codon Optimize Capitalized?]]=""), IF((ISNUMBER(SEARCH(Table_Restriction_Enzymes[AscI], Table65[[#This Row],[Custom Sequence/Bank ID]]))), Table_Restriction_Enzymes[AscI], ""),IF((ISNUMBER(FIND(LOWER(Table_Restriction_Enzymes[AscI]), Table65[[#This Row],[Custom Sequence/Bank ID]]))), Table_Restriction_Enzymes[AscI], ""))),
    IF(_xlpm.ProblemFound="", "", "[" &amp; _xlpm.ProblemFound &amp; "]"))</f>
        <v/>
      </c>
      <c r="BQ389" s="4" t="str">
        <f>IF(Table_Sequence_Check[[#This Row],[Restriction Enzyme 2 Check]]&lt;&gt;"", Table_Restriction_Enzymes[[#Headers],[AscI]],"")</f>
        <v/>
      </c>
      <c r="BR389" s="4" t="str">
        <f>IF(AND(Table65[[#This Row],[Vector]] &lt;&gt; "Banked Construct",Table65[[#This Row],[Service]]&lt;&gt;"Stock RNA", Table65[[#This Row],[Service]]&lt;&gt;"HT Geneblock Custom RNA", Table_Sequence_Check[[#This Row],[Restriction Enzyme 1 Check]]&lt;&gt;"", Table_Sequence_Check[[#This Row],[Restriction Enzyme 2 Check]]&lt;&gt; ""),"Error 8: Remove instances of one of the following: " &amp; _xlfn.CONCAT(Table_Sequence_Check[[#This Row],[Restriction Enzyme 1 Check]],Table_Sequence_Check[[#This Row],[Restriction Enzyme 2 Check]]),"")</f>
        <v/>
      </c>
      <c r="BS389" s="4" t="str" cm="1">
        <f t="array" ref="BS389">IF(
   AND(
      Table65[[#This Row],[Service]] &lt;&gt; "",
      OR(
         COUNTIF(Table65[Service], "HT Custom RNA") &gt; 0,
         COUNTIF(Table65[Service], "HT Geneblock Custom RNA") &gt; 0
      ),
      COUNTA(_xlfn.UNIQUE(_xlfn._xlws.FILTER(Table65[Service], Table65[Service] &lt;&gt; ""))) &gt; 1
   ),
   "Error 9: If selecting HT Custom RNA or HT Geneblock Custom RNA, all items must match the selected HT service",
   ""
)</f>
        <v/>
      </c>
      <c r="BT389" s="4" t="str" cm="1">
        <f t="array" ref="BT389">IF(
   AND(
      Table65[[#This Row],[Service]] &lt;&gt; "",
      OR(COUNTIF(Table65[Service], "*HT Custom RNA*") &gt; 0, COUNTIF(Table65[Service], "*HT Geneblock Custom RNA*") &gt; 0),
      OR(
         COUNTA(_xlfn.UNIQUE(_xlfn._xlws.FILTER(Table65[RNA Analytics], (Table65[Service] &lt;&gt; "")))) &gt; 1,
         COUNTA(_xlfn.UNIQUE(_xlfn._xlws.FILTER(Table65[Bank Construct?], (Table65[Service] &lt;&gt; "")))) &gt; 1,
         COUNTA(_xlfn.UNIQUE(_xlfn._xlws.FILTER(Table65[Synthesis Type], (Table65[Service] &lt;&gt; "")))) &gt; 1
      )
   ),
   "Error 10: If submitting HT Custom RNA or HT Geneblock Custom RNA service request, all items must have the same Synthesis Type, Banking, and Analytics",
   ""
)</f>
        <v/>
      </c>
      <c r="BU389" s="4" t="str">
        <f>IF(AND(OR(Table65[[#This Row],[Service]] = "HT Custom RNA",Table65[[#This Row],[Service]] = "HT Geneblock Custom RNA"), Table65[[#This Row],[Vector]]="Banked Construct"),"Error 11: Banked constructs cannot be submitted for HT/Geneblock Custom RNA service. Contact the core if you'd like to resynthesize an entire banked plate","")</f>
        <v/>
      </c>
      <c r="BV389" s="4" t="str">
        <f>IF(AND(Table65[[#This Row],[Service]] &lt;&gt; "", Table65[[#This Row],[Vector]]="Banked Construct", Table65[[#This Row],[Bank Construct?]]="Yes"),"Error 12: Cannot bank constructs that are already banked","")</f>
        <v/>
      </c>
      <c r="BW389" s="4" t="str" cm="1">
        <f t="array" ref="BW389">_xlfn.LET(
    _xlpm.ProblemFound, _xlfn.TEXTJOIN(", ", TRUE, IF(AND(Table65[[#This Row],[Synthesis Type]]="Other RNA", OR(Table65[[#This Row],[Codon Optimize Capitalized?]]="No", Table65[[#This Row],[Codon Optimize Capitalized?]]="")), IF((ISNUMBER(SEARCH(Table_pA_Check[pA Check], Table65[[#This Row],[Custom Sequence/Bank ID]]))), Table_pA_Check[pA Check], ""),IF((ISNUMBER(FIND(LOWER(Table_pA_Check[pA Check]), Table65[[#This Row],[Custom Sequence/Bank ID]]))), Table_pA_Check[pA Check], ""))),
    IF(_xlpm.ProblemFound="", "", "Error 13: Problem sequences found (" &amp; _xlpm.ProblemFound &amp; ")"))</f>
        <v/>
      </c>
      <c r="BX389" s="4" t="str">
        <f>IF(AND(Table65[[#This Row],[Service]] &lt;&gt; "", Table65[[#This Row],[Codon Optimize Capitalized?]]&lt;&gt; "No", Table65[[#This Row],[Codon Optimize Capitalized?]]&lt;&gt; "", Table65[[#This Row],[Codon Optimize Capitalized?]]&lt;&gt; "No Options", EXACT(Table65[[#This Row],[Custom Sequence/Bank ID]],LOWER(Table65[[#This Row],[Custom Sequence/Bank ID]]))),"Error 14: Codon optimization is selected, but sequence is lowercase. Change regions for optimization to uppercase","")</f>
        <v/>
      </c>
      <c r="BY389" s="4" t="str">
        <f>IF(COUNTIF(Table65[Name], Table65[[#This Row],[Name]]) &gt; 1, "Error 15: Duplicate name", "")</f>
        <v/>
      </c>
      <c r="BZ389" s="4" t="str">
        <f>IF(
   Table65[[#This Row],[Service]]&lt;&gt;"",
   IF(
      AND(Table65[[#This Row],[Formulation]]="", Table65[[#This Row],[Number of Aliquots]]&gt;1),
      "Error 16: The RTC can only aliquot formulated circRNA; unformulated circRNA is stable through many freeze-thaw cycles",
      ""
   ),
   ""
)</f>
        <v/>
      </c>
      <c r="CA389" s="4" t="str">
        <f>IF(
   Table65[[#This Row],[Service]]&lt;&gt;"",
   IF(
      Table65[[#This Row],[Number of Aliquots]] &gt; (Table65[[#This Row],[Quantity (mg)]]*20),
      "Error 17: Too many aliquots. Maximum aliquots for Quantity requested = " &amp; (Table65[[#This Row],[Quantity (mg)]]*20),
      ""
   ),
   ""
)</f>
        <v/>
      </c>
      <c r="CB389" s="4" t="str">
        <f>IF(
   AND(Table65[[#This Row],[Service]]&lt;&gt;"", Table65[[#This Row],[Quantity (mg)]]&lt;0.2, Table65[[#This Row],[Formulation]]&lt;&gt;"", Table65[[#This Row],[Formulation]]&lt;&gt;"None"),
   "Error 18: Quantity too low. Minimum is 0.2mg for formulations",
   ""
)</f>
        <v/>
      </c>
      <c r="CC389" s="4" t="str">
        <f>IF(
   AND(Table65[[#This Row],[Service]]&lt;&gt;"", Table65[[#This Row],[Vector]]="No Vector", Table65[[#This Row],[Service]]&lt;&gt;"HT Geneblock Custom RNA"),
   "Error 19: [No Vector] can only be used for Geneblock service",
   ""
)</f>
        <v/>
      </c>
      <c r="CD389" s="4" t="str">
        <f>_xlfn.LET(
    _xlpm.errorList, _xlfn.TEXTJOIN(". ", TRUE, Table_Sequence_Check[[#This Row],[Problem Sequence Check]:[GC Check]],Table_Sequence_Check[[#This Row],[Restriction Enzyme Error]:[Gblock No Vector Check]]),
    IF(AND(Table65[[#This Row],[Service]]&lt;&gt;"", Table65[[#This Row],[Custom Sequence/Bank ID]]&lt;&gt;"SPECIAL",_xlpm.errorList&lt;&gt;""), _xlpm.errorList &amp; ".", "")
)</f>
        <v/>
      </c>
      <c r="CF389" s="3" t="str">
        <f t="shared" ref="CF389:CF452" si="30">"Required"</f>
        <v>Required</v>
      </c>
      <c r="CG389" s="1" t="str">
        <f t="shared" ref="CG389:CG452" si="31">"Optional"</f>
        <v>Optional</v>
      </c>
      <c r="CH389" s="1" t="str">
        <f>IF(Table65[[#This Row],[Service]]&lt;&gt;"",IF((Table65[[#This Row],[Service]]="HT Custom RNA") + (Table65[[#This Row],[Service]]="HT Geneblock Custom RNA"), "Empty","Required"),"Empty")</f>
        <v>Empty</v>
      </c>
      <c r="CI389" s="1" t="str">
        <f>IF(Table65[[#This Row],[Service]] = "Stock RNA", "Required","Empty")</f>
        <v>Empty</v>
      </c>
      <c r="CJ389" s="1" t="str">
        <f>IF(OR(Table65[[#This Row],[Service]] = "Custom RNA", Table65[[#This Row],[Service]] = "HT Custom RNA", Table65[[#This Row],[Service]] = "HT Geneblock Custom RNA", Table65[[#This Row],[Service]] = "Formulation"), "Required", "Empty")</f>
        <v>Empty</v>
      </c>
      <c r="CK389" s="1" t="str">
        <f>IF(OR(Table65[[#This Row],[Service]] = "Custom RNA", Table65[[#This Row],[Service]] = "HT Custom RNA", Table65[[#This Row],[Service]] = "HT Geneblock Custom RNA"), "Required", "Empty")</f>
        <v>Empty</v>
      </c>
      <c r="CL389" s="1" t="str">
        <f>IF(OR(Table65[[#This Row],[Service]] = "Custom RNA", Table65[[#This Row],[Service]] = "HT Custom RNA", Table65[[#This Row],[Service]] = "HT Geneblock Custom RNA"), "Required", "Empty")</f>
        <v>Empty</v>
      </c>
      <c r="CM389" s="1" t="str">
        <f>IF(OR(Table65[[#This Row],[Service]] = "Custom RNA", Table65[[#This Row],[Service]] = "HT Custom RNA", Table65[[#This Row],[Service]] = "HT Geneblock Custom RNA"), "Required", "Empty")</f>
        <v>Empty</v>
      </c>
      <c r="CN389" s="1" t="str">
        <f>IF(AND(Table65[[#This Row],[Vector]]&lt;&gt;"Banked Construct", OR(Table65[[#This Row],[Service]] = "Custom RNA", Table65[[#This Row],[Service]] = "HT Custom RNA",Table65[[#This Row],[Service]] = "HT Geneblock Custom RNA",)), "Optional", "Empty")</f>
        <v>Empty</v>
      </c>
      <c r="CO389" s="1" t="str">
        <f>IF(OR(Table65[[#This Row],[Service]] = "Custom RNA", Table65[[#This Row],[Service]] = "HT Custom RNA"), "Optional", "Empty")</f>
        <v>Empty</v>
      </c>
      <c r="CP389" s="1" t="str">
        <f>IF(OR(Table65[[#This Row],[Service]] = "Custom RNA", Table65[[#This Row],[Service]] = "HT Custom RNA", Table65[[#This Row],[Service]] = "HT Custom Geneblock RNA"), "Optional", "Empty")</f>
        <v>Empty</v>
      </c>
      <c r="CQ389" s="1" t="str">
        <f>IF(Table65[[#This Row],[Service]]&lt;&gt;"",IF(OR(Table65[[#This Row],[Service]]="HT Custom RNA", Table65[[#This Row],[Service]]="HT Geneblock Custom RNA"), "Empty","Optional"),"Empty")</f>
        <v>Empty</v>
      </c>
      <c r="CR389" s="1" t="str">
        <f>IF(AND(Table65[[#This Row],[Formulation]]&lt;&gt;"",Table65[[#This Row],[Formulation]]&lt;&gt;"None",Table65[[#This Row],[Formulation]]&lt;&gt;"No Options"), "Required","Empty")</f>
        <v>Empty</v>
      </c>
      <c r="CS389" s="1" t="str">
        <f>IF(AND(Table65[[#This Row],[Formulation]]&lt;&gt;"",Table65[[#This Row],[Formulation]]&lt;&gt;"None",Table65[[#This Row],[Formulation]]&lt;&gt;"No Options"), "Optional","Empty")</f>
        <v>Empty</v>
      </c>
      <c r="CT389" s="1" t="str">
        <f t="shared" ref="CT389:CT452" si="32">"Optional"</f>
        <v>Optional</v>
      </c>
      <c r="CU389" s="1" t="str">
        <f t="shared" ref="CU389:CU452" si="33">"Optional"</f>
        <v>Optional</v>
      </c>
      <c r="CV389" s="2" t="str">
        <f t="shared" ref="CV389:CV452" si="34">"Optional"</f>
        <v>Optional</v>
      </c>
    </row>
    <row r="390" spans="1:100" x14ac:dyDescent="0.35">
      <c r="A390" s="69">
        <v>386</v>
      </c>
      <c r="B390" s="59"/>
      <c r="C390" s="83"/>
      <c r="D390" s="85"/>
      <c r="E390" s="90"/>
      <c r="F390" s="60"/>
      <c r="G390" s="60"/>
      <c r="H390" s="60"/>
      <c r="I390" s="61"/>
      <c r="J390" s="61"/>
      <c r="K390" s="105"/>
      <c r="L390" s="90"/>
      <c r="M390" s="60"/>
      <c r="N390" s="108"/>
      <c r="O390" s="91"/>
      <c r="P390" s="111"/>
      <c r="Q390" s="93" t="str">
        <f>Table_Sequence_Check[[#This Row],[Final Warnings]]</f>
        <v/>
      </c>
      <c r="R390" s="19"/>
      <c r="S390" s="19"/>
      <c r="T390" s="19"/>
      <c r="BG390" s="3" t="str" cm="1">
        <f t="array" ref="BG390">_xlfn.LET(
    _xlpm.ProblemFound, _xlfn.TEXTJOIN(", ", TRUE, IF(OR(Table65[[#This Row],[Codon Optimize Capitalized?]]="No", Table65[[#This Row],[Codon Optimize Capitalized?]]=""), IF((ISNUMBER(SEARCH(Table_Problem_Sequences[Problem Sequences], Table65[[#This Row],[Custom Sequence/Bank ID]]))), Table_Problem_Sequences[Problem Sequences], ""),IF((ISNUMBER(FIND(LOWER(Table_Problem_Sequences[Problem Sequences]), Table65[[#This Row],[Custom Sequence/Bank ID]]))), Table_Problem_Sequences[Problem Sequences], ""))),
    IF(_xlpm.ProblemFound="", "", "Warning 1: Problem sequences found (" &amp; _xlpm.ProblemFound &amp; ")"))</f>
        <v/>
      </c>
      <c r="BH390" s="3" t="str">
        <f>IF(AND(Table65[[#This Row],[Vector]] &lt;&gt; "Banked Construct",Table65[[#This Row],[Service]]&lt;&gt;"Stock RNA", LEN(Table65[[#This Row],[Custom Sequence/Bank ID]])&lt;300, Table65[[#This Row],[Custom Sequence/Bank ID]]&lt;&gt;""),"Comment: Sequence is less than 300nt. A spacer sequence will be added to bring the length up to 300nt","")</f>
        <v/>
      </c>
      <c r="BI390" s="1" t="str">
        <f>IF(AND(Table65[[#This Row],[Custom Sequence/Bank ID]]&lt;&gt;"", Table65[[#This Row],[Codon Optimize Capitalized?]]&lt;&gt; "No", Table65[[#This Row],[Codon Optimize Capitalized?]]&lt;&gt; "", Table65[[#This Row],[Codon Optimize Capitalized?]]&lt;&gt; "No Options"),
    IF(MOD(LEN(SUBSTITUTE(SUBSTITUTE(SUBSTITUTE(SUBSTITUTE(SUBSTITUTE(Table65[[#This Row],[Custom Sequence/Bank ID]], "a", ""), "c", ""), "g", ""), "u", ""), "t", "")), 3) = 0,
        "",
        "Error 3: Optimization regions not divisible by 3"),
    "")</f>
        <v/>
      </c>
      <c r="BJ390" s="1" t="str">
        <f>IF(
    Table65[[#This Row],[Vector]]="Banked Construct",
    IF(
        AND(
            LEFT(Table65[[#This Row],[Custom Sequence/Bank ID]], 3)="RTC",
            ISNUMBER(VALUE(MID(Table65[[#This Row],[Custom Sequence/Bank ID]], 4, 7))),
            LEN(Table65[[#This Row],[Custom Sequence/Bank ID]])=10
        ),
        "",
        "Error 4: Incorrect Bank ID"
    ),
    ""
)</f>
        <v/>
      </c>
      <c r="BK390" s="1" t="str">
        <f>IF(
   AND(Table65[[#This Row],[Vector]]&lt;&gt;"Banked Construct", LEN(Table65[[#This Row],[Custom Sequence/Bank ID]])&gt;0),
   IF(
      LEN(
         SUBSTITUTE(
            SUBSTITUTE(
               SUBSTITUTE(
                  SUBSTITUTE(UPPER(Table65[[#This Row],[Custom Sequence/Bank ID]]),"A",""),
               "C",""),
            "T",""),
         "G","")
      )&gt;0,
      "Error 5: Non-ACGT characters present",
      ""
   ),
   ""
)</f>
        <v/>
      </c>
      <c r="BL390" s="4" t="str">
        <f>IF(AND(Table65[[#This Row],[Vector]] &lt;&gt; "Banked Construct",Table65[[#This Row],[Service]]="Custom RNA", LEN(Table65[[#This Row],[Custom Sequence/Bank ID]])&gt;10000),"Error 6: Maximum sequence length is 10,000nt",IF(AND(Table65[[#This Row],[Vector]] &lt;&gt; "Banked Construct",Table65[[#This Row],[Service]]="HT Custom RNA", LEN(Table65[[#This Row],[Custom Sequence/Bank ID]])&gt;5000),"Error 6: Maximum sequence length for HT is 5,000nt", IF(Table65[[#This Row],[Service]]="HT Geneblock Custom RNA", IF(AND(Table65[[#This Row],[Vector]]="RTC coding circRNA", LEN(Table65[[#This Row],[Custom Sequence/Bank ID]])&gt;3793),"Error 6: Maximum sequence length for Coding CircRNA Geneblock is 3,793nt", IF(AND(Table65[[#This Row],[Vector]]="RTC noncoding circRNA", LEN(Table65[[#This Row],[Custom Sequence/Bank ID]])&gt;4493),"Error 6: Maximum sequence length for Noncoding CircRNA Geneblock is 4,493nt", IF(AND(Table65[[#This Row],[Vector]]="RTC Other RNA", LEN(Table65[[#This Row],[Custom Sequence/Bank ID]])&gt;4913),"Error 6: Maximum sequence length for Other RNA Geneblock is 4,913nt",""))),"")))</f>
        <v/>
      </c>
      <c r="BM390" s="4" t="str">
        <f>IF(AND(Table65[[#This Row],[Vector]] &lt;&gt; "Banked Construct", Table65[[#This Row],[Service]]&lt;&gt;"Stock RNA", Table65[[#This Row],[Custom Sequence/Bank ID]]&lt;&gt;""),
    _xlfn.LET(
        _xlpm.Sequence, Table65[[#This Row],[Custom Sequence/Bank ID]],
        _xlpm.OriginalLength, IF(AND(Table65[[#This Row],[Codon Optimize Capitalized?]] &lt;&gt; "No", Table65[[#This Row],[Codon Optimize Capitalized?]] &lt;&gt; ""),
                           LEN(SUBSTITUTE(SUBSTITUTE(SUBSTITUTE(SUBSTITUTE(SUBSTITUTE(_xlpm.Sequence, "A", ""), "C", ""), "G", ""), "T", ""), "U", "")),
                           LEN(_xlpm.Sequence)),
        _xlpm.NoGCLength, IF(AND(Table65[[#This Row],[Codon Optimize Capitalized?]] &lt;&gt; "No", Table65[[#This Row],[Codon Optimize Capitalized?]] &lt;&gt; ""),
                       LEN((SUBSTITUTE(SUBSTITUTE(SUBSTITUTE(SUBSTITUTE(SUBSTITUTE(SUBSTITUTE(SUBSTITUTE(_xlpm.Sequence, "A", ""), "C", ""), "G", ""), "T", ""), "U", ""), "g", ""), "c", ""))),
                       LEN(SUBSTITUTE(SUBSTITUTE(UPPER(_xlpm.Sequence), "G", ""), "C", ""))),
        _xlpm.GCLength, _xlpm.OriginalLength - _xlpm.NoGCLength,
        _xlpm.GCPercentage, IF(_xlpm.OriginalLength &gt; 15, _xlpm.GCLength / _xlpm.OriginalLength, 0.5),
                IF(OR(_xlpm.GCPercentage &gt; 0.65, _xlpm.GCPercentage &lt; 0.25), "Warning 7: Unoptimized region GC is not between 25-65%", "")
    ),
    ""
)</f>
        <v/>
      </c>
      <c r="BN390" s="4" t="str" cm="1">
        <f t="array" ref="BN390">_xlfn.LET(
    _xlpm.ProblemFound, _xlfn.TEXTJOIN(", ", TRUE, IF(OR(Table65[[#This Row],[Codon Optimize Capitalized?]]="No", Table65[[#This Row],[Codon Optimize Capitalized?]]=""), IF((ISNUMBER(SEARCH(Table_Restriction_Enzymes[XbaI], Table65[[#This Row],[Custom Sequence/Bank ID]]))), Table_Restriction_Enzymes[XbaI], ""),IF((ISNUMBER(FIND(LOWER(Table_Restriction_Enzymes[XbaI]), Table65[[#This Row],[Custom Sequence/Bank ID]]))), Table_Restriction_Enzymes[XbaI], ""))),
    IF(_xlpm.ProblemFound="", "", "[" &amp; _xlpm.ProblemFound &amp; "]"))</f>
        <v/>
      </c>
      <c r="BO390" s="4" t="str">
        <f>IF(Table_Sequence_Check[[#This Row],[Restriction Enzyme 1 Check]]&lt;&gt;"", Table_Restriction_Enzymes[[#Headers],[XbaI]],"")</f>
        <v/>
      </c>
      <c r="BP390" s="4" t="str" cm="1">
        <f t="array" ref="BP390">_xlfn.LET(
    _xlpm.ProblemFound, _xlfn.TEXTJOIN(", ", TRUE, IF(OR(Table65[[#This Row],[Codon Optimize Capitalized?]]="No", Table65[[#This Row],[Codon Optimize Capitalized?]]=""), IF((ISNUMBER(SEARCH(Table_Restriction_Enzymes[AscI], Table65[[#This Row],[Custom Sequence/Bank ID]]))), Table_Restriction_Enzymes[AscI], ""),IF((ISNUMBER(FIND(LOWER(Table_Restriction_Enzymes[AscI]), Table65[[#This Row],[Custom Sequence/Bank ID]]))), Table_Restriction_Enzymes[AscI], ""))),
    IF(_xlpm.ProblemFound="", "", "[" &amp; _xlpm.ProblemFound &amp; "]"))</f>
        <v/>
      </c>
      <c r="BQ390" s="4" t="str">
        <f>IF(Table_Sequence_Check[[#This Row],[Restriction Enzyme 2 Check]]&lt;&gt;"", Table_Restriction_Enzymes[[#Headers],[AscI]],"")</f>
        <v/>
      </c>
      <c r="BR390" s="4" t="str">
        <f>IF(AND(Table65[[#This Row],[Vector]] &lt;&gt; "Banked Construct",Table65[[#This Row],[Service]]&lt;&gt;"Stock RNA", Table65[[#This Row],[Service]]&lt;&gt;"HT Geneblock Custom RNA", Table_Sequence_Check[[#This Row],[Restriction Enzyme 1 Check]]&lt;&gt;"", Table_Sequence_Check[[#This Row],[Restriction Enzyme 2 Check]]&lt;&gt; ""),"Error 8: Remove instances of one of the following: " &amp; _xlfn.CONCAT(Table_Sequence_Check[[#This Row],[Restriction Enzyme 1 Check]],Table_Sequence_Check[[#This Row],[Restriction Enzyme 2 Check]]),"")</f>
        <v/>
      </c>
      <c r="BS390" s="4" t="str" cm="1">
        <f t="array" ref="BS390">IF(
   AND(
      Table65[[#This Row],[Service]] &lt;&gt; "",
      OR(
         COUNTIF(Table65[Service], "HT Custom RNA") &gt; 0,
         COUNTIF(Table65[Service], "HT Geneblock Custom RNA") &gt; 0
      ),
      COUNTA(_xlfn.UNIQUE(_xlfn._xlws.FILTER(Table65[Service], Table65[Service] &lt;&gt; ""))) &gt; 1
   ),
   "Error 9: If selecting HT Custom RNA or HT Geneblock Custom RNA, all items must match the selected HT service",
   ""
)</f>
        <v/>
      </c>
      <c r="BT390" s="4" t="str" cm="1">
        <f t="array" ref="BT390">IF(
   AND(
      Table65[[#This Row],[Service]] &lt;&gt; "",
      OR(COUNTIF(Table65[Service], "*HT Custom RNA*") &gt; 0, COUNTIF(Table65[Service], "*HT Geneblock Custom RNA*") &gt; 0),
      OR(
         COUNTA(_xlfn.UNIQUE(_xlfn._xlws.FILTER(Table65[RNA Analytics], (Table65[Service] &lt;&gt; "")))) &gt; 1,
         COUNTA(_xlfn.UNIQUE(_xlfn._xlws.FILTER(Table65[Bank Construct?], (Table65[Service] &lt;&gt; "")))) &gt; 1,
         COUNTA(_xlfn.UNIQUE(_xlfn._xlws.FILTER(Table65[Synthesis Type], (Table65[Service] &lt;&gt; "")))) &gt; 1
      )
   ),
   "Error 10: If submitting HT Custom RNA or HT Geneblock Custom RNA service request, all items must have the same Synthesis Type, Banking, and Analytics",
   ""
)</f>
        <v/>
      </c>
      <c r="BU390" s="4" t="str">
        <f>IF(AND(OR(Table65[[#This Row],[Service]] = "HT Custom RNA",Table65[[#This Row],[Service]] = "HT Geneblock Custom RNA"), Table65[[#This Row],[Vector]]="Banked Construct"),"Error 11: Banked constructs cannot be submitted for HT/Geneblock Custom RNA service. Contact the core if you'd like to resynthesize an entire banked plate","")</f>
        <v/>
      </c>
      <c r="BV390" s="4" t="str">
        <f>IF(AND(Table65[[#This Row],[Service]] &lt;&gt; "", Table65[[#This Row],[Vector]]="Banked Construct", Table65[[#This Row],[Bank Construct?]]="Yes"),"Error 12: Cannot bank constructs that are already banked","")</f>
        <v/>
      </c>
      <c r="BW390" s="4" t="str" cm="1">
        <f t="array" ref="BW390">_xlfn.LET(
    _xlpm.ProblemFound, _xlfn.TEXTJOIN(", ", TRUE, IF(AND(Table65[[#This Row],[Synthesis Type]]="Other RNA", OR(Table65[[#This Row],[Codon Optimize Capitalized?]]="No", Table65[[#This Row],[Codon Optimize Capitalized?]]="")), IF((ISNUMBER(SEARCH(Table_pA_Check[pA Check], Table65[[#This Row],[Custom Sequence/Bank ID]]))), Table_pA_Check[pA Check], ""),IF((ISNUMBER(FIND(LOWER(Table_pA_Check[pA Check]), Table65[[#This Row],[Custom Sequence/Bank ID]]))), Table_pA_Check[pA Check], ""))),
    IF(_xlpm.ProblemFound="", "", "Error 13: Problem sequences found (" &amp; _xlpm.ProblemFound &amp; ")"))</f>
        <v/>
      </c>
      <c r="BX390" s="4" t="str">
        <f>IF(AND(Table65[[#This Row],[Service]] &lt;&gt; "", Table65[[#This Row],[Codon Optimize Capitalized?]]&lt;&gt; "No", Table65[[#This Row],[Codon Optimize Capitalized?]]&lt;&gt; "", Table65[[#This Row],[Codon Optimize Capitalized?]]&lt;&gt; "No Options", EXACT(Table65[[#This Row],[Custom Sequence/Bank ID]],LOWER(Table65[[#This Row],[Custom Sequence/Bank ID]]))),"Error 14: Codon optimization is selected, but sequence is lowercase. Change regions for optimization to uppercase","")</f>
        <v/>
      </c>
      <c r="BY390" s="4" t="str">
        <f>IF(COUNTIF(Table65[Name], Table65[[#This Row],[Name]]) &gt; 1, "Error 15: Duplicate name", "")</f>
        <v/>
      </c>
      <c r="BZ390" s="4" t="str">
        <f>IF(
   Table65[[#This Row],[Service]]&lt;&gt;"",
   IF(
      AND(Table65[[#This Row],[Formulation]]="", Table65[[#This Row],[Number of Aliquots]]&gt;1),
      "Error 16: The RTC can only aliquot formulated circRNA; unformulated circRNA is stable through many freeze-thaw cycles",
      ""
   ),
   ""
)</f>
        <v/>
      </c>
      <c r="CA390" s="4" t="str">
        <f>IF(
   Table65[[#This Row],[Service]]&lt;&gt;"",
   IF(
      Table65[[#This Row],[Number of Aliquots]] &gt; (Table65[[#This Row],[Quantity (mg)]]*20),
      "Error 17: Too many aliquots. Maximum aliquots for Quantity requested = " &amp; (Table65[[#This Row],[Quantity (mg)]]*20),
      ""
   ),
   ""
)</f>
        <v/>
      </c>
      <c r="CB390" s="4" t="str">
        <f>IF(
   AND(Table65[[#This Row],[Service]]&lt;&gt;"", Table65[[#This Row],[Quantity (mg)]]&lt;0.2, Table65[[#This Row],[Formulation]]&lt;&gt;"", Table65[[#This Row],[Formulation]]&lt;&gt;"None"),
   "Error 18: Quantity too low. Minimum is 0.2mg for formulations",
   ""
)</f>
        <v/>
      </c>
      <c r="CC390" s="4" t="str">
        <f>IF(
   AND(Table65[[#This Row],[Service]]&lt;&gt;"", Table65[[#This Row],[Vector]]="No Vector", Table65[[#This Row],[Service]]&lt;&gt;"HT Geneblock Custom RNA"),
   "Error 19: [No Vector] can only be used for Geneblock service",
   ""
)</f>
        <v/>
      </c>
      <c r="CD390" s="4" t="str">
        <f>_xlfn.LET(
    _xlpm.errorList, _xlfn.TEXTJOIN(". ", TRUE, Table_Sequence_Check[[#This Row],[Problem Sequence Check]:[GC Check]],Table_Sequence_Check[[#This Row],[Restriction Enzyme Error]:[Gblock No Vector Check]]),
    IF(AND(Table65[[#This Row],[Service]]&lt;&gt;"", Table65[[#This Row],[Custom Sequence/Bank ID]]&lt;&gt;"SPECIAL",_xlpm.errorList&lt;&gt;""), _xlpm.errorList &amp; ".", "")
)</f>
        <v/>
      </c>
      <c r="CF390" s="3" t="str">
        <f t="shared" si="30"/>
        <v>Required</v>
      </c>
      <c r="CG390" s="1" t="str">
        <f t="shared" si="31"/>
        <v>Optional</v>
      </c>
      <c r="CH390" s="1" t="str">
        <f>IF(Table65[[#This Row],[Service]]&lt;&gt;"",IF((Table65[[#This Row],[Service]]="HT Custom RNA") + (Table65[[#This Row],[Service]]="HT Geneblock Custom RNA"), "Empty","Required"),"Empty")</f>
        <v>Empty</v>
      </c>
      <c r="CI390" s="1" t="str">
        <f>IF(Table65[[#This Row],[Service]] = "Stock RNA", "Required","Empty")</f>
        <v>Empty</v>
      </c>
      <c r="CJ390" s="1" t="str">
        <f>IF(OR(Table65[[#This Row],[Service]] = "Custom RNA", Table65[[#This Row],[Service]] = "HT Custom RNA", Table65[[#This Row],[Service]] = "HT Geneblock Custom RNA", Table65[[#This Row],[Service]] = "Formulation"), "Required", "Empty")</f>
        <v>Empty</v>
      </c>
      <c r="CK390" s="1" t="str">
        <f>IF(OR(Table65[[#This Row],[Service]] = "Custom RNA", Table65[[#This Row],[Service]] = "HT Custom RNA", Table65[[#This Row],[Service]] = "HT Geneblock Custom RNA"), "Required", "Empty")</f>
        <v>Empty</v>
      </c>
      <c r="CL390" s="1" t="str">
        <f>IF(OR(Table65[[#This Row],[Service]] = "Custom RNA", Table65[[#This Row],[Service]] = "HT Custom RNA", Table65[[#This Row],[Service]] = "HT Geneblock Custom RNA"), "Required", "Empty")</f>
        <v>Empty</v>
      </c>
      <c r="CM390" s="1" t="str">
        <f>IF(OR(Table65[[#This Row],[Service]] = "Custom RNA", Table65[[#This Row],[Service]] = "HT Custom RNA", Table65[[#This Row],[Service]] = "HT Geneblock Custom RNA"), "Required", "Empty")</f>
        <v>Empty</v>
      </c>
      <c r="CN390" s="1" t="str">
        <f>IF(AND(Table65[[#This Row],[Vector]]&lt;&gt;"Banked Construct", OR(Table65[[#This Row],[Service]] = "Custom RNA", Table65[[#This Row],[Service]] = "HT Custom RNA",Table65[[#This Row],[Service]] = "HT Geneblock Custom RNA",)), "Optional", "Empty")</f>
        <v>Empty</v>
      </c>
      <c r="CO390" s="1" t="str">
        <f>IF(OR(Table65[[#This Row],[Service]] = "Custom RNA", Table65[[#This Row],[Service]] = "HT Custom RNA"), "Optional", "Empty")</f>
        <v>Empty</v>
      </c>
      <c r="CP390" s="1" t="str">
        <f>IF(OR(Table65[[#This Row],[Service]] = "Custom RNA", Table65[[#This Row],[Service]] = "HT Custom RNA", Table65[[#This Row],[Service]] = "HT Custom Geneblock RNA"), "Optional", "Empty")</f>
        <v>Empty</v>
      </c>
      <c r="CQ390" s="1" t="str">
        <f>IF(Table65[[#This Row],[Service]]&lt;&gt;"",IF(OR(Table65[[#This Row],[Service]]="HT Custom RNA", Table65[[#This Row],[Service]]="HT Geneblock Custom RNA"), "Empty","Optional"),"Empty")</f>
        <v>Empty</v>
      </c>
      <c r="CR390" s="1" t="str">
        <f>IF(AND(Table65[[#This Row],[Formulation]]&lt;&gt;"",Table65[[#This Row],[Formulation]]&lt;&gt;"None",Table65[[#This Row],[Formulation]]&lt;&gt;"No Options"), "Required","Empty")</f>
        <v>Empty</v>
      </c>
      <c r="CS390" s="1" t="str">
        <f>IF(AND(Table65[[#This Row],[Formulation]]&lt;&gt;"",Table65[[#This Row],[Formulation]]&lt;&gt;"None",Table65[[#This Row],[Formulation]]&lt;&gt;"No Options"), "Optional","Empty")</f>
        <v>Empty</v>
      </c>
      <c r="CT390" s="1" t="str">
        <f t="shared" si="32"/>
        <v>Optional</v>
      </c>
      <c r="CU390" s="1" t="str">
        <f t="shared" si="33"/>
        <v>Optional</v>
      </c>
      <c r="CV390" s="2" t="str">
        <f t="shared" si="34"/>
        <v>Optional</v>
      </c>
    </row>
    <row r="391" spans="1:100" x14ac:dyDescent="0.35">
      <c r="A391" s="69">
        <v>387</v>
      </c>
      <c r="B391" s="59"/>
      <c r="C391" s="83"/>
      <c r="D391" s="85"/>
      <c r="E391" s="90"/>
      <c r="F391" s="60"/>
      <c r="G391" s="60"/>
      <c r="H391" s="60"/>
      <c r="I391" s="61"/>
      <c r="J391" s="61"/>
      <c r="K391" s="105"/>
      <c r="L391" s="90"/>
      <c r="M391" s="60"/>
      <c r="N391" s="108"/>
      <c r="O391" s="91"/>
      <c r="P391" s="111"/>
      <c r="Q391" s="93" t="str">
        <f>Table_Sequence_Check[[#This Row],[Final Warnings]]</f>
        <v/>
      </c>
      <c r="R391" s="19"/>
      <c r="S391" s="19"/>
      <c r="T391" s="19"/>
      <c r="BG391" s="3" t="str" cm="1">
        <f t="array" ref="BG391">_xlfn.LET(
    _xlpm.ProblemFound, _xlfn.TEXTJOIN(", ", TRUE, IF(OR(Table65[[#This Row],[Codon Optimize Capitalized?]]="No", Table65[[#This Row],[Codon Optimize Capitalized?]]=""), IF((ISNUMBER(SEARCH(Table_Problem_Sequences[Problem Sequences], Table65[[#This Row],[Custom Sequence/Bank ID]]))), Table_Problem_Sequences[Problem Sequences], ""),IF((ISNUMBER(FIND(LOWER(Table_Problem_Sequences[Problem Sequences]), Table65[[#This Row],[Custom Sequence/Bank ID]]))), Table_Problem_Sequences[Problem Sequences], ""))),
    IF(_xlpm.ProblemFound="", "", "Warning 1: Problem sequences found (" &amp; _xlpm.ProblemFound &amp; ")"))</f>
        <v/>
      </c>
      <c r="BH391" s="3" t="str">
        <f>IF(AND(Table65[[#This Row],[Vector]] &lt;&gt; "Banked Construct",Table65[[#This Row],[Service]]&lt;&gt;"Stock RNA", LEN(Table65[[#This Row],[Custom Sequence/Bank ID]])&lt;300, Table65[[#This Row],[Custom Sequence/Bank ID]]&lt;&gt;""),"Comment: Sequence is less than 300nt. A spacer sequence will be added to bring the length up to 300nt","")</f>
        <v/>
      </c>
      <c r="BI391" s="1" t="str">
        <f>IF(AND(Table65[[#This Row],[Custom Sequence/Bank ID]]&lt;&gt;"", Table65[[#This Row],[Codon Optimize Capitalized?]]&lt;&gt; "No", Table65[[#This Row],[Codon Optimize Capitalized?]]&lt;&gt; "", Table65[[#This Row],[Codon Optimize Capitalized?]]&lt;&gt; "No Options"),
    IF(MOD(LEN(SUBSTITUTE(SUBSTITUTE(SUBSTITUTE(SUBSTITUTE(SUBSTITUTE(Table65[[#This Row],[Custom Sequence/Bank ID]], "a", ""), "c", ""), "g", ""), "u", ""), "t", "")), 3) = 0,
        "",
        "Error 3: Optimization regions not divisible by 3"),
    "")</f>
        <v/>
      </c>
      <c r="BJ391" s="1" t="str">
        <f>IF(
    Table65[[#This Row],[Vector]]="Banked Construct",
    IF(
        AND(
            LEFT(Table65[[#This Row],[Custom Sequence/Bank ID]], 3)="RTC",
            ISNUMBER(VALUE(MID(Table65[[#This Row],[Custom Sequence/Bank ID]], 4, 7))),
            LEN(Table65[[#This Row],[Custom Sequence/Bank ID]])=10
        ),
        "",
        "Error 4: Incorrect Bank ID"
    ),
    ""
)</f>
        <v/>
      </c>
      <c r="BK391" s="1" t="str">
        <f>IF(
   AND(Table65[[#This Row],[Vector]]&lt;&gt;"Banked Construct", LEN(Table65[[#This Row],[Custom Sequence/Bank ID]])&gt;0),
   IF(
      LEN(
         SUBSTITUTE(
            SUBSTITUTE(
               SUBSTITUTE(
                  SUBSTITUTE(UPPER(Table65[[#This Row],[Custom Sequence/Bank ID]]),"A",""),
               "C",""),
            "T",""),
         "G","")
      )&gt;0,
      "Error 5: Non-ACGT characters present",
      ""
   ),
   ""
)</f>
        <v/>
      </c>
      <c r="BL391" s="4" t="str">
        <f>IF(AND(Table65[[#This Row],[Vector]] &lt;&gt; "Banked Construct",Table65[[#This Row],[Service]]="Custom RNA", LEN(Table65[[#This Row],[Custom Sequence/Bank ID]])&gt;10000),"Error 6: Maximum sequence length is 10,000nt",IF(AND(Table65[[#This Row],[Vector]] &lt;&gt; "Banked Construct",Table65[[#This Row],[Service]]="HT Custom RNA", LEN(Table65[[#This Row],[Custom Sequence/Bank ID]])&gt;5000),"Error 6: Maximum sequence length for HT is 5,000nt", IF(Table65[[#This Row],[Service]]="HT Geneblock Custom RNA", IF(AND(Table65[[#This Row],[Vector]]="RTC coding circRNA", LEN(Table65[[#This Row],[Custom Sequence/Bank ID]])&gt;3793),"Error 6: Maximum sequence length for Coding CircRNA Geneblock is 3,793nt", IF(AND(Table65[[#This Row],[Vector]]="RTC noncoding circRNA", LEN(Table65[[#This Row],[Custom Sequence/Bank ID]])&gt;4493),"Error 6: Maximum sequence length for Noncoding CircRNA Geneblock is 4,493nt", IF(AND(Table65[[#This Row],[Vector]]="RTC Other RNA", LEN(Table65[[#This Row],[Custom Sequence/Bank ID]])&gt;4913),"Error 6: Maximum sequence length for Other RNA Geneblock is 4,913nt",""))),"")))</f>
        <v/>
      </c>
      <c r="BM391" s="4" t="str">
        <f>IF(AND(Table65[[#This Row],[Vector]] &lt;&gt; "Banked Construct", Table65[[#This Row],[Service]]&lt;&gt;"Stock RNA", Table65[[#This Row],[Custom Sequence/Bank ID]]&lt;&gt;""),
    _xlfn.LET(
        _xlpm.Sequence, Table65[[#This Row],[Custom Sequence/Bank ID]],
        _xlpm.OriginalLength, IF(AND(Table65[[#This Row],[Codon Optimize Capitalized?]] &lt;&gt; "No", Table65[[#This Row],[Codon Optimize Capitalized?]] &lt;&gt; ""),
                           LEN(SUBSTITUTE(SUBSTITUTE(SUBSTITUTE(SUBSTITUTE(SUBSTITUTE(_xlpm.Sequence, "A", ""), "C", ""), "G", ""), "T", ""), "U", "")),
                           LEN(_xlpm.Sequence)),
        _xlpm.NoGCLength, IF(AND(Table65[[#This Row],[Codon Optimize Capitalized?]] &lt;&gt; "No", Table65[[#This Row],[Codon Optimize Capitalized?]] &lt;&gt; ""),
                       LEN((SUBSTITUTE(SUBSTITUTE(SUBSTITUTE(SUBSTITUTE(SUBSTITUTE(SUBSTITUTE(SUBSTITUTE(_xlpm.Sequence, "A", ""), "C", ""), "G", ""), "T", ""), "U", ""), "g", ""), "c", ""))),
                       LEN(SUBSTITUTE(SUBSTITUTE(UPPER(_xlpm.Sequence), "G", ""), "C", ""))),
        _xlpm.GCLength, _xlpm.OriginalLength - _xlpm.NoGCLength,
        _xlpm.GCPercentage, IF(_xlpm.OriginalLength &gt; 15, _xlpm.GCLength / _xlpm.OriginalLength, 0.5),
                IF(OR(_xlpm.GCPercentage &gt; 0.65, _xlpm.GCPercentage &lt; 0.25), "Warning 7: Unoptimized region GC is not between 25-65%", "")
    ),
    ""
)</f>
        <v/>
      </c>
      <c r="BN391" s="4" t="str" cm="1">
        <f t="array" ref="BN391">_xlfn.LET(
    _xlpm.ProblemFound, _xlfn.TEXTJOIN(", ", TRUE, IF(OR(Table65[[#This Row],[Codon Optimize Capitalized?]]="No", Table65[[#This Row],[Codon Optimize Capitalized?]]=""), IF((ISNUMBER(SEARCH(Table_Restriction_Enzymes[XbaI], Table65[[#This Row],[Custom Sequence/Bank ID]]))), Table_Restriction_Enzymes[XbaI], ""),IF((ISNUMBER(FIND(LOWER(Table_Restriction_Enzymes[XbaI]), Table65[[#This Row],[Custom Sequence/Bank ID]]))), Table_Restriction_Enzymes[XbaI], ""))),
    IF(_xlpm.ProblemFound="", "", "[" &amp; _xlpm.ProblemFound &amp; "]"))</f>
        <v/>
      </c>
      <c r="BO391" s="4" t="str">
        <f>IF(Table_Sequence_Check[[#This Row],[Restriction Enzyme 1 Check]]&lt;&gt;"", Table_Restriction_Enzymes[[#Headers],[XbaI]],"")</f>
        <v/>
      </c>
      <c r="BP391" s="4" t="str" cm="1">
        <f t="array" ref="BP391">_xlfn.LET(
    _xlpm.ProblemFound, _xlfn.TEXTJOIN(", ", TRUE, IF(OR(Table65[[#This Row],[Codon Optimize Capitalized?]]="No", Table65[[#This Row],[Codon Optimize Capitalized?]]=""), IF((ISNUMBER(SEARCH(Table_Restriction_Enzymes[AscI], Table65[[#This Row],[Custom Sequence/Bank ID]]))), Table_Restriction_Enzymes[AscI], ""),IF((ISNUMBER(FIND(LOWER(Table_Restriction_Enzymes[AscI]), Table65[[#This Row],[Custom Sequence/Bank ID]]))), Table_Restriction_Enzymes[AscI], ""))),
    IF(_xlpm.ProblemFound="", "", "[" &amp; _xlpm.ProblemFound &amp; "]"))</f>
        <v/>
      </c>
      <c r="BQ391" s="4" t="str">
        <f>IF(Table_Sequence_Check[[#This Row],[Restriction Enzyme 2 Check]]&lt;&gt;"", Table_Restriction_Enzymes[[#Headers],[AscI]],"")</f>
        <v/>
      </c>
      <c r="BR391" s="4" t="str">
        <f>IF(AND(Table65[[#This Row],[Vector]] &lt;&gt; "Banked Construct",Table65[[#This Row],[Service]]&lt;&gt;"Stock RNA", Table65[[#This Row],[Service]]&lt;&gt;"HT Geneblock Custom RNA", Table_Sequence_Check[[#This Row],[Restriction Enzyme 1 Check]]&lt;&gt;"", Table_Sequence_Check[[#This Row],[Restriction Enzyme 2 Check]]&lt;&gt; ""),"Error 8: Remove instances of one of the following: " &amp; _xlfn.CONCAT(Table_Sequence_Check[[#This Row],[Restriction Enzyme 1 Check]],Table_Sequence_Check[[#This Row],[Restriction Enzyme 2 Check]]),"")</f>
        <v/>
      </c>
      <c r="BS391" s="4" t="str" cm="1">
        <f t="array" ref="BS391">IF(
   AND(
      Table65[[#This Row],[Service]] &lt;&gt; "",
      OR(
         COUNTIF(Table65[Service], "HT Custom RNA") &gt; 0,
         COUNTIF(Table65[Service], "HT Geneblock Custom RNA") &gt; 0
      ),
      COUNTA(_xlfn.UNIQUE(_xlfn._xlws.FILTER(Table65[Service], Table65[Service] &lt;&gt; ""))) &gt; 1
   ),
   "Error 9: If selecting HT Custom RNA or HT Geneblock Custom RNA, all items must match the selected HT service",
   ""
)</f>
        <v/>
      </c>
      <c r="BT391" s="4" t="str" cm="1">
        <f t="array" ref="BT391">IF(
   AND(
      Table65[[#This Row],[Service]] &lt;&gt; "",
      OR(COUNTIF(Table65[Service], "*HT Custom RNA*") &gt; 0, COUNTIF(Table65[Service], "*HT Geneblock Custom RNA*") &gt; 0),
      OR(
         COUNTA(_xlfn.UNIQUE(_xlfn._xlws.FILTER(Table65[RNA Analytics], (Table65[Service] &lt;&gt; "")))) &gt; 1,
         COUNTA(_xlfn.UNIQUE(_xlfn._xlws.FILTER(Table65[Bank Construct?], (Table65[Service] &lt;&gt; "")))) &gt; 1,
         COUNTA(_xlfn.UNIQUE(_xlfn._xlws.FILTER(Table65[Synthesis Type], (Table65[Service] &lt;&gt; "")))) &gt; 1
      )
   ),
   "Error 10: If submitting HT Custom RNA or HT Geneblock Custom RNA service request, all items must have the same Synthesis Type, Banking, and Analytics",
   ""
)</f>
        <v/>
      </c>
      <c r="BU391" s="4" t="str">
        <f>IF(AND(OR(Table65[[#This Row],[Service]] = "HT Custom RNA",Table65[[#This Row],[Service]] = "HT Geneblock Custom RNA"), Table65[[#This Row],[Vector]]="Banked Construct"),"Error 11: Banked constructs cannot be submitted for HT/Geneblock Custom RNA service. Contact the core if you'd like to resynthesize an entire banked plate","")</f>
        <v/>
      </c>
      <c r="BV391" s="4" t="str">
        <f>IF(AND(Table65[[#This Row],[Service]] &lt;&gt; "", Table65[[#This Row],[Vector]]="Banked Construct", Table65[[#This Row],[Bank Construct?]]="Yes"),"Error 12: Cannot bank constructs that are already banked","")</f>
        <v/>
      </c>
      <c r="BW391" s="4" t="str" cm="1">
        <f t="array" ref="BW391">_xlfn.LET(
    _xlpm.ProblemFound, _xlfn.TEXTJOIN(", ", TRUE, IF(AND(Table65[[#This Row],[Synthesis Type]]="Other RNA", OR(Table65[[#This Row],[Codon Optimize Capitalized?]]="No", Table65[[#This Row],[Codon Optimize Capitalized?]]="")), IF((ISNUMBER(SEARCH(Table_pA_Check[pA Check], Table65[[#This Row],[Custom Sequence/Bank ID]]))), Table_pA_Check[pA Check], ""),IF((ISNUMBER(FIND(LOWER(Table_pA_Check[pA Check]), Table65[[#This Row],[Custom Sequence/Bank ID]]))), Table_pA_Check[pA Check], ""))),
    IF(_xlpm.ProblemFound="", "", "Error 13: Problem sequences found (" &amp; _xlpm.ProblemFound &amp; ")"))</f>
        <v/>
      </c>
      <c r="BX391" s="4" t="str">
        <f>IF(AND(Table65[[#This Row],[Service]] &lt;&gt; "", Table65[[#This Row],[Codon Optimize Capitalized?]]&lt;&gt; "No", Table65[[#This Row],[Codon Optimize Capitalized?]]&lt;&gt; "", Table65[[#This Row],[Codon Optimize Capitalized?]]&lt;&gt; "No Options", EXACT(Table65[[#This Row],[Custom Sequence/Bank ID]],LOWER(Table65[[#This Row],[Custom Sequence/Bank ID]]))),"Error 14: Codon optimization is selected, but sequence is lowercase. Change regions for optimization to uppercase","")</f>
        <v/>
      </c>
      <c r="BY391" s="4" t="str">
        <f>IF(COUNTIF(Table65[Name], Table65[[#This Row],[Name]]) &gt; 1, "Error 15: Duplicate name", "")</f>
        <v/>
      </c>
      <c r="BZ391" s="4" t="str">
        <f>IF(
   Table65[[#This Row],[Service]]&lt;&gt;"",
   IF(
      AND(Table65[[#This Row],[Formulation]]="", Table65[[#This Row],[Number of Aliquots]]&gt;1),
      "Error 16: The RTC can only aliquot formulated circRNA; unformulated circRNA is stable through many freeze-thaw cycles",
      ""
   ),
   ""
)</f>
        <v/>
      </c>
      <c r="CA391" s="4" t="str">
        <f>IF(
   Table65[[#This Row],[Service]]&lt;&gt;"",
   IF(
      Table65[[#This Row],[Number of Aliquots]] &gt; (Table65[[#This Row],[Quantity (mg)]]*20),
      "Error 17: Too many aliquots. Maximum aliquots for Quantity requested = " &amp; (Table65[[#This Row],[Quantity (mg)]]*20),
      ""
   ),
   ""
)</f>
        <v/>
      </c>
      <c r="CB391" s="4" t="str">
        <f>IF(
   AND(Table65[[#This Row],[Service]]&lt;&gt;"", Table65[[#This Row],[Quantity (mg)]]&lt;0.2, Table65[[#This Row],[Formulation]]&lt;&gt;"", Table65[[#This Row],[Formulation]]&lt;&gt;"None"),
   "Error 18: Quantity too low. Minimum is 0.2mg for formulations",
   ""
)</f>
        <v/>
      </c>
      <c r="CC391" s="4" t="str">
        <f>IF(
   AND(Table65[[#This Row],[Service]]&lt;&gt;"", Table65[[#This Row],[Vector]]="No Vector", Table65[[#This Row],[Service]]&lt;&gt;"HT Geneblock Custom RNA"),
   "Error 19: [No Vector] can only be used for Geneblock service",
   ""
)</f>
        <v/>
      </c>
      <c r="CD391" s="4" t="str">
        <f>_xlfn.LET(
    _xlpm.errorList, _xlfn.TEXTJOIN(". ", TRUE, Table_Sequence_Check[[#This Row],[Problem Sequence Check]:[GC Check]],Table_Sequence_Check[[#This Row],[Restriction Enzyme Error]:[Gblock No Vector Check]]),
    IF(AND(Table65[[#This Row],[Service]]&lt;&gt;"", Table65[[#This Row],[Custom Sequence/Bank ID]]&lt;&gt;"SPECIAL",_xlpm.errorList&lt;&gt;""), _xlpm.errorList &amp; ".", "")
)</f>
        <v/>
      </c>
      <c r="CF391" s="3" t="str">
        <f t="shared" si="30"/>
        <v>Required</v>
      </c>
      <c r="CG391" s="1" t="str">
        <f t="shared" si="31"/>
        <v>Optional</v>
      </c>
      <c r="CH391" s="1" t="str">
        <f>IF(Table65[[#This Row],[Service]]&lt;&gt;"",IF((Table65[[#This Row],[Service]]="HT Custom RNA") + (Table65[[#This Row],[Service]]="HT Geneblock Custom RNA"), "Empty","Required"),"Empty")</f>
        <v>Empty</v>
      </c>
      <c r="CI391" s="1" t="str">
        <f>IF(Table65[[#This Row],[Service]] = "Stock RNA", "Required","Empty")</f>
        <v>Empty</v>
      </c>
      <c r="CJ391" s="1" t="str">
        <f>IF(OR(Table65[[#This Row],[Service]] = "Custom RNA", Table65[[#This Row],[Service]] = "HT Custom RNA", Table65[[#This Row],[Service]] = "HT Geneblock Custom RNA", Table65[[#This Row],[Service]] = "Formulation"), "Required", "Empty")</f>
        <v>Empty</v>
      </c>
      <c r="CK391" s="1" t="str">
        <f>IF(OR(Table65[[#This Row],[Service]] = "Custom RNA", Table65[[#This Row],[Service]] = "HT Custom RNA", Table65[[#This Row],[Service]] = "HT Geneblock Custom RNA"), "Required", "Empty")</f>
        <v>Empty</v>
      </c>
      <c r="CL391" s="1" t="str">
        <f>IF(OR(Table65[[#This Row],[Service]] = "Custom RNA", Table65[[#This Row],[Service]] = "HT Custom RNA", Table65[[#This Row],[Service]] = "HT Geneblock Custom RNA"), "Required", "Empty")</f>
        <v>Empty</v>
      </c>
      <c r="CM391" s="1" t="str">
        <f>IF(OR(Table65[[#This Row],[Service]] = "Custom RNA", Table65[[#This Row],[Service]] = "HT Custom RNA", Table65[[#This Row],[Service]] = "HT Geneblock Custom RNA"), "Required", "Empty")</f>
        <v>Empty</v>
      </c>
      <c r="CN391" s="1" t="str">
        <f>IF(AND(Table65[[#This Row],[Vector]]&lt;&gt;"Banked Construct", OR(Table65[[#This Row],[Service]] = "Custom RNA", Table65[[#This Row],[Service]] = "HT Custom RNA",Table65[[#This Row],[Service]] = "HT Geneblock Custom RNA",)), "Optional", "Empty")</f>
        <v>Empty</v>
      </c>
      <c r="CO391" s="1" t="str">
        <f>IF(OR(Table65[[#This Row],[Service]] = "Custom RNA", Table65[[#This Row],[Service]] = "HT Custom RNA"), "Optional", "Empty")</f>
        <v>Empty</v>
      </c>
      <c r="CP391" s="1" t="str">
        <f>IF(OR(Table65[[#This Row],[Service]] = "Custom RNA", Table65[[#This Row],[Service]] = "HT Custom RNA", Table65[[#This Row],[Service]] = "HT Custom Geneblock RNA"), "Optional", "Empty")</f>
        <v>Empty</v>
      </c>
      <c r="CQ391" s="1" t="str">
        <f>IF(Table65[[#This Row],[Service]]&lt;&gt;"",IF(OR(Table65[[#This Row],[Service]]="HT Custom RNA", Table65[[#This Row],[Service]]="HT Geneblock Custom RNA"), "Empty","Optional"),"Empty")</f>
        <v>Empty</v>
      </c>
      <c r="CR391" s="1" t="str">
        <f>IF(AND(Table65[[#This Row],[Formulation]]&lt;&gt;"",Table65[[#This Row],[Formulation]]&lt;&gt;"None",Table65[[#This Row],[Formulation]]&lt;&gt;"No Options"), "Required","Empty")</f>
        <v>Empty</v>
      </c>
      <c r="CS391" s="1" t="str">
        <f>IF(AND(Table65[[#This Row],[Formulation]]&lt;&gt;"",Table65[[#This Row],[Formulation]]&lt;&gt;"None",Table65[[#This Row],[Formulation]]&lt;&gt;"No Options"), "Optional","Empty")</f>
        <v>Empty</v>
      </c>
      <c r="CT391" s="1" t="str">
        <f t="shared" si="32"/>
        <v>Optional</v>
      </c>
      <c r="CU391" s="1" t="str">
        <f t="shared" si="33"/>
        <v>Optional</v>
      </c>
      <c r="CV391" s="2" t="str">
        <f t="shared" si="34"/>
        <v>Optional</v>
      </c>
    </row>
    <row r="392" spans="1:100" x14ac:dyDescent="0.35">
      <c r="A392" s="69">
        <v>388</v>
      </c>
      <c r="B392" s="59"/>
      <c r="C392" s="83"/>
      <c r="D392" s="85"/>
      <c r="E392" s="90"/>
      <c r="F392" s="60"/>
      <c r="G392" s="60"/>
      <c r="H392" s="60"/>
      <c r="I392" s="61"/>
      <c r="J392" s="61"/>
      <c r="K392" s="105"/>
      <c r="L392" s="90"/>
      <c r="M392" s="60"/>
      <c r="N392" s="108"/>
      <c r="O392" s="91"/>
      <c r="P392" s="111"/>
      <c r="Q392" s="93" t="str">
        <f>Table_Sequence_Check[[#This Row],[Final Warnings]]</f>
        <v/>
      </c>
      <c r="R392" s="19"/>
      <c r="S392" s="19"/>
      <c r="T392" s="19"/>
      <c r="BG392" s="3" t="str" cm="1">
        <f t="array" ref="BG392">_xlfn.LET(
    _xlpm.ProblemFound, _xlfn.TEXTJOIN(", ", TRUE, IF(OR(Table65[[#This Row],[Codon Optimize Capitalized?]]="No", Table65[[#This Row],[Codon Optimize Capitalized?]]=""), IF((ISNUMBER(SEARCH(Table_Problem_Sequences[Problem Sequences], Table65[[#This Row],[Custom Sequence/Bank ID]]))), Table_Problem_Sequences[Problem Sequences], ""),IF((ISNUMBER(FIND(LOWER(Table_Problem_Sequences[Problem Sequences]), Table65[[#This Row],[Custom Sequence/Bank ID]]))), Table_Problem_Sequences[Problem Sequences], ""))),
    IF(_xlpm.ProblemFound="", "", "Warning 1: Problem sequences found (" &amp; _xlpm.ProblemFound &amp; ")"))</f>
        <v/>
      </c>
      <c r="BH392" s="3" t="str">
        <f>IF(AND(Table65[[#This Row],[Vector]] &lt;&gt; "Banked Construct",Table65[[#This Row],[Service]]&lt;&gt;"Stock RNA", LEN(Table65[[#This Row],[Custom Sequence/Bank ID]])&lt;300, Table65[[#This Row],[Custom Sequence/Bank ID]]&lt;&gt;""),"Comment: Sequence is less than 300nt. A spacer sequence will be added to bring the length up to 300nt","")</f>
        <v/>
      </c>
      <c r="BI392" s="1" t="str">
        <f>IF(AND(Table65[[#This Row],[Custom Sequence/Bank ID]]&lt;&gt;"", Table65[[#This Row],[Codon Optimize Capitalized?]]&lt;&gt; "No", Table65[[#This Row],[Codon Optimize Capitalized?]]&lt;&gt; "", Table65[[#This Row],[Codon Optimize Capitalized?]]&lt;&gt; "No Options"),
    IF(MOD(LEN(SUBSTITUTE(SUBSTITUTE(SUBSTITUTE(SUBSTITUTE(SUBSTITUTE(Table65[[#This Row],[Custom Sequence/Bank ID]], "a", ""), "c", ""), "g", ""), "u", ""), "t", "")), 3) = 0,
        "",
        "Error 3: Optimization regions not divisible by 3"),
    "")</f>
        <v/>
      </c>
      <c r="BJ392" s="1" t="str">
        <f>IF(
    Table65[[#This Row],[Vector]]="Banked Construct",
    IF(
        AND(
            LEFT(Table65[[#This Row],[Custom Sequence/Bank ID]], 3)="RTC",
            ISNUMBER(VALUE(MID(Table65[[#This Row],[Custom Sequence/Bank ID]], 4, 7))),
            LEN(Table65[[#This Row],[Custom Sequence/Bank ID]])=10
        ),
        "",
        "Error 4: Incorrect Bank ID"
    ),
    ""
)</f>
        <v/>
      </c>
      <c r="BK392" s="1" t="str">
        <f>IF(
   AND(Table65[[#This Row],[Vector]]&lt;&gt;"Banked Construct", LEN(Table65[[#This Row],[Custom Sequence/Bank ID]])&gt;0),
   IF(
      LEN(
         SUBSTITUTE(
            SUBSTITUTE(
               SUBSTITUTE(
                  SUBSTITUTE(UPPER(Table65[[#This Row],[Custom Sequence/Bank ID]]),"A",""),
               "C",""),
            "T",""),
         "G","")
      )&gt;0,
      "Error 5: Non-ACGT characters present",
      ""
   ),
   ""
)</f>
        <v/>
      </c>
      <c r="BL392" s="4" t="str">
        <f>IF(AND(Table65[[#This Row],[Vector]] &lt;&gt; "Banked Construct",Table65[[#This Row],[Service]]="Custom RNA", LEN(Table65[[#This Row],[Custom Sequence/Bank ID]])&gt;10000),"Error 6: Maximum sequence length is 10,000nt",IF(AND(Table65[[#This Row],[Vector]] &lt;&gt; "Banked Construct",Table65[[#This Row],[Service]]="HT Custom RNA", LEN(Table65[[#This Row],[Custom Sequence/Bank ID]])&gt;5000),"Error 6: Maximum sequence length for HT is 5,000nt", IF(Table65[[#This Row],[Service]]="HT Geneblock Custom RNA", IF(AND(Table65[[#This Row],[Vector]]="RTC coding circRNA", LEN(Table65[[#This Row],[Custom Sequence/Bank ID]])&gt;3793),"Error 6: Maximum sequence length for Coding CircRNA Geneblock is 3,793nt", IF(AND(Table65[[#This Row],[Vector]]="RTC noncoding circRNA", LEN(Table65[[#This Row],[Custom Sequence/Bank ID]])&gt;4493),"Error 6: Maximum sequence length for Noncoding CircRNA Geneblock is 4,493nt", IF(AND(Table65[[#This Row],[Vector]]="RTC Other RNA", LEN(Table65[[#This Row],[Custom Sequence/Bank ID]])&gt;4913),"Error 6: Maximum sequence length for Other RNA Geneblock is 4,913nt",""))),"")))</f>
        <v/>
      </c>
      <c r="BM392" s="4" t="str">
        <f>IF(AND(Table65[[#This Row],[Vector]] &lt;&gt; "Banked Construct", Table65[[#This Row],[Service]]&lt;&gt;"Stock RNA", Table65[[#This Row],[Custom Sequence/Bank ID]]&lt;&gt;""),
    _xlfn.LET(
        _xlpm.Sequence, Table65[[#This Row],[Custom Sequence/Bank ID]],
        _xlpm.OriginalLength, IF(AND(Table65[[#This Row],[Codon Optimize Capitalized?]] &lt;&gt; "No", Table65[[#This Row],[Codon Optimize Capitalized?]] &lt;&gt; ""),
                           LEN(SUBSTITUTE(SUBSTITUTE(SUBSTITUTE(SUBSTITUTE(SUBSTITUTE(_xlpm.Sequence, "A", ""), "C", ""), "G", ""), "T", ""), "U", "")),
                           LEN(_xlpm.Sequence)),
        _xlpm.NoGCLength, IF(AND(Table65[[#This Row],[Codon Optimize Capitalized?]] &lt;&gt; "No", Table65[[#This Row],[Codon Optimize Capitalized?]] &lt;&gt; ""),
                       LEN((SUBSTITUTE(SUBSTITUTE(SUBSTITUTE(SUBSTITUTE(SUBSTITUTE(SUBSTITUTE(SUBSTITUTE(_xlpm.Sequence, "A", ""), "C", ""), "G", ""), "T", ""), "U", ""), "g", ""), "c", ""))),
                       LEN(SUBSTITUTE(SUBSTITUTE(UPPER(_xlpm.Sequence), "G", ""), "C", ""))),
        _xlpm.GCLength, _xlpm.OriginalLength - _xlpm.NoGCLength,
        _xlpm.GCPercentage, IF(_xlpm.OriginalLength &gt; 15, _xlpm.GCLength / _xlpm.OriginalLength, 0.5),
                IF(OR(_xlpm.GCPercentage &gt; 0.65, _xlpm.GCPercentage &lt; 0.25), "Warning 7: Unoptimized region GC is not between 25-65%", "")
    ),
    ""
)</f>
        <v/>
      </c>
      <c r="BN392" s="4" t="str" cm="1">
        <f t="array" ref="BN392">_xlfn.LET(
    _xlpm.ProblemFound, _xlfn.TEXTJOIN(", ", TRUE, IF(OR(Table65[[#This Row],[Codon Optimize Capitalized?]]="No", Table65[[#This Row],[Codon Optimize Capitalized?]]=""), IF((ISNUMBER(SEARCH(Table_Restriction_Enzymes[XbaI], Table65[[#This Row],[Custom Sequence/Bank ID]]))), Table_Restriction_Enzymes[XbaI], ""),IF((ISNUMBER(FIND(LOWER(Table_Restriction_Enzymes[XbaI]), Table65[[#This Row],[Custom Sequence/Bank ID]]))), Table_Restriction_Enzymes[XbaI], ""))),
    IF(_xlpm.ProblemFound="", "", "[" &amp; _xlpm.ProblemFound &amp; "]"))</f>
        <v/>
      </c>
      <c r="BO392" s="4" t="str">
        <f>IF(Table_Sequence_Check[[#This Row],[Restriction Enzyme 1 Check]]&lt;&gt;"", Table_Restriction_Enzymes[[#Headers],[XbaI]],"")</f>
        <v/>
      </c>
      <c r="BP392" s="4" t="str" cm="1">
        <f t="array" ref="BP392">_xlfn.LET(
    _xlpm.ProblemFound, _xlfn.TEXTJOIN(", ", TRUE, IF(OR(Table65[[#This Row],[Codon Optimize Capitalized?]]="No", Table65[[#This Row],[Codon Optimize Capitalized?]]=""), IF((ISNUMBER(SEARCH(Table_Restriction_Enzymes[AscI], Table65[[#This Row],[Custom Sequence/Bank ID]]))), Table_Restriction_Enzymes[AscI], ""),IF((ISNUMBER(FIND(LOWER(Table_Restriction_Enzymes[AscI]), Table65[[#This Row],[Custom Sequence/Bank ID]]))), Table_Restriction_Enzymes[AscI], ""))),
    IF(_xlpm.ProblemFound="", "", "[" &amp; _xlpm.ProblemFound &amp; "]"))</f>
        <v/>
      </c>
      <c r="BQ392" s="4" t="str">
        <f>IF(Table_Sequence_Check[[#This Row],[Restriction Enzyme 2 Check]]&lt;&gt;"", Table_Restriction_Enzymes[[#Headers],[AscI]],"")</f>
        <v/>
      </c>
      <c r="BR392" s="4" t="str">
        <f>IF(AND(Table65[[#This Row],[Vector]] &lt;&gt; "Banked Construct",Table65[[#This Row],[Service]]&lt;&gt;"Stock RNA", Table65[[#This Row],[Service]]&lt;&gt;"HT Geneblock Custom RNA", Table_Sequence_Check[[#This Row],[Restriction Enzyme 1 Check]]&lt;&gt;"", Table_Sequence_Check[[#This Row],[Restriction Enzyme 2 Check]]&lt;&gt; ""),"Error 8: Remove instances of one of the following: " &amp; _xlfn.CONCAT(Table_Sequence_Check[[#This Row],[Restriction Enzyme 1 Check]],Table_Sequence_Check[[#This Row],[Restriction Enzyme 2 Check]]),"")</f>
        <v/>
      </c>
      <c r="BS392" s="4" t="str" cm="1">
        <f t="array" ref="BS392">IF(
   AND(
      Table65[[#This Row],[Service]] &lt;&gt; "",
      OR(
         COUNTIF(Table65[Service], "HT Custom RNA") &gt; 0,
         COUNTIF(Table65[Service], "HT Geneblock Custom RNA") &gt; 0
      ),
      COUNTA(_xlfn.UNIQUE(_xlfn._xlws.FILTER(Table65[Service], Table65[Service] &lt;&gt; ""))) &gt; 1
   ),
   "Error 9: If selecting HT Custom RNA or HT Geneblock Custom RNA, all items must match the selected HT service",
   ""
)</f>
        <v/>
      </c>
      <c r="BT392" s="4" t="str" cm="1">
        <f t="array" ref="BT392">IF(
   AND(
      Table65[[#This Row],[Service]] &lt;&gt; "",
      OR(COUNTIF(Table65[Service], "*HT Custom RNA*") &gt; 0, COUNTIF(Table65[Service], "*HT Geneblock Custom RNA*") &gt; 0),
      OR(
         COUNTA(_xlfn.UNIQUE(_xlfn._xlws.FILTER(Table65[RNA Analytics], (Table65[Service] &lt;&gt; "")))) &gt; 1,
         COUNTA(_xlfn.UNIQUE(_xlfn._xlws.FILTER(Table65[Bank Construct?], (Table65[Service] &lt;&gt; "")))) &gt; 1,
         COUNTA(_xlfn.UNIQUE(_xlfn._xlws.FILTER(Table65[Synthesis Type], (Table65[Service] &lt;&gt; "")))) &gt; 1
      )
   ),
   "Error 10: If submitting HT Custom RNA or HT Geneblock Custom RNA service request, all items must have the same Synthesis Type, Banking, and Analytics",
   ""
)</f>
        <v/>
      </c>
      <c r="BU392" s="4" t="str">
        <f>IF(AND(OR(Table65[[#This Row],[Service]] = "HT Custom RNA",Table65[[#This Row],[Service]] = "HT Geneblock Custom RNA"), Table65[[#This Row],[Vector]]="Banked Construct"),"Error 11: Banked constructs cannot be submitted for HT/Geneblock Custom RNA service. Contact the core if you'd like to resynthesize an entire banked plate","")</f>
        <v/>
      </c>
      <c r="BV392" s="4" t="str">
        <f>IF(AND(Table65[[#This Row],[Service]] &lt;&gt; "", Table65[[#This Row],[Vector]]="Banked Construct", Table65[[#This Row],[Bank Construct?]]="Yes"),"Error 12: Cannot bank constructs that are already banked","")</f>
        <v/>
      </c>
      <c r="BW392" s="4" t="str" cm="1">
        <f t="array" ref="BW392">_xlfn.LET(
    _xlpm.ProblemFound, _xlfn.TEXTJOIN(", ", TRUE, IF(AND(Table65[[#This Row],[Synthesis Type]]="Other RNA", OR(Table65[[#This Row],[Codon Optimize Capitalized?]]="No", Table65[[#This Row],[Codon Optimize Capitalized?]]="")), IF((ISNUMBER(SEARCH(Table_pA_Check[pA Check], Table65[[#This Row],[Custom Sequence/Bank ID]]))), Table_pA_Check[pA Check], ""),IF((ISNUMBER(FIND(LOWER(Table_pA_Check[pA Check]), Table65[[#This Row],[Custom Sequence/Bank ID]]))), Table_pA_Check[pA Check], ""))),
    IF(_xlpm.ProblemFound="", "", "Error 13: Problem sequences found (" &amp; _xlpm.ProblemFound &amp; ")"))</f>
        <v/>
      </c>
      <c r="BX392" s="4" t="str">
        <f>IF(AND(Table65[[#This Row],[Service]] &lt;&gt; "", Table65[[#This Row],[Codon Optimize Capitalized?]]&lt;&gt; "No", Table65[[#This Row],[Codon Optimize Capitalized?]]&lt;&gt; "", Table65[[#This Row],[Codon Optimize Capitalized?]]&lt;&gt; "No Options", EXACT(Table65[[#This Row],[Custom Sequence/Bank ID]],LOWER(Table65[[#This Row],[Custom Sequence/Bank ID]]))),"Error 14: Codon optimization is selected, but sequence is lowercase. Change regions for optimization to uppercase","")</f>
        <v/>
      </c>
      <c r="BY392" s="4" t="str">
        <f>IF(COUNTIF(Table65[Name], Table65[[#This Row],[Name]]) &gt; 1, "Error 15: Duplicate name", "")</f>
        <v/>
      </c>
      <c r="BZ392" s="4" t="str">
        <f>IF(
   Table65[[#This Row],[Service]]&lt;&gt;"",
   IF(
      AND(Table65[[#This Row],[Formulation]]="", Table65[[#This Row],[Number of Aliquots]]&gt;1),
      "Error 16: The RTC can only aliquot formulated circRNA; unformulated circRNA is stable through many freeze-thaw cycles",
      ""
   ),
   ""
)</f>
        <v/>
      </c>
      <c r="CA392" s="4" t="str">
        <f>IF(
   Table65[[#This Row],[Service]]&lt;&gt;"",
   IF(
      Table65[[#This Row],[Number of Aliquots]] &gt; (Table65[[#This Row],[Quantity (mg)]]*20),
      "Error 17: Too many aliquots. Maximum aliquots for Quantity requested = " &amp; (Table65[[#This Row],[Quantity (mg)]]*20),
      ""
   ),
   ""
)</f>
        <v/>
      </c>
      <c r="CB392" s="4" t="str">
        <f>IF(
   AND(Table65[[#This Row],[Service]]&lt;&gt;"", Table65[[#This Row],[Quantity (mg)]]&lt;0.2, Table65[[#This Row],[Formulation]]&lt;&gt;"", Table65[[#This Row],[Formulation]]&lt;&gt;"None"),
   "Error 18: Quantity too low. Minimum is 0.2mg for formulations",
   ""
)</f>
        <v/>
      </c>
      <c r="CC392" s="4" t="str">
        <f>IF(
   AND(Table65[[#This Row],[Service]]&lt;&gt;"", Table65[[#This Row],[Vector]]="No Vector", Table65[[#This Row],[Service]]&lt;&gt;"HT Geneblock Custom RNA"),
   "Error 19: [No Vector] can only be used for Geneblock service",
   ""
)</f>
        <v/>
      </c>
      <c r="CD392" s="4" t="str">
        <f>_xlfn.LET(
    _xlpm.errorList, _xlfn.TEXTJOIN(". ", TRUE, Table_Sequence_Check[[#This Row],[Problem Sequence Check]:[GC Check]],Table_Sequence_Check[[#This Row],[Restriction Enzyme Error]:[Gblock No Vector Check]]),
    IF(AND(Table65[[#This Row],[Service]]&lt;&gt;"", Table65[[#This Row],[Custom Sequence/Bank ID]]&lt;&gt;"SPECIAL",_xlpm.errorList&lt;&gt;""), _xlpm.errorList &amp; ".", "")
)</f>
        <v/>
      </c>
      <c r="CF392" s="3" t="str">
        <f t="shared" si="30"/>
        <v>Required</v>
      </c>
      <c r="CG392" s="1" t="str">
        <f t="shared" si="31"/>
        <v>Optional</v>
      </c>
      <c r="CH392" s="1" t="str">
        <f>IF(Table65[[#This Row],[Service]]&lt;&gt;"",IF((Table65[[#This Row],[Service]]="HT Custom RNA") + (Table65[[#This Row],[Service]]="HT Geneblock Custom RNA"), "Empty","Required"),"Empty")</f>
        <v>Empty</v>
      </c>
      <c r="CI392" s="1" t="str">
        <f>IF(Table65[[#This Row],[Service]] = "Stock RNA", "Required","Empty")</f>
        <v>Empty</v>
      </c>
      <c r="CJ392" s="1" t="str">
        <f>IF(OR(Table65[[#This Row],[Service]] = "Custom RNA", Table65[[#This Row],[Service]] = "HT Custom RNA", Table65[[#This Row],[Service]] = "HT Geneblock Custom RNA", Table65[[#This Row],[Service]] = "Formulation"), "Required", "Empty")</f>
        <v>Empty</v>
      </c>
      <c r="CK392" s="1" t="str">
        <f>IF(OR(Table65[[#This Row],[Service]] = "Custom RNA", Table65[[#This Row],[Service]] = "HT Custom RNA", Table65[[#This Row],[Service]] = "HT Geneblock Custom RNA"), "Required", "Empty")</f>
        <v>Empty</v>
      </c>
      <c r="CL392" s="1" t="str">
        <f>IF(OR(Table65[[#This Row],[Service]] = "Custom RNA", Table65[[#This Row],[Service]] = "HT Custom RNA", Table65[[#This Row],[Service]] = "HT Geneblock Custom RNA"), "Required", "Empty")</f>
        <v>Empty</v>
      </c>
      <c r="CM392" s="1" t="str">
        <f>IF(OR(Table65[[#This Row],[Service]] = "Custom RNA", Table65[[#This Row],[Service]] = "HT Custom RNA", Table65[[#This Row],[Service]] = "HT Geneblock Custom RNA"), "Required", "Empty")</f>
        <v>Empty</v>
      </c>
      <c r="CN392" s="1" t="str">
        <f>IF(AND(Table65[[#This Row],[Vector]]&lt;&gt;"Banked Construct", OR(Table65[[#This Row],[Service]] = "Custom RNA", Table65[[#This Row],[Service]] = "HT Custom RNA",Table65[[#This Row],[Service]] = "HT Geneblock Custom RNA",)), "Optional", "Empty")</f>
        <v>Empty</v>
      </c>
      <c r="CO392" s="1" t="str">
        <f>IF(OR(Table65[[#This Row],[Service]] = "Custom RNA", Table65[[#This Row],[Service]] = "HT Custom RNA"), "Optional", "Empty")</f>
        <v>Empty</v>
      </c>
      <c r="CP392" s="1" t="str">
        <f>IF(OR(Table65[[#This Row],[Service]] = "Custom RNA", Table65[[#This Row],[Service]] = "HT Custom RNA", Table65[[#This Row],[Service]] = "HT Custom Geneblock RNA"), "Optional", "Empty")</f>
        <v>Empty</v>
      </c>
      <c r="CQ392" s="1" t="str">
        <f>IF(Table65[[#This Row],[Service]]&lt;&gt;"",IF(OR(Table65[[#This Row],[Service]]="HT Custom RNA", Table65[[#This Row],[Service]]="HT Geneblock Custom RNA"), "Empty","Optional"),"Empty")</f>
        <v>Empty</v>
      </c>
      <c r="CR392" s="1" t="str">
        <f>IF(AND(Table65[[#This Row],[Formulation]]&lt;&gt;"",Table65[[#This Row],[Formulation]]&lt;&gt;"None",Table65[[#This Row],[Formulation]]&lt;&gt;"No Options"), "Required","Empty")</f>
        <v>Empty</v>
      </c>
      <c r="CS392" s="1" t="str">
        <f>IF(AND(Table65[[#This Row],[Formulation]]&lt;&gt;"",Table65[[#This Row],[Formulation]]&lt;&gt;"None",Table65[[#This Row],[Formulation]]&lt;&gt;"No Options"), "Optional","Empty")</f>
        <v>Empty</v>
      </c>
      <c r="CT392" s="1" t="str">
        <f t="shared" si="32"/>
        <v>Optional</v>
      </c>
      <c r="CU392" s="1" t="str">
        <f t="shared" si="33"/>
        <v>Optional</v>
      </c>
      <c r="CV392" s="2" t="str">
        <f t="shared" si="34"/>
        <v>Optional</v>
      </c>
    </row>
    <row r="393" spans="1:100" x14ac:dyDescent="0.35">
      <c r="A393" s="69">
        <v>389</v>
      </c>
      <c r="B393" s="59"/>
      <c r="C393" s="83"/>
      <c r="D393" s="85"/>
      <c r="E393" s="90"/>
      <c r="F393" s="60"/>
      <c r="G393" s="60"/>
      <c r="H393" s="60"/>
      <c r="I393" s="61"/>
      <c r="J393" s="61"/>
      <c r="K393" s="105"/>
      <c r="L393" s="90"/>
      <c r="M393" s="60"/>
      <c r="N393" s="108"/>
      <c r="O393" s="91"/>
      <c r="P393" s="111"/>
      <c r="Q393" s="93" t="str">
        <f>Table_Sequence_Check[[#This Row],[Final Warnings]]</f>
        <v/>
      </c>
      <c r="R393" s="19"/>
      <c r="S393" s="19"/>
      <c r="T393" s="19"/>
      <c r="BG393" s="3" t="str" cm="1">
        <f t="array" ref="BG393">_xlfn.LET(
    _xlpm.ProblemFound, _xlfn.TEXTJOIN(", ", TRUE, IF(OR(Table65[[#This Row],[Codon Optimize Capitalized?]]="No", Table65[[#This Row],[Codon Optimize Capitalized?]]=""), IF((ISNUMBER(SEARCH(Table_Problem_Sequences[Problem Sequences], Table65[[#This Row],[Custom Sequence/Bank ID]]))), Table_Problem_Sequences[Problem Sequences], ""),IF((ISNUMBER(FIND(LOWER(Table_Problem_Sequences[Problem Sequences]), Table65[[#This Row],[Custom Sequence/Bank ID]]))), Table_Problem_Sequences[Problem Sequences], ""))),
    IF(_xlpm.ProblemFound="", "", "Warning 1: Problem sequences found (" &amp; _xlpm.ProblemFound &amp; ")"))</f>
        <v/>
      </c>
      <c r="BH393" s="3" t="str">
        <f>IF(AND(Table65[[#This Row],[Vector]] &lt;&gt; "Banked Construct",Table65[[#This Row],[Service]]&lt;&gt;"Stock RNA", LEN(Table65[[#This Row],[Custom Sequence/Bank ID]])&lt;300, Table65[[#This Row],[Custom Sequence/Bank ID]]&lt;&gt;""),"Comment: Sequence is less than 300nt. A spacer sequence will be added to bring the length up to 300nt","")</f>
        <v/>
      </c>
      <c r="BI393" s="1" t="str">
        <f>IF(AND(Table65[[#This Row],[Custom Sequence/Bank ID]]&lt;&gt;"", Table65[[#This Row],[Codon Optimize Capitalized?]]&lt;&gt; "No", Table65[[#This Row],[Codon Optimize Capitalized?]]&lt;&gt; "", Table65[[#This Row],[Codon Optimize Capitalized?]]&lt;&gt; "No Options"),
    IF(MOD(LEN(SUBSTITUTE(SUBSTITUTE(SUBSTITUTE(SUBSTITUTE(SUBSTITUTE(Table65[[#This Row],[Custom Sequence/Bank ID]], "a", ""), "c", ""), "g", ""), "u", ""), "t", "")), 3) = 0,
        "",
        "Error 3: Optimization regions not divisible by 3"),
    "")</f>
        <v/>
      </c>
      <c r="BJ393" s="1" t="str">
        <f>IF(
    Table65[[#This Row],[Vector]]="Banked Construct",
    IF(
        AND(
            LEFT(Table65[[#This Row],[Custom Sequence/Bank ID]], 3)="RTC",
            ISNUMBER(VALUE(MID(Table65[[#This Row],[Custom Sequence/Bank ID]], 4, 7))),
            LEN(Table65[[#This Row],[Custom Sequence/Bank ID]])=10
        ),
        "",
        "Error 4: Incorrect Bank ID"
    ),
    ""
)</f>
        <v/>
      </c>
      <c r="BK393" s="1" t="str">
        <f>IF(
   AND(Table65[[#This Row],[Vector]]&lt;&gt;"Banked Construct", LEN(Table65[[#This Row],[Custom Sequence/Bank ID]])&gt;0),
   IF(
      LEN(
         SUBSTITUTE(
            SUBSTITUTE(
               SUBSTITUTE(
                  SUBSTITUTE(UPPER(Table65[[#This Row],[Custom Sequence/Bank ID]]),"A",""),
               "C",""),
            "T",""),
         "G","")
      )&gt;0,
      "Error 5: Non-ACGT characters present",
      ""
   ),
   ""
)</f>
        <v/>
      </c>
      <c r="BL393" s="4" t="str">
        <f>IF(AND(Table65[[#This Row],[Vector]] &lt;&gt; "Banked Construct",Table65[[#This Row],[Service]]="Custom RNA", LEN(Table65[[#This Row],[Custom Sequence/Bank ID]])&gt;10000),"Error 6: Maximum sequence length is 10,000nt",IF(AND(Table65[[#This Row],[Vector]] &lt;&gt; "Banked Construct",Table65[[#This Row],[Service]]="HT Custom RNA", LEN(Table65[[#This Row],[Custom Sequence/Bank ID]])&gt;5000),"Error 6: Maximum sequence length for HT is 5,000nt", IF(Table65[[#This Row],[Service]]="HT Geneblock Custom RNA", IF(AND(Table65[[#This Row],[Vector]]="RTC coding circRNA", LEN(Table65[[#This Row],[Custom Sequence/Bank ID]])&gt;3793),"Error 6: Maximum sequence length for Coding CircRNA Geneblock is 3,793nt", IF(AND(Table65[[#This Row],[Vector]]="RTC noncoding circRNA", LEN(Table65[[#This Row],[Custom Sequence/Bank ID]])&gt;4493),"Error 6: Maximum sequence length for Noncoding CircRNA Geneblock is 4,493nt", IF(AND(Table65[[#This Row],[Vector]]="RTC Other RNA", LEN(Table65[[#This Row],[Custom Sequence/Bank ID]])&gt;4913),"Error 6: Maximum sequence length for Other RNA Geneblock is 4,913nt",""))),"")))</f>
        <v/>
      </c>
      <c r="BM393" s="4" t="str">
        <f>IF(AND(Table65[[#This Row],[Vector]] &lt;&gt; "Banked Construct", Table65[[#This Row],[Service]]&lt;&gt;"Stock RNA", Table65[[#This Row],[Custom Sequence/Bank ID]]&lt;&gt;""),
    _xlfn.LET(
        _xlpm.Sequence, Table65[[#This Row],[Custom Sequence/Bank ID]],
        _xlpm.OriginalLength, IF(AND(Table65[[#This Row],[Codon Optimize Capitalized?]] &lt;&gt; "No", Table65[[#This Row],[Codon Optimize Capitalized?]] &lt;&gt; ""),
                           LEN(SUBSTITUTE(SUBSTITUTE(SUBSTITUTE(SUBSTITUTE(SUBSTITUTE(_xlpm.Sequence, "A", ""), "C", ""), "G", ""), "T", ""), "U", "")),
                           LEN(_xlpm.Sequence)),
        _xlpm.NoGCLength, IF(AND(Table65[[#This Row],[Codon Optimize Capitalized?]] &lt;&gt; "No", Table65[[#This Row],[Codon Optimize Capitalized?]] &lt;&gt; ""),
                       LEN((SUBSTITUTE(SUBSTITUTE(SUBSTITUTE(SUBSTITUTE(SUBSTITUTE(SUBSTITUTE(SUBSTITUTE(_xlpm.Sequence, "A", ""), "C", ""), "G", ""), "T", ""), "U", ""), "g", ""), "c", ""))),
                       LEN(SUBSTITUTE(SUBSTITUTE(UPPER(_xlpm.Sequence), "G", ""), "C", ""))),
        _xlpm.GCLength, _xlpm.OriginalLength - _xlpm.NoGCLength,
        _xlpm.GCPercentage, IF(_xlpm.OriginalLength &gt; 15, _xlpm.GCLength / _xlpm.OriginalLength, 0.5),
                IF(OR(_xlpm.GCPercentage &gt; 0.65, _xlpm.GCPercentage &lt; 0.25), "Warning 7: Unoptimized region GC is not between 25-65%", "")
    ),
    ""
)</f>
        <v/>
      </c>
      <c r="BN393" s="4" t="str" cm="1">
        <f t="array" ref="BN393">_xlfn.LET(
    _xlpm.ProblemFound, _xlfn.TEXTJOIN(", ", TRUE, IF(OR(Table65[[#This Row],[Codon Optimize Capitalized?]]="No", Table65[[#This Row],[Codon Optimize Capitalized?]]=""), IF((ISNUMBER(SEARCH(Table_Restriction_Enzymes[XbaI], Table65[[#This Row],[Custom Sequence/Bank ID]]))), Table_Restriction_Enzymes[XbaI], ""),IF((ISNUMBER(FIND(LOWER(Table_Restriction_Enzymes[XbaI]), Table65[[#This Row],[Custom Sequence/Bank ID]]))), Table_Restriction_Enzymes[XbaI], ""))),
    IF(_xlpm.ProblemFound="", "", "[" &amp; _xlpm.ProblemFound &amp; "]"))</f>
        <v/>
      </c>
      <c r="BO393" s="4" t="str">
        <f>IF(Table_Sequence_Check[[#This Row],[Restriction Enzyme 1 Check]]&lt;&gt;"", Table_Restriction_Enzymes[[#Headers],[XbaI]],"")</f>
        <v/>
      </c>
      <c r="BP393" s="4" t="str" cm="1">
        <f t="array" ref="BP393">_xlfn.LET(
    _xlpm.ProblemFound, _xlfn.TEXTJOIN(", ", TRUE, IF(OR(Table65[[#This Row],[Codon Optimize Capitalized?]]="No", Table65[[#This Row],[Codon Optimize Capitalized?]]=""), IF((ISNUMBER(SEARCH(Table_Restriction_Enzymes[AscI], Table65[[#This Row],[Custom Sequence/Bank ID]]))), Table_Restriction_Enzymes[AscI], ""),IF((ISNUMBER(FIND(LOWER(Table_Restriction_Enzymes[AscI]), Table65[[#This Row],[Custom Sequence/Bank ID]]))), Table_Restriction_Enzymes[AscI], ""))),
    IF(_xlpm.ProblemFound="", "", "[" &amp; _xlpm.ProblemFound &amp; "]"))</f>
        <v/>
      </c>
      <c r="BQ393" s="4" t="str">
        <f>IF(Table_Sequence_Check[[#This Row],[Restriction Enzyme 2 Check]]&lt;&gt;"", Table_Restriction_Enzymes[[#Headers],[AscI]],"")</f>
        <v/>
      </c>
      <c r="BR393" s="4" t="str">
        <f>IF(AND(Table65[[#This Row],[Vector]] &lt;&gt; "Banked Construct",Table65[[#This Row],[Service]]&lt;&gt;"Stock RNA", Table65[[#This Row],[Service]]&lt;&gt;"HT Geneblock Custom RNA", Table_Sequence_Check[[#This Row],[Restriction Enzyme 1 Check]]&lt;&gt;"", Table_Sequence_Check[[#This Row],[Restriction Enzyme 2 Check]]&lt;&gt; ""),"Error 8: Remove instances of one of the following: " &amp; _xlfn.CONCAT(Table_Sequence_Check[[#This Row],[Restriction Enzyme 1 Check]],Table_Sequence_Check[[#This Row],[Restriction Enzyme 2 Check]]),"")</f>
        <v/>
      </c>
      <c r="BS393" s="4" t="str" cm="1">
        <f t="array" ref="BS393">IF(
   AND(
      Table65[[#This Row],[Service]] &lt;&gt; "",
      OR(
         COUNTIF(Table65[Service], "HT Custom RNA") &gt; 0,
         COUNTIF(Table65[Service], "HT Geneblock Custom RNA") &gt; 0
      ),
      COUNTA(_xlfn.UNIQUE(_xlfn._xlws.FILTER(Table65[Service], Table65[Service] &lt;&gt; ""))) &gt; 1
   ),
   "Error 9: If selecting HT Custom RNA or HT Geneblock Custom RNA, all items must match the selected HT service",
   ""
)</f>
        <v/>
      </c>
      <c r="BT393" s="4" t="str" cm="1">
        <f t="array" ref="BT393">IF(
   AND(
      Table65[[#This Row],[Service]] &lt;&gt; "",
      OR(COUNTIF(Table65[Service], "*HT Custom RNA*") &gt; 0, COUNTIF(Table65[Service], "*HT Geneblock Custom RNA*") &gt; 0),
      OR(
         COUNTA(_xlfn.UNIQUE(_xlfn._xlws.FILTER(Table65[RNA Analytics], (Table65[Service] &lt;&gt; "")))) &gt; 1,
         COUNTA(_xlfn.UNIQUE(_xlfn._xlws.FILTER(Table65[Bank Construct?], (Table65[Service] &lt;&gt; "")))) &gt; 1,
         COUNTA(_xlfn.UNIQUE(_xlfn._xlws.FILTER(Table65[Synthesis Type], (Table65[Service] &lt;&gt; "")))) &gt; 1
      )
   ),
   "Error 10: If submitting HT Custom RNA or HT Geneblock Custom RNA service request, all items must have the same Synthesis Type, Banking, and Analytics",
   ""
)</f>
        <v/>
      </c>
      <c r="BU393" s="4" t="str">
        <f>IF(AND(OR(Table65[[#This Row],[Service]] = "HT Custom RNA",Table65[[#This Row],[Service]] = "HT Geneblock Custom RNA"), Table65[[#This Row],[Vector]]="Banked Construct"),"Error 11: Banked constructs cannot be submitted for HT/Geneblock Custom RNA service. Contact the core if you'd like to resynthesize an entire banked plate","")</f>
        <v/>
      </c>
      <c r="BV393" s="4" t="str">
        <f>IF(AND(Table65[[#This Row],[Service]] &lt;&gt; "", Table65[[#This Row],[Vector]]="Banked Construct", Table65[[#This Row],[Bank Construct?]]="Yes"),"Error 12: Cannot bank constructs that are already banked","")</f>
        <v/>
      </c>
      <c r="BW393" s="4" t="str" cm="1">
        <f t="array" ref="BW393">_xlfn.LET(
    _xlpm.ProblemFound, _xlfn.TEXTJOIN(", ", TRUE, IF(AND(Table65[[#This Row],[Synthesis Type]]="Other RNA", OR(Table65[[#This Row],[Codon Optimize Capitalized?]]="No", Table65[[#This Row],[Codon Optimize Capitalized?]]="")), IF((ISNUMBER(SEARCH(Table_pA_Check[pA Check], Table65[[#This Row],[Custom Sequence/Bank ID]]))), Table_pA_Check[pA Check], ""),IF((ISNUMBER(FIND(LOWER(Table_pA_Check[pA Check]), Table65[[#This Row],[Custom Sequence/Bank ID]]))), Table_pA_Check[pA Check], ""))),
    IF(_xlpm.ProblemFound="", "", "Error 13: Problem sequences found (" &amp; _xlpm.ProblemFound &amp; ")"))</f>
        <v/>
      </c>
      <c r="BX393" s="4" t="str">
        <f>IF(AND(Table65[[#This Row],[Service]] &lt;&gt; "", Table65[[#This Row],[Codon Optimize Capitalized?]]&lt;&gt; "No", Table65[[#This Row],[Codon Optimize Capitalized?]]&lt;&gt; "", Table65[[#This Row],[Codon Optimize Capitalized?]]&lt;&gt; "No Options", EXACT(Table65[[#This Row],[Custom Sequence/Bank ID]],LOWER(Table65[[#This Row],[Custom Sequence/Bank ID]]))),"Error 14: Codon optimization is selected, but sequence is lowercase. Change regions for optimization to uppercase","")</f>
        <v/>
      </c>
      <c r="BY393" s="4" t="str">
        <f>IF(COUNTIF(Table65[Name], Table65[[#This Row],[Name]]) &gt; 1, "Error 15: Duplicate name", "")</f>
        <v/>
      </c>
      <c r="BZ393" s="4" t="str">
        <f>IF(
   Table65[[#This Row],[Service]]&lt;&gt;"",
   IF(
      AND(Table65[[#This Row],[Formulation]]="", Table65[[#This Row],[Number of Aliquots]]&gt;1),
      "Error 16: The RTC can only aliquot formulated circRNA; unformulated circRNA is stable through many freeze-thaw cycles",
      ""
   ),
   ""
)</f>
        <v/>
      </c>
      <c r="CA393" s="4" t="str">
        <f>IF(
   Table65[[#This Row],[Service]]&lt;&gt;"",
   IF(
      Table65[[#This Row],[Number of Aliquots]] &gt; (Table65[[#This Row],[Quantity (mg)]]*20),
      "Error 17: Too many aliquots. Maximum aliquots for Quantity requested = " &amp; (Table65[[#This Row],[Quantity (mg)]]*20),
      ""
   ),
   ""
)</f>
        <v/>
      </c>
      <c r="CB393" s="4" t="str">
        <f>IF(
   AND(Table65[[#This Row],[Service]]&lt;&gt;"", Table65[[#This Row],[Quantity (mg)]]&lt;0.2, Table65[[#This Row],[Formulation]]&lt;&gt;"", Table65[[#This Row],[Formulation]]&lt;&gt;"None"),
   "Error 18: Quantity too low. Minimum is 0.2mg for formulations",
   ""
)</f>
        <v/>
      </c>
      <c r="CC393" s="4" t="str">
        <f>IF(
   AND(Table65[[#This Row],[Service]]&lt;&gt;"", Table65[[#This Row],[Vector]]="No Vector", Table65[[#This Row],[Service]]&lt;&gt;"HT Geneblock Custom RNA"),
   "Error 19: [No Vector] can only be used for Geneblock service",
   ""
)</f>
        <v/>
      </c>
      <c r="CD393" s="4" t="str">
        <f>_xlfn.LET(
    _xlpm.errorList, _xlfn.TEXTJOIN(". ", TRUE, Table_Sequence_Check[[#This Row],[Problem Sequence Check]:[GC Check]],Table_Sequence_Check[[#This Row],[Restriction Enzyme Error]:[Gblock No Vector Check]]),
    IF(AND(Table65[[#This Row],[Service]]&lt;&gt;"", Table65[[#This Row],[Custom Sequence/Bank ID]]&lt;&gt;"SPECIAL",_xlpm.errorList&lt;&gt;""), _xlpm.errorList &amp; ".", "")
)</f>
        <v/>
      </c>
      <c r="CF393" s="3" t="str">
        <f t="shared" si="30"/>
        <v>Required</v>
      </c>
      <c r="CG393" s="1" t="str">
        <f t="shared" si="31"/>
        <v>Optional</v>
      </c>
      <c r="CH393" s="1" t="str">
        <f>IF(Table65[[#This Row],[Service]]&lt;&gt;"",IF((Table65[[#This Row],[Service]]="HT Custom RNA") + (Table65[[#This Row],[Service]]="HT Geneblock Custom RNA"), "Empty","Required"),"Empty")</f>
        <v>Empty</v>
      </c>
      <c r="CI393" s="1" t="str">
        <f>IF(Table65[[#This Row],[Service]] = "Stock RNA", "Required","Empty")</f>
        <v>Empty</v>
      </c>
      <c r="CJ393" s="1" t="str">
        <f>IF(OR(Table65[[#This Row],[Service]] = "Custom RNA", Table65[[#This Row],[Service]] = "HT Custom RNA", Table65[[#This Row],[Service]] = "HT Geneblock Custom RNA", Table65[[#This Row],[Service]] = "Formulation"), "Required", "Empty")</f>
        <v>Empty</v>
      </c>
      <c r="CK393" s="1" t="str">
        <f>IF(OR(Table65[[#This Row],[Service]] = "Custom RNA", Table65[[#This Row],[Service]] = "HT Custom RNA", Table65[[#This Row],[Service]] = "HT Geneblock Custom RNA"), "Required", "Empty")</f>
        <v>Empty</v>
      </c>
      <c r="CL393" s="1" t="str">
        <f>IF(OR(Table65[[#This Row],[Service]] = "Custom RNA", Table65[[#This Row],[Service]] = "HT Custom RNA", Table65[[#This Row],[Service]] = "HT Geneblock Custom RNA"), "Required", "Empty")</f>
        <v>Empty</v>
      </c>
      <c r="CM393" s="1" t="str">
        <f>IF(OR(Table65[[#This Row],[Service]] = "Custom RNA", Table65[[#This Row],[Service]] = "HT Custom RNA", Table65[[#This Row],[Service]] = "HT Geneblock Custom RNA"), "Required", "Empty")</f>
        <v>Empty</v>
      </c>
      <c r="CN393" s="1" t="str">
        <f>IF(AND(Table65[[#This Row],[Vector]]&lt;&gt;"Banked Construct", OR(Table65[[#This Row],[Service]] = "Custom RNA", Table65[[#This Row],[Service]] = "HT Custom RNA",Table65[[#This Row],[Service]] = "HT Geneblock Custom RNA",)), "Optional", "Empty")</f>
        <v>Empty</v>
      </c>
      <c r="CO393" s="1" t="str">
        <f>IF(OR(Table65[[#This Row],[Service]] = "Custom RNA", Table65[[#This Row],[Service]] = "HT Custom RNA"), "Optional", "Empty")</f>
        <v>Empty</v>
      </c>
      <c r="CP393" s="1" t="str">
        <f>IF(OR(Table65[[#This Row],[Service]] = "Custom RNA", Table65[[#This Row],[Service]] = "HT Custom RNA", Table65[[#This Row],[Service]] = "HT Custom Geneblock RNA"), "Optional", "Empty")</f>
        <v>Empty</v>
      </c>
      <c r="CQ393" s="1" t="str">
        <f>IF(Table65[[#This Row],[Service]]&lt;&gt;"",IF(OR(Table65[[#This Row],[Service]]="HT Custom RNA", Table65[[#This Row],[Service]]="HT Geneblock Custom RNA"), "Empty","Optional"),"Empty")</f>
        <v>Empty</v>
      </c>
      <c r="CR393" s="1" t="str">
        <f>IF(AND(Table65[[#This Row],[Formulation]]&lt;&gt;"",Table65[[#This Row],[Formulation]]&lt;&gt;"None",Table65[[#This Row],[Formulation]]&lt;&gt;"No Options"), "Required","Empty")</f>
        <v>Empty</v>
      </c>
      <c r="CS393" s="1" t="str">
        <f>IF(AND(Table65[[#This Row],[Formulation]]&lt;&gt;"",Table65[[#This Row],[Formulation]]&lt;&gt;"None",Table65[[#This Row],[Formulation]]&lt;&gt;"No Options"), "Optional","Empty")</f>
        <v>Empty</v>
      </c>
      <c r="CT393" s="1" t="str">
        <f t="shared" si="32"/>
        <v>Optional</v>
      </c>
      <c r="CU393" s="1" t="str">
        <f t="shared" si="33"/>
        <v>Optional</v>
      </c>
      <c r="CV393" s="2" t="str">
        <f t="shared" si="34"/>
        <v>Optional</v>
      </c>
    </row>
    <row r="394" spans="1:100" x14ac:dyDescent="0.35">
      <c r="A394" s="69">
        <v>390</v>
      </c>
      <c r="B394" s="59"/>
      <c r="C394" s="83"/>
      <c r="D394" s="85"/>
      <c r="E394" s="90"/>
      <c r="F394" s="60"/>
      <c r="G394" s="60"/>
      <c r="H394" s="60"/>
      <c r="I394" s="61"/>
      <c r="J394" s="61"/>
      <c r="K394" s="105"/>
      <c r="L394" s="90"/>
      <c r="M394" s="60"/>
      <c r="N394" s="108"/>
      <c r="O394" s="91"/>
      <c r="P394" s="111"/>
      <c r="Q394" s="93" t="str">
        <f>Table_Sequence_Check[[#This Row],[Final Warnings]]</f>
        <v/>
      </c>
      <c r="R394" s="19"/>
      <c r="S394" s="19"/>
      <c r="T394" s="19"/>
      <c r="BG394" s="3" t="str" cm="1">
        <f t="array" ref="BG394">_xlfn.LET(
    _xlpm.ProblemFound, _xlfn.TEXTJOIN(", ", TRUE, IF(OR(Table65[[#This Row],[Codon Optimize Capitalized?]]="No", Table65[[#This Row],[Codon Optimize Capitalized?]]=""), IF((ISNUMBER(SEARCH(Table_Problem_Sequences[Problem Sequences], Table65[[#This Row],[Custom Sequence/Bank ID]]))), Table_Problem_Sequences[Problem Sequences], ""),IF((ISNUMBER(FIND(LOWER(Table_Problem_Sequences[Problem Sequences]), Table65[[#This Row],[Custom Sequence/Bank ID]]))), Table_Problem_Sequences[Problem Sequences], ""))),
    IF(_xlpm.ProblemFound="", "", "Warning 1: Problem sequences found (" &amp; _xlpm.ProblemFound &amp; ")"))</f>
        <v/>
      </c>
      <c r="BH394" s="3" t="str">
        <f>IF(AND(Table65[[#This Row],[Vector]] &lt;&gt; "Banked Construct",Table65[[#This Row],[Service]]&lt;&gt;"Stock RNA", LEN(Table65[[#This Row],[Custom Sequence/Bank ID]])&lt;300, Table65[[#This Row],[Custom Sequence/Bank ID]]&lt;&gt;""),"Comment: Sequence is less than 300nt. A spacer sequence will be added to bring the length up to 300nt","")</f>
        <v/>
      </c>
      <c r="BI394" s="1" t="str">
        <f>IF(AND(Table65[[#This Row],[Custom Sequence/Bank ID]]&lt;&gt;"", Table65[[#This Row],[Codon Optimize Capitalized?]]&lt;&gt; "No", Table65[[#This Row],[Codon Optimize Capitalized?]]&lt;&gt; "", Table65[[#This Row],[Codon Optimize Capitalized?]]&lt;&gt; "No Options"),
    IF(MOD(LEN(SUBSTITUTE(SUBSTITUTE(SUBSTITUTE(SUBSTITUTE(SUBSTITUTE(Table65[[#This Row],[Custom Sequence/Bank ID]], "a", ""), "c", ""), "g", ""), "u", ""), "t", "")), 3) = 0,
        "",
        "Error 3: Optimization regions not divisible by 3"),
    "")</f>
        <v/>
      </c>
      <c r="BJ394" s="1" t="str">
        <f>IF(
    Table65[[#This Row],[Vector]]="Banked Construct",
    IF(
        AND(
            LEFT(Table65[[#This Row],[Custom Sequence/Bank ID]], 3)="RTC",
            ISNUMBER(VALUE(MID(Table65[[#This Row],[Custom Sequence/Bank ID]], 4, 7))),
            LEN(Table65[[#This Row],[Custom Sequence/Bank ID]])=10
        ),
        "",
        "Error 4: Incorrect Bank ID"
    ),
    ""
)</f>
        <v/>
      </c>
      <c r="BK394" s="1" t="str">
        <f>IF(
   AND(Table65[[#This Row],[Vector]]&lt;&gt;"Banked Construct", LEN(Table65[[#This Row],[Custom Sequence/Bank ID]])&gt;0),
   IF(
      LEN(
         SUBSTITUTE(
            SUBSTITUTE(
               SUBSTITUTE(
                  SUBSTITUTE(UPPER(Table65[[#This Row],[Custom Sequence/Bank ID]]),"A",""),
               "C",""),
            "T",""),
         "G","")
      )&gt;0,
      "Error 5: Non-ACGT characters present",
      ""
   ),
   ""
)</f>
        <v/>
      </c>
      <c r="BL394" s="4" t="str">
        <f>IF(AND(Table65[[#This Row],[Vector]] &lt;&gt; "Banked Construct",Table65[[#This Row],[Service]]="Custom RNA", LEN(Table65[[#This Row],[Custom Sequence/Bank ID]])&gt;10000),"Error 6: Maximum sequence length is 10,000nt",IF(AND(Table65[[#This Row],[Vector]] &lt;&gt; "Banked Construct",Table65[[#This Row],[Service]]="HT Custom RNA", LEN(Table65[[#This Row],[Custom Sequence/Bank ID]])&gt;5000),"Error 6: Maximum sequence length for HT is 5,000nt", IF(Table65[[#This Row],[Service]]="HT Geneblock Custom RNA", IF(AND(Table65[[#This Row],[Vector]]="RTC coding circRNA", LEN(Table65[[#This Row],[Custom Sequence/Bank ID]])&gt;3793),"Error 6: Maximum sequence length for Coding CircRNA Geneblock is 3,793nt", IF(AND(Table65[[#This Row],[Vector]]="RTC noncoding circRNA", LEN(Table65[[#This Row],[Custom Sequence/Bank ID]])&gt;4493),"Error 6: Maximum sequence length for Noncoding CircRNA Geneblock is 4,493nt", IF(AND(Table65[[#This Row],[Vector]]="RTC Other RNA", LEN(Table65[[#This Row],[Custom Sequence/Bank ID]])&gt;4913),"Error 6: Maximum sequence length for Other RNA Geneblock is 4,913nt",""))),"")))</f>
        <v/>
      </c>
      <c r="BM394" s="4" t="str">
        <f>IF(AND(Table65[[#This Row],[Vector]] &lt;&gt; "Banked Construct", Table65[[#This Row],[Service]]&lt;&gt;"Stock RNA", Table65[[#This Row],[Custom Sequence/Bank ID]]&lt;&gt;""),
    _xlfn.LET(
        _xlpm.Sequence, Table65[[#This Row],[Custom Sequence/Bank ID]],
        _xlpm.OriginalLength, IF(AND(Table65[[#This Row],[Codon Optimize Capitalized?]] &lt;&gt; "No", Table65[[#This Row],[Codon Optimize Capitalized?]] &lt;&gt; ""),
                           LEN(SUBSTITUTE(SUBSTITUTE(SUBSTITUTE(SUBSTITUTE(SUBSTITUTE(_xlpm.Sequence, "A", ""), "C", ""), "G", ""), "T", ""), "U", "")),
                           LEN(_xlpm.Sequence)),
        _xlpm.NoGCLength, IF(AND(Table65[[#This Row],[Codon Optimize Capitalized?]] &lt;&gt; "No", Table65[[#This Row],[Codon Optimize Capitalized?]] &lt;&gt; ""),
                       LEN((SUBSTITUTE(SUBSTITUTE(SUBSTITUTE(SUBSTITUTE(SUBSTITUTE(SUBSTITUTE(SUBSTITUTE(_xlpm.Sequence, "A", ""), "C", ""), "G", ""), "T", ""), "U", ""), "g", ""), "c", ""))),
                       LEN(SUBSTITUTE(SUBSTITUTE(UPPER(_xlpm.Sequence), "G", ""), "C", ""))),
        _xlpm.GCLength, _xlpm.OriginalLength - _xlpm.NoGCLength,
        _xlpm.GCPercentage, IF(_xlpm.OriginalLength &gt; 15, _xlpm.GCLength / _xlpm.OriginalLength, 0.5),
                IF(OR(_xlpm.GCPercentage &gt; 0.65, _xlpm.GCPercentage &lt; 0.25), "Warning 7: Unoptimized region GC is not between 25-65%", "")
    ),
    ""
)</f>
        <v/>
      </c>
      <c r="BN394" s="4" t="str" cm="1">
        <f t="array" ref="BN394">_xlfn.LET(
    _xlpm.ProblemFound, _xlfn.TEXTJOIN(", ", TRUE, IF(OR(Table65[[#This Row],[Codon Optimize Capitalized?]]="No", Table65[[#This Row],[Codon Optimize Capitalized?]]=""), IF((ISNUMBER(SEARCH(Table_Restriction_Enzymes[XbaI], Table65[[#This Row],[Custom Sequence/Bank ID]]))), Table_Restriction_Enzymes[XbaI], ""),IF((ISNUMBER(FIND(LOWER(Table_Restriction_Enzymes[XbaI]), Table65[[#This Row],[Custom Sequence/Bank ID]]))), Table_Restriction_Enzymes[XbaI], ""))),
    IF(_xlpm.ProblemFound="", "", "[" &amp; _xlpm.ProblemFound &amp; "]"))</f>
        <v/>
      </c>
      <c r="BO394" s="4" t="str">
        <f>IF(Table_Sequence_Check[[#This Row],[Restriction Enzyme 1 Check]]&lt;&gt;"", Table_Restriction_Enzymes[[#Headers],[XbaI]],"")</f>
        <v/>
      </c>
      <c r="BP394" s="4" t="str" cm="1">
        <f t="array" ref="BP394">_xlfn.LET(
    _xlpm.ProblemFound, _xlfn.TEXTJOIN(", ", TRUE, IF(OR(Table65[[#This Row],[Codon Optimize Capitalized?]]="No", Table65[[#This Row],[Codon Optimize Capitalized?]]=""), IF((ISNUMBER(SEARCH(Table_Restriction_Enzymes[AscI], Table65[[#This Row],[Custom Sequence/Bank ID]]))), Table_Restriction_Enzymes[AscI], ""),IF((ISNUMBER(FIND(LOWER(Table_Restriction_Enzymes[AscI]), Table65[[#This Row],[Custom Sequence/Bank ID]]))), Table_Restriction_Enzymes[AscI], ""))),
    IF(_xlpm.ProblemFound="", "", "[" &amp; _xlpm.ProblemFound &amp; "]"))</f>
        <v/>
      </c>
      <c r="BQ394" s="4" t="str">
        <f>IF(Table_Sequence_Check[[#This Row],[Restriction Enzyme 2 Check]]&lt;&gt;"", Table_Restriction_Enzymes[[#Headers],[AscI]],"")</f>
        <v/>
      </c>
      <c r="BR394" s="4" t="str">
        <f>IF(AND(Table65[[#This Row],[Vector]] &lt;&gt; "Banked Construct",Table65[[#This Row],[Service]]&lt;&gt;"Stock RNA", Table65[[#This Row],[Service]]&lt;&gt;"HT Geneblock Custom RNA", Table_Sequence_Check[[#This Row],[Restriction Enzyme 1 Check]]&lt;&gt;"", Table_Sequence_Check[[#This Row],[Restriction Enzyme 2 Check]]&lt;&gt; ""),"Error 8: Remove instances of one of the following: " &amp; _xlfn.CONCAT(Table_Sequence_Check[[#This Row],[Restriction Enzyme 1 Check]],Table_Sequence_Check[[#This Row],[Restriction Enzyme 2 Check]]),"")</f>
        <v/>
      </c>
      <c r="BS394" s="4" t="str" cm="1">
        <f t="array" ref="BS394">IF(
   AND(
      Table65[[#This Row],[Service]] &lt;&gt; "",
      OR(
         COUNTIF(Table65[Service], "HT Custom RNA") &gt; 0,
         COUNTIF(Table65[Service], "HT Geneblock Custom RNA") &gt; 0
      ),
      COUNTA(_xlfn.UNIQUE(_xlfn._xlws.FILTER(Table65[Service], Table65[Service] &lt;&gt; ""))) &gt; 1
   ),
   "Error 9: If selecting HT Custom RNA or HT Geneblock Custom RNA, all items must match the selected HT service",
   ""
)</f>
        <v/>
      </c>
      <c r="BT394" s="4" t="str" cm="1">
        <f t="array" ref="BT394">IF(
   AND(
      Table65[[#This Row],[Service]] &lt;&gt; "",
      OR(COUNTIF(Table65[Service], "*HT Custom RNA*") &gt; 0, COUNTIF(Table65[Service], "*HT Geneblock Custom RNA*") &gt; 0),
      OR(
         COUNTA(_xlfn.UNIQUE(_xlfn._xlws.FILTER(Table65[RNA Analytics], (Table65[Service] &lt;&gt; "")))) &gt; 1,
         COUNTA(_xlfn.UNIQUE(_xlfn._xlws.FILTER(Table65[Bank Construct?], (Table65[Service] &lt;&gt; "")))) &gt; 1,
         COUNTA(_xlfn.UNIQUE(_xlfn._xlws.FILTER(Table65[Synthesis Type], (Table65[Service] &lt;&gt; "")))) &gt; 1
      )
   ),
   "Error 10: If submitting HT Custom RNA or HT Geneblock Custom RNA service request, all items must have the same Synthesis Type, Banking, and Analytics",
   ""
)</f>
        <v/>
      </c>
      <c r="BU394" s="4" t="str">
        <f>IF(AND(OR(Table65[[#This Row],[Service]] = "HT Custom RNA",Table65[[#This Row],[Service]] = "HT Geneblock Custom RNA"), Table65[[#This Row],[Vector]]="Banked Construct"),"Error 11: Banked constructs cannot be submitted for HT/Geneblock Custom RNA service. Contact the core if you'd like to resynthesize an entire banked plate","")</f>
        <v/>
      </c>
      <c r="BV394" s="4" t="str">
        <f>IF(AND(Table65[[#This Row],[Service]] &lt;&gt; "", Table65[[#This Row],[Vector]]="Banked Construct", Table65[[#This Row],[Bank Construct?]]="Yes"),"Error 12: Cannot bank constructs that are already banked","")</f>
        <v/>
      </c>
      <c r="BW394" s="4" t="str" cm="1">
        <f t="array" ref="BW394">_xlfn.LET(
    _xlpm.ProblemFound, _xlfn.TEXTJOIN(", ", TRUE, IF(AND(Table65[[#This Row],[Synthesis Type]]="Other RNA", OR(Table65[[#This Row],[Codon Optimize Capitalized?]]="No", Table65[[#This Row],[Codon Optimize Capitalized?]]="")), IF((ISNUMBER(SEARCH(Table_pA_Check[pA Check], Table65[[#This Row],[Custom Sequence/Bank ID]]))), Table_pA_Check[pA Check], ""),IF((ISNUMBER(FIND(LOWER(Table_pA_Check[pA Check]), Table65[[#This Row],[Custom Sequence/Bank ID]]))), Table_pA_Check[pA Check], ""))),
    IF(_xlpm.ProblemFound="", "", "Error 13: Problem sequences found (" &amp; _xlpm.ProblemFound &amp; ")"))</f>
        <v/>
      </c>
      <c r="BX394" s="4" t="str">
        <f>IF(AND(Table65[[#This Row],[Service]] &lt;&gt; "", Table65[[#This Row],[Codon Optimize Capitalized?]]&lt;&gt; "No", Table65[[#This Row],[Codon Optimize Capitalized?]]&lt;&gt; "", Table65[[#This Row],[Codon Optimize Capitalized?]]&lt;&gt; "No Options", EXACT(Table65[[#This Row],[Custom Sequence/Bank ID]],LOWER(Table65[[#This Row],[Custom Sequence/Bank ID]]))),"Error 14: Codon optimization is selected, but sequence is lowercase. Change regions for optimization to uppercase","")</f>
        <v/>
      </c>
      <c r="BY394" s="4" t="str">
        <f>IF(COUNTIF(Table65[Name], Table65[[#This Row],[Name]]) &gt; 1, "Error 15: Duplicate name", "")</f>
        <v/>
      </c>
      <c r="BZ394" s="4" t="str">
        <f>IF(
   Table65[[#This Row],[Service]]&lt;&gt;"",
   IF(
      AND(Table65[[#This Row],[Formulation]]="", Table65[[#This Row],[Number of Aliquots]]&gt;1),
      "Error 16: The RTC can only aliquot formulated circRNA; unformulated circRNA is stable through many freeze-thaw cycles",
      ""
   ),
   ""
)</f>
        <v/>
      </c>
      <c r="CA394" s="4" t="str">
        <f>IF(
   Table65[[#This Row],[Service]]&lt;&gt;"",
   IF(
      Table65[[#This Row],[Number of Aliquots]] &gt; (Table65[[#This Row],[Quantity (mg)]]*20),
      "Error 17: Too many aliquots. Maximum aliquots for Quantity requested = " &amp; (Table65[[#This Row],[Quantity (mg)]]*20),
      ""
   ),
   ""
)</f>
        <v/>
      </c>
      <c r="CB394" s="4" t="str">
        <f>IF(
   AND(Table65[[#This Row],[Service]]&lt;&gt;"", Table65[[#This Row],[Quantity (mg)]]&lt;0.2, Table65[[#This Row],[Formulation]]&lt;&gt;"", Table65[[#This Row],[Formulation]]&lt;&gt;"None"),
   "Error 18: Quantity too low. Minimum is 0.2mg for formulations",
   ""
)</f>
        <v/>
      </c>
      <c r="CC394" s="4" t="str">
        <f>IF(
   AND(Table65[[#This Row],[Service]]&lt;&gt;"", Table65[[#This Row],[Vector]]="No Vector", Table65[[#This Row],[Service]]&lt;&gt;"HT Geneblock Custom RNA"),
   "Error 19: [No Vector] can only be used for Geneblock service",
   ""
)</f>
        <v/>
      </c>
      <c r="CD394" s="4" t="str">
        <f>_xlfn.LET(
    _xlpm.errorList, _xlfn.TEXTJOIN(". ", TRUE, Table_Sequence_Check[[#This Row],[Problem Sequence Check]:[GC Check]],Table_Sequence_Check[[#This Row],[Restriction Enzyme Error]:[Gblock No Vector Check]]),
    IF(AND(Table65[[#This Row],[Service]]&lt;&gt;"", Table65[[#This Row],[Custom Sequence/Bank ID]]&lt;&gt;"SPECIAL",_xlpm.errorList&lt;&gt;""), _xlpm.errorList &amp; ".", "")
)</f>
        <v/>
      </c>
      <c r="CF394" s="3" t="str">
        <f t="shared" si="30"/>
        <v>Required</v>
      </c>
      <c r="CG394" s="1" t="str">
        <f t="shared" si="31"/>
        <v>Optional</v>
      </c>
      <c r="CH394" s="1" t="str">
        <f>IF(Table65[[#This Row],[Service]]&lt;&gt;"",IF((Table65[[#This Row],[Service]]="HT Custom RNA") + (Table65[[#This Row],[Service]]="HT Geneblock Custom RNA"), "Empty","Required"),"Empty")</f>
        <v>Empty</v>
      </c>
      <c r="CI394" s="1" t="str">
        <f>IF(Table65[[#This Row],[Service]] = "Stock RNA", "Required","Empty")</f>
        <v>Empty</v>
      </c>
      <c r="CJ394" s="1" t="str">
        <f>IF(OR(Table65[[#This Row],[Service]] = "Custom RNA", Table65[[#This Row],[Service]] = "HT Custom RNA", Table65[[#This Row],[Service]] = "HT Geneblock Custom RNA", Table65[[#This Row],[Service]] = "Formulation"), "Required", "Empty")</f>
        <v>Empty</v>
      </c>
      <c r="CK394" s="1" t="str">
        <f>IF(OR(Table65[[#This Row],[Service]] = "Custom RNA", Table65[[#This Row],[Service]] = "HT Custom RNA", Table65[[#This Row],[Service]] = "HT Geneblock Custom RNA"), "Required", "Empty")</f>
        <v>Empty</v>
      </c>
      <c r="CL394" s="1" t="str">
        <f>IF(OR(Table65[[#This Row],[Service]] = "Custom RNA", Table65[[#This Row],[Service]] = "HT Custom RNA", Table65[[#This Row],[Service]] = "HT Geneblock Custom RNA"), "Required", "Empty")</f>
        <v>Empty</v>
      </c>
      <c r="CM394" s="1" t="str">
        <f>IF(OR(Table65[[#This Row],[Service]] = "Custom RNA", Table65[[#This Row],[Service]] = "HT Custom RNA", Table65[[#This Row],[Service]] = "HT Geneblock Custom RNA"), "Required", "Empty")</f>
        <v>Empty</v>
      </c>
      <c r="CN394" s="1" t="str">
        <f>IF(AND(Table65[[#This Row],[Vector]]&lt;&gt;"Banked Construct", OR(Table65[[#This Row],[Service]] = "Custom RNA", Table65[[#This Row],[Service]] = "HT Custom RNA",Table65[[#This Row],[Service]] = "HT Geneblock Custom RNA",)), "Optional", "Empty")</f>
        <v>Empty</v>
      </c>
      <c r="CO394" s="1" t="str">
        <f>IF(OR(Table65[[#This Row],[Service]] = "Custom RNA", Table65[[#This Row],[Service]] = "HT Custom RNA"), "Optional", "Empty")</f>
        <v>Empty</v>
      </c>
      <c r="CP394" s="1" t="str">
        <f>IF(OR(Table65[[#This Row],[Service]] = "Custom RNA", Table65[[#This Row],[Service]] = "HT Custom RNA", Table65[[#This Row],[Service]] = "HT Custom Geneblock RNA"), "Optional", "Empty")</f>
        <v>Empty</v>
      </c>
      <c r="CQ394" s="1" t="str">
        <f>IF(Table65[[#This Row],[Service]]&lt;&gt;"",IF(OR(Table65[[#This Row],[Service]]="HT Custom RNA", Table65[[#This Row],[Service]]="HT Geneblock Custom RNA"), "Empty","Optional"),"Empty")</f>
        <v>Empty</v>
      </c>
      <c r="CR394" s="1" t="str">
        <f>IF(AND(Table65[[#This Row],[Formulation]]&lt;&gt;"",Table65[[#This Row],[Formulation]]&lt;&gt;"None",Table65[[#This Row],[Formulation]]&lt;&gt;"No Options"), "Required","Empty")</f>
        <v>Empty</v>
      </c>
      <c r="CS394" s="1" t="str">
        <f>IF(AND(Table65[[#This Row],[Formulation]]&lt;&gt;"",Table65[[#This Row],[Formulation]]&lt;&gt;"None",Table65[[#This Row],[Formulation]]&lt;&gt;"No Options"), "Optional","Empty")</f>
        <v>Empty</v>
      </c>
      <c r="CT394" s="1" t="str">
        <f t="shared" si="32"/>
        <v>Optional</v>
      </c>
      <c r="CU394" s="1" t="str">
        <f t="shared" si="33"/>
        <v>Optional</v>
      </c>
      <c r="CV394" s="2" t="str">
        <f t="shared" si="34"/>
        <v>Optional</v>
      </c>
    </row>
    <row r="395" spans="1:100" x14ac:dyDescent="0.35">
      <c r="A395" s="69">
        <v>391</v>
      </c>
      <c r="B395" s="59"/>
      <c r="C395" s="83"/>
      <c r="D395" s="85"/>
      <c r="E395" s="90"/>
      <c r="F395" s="60"/>
      <c r="G395" s="60"/>
      <c r="H395" s="60"/>
      <c r="I395" s="61"/>
      <c r="J395" s="61"/>
      <c r="K395" s="105"/>
      <c r="L395" s="90"/>
      <c r="M395" s="60"/>
      <c r="N395" s="108"/>
      <c r="O395" s="91"/>
      <c r="P395" s="111"/>
      <c r="Q395" s="93" t="str">
        <f>Table_Sequence_Check[[#This Row],[Final Warnings]]</f>
        <v/>
      </c>
      <c r="R395" s="19"/>
      <c r="S395" s="19"/>
      <c r="T395" s="19"/>
      <c r="BG395" s="3" t="str" cm="1">
        <f t="array" ref="BG395">_xlfn.LET(
    _xlpm.ProblemFound, _xlfn.TEXTJOIN(", ", TRUE, IF(OR(Table65[[#This Row],[Codon Optimize Capitalized?]]="No", Table65[[#This Row],[Codon Optimize Capitalized?]]=""), IF((ISNUMBER(SEARCH(Table_Problem_Sequences[Problem Sequences], Table65[[#This Row],[Custom Sequence/Bank ID]]))), Table_Problem_Sequences[Problem Sequences], ""),IF((ISNUMBER(FIND(LOWER(Table_Problem_Sequences[Problem Sequences]), Table65[[#This Row],[Custom Sequence/Bank ID]]))), Table_Problem_Sequences[Problem Sequences], ""))),
    IF(_xlpm.ProblemFound="", "", "Warning 1: Problem sequences found (" &amp; _xlpm.ProblemFound &amp; ")"))</f>
        <v/>
      </c>
      <c r="BH395" s="3" t="str">
        <f>IF(AND(Table65[[#This Row],[Vector]] &lt;&gt; "Banked Construct",Table65[[#This Row],[Service]]&lt;&gt;"Stock RNA", LEN(Table65[[#This Row],[Custom Sequence/Bank ID]])&lt;300, Table65[[#This Row],[Custom Sequence/Bank ID]]&lt;&gt;""),"Comment: Sequence is less than 300nt. A spacer sequence will be added to bring the length up to 300nt","")</f>
        <v/>
      </c>
      <c r="BI395" s="1" t="str">
        <f>IF(AND(Table65[[#This Row],[Custom Sequence/Bank ID]]&lt;&gt;"", Table65[[#This Row],[Codon Optimize Capitalized?]]&lt;&gt; "No", Table65[[#This Row],[Codon Optimize Capitalized?]]&lt;&gt; "", Table65[[#This Row],[Codon Optimize Capitalized?]]&lt;&gt; "No Options"),
    IF(MOD(LEN(SUBSTITUTE(SUBSTITUTE(SUBSTITUTE(SUBSTITUTE(SUBSTITUTE(Table65[[#This Row],[Custom Sequence/Bank ID]], "a", ""), "c", ""), "g", ""), "u", ""), "t", "")), 3) = 0,
        "",
        "Error 3: Optimization regions not divisible by 3"),
    "")</f>
        <v/>
      </c>
      <c r="BJ395" s="1" t="str">
        <f>IF(
    Table65[[#This Row],[Vector]]="Banked Construct",
    IF(
        AND(
            LEFT(Table65[[#This Row],[Custom Sequence/Bank ID]], 3)="RTC",
            ISNUMBER(VALUE(MID(Table65[[#This Row],[Custom Sequence/Bank ID]], 4, 7))),
            LEN(Table65[[#This Row],[Custom Sequence/Bank ID]])=10
        ),
        "",
        "Error 4: Incorrect Bank ID"
    ),
    ""
)</f>
        <v/>
      </c>
      <c r="BK395" s="1" t="str">
        <f>IF(
   AND(Table65[[#This Row],[Vector]]&lt;&gt;"Banked Construct", LEN(Table65[[#This Row],[Custom Sequence/Bank ID]])&gt;0),
   IF(
      LEN(
         SUBSTITUTE(
            SUBSTITUTE(
               SUBSTITUTE(
                  SUBSTITUTE(UPPER(Table65[[#This Row],[Custom Sequence/Bank ID]]),"A",""),
               "C",""),
            "T",""),
         "G","")
      )&gt;0,
      "Error 5: Non-ACGT characters present",
      ""
   ),
   ""
)</f>
        <v/>
      </c>
      <c r="BL395" s="4" t="str">
        <f>IF(AND(Table65[[#This Row],[Vector]] &lt;&gt; "Banked Construct",Table65[[#This Row],[Service]]="Custom RNA", LEN(Table65[[#This Row],[Custom Sequence/Bank ID]])&gt;10000),"Error 6: Maximum sequence length is 10,000nt",IF(AND(Table65[[#This Row],[Vector]] &lt;&gt; "Banked Construct",Table65[[#This Row],[Service]]="HT Custom RNA", LEN(Table65[[#This Row],[Custom Sequence/Bank ID]])&gt;5000),"Error 6: Maximum sequence length for HT is 5,000nt", IF(Table65[[#This Row],[Service]]="HT Geneblock Custom RNA", IF(AND(Table65[[#This Row],[Vector]]="RTC coding circRNA", LEN(Table65[[#This Row],[Custom Sequence/Bank ID]])&gt;3793),"Error 6: Maximum sequence length for Coding CircRNA Geneblock is 3,793nt", IF(AND(Table65[[#This Row],[Vector]]="RTC noncoding circRNA", LEN(Table65[[#This Row],[Custom Sequence/Bank ID]])&gt;4493),"Error 6: Maximum sequence length for Noncoding CircRNA Geneblock is 4,493nt", IF(AND(Table65[[#This Row],[Vector]]="RTC Other RNA", LEN(Table65[[#This Row],[Custom Sequence/Bank ID]])&gt;4913),"Error 6: Maximum sequence length for Other RNA Geneblock is 4,913nt",""))),"")))</f>
        <v/>
      </c>
      <c r="BM395" s="4" t="str">
        <f>IF(AND(Table65[[#This Row],[Vector]] &lt;&gt; "Banked Construct", Table65[[#This Row],[Service]]&lt;&gt;"Stock RNA", Table65[[#This Row],[Custom Sequence/Bank ID]]&lt;&gt;""),
    _xlfn.LET(
        _xlpm.Sequence, Table65[[#This Row],[Custom Sequence/Bank ID]],
        _xlpm.OriginalLength, IF(AND(Table65[[#This Row],[Codon Optimize Capitalized?]] &lt;&gt; "No", Table65[[#This Row],[Codon Optimize Capitalized?]] &lt;&gt; ""),
                           LEN(SUBSTITUTE(SUBSTITUTE(SUBSTITUTE(SUBSTITUTE(SUBSTITUTE(_xlpm.Sequence, "A", ""), "C", ""), "G", ""), "T", ""), "U", "")),
                           LEN(_xlpm.Sequence)),
        _xlpm.NoGCLength, IF(AND(Table65[[#This Row],[Codon Optimize Capitalized?]] &lt;&gt; "No", Table65[[#This Row],[Codon Optimize Capitalized?]] &lt;&gt; ""),
                       LEN((SUBSTITUTE(SUBSTITUTE(SUBSTITUTE(SUBSTITUTE(SUBSTITUTE(SUBSTITUTE(SUBSTITUTE(_xlpm.Sequence, "A", ""), "C", ""), "G", ""), "T", ""), "U", ""), "g", ""), "c", ""))),
                       LEN(SUBSTITUTE(SUBSTITUTE(UPPER(_xlpm.Sequence), "G", ""), "C", ""))),
        _xlpm.GCLength, _xlpm.OriginalLength - _xlpm.NoGCLength,
        _xlpm.GCPercentage, IF(_xlpm.OriginalLength &gt; 15, _xlpm.GCLength / _xlpm.OriginalLength, 0.5),
                IF(OR(_xlpm.GCPercentage &gt; 0.65, _xlpm.GCPercentage &lt; 0.25), "Warning 7: Unoptimized region GC is not between 25-65%", "")
    ),
    ""
)</f>
        <v/>
      </c>
      <c r="BN395" s="4" t="str" cm="1">
        <f t="array" ref="BN395">_xlfn.LET(
    _xlpm.ProblemFound, _xlfn.TEXTJOIN(", ", TRUE, IF(OR(Table65[[#This Row],[Codon Optimize Capitalized?]]="No", Table65[[#This Row],[Codon Optimize Capitalized?]]=""), IF((ISNUMBER(SEARCH(Table_Restriction_Enzymes[XbaI], Table65[[#This Row],[Custom Sequence/Bank ID]]))), Table_Restriction_Enzymes[XbaI], ""),IF((ISNUMBER(FIND(LOWER(Table_Restriction_Enzymes[XbaI]), Table65[[#This Row],[Custom Sequence/Bank ID]]))), Table_Restriction_Enzymes[XbaI], ""))),
    IF(_xlpm.ProblemFound="", "", "[" &amp; _xlpm.ProblemFound &amp; "]"))</f>
        <v/>
      </c>
      <c r="BO395" s="4" t="str">
        <f>IF(Table_Sequence_Check[[#This Row],[Restriction Enzyme 1 Check]]&lt;&gt;"", Table_Restriction_Enzymes[[#Headers],[XbaI]],"")</f>
        <v/>
      </c>
      <c r="BP395" s="4" t="str" cm="1">
        <f t="array" ref="BP395">_xlfn.LET(
    _xlpm.ProblemFound, _xlfn.TEXTJOIN(", ", TRUE, IF(OR(Table65[[#This Row],[Codon Optimize Capitalized?]]="No", Table65[[#This Row],[Codon Optimize Capitalized?]]=""), IF((ISNUMBER(SEARCH(Table_Restriction_Enzymes[AscI], Table65[[#This Row],[Custom Sequence/Bank ID]]))), Table_Restriction_Enzymes[AscI], ""),IF((ISNUMBER(FIND(LOWER(Table_Restriction_Enzymes[AscI]), Table65[[#This Row],[Custom Sequence/Bank ID]]))), Table_Restriction_Enzymes[AscI], ""))),
    IF(_xlpm.ProblemFound="", "", "[" &amp; _xlpm.ProblemFound &amp; "]"))</f>
        <v/>
      </c>
      <c r="BQ395" s="4" t="str">
        <f>IF(Table_Sequence_Check[[#This Row],[Restriction Enzyme 2 Check]]&lt;&gt;"", Table_Restriction_Enzymes[[#Headers],[AscI]],"")</f>
        <v/>
      </c>
      <c r="BR395" s="4" t="str">
        <f>IF(AND(Table65[[#This Row],[Vector]] &lt;&gt; "Banked Construct",Table65[[#This Row],[Service]]&lt;&gt;"Stock RNA", Table65[[#This Row],[Service]]&lt;&gt;"HT Geneblock Custom RNA", Table_Sequence_Check[[#This Row],[Restriction Enzyme 1 Check]]&lt;&gt;"", Table_Sequence_Check[[#This Row],[Restriction Enzyme 2 Check]]&lt;&gt; ""),"Error 8: Remove instances of one of the following: " &amp; _xlfn.CONCAT(Table_Sequence_Check[[#This Row],[Restriction Enzyme 1 Check]],Table_Sequence_Check[[#This Row],[Restriction Enzyme 2 Check]]),"")</f>
        <v/>
      </c>
      <c r="BS395" s="4" t="str" cm="1">
        <f t="array" ref="BS395">IF(
   AND(
      Table65[[#This Row],[Service]] &lt;&gt; "",
      OR(
         COUNTIF(Table65[Service], "HT Custom RNA") &gt; 0,
         COUNTIF(Table65[Service], "HT Geneblock Custom RNA") &gt; 0
      ),
      COUNTA(_xlfn.UNIQUE(_xlfn._xlws.FILTER(Table65[Service], Table65[Service] &lt;&gt; ""))) &gt; 1
   ),
   "Error 9: If selecting HT Custom RNA or HT Geneblock Custom RNA, all items must match the selected HT service",
   ""
)</f>
        <v/>
      </c>
      <c r="BT395" s="4" t="str" cm="1">
        <f t="array" ref="BT395">IF(
   AND(
      Table65[[#This Row],[Service]] &lt;&gt; "",
      OR(COUNTIF(Table65[Service], "*HT Custom RNA*") &gt; 0, COUNTIF(Table65[Service], "*HT Geneblock Custom RNA*") &gt; 0),
      OR(
         COUNTA(_xlfn.UNIQUE(_xlfn._xlws.FILTER(Table65[RNA Analytics], (Table65[Service] &lt;&gt; "")))) &gt; 1,
         COUNTA(_xlfn.UNIQUE(_xlfn._xlws.FILTER(Table65[Bank Construct?], (Table65[Service] &lt;&gt; "")))) &gt; 1,
         COUNTA(_xlfn.UNIQUE(_xlfn._xlws.FILTER(Table65[Synthesis Type], (Table65[Service] &lt;&gt; "")))) &gt; 1
      )
   ),
   "Error 10: If submitting HT Custom RNA or HT Geneblock Custom RNA service request, all items must have the same Synthesis Type, Banking, and Analytics",
   ""
)</f>
        <v/>
      </c>
      <c r="BU395" s="4" t="str">
        <f>IF(AND(OR(Table65[[#This Row],[Service]] = "HT Custom RNA",Table65[[#This Row],[Service]] = "HT Geneblock Custom RNA"), Table65[[#This Row],[Vector]]="Banked Construct"),"Error 11: Banked constructs cannot be submitted for HT/Geneblock Custom RNA service. Contact the core if you'd like to resynthesize an entire banked plate","")</f>
        <v/>
      </c>
      <c r="BV395" s="4" t="str">
        <f>IF(AND(Table65[[#This Row],[Service]] &lt;&gt; "", Table65[[#This Row],[Vector]]="Banked Construct", Table65[[#This Row],[Bank Construct?]]="Yes"),"Error 12: Cannot bank constructs that are already banked","")</f>
        <v/>
      </c>
      <c r="BW395" s="4" t="str" cm="1">
        <f t="array" ref="BW395">_xlfn.LET(
    _xlpm.ProblemFound, _xlfn.TEXTJOIN(", ", TRUE, IF(AND(Table65[[#This Row],[Synthesis Type]]="Other RNA", OR(Table65[[#This Row],[Codon Optimize Capitalized?]]="No", Table65[[#This Row],[Codon Optimize Capitalized?]]="")), IF((ISNUMBER(SEARCH(Table_pA_Check[pA Check], Table65[[#This Row],[Custom Sequence/Bank ID]]))), Table_pA_Check[pA Check], ""),IF((ISNUMBER(FIND(LOWER(Table_pA_Check[pA Check]), Table65[[#This Row],[Custom Sequence/Bank ID]]))), Table_pA_Check[pA Check], ""))),
    IF(_xlpm.ProblemFound="", "", "Error 13: Problem sequences found (" &amp; _xlpm.ProblemFound &amp; ")"))</f>
        <v/>
      </c>
      <c r="BX395" s="4" t="str">
        <f>IF(AND(Table65[[#This Row],[Service]] &lt;&gt; "", Table65[[#This Row],[Codon Optimize Capitalized?]]&lt;&gt; "No", Table65[[#This Row],[Codon Optimize Capitalized?]]&lt;&gt; "", Table65[[#This Row],[Codon Optimize Capitalized?]]&lt;&gt; "No Options", EXACT(Table65[[#This Row],[Custom Sequence/Bank ID]],LOWER(Table65[[#This Row],[Custom Sequence/Bank ID]]))),"Error 14: Codon optimization is selected, but sequence is lowercase. Change regions for optimization to uppercase","")</f>
        <v/>
      </c>
      <c r="BY395" s="4" t="str">
        <f>IF(COUNTIF(Table65[Name], Table65[[#This Row],[Name]]) &gt; 1, "Error 15: Duplicate name", "")</f>
        <v/>
      </c>
      <c r="BZ395" s="4" t="str">
        <f>IF(
   Table65[[#This Row],[Service]]&lt;&gt;"",
   IF(
      AND(Table65[[#This Row],[Formulation]]="", Table65[[#This Row],[Number of Aliquots]]&gt;1),
      "Error 16: The RTC can only aliquot formulated circRNA; unformulated circRNA is stable through many freeze-thaw cycles",
      ""
   ),
   ""
)</f>
        <v/>
      </c>
      <c r="CA395" s="4" t="str">
        <f>IF(
   Table65[[#This Row],[Service]]&lt;&gt;"",
   IF(
      Table65[[#This Row],[Number of Aliquots]] &gt; (Table65[[#This Row],[Quantity (mg)]]*20),
      "Error 17: Too many aliquots. Maximum aliquots for Quantity requested = " &amp; (Table65[[#This Row],[Quantity (mg)]]*20),
      ""
   ),
   ""
)</f>
        <v/>
      </c>
      <c r="CB395" s="4" t="str">
        <f>IF(
   AND(Table65[[#This Row],[Service]]&lt;&gt;"", Table65[[#This Row],[Quantity (mg)]]&lt;0.2, Table65[[#This Row],[Formulation]]&lt;&gt;"", Table65[[#This Row],[Formulation]]&lt;&gt;"None"),
   "Error 18: Quantity too low. Minimum is 0.2mg for formulations",
   ""
)</f>
        <v/>
      </c>
      <c r="CC395" s="4" t="str">
        <f>IF(
   AND(Table65[[#This Row],[Service]]&lt;&gt;"", Table65[[#This Row],[Vector]]="No Vector", Table65[[#This Row],[Service]]&lt;&gt;"HT Geneblock Custom RNA"),
   "Error 19: [No Vector] can only be used for Geneblock service",
   ""
)</f>
        <v/>
      </c>
      <c r="CD395" s="4" t="str">
        <f>_xlfn.LET(
    _xlpm.errorList, _xlfn.TEXTJOIN(". ", TRUE, Table_Sequence_Check[[#This Row],[Problem Sequence Check]:[GC Check]],Table_Sequence_Check[[#This Row],[Restriction Enzyme Error]:[Gblock No Vector Check]]),
    IF(AND(Table65[[#This Row],[Service]]&lt;&gt;"", Table65[[#This Row],[Custom Sequence/Bank ID]]&lt;&gt;"SPECIAL",_xlpm.errorList&lt;&gt;""), _xlpm.errorList &amp; ".", "")
)</f>
        <v/>
      </c>
      <c r="CF395" s="3" t="str">
        <f t="shared" si="30"/>
        <v>Required</v>
      </c>
      <c r="CG395" s="1" t="str">
        <f t="shared" si="31"/>
        <v>Optional</v>
      </c>
      <c r="CH395" s="1" t="str">
        <f>IF(Table65[[#This Row],[Service]]&lt;&gt;"",IF((Table65[[#This Row],[Service]]="HT Custom RNA") + (Table65[[#This Row],[Service]]="HT Geneblock Custom RNA"), "Empty","Required"),"Empty")</f>
        <v>Empty</v>
      </c>
      <c r="CI395" s="1" t="str">
        <f>IF(Table65[[#This Row],[Service]] = "Stock RNA", "Required","Empty")</f>
        <v>Empty</v>
      </c>
      <c r="CJ395" s="1" t="str">
        <f>IF(OR(Table65[[#This Row],[Service]] = "Custom RNA", Table65[[#This Row],[Service]] = "HT Custom RNA", Table65[[#This Row],[Service]] = "HT Geneblock Custom RNA", Table65[[#This Row],[Service]] = "Formulation"), "Required", "Empty")</f>
        <v>Empty</v>
      </c>
      <c r="CK395" s="1" t="str">
        <f>IF(OR(Table65[[#This Row],[Service]] = "Custom RNA", Table65[[#This Row],[Service]] = "HT Custom RNA", Table65[[#This Row],[Service]] = "HT Geneblock Custom RNA"), "Required", "Empty")</f>
        <v>Empty</v>
      </c>
      <c r="CL395" s="1" t="str">
        <f>IF(OR(Table65[[#This Row],[Service]] = "Custom RNA", Table65[[#This Row],[Service]] = "HT Custom RNA", Table65[[#This Row],[Service]] = "HT Geneblock Custom RNA"), "Required", "Empty")</f>
        <v>Empty</v>
      </c>
      <c r="CM395" s="1" t="str">
        <f>IF(OR(Table65[[#This Row],[Service]] = "Custom RNA", Table65[[#This Row],[Service]] = "HT Custom RNA", Table65[[#This Row],[Service]] = "HT Geneblock Custom RNA"), "Required", "Empty")</f>
        <v>Empty</v>
      </c>
      <c r="CN395" s="1" t="str">
        <f>IF(AND(Table65[[#This Row],[Vector]]&lt;&gt;"Banked Construct", OR(Table65[[#This Row],[Service]] = "Custom RNA", Table65[[#This Row],[Service]] = "HT Custom RNA",Table65[[#This Row],[Service]] = "HT Geneblock Custom RNA",)), "Optional", "Empty")</f>
        <v>Empty</v>
      </c>
      <c r="CO395" s="1" t="str">
        <f>IF(OR(Table65[[#This Row],[Service]] = "Custom RNA", Table65[[#This Row],[Service]] = "HT Custom RNA"), "Optional", "Empty")</f>
        <v>Empty</v>
      </c>
      <c r="CP395" s="1" t="str">
        <f>IF(OR(Table65[[#This Row],[Service]] = "Custom RNA", Table65[[#This Row],[Service]] = "HT Custom RNA", Table65[[#This Row],[Service]] = "HT Custom Geneblock RNA"), "Optional", "Empty")</f>
        <v>Empty</v>
      </c>
      <c r="CQ395" s="1" t="str">
        <f>IF(Table65[[#This Row],[Service]]&lt;&gt;"",IF(OR(Table65[[#This Row],[Service]]="HT Custom RNA", Table65[[#This Row],[Service]]="HT Geneblock Custom RNA"), "Empty","Optional"),"Empty")</f>
        <v>Empty</v>
      </c>
      <c r="CR395" s="1" t="str">
        <f>IF(AND(Table65[[#This Row],[Formulation]]&lt;&gt;"",Table65[[#This Row],[Formulation]]&lt;&gt;"None",Table65[[#This Row],[Formulation]]&lt;&gt;"No Options"), "Required","Empty")</f>
        <v>Empty</v>
      </c>
      <c r="CS395" s="1" t="str">
        <f>IF(AND(Table65[[#This Row],[Formulation]]&lt;&gt;"",Table65[[#This Row],[Formulation]]&lt;&gt;"None",Table65[[#This Row],[Formulation]]&lt;&gt;"No Options"), "Optional","Empty")</f>
        <v>Empty</v>
      </c>
      <c r="CT395" s="1" t="str">
        <f t="shared" si="32"/>
        <v>Optional</v>
      </c>
      <c r="CU395" s="1" t="str">
        <f t="shared" si="33"/>
        <v>Optional</v>
      </c>
      <c r="CV395" s="2" t="str">
        <f t="shared" si="34"/>
        <v>Optional</v>
      </c>
    </row>
    <row r="396" spans="1:100" x14ac:dyDescent="0.35">
      <c r="A396" s="69">
        <v>392</v>
      </c>
      <c r="B396" s="59"/>
      <c r="C396" s="83"/>
      <c r="D396" s="85"/>
      <c r="E396" s="90"/>
      <c r="F396" s="60"/>
      <c r="G396" s="60"/>
      <c r="H396" s="60"/>
      <c r="I396" s="61"/>
      <c r="J396" s="61"/>
      <c r="K396" s="105"/>
      <c r="L396" s="90"/>
      <c r="M396" s="60"/>
      <c r="N396" s="108"/>
      <c r="O396" s="91"/>
      <c r="P396" s="111"/>
      <c r="Q396" s="93" t="str">
        <f>Table_Sequence_Check[[#This Row],[Final Warnings]]</f>
        <v/>
      </c>
      <c r="R396" s="19"/>
      <c r="S396" s="19"/>
      <c r="T396" s="19"/>
      <c r="BG396" s="3" t="str" cm="1">
        <f t="array" ref="BG396">_xlfn.LET(
    _xlpm.ProblemFound, _xlfn.TEXTJOIN(", ", TRUE, IF(OR(Table65[[#This Row],[Codon Optimize Capitalized?]]="No", Table65[[#This Row],[Codon Optimize Capitalized?]]=""), IF((ISNUMBER(SEARCH(Table_Problem_Sequences[Problem Sequences], Table65[[#This Row],[Custom Sequence/Bank ID]]))), Table_Problem_Sequences[Problem Sequences], ""),IF((ISNUMBER(FIND(LOWER(Table_Problem_Sequences[Problem Sequences]), Table65[[#This Row],[Custom Sequence/Bank ID]]))), Table_Problem_Sequences[Problem Sequences], ""))),
    IF(_xlpm.ProblemFound="", "", "Warning 1: Problem sequences found (" &amp; _xlpm.ProblemFound &amp; ")"))</f>
        <v/>
      </c>
      <c r="BH396" s="3" t="str">
        <f>IF(AND(Table65[[#This Row],[Vector]] &lt;&gt; "Banked Construct",Table65[[#This Row],[Service]]&lt;&gt;"Stock RNA", LEN(Table65[[#This Row],[Custom Sequence/Bank ID]])&lt;300, Table65[[#This Row],[Custom Sequence/Bank ID]]&lt;&gt;""),"Comment: Sequence is less than 300nt. A spacer sequence will be added to bring the length up to 300nt","")</f>
        <v/>
      </c>
      <c r="BI396" s="1" t="str">
        <f>IF(AND(Table65[[#This Row],[Custom Sequence/Bank ID]]&lt;&gt;"", Table65[[#This Row],[Codon Optimize Capitalized?]]&lt;&gt; "No", Table65[[#This Row],[Codon Optimize Capitalized?]]&lt;&gt; "", Table65[[#This Row],[Codon Optimize Capitalized?]]&lt;&gt; "No Options"),
    IF(MOD(LEN(SUBSTITUTE(SUBSTITUTE(SUBSTITUTE(SUBSTITUTE(SUBSTITUTE(Table65[[#This Row],[Custom Sequence/Bank ID]], "a", ""), "c", ""), "g", ""), "u", ""), "t", "")), 3) = 0,
        "",
        "Error 3: Optimization regions not divisible by 3"),
    "")</f>
        <v/>
      </c>
      <c r="BJ396" s="1" t="str">
        <f>IF(
    Table65[[#This Row],[Vector]]="Banked Construct",
    IF(
        AND(
            LEFT(Table65[[#This Row],[Custom Sequence/Bank ID]], 3)="RTC",
            ISNUMBER(VALUE(MID(Table65[[#This Row],[Custom Sequence/Bank ID]], 4, 7))),
            LEN(Table65[[#This Row],[Custom Sequence/Bank ID]])=10
        ),
        "",
        "Error 4: Incorrect Bank ID"
    ),
    ""
)</f>
        <v/>
      </c>
      <c r="BK396" s="1" t="str">
        <f>IF(
   AND(Table65[[#This Row],[Vector]]&lt;&gt;"Banked Construct", LEN(Table65[[#This Row],[Custom Sequence/Bank ID]])&gt;0),
   IF(
      LEN(
         SUBSTITUTE(
            SUBSTITUTE(
               SUBSTITUTE(
                  SUBSTITUTE(UPPER(Table65[[#This Row],[Custom Sequence/Bank ID]]),"A",""),
               "C",""),
            "T",""),
         "G","")
      )&gt;0,
      "Error 5: Non-ACGT characters present",
      ""
   ),
   ""
)</f>
        <v/>
      </c>
      <c r="BL396" s="4" t="str">
        <f>IF(AND(Table65[[#This Row],[Vector]] &lt;&gt; "Banked Construct",Table65[[#This Row],[Service]]="Custom RNA", LEN(Table65[[#This Row],[Custom Sequence/Bank ID]])&gt;10000),"Error 6: Maximum sequence length is 10,000nt",IF(AND(Table65[[#This Row],[Vector]] &lt;&gt; "Banked Construct",Table65[[#This Row],[Service]]="HT Custom RNA", LEN(Table65[[#This Row],[Custom Sequence/Bank ID]])&gt;5000),"Error 6: Maximum sequence length for HT is 5,000nt", IF(Table65[[#This Row],[Service]]="HT Geneblock Custom RNA", IF(AND(Table65[[#This Row],[Vector]]="RTC coding circRNA", LEN(Table65[[#This Row],[Custom Sequence/Bank ID]])&gt;3793),"Error 6: Maximum sequence length for Coding CircRNA Geneblock is 3,793nt", IF(AND(Table65[[#This Row],[Vector]]="RTC noncoding circRNA", LEN(Table65[[#This Row],[Custom Sequence/Bank ID]])&gt;4493),"Error 6: Maximum sequence length for Noncoding CircRNA Geneblock is 4,493nt", IF(AND(Table65[[#This Row],[Vector]]="RTC Other RNA", LEN(Table65[[#This Row],[Custom Sequence/Bank ID]])&gt;4913),"Error 6: Maximum sequence length for Other RNA Geneblock is 4,913nt",""))),"")))</f>
        <v/>
      </c>
      <c r="BM396" s="4" t="str">
        <f>IF(AND(Table65[[#This Row],[Vector]] &lt;&gt; "Banked Construct", Table65[[#This Row],[Service]]&lt;&gt;"Stock RNA", Table65[[#This Row],[Custom Sequence/Bank ID]]&lt;&gt;""),
    _xlfn.LET(
        _xlpm.Sequence, Table65[[#This Row],[Custom Sequence/Bank ID]],
        _xlpm.OriginalLength, IF(AND(Table65[[#This Row],[Codon Optimize Capitalized?]] &lt;&gt; "No", Table65[[#This Row],[Codon Optimize Capitalized?]] &lt;&gt; ""),
                           LEN(SUBSTITUTE(SUBSTITUTE(SUBSTITUTE(SUBSTITUTE(SUBSTITUTE(_xlpm.Sequence, "A", ""), "C", ""), "G", ""), "T", ""), "U", "")),
                           LEN(_xlpm.Sequence)),
        _xlpm.NoGCLength, IF(AND(Table65[[#This Row],[Codon Optimize Capitalized?]] &lt;&gt; "No", Table65[[#This Row],[Codon Optimize Capitalized?]] &lt;&gt; ""),
                       LEN((SUBSTITUTE(SUBSTITUTE(SUBSTITUTE(SUBSTITUTE(SUBSTITUTE(SUBSTITUTE(SUBSTITUTE(_xlpm.Sequence, "A", ""), "C", ""), "G", ""), "T", ""), "U", ""), "g", ""), "c", ""))),
                       LEN(SUBSTITUTE(SUBSTITUTE(UPPER(_xlpm.Sequence), "G", ""), "C", ""))),
        _xlpm.GCLength, _xlpm.OriginalLength - _xlpm.NoGCLength,
        _xlpm.GCPercentage, IF(_xlpm.OriginalLength &gt; 15, _xlpm.GCLength / _xlpm.OriginalLength, 0.5),
                IF(OR(_xlpm.GCPercentage &gt; 0.65, _xlpm.GCPercentage &lt; 0.25), "Warning 7: Unoptimized region GC is not between 25-65%", "")
    ),
    ""
)</f>
        <v/>
      </c>
      <c r="BN396" s="4" t="str" cm="1">
        <f t="array" ref="BN396">_xlfn.LET(
    _xlpm.ProblemFound, _xlfn.TEXTJOIN(", ", TRUE, IF(OR(Table65[[#This Row],[Codon Optimize Capitalized?]]="No", Table65[[#This Row],[Codon Optimize Capitalized?]]=""), IF((ISNUMBER(SEARCH(Table_Restriction_Enzymes[XbaI], Table65[[#This Row],[Custom Sequence/Bank ID]]))), Table_Restriction_Enzymes[XbaI], ""),IF((ISNUMBER(FIND(LOWER(Table_Restriction_Enzymes[XbaI]), Table65[[#This Row],[Custom Sequence/Bank ID]]))), Table_Restriction_Enzymes[XbaI], ""))),
    IF(_xlpm.ProblemFound="", "", "[" &amp; _xlpm.ProblemFound &amp; "]"))</f>
        <v/>
      </c>
      <c r="BO396" s="4" t="str">
        <f>IF(Table_Sequence_Check[[#This Row],[Restriction Enzyme 1 Check]]&lt;&gt;"", Table_Restriction_Enzymes[[#Headers],[XbaI]],"")</f>
        <v/>
      </c>
      <c r="BP396" s="4" t="str" cm="1">
        <f t="array" ref="BP396">_xlfn.LET(
    _xlpm.ProblemFound, _xlfn.TEXTJOIN(", ", TRUE, IF(OR(Table65[[#This Row],[Codon Optimize Capitalized?]]="No", Table65[[#This Row],[Codon Optimize Capitalized?]]=""), IF((ISNUMBER(SEARCH(Table_Restriction_Enzymes[AscI], Table65[[#This Row],[Custom Sequence/Bank ID]]))), Table_Restriction_Enzymes[AscI], ""),IF((ISNUMBER(FIND(LOWER(Table_Restriction_Enzymes[AscI]), Table65[[#This Row],[Custom Sequence/Bank ID]]))), Table_Restriction_Enzymes[AscI], ""))),
    IF(_xlpm.ProblemFound="", "", "[" &amp; _xlpm.ProblemFound &amp; "]"))</f>
        <v/>
      </c>
      <c r="BQ396" s="4" t="str">
        <f>IF(Table_Sequence_Check[[#This Row],[Restriction Enzyme 2 Check]]&lt;&gt;"", Table_Restriction_Enzymes[[#Headers],[AscI]],"")</f>
        <v/>
      </c>
      <c r="BR396" s="4" t="str">
        <f>IF(AND(Table65[[#This Row],[Vector]] &lt;&gt; "Banked Construct",Table65[[#This Row],[Service]]&lt;&gt;"Stock RNA", Table65[[#This Row],[Service]]&lt;&gt;"HT Geneblock Custom RNA", Table_Sequence_Check[[#This Row],[Restriction Enzyme 1 Check]]&lt;&gt;"", Table_Sequence_Check[[#This Row],[Restriction Enzyme 2 Check]]&lt;&gt; ""),"Error 8: Remove instances of one of the following: " &amp; _xlfn.CONCAT(Table_Sequence_Check[[#This Row],[Restriction Enzyme 1 Check]],Table_Sequence_Check[[#This Row],[Restriction Enzyme 2 Check]]),"")</f>
        <v/>
      </c>
      <c r="BS396" s="4" t="str" cm="1">
        <f t="array" ref="BS396">IF(
   AND(
      Table65[[#This Row],[Service]] &lt;&gt; "",
      OR(
         COUNTIF(Table65[Service], "HT Custom RNA") &gt; 0,
         COUNTIF(Table65[Service], "HT Geneblock Custom RNA") &gt; 0
      ),
      COUNTA(_xlfn.UNIQUE(_xlfn._xlws.FILTER(Table65[Service], Table65[Service] &lt;&gt; ""))) &gt; 1
   ),
   "Error 9: If selecting HT Custom RNA or HT Geneblock Custom RNA, all items must match the selected HT service",
   ""
)</f>
        <v/>
      </c>
      <c r="BT396" s="4" t="str" cm="1">
        <f t="array" ref="BT396">IF(
   AND(
      Table65[[#This Row],[Service]] &lt;&gt; "",
      OR(COUNTIF(Table65[Service], "*HT Custom RNA*") &gt; 0, COUNTIF(Table65[Service], "*HT Geneblock Custom RNA*") &gt; 0),
      OR(
         COUNTA(_xlfn.UNIQUE(_xlfn._xlws.FILTER(Table65[RNA Analytics], (Table65[Service] &lt;&gt; "")))) &gt; 1,
         COUNTA(_xlfn.UNIQUE(_xlfn._xlws.FILTER(Table65[Bank Construct?], (Table65[Service] &lt;&gt; "")))) &gt; 1,
         COUNTA(_xlfn.UNIQUE(_xlfn._xlws.FILTER(Table65[Synthesis Type], (Table65[Service] &lt;&gt; "")))) &gt; 1
      )
   ),
   "Error 10: If submitting HT Custom RNA or HT Geneblock Custom RNA service request, all items must have the same Synthesis Type, Banking, and Analytics",
   ""
)</f>
        <v/>
      </c>
      <c r="BU396" s="4" t="str">
        <f>IF(AND(OR(Table65[[#This Row],[Service]] = "HT Custom RNA",Table65[[#This Row],[Service]] = "HT Geneblock Custom RNA"), Table65[[#This Row],[Vector]]="Banked Construct"),"Error 11: Banked constructs cannot be submitted for HT/Geneblock Custom RNA service. Contact the core if you'd like to resynthesize an entire banked plate","")</f>
        <v/>
      </c>
      <c r="BV396" s="4" t="str">
        <f>IF(AND(Table65[[#This Row],[Service]] &lt;&gt; "", Table65[[#This Row],[Vector]]="Banked Construct", Table65[[#This Row],[Bank Construct?]]="Yes"),"Error 12: Cannot bank constructs that are already banked","")</f>
        <v/>
      </c>
      <c r="BW396" s="4" t="str" cm="1">
        <f t="array" ref="BW396">_xlfn.LET(
    _xlpm.ProblemFound, _xlfn.TEXTJOIN(", ", TRUE, IF(AND(Table65[[#This Row],[Synthesis Type]]="Other RNA", OR(Table65[[#This Row],[Codon Optimize Capitalized?]]="No", Table65[[#This Row],[Codon Optimize Capitalized?]]="")), IF((ISNUMBER(SEARCH(Table_pA_Check[pA Check], Table65[[#This Row],[Custom Sequence/Bank ID]]))), Table_pA_Check[pA Check], ""),IF((ISNUMBER(FIND(LOWER(Table_pA_Check[pA Check]), Table65[[#This Row],[Custom Sequence/Bank ID]]))), Table_pA_Check[pA Check], ""))),
    IF(_xlpm.ProblemFound="", "", "Error 13: Problem sequences found (" &amp; _xlpm.ProblemFound &amp; ")"))</f>
        <v/>
      </c>
      <c r="BX396" s="4" t="str">
        <f>IF(AND(Table65[[#This Row],[Service]] &lt;&gt; "", Table65[[#This Row],[Codon Optimize Capitalized?]]&lt;&gt; "No", Table65[[#This Row],[Codon Optimize Capitalized?]]&lt;&gt; "", Table65[[#This Row],[Codon Optimize Capitalized?]]&lt;&gt; "No Options", EXACT(Table65[[#This Row],[Custom Sequence/Bank ID]],LOWER(Table65[[#This Row],[Custom Sequence/Bank ID]]))),"Error 14: Codon optimization is selected, but sequence is lowercase. Change regions for optimization to uppercase","")</f>
        <v/>
      </c>
      <c r="BY396" s="4" t="str">
        <f>IF(COUNTIF(Table65[Name], Table65[[#This Row],[Name]]) &gt; 1, "Error 15: Duplicate name", "")</f>
        <v/>
      </c>
      <c r="BZ396" s="4" t="str">
        <f>IF(
   Table65[[#This Row],[Service]]&lt;&gt;"",
   IF(
      AND(Table65[[#This Row],[Formulation]]="", Table65[[#This Row],[Number of Aliquots]]&gt;1),
      "Error 16: The RTC can only aliquot formulated circRNA; unformulated circRNA is stable through many freeze-thaw cycles",
      ""
   ),
   ""
)</f>
        <v/>
      </c>
      <c r="CA396" s="4" t="str">
        <f>IF(
   Table65[[#This Row],[Service]]&lt;&gt;"",
   IF(
      Table65[[#This Row],[Number of Aliquots]] &gt; (Table65[[#This Row],[Quantity (mg)]]*20),
      "Error 17: Too many aliquots. Maximum aliquots for Quantity requested = " &amp; (Table65[[#This Row],[Quantity (mg)]]*20),
      ""
   ),
   ""
)</f>
        <v/>
      </c>
      <c r="CB396" s="4" t="str">
        <f>IF(
   AND(Table65[[#This Row],[Service]]&lt;&gt;"", Table65[[#This Row],[Quantity (mg)]]&lt;0.2, Table65[[#This Row],[Formulation]]&lt;&gt;"", Table65[[#This Row],[Formulation]]&lt;&gt;"None"),
   "Error 18: Quantity too low. Minimum is 0.2mg for formulations",
   ""
)</f>
        <v/>
      </c>
      <c r="CC396" s="4" t="str">
        <f>IF(
   AND(Table65[[#This Row],[Service]]&lt;&gt;"", Table65[[#This Row],[Vector]]="No Vector", Table65[[#This Row],[Service]]&lt;&gt;"HT Geneblock Custom RNA"),
   "Error 19: [No Vector] can only be used for Geneblock service",
   ""
)</f>
        <v/>
      </c>
      <c r="CD396" s="4" t="str">
        <f>_xlfn.LET(
    _xlpm.errorList, _xlfn.TEXTJOIN(". ", TRUE, Table_Sequence_Check[[#This Row],[Problem Sequence Check]:[GC Check]],Table_Sequence_Check[[#This Row],[Restriction Enzyme Error]:[Gblock No Vector Check]]),
    IF(AND(Table65[[#This Row],[Service]]&lt;&gt;"", Table65[[#This Row],[Custom Sequence/Bank ID]]&lt;&gt;"SPECIAL",_xlpm.errorList&lt;&gt;""), _xlpm.errorList &amp; ".", "")
)</f>
        <v/>
      </c>
      <c r="CF396" s="3" t="str">
        <f t="shared" si="30"/>
        <v>Required</v>
      </c>
      <c r="CG396" s="1" t="str">
        <f t="shared" si="31"/>
        <v>Optional</v>
      </c>
      <c r="CH396" s="1" t="str">
        <f>IF(Table65[[#This Row],[Service]]&lt;&gt;"",IF((Table65[[#This Row],[Service]]="HT Custom RNA") + (Table65[[#This Row],[Service]]="HT Geneblock Custom RNA"), "Empty","Required"),"Empty")</f>
        <v>Empty</v>
      </c>
      <c r="CI396" s="1" t="str">
        <f>IF(Table65[[#This Row],[Service]] = "Stock RNA", "Required","Empty")</f>
        <v>Empty</v>
      </c>
      <c r="CJ396" s="1" t="str">
        <f>IF(OR(Table65[[#This Row],[Service]] = "Custom RNA", Table65[[#This Row],[Service]] = "HT Custom RNA", Table65[[#This Row],[Service]] = "HT Geneblock Custom RNA", Table65[[#This Row],[Service]] = "Formulation"), "Required", "Empty")</f>
        <v>Empty</v>
      </c>
      <c r="CK396" s="1" t="str">
        <f>IF(OR(Table65[[#This Row],[Service]] = "Custom RNA", Table65[[#This Row],[Service]] = "HT Custom RNA", Table65[[#This Row],[Service]] = "HT Geneblock Custom RNA"), "Required", "Empty")</f>
        <v>Empty</v>
      </c>
      <c r="CL396" s="1" t="str">
        <f>IF(OR(Table65[[#This Row],[Service]] = "Custom RNA", Table65[[#This Row],[Service]] = "HT Custom RNA", Table65[[#This Row],[Service]] = "HT Geneblock Custom RNA"), "Required", "Empty")</f>
        <v>Empty</v>
      </c>
      <c r="CM396" s="1" t="str">
        <f>IF(OR(Table65[[#This Row],[Service]] = "Custom RNA", Table65[[#This Row],[Service]] = "HT Custom RNA", Table65[[#This Row],[Service]] = "HT Geneblock Custom RNA"), "Required", "Empty")</f>
        <v>Empty</v>
      </c>
      <c r="CN396" s="1" t="str">
        <f>IF(AND(Table65[[#This Row],[Vector]]&lt;&gt;"Banked Construct", OR(Table65[[#This Row],[Service]] = "Custom RNA", Table65[[#This Row],[Service]] = "HT Custom RNA",Table65[[#This Row],[Service]] = "HT Geneblock Custom RNA",)), "Optional", "Empty")</f>
        <v>Empty</v>
      </c>
      <c r="CO396" s="1" t="str">
        <f>IF(OR(Table65[[#This Row],[Service]] = "Custom RNA", Table65[[#This Row],[Service]] = "HT Custom RNA"), "Optional", "Empty")</f>
        <v>Empty</v>
      </c>
      <c r="CP396" s="1" t="str">
        <f>IF(OR(Table65[[#This Row],[Service]] = "Custom RNA", Table65[[#This Row],[Service]] = "HT Custom RNA", Table65[[#This Row],[Service]] = "HT Custom Geneblock RNA"), "Optional", "Empty")</f>
        <v>Empty</v>
      </c>
      <c r="CQ396" s="1" t="str">
        <f>IF(Table65[[#This Row],[Service]]&lt;&gt;"",IF(OR(Table65[[#This Row],[Service]]="HT Custom RNA", Table65[[#This Row],[Service]]="HT Geneblock Custom RNA"), "Empty","Optional"),"Empty")</f>
        <v>Empty</v>
      </c>
      <c r="CR396" s="1" t="str">
        <f>IF(AND(Table65[[#This Row],[Formulation]]&lt;&gt;"",Table65[[#This Row],[Formulation]]&lt;&gt;"None",Table65[[#This Row],[Formulation]]&lt;&gt;"No Options"), "Required","Empty")</f>
        <v>Empty</v>
      </c>
      <c r="CS396" s="1" t="str">
        <f>IF(AND(Table65[[#This Row],[Formulation]]&lt;&gt;"",Table65[[#This Row],[Formulation]]&lt;&gt;"None",Table65[[#This Row],[Formulation]]&lt;&gt;"No Options"), "Optional","Empty")</f>
        <v>Empty</v>
      </c>
      <c r="CT396" s="1" t="str">
        <f t="shared" si="32"/>
        <v>Optional</v>
      </c>
      <c r="CU396" s="1" t="str">
        <f t="shared" si="33"/>
        <v>Optional</v>
      </c>
      <c r="CV396" s="2" t="str">
        <f t="shared" si="34"/>
        <v>Optional</v>
      </c>
    </row>
    <row r="397" spans="1:100" x14ac:dyDescent="0.35">
      <c r="A397" s="69">
        <v>393</v>
      </c>
      <c r="B397" s="59"/>
      <c r="C397" s="83"/>
      <c r="D397" s="85"/>
      <c r="E397" s="90"/>
      <c r="F397" s="60"/>
      <c r="G397" s="60"/>
      <c r="H397" s="60"/>
      <c r="I397" s="61"/>
      <c r="J397" s="61"/>
      <c r="K397" s="105"/>
      <c r="L397" s="90"/>
      <c r="M397" s="60"/>
      <c r="N397" s="108"/>
      <c r="O397" s="91"/>
      <c r="P397" s="111"/>
      <c r="Q397" s="93" t="str">
        <f>Table_Sequence_Check[[#This Row],[Final Warnings]]</f>
        <v/>
      </c>
      <c r="R397" s="19"/>
      <c r="S397" s="19"/>
      <c r="T397" s="19"/>
      <c r="BG397" s="3" t="str" cm="1">
        <f t="array" ref="BG397">_xlfn.LET(
    _xlpm.ProblemFound, _xlfn.TEXTJOIN(", ", TRUE, IF(OR(Table65[[#This Row],[Codon Optimize Capitalized?]]="No", Table65[[#This Row],[Codon Optimize Capitalized?]]=""), IF((ISNUMBER(SEARCH(Table_Problem_Sequences[Problem Sequences], Table65[[#This Row],[Custom Sequence/Bank ID]]))), Table_Problem_Sequences[Problem Sequences], ""),IF((ISNUMBER(FIND(LOWER(Table_Problem_Sequences[Problem Sequences]), Table65[[#This Row],[Custom Sequence/Bank ID]]))), Table_Problem_Sequences[Problem Sequences], ""))),
    IF(_xlpm.ProblemFound="", "", "Warning 1: Problem sequences found (" &amp; _xlpm.ProblemFound &amp; ")"))</f>
        <v/>
      </c>
      <c r="BH397" s="3" t="str">
        <f>IF(AND(Table65[[#This Row],[Vector]] &lt;&gt; "Banked Construct",Table65[[#This Row],[Service]]&lt;&gt;"Stock RNA", LEN(Table65[[#This Row],[Custom Sequence/Bank ID]])&lt;300, Table65[[#This Row],[Custom Sequence/Bank ID]]&lt;&gt;""),"Comment: Sequence is less than 300nt. A spacer sequence will be added to bring the length up to 300nt","")</f>
        <v/>
      </c>
      <c r="BI397" s="1" t="str">
        <f>IF(AND(Table65[[#This Row],[Custom Sequence/Bank ID]]&lt;&gt;"", Table65[[#This Row],[Codon Optimize Capitalized?]]&lt;&gt; "No", Table65[[#This Row],[Codon Optimize Capitalized?]]&lt;&gt; "", Table65[[#This Row],[Codon Optimize Capitalized?]]&lt;&gt; "No Options"),
    IF(MOD(LEN(SUBSTITUTE(SUBSTITUTE(SUBSTITUTE(SUBSTITUTE(SUBSTITUTE(Table65[[#This Row],[Custom Sequence/Bank ID]], "a", ""), "c", ""), "g", ""), "u", ""), "t", "")), 3) = 0,
        "",
        "Error 3: Optimization regions not divisible by 3"),
    "")</f>
        <v/>
      </c>
      <c r="BJ397" s="1" t="str">
        <f>IF(
    Table65[[#This Row],[Vector]]="Banked Construct",
    IF(
        AND(
            LEFT(Table65[[#This Row],[Custom Sequence/Bank ID]], 3)="RTC",
            ISNUMBER(VALUE(MID(Table65[[#This Row],[Custom Sequence/Bank ID]], 4, 7))),
            LEN(Table65[[#This Row],[Custom Sequence/Bank ID]])=10
        ),
        "",
        "Error 4: Incorrect Bank ID"
    ),
    ""
)</f>
        <v/>
      </c>
      <c r="BK397" s="1" t="str">
        <f>IF(
   AND(Table65[[#This Row],[Vector]]&lt;&gt;"Banked Construct", LEN(Table65[[#This Row],[Custom Sequence/Bank ID]])&gt;0),
   IF(
      LEN(
         SUBSTITUTE(
            SUBSTITUTE(
               SUBSTITUTE(
                  SUBSTITUTE(UPPER(Table65[[#This Row],[Custom Sequence/Bank ID]]),"A",""),
               "C",""),
            "T",""),
         "G","")
      )&gt;0,
      "Error 5: Non-ACGT characters present",
      ""
   ),
   ""
)</f>
        <v/>
      </c>
      <c r="BL397" s="4" t="str">
        <f>IF(AND(Table65[[#This Row],[Vector]] &lt;&gt; "Banked Construct",Table65[[#This Row],[Service]]="Custom RNA", LEN(Table65[[#This Row],[Custom Sequence/Bank ID]])&gt;10000),"Error 6: Maximum sequence length is 10,000nt",IF(AND(Table65[[#This Row],[Vector]] &lt;&gt; "Banked Construct",Table65[[#This Row],[Service]]="HT Custom RNA", LEN(Table65[[#This Row],[Custom Sequence/Bank ID]])&gt;5000),"Error 6: Maximum sequence length for HT is 5,000nt", IF(Table65[[#This Row],[Service]]="HT Geneblock Custom RNA", IF(AND(Table65[[#This Row],[Vector]]="RTC coding circRNA", LEN(Table65[[#This Row],[Custom Sequence/Bank ID]])&gt;3793),"Error 6: Maximum sequence length for Coding CircRNA Geneblock is 3,793nt", IF(AND(Table65[[#This Row],[Vector]]="RTC noncoding circRNA", LEN(Table65[[#This Row],[Custom Sequence/Bank ID]])&gt;4493),"Error 6: Maximum sequence length for Noncoding CircRNA Geneblock is 4,493nt", IF(AND(Table65[[#This Row],[Vector]]="RTC Other RNA", LEN(Table65[[#This Row],[Custom Sequence/Bank ID]])&gt;4913),"Error 6: Maximum sequence length for Other RNA Geneblock is 4,913nt",""))),"")))</f>
        <v/>
      </c>
      <c r="BM397" s="4" t="str">
        <f>IF(AND(Table65[[#This Row],[Vector]] &lt;&gt; "Banked Construct", Table65[[#This Row],[Service]]&lt;&gt;"Stock RNA", Table65[[#This Row],[Custom Sequence/Bank ID]]&lt;&gt;""),
    _xlfn.LET(
        _xlpm.Sequence, Table65[[#This Row],[Custom Sequence/Bank ID]],
        _xlpm.OriginalLength, IF(AND(Table65[[#This Row],[Codon Optimize Capitalized?]] &lt;&gt; "No", Table65[[#This Row],[Codon Optimize Capitalized?]] &lt;&gt; ""),
                           LEN(SUBSTITUTE(SUBSTITUTE(SUBSTITUTE(SUBSTITUTE(SUBSTITUTE(_xlpm.Sequence, "A", ""), "C", ""), "G", ""), "T", ""), "U", "")),
                           LEN(_xlpm.Sequence)),
        _xlpm.NoGCLength, IF(AND(Table65[[#This Row],[Codon Optimize Capitalized?]] &lt;&gt; "No", Table65[[#This Row],[Codon Optimize Capitalized?]] &lt;&gt; ""),
                       LEN((SUBSTITUTE(SUBSTITUTE(SUBSTITUTE(SUBSTITUTE(SUBSTITUTE(SUBSTITUTE(SUBSTITUTE(_xlpm.Sequence, "A", ""), "C", ""), "G", ""), "T", ""), "U", ""), "g", ""), "c", ""))),
                       LEN(SUBSTITUTE(SUBSTITUTE(UPPER(_xlpm.Sequence), "G", ""), "C", ""))),
        _xlpm.GCLength, _xlpm.OriginalLength - _xlpm.NoGCLength,
        _xlpm.GCPercentage, IF(_xlpm.OriginalLength &gt; 15, _xlpm.GCLength / _xlpm.OriginalLength, 0.5),
                IF(OR(_xlpm.GCPercentage &gt; 0.65, _xlpm.GCPercentage &lt; 0.25), "Warning 7: Unoptimized region GC is not between 25-65%", "")
    ),
    ""
)</f>
        <v/>
      </c>
      <c r="BN397" s="4" t="str" cm="1">
        <f t="array" ref="BN397">_xlfn.LET(
    _xlpm.ProblemFound, _xlfn.TEXTJOIN(", ", TRUE, IF(OR(Table65[[#This Row],[Codon Optimize Capitalized?]]="No", Table65[[#This Row],[Codon Optimize Capitalized?]]=""), IF((ISNUMBER(SEARCH(Table_Restriction_Enzymes[XbaI], Table65[[#This Row],[Custom Sequence/Bank ID]]))), Table_Restriction_Enzymes[XbaI], ""),IF((ISNUMBER(FIND(LOWER(Table_Restriction_Enzymes[XbaI]), Table65[[#This Row],[Custom Sequence/Bank ID]]))), Table_Restriction_Enzymes[XbaI], ""))),
    IF(_xlpm.ProblemFound="", "", "[" &amp; _xlpm.ProblemFound &amp; "]"))</f>
        <v/>
      </c>
      <c r="BO397" s="4" t="str">
        <f>IF(Table_Sequence_Check[[#This Row],[Restriction Enzyme 1 Check]]&lt;&gt;"", Table_Restriction_Enzymes[[#Headers],[XbaI]],"")</f>
        <v/>
      </c>
      <c r="BP397" s="4" t="str" cm="1">
        <f t="array" ref="BP397">_xlfn.LET(
    _xlpm.ProblemFound, _xlfn.TEXTJOIN(", ", TRUE, IF(OR(Table65[[#This Row],[Codon Optimize Capitalized?]]="No", Table65[[#This Row],[Codon Optimize Capitalized?]]=""), IF((ISNUMBER(SEARCH(Table_Restriction_Enzymes[AscI], Table65[[#This Row],[Custom Sequence/Bank ID]]))), Table_Restriction_Enzymes[AscI], ""),IF((ISNUMBER(FIND(LOWER(Table_Restriction_Enzymes[AscI]), Table65[[#This Row],[Custom Sequence/Bank ID]]))), Table_Restriction_Enzymes[AscI], ""))),
    IF(_xlpm.ProblemFound="", "", "[" &amp; _xlpm.ProblemFound &amp; "]"))</f>
        <v/>
      </c>
      <c r="BQ397" s="4" t="str">
        <f>IF(Table_Sequence_Check[[#This Row],[Restriction Enzyme 2 Check]]&lt;&gt;"", Table_Restriction_Enzymes[[#Headers],[AscI]],"")</f>
        <v/>
      </c>
      <c r="BR397" s="4" t="str">
        <f>IF(AND(Table65[[#This Row],[Vector]] &lt;&gt; "Banked Construct",Table65[[#This Row],[Service]]&lt;&gt;"Stock RNA", Table65[[#This Row],[Service]]&lt;&gt;"HT Geneblock Custom RNA", Table_Sequence_Check[[#This Row],[Restriction Enzyme 1 Check]]&lt;&gt;"", Table_Sequence_Check[[#This Row],[Restriction Enzyme 2 Check]]&lt;&gt; ""),"Error 8: Remove instances of one of the following: " &amp; _xlfn.CONCAT(Table_Sequence_Check[[#This Row],[Restriction Enzyme 1 Check]],Table_Sequence_Check[[#This Row],[Restriction Enzyme 2 Check]]),"")</f>
        <v/>
      </c>
      <c r="BS397" s="4" t="str" cm="1">
        <f t="array" ref="BS397">IF(
   AND(
      Table65[[#This Row],[Service]] &lt;&gt; "",
      OR(
         COUNTIF(Table65[Service], "HT Custom RNA") &gt; 0,
         COUNTIF(Table65[Service], "HT Geneblock Custom RNA") &gt; 0
      ),
      COUNTA(_xlfn.UNIQUE(_xlfn._xlws.FILTER(Table65[Service], Table65[Service] &lt;&gt; ""))) &gt; 1
   ),
   "Error 9: If selecting HT Custom RNA or HT Geneblock Custom RNA, all items must match the selected HT service",
   ""
)</f>
        <v/>
      </c>
      <c r="BT397" s="4" t="str" cm="1">
        <f t="array" ref="BT397">IF(
   AND(
      Table65[[#This Row],[Service]] &lt;&gt; "",
      OR(COUNTIF(Table65[Service], "*HT Custom RNA*") &gt; 0, COUNTIF(Table65[Service], "*HT Geneblock Custom RNA*") &gt; 0),
      OR(
         COUNTA(_xlfn.UNIQUE(_xlfn._xlws.FILTER(Table65[RNA Analytics], (Table65[Service] &lt;&gt; "")))) &gt; 1,
         COUNTA(_xlfn.UNIQUE(_xlfn._xlws.FILTER(Table65[Bank Construct?], (Table65[Service] &lt;&gt; "")))) &gt; 1,
         COUNTA(_xlfn.UNIQUE(_xlfn._xlws.FILTER(Table65[Synthesis Type], (Table65[Service] &lt;&gt; "")))) &gt; 1
      )
   ),
   "Error 10: If submitting HT Custom RNA or HT Geneblock Custom RNA service request, all items must have the same Synthesis Type, Banking, and Analytics",
   ""
)</f>
        <v/>
      </c>
      <c r="BU397" s="4" t="str">
        <f>IF(AND(OR(Table65[[#This Row],[Service]] = "HT Custom RNA",Table65[[#This Row],[Service]] = "HT Geneblock Custom RNA"), Table65[[#This Row],[Vector]]="Banked Construct"),"Error 11: Banked constructs cannot be submitted for HT/Geneblock Custom RNA service. Contact the core if you'd like to resynthesize an entire banked plate","")</f>
        <v/>
      </c>
      <c r="BV397" s="4" t="str">
        <f>IF(AND(Table65[[#This Row],[Service]] &lt;&gt; "", Table65[[#This Row],[Vector]]="Banked Construct", Table65[[#This Row],[Bank Construct?]]="Yes"),"Error 12: Cannot bank constructs that are already banked","")</f>
        <v/>
      </c>
      <c r="BW397" s="4" t="str" cm="1">
        <f t="array" ref="BW397">_xlfn.LET(
    _xlpm.ProblemFound, _xlfn.TEXTJOIN(", ", TRUE, IF(AND(Table65[[#This Row],[Synthesis Type]]="Other RNA", OR(Table65[[#This Row],[Codon Optimize Capitalized?]]="No", Table65[[#This Row],[Codon Optimize Capitalized?]]="")), IF((ISNUMBER(SEARCH(Table_pA_Check[pA Check], Table65[[#This Row],[Custom Sequence/Bank ID]]))), Table_pA_Check[pA Check], ""),IF((ISNUMBER(FIND(LOWER(Table_pA_Check[pA Check]), Table65[[#This Row],[Custom Sequence/Bank ID]]))), Table_pA_Check[pA Check], ""))),
    IF(_xlpm.ProblemFound="", "", "Error 13: Problem sequences found (" &amp; _xlpm.ProblemFound &amp; ")"))</f>
        <v/>
      </c>
      <c r="BX397" s="4" t="str">
        <f>IF(AND(Table65[[#This Row],[Service]] &lt;&gt; "", Table65[[#This Row],[Codon Optimize Capitalized?]]&lt;&gt; "No", Table65[[#This Row],[Codon Optimize Capitalized?]]&lt;&gt; "", Table65[[#This Row],[Codon Optimize Capitalized?]]&lt;&gt; "No Options", EXACT(Table65[[#This Row],[Custom Sequence/Bank ID]],LOWER(Table65[[#This Row],[Custom Sequence/Bank ID]]))),"Error 14: Codon optimization is selected, but sequence is lowercase. Change regions for optimization to uppercase","")</f>
        <v/>
      </c>
      <c r="BY397" s="4" t="str">
        <f>IF(COUNTIF(Table65[Name], Table65[[#This Row],[Name]]) &gt; 1, "Error 15: Duplicate name", "")</f>
        <v/>
      </c>
      <c r="BZ397" s="4" t="str">
        <f>IF(
   Table65[[#This Row],[Service]]&lt;&gt;"",
   IF(
      AND(Table65[[#This Row],[Formulation]]="", Table65[[#This Row],[Number of Aliquots]]&gt;1),
      "Error 16: The RTC can only aliquot formulated circRNA; unformulated circRNA is stable through many freeze-thaw cycles",
      ""
   ),
   ""
)</f>
        <v/>
      </c>
      <c r="CA397" s="4" t="str">
        <f>IF(
   Table65[[#This Row],[Service]]&lt;&gt;"",
   IF(
      Table65[[#This Row],[Number of Aliquots]] &gt; (Table65[[#This Row],[Quantity (mg)]]*20),
      "Error 17: Too many aliquots. Maximum aliquots for Quantity requested = " &amp; (Table65[[#This Row],[Quantity (mg)]]*20),
      ""
   ),
   ""
)</f>
        <v/>
      </c>
      <c r="CB397" s="4" t="str">
        <f>IF(
   AND(Table65[[#This Row],[Service]]&lt;&gt;"", Table65[[#This Row],[Quantity (mg)]]&lt;0.2, Table65[[#This Row],[Formulation]]&lt;&gt;"", Table65[[#This Row],[Formulation]]&lt;&gt;"None"),
   "Error 18: Quantity too low. Minimum is 0.2mg for formulations",
   ""
)</f>
        <v/>
      </c>
      <c r="CC397" s="4" t="str">
        <f>IF(
   AND(Table65[[#This Row],[Service]]&lt;&gt;"", Table65[[#This Row],[Vector]]="No Vector", Table65[[#This Row],[Service]]&lt;&gt;"HT Geneblock Custom RNA"),
   "Error 19: [No Vector] can only be used for Geneblock service",
   ""
)</f>
        <v/>
      </c>
      <c r="CD397" s="4" t="str">
        <f>_xlfn.LET(
    _xlpm.errorList, _xlfn.TEXTJOIN(". ", TRUE, Table_Sequence_Check[[#This Row],[Problem Sequence Check]:[GC Check]],Table_Sequence_Check[[#This Row],[Restriction Enzyme Error]:[Gblock No Vector Check]]),
    IF(AND(Table65[[#This Row],[Service]]&lt;&gt;"", Table65[[#This Row],[Custom Sequence/Bank ID]]&lt;&gt;"SPECIAL",_xlpm.errorList&lt;&gt;""), _xlpm.errorList &amp; ".", "")
)</f>
        <v/>
      </c>
      <c r="CF397" s="3" t="str">
        <f t="shared" si="30"/>
        <v>Required</v>
      </c>
      <c r="CG397" s="1" t="str">
        <f t="shared" si="31"/>
        <v>Optional</v>
      </c>
      <c r="CH397" s="1" t="str">
        <f>IF(Table65[[#This Row],[Service]]&lt;&gt;"",IF((Table65[[#This Row],[Service]]="HT Custom RNA") + (Table65[[#This Row],[Service]]="HT Geneblock Custom RNA"), "Empty","Required"),"Empty")</f>
        <v>Empty</v>
      </c>
      <c r="CI397" s="1" t="str">
        <f>IF(Table65[[#This Row],[Service]] = "Stock RNA", "Required","Empty")</f>
        <v>Empty</v>
      </c>
      <c r="CJ397" s="1" t="str">
        <f>IF(OR(Table65[[#This Row],[Service]] = "Custom RNA", Table65[[#This Row],[Service]] = "HT Custom RNA", Table65[[#This Row],[Service]] = "HT Geneblock Custom RNA", Table65[[#This Row],[Service]] = "Formulation"), "Required", "Empty")</f>
        <v>Empty</v>
      </c>
      <c r="CK397" s="1" t="str">
        <f>IF(OR(Table65[[#This Row],[Service]] = "Custom RNA", Table65[[#This Row],[Service]] = "HT Custom RNA", Table65[[#This Row],[Service]] = "HT Geneblock Custom RNA"), "Required", "Empty")</f>
        <v>Empty</v>
      </c>
      <c r="CL397" s="1" t="str">
        <f>IF(OR(Table65[[#This Row],[Service]] = "Custom RNA", Table65[[#This Row],[Service]] = "HT Custom RNA", Table65[[#This Row],[Service]] = "HT Geneblock Custom RNA"), "Required", "Empty")</f>
        <v>Empty</v>
      </c>
      <c r="CM397" s="1" t="str">
        <f>IF(OR(Table65[[#This Row],[Service]] = "Custom RNA", Table65[[#This Row],[Service]] = "HT Custom RNA", Table65[[#This Row],[Service]] = "HT Geneblock Custom RNA"), "Required", "Empty")</f>
        <v>Empty</v>
      </c>
      <c r="CN397" s="1" t="str">
        <f>IF(AND(Table65[[#This Row],[Vector]]&lt;&gt;"Banked Construct", OR(Table65[[#This Row],[Service]] = "Custom RNA", Table65[[#This Row],[Service]] = "HT Custom RNA",Table65[[#This Row],[Service]] = "HT Geneblock Custom RNA",)), "Optional", "Empty")</f>
        <v>Empty</v>
      </c>
      <c r="CO397" s="1" t="str">
        <f>IF(OR(Table65[[#This Row],[Service]] = "Custom RNA", Table65[[#This Row],[Service]] = "HT Custom RNA"), "Optional", "Empty")</f>
        <v>Empty</v>
      </c>
      <c r="CP397" s="1" t="str">
        <f>IF(OR(Table65[[#This Row],[Service]] = "Custom RNA", Table65[[#This Row],[Service]] = "HT Custom RNA", Table65[[#This Row],[Service]] = "HT Custom Geneblock RNA"), "Optional", "Empty")</f>
        <v>Empty</v>
      </c>
      <c r="CQ397" s="1" t="str">
        <f>IF(Table65[[#This Row],[Service]]&lt;&gt;"",IF(OR(Table65[[#This Row],[Service]]="HT Custom RNA", Table65[[#This Row],[Service]]="HT Geneblock Custom RNA"), "Empty","Optional"),"Empty")</f>
        <v>Empty</v>
      </c>
      <c r="CR397" s="1" t="str">
        <f>IF(AND(Table65[[#This Row],[Formulation]]&lt;&gt;"",Table65[[#This Row],[Formulation]]&lt;&gt;"None",Table65[[#This Row],[Formulation]]&lt;&gt;"No Options"), "Required","Empty")</f>
        <v>Empty</v>
      </c>
      <c r="CS397" s="1" t="str">
        <f>IF(AND(Table65[[#This Row],[Formulation]]&lt;&gt;"",Table65[[#This Row],[Formulation]]&lt;&gt;"None",Table65[[#This Row],[Formulation]]&lt;&gt;"No Options"), "Optional","Empty")</f>
        <v>Empty</v>
      </c>
      <c r="CT397" s="1" t="str">
        <f t="shared" si="32"/>
        <v>Optional</v>
      </c>
      <c r="CU397" s="1" t="str">
        <f t="shared" si="33"/>
        <v>Optional</v>
      </c>
      <c r="CV397" s="2" t="str">
        <f t="shared" si="34"/>
        <v>Optional</v>
      </c>
    </row>
    <row r="398" spans="1:100" x14ac:dyDescent="0.35">
      <c r="A398" s="69">
        <v>394</v>
      </c>
      <c r="B398" s="59"/>
      <c r="C398" s="83"/>
      <c r="D398" s="85"/>
      <c r="E398" s="90"/>
      <c r="F398" s="60"/>
      <c r="G398" s="60"/>
      <c r="H398" s="60"/>
      <c r="I398" s="61"/>
      <c r="J398" s="61"/>
      <c r="K398" s="105"/>
      <c r="L398" s="90"/>
      <c r="M398" s="60"/>
      <c r="N398" s="108"/>
      <c r="O398" s="91"/>
      <c r="P398" s="111"/>
      <c r="Q398" s="93" t="str">
        <f>Table_Sequence_Check[[#This Row],[Final Warnings]]</f>
        <v/>
      </c>
      <c r="R398" s="19"/>
      <c r="S398" s="19"/>
      <c r="T398" s="19"/>
      <c r="BG398" s="3" t="str" cm="1">
        <f t="array" ref="BG398">_xlfn.LET(
    _xlpm.ProblemFound, _xlfn.TEXTJOIN(", ", TRUE, IF(OR(Table65[[#This Row],[Codon Optimize Capitalized?]]="No", Table65[[#This Row],[Codon Optimize Capitalized?]]=""), IF((ISNUMBER(SEARCH(Table_Problem_Sequences[Problem Sequences], Table65[[#This Row],[Custom Sequence/Bank ID]]))), Table_Problem_Sequences[Problem Sequences], ""),IF((ISNUMBER(FIND(LOWER(Table_Problem_Sequences[Problem Sequences]), Table65[[#This Row],[Custom Sequence/Bank ID]]))), Table_Problem_Sequences[Problem Sequences], ""))),
    IF(_xlpm.ProblemFound="", "", "Warning 1: Problem sequences found (" &amp; _xlpm.ProblemFound &amp; ")"))</f>
        <v/>
      </c>
      <c r="BH398" s="3" t="str">
        <f>IF(AND(Table65[[#This Row],[Vector]] &lt;&gt; "Banked Construct",Table65[[#This Row],[Service]]&lt;&gt;"Stock RNA", LEN(Table65[[#This Row],[Custom Sequence/Bank ID]])&lt;300, Table65[[#This Row],[Custom Sequence/Bank ID]]&lt;&gt;""),"Comment: Sequence is less than 300nt. A spacer sequence will be added to bring the length up to 300nt","")</f>
        <v/>
      </c>
      <c r="BI398" s="1" t="str">
        <f>IF(AND(Table65[[#This Row],[Custom Sequence/Bank ID]]&lt;&gt;"", Table65[[#This Row],[Codon Optimize Capitalized?]]&lt;&gt; "No", Table65[[#This Row],[Codon Optimize Capitalized?]]&lt;&gt; "", Table65[[#This Row],[Codon Optimize Capitalized?]]&lt;&gt; "No Options"),
    IF(MOD(LEN(SUBSTITUTE(SUBSTITUTE(SUBSTITUTE(SUBSTITUTE(SUBSTITUTE(Table65[[#This Row],[Custom Sequence/Bank ID]], "a", ""), "c", ""), "g", ""), "u", ""), "t", "")), 3) = 0,
        "",
        "Error 3: Optimization regions not divisible by 3"),
    "")</f>
        <v/>
      </c>
      <c r="BJ398" s="1" t="str">
        <f>IF(
    Table65[[#This Row],[Vector]]="Banked Construct",
    IF(
        AND(
            LEFT(Table65[[#This Row],[Custom Sequence/Bank ID]], 3)="RTC",
            ISNUMBER(VALUE(MID(Table65[[#This Row],[Custom Sequence/Bank ID]], 4, 7))),
            LEN(Table65[[#This Row],[Custom Sequence/Bank ID]])=10
        ),
        "",
        "Error 4: Incorrect Bank ID"
    ),
    ""
)</f>
        <v/>
      </c>
      <c r="BK398" s="1" t="str">
        <f>IF(
   AND(Table65[[#This Row],[Vector]]&lt;&gt;"Banked Construct", LEN(Table65[[#This Row],[Custom Sequence/Bank ID]])&gt;0),
   IF(
      LEN(
         SUBSTITUTE(
            SUBSTITUTE(
               SUBSTITUTE(
                  SUBSTITUTE(UPPER(Table65[[#This Row],[Custom Sequence/Bank ID]]),"A",""),
               "C",""),
            "T",""),
         "G","")
      )&gt;0,
      "Error 5: Non-ACGT characters present",
      ""
   ),
   ""
)</f>
        <v/>
      </c>
      <c r="BL398" s="4" t="str">
        <f>IF(AND(Table65[[#This Row],[Vector]] &lt;&gt; "Banked Construct",Table65[[#This Row],[Service]]="Custom RNA", LEN(Table65[[#This Row],[Custom Sequence/Bank ID]])&gt;10000),"Error 6: Maximum sequence length is 10,000nt",IF(AND(Table65[[#This Row],[Vector]] &lt;&gt; "Banked Construct",Table65[[#This Row],[Service]]="HT Custom RNA", LEN(Table65[[#This Row],[Custom Sequence/Bank ID]])&gt;5000),"Error 6: Maximum sequence length for HT is 5,000nt", IF(Table65[[#This Row],[Service]]="HT Geneblock Custom RNA", IF(AND(Table65[[#This Row],[Vector]]="RTC coding circRNA", LEN(Table65[[#This Row],[Custom Sequence/Bank ID]])&gt;3793),"Error 6: Maximum sequence length for Coding CircRNA Geneblock is 3,793nt", IF(AND(Table65[[#This Row],[Vector]]="RTC noncoding circRNA", LEN(Table65[[#This Row],[Custom Sequence/Bank ID]])&gt;4493),"Error 6: Maximum sequence length for Noncoding CircRNA Geneblock is 4,493nt", IF(AND(Table65[[#This Row],[Vector]]="RTC Other RNA", LEN(Table65[[#This Row],[Custom Sequence/Bank ID]])&gt;4913),"Error 6: Maximum sequence length for Other RNA Geneblock is 4,913nt",""))),"")))</f>
        <v/>
      </c>
      <c r="BM398" s="4" t="str">
        <f>IF(AND(Table65[[#This Row],[Vector]] &lt;&gt; "Banked Construct", Table65[[#This Row],[Service]]&lt;&gt;"Stock RNA", Table65[[#This Row],[Custom Sequence/Bank ID]]&lt;&gt;""),
    _xlfn.LET(
        _xlpm.Sequence, Table65[[#This Row],[Custom Sequence/Bank ID]],
        _xlpm.OriginalLength, IF(AND(Table65[[#This Row],[Codon Optimize Capitalized?]] &lt;&gt; "No", Table65[[#This Row],[Codon Optimize Capitalized?]] &lt;&gt; ""),
                           LEN(SUBSTITUTE(SUBSTITUTE(SUBSTITUTE(SUBSTITUTE(SUBSTITUTE(_xlpm.Sequence, "A", ""), "C", ""), "G", ""), "T", ""), "U", "")),
                           LEN(_xlpm.Sequence)),
        _xlpm.NoGCLength, IF(AND(Table65[[#This Row],[Codon Optimize Capitalized?]] &lt;&gt; "No", Table65[[#This Row],[Codon Optimize Capitalized?]] &lt;&gt; ""),
                       LEN((SUBSTITUTE(SUBSTITUTE(SUBSTITUTE(SUBSTITUTE(SUBSTITUTE(SUBSTITUTE(SUBSTITUTE(_xlpm.Sequence, "A", ""), "C", ""), "G", ""), "T", ""), "U", ""), "g", ""), "c", ""))),
                       LEN(SUBSTITUTE(SUBSTITUTE(UPPER(_xlpm.Sequence), "G", ""), "C", ""))),
        _xlpm.GCLength, _xlpm.OriginalLength - _xlpm.NoGCLength,
        _xlpm.GCPercentage, IF(_xlpm.OriginalLength &gt; 15, _xlpm.GCLength / _xlpm.OriginalLength, 0.5),
                IF(OR(_xlpm.GCPercentage &gt; 0.65, _xlpm.GCPercentage &lt; 0.25), "Warning 7: Unoptimized region GC is not between 25-65%", "")
    ),
    ""
)</f>
        <v/>
      </c>
      <c r="BN398" s="4" t="str" cm="1">
        <f t="array" ref="BN398">_xlfn.LET(
    _xlpm.ProblemFound, _xlfn.TEXTJOIN(", ", TRUE, IF(OR(Table65[[#This Row],[Codon Optimize Capitalized?]]="No", Table65[[#This Row],[Codon Optimize Capitalized?]]=""), IF((ISNUMBER(SEARCH(Table_Restriction_Enzymes[XbaI], Table65[[#This Row],[Custom Sequence/Bank ID]]))), Table_Restriction_Enzymes[XbaI], ""),IF((ISNUMBER(FIND(LOWER(Table_Restriction_Enzymes[XbaI]), Table65[[#This Row],[Custom Sequence/Bank ID]]))), Table_Restriction_Enzymes[XbaI], ""))),
    IF(_xlpm.ProblemFound="", "", "[" &amp; _xlpm.ProblemFound &amp; "]"))</f>
        <v/>
      </c>
      <c r="BO398" s="4" t="str">
        <f>IF(Table_Sequence_Check[[#This Row],[Restriction Enzyme 1 Check]]&lt;&gt;"", Table_Restriction_Enzymes[[#Headers],[XbaI]],"")</f>
        <v/>
      </c>
      <c r="BP398" s="4" t="str" cm="1">
        <f t="array" ref="BP398">_xlfn.LET(
    _xlpm.ProblemFound, _xlfn.TEXTJOIN(", ", TRUE, IF(OR(Table65[[#This Row],[Codon Optimize Capitalized?]]="No", Table65[[#This Row],[Codon Optimize Capitalized?]]=""), IF((ISNUMBER(SEARCH(Table_Restriction_Enzymes[AscI], Table65[[#This Row],[Custom Sequence/Bank ID]]))), Table_Restriction_Enzymes[AscI], ""),IF((ISNUMBER(FIND(LOWER(Table_Restriction_Enzymes[AscI]), Table65[[#This Row],[Custom Sequence/Bank ID]]))), Table_Restriction_Enzymes[AscI], ""))),
    IF(_xlpm.ProblemFound="", "", "[" &amp; _xlpm.ProblemFound &amp; "]"))</f>
        <v/>
      </c>
      <c r="BQ398" s="4" t="str">
        <f>IF(Table_Sequence_Check[[#This Row],[Restriction Enzyme 2 Check]]&lt;&gt;"", Table_Restriction_Enzymes[[#Headers],[AscI]],"")</f>
        <v/>
      </c>
      <c r="BR398" s="4" t="str">
        <f>IF(AND(Table65[[#This Row],[Vector]] &lt;&gt; "Banked Construct",Table65[[#This Row],[Service]]&lt;&gt;"Stock RNA", Table65[[#This Row],[Service]]&lt;&gt;"HT Geneblock Custom RNA", Table_Sequence_Check[[#This Row],[Restriction Enzyme 1 Check]]&lt;&gt;"", Table_Sequence_Check[[#This Row],[Restriction Enzyme 2 Check]]&lt;&gt; ""),"Error 8: Remove instances of one of the following: " &amp; _xlfn.CONCAT(Table_Sequence_Check[[#This Row],[Restriction Enzyme 1 Check]],Table_Sequence_Check[[#This Row],[Restriction Enzyme 2 Check]]),"")</f>
        <v/>
      </c>
      <c r="BS398" s="4" t="str" cm="1">
        <f t="array" ref="BS398">IF(
   AND(
      Table65[[#This Row],[Service]] &lt;&gt; "",
      OR(
         COUNTIF(Table65[Service], "HT Custom RNA") &gt; 0,
         COUNTIF(Table65[Service], "HT Geneblock Custom RNA") &gt; 0
      ),
      COUNTA(_xlfn.UNIQUE(_xlfn._xlws.FILTER(Table65[Service], Table65[Service] &lt;&gt; ""))) &gt; 1
   ),
   "Error 9: If selecting HT Custom RNA or HT Geneblock Custom RNA, all items must match the selected HT service",
   ""
)</f>
        <v/>
      </c>
      <c r="BT398" s="4" t="str" cm="1">
        <f t="array" ref="BT398">IF(
   AND(
      Table65[[#This Row],[Service]] &lt;&gt; "",
      OR(COUNTIF(Table65[Service], "*HT Custom RNA*") &gt; 0, COUNTIF(Table65[Service], "*HT Geneblock Custom RNA*") &gt; 0),
      OR(
         COUNTA(_xlfn.UNIQUE(_xlfn._xlws.FILTER(Table65[RNA Analytics], (Table65[Service] &lt;&gt; "")))) &gt; 1,
         COUNTA(_xlfn.UNIQUE(_xlfn._xlws.FILTER(Table65[Bank Construct?], (Table65[Service] &lt;&gt; "")))) &gt; 1,
         COUNTA(_xlfn.UNIQUE(_xlfn._xlws.FILTER(Table65[Synthesis Type], (Table65[Service] &lt;&gt; "")))) &gt; 1
      )
   ),
   "Error 10: If submitting HT Custom RNA or HT Geneblock Custom RNA service request, all items must have the same Synthesis Type, Banking, and Analytics",
   ""
)</f>
        <v/>
      </c>
      <c r="BU398" s="4" t="str">
        <f>IF(AND(OR(Table65[[#This Row],[Service]] = "HT Custom RNA",Table65[[#This Row],[Service]] = "HT Geneblock Custom RNA"), Table65[[#This Row],[Vector]]="Banked Construct"),"Error 11: Banked constructs cannot be submitted for HT/Geneblock Custom RNA service. Contact the core if you'd like to resynthesize an entire banked plate","")</f>
        <v/>
      </c>
      <c r="BV398" s="4" t="str">
        <f>IF(AND(Table65[[#This Row],[Service]] &lt;&gt; "", Table65[[#This Row],[Vector]]="Banked Construct", Table65[[#This Row],[Bank Construct?]]="Yes"),"Error 12: Cannot bank constructs that are already banked","")</f>
        <v/>
      </c>
      <c r="BW398" s="4" t="str" cm="1">
        <f t="array" ref="BW398">_xlfn.LET(
    _xlpm.ProblemFound, _xlfn.TEXTJOIN(", ", TRUE, IF(AND(Table65[[#This Row],[Synthesis Type]]="Other RNA", OR(Table65[[#This Row],[Codon Optimize Capitalized?]]="No", Table65[[#This Row],[Codon Optimize Capitalized?]]="")), IF((ISNUMBER(SEARCH(Table_pA_Check[pA Check], Table65[[#This Row],[Custom Sequence/Bank ID]]))), Table_pA_Check[pA Check], ""),IF((ISNUMBER(FIND(LOWER(Table_pA_Check[pA Check]), Table65[[#This Row],[Custom Sequence/Bank ID]]))), Table_pA_Check[pA Check], ""))),
    IF(_xlpm.ProblemFound="", "", "Error 13: Problem sequences found (" &amp; _xlpm.ProblemFound &amp; ")"))</f>
        <v/>
      </c>
      <c r="BX398" s="4" t="str">
        <f>IF(AND(Table65[[#This Row],[Service]] &lt;&gt; "", Table65[[#This Row],[Codon Optimize Capitalized?]]&lt;&gt; "No", Table65[[#This Row],[Codon Optimize Capitalized?]]&lt;&gt; "", Table65[[#This Row],[Codon Optimize Capitalized?]]&lt;&gt; "No Options", EXACT(Table65[[#This Row],[Custom Sequence/Bank ID]],LOWER(Table65[[#This Row],[Custom Sequence/Bank ID]]))),"Error 14: Codon optimization is selected, but sequence is lowercase. Change regions for optimization to uppercase","")</f>
        <v/>
      </c>
      <c r="BY398" s="4" t="str">
        <f>IF(COUNTIF(Table65[Name], Table65[[#This Row],[Name]]) &gt; 1, "Error 15: Duplicate name", "")</f>
        <v/>
      </c>
      <c r="BZ398" s="4" t="str">
        <f>IF(
   Table65[[#This Row],[Service]]&lt;&gt;"",
   IF(
      AND(Table65[[#This Row],[Formulation]]="", Table65[[#This Row],[Number of Aliquots]]&gt;1),
      "Error 16: The RTC can only aliquot formulated circRNA; unformulated circRNA is stable through many freeze-thaw cycles",
      ""
   ),
   ""
)</f>
        <v/>
      </c>
      <c r="CA398" s="4" t="str">
        <f>IF(
   Table65[[#This Row],[Service]]&lt;&gt;"",
   IF(
      Table65[[#This Row],[Number of Aliquots]] &gt; (Table65[[#This Row],[Quantity (mg)]]*20),
      "Error 17: Too many aliquots. Maximum aliquots for Quantity requested = " &amp; (Table65[[#This Row],[Quantity (mg)]]*20),
      ""
   ),
   ""
)</f>
        <v/>
      </c>
      <c r="CB398" s="4" t="str">
        <f>IF(
   AND(Table65[[#This Row],[Service]]&lt;&gt;"", Table65[[#This Row],[Quantity (mg)]]&lt;0.2, Table65[[#This Row],[Formulation]]&lt;&gt;"", Table65[[#This Row],[Formulation]]&lt;&gt;"None"),
   "Error 18: Quantity too low. Minimum is 0.2mg for formulations",
   ""
)</f>
        <v/>
      </c>
      <c r="CC398" s="4" t="str">
        <f>IF(
   AND(Table65[[#This Row],[Service]]&lt;&gt;"", Table65[[#This Row],[Vector]]="No Vector", Table65[[#This Row],[Service]]&lt;&gt;"HT Geneblock Custom RNA"),
   "Error 19: [No Vector] can only be used for Geneblock service",
   ""
)</f>
        <v/>
      </c>
      <c r="CD398" s="4" t="str">
        <f>_xlfn.LET(
    _xlpm.errorList, _xlfn.TEXTJOIN(". ", TRUE, Table_Sequence_Check[[#This Row],[Problem Sequence Check]:[GC Check]],Table_Sequence_Check[[#This Row],[Restriction Enzyme Error]:[Gblock No Vector Check]]),
    IF(AND(Table65[[#This Row],[Service]]&lt;&gt;"", Table65[[#This Row],[Custom Sequence/Bank ID]]&lt;&gt;"SPECIAL",_xlpm.errorList&lt;&gt;""), _xlpm.errorList &amp; ".", "")
)</f>
        <v/>
      </c>
      <c r="CF398" s="3" t="str">
        <f t="shared" si="30"/>
        <v>Required</v>
      </c>
      <c r="CG398" s="1" t="str">
        <f t="shared" si="31"/>
        <v>Optional</v>
      </c>
      <c r="CH398" s="1" t="str">
        <f>IF(Table65[[#This Row],[Service]]&lt;&gt;"",IF((Table65[[#This Row],[Service]]="HT Custom RNA") + (Table65[[#This Row],[Service]]="HT Geneblock Custom RNA"), "Empty","Required"),"Empty")</f>
        <v>Empty</v>
      </c>
      <c r="CI398" s="1" t="str">
        <f>IF(Table65[[#This Row],[Service]] = "Stock RNA", "Required","Empty")</f>
        <v>Empty</v>
      </c>
      <c r="CJ398" s="1" t="str">
        <f>IF(OR(Table65[[#This Row],[Service]] = "Custom RNA", Table65[[#This Row],[Service]] = "HT Custom RNA", Table65[[#This Row],[Service]] = "HT Geneblock Custom RNA", Table65[[#This Row],[Service]] = "Formulation"), "Required", "Empty")</f>
        <v>Empty</v>
      </c>
      <c r="CK398" s="1" t="str">
        <f>IF(OR(Table65[[#This Row],[Service]] = "Custom RNA", Table65[[#This Row],[Service]] = "HT Custom RNA", Table65[[#This Row],[Service]] = "HT Geneblock Custom RNA"), "Required", "Empty")</f>
        <v>Empty</v>
      </c>
      <c r="CL398" s="1" t="str">
        <f>IF(OR(Table65[[#This Row],[Service]] = "Custom RNA", Table65[[#This Row],[Service]] = "HT Custom RNA", Table65[[#This Row],[Service]] = "HT Geneblock Custom RNA"), "Required", "Empty")</f>
        <v>Empty</v>
      </c>
      <c r="CM398" s="1" t="str">
        <f>IF(OR(Table65[[#This Row],[Service]] = "Custom RNA", Table65[[#This Row],[Service]] = "HT Custom RNA", Table65[[#This Row],[Service]] = "HT Geneblock Custom RNA"), "Required", "Empty")</f>
        <v>Empty</v>
      </c>
      <c r="CN398" s="1" t="str">
        <f>IF(AND(Table65[[#This Row],[Vector]]&lt;&gt;"Banked Construct", OR(Table65[[#This Row],[Service]] = "Custom RNA", Table65[[#This Row],[Service]] = "HT Custom RNA",Table65[[#This Row],[Service]] = "HT Geneblock Custom RNA",)), "Optional", "Empty")</f>
        <v>Empty</v>
      </c>
      <c r="CO398" s="1" t="str">
        <f>IF(OR(Table65[[#This Row],[Service]] = "Custom RNA", Table65[[#This Row],[Service]] = "HT Custom RNA"), "Optional", "Empty")</f>
        <v>Empty</v>
      </c>
      <c r="CP398" s="1" t="str">
        <f>IF(OR(Table65[[#This Row],[Service]] = "Custom RNA", Table65[[#This Row],[Service]] = "HT Custom RNA", Table65[[#This Row],[Service]] = "HT Custom Geneblock RNA"), "Optional", "Empty")</f>
        <v>Empty</v>
      </c>
      <c r="CQ398" s="1" t="str">
        <f>IF(Table65[[#This Row],[Service]]&lt;&gt;"",IF(OR(Table65[[#This Row],[Service]]="HT Custom RNA", Table65[[#This Row],[Service]]="HT Geneblock Custom RNA"), "Empty","Optional"),"Empty")</f>
        <v>Empty</v>
      </c>
      <c r="CR398" s="1" t="str">
        <f>IF(AND(Table65[[#This Row],[Formulation]]&lt;&gt;"",Table65[[#This Row],[Formulation]]&lt;&gt;"None",Table65[[#This Row],[Formulation]]&lt;&gt;"No Options"), "Required","Empty")</f>
        <v>Empty</v>
      </c>
      <c r="CS398" s="1" t="str">
        <f>IF(AND(Table65[[#This Row],[Formulation]]&lt;&gt;"",Table65[[#This Row],[Formulation]]&lt;&gt;"None",Table65[[#This Row],[Formulation]]&lt;&gt;"No Options"), "Optional","Empty")</f>
        <v>Empty</v>
      </c>
      <c r="CT398" s="1" t="str">
        <f t="shared" si="32"/>
        <v>Optional</v>
      </c>
      <c r="CU398" s="1" t="str">
        <f t="shared" si="33"/>
        <v>Optional</v>
      </c>
      <c r="CV398" s="2" t="str">
        <f t="shared" si="34"/>
        <v>Optional</v>
      </c>
    </row>
    <row r="399" spans="1:100" x14ac:dyDescent="0.35">
      <c r="A399" s="69">
        <v>395</v>
      </c>
      <c r="B399" s="59"/>
      <c r="C399" s="83"/>
      <c r="D399" s="85"/>
      <c r="E399" s="90"/>
      <c r="F399" s="60"/>
      <c r="G399" s="60"/>
      <c r="H399" s="60"/>
      <c r="I399" s="61"/>
      <c r="J399" s="61"/>
      <c r="K399" s="105"/>
      <c r="L399" s="90"/>
      <c r="M399" s="60"/>
      <c r="N399" s="108"/>
      <c r="O399" s="91"/>
      <c r="P399" s="111"/>
      <c r="Q399" s="93" t="str">
        <f>Table_Sequence_Check[[#This Row],[Final Warnings]]</f>
        <v/>
      </c>
      <c r="R399" s="19"/>
      <c r="S399" s="19"/>
      <c r="T399" s="19"/>
      <c r="BG399" s="3" t="str" cm="1">
        <f t="array" ref="BG399">_xlfn.LET(
    _xlpm.ProblemFound, _xlfn.TEXTJOIN(", ", TRUE, IF(OR(Table65[[#This Row],[Codon Optimize Capitalized?]]="No", Table65[[#This Row],[Codon Optimize Capitalized?]]=""), IF((ISNUMBER(SEARCH(Table_Problem_Sequences[Problem Sequences], Table65[[#This Row],[Custom Sequence/Bank ID]]))), Table_Problem_Sequences[Problem Sequences], ""),IF((ISNUMBER(FIND(LOWER(Table_Problem_Sequences[Problem Sequences]), Table65[[#This Row],[Custom Sequence/Bank ID]]))), Table_Problem_Sequences[Problem Sequences], ""))),
    IF(_xlpm.ProblemFound="", "", "Warning 1: Problem sequences found (" &amp; _xlpm.ProblemFound &amp; ")"))</f>
        <v/>
      </c>
      <c r="BH399" s="3" t="str">
        <f>IF(AND(Table65[[#This Row],[Vector]] &lt;&gt; "Banked Construct",Table65[[#This Row],[Service]]&lt;&gt;"Stock RNA", LEN(Table65[[#This Row],[Custom Sequence/Bank ID]])&lt;300, Table65[[#This Row],[Custom Sequence/Bank ID]]&lt;&gt;""),"Comment: Sequence is less than 300nt. A spacer sequence will be added to bring the length up to 300nt","")</f>
        <v/>
      </c>
      <c r="BI399" s="1" t="str">
        <f>IF(AND(Table65[[#This Row],[Custom Sequence/Bank ID]]&lt;&gt;"", Table65[[#This Row],[Codon Optimize Capitalized?]]&lt;&gt; "No", Table65[[#This Row],[Codon Optimize Capitalized?]]&lt;&gt; "", Table65[[#This Row],[Codon Optimize Capitalized?]]&lt;&gt; "No Options"),
    IF(MOD(LEN(SUBSTITUTE(SUBSTITUTE(SUBSTITUTE(SUBSTITUTE(SUBSTITUTE(Table65[[#This Row],[Custom Sequence/Bank ID]], "a", ""), "c", ""), "g", ""), "u", ""), "t", "")), 3) = 0,
        "",
        "Error 3: Optimization regions not divisible by 3"),
    "")</f>
        <v/>
      </c>
      <c r="BJ399" s="1" t="str">
        <f>IF(
    Table65[[#This Row],[Vector]]="Banked Construct",
    IF(
        AND(
            LEFT(Table65[[#This Row],[Custom Sequence/Bank ID]], 3)="RTC",
            ISNUMBER(VALUE(MID(Table65[[#This Row],[Custom Sequence/Bank ID]], 4, 7))),
            LEN(Table65[[#This Row],[Custom Sequence/Bank ID]])=10
        ),
        "",
        "Error 4: Incorrect Bank ID"
    ),
    ""
)</f>
        <v/>
      </c>
      <c r="BK399" s="1" t="str">
        <f>IF(
   AND(Table65[[#This Row],[Vector]]&lt;&gt;"Banked Construct", LEN(Table65[[#This Row],[Custom Sequence/Bank ID]])&gt;0),
   IF(
      LEN(
         SUBSTITUTE(
            SUBSTITUTE(
               SUBSTITUTE(
                  SUBSTITUTE(UPPER(Table65[[#This Row],[Custom Sequence/Bank ID]]),"A",""),
               "C",""),
            "T",""),
         "G","")
      )&gt;0,
      "Error 5: Non-ACGT characters present",
      ""
   ),
   ""
)</f>
        <v/>
      </c>
      <c r="BL399" s="4" t="str">
        <f>IF(AND(Table65[[#This Row],[Vector]] &lt;&gt; "Banked Construct",Table65[[#This Row],[Service]]="Custom RNA", LEN(Table65[[#This Row],[Custom Sequence/Bank ID]])&gt;10000),"Error 6: Maximum sequence length is 10,000nt",IF(AND(Table65[[#This Row],[Vector]] &lt;&gt; "Banked Construct",Table65[[#This Row],[Service]]="HT Custom RNA", LEN(Table65[[#This Row],[Custom Sequence/Bank ID]])&gt;5000),"Error 6: Maximum sequence length for HT is 5,000nt", IF(Table65[[#This Row],[Service]]="HT Geneblock Custom RNA", IF(AND(Table65[[#This Row],[Vector]]="RTC coding circRNA", LEN(Table65[[#This Row],[Custom Sequence/Bank ID]])&gt;3793),"Error 6: Maximum sequence length for Coding CircRNA Geneblock is 3,793nt", IF(AND(Table65[[#This Row],[Vector]]="RTC noncoding circRNA", LEN(Table65[[#This Row],[Custom Sequence/Bank ID]])&gt;4493),"Error 6: Maximum sequence length for Noncoding CircRNA Geneblock is 4,493nt", IF(AND(Table65[[#This Row],[Vector]]="RTC Other RNA", LEN(Table65[[#This Row],[Custom Sequence/Bank ID]])&gt;4913),"Error 6: Maximum sequence length for Other RNA Geneblock is 4,913nt",""))),"")))</f>
        <v/>
      </c>
      <c r="BM399" s="4" t="str">
        <f>IF(AND(Table65[[#This Row],[Vector]] &lt;&gt; "Banked Construct", Table65[[#This Row],[Service]]&lt;&gt;"Stock RNA", Table65[[#This Row],[Custom Sequence/Bank ID]]&lt;&gt;""),
    _xlfn.LET(
        _xlpm.Sequence, Table65[[#This Row],[Custom Sequence/Bank ID]],
        _xlpm.OriginalLength, IF(AND(Table65[[#This Row],[Codon Optimize Capitalized?]] &lt;&gt; "No", Table65[[#This Row],[Codon Optimize Capitalized?]] &lt;&gt; ""),
                           LEN(SUBSTITUTE(SUBSTITUTE(SUBSTITUTE(SUBSTITUTE(SUBSTITUTE(_xlpm.Sequence, "A", ""), "C", ""), "G", ""), "T", ""), "U", "")),
                           LEN(_xlpm.Sequence)),
        _xlpm.NoGCLength, IF(AND(Table65[[#This Row],[Codon Optimize Capitalized?]] &lt;&gt; "No", Table65[[#This Row],[Codon Optimize Capitalized?]] &lt;&gt; ""),
                       LEN((SUBSTITUTE(SUBSTITUTE(SUBSTITUTE(SUBSTITUTE(SUBSTITUTE(SUBSTITUTE(SUBSTITUTE(_xlpm.Sequence, "A", ""), "C", ""), "G", ""), "T", ""), "U", ""), "g", ""), "c", ""))),
                       LEN(SUBSTITUTE(SUBSTITUTE(UPPER(_xlpm.Sequence), "G", ""), "C", ""))),
        _xlpm.GCLength, _xlpm.OriginalLength - _xlpm.NoGCLength,
        _xlpm.GCPercentage, IF(_xlpm.OriginalLength &gt; 15, _xlpm.GCLength / _xlpm.OriginalLength, 0.5),
                IF(OR(_xlpm.GCPercentage &gt; 0.65, _xlpm.GCPercentage &lt; 0.25), "Warning 7: Unoptimized region GC is not between 25-65%", "")
    ),
    ""
)</f>
        <v/>
      </c>
      <c r="BN399" s="4" t="str" cm="1">
        <f t="array" ref="BN399">_xlfn.LET(
    _xlpm.ProblemFound, _xlfn.TEXTJOIN(", ", TRUE, IF(OR(Table65[[#This Row],[Codon Optimize Capitalized?]]="No", Table65[[#This Row],[Codon Optimize Capitalized?]]=""), IF((ISNUMBER(SEARCH(Table_Restriction_Enzymes[XbaI], Table65[[#This Row],[Custom Sequence/Bank ID]]))), Table_Restriction_Enzymes[XbaI], ""),IF((ISNUMBER(FIND(LOWER(Table_Restriction_Enzymes[XbaI]), Table65[[#This Row],[Custom Sequence/Bank ID]]))), Table_Restriction_Enzymes[XbaI], ""))),
    IF(_xlpm.ProblemFound="", "", "[" &amp; _xlpm.ProblemFound &amp; "]"))</f>
        <v/>
      </c>
      <c r="BO399" s="4" t="str">
        <f>IF(Table_Sequence_Check[[#This Row],[Restriction Enzyme 1 Check]]&lt;&gt;"", Table_Restriction_Enzymes[[#Headers],[XbaI]],"")</f>
        <v/>
      </c>
      <c r="BP399" s="4" t="str" cm="1">
        <f t="array" ref="BP399">_xlfn.LET(
    _xlpm.ProblemFound, _xlfn.TEXTJOIN(", ", TRUE, IF(OR(Table65[[#This Row],[Codon Optimize Capitalized?]]="No", Table65[[#This Row],[Codon Optimize Capitalized?]]=""), IF((ISNUMBER(SEARCH(Table_Restriction_Enzymes[AscI], Table65[[#This Row],[Custom Sequence/Bank ID]]))), Table_Restriction_Enzymes[AscI], ""),IF((ISNUMBER(FIND(LOWER(Table_Restriction_Enzymes[AscI]), Table65[[#This Row],[Custom Sequence/Bank ID]]))), Table_Restriction_Enzymes[AscI], ""))),
    IF(_xlpm.ProblemFound="", "", "[" &amp; _xlpm.ProblemFound &amp; "]"))</f>
        <v/>
      </c>
      <c r="BQ399" s="4" t="str">
        <f>IF(Table_Sequence_Check[[#This Row],[Restriction Enzyme 2 Check]]&lt;&gt;"", Table_Restriction_Enzymes[[#Headers],[AscI]],"")</f>
        <v/>
      </c>
      <c r="BR399" s="4" t="str">
        <f>IF(AND(Table65[[#This Row],[Vector]] &lt;&gt; "Banked Construct",Table65[[#This Row],[Service]]&lt;&gt;"Stock RNA", Table65[[#This Row],[Service]]&lt;&gt;"HT Geneblock Custom RNA", Table_Sequence_Check[[#This Row],[Restriction Enzyme 1 Check]]&lt;&gt;"", Table_Sequence_Check[[#This Row],[Restriction Enzyme 2 Check]]&lt;&gt; ""),"Error 8: Remove instances of one of the following: " &amp; _xlfn.CONCAT(Table_Sequence_Check[[#This Row],[Restriction Enzyme 1 Check]],Table_Sequence_Check[[#This Row],[Restriction Enzyme 2 Check]]),"")</f>
        <v/>
      </c>
      <c r="BS399" s="4" t="str" cm="1">
        <f t="array" ref="BS399">IF(
   AND(
      Table65[[#This Row],[Service]] &lt;&gt; "",
      OR(
         COUNTIF(Table65[Service], "HT Custom RNA") &gt; 0,
         COUNTIF(Table65[Service], "HT Geneblock Custom RNA") &gt; 0
      ),
      COUNTA(_xlfn.UNIQUE(_xlfn._xlws.FILTER(Table65[Service], Table65[Service] &lt;&gt; ""))) &gt; 1
   ),
   "Error 9: If selecting HT Custom RNA or HT Geneblock Custom RNA, all items must match the selected HT service",
   ""
)</f>
        <v/>
      </c>
      <c r="BT399" s="4" t="str" cm="1">
        <f t="array" ref="BT399">IF(
   AND(
      Table65[[#This Row],[Service]] &lt;&gt; "",
      OR(COUNTIF(Table65[Service], "*HT Custom RNA*") &gt; 0, COUNTIF(Table65[Service], "*HT Geneblock Custom RNA*") &gt; 0),
      OR(
         COUNTA(_xlfn.UNIQUE(_xlfn._xlws.FILTER(Table65[RNA Analytics], (Table65[Service] &lt;&gt; "")))) &gt; 1,
         COUNTA(_xlfn.UNIQUE(_xlfn._xlws.FILTER(Table65[Bank Construct?], (Table65[Service] &lt;&gt; "")))) &gt; 1,
         COUNTA(_xlfn.UNIQUE(_xlfn._xlws.FILTER(Table65[Synthesis Type], (Table65[Service] &lt;&gt; "")))) &gt; 1
      )
   ),
   "Error 10: If submitting HT Custom RNA or HT Geneblock Custom RNA service request, all items must have the same Synthesis Type, Banking, and Analytics",
   ""
)</f>
        <v/>
      </c>
      <c r="BU399" s="4" t="str">
        <f>IF(AND(OR(Table65[[#This Row],[Service]] = "HT Custom RNA",Table65[[#This Row],[Service]] = "HT Geneblock Custom RNA"), Table65[[#This Row],[Vector]]="Banked Construct"),"Error 11: Banked constructs cannot be submitted for HT/Geneblock Custom RNA service. Contact the core if you'd like to resynthesize an entire banked plate","")</f>
        <v/>
      </c>
      <c r="BV399" s="4" t="str">
        <f>IF(AND(Table65[[#This Row],[Service]] &lt;&gt; "", Table65[[#This Row],[Vector]]="Banked Construct", Table65[[#This Row],[Bank Construct?]]="Yes"),"Error 12: Cannot bank constructs that are already banked","")</f>
        <v/>
      </c>
      <c r="BW399" s="4" t="str" cm="1">
        <f t="array" ref="BW399">_xlfn.LET(
    _xlpm.ProblemFound, _xlfn.TEXTJOIN(", ", TRUE, IF(AND(Table65[[#This Row],[Synthesis Type]]="Other RNA", OR(Table65[[#This Row],[Codon Optimize Capitalized?]]="No", Table65[[#This Row],[Codon Optimize Capitalized?]]="")), IF((ISNUMBER(SEARCH(Table_pA_Check[pA Check], Table65[[#This Row],[Custom Sequence/Bank ID]]))), Table_pA_Check[pA Check], ""),IF((ISNUMBER(FIND(LOWER(Table_pA_Check[pA Check]), Table65[[#This Row],[Custom Sequence/Bank ID]]))), Table_pA_Check[pA Check], ""))),
    IF(_xlpm.ProblemFound="", "", "Error 13: Problem sequences found (" &amp; _xlpm.ProblemFound &amp; ")"))</f>
        <v/>
      </c>
      <c r="BX399" s="4" t="str">
        <f>IF(AND(Table65[[#This Row],[Service]] &lt;&gt; "", Table65[[#This Row],[Codon Optimize Capitalized?]]&lt;&gt; "No", Table65[[#This Row],[Codon Optimize Capitalized?]]&lt;&gt; "", Table65[[#This Row],[Codon Optimize Capitalized?]]&lt;&gt; "No Options", EXACT(Table65[[#This Row],[Custom Sequence/Bank ID]],LOWER(Table65[[#This Row],[Custom Sequence/Bank ID]]))),"Error 14: Codon optimization is selected, but sequence is lowercase. Change regions for optimization to uppercase","")</f>
        <v/>
      </c>
      <c r="BY399" s="4" t="str">
        <f>IF(COUNTIF(Table65[Name], Table65[[#This Row],[Name]]) &gt; 1, "Error 15: Duplicate name", "")</f>
        <v/>
      </c>
      <c r="BZ399" s="4" t="str">
        <f>IF(
   Table65[[#This Row],[Service]]&lt;&gt;"",
   IF(
      AND(Table65[[#This Row],[Formulation]]="", Table65[[#This Row],[Number of Aliquots]]&gt;1),
      "Error 16: The RTC can only aliquot formulated circRNA; unformulated circRNA is stable through many freeze-thaw cycles",
      ""
   ),
   ""
)</f>
        <v/>
      </c>
      <c r="CA399" s="4" t="str">
        <f>IF(
   Table65[[#This Row],[Service]]&lt;&gt;"",
   IF(
      Table65[[#This Row],[Number of Aliquots]] &gt; (Table65[[#This Row],[Quantity (mg)]]*20),
      "Error 17: Too many aliquots. Maximum aliquots for Quantity requested = " &amp; (Table65[[#This Row],[Quantity (mg)]]*20),
      ""
   ),
   ""
)</f>
        <v/>
      </c>
      <c r="CB399" s="4" t="str">
        <f>IF(
   AND(Table65[[#This Row],[Service]]&lt;&gt;"", Table65[[#This Row],[Quantity (mg)]]&lt;0.2, Table65[[#This Row],[Formulation]]&lt;&gt;"", Table65[[#This Row],[Formulation]]&lt;&gt;"None"),
   "Error 18: Quantity too low. Minimum is 0.2mg for formulations",
   ""
)</f>
        <v/>
      </c>
      <c r="CC399" s="4" t="str">
        <f>IF(
   AND(Table65[[#This Row],[Service]]&lt;&gt;"", Table65[[#This Row],[Vector]]="No Vector", Table65[[#This Row],[Service]]&lt;&gt;"HT Geneblock Custom RNA"),
   "Error 19: [No Vector] can only be used for Geneblock service",
   ""
)</f>
        <v/>
      </c>
      <c r="CD399" s="4" t="str">
        <f>_xlfn.LET(
    _xlpm.errorList, _xlfn.TEXTJOIN(". ", TRUE, Table_Sequence_Check[[#This Row],[Problem Sequence Check]:[GC Check]],Table_Sequence_Check[[#This Row],[Restriction Enzyme Error]:[Gblock No Vector Check]]),
    IF(AND(Table65[[#This Row],[Service]]&lt;&gt;"", Table65[[#This Row],[Custom Sequence/Bank ID]]&lt;&gt;"SPECIAL",_xlpm.errorList&lt;&gt;""), _xlpm.errorList &amp; ".", "")
)</f>
        <v/>
      </c>
      <c r="CF399" s="3" t="str">
        <f t="shared" si="30"/>
        <v>Required</v>
      </c>
      <c r="CG399" s="1" t="str">
        <f t="shared" si="31"/>
        <v>Optional</v>
      </c>
      <c r="CH399" s="1" t="str">
        <f>IF(Table65[[#This Row],[Service]]&lt;&gt;"",IF((Table65[[#This Row],[Service]]="HT Custom RNA") + (Table65[[#This Row],[Service]]="HT Geneblock Custom RNA"), "Empty","Required"),"Empty")</f>
        <v>Empty</v>
      </c>
      <c r="CI399" s="1" t="str">
        <f>IF(Table65[[#This Row],[Service]] = "Stock RNA", "Required","Empty")</f>
        <v>Empty</v>
      </c>
      <c r="CJ399" s="1" t="str">
        <f>IF(OR(Table65[[#This Row],[Service]] = "Custom RNA", Table65[[#This Row],[Service]] = "HT Custom RNA", Table65[[#This Row],[Service]] = "HT Geneblock Custom RNA", Table65[[#This Row],[Service]] = "Formulation"), "Required", "Empty")</f>
        <v>Empty</v>
      </c>
      <c r="CK399" s="1" t="str">
        <f>IF(OR(Table65[[#This Row],[Service]] = "Custom RNA", Table65[[#This Row],[Service]] = "HT Custom RNA", Table65[[#This Row],[Service]] = "HT Geneblock Custom RNA"), "Required", "Empty")</f>
        <v>Empty</v>
      </c>
      <c r="CL399" s="1" t="str">
        <f>IF(OR(Table65[[#This Row],[Service]] = "Custom RNA", Table65[[#This Row],[Service]] = "HT Custom RNA", Table65[[#This Row],[Service]] = "HT Geneblock Custom RNA"), "Required", "Empty")</f>
        <v>Empty</v>
      </c>
      <c r="CM399" s="1" t="str">
        <f>IF(OR(Table65[[#This Row],[Service]] = "Custom RNA", Table65[[#This Row],[Service]] = "HT Custom RNA", Table65[[#This Row],[Service]] = "HT Geneblock Custom RNA"), "Required", "Empty")</f>
        <v>Empty</v>
      </c>
      <c r="CN399" s="1" t="str">
        <f>IF(AND(Table65[[#This Row],[Vector]]&lt;&gt;"Banked Construct", OR(Table65[[#This Row],[Service]] = "Custom RNA", Table65[[#This Row],[Service]] = "HT Custom RNA",Table65[[#This Row],[Service]] = "HT Geneblock Custom RNA",)), "Optional", "Empty")</f>
        <v>Empty</v>
      </c>
      <c r="CO399" s="1" t="str">
        <f>IF(OR(Table65[[#This Row],[Service]] = "Custom RNA", Table65[[#This Row],[Service]] = "HT Custom RNA"), "Optional", "Empty")</f>
        <v>Empty</v>
      </c>
      <c r="CP399" s="1" t="str">
        <f>IF(OR(Table65[[#This Row],[Service]] = "Custom RNA", Table65[[#This Row],[Service]] = "HT Custom RNA", Table65[[#This Row],[Service]] = "HT Custom Geneblock RNA"), "Optional", "Empty")</f>
        <v>Empty</v>
      </c>
      <c r="CQ399" s="1" t="str">
        <f>IF(Table65[[#This Row],[Service]]&lt;&gt;"",IF(OR(Table65[[#This Row],[Service]]="HT Custom RNA", Table65[[#This Row],[Service]]="HT Geneblock Custom RNA"), "Empty","Optional"),"Empty")</f>
        <v>Empty</v>
      </c>
      <c r="CR399" s="1" t="str">
        <f>IF(AND(Table65[[#This Row],[Formulation]]&lt;&gt;"",Table65[[#This Row],[Formulation]]&lt;&gt;"None",Table65[[#This Row],[Formulation]]&lt;&gt;"No Options"), "Required","Empty")</f>
        <v>Empty</v>
      </c>
      <c r="CS399" s="1" t="str">
        <f>IF(AND(Table65[[#This Row],[Formulation]]&lt;&gt;"",Table65[[#This Row],[Formulation]]&lt;&gt;"None",Table65[[#This Row],[Formulation]]&lt;&gt;"No Options"), "Optional","Empty")</f>
        <v>Empty</v>
      </c>
      <c r="CT399" s="1" t="str">
        <f t="shared" si="32"/>
        <v>Optional</v>
      </c>
      <c r="CU399" s="1" t="str">
        <f t="shared" si="33"/>
        <v>Optional</v>
      </c>
      <c r="CV399" s="2" t="str">
        <f t="shared" si="34"/>
        <v>Optional</v>
      </c>
    </row>
    <row r="400" spans="1:100" x14ac:dyDescent="0.35">
      <c r="A400" s="69">
        <v>396</v>
      </c>
      <c r="B400" s="59"/>
      <c r="C400" s="83"/>
      <c r="D400" s="85"/>
      <c r="E400" s="90"/>
      <c r="F400" s="60"/>
      <c r="G400" s="60"/>
      <c r="H400" s="60"/>
      <c r="I400" s="61"/>
      <c r="J400" s="61"/>
      <c r="K400" s="105"/>
      <c r="L400" s="90"/>
      <c r="M400" s="60"/>
      <c r="N400" s="108"/>
      <c r="O400" s="91"/>
      <c r="P400" s="111"/>
      <c r="Q400" s="93" t="str">
        <f>Table_Sequence_Check[[#This Row],[Final Warnings]]</f>
        <v/>
      </c>
      <c r="R400" s="19"/>
      <c r="S400" s="19"/>
      <c r="T400" s="19"/>
      <c r="BG400" s="3" t="str" cm="1">
        <f t="array" ref="BG400">_xlfn.LET(
    _xlpm.ProblemFound, _xlfn.TEXTJOIN(", ", TRUE, IF(OR(Table65[[#This Row],[Codon Optimize Capitalized?]]="No", Table65[[#This Row],[Codon Optimize Capitalized?]]=""), IF((ISNUMBER(SEARCH(Table_Problem_Sequences[Problem Sequences], Table65[[#This Row],[Custom Sequence/Bank ID]]))), Table_Problem_Sequences[Problem Sequences], ""),IF((ISNUMBER(FIND(LOWER(Table_Problem_Sequences[Problem Sequences]), Table65[[#This Row],[Custom Sequence/Bank ID]]))), Table_Problem_Sequences[Problem Sequences], ""))),
    IF(_xlpm.ProblemFound="", "", "Warning 1: Problem sequences found (" &amp; _xlpm.ProblemFound &amp; ")"))</f>
        <v/>
      </c>
      <c r="BH400" s="3" t="str">
        <f>IF(AND(Table65[[#This Row],[Vector]] &lt;&gt; "Banked Construct",Table65[[#This Row],[Service]]&lt;&gt;"Stock RNA", LEN(Table65[[#This Row],[Custom Sequence/Bank ID]])&lt;300, Table65[[#This Row],[Custom Sequence/Bank ID]]&lt;&gt;""),"Comment: Sequence is less than 300nt. A spacer sequence will be added to bring the length up to 300nt","")</f>
        <v/>
      </c>
      <c r="BI400" s="1" t="str">
        <f>IF(AND(Table65[[#This Row],[Custom Sequence/Bank ID]]&lt;&gt;"", Table65[[#This Row],[Codon Optimize Capitalized?]]&lt;&gt; "No", Table65[[#This Row],[Codon Optimize Capitalized?]]&lt;&gt; "", Table65[[#This Row],[Codon Optimize Capitalized?]]&lt;&gt; "No Options"),
    IF(MOD(LEN(SUBSTITUTE(SUBSTITUTE(SUBSTITUTE(SUBSTITUTE(SUBSTITUTE(Table65[[#This Row],[Custom Sequence/Bank ID]], "a", ""), "c", ""), "g", ""), "u", ""), "t", "")), 3) = 0,
        "",
        "Error 3: Optimization regions not divisible by 3"),
    "")</f>
        <v/>
      </c>
      <c r="BJ400" s="1" t="str">
        <f>IF(
    Table65[[#This Row],[Vector]]="Banked Construct",
    IF(
        AND(
            LEFT(Table65[[#This Row],[Custom Sequence/Bank ID]], 3)="RTC",
            ISNUMBER(VALUE(MID(Table65[[#This Row],[Custom Sequence/Bank ID]], 4, 7))),
            LEN(Table65[[#This Row],[Custom Sequence/Bank ID]])=10
        ),
        "",
        "Error 4: Incorrect Bank ID"
    ),
    ""
)</f>
        <v/>
      </c>
      <c r="BK400" s="1" t="str">
        <f>IF(
   AND(Table65[[#This Row],[Vector]]&lt;&gt;"Banked Construct", LEN(Table65[[#This Row],[Custom Sequence/Bank ID]])&gt;0),
   IF(
      LEN(
         SUBSTITUTE(
            SUBSTITUTE(
               SUBSTITUTE(
                  SUBSTITUTE(UPPER(Table65[[#This Row],[Custom Sequence/Bank ID]]),"A",""),
               "C",""),
            "T",""),
         "G","")
      )&gt;0,
      "Error 5: Non-ACGT characters present",
      ""
   ),
   ""
)</f>
        <v/>
      </c>
      <c r="BL400" s="4" t="str">
        <f>IF(AND(Table65[[#This Row],[Vector]] &lt;&gt; "Banked Construct",Table65[[#This Row],[Service]]="Custom RNA", LEN(Table65[[#This Row],[Custom Sequence/Bank ID]])&gt;10000),"Error 6: Maximum sequence length is 10,000nt",IF(AND(Table65[[#This Row],[Vector]] &lt;&gt; "Banked Construct",Table65[[#This Row],[Service]]="HT Custom RNA", LEN(Table65[[#This Row],[Custom Sequence/Bank ID]])&gt;5000),"Error 6: Maximum sequence length for HT is 5,000nt", IF(Table65[[#This Row],[Service]]="HT Geneblock Custom RNA", IF(AND(Table65[[#This Row],[Vector]]="RTC coding circRNA", LEN(Table65[[#This Row],[Custom Sequence/Bank ID]])&gt;3793),"Error 6: Maximum sequence length for Coding CircRNA Geneblock is 3,793nt", IF(AND(Table65[[#This Row],[Vector]]="RTC noncoding circRNA", LEN(Table65[[#This Row],[Custom Sequence/Bank ID]])&gt;4493),"Error 6: Maximum sequence length for Noncoding CircRNA Geneblock is 4,493nt", IF(AND(Table65[[#This Row],[Vector]]="RTC Other RNA", LEN(Table65[[#This Row],[Custom Sequence/Bank ID]])&gt;4913),"Error 6: Maximum sequence length for Other RNA Geneblock is 4,913nt",""))),"")))</f>
        <v/>
      </c>
      <c r="BM400" s="4" t="str">
        <f>IF(AND(Table65[[#This Row],[Vector]] &lt;&gt; "Banked Construct", Table65[[#This Row],[Service]]&lt;&gt;"Stock RNA", Table65[[#This Row],[Custom Sequence/Bank ID]]&lt;&gt;""),
    _xlfn.LET(
        _xlpm.Sequence, Table65[[#This Row],[Custom Sequence/Bank ID]],
        _xlpm.OriginalLength, IF(AND(Table65[[#This Row],[Codon Optimize Capitalized?]] &lt;&gt; "No", Table65[[#This Row],[Codon Optimize Capitalized?]] &lt;&gt; ""),
                           LEN(SUBSTITUTE(SUBSTITUTE(SUBSTITUTE(SUBSTITUTE(SUBSTITUTE(_xlpm.Sequence, "A", ""), "C", ""), "G", ""), "T", ""), "U", "")),
                           LEN(_xlpm.Sequence)),
        _xlpm.NoGCLength, IF(AND(Table65[[#This Row],[Codon Optimize Capitalized?]] &lt;&gt; "No", Table65[[#This Row],[Codon Optimize Capitalized?]] &lt;&gt; ""),
                       LEN((SUBSTITUTE(SUBSTITUTE(SUBSTITUTE(SUBSTITUTE(SUBSTITUTE(SUBSTITUTE(SUBSTITUTE(_xlpm.Sequence, "A", ""), "C", ""), "G", ""), "T", ""), "U", ""), "g", ""), "c", ""))),
                       LEN(SUBSTITUTE(SUBSTITUTE(UPPER(_xlpm.Sequence), "G", ""), "C", ""))),
        _xlpm.GCLength, _xlpm.OriginalLength - _xlpm.NoGCLength,
        _xlpm.GCPercentage, IF(_xlpm.OriginalLength &gt; 15, _xlpm.GCLength / _xlpm.OriginalLength, 0.5),
                IF(OR(_xlpm.GCPercentage &gt; 0.65, _xlpm.GCPercentage &lt; 0.25), "Warning 7: Unoptimized region GC is not between 25-65%", "")
    ),
    ""
)</f>
        <v/>
      </c>
      <c r="BN400" s="4" t="str" cm="1">
        <f t="array" ref="BN400">_xlfn.LET(
    _xlpm.ProblemFound, _xlfn.TEXTJOIN(", ", TRUE, IF(OR(Table65[[#This Row],[Codon Optimize Capitalized?]]="No", Table65[[#This Row],[Codon Optimize Capitalized?]]=""), IF((ISNUMBER(SEARCH(Table_Restriction_Enzymes[XbaI], Table65[[#This Row],[Custom Sequence/Bank ID]]))), Table_Restriction_Enzymes[XbaI], ""),IF((ISNUMBER(FIND(LOWER(Table_Restriction_Enzymes[XbaI]), Table65[[#This Row],[Custom Sequence/Bank ID]]))), Table_Restriction_Enzymes[XbaI], ""))),
    IF(_xlpm.ProblemFound="", "", "[" &amp; _xlpm.ProblemFound &amp; "]"))</f>
        <v/>
      </c>
      <c r="BO400" s="4" t="str">
        <f>IF(Table_Sequence_Check[[#This Row],[Restriction Enzyme 1 Check]]&lt;&gt;"", Table_Restriction_Enzymes[[#Headers],[XbaI]],"")</f>
        <v/>
      </c>
      <c r="BP400" s="4" t="str" cm="1">
        <f t="array" ref="BP400">_xlfn.LET(
    _xlpm.ProblemFound, _xlfn.TEXTJOIN(", ", TRUE, IF(OR(Table65[[#This Row],[Codon Optimize Capitalized?]]="No", Table65[[#This Row],[Codon Optimize Capitalized?]]=""), IF((ISNUMBER(SEARCH(Table_Restriction_Enzymes[AscI], Table65[[#This Row],[Custom Sequence/Bank ID]]))), Table_Restriction_Enzymes[AscI], ""),IF((ISNUMBER(FIND(LOWER(Table_Restriction_Enzymes[AscI]), Table65[[#This Row],[Custom Sequence/Bank ID]]))), Table_Restriction_Enzymes[AscI], ""))),
    IF(_xlpm.ProblemFound="", "", "[" &amp; _xlpm.ProblemFound &amp; "]"))</f>
        <v/>
      </c>
      <c r="BQ400" s="4" t="str">
        <f>IF(Table_Sequence_Check[[#This Row],[Restriction Enzyme 2 Check]]&lt;&gt;"", Table_Restriction_Enzymes[[#Headers],[AscI]],"")</f>
        <v/>
      </c>
      <c r="BR400" s="4" t="str">
        <f>IF(AND(Table65[[#This Row],[Vector]] &lt;&gt; "Banked Construct",Table65[[#This Row],[Service]]&lt;&gt;"Stock RNA", Table65[[#This Row],[Service]]&lt;&gt;"HT Geneblock Custom RNA", Table_Sequence_Check[[#This Row],[Restriction Enzyme 1 Check]]&lt;&gt;"", Table_Sequence_Check[[#This Row],[Restriction Enzyme 2 Check]]&lt;&gt; ""),"Error 8: Remove instances of one of the following: " &amp; _xlfn.CONCAT(Table_Sequence_Check[[#This Row],[Restriction Enzyme 1 Check]],Table_Sequence_Check[[#This Row],[Restriction Enzyme 2 Check]]),"")</f>
        <v/>
      </c>
      <c r="BS400" s="4" t="str" cm="1">
        <f t="array" ref="BS400">IF(
   AND(
      Table65[[#This Row],[Service]] &lt;&gt; "",
      OR(
         COUNTIF(Table65[Service], "HT Custom RNA") &gt; 0,
         COUNTIF(Table65[Service], "HT Geneblock Custom RNA") &gt; 0
      ),
      COUNTA(_xlfn.UNIQUE(_xlfn._xlws.FILTER(Table65[Service], Table65[Service] &lt;&gt; ""))) &gt; 1
   ),
   "Error 9: If selecting HT Custom RNA or HT Geneblock Custom RNA, all items must match the selected HT service",
   ""
)</f>
        <v/>
      </c>
      <c r="BT400" s="4" t="str" cm="1">
        <f t="array" ref="BT400">IF(
   AND(
      Table65[[#This Row],[Service]] &lt;&gt; "",
      OR(COUNTIF(Table65[Service], "*HT Custom RNA*") &gt; 0, COUNTIF(Table65[Service], "*HT Geneblock Custom RNA*") &gt; 0),
      OR(
         COUNTA(_xlfn.UNIQUE(_xlfn._xlws.FILTER(Table65[RNA Analytics], (Table65[Service] &lt;&gt; "")))) &gt; 1,
         COUNTA(_xlfn.UNIQUE(_xlfn._xlws.FILTER(Table65[Bank Construct?], (Table65[Service] &lt;&gt; "")))) &gt; 1,
         COUNTA(_xlfn.UNIQUE(_xlfn._xlws.FILTER(Table65[Synthesis Type], (Table65[Service] &lt;&gt; "")))) &gt; 1
      )
   ),
   "Error 10: If submitting HT Custom RNA or HT Geneblock Custom RNA service request, all items must have the same Synthesis Type, Banking, and Analytics",
   ""
)</f>
        <v/>
      </c>
      <c r="BU400" s="4" t="str">
        <f>IF(AND(OR(Table65[[#This Row],[Service]] = "HT Custom RNA",Table65[[#This Row],[Service]] = "HT Geneblock Custom RNA"), Table65[[#This Row],[Vector]]="Banked Construct"),"Error 11: Banked constructs cannot be submitted for HT/Geneblock Custom RNA service. Contact the core if you'd like to resynthesize an entire banked plate","")</f>
        <v/>
      </c>
      <c r="BV400" s="4" t="str">
        <f>IF(AND(Table65[[#This Row],[Service]] &lt;&gt; "", Table65[[#This Row],[Vector]]="Banked Construct", Table65[[#This Row],[Bank Construct?]]="Yes"),"Error 12: Cannot bank constructs that are already banked","")</f>
        <v/>
      </c>
      <c r="BW400" s="4" t="str" cm="1">
        <f t="array" ref="BW400">_xlfn.LET(
    _xlpm.ProblemFound, _xlfn.TEXTJOIN(", ", TRUE, IF(AND(Table65[[#This Row],[Synthesis Type]]="Other RNA", OR(Table65[[#This Row],[Codon Optimize Capitalized?]]="No", Table65[[#This Row],[Codon Optimize Capitalized?]]="")), IF((ISNUMBER(SEARCH(Table_pA_Check[pA Check], Table65[[#This Row],[Custom Sequence/Bank ID]]))), Table_pA_Check[pA Check], ""),IF((ISNUMBER(FIND(LOWER(Table_pA_Check[pA Check]), Table65[[#This Row],[Custom Sequence/Bank ID]]))), Table_pA_Check[pA Check], ""))),
    IF(_xlpm.ProblemFound="", "", "Error 13: Problem sequences found (" &amp; _xlpm.ProblemFound &amp; ")"))</f>
        <v/>
      </c>
      <c r="BX400" s="4" t="str">
        <f>IF(AND(Table65[[#This Row],[Service]] &lt;&gt; "", Table65[[#This Row],[Codon Optimize Capitalized?]]&lt;&gt; "No", Table65[[#This Row],[Codon Optimize Capitalized?]]&lt;&gt; "", Table65[[#This Row],[Codon Optimize Capitalized?]]&lt;&gt; "No Options", EXACT(Table65[[#This Row],[Custom Sequence/Bank ID]],LOWER(Table65[[#This Row],[Custom Sequence/Bank ID]]))),"Error 14: Codon optimization is selected, but sequence is lowercase. Change regions for optimization to uppercase","")</f>
        <v/>
      </c>
      <c r="BY400" s="4" t="str">
        <f>IF(COUNTIF(Table65[Name], Table65[[#This Row],[Name]]) &gt; 1, "Error 15: Duplicate name", "")</f>
        <v/>
      </c>
      <c r="BZ400" s="4" t="str">
        <f>IF(
   Table65[[#This Row],[Service]]&lt;&gt;"",
   IF(
      AND(Table65[[#This Row],[Formulation]]="", Table65[[#This Row],[Number of Aliquots]]&gt;1),
      "Error 16: The RTC can only aliquot formulated circRNA; unformulated circRNA is stable through many freeze-thaw cycles",
      ""
   ),
   ""
)</f>
        <v/>
      </c>
      <c r="CA400" s="4" t="str">
        <f>IF(
   Table65[[#This Row],[Service]]&lt;&gt;"",
   IF(
      Table65[[#This Row],[Number of Aliquots]] &gt; (Table65[[#This Row],[Quantity (mg)]]*20),
      "Error 17: Too many aliquots. Maximum aliquots for Quantity requested = " &amp; (Table65[[#This Row],[Quantity (mg)]]*20),
      ""
   ),
   ""
)</f>
        <v/>
      </c>
      <c r="CB400" s="4" t="str">
        <f>IF(
   AND(Table65[[#This Row],[Service]]&lt;&gt;"", Table65[[#This Row],[Quantity (mg)]]&lt;0.2, Table65[[#This Row],[Formulation]]&lt;&gt;"", Table65[[#This Row],[Formulation]]&lt;&gt;"None"),
   "Error 18: Quantity too low. Minimum is 0.2mg for formulations",
   ""
)</f>
        <v/>
      </c>
      <c r="CC400" s="4" t="str">
        <f>IF(
   AND(Table65[[#This Row],[Service]]&lt;&gt;"", Table65[[#This Row],[Vector]]="No Vector", Table65[[#This Row],[Service]]&lt;&gt;"HT Geneblock Custom RNA"),
   "Error 19: [No Vector] can only be used for Geneblock service",
   ""
)</f>
        <v/>
      </c>
      <c r="CD400" s="4" t="str">
        <f>_xlfn.LET(
    _xlpm.errorList, _xlfn.TEXTJOIN(". ", TRUE, Table_Sequence_Check[[#This Row],[Problem Sequence Check]:[GC Check]],Table_Sequence_Check[[#This Row],[Restriction Enzyme Error]:[Gblock No Vector Check]]),
    IF(AND(Table65[[#This Row],[Service]]&lt;&gt;"", Table65[[#This Row],[Custom Sequence/Bank ID]]&lt;&gt;"SPECIAL",_xlpm.errorList&lt;&gt;""), _xlpm.errorList &amp; ".", "")
)</f>
        <v/>
      </c>
      <c r="CF400" s="3" t="str">
        <f t="shared" si="30"/>
        <v>Required</v>
      </c>
      <c r="CG400" s="1" t="str">
        <f t="shared" si="31"/>
        <v>Optional</v>
      </c>
      <c r="CH400" s="1" t="str">
        <f>IF(Table65[[#This Row],[Service]]&lt;&gt;"",IF((Table65[[#This Row],[Service]]="HT Custom RNA") + (Table65[[#This Row],[Service]]="HT Geneblock Custom RNA"), "Empty","Required"),"Empty")</f>
        <v>Empty</v>
      </c>
      <c r="CI400" s="1" t="str">
        <f>IF(Table65[[#This Row],[Service]] = "Stock RNA", "Required","Empty")</f>
        <v>Empty</v>
      </c>
      <c r="CJ400" s="1" t="str">
        <f>IF(OR(Table65[[#This Row],[Service]] = "Custom RNA", Table65[[#This Row],[Service]] = "HT Custom RNA", Table65[[#This Row],[Service]] = "HT Geneblock Custom RNA", Table65[[#This Row],[Service]] = "Formulation"), "Required", "Empty")</f>
        <v>Empty</v>
      </c>
      <c r="CK400" s="1" t="str">
        <f>IF(OR(Table65[[#This Row],[Service]] = "Custom RNA", Table65[[#This Row],[Service]] = "HT Custom RNA", Table65[[#This Row],[Service]] = "HT Geneblock Custom RNA"), "Required", "Empty")</f>
        <v>Empty</v>
      </c>
      <c r="CL400" s="1" t="str">
        <f>IF(OR(Table65[[#This Row],[Service]] = "Custom RNA", Table65[[#This Row],[Service]] = "HT Custom RNA", Table65[[#This Row],[Service]] = "HT Geneblock Custom RNA"), "Required", "Empty")</f>
        <v>Empty</v>
      </c>
      <c r="CM400" s="1" t="str">
        <f>IF(OR(Table65[[#This Row],[Service]] = "Custom RNA", Table65[[#This Row],[Service]] = "HT Custom RNA", Table65[[#This Row],[Service]] = "HT Geneblock Custom RNA"), "Required", "Empty")</f>
        <v>Empty</v>
      </c>
      <c r="CN400" s="1" t="str">
        <f>IF(AND(Table65[[#This Row],[Vector]]&lt;&gt;"Banked Construct", OR(Table65[[#This Row],[Service]] = "Custom RNA", Table65[[#This Row],[Service]] = "HT Custom RNA",Table65[[#This Row],[Service]] = "HT Geneblock Custom RNA",)), "Optional", "Empty")</f>
        <v>Empty</v>
      </c>
      <c r="CO400" s="1" t="str">
        <f>IF(OR(Table65[[#This Row],[Service]] = "Custom RNA", Table65[[#This Row],[Service]] = "HT Custom RNA"), "Optional", "Empty")</f>
        <v>Empty</v>
      </c>
      <c r="CP400" s="1" t="str">
        <f>IF(OR(Table65[[#This Row],[Service]] = "Custom RNA", Table65[[#This Row],[Service]] = "HT Custom RNA", Table65[[#This Row],[Service]] = "HT Custom Geneblock RNA"), "Optional", "Empty")</f>
        <v>Empty</v>
      </c>
      <c r="CQ400" s="1" t="str">
        <f>IF(Table65[[#This Row],[Service]]&lt;&gt;"",IF(OR(Table65[[#This Row],[Service]]="HT Custom RNA", Table65[[#This Row],[Service]]="HT Geneblock Custom RNA"), "Empty","Optional"),"Empty")</f>
        <v>Empty</v>
      </c>
      <c r="CR400" s="1" t="str">
        <f>IF(AND(Table65[[#This Row],[Formulation]]&lt;&gt;"",Table65[[#This Row],[Formulation]]&lt;&gt;"None",Table65[[#This Row],[Formulation]]&lt;&gt;"No Options"), "Required","Empty")</f>
        <v>Empty</v>
      </c>
      <c r="CS400" s="1" t="str">
        <f>IF(AND(Table65[[#This Row],[Formulation]]&lt;&gt;"",Table65[[#This Row],[Formulation]]&lt;&gt;"None",Table65[[#This Row],[Formulation]]&lt;&gt;"No Options"), "Optional","Empty")</f>
        <v>Empty</v>
      </c>
      <c r="CT400" s="1" t="str">
        <f t="shared" si="32"/>
        <v>Optional</v>
      </c>
      <c r="CU400" s="1" t="str">
        <f t="shared" si="33"/>
        <v>Optional</v>
      </c>
      <c r="CV400" s="2" t="str">
        <f t="shared" si="34"/>
        <v>Optional</v>
      </c>
    </row>
    <row r="401" spans="1:100" x14ac:dyDescent="0.35">
      <c r="A401" s="69">
        <v>397</v>
      </c>
      <c r="B401" s="59"/>
      <c r="C401" s="83"/>
      <c r="D401" s="85"/>
      <c r="E401" s="90"/>
      <c r="F401" s="60"/>
      <c r="G401" s="60"/>
      <c r="H401" s="60"/>
      <c r="I401" s="61"/>
      <c r="J401" s="61"/>
      <c r="K401" s="105"/>
      <c r="L401" s="90"/>
      <c r="M401" s="60"/>
      <c r="N401" s="108"/>
      <c r="O401" s="91"/>
      <c r="P401" s="111"/>
      <c r="Q401" s="93" t="str">
        <f>Table_Sequence_Check[[#This Row],[Final Warnings]]</f>
        <v/>
      </c>
      <c r="R401" s="19"/>
      <c r="S401" s="19"/>
      <c r="T401" s="19"/>
      <c r="BG401" s="3" t="str" cm="1">
        <f t="array" ref="BG401">_xlfn.LET(
    _xlpm.ProblemFound, _xlfn.TEXTJOIN(", ", TRUE, IF(OR(Table65[[#This Row],[Codon Optimize Capitalized?]]="No", Table65[[#This Row],[Codon Optimize Capitalized?]]=""), IF((ISNUMBER(SEARCH(Table_Problem_Sequences[Problem Sequences], Table65[[#This Row],[Custom Sequence/Bank ID]]))), Table_Problem_Sequences[Problem Sequences], ""),IF((ISNUMBER(FIND(LOWER(Table_Problem_Sequences[Problem Sequences]), Table65[[#This Row],[Custom Sequence/Bank ID]]))), Table_Problem_Sequences[Problem Sequences], ""))),
    IF(_xlpm.ProblemFound="", "", "Warning 1: Problem sequences found (" &amp; _xlpm.ProblemFound &amp; ")"))</f>
        <v/>
      </c>
      <c r="BH401" s="3" t="str">
        <f>IF(AND(Table65[[#This Row],[Vector]] &lt;&gt; "Banked Construct",Table65[[#This Row],[Service]]&lt;&gt;"Stock RNA", LEN(Table65[[#This Row],[Custom Sequence/Bank ID]])&lt;300, Table65[[#This Row],[Custom Sequence/Bank ID]]&lt;&gt;""),"Comment: Sequence is less than 300nt. A spacer sequence will be added to bring the length up to 300nt","")</f>
        <v/>
      </c>
      <c r="BI401" s="1" t="str">
        <f>IF(AND(Table65[[#This Row],[Custom Sequence/Bank ID]]&lt;&gt;"", Table65[[#This Row],[Codon Optimize Capitalized?]]&lt;&gt; "No", Table65[[#This Row],[Codon Optimize Capitalized?]]&lt;&gt; "", Table65[[#This Row],[Codon Optimize Capitalized?]]&lt;&gt; "No Options"),
    IF(MOD(LEN(SUBSTITUTE(SUBSTITUTE(SUBSTITUTE(SUBSTITUTE(SUBSTITUTE(Table65[[#This Row],[Custom Sequence/Bank ID]], "a", ""), "c", ""), "g", ""), "u", ""), "t", "")), 3) = 0,
        "",
        "Error 3: Optimization regions not divisible by 3"),
    "")</f>
        <v/>
      </c>
      <c r="BJ401" s="1" t="str">
        <f>IF(
    Table65[[#This Row],[Vector]]="Banked Construct",
    IF(
        AND(
            LEFT(Table65[[#This Row],[Custom Sequence/Bank ID]], 3)="RTC",
            ISNUMBER(VALUE(MID(Table65[[#This Row],[Custom Sequence/Bank ID]], 4, 7))),
            LEN(Table65[[#This Row],[Custom Sequence/Bank ID]])=10
        ),
        "",
        "Error 4: Incorrect Bank ID"
    ),
    ""
)</f>
        <v/>
      </c>
      <c r="BK401" s="1" t="str">
        <f>IF(
   AND(Table65[[#This Row],[Vector]]&lt;&gt;"Banked Construct", LEN(Table65[[#This Row],[Custom Sequence/Bank ID]])&gt;0),
   IF(
      LEN(
         SUBSTITUTE(
            SUBSTITUTE(
               SUBSTITUTE(
                  SUBSTITUTE(UPPER(Table65[[#This Row],[Custom Sequence/Bank ID]]),"A",""),
               "C",""),
            "T",""),
         "G","")
      )&gt;0,
      "Error 5: Non-ACGT characters present",
      ""
   ),
   ""
)</f>
        <v/>
      </c>
      <c r="BL401" s="4" t="str">
        <f>IF(AND(Table65[[#This Row],[Vector]] &lt;&gt; "Banked Construct",Table65[[#This Row],[Service]]="Custom RNA", LEN(Table65[[#This Row],[Custom Sequence/Bank ID]])&gt;10000),"Error 6: Maximum sequence length is 10,000nt",IF(AND(Table65[[#This Row],[Vector]] &lt;&gt; "Banked Construct",Table65[[#This Row],[Service]]="HT Custom RNA", LEN(Table65[[#This Row],[Custom Sequence/Bank ID]])&gt;5000),"Error 6: Maximum sequence length for HT is 5,000nt", IF(Table65[[#This Row],[Service]]="HT Geneblock Custom RNA", IF(AND(Table65[[#This Row],[Vector]]="RTC coding circRNA", LEN(Table65[[#This Row],[Custom Sequence/Bank ID]])&gt;3793),"Error 6: Maximum sequence length for Coding CircRNA Geneblock is 3,793nt", IF(AND(Table65[[#This Row],[Vector]]="RTC noncoding circRNA", LEN(Table65[[#This Row],[Custom Sequence/Bank ID]])&gt;4493),"Error 6: Maximum sequence length for Noncoding CircRNA Geneblock is 4,493nt", IF(AND(Table65[[#This Row],[Vector]]="RTC Other RNA", LEN(Table65[[#This Row],[Custom Sequence/Bank ID]])&gt;4913),"Error 6: Maximum sequence length for Other RNA Geneblock is 4,913nt",""))),"")))</f>
        <v/>
      </c>
      <c r="BM401" s="4" t="str">
        <f>IF(AND(Table65[[#This Row],[Vector]] &lt;&gt; "Banked Construct", Table65[[#This Row],[Service]]&lt;&gt;"Stock RNA", Table65[[#This Row],[Custom Sequence/Bank ID]]&lt;&gt;""),
    _xlfn.LET(
        _xlpm.Sequence, Table65[[#This Row],[Custom Sequence/Bank ID]],
        _xlpm.OriginalLength, IF(AND(Table65[[#This Row],[Codon Optimize Capitalized?]] &lt;&gt; "No", Table65[[#This Row],[Codon Optimize Capitalized?]] &lt;&gt; ""),
                           LEN(SUBSTITUTE(SUBSTITUTE(SUBSTITUTE(SUBSTITUTE(SUBSTITUTE(_xlpm.Sequence, "A", ""), "C", ""), "G", ""), "T", ""), "U", "")),
                           LEN(_xlpm.Sequence)),
        _xlpm.NoGCLength, IF(AND(Table65[[#This Row],[Codon Optimize Capitalized?]] &lt;&gt; "No", Table65[[#This Row],[Codon Optimize Capitalized?]] &lt;&gt; ""),
                       LEN((SUBSTITUTE(SUBSTITUTE(SUBSTITUTE(SUBSTITUTE(SUBSTITUTE(SUBSTITUTE(SUBSTITUTE(_xlpm.Sequence, "A", ""), "C", ""), "G", ""), "T", ""), "U", ""), "g", ""), "c", ""))),
                       LEN(SUBSTITUTE(SUBSTITUTE(UPPER(_xlpm.Sequence), "G", ""), "C", ""))),
        _xlpm.GCLength, _xlpm.OriginalLength - _xlpm.NoGCLength,
        _xlpm.GCPercentage, IF(_xlpm.OriginalLength &gt; 15, _xlpm.GCLength / _xlpm.OriginalLength, 0.5),
                IF(OR(_xlpm.GCPercentage &gt; 0.65, _xlpm.GCPercentage &lt; 0.25), "Warning 7: Unoptimized region GC is not between 25-65%", "")
    ),
    ""
)</f>
        <v/>
      </c>
      <c r="BN401" s="4" t="str" cm="1">
        <f t="array" ref="BN401">_xlfn.LET(
    _xlpm.ProblemFound, _xlfn.TEXTJOIN(", ", TRUE, IF(OR(Table65[[#This Row],[Codon Optimize Capitalized?]]="No", Table65[[#This Row],[Codon Optimize Capitalized?]]=""), IF((ISNUMBER(SEARCH(Table_Restriction_Enzymes[XbaI], Table65[[#This Row],[Custom Sequence/Bank ID]]))), Table_Restriction_Enzymes[XbaI], ""),IF((ISNUMBER(FIND(LOWER(Table_Restriction_Enzymes[XbaI]), Table65[[#This Row],[Custom Sequence/Bank ID]]))), Table_Restriction_Enzymes[XbaI], ""))),
    IF(_xlpm.ProblemFound="", "", "[" &amp; _xlpm.ProblemFound &amp; "]"))</f>
        <v/>
      </c>
      <c r="BO401" s="4" t="str">
        <f>IF(Table_Sequence_Check[[#This Row],[Restriction Enzyme 1 Check]]&lt;&gt;"", Table_Restriction_Enzymes[[#Headers],[XbaI]],"")</f>
        <v/>
      </c>
      <c r="BP401" s="4" t="str" cm="1">
        <f t="array" ref="BP401">_xlfn.LET(
    _xlpm.ProblemFound, _xlfn.TEXTJOIN(", ", TRUE, IF(OR(Table65[[#This Row],[Codon Optimize Capitalized?]]="No", Table65[[#This Row],[Codon Optimize Capitalized?]]=""), IF((ISNUMBER(SEARCH(Table_Restriction_Enzymes[AscI], Table65[[#This Row],[Custom Sequence/Bank ID]]))), Table_Restriction_Enzymes[AscI], ""),IF((ISNUMBER(FIND(LOWER(Table_Restriction_Enzymes[AscI]), Table65[[#This Row],[Custom Sequence/Bank ID]]))), Table_Restriction_Enzymes[AscI], ""))),
    IF(_xlpm.ProblemFound="", "", "[" &amp; _xlpm.ProblemFound &amp; "]"))</f>
        <v/>
      </c>
      <c r="BQ401" s="4" t="str">
        <f>IF(Table_Sequence_Check[[#This Row],[Restriction Enzyme 2 Check]]&lt;&gt;"", Table_Restriction_Enzymes[[#Headers],[AscI]],"")</f>
        <v/>
      </c>
      <c r="BR401" s="4" t="str">
        <f>IF(AND(Table65[[#This Row],[Vector]] &lt;&gt; "Banked Construct",Table65[[#This Row],[Service]]&lt;&gt;"Stock RNA", Table65[[#This Row],[Service]]&lt;&gt;"HT Geneblock Custom RNA", Table_Sequence_Check[[#This Row],[Restriction Enzyme 1 Check]]&lt;&gt;"", Table_Sequence_Check[[#This Row],[Restriction Enzyme 2 Check]]&lt;&gt; ""),"Error 8: Remove instances of one of the following: " &amp; _xlfn.CONCAT(Table_Sequence_Check[[#This Row],[Restriction Enzyme 1 Check]],Table_Sequence_Check[[#This Row],[Restriction Enzyme 2 Check]]),"")</f>
        <v/>
      </c>
      <c r="BS401" s="4" t="str" cm="1">
        <f t="array" ref="BS401">IF(
   AND(
      Table65[[#This Row],[Service]] &lt;&gt; "",
      OR(
         COUNTIF(Table65[Service], "HT Custom RNA") &gt; 0,
         COUNTIF(Table65[Service], "HT Geneblock Custom RNA") &gt; 0
      ),
      COUNTA(_xlfn.UNIQUE(_xlfn._xlws.FILTER(Table65[Service], Table65[Service] &lt;&gt; ""))) &gt; 1
   ),
   "Error 9: If selecting HT Custom RNA or HT Geneblock Custom RNA, all items must match the selected HT service",
   ""
)</f>
        <v/>
      </c>
      <c r="BT401" s="4" t="str" cm="1">
        <f t="array" ref="BT401">IF(
   AND(
      Table65[[#This Row],[Service]] &lt;&gt; "",
      OR(COUNTIF(Table65[Service], "*HT Custom RNA*") &gt; 0, COUNTIF(Table65[Service], "*HT Geneblock Custom RNA*") &gt; 0),
      OR(
         COUNTA(_xlfn.UNIQUE(_xlfn._xlws.FILTER(Table65[RNA Analytics], (Table65[Service] &lt;&gt; "")))) &gt; 1,
         COUNTA(_xlfn.UNIQUE(_xlfn._xlws.FILTER(Table65[Bank Construct?], (Table65[Service] &lt;&gt; "")))) &gt; 1,
         COUNTA(_xlfn.UNIQUE(_xlfn._xlws.FILTER(Table65[Synthesis Type], (Table65[Service] &lt;&gt; "")))) &gt; 1
      )
   ),
   "Error 10: If submitting HT Custom RNA or HT Geneblock Custom RNA service request, all items must have the same Synthesis Type, Banking, and Analytics",
   ""
)</f>
        <v/>
      </c>
      <c r="BU401" s="4" t="str">
        <f>IF(AND(OR(Table65[[#This Row],[Service]] = "HT Custom RNA",Table65[[#This Row],[Service]] = "HT Geneblock Custom RNA"), Table65[[#This Row],[Vector]]="Banked Construct"),"Error 11: Banked constructs cannot be submitted for HT/Geneblock Custom RNA service. Contact the core if you'd like to resynthesize an entire banked plate","")</f>
        <v/>
      </c>
      <c r="BV401" s="4" t="str">
        <f>IF(AND(Table65[[#This Row],[Service]] &lt;&gt; "", Table65[[#This Row],[Vector]]="Banked Construct", Table65[[#This Row],[Bank Construct?]]="Yes"),"Error 12: Cannot bank constructs that are already banked","")</f>
        <v/>
      </c>
      <c r="BW401" s="4" t="str" cm="1">
        <f t="array" ref="BW401">_xlfn.LET(
    _xlpm.ProblemFound, _xlfn.TEXTJOIN(", ", TRUE, IF(AND(Table65[[#This Row],[Synthesis Type]]="Other RNA", OR(Table65[[#This Row],[Codon Optimize Capitalized?]]="No", Table65[[#This Row],[Codon Optimize Capitalized?]]="")), IF((ISNUMBER(SEARCH(Table_pA_Check[pA Check], Table65[[#This Row],[Custom Sequence/Bank ID]]))), Table_pA_Check[pA Check], ""),IF((ISNUMBER(FIND(LOWER(Table_pA_Check[pA Check]), Table65[[#This Row],[Custom Sequence/Bank ID]]))), Table_pA_Check[pA Check], ""))),
    IF(_xlpm.ProblemFound="", "", "Error 13: Problem sequences found (" &amp; _xlpm.ProblemFound &amp; ")"))</f>
        <v/>
      </c>
      <c r="BX401" s="4" t="str">
        <f>IF(AND(Table65[[#This Row],[Service]] &lt;&gt; "", Table65[[#This Row],[Codon Optimize Capitalized?]]&lt;&gt; "No", Table65[[#This Row],[Codon Optimize Capitalized?]]&lt;&gt; "", Table65[[#This Row],[Codon Optimize Capitalized?]]&lt;&gt; "No Options", EXACT(Table65[[#This Row],[Custom Sequence/Bank ID]],LOWER(Table65[[#This Row],[Custom Sequence/Bank ID]]))),"Error 14: Codon optimization is selected, but sequence is lowercase. Change regions for optimization to uppercase","")</f>
        <v/>
      </c>
      <c r="BY401" s="4" t="str">
        <f>IF(COUNTIF(Table65[Name], Table65[[#This Row],[Name]]) &gt; 1, "Error 15: Duplicate name", "")</f>
        <v/>
      </c>
      <c r="BZ401" s="4" t="str">
        <f>IF(
   Table65[[#This Row],[Service]]&lt;&gt;"",
   IF(
      AND(Table65[[#This Row],[Formulation]]="", Table65[[#This Row],[Number of Aliquots]]&gt;1),
      "Error 16: The RTC can only aliquot formulated circRNA; unformulated circRNA is stable through many freeze-thaw cycles",
      ""
   ),
   ""
)</f>
        <v/>
      </c>
      <c r="CA401" s="4" t="str">
        <f>IF(
   Table65[[#This Row],[Service]]&lt;&gt;"",
   IF(
      Table65[[#This Row],[Number of Aliquots]] &gt; (Table65[[#This Row],[Quantity (mg)]]*20),
      "Error 17: Too many aliquots. Maximum aliquots for Quantity requested = " &amp; (Table65[[#This Row],[Quantity (mg)]]*20),
      ""
   ),
   ""
)</f>
        <v/>
      </c>
      <c r="CB401" s="4" t="str">
        <f>IF(
   AND(Table65[[#This Row],[Service]]&lt;&gt;"", Table65[[#This Row],[Quantity (mg)]]&lt;0.2, Table65[[#This Row],[Formulation]]&lt;&gt;"", Table65[[#This Row],[Formulation]]&lt;&gt;"None"),
   "Error 18: Quantity too low. Minimum is 0.2mg for formulations",
   ""
)</f>
        <v/>
      </c>
      <c r="CC401" s="4" t="str">
        <f>IF(
   AND(Table65[[#This Row],[Service]]&lt;&gt;"", Table65[[#This Row],[Vector]]="No Vector", Table65[[#This Row],[Service]]&lt;&gt;"HT Geneblock Custom RNA"),
   "Error 19: [No Vector] can only be used for Geneblock service",
   ""
)</f>
        <v/>
      </c>
      <c r="CD401" s="4" t="str">
        <f>_xlfn.LET(
    _xlpm.errorList, _xlfn.TEXTJOIN(". ", TRUE, Table_Sequence_Check[[#This Row],[Problem Sequence Check]:[GC Check]],Table_Sequence_Check[[#This Row],[Restriction Enzyme Error]:[Gblock No Vector Check]]),
    IF(AND(Table65[[#This Row],[Service]]&lt;&gt;"", Table65[[#This Row],[Custom Sequence/Bank ID]]&lt;&gt;"SPECIAL",_xlpm.errorList&lt;&gt;""), _xlpm.errorList &amp; ".", "")
)</f>
        <v/>
      </c>
      <c r="CF401" s="3" t="str">
        <f t="shared" si="30"/>
        <v>Required</v>
      </c>
      <c r="CG401" s="1" t="str">
        <f t="shared" si="31"/>
        <v>Optional</v>
      </c>
      <c r="CH401" s="1" t="str">
        <f>IF(Table65[[#This Row],[Service]]&lt;&gt;"",IF((Table65[[#This Row],[Service]]="HT Custom RNA") + (Table65[[#This Row],[Service]]="HT Geneblock Custom RNA"), "Empty","Required"),"Empty")</f>
        <v>Empty</v>
      </c>
      <c r="CI401" s="1" t="str">
        <f>IF(Table65[[#This Row],[Service]] = "Stock RNA", "Required","Empty")</f>
        <v>Empty</v>
      </c>
      <c r="CJ401" s="1" t="str">
        <f>IF(OR(Table65[[#This Row],[Service]] = "Custom RNA", Table65[[#This Row],[Service]] = "HT Custom RNA", Table65[[#This Row],[Service]] = "HT Geneblock Custom RNA", Table65[[#This Row],[Service]] = "Formulation"), "Required", "Empty")</f>
        <v>Empty</v>
      </c>
      <c r="CK401" s="1" t="str">
        <f>IF(OR(Table65[[#This Row],[Service]] = "Custom RNA", Table65[[#This Row],[Service]] = "HT Custom RNA", Table65[[#This Row],[Service]] = "HT Geneblock Custom RNA"), "Required", "Empty")</f>
        <v>Empty</v>
      </c>
      <c r="CL401" s="1" t="str">
        <f>IF(OR(Table65[[#This Row],[Service]] = "Custom RNA", Table65[[#This Row],[Service]] = "HT Custom RNA", Table65[[#This Row],[Service]] = "HT Geneblock Custom RNA"), "Required", "Empty")</f>
        <v>Empty</v>
      </c>
      <c r="CM401" s="1" t="str">
        <f>IF(OR(Table65[[#This Row],[Service]] = "Custom RNA", Table65[[#This Row],[Service]] = "HT Custom RNA", Table65[[#This Row],[Service]] = "HT Geneblock Custom RNA"), "Required", "Empty")</f>
        <v>Empty</v>
      </c>
      <c r="CN401" s="1" t="str">
        <f>IF(AND(Table65[[#This Row],[Vector]]&lt;&gt;"Banked Construct", OR(Table65[[#This Row],[Service]] = "Custom RNA", Table65[[#This Row],[Service]] = "HT Custom RNA",Table65[[#This Row],[Service]] = "HT Geneblock Custom RNA",)), "Optional", "Empty")</f>
        <v>Empty</v>
      </c>
      <c r="CO401" s="1" t="str">
        <f>IF(OR(Table65[[#This Row],[Service]] = "Custom RNA", Table65[[#This Row],[Service]] = "HT Custom RNA"), "Optional", "Empty")</f>
        <v>Empty</v>
      </c>
      <c r="CP401" s="1" t="str">
        <f>IF(OR(Table65[[#This Row],[Service]] = "Custom RNA", Table65[[#This Row],[Service]] = "HT Custom RNA", Table65[[#This Row],[Service]] = "HT Custom Geneblock RNA"), "Optional", "Empty")</f>
        <v>Empty</v>
      </c>
      <c r="CQ401" s="1" t="str">
        <f>IF(Table65[[#This Row],[Service]]&lt;&gt;"",IF(OR(Table65[[#This Row],[Service]]="HT Custom RNA", Table65[[#This Row],[Service]]="HT Geneblock Custom RNA"), "Empty","Optional"),"Empty")</f>
        <v>Empty</v>
      </c>
      <c r="CR401" s="1" t="str">
        <f>IF(AND(Table65[[#This Row],[Formulation]]&lt;&gt;"",Table65[[#This Row],[Formulation]]&lt;&gt;"None",Table65[[#This Row],[Formulation]]&lt;&gt;"No Options"), "Required","Empty")</f>
        <v>Empty</v>
      </c>
      <c r="CS401" s="1" t="str">
        <f>IF(AND(Table65[[#This Row],[Formulation]]&lt;&gt;"",Table65[[#This Row],[Formulation]]&lt;&gt;"None",Table65[[#This Row],[Formulation]]&lt;&gt;"No Options"), "Optional","Empty")</f>
        <v>Empty</v>
      </c>
      <c r="CT401" s="1" t="str">
        <f t="shared" si="32"/>
        <v>Optional</v>
      </c>
      <c r="CU401" s="1" t="str">
        <f t="shared" si="33"/>
        <v>Optional</v>
      </c>
      <c r="CV401" s="2" t="str">
        <f t="shared" si="34"/>
        <v>Optional</v>
      </c>
    </row>
    <row r="402" spans="1:100" x14ac:dyDescent="0.35">
      <c r="A402" s="69">
        <v>398</v>
      </c>
      <c r="B402" s="59"/>
      <c r="C402" s="83"/>
      <c r="D402" s="85"/>
      <c r="E402" s="90"/>
      <c r="F402" s="60"/>
      <c r="G402" s="60"/>
      <c r="H402" s="60"/>
      <c r="I402" s="61"/>
      <c r="J402" s="61"/>
      <c r="K402" s="105"/>
      <c r="L402" s="90"/>
      <c r="M402" s="60"/>
      <c r="N402" s="108"/>
      <c r="O402" s="91"/>
      <c r="P402" s="111"/>
      <c r="Q402" s="93" t="str">
        <f>Table_Sequence_Check[[#This Row],[Final Warnings]]</f>
        <v/>
      </c>
      <c r="R402" s="19"/>
      <c r="S402" s="19"/>
      <c r="T402" s="19"/>
      <c r="BG402" s="3" t="str" cm="1">
        <f t="array" ref="BG402">_xlfn.LET(
    _xlpm.ProblemFound, _xlfn.TEXTJOIN(", ", TRUE, IF(OR(Table65[[#This Row],[Codon Optimize Capitalized?]]="No", Table65[[#This Row],[Codon Optimize Capitalized?]]=""), IF((ISNUMBER(SEARCH(Table_Problem_Sequences[Problem Sequences], Table65[[#This Row],[Custom Sequence/Bank ID]]))), Table_Problem_Sequences[Problem Sequences], ""),IF((ISNUMBER(FIND(LOWER(Table_Problem_Sequences[Problem Sequences]), Table65[[#This Row],[Custom Sequence/Bank ID]]))), Table_Problem_Sequences[Problem Sequences], ""))),
    IF(_xlpm.ProblemFound="", "", "Warning 1: Problem sequences found (" &amp; _xlpm.ProblemFound &amp; ")"))</f>
        <v/>
      </c>
      <c r="BH402" s="3" t="str">
        <f>IF(AND(Table65[[#This Row],[Vector]] &lt;&gt; "Banked Construct",Table65[[#This Row],[Service]]&lt;&gt;"Stock RNA", LEN(Table65[[#This Row],[Custom Sequence/Bank ID]])&lt;300, Table65[[#This Row],[Custom Sequence/Bank ID]]&lt;&gt;""),"Comment: Sequence is less than 300nt. A spacer sequence will be added to bring the length up to 300nt","")</f>
        <v/>
      </c>
      <c r="BI402" s="1" t="str">
        <f>IF(AND(Table65[[#This Row],[Custom Sequence/Bank ID]]&lt;&gt;"", Table65[[#This Row],[Codon Optimize Capitalized?]]&lt;&gt; "No", Table65[[#This Row],[Codon Optimize Capitalized?]]&lt;&gt; "", Table65[[#This Row],[Codon Optimize Capitalized?]]&lt;&gt; "No Options"),
    IF(MOD(LEN(SUBSTITUTE(SUBSTITUTE(SUBSTITUTE(SUBSTITUTE(SUBSTITUTE(Table65[[#This Row],[Custom Sequence/Bank ID]], "a", ""), "c", ""), "g", ""), "u", ""), "t", "")), 3) = 0,
        "",
        "Error 3: Optimization regions not divisible by 3"),
    "")</f>
        <v/>
      </c>
      <c r="BJ402" s="1" t="str">
        <f>IF(
    Table65[[#This Row],[Vector]]="Banked Construct",
    IF(
        AND(
            LEFT(Table65[[#This Row],[Custom Sequence/Bank ID]], 3)="RTC",
            ISNUMBER(VALUE(MID(Table65[[#This Row],[Custom Sequence/Bank ID]], 4, 7))),
            LEN(Table65[[#This Row],[Custom Sequence/Bank ID]])=10
        ),
        "",
        "Error 4: Incorrect Bank ID"
    ),
    ""
)</f>
        <v/>
      </c>
      <c r="BK402" s="1" t="str">
        <f>IF(
   AND(Table65[[#This Row],[Vector]]&lt;&gt;"Banked Construct", LEN(Table65[[#This Row],[Custom Sequence/Bank ID]])&gt;0),
   IF(
      LEN(
         SUBSTITUTE(
            SUBSTITUTE(
               SUBSTITUTE(
                  SUBSTITUTE(UPPER(Table65[[#This Row],[Custom Sequence/Bank ID]]),"A",""),
               "C",""),
            "T",""),
         "G","")
      )&gt;0,
      "Error 5: Non-ACGT characters present",
      ""
   ),
   ""
)</f>
        <v/>
      </c>
      <c r="BL402" s="4" t="str">
        <f>IF(AND(Table65[[#This Row],[Vector]] &lt;&gt; "Banked Construct",Table65[[#This Row],[Service]]="Custom RNA", LEN(Table65[[#This Row],[Custom Sequence/Bank ID]])&gt;10000),"Error 6: Maximum sequence length is 10,000nt",IF(AND(Table65[[#This Row],[Vector]] &lt;&gt; "Banked Construct",Table65[[#This Row],[Service]]="HT Custom RNA", LEN(Table65[[#This Row],[Custom Sequence/Bank ID]])&gt;5000),"Error 6: Maximum sequence length for HT is 5,000nt", IF(Table65[[#This Row],[Service]]="HT Geneblock Custom RNA", IF(AND(Table65[[#This Row],[Vector]]="RTC coding circRNA", LEN(Table65[[#This Row],[Custom Sequence/Bank ID]])&gt;3793),"Error 6: Maximum sequence length for Coding CircRNA Geneblock is 3,793nt", IF(AND(Table65[[#This Row],[Vector]]="RTC noncoding circRNA", LEN(Table65[[#This Row],[Custom Sequence/Bank ID]])&gt;4493),"Error 6: Maximum sequence length for Noncoding CircRNA Geneblock is 4,493nt", IF(AND(Table65[[#This Row],[Vector]]="RTC Other RNA", LEN(Table65[[#This Row],[Custom Sequence/Bank ID]])&gt;4913),"Error 6: Maximum sequence length for Other RNA Geneblock is 4,913nt",""))),"")))</f>
        <v/>
      </c>
      <c r="BM402" s="4" t="str">
        <f>IF(AND(Table65[[#This Row],[Vector]] &lt;&gt; "Banked Construct", Table65[[#This Row],[Service]]&lt;&gt;"Stock RNA", Table65[[#This Row],[Custom Sequence/Bank ID]]&lt;&gt;""),
    _xlfn.LET(
        _xlpm.Sequence, Table65[[#This Row],[Custom Sequence/Bank ID]],
        _xlpm.OriginalLength, IF(AND(Table65[[#This Row],[Codon Optimize Capitalized?]] &lt;&gt; "No", Table65[[#This Row],[Codon Optimize Capitalized?]] &lt;&gt; ""),
                           LEN(SUBSTITUTE(SUBSTITUTE(SUBSTITUTE(SUBSTITUTE(SUBSTITUTE(_xlpm.Sequence, "A", ""), "C", ""), "G", ""), "T", ""), "U", "")),
                           LEN(_xlpm.Sequence)),
        _xlpm.NoGCLength, IF(AND(Table65[[#This Row],[Codon Optimize Capitalized?]] &lt;&gt; "No", Table65[[#This Row],[Codon Optimize Capitalized?]] &lt;&gt; ""),
                       LEN((SUBSTITUTE(SUBSTITUTE(SUBSTITUTE(SUBSTITUTE(SUBSTITUTE(SUBSTITUTE(SUBSTITUTE(_xlpm.Sequence, "A", ""), "C", ""), "G", ""), "T", ""), "U", ""), "g", ""), "c", ""))),
                       LEN(SUBSTITUTE(SUBSTITUTE(UPPER(_xlpm.Sequence), "G", ""), "C", ""))),
        _xlpm.GCLength, _xlpm.OriginalLength - _xlpm.NoGCLength,
        _xlpm.GCPercentage, IF(_xlpm.OriginalLength &gt; 15, _xlpm.GCLength / _xlpm.OriginalLength, 0.5),
                IF(OR(_xlpm.GCPercentage &gt; 0.65, _xlpm.GCPercentage &lt; 0.25), "Warning 7: Unoptimized region GC is not between 25-65%", "")
    ),
    ""
)</f>
        <v/>
      </c>
      <c r="BN402" s="4" t="str" cm="1">
        <f t="array" ref="BN402">_xlfn.LET(
    _xlpm.ProblemFound, _xlfn.TEXTJOIN(", ", TRUE, IF(OR(Table65[[#This Row],[Codon Optimize Capitalized?]]="No", Table65[[#This Row],[Codon Optimize Capitalized?]]=""), IF((ISNUMBER(SEARCH(Table_Restriction_Enzymes[XbaI], Table65[[#This Row],[Custom Sequence/Bank ID]]))), Table_Restriction_Enzymes[XbaI], ""),IF((ISNUMBER(FIND(LOWER(Table_Restriction_Enzymes[XbaI]), Table65[[#This Row],[Custom Sequence/Bank ID]]))), Table_Restriction_Enzymes[XbaI], ""))),
    IF(_xlpm.ProblemFound="", "", "[" &amp; _xlpm.ProblemFound &amp; "]"))</f>
        <v/>
      </c>
      <c r="BO402" s="4" t="str">
        <f>IF(Table_Sequence_Check[[#This Row],[Restriction Enzyme 1 Check]]&lt;&gt;"", Table_Restriction_Enzymes[[#Headers],[XbaI]],"")</f>
        <v/>
      </c>
      <c r="BP402" s="4" t="str" cm="1">
        <f t="array" ref="BP402">_xlfn.LET(
    _xlpm.ProblemFound, _xlfn.TEXTJOIN(", ", TRUE, IF(OR(Table65[[#This Row],[Codon Optimize Capitalized?]]="No", Table65[[#This Row],[Codon Optimize Capitalized?]]=""), IF((ISNUMBER(SEARCH(Table_Restriction_Enzymes[AscI], Table65[[#This Row],[Custom Sequence/Bank ID]]))), Table_Restriction_Enzymes[AscI], ""),IF((ISNUMBER(FIND(LOWER(Table_Restriction_Enzymes[AscI]), Table65[[#This Row],[Custom Sequence/Bank ID]]))), Table_Restriction_Enzymes[AscI], ""))),
    IF(_xlpm.ProblemFound="", "", "[" &amp; _xlpm.ProblemFound &amp; "]"))</f>
        <v/>
      </c>
      <c r="BQ402" s="4" t="str">
        <f>IF(Table_Sequence_Check[[#This Row],[Restriction Enzyme 2 Check]]&lt;&gt;"", Table_Restriction_Enzymes[[#Headers],[AscI]],"")</f>
        <v/>
      </c>
      <c r="BR402" s="4" t="str">
        <f>IF(AND(Table65[[#This Row],[Vector]] &lt;&gt; "Banked Construct",Table65[[#This Row],[Service]]&lt;&gt;"Stock RNA", Table65[[#This Row],[Service]]&lt;&gt;"HT Geneblock Custom RNA", Table_Sequence_Check[[#This Row],[Restriction Enzyme 1 Check]]&lt;&gt;"", Table_Sequence_Check[[#This Row],[Restriction Enzyme 2 Check]]&lt;&gt; ""),"Error 8: Remove instances of one of the following: " &amp; _xlfn.CONCAT(Table_Sequence_Check[[#This Row],[Restriction Enzyme 1 Check]],Table_Sequence_Check[[#This Row],[Restriction Enzyme 2 Check]]),"")</f>
        <v/>
      </c>
      <c r="BS402" s="4" t="str" cm="1">
        <f t="array" ref="BS402">IF(
   AND(
      Table65[[#This Row],[Service]] &lt;&gt; "",
      OR(
         COUNTIF(Table65[Service], "HT Custom RNA") &gt; 0,
         COUNTIF(Table65[Service], "HT Geneblock Custom RNA") &gt; 0
      ),
      COUNTA(_xlfn.UNIQUE(_xlfn._xlws.FILTER(Table65[Service], Table65[Service] &lt;&gt; ""))) &gt; 1
   ),
   "Error 9: If selecting HT Custom RNA or HT Geneblock Custom RNA, all items must match the selected HT service",
   ""
)</f>
        <v/>
      </c>
      <c r="BT402" s="4" t="str" cm="1">
        <f t="array" ref="BT402">IF(
   AND(
      Table65[[#This Row],[Service]] &lt;&gt; "",
      OR(COUNTIF(Table65[Service], "*HT Custom RNA*") &gt; 0, COUNTIF(Table65[Service], "*HT Geneblock Custom RNA*") &gt; 0),
      OR(
         COUNTA(_xlfn.UNIQUE(_xlfn._xlws.FILTER(Table65[RNA Analytics], (Table65[Service] &lt;&gt; "")))) &gt; 1,
         COUNTA(_xlfn.UNIQUE(_xlfn._xlws.FILTER(Table65[Bank Construct?], (Table65[Service] &lt;&gt; "")))) &gt; 1,
         COUNTA(_xlfn.UNIQUE(_xlfn._xlws.FILTER(Table65[Synthesis Type], (Table65[Service] &lt;&gt; "")))) &gt; 1
      )
   ),
   "Error 10: If submitting HT Custom RNA or HT Geneblock Custom RNA service request, all items must have the same Synthesis Type, Banking, and Analytics",
   ""
)</f>
        <v/>
      </c>
      <c r="BU402" s="4" t="str">
        <f>IF(AND(OR(Table65[[#This Row],[Service]] = "HT Custom RNA",Table65[[#This Row],[Service]] = "HT Geneblock Custom RNA"), Table65[[#This Row],[Vector]]="Banked Construct"),"Error 11: Banked constructs cannot be submitted for HT/Geneblock Custom RNA service. Contact the core if you'd like to resynthesize an entire banked plate","")</f>
        <v/>
      </c>
      <c r="BV402" s="4" t="str">
        <f>IF(AND(Table65[[#This Row],[Service]] &lt;&gt; "", Table65[[#This Row],[Vector]]="Banked Construct", Table65[[#This Row],[Bank Construct?]]="Yes"),"Error 12: Cannot bank constructs that are already banked","")</f>
        <v/>
      </c>
      <c r="BW402" s="4" t="str" cm="1">
        <f t="array" ref="BW402">_xlfn.LET(
    _xlpm.ProblemFound, _xlfn.TEXTJOIN(", ", TRUE, IF(AND(Table65[[#This Row],[Synthesis Type]]="Other RNA", OR(Table65[[#This Row],[Codon Optimize Capitalized?]]="No", Table65[[#This Row],[Codon Optimize Capitalized?]]="")), IF((ISNUMBER(SEARCH(Table_pA_Check[pA Check], Table65[[#This Row],[Custom Sequence/Bank ID]]))), Table_pA_Check[pA Check], ""),IF((ISNUMBER(FIND(LOWER(Table_pA_Check[pA Check]), Table65[[#This Row],[Custom Sequence/Bank ID]]))), Table_pA_Check[pA Check], ""))),
    IF(_xlpm.ProblemFound="", "", "Error 13: Problem sequences found (" &amp; _xlpm.ProblemFound &amp; ")"))</f>
        <v/>
      </c>
      <c r="BX402" s="4" t="str">
        <f>IF(AND(Table65[[#This Row],[Service]] &lt;&gt; "", Table65[[#This Row],[Codon Optimize Capitalized?]]&lt;&gt; "No", Table65[[#This Row],[Codon Optimize Capitalized?]]&lt;&gt; "", Table65[[#This Row],[Codon Optimize Capitalized?]]&lt;&gt; "No Options", EXACT(Table65[[#This Row],[Custom Sequence/Bank ID]],LOWER(Table65[[#This Row],[Custom Sequence/Bank ID]]))),"Error 14: Codon optimization is selected, but sequence is lowercase. Change regions for optimization to uppercase","")</f>
        <v/>
      </c>
      <c r="BY402" s="4" t="str">
        <f>IF(COUNTIF(Table65[Name], Table65[[#This Row],[Name]]) &gt; 1, "Error 15: Duplicate name", "")</f>
        <v/>
      </c>
      <c r="BZ402" s="4" t="str">
        <f>IF(
   Table65[[#This Row],[Service]]&lt;&gt;"",
   IF(
      AND(Table65[[#This Row],[Formulation]]="", Table65[[#This Row],[Number of Aliquots]]&gt;1),
      "Error 16: The RTC can only aliquot formulated circRNA; unformulated circRNA is stable through many freeze-thaw cycles",
      ""
   ),
   ""
)</f>
        <v/>
      </c>
      <c r="CA402" s="4" t="str">
        <f>IF(
   Table65[[#This Row],[Service]]&lt;&gt;"",
   IF(
      Table65[[#This Row],[Number of Aliquots]] &gt; (Table65[[#This Row],[Quantity (mg)]]*20),
      "Error 17: Too many aliquots. Maximum aliquots for Quantity requested = " &amp; (Table65[[#This Row],[Quantity (mg)]]*20),
      ""
   ),
   ""
)</f>
        <v/>
      </c>
      <c r="CB402" s="4" t="str">
        <f>IF(
   AND(Table65[[#This Row],[Service]]&lt;&gt;"", Table65[[#This Row],[Quantity (mg)]]&lt;0.2, Table65[[#This Row],[Formulation]]&lt;&gt;"", Table65[[#This Row],[Formulation]]&lt;&gt;"None"),
   "Error 18: Quantity too low. Minimum is 0.2mg for formulations",
   ""
)</f>
        <v/>
      </c>
      <c r="CC402" s="4" t="str">
        <f>IF(
   AND(Table65[[#This Row],[Service]]&lt;&gt;"", Table65[[#This Row],[Vector]]="No Vector", Table65[[#This Row],[Service]]&lt;&gt;"HT Geneblock Custom RNA"),
   "Error 19: [No Vector] can only be used for Geneblock service",
   ""
)</f>
        <v/>
      </c>
      <c r="CD402" s="4" t="str">
        <f>_xlfn.LET(
    _xlpm.errorList, _xlfn.TEXTJOIN(". ", TRUE, Table_Sequence_Check[[#This Row],[Problem Sequence Check]:[GC Check]],Table_Sequence_Check[[#This Row],[Restriction Enzyme Error]:[Gblock No Vector Check]]),
    IF(AND(Table65[[#This Row],[Service]]&lt;&gt;"", Table65[[#This Row],[Custom Sequence/Bank ID]]&lt;&gt;"SPECIAL",_xlpm.errorList&lt;&gt;""), _xlpm.errorList &amp; ".", "")
)</f>
        <v/>
      </c>
      <c r="CF402" s="3" t="str">
        <f t="shared" si="30"/>
        <v>Required</v>
      </c>
      <c r="CG402" s="1" t="str">
        <f t="shared" si="31"/>
        <v>Optional</v>
      </c>
      <c r="CH402" s="1" t="str">
        <f>IF(Table65[[#This Row],[Service]]&lt;&gt;"",IF((Table65[[#This Row],[Service]]="HT Custom RNA") + (Table65[[#This Row],[Service]]="HT Geneblock Custom RNA"), "Empty","Required"),"Empty")</f>
        <v>Empty</v>
      </c>
      <c r="CI402" s="1" t="str">
        <f>IF(Table65[[#This Row],[Service]] = "Stock RNA", "Required","Empty")</f>
        <v>Empty</v>
      </c>
      <c r="CJ402" s="1" t="str">
        <f>IF(OR(Table65[[#This Row],[Service]] = "Custom RNA", Table65[[#This Row],[Service]] = "HT Custom RNA", Table65[[#This Row],[Service]] = "HT Geneblock Custom RNA", Table65[[#This Row],[Service]] = "Formulation"), "Required", "Empty")</f>
        <v>Empty</v>
      </c>
      <c r="CK402" s="1" t="str">
        <f>IF(OR(Table65[[#This Row],[Service]] = "Custom RNA", Table65[[#This Row],[Service]] = "HT Custom RNA", Table65[[#This Row],[Service]] = "HT Geneblock Custom RNA"), "Required", "Empty")</f>
        <v>Empty</v>
      </c>
      <c r="CL402" s="1" t="str">
        <f>IF(OR(Table65[[#This Row],[Service]] = "Custom RNA", Table65[[#This Row],[Service]] = "HT Custom RNA", Table65[[#This Row],[Service]] = "HT Geneblock Custom RNA"), "Required", "Empty")</f>
        <v>Empty</v>
      </c>
      <c r="CM402" s="1" t="str">
        <f>IF(OR(Table65[[#This Row],[Service]] = "Custom RNA", Table65[[#This Row],[Service]] = "HT Custom RNA", Table65[[#This Row],[Service]] = "HT Geneblock Custom RNA"), "Required", "Empty")</f>
        <v>Empty</v>
      </c>
      <c r="CN402" s="1" t="str">
        <f>IF(AND(Table65[[#This Row],[Vector]]&lt;&gt;"Banked Construct", OR(Table65[[#This Row],[Service]] = "Custom RNA", Table65[[#This Row],[Service]] = "HT Custom RNA",Table65[[#This Row],[Service]] = "HT Geneblock Custom RNA",)), "Optional", "Empty")</f>
        <v>Empty</v>
      </c>
      <c r="CO402" s="1" t="str">
        <f>IF(OR(Table65[[#This Row],[Service]] = "Custom RNA", Table65[[#This Row],[Service]] = "HT Custom RNA"), "Optional", "Empty")</f>
        <v>Empty</v>
      </c>
      <c r="CP402" s="1" t="str">
        <f>IF(OR(Table65[[#This Row],[Service]] = "Custom RNA", Table65[[#This Row],[Service]] = "HT Custom RNA", Table65[[#This Row],[Service]] = "HT Custom Geneblock RNA"), "Optional", "Empty")</f>
        <v>Empty</v>
      </c>
      <c r="CQ402" s="1" t="str">
        <f>IF(Table65[[#This Row],[Service]]&lt;&gt;"",IF(OR(Table65[[#This Row],[Service]]="HT Custom RNA", Table65[[#This Row],[Service]]="HT Geneblock Custom RNA"), "Empty","Optional"),"Empty")</f>
        <v>Empty</v>
      </c>
      <c r="CR402" s="1" t="str">
        <f>IF(AND(Table65[[#This Row],[Formulation]]&lt;&gt;"",Table65[[#This Row],[Formulation]]&lt;&gt;"None",Table65[[#This Row],[Formulation]]&lt;&gt;"No Options"), "Required","Empty")</f>
        <v>Empty</v>
      </c>
      <c r="CS402" s="1" t="str">
        <f>IF(AND(Table65[[#This Row],[Formulation]]&lt;&gt;"",Table65[[#This Row],[Formulation]]&lt;&gt;"None",Table65[[#This Row],[Formulation]]&lt;&gt;"No Options"), "Optional","Empty")</f>
        <v>Empty</v>
      </c>
      <c r="CT402" s="1" t="str">
        <f t="shared" si="32"/>
        <v>Optional</v>
      </c>
      <c r="CU402" s="1" t="str">
        <f t="shared" si="33"/>
        <v>Optional</v>
      </c>
      <c r="CV402" s="2" t="str">
        <f t="shared" si="34"/>
        <v>Optional</v>
      </c>
    </row>
    <row r="403" spans="1:100" x14ac:dyDescent="0.35">
      <c r="A403" s="69">
        <v>399</v>
      </c>
      <c r="B403" s="59"/>
      <c r="C403" s="83"/>
      <c r="D403" s="85"/>
      <c r="E403" s="90"/>
      <c r="F403" s="60"/>
      <c r="G403" s="60"/>
      <c r="H403" s="60"/>
      <c r="I403" s="61"/>
      <c r="J403" s="61"/>
      <c r="K403" s="105"/>
      <c r="L403" s="90"/>
      <c r="M403" s="60"/>
      <c r="N403" s="108"/>
      <c r="O403" s="91"/>
      <c r="P403" s="111"/>
      <c r="Q403" s="93" t="str">
        <f>Table_Sequence_Check[[#This Row],[Final Warnings]]</f>
        <v/>
      </c>
      <c r="R403" s="19"/>
      <c r="S403" s="19"/>
      <c r="T403" s="19"/>
      <c r="BG403" s="3" t="str" cm="1">
        <f t="array" ref="BG403">_xlfn.LET(
    _xlpm.ProblemFound, _xlfn.TEXTJOIN(", ", TRUE, IF(OR(Table65[[#This Row],[Codon Optimize Capitalized?]]="No", Table65[[#This Row],[Codon Optimize Capitalized?]]=""), IF((ISNUMBER(SEARCH(Table_Problem_Sequences[Problem Sequences], Table65[[#This Row],[Custom Sequence/Bank ID]]))), Table_Problem_Sequences[Problem Sequences], ""),IF((ISNUMBER(FIND(LOWER(Table_Problem_Sequences[Problem Sequences]), Table65[[#This Row],[Custom Sequence/Bank ID]]))), Table_Problem_Sequences[Problem Sequences], ""))),
    IF(_xlpm.ProblemFound="", "", "Warning 1: Problem sequences found (" &amp; _xlpm.ProblemFound &amp; ")"))</f>
        <v/>
      </c>
      <c r="BH403" s="3" t="str">
        <f>IF(AND(Table65[[#This Row],[Vector]] &lt;&gt; "Banked Construct",Table65[[#This Row],[Service]]&lt;&gt;"Stock RNA", LEN(Table65[[#This Row],[Custom Sequence/Bank ID]])&lt;300, Table65[[#This Row],[Custom Sequence/Bank ID]]&lt;&gt;""),"Comment: Sequence is less than 300nt. A spacer sequence will be added to bring the length up to 300nt","")</f>
        <v/>
      </c>
      <c r="BI403" s="1" t="str">
        <f>IF(AND(Table65[[#This Row],[Custom Sequence/Bank ID]]&lt;&gt;"", Table65[[#This Row],[Codon Optimize Capitalized?]]&lt;&gt; "No", Table65[[#This Row],[Codon Optimize Capitalized?]]&lt;&gt; "", Table65[[#This Row],[Codon Optimize Capitalized?]]&lt;&gt; "No Options"),
    IF(MOD(LEN(SUBSTITUTE(SUBSTITUTE(SUBSTITUTE(SUBSTITUTE(SUBSTITUTE(Table65[[#This Row],[Custom Sequence/Bank ID]], "a", ""), "c", ""), "g", ""), "u", ""), "t", "")), 3) = 0,
        "",
        "Error 3: Optimization regions not divisible by 3"),
    "")</f>
        <v/>
      </c>
      <c r="BJ403" s="1" t="str">
        <f>IF(
    Table65[[#This Row],[Vector]]="Banked Construct",
    IF(
        AND(
            LEFT(Table65[[#This Row],[Custom Sequence/Bank ID]], 3)="RTC",
            ISNUMBER(VALUE(MID(Table65[[#This Row],[Custom Sequence/Bank ID]], 4, 7))),
            LEN(Table65[[#This Row],[Custom Sequence/Bank ID]])=10
        ),
        "",
        "Error 4: Incorrect Bank ID"
    ),
    ""
)</f>
        <v/>
      </c>
      <c r="BK403" s="1" t="str">
        <f>IF(
   AND(Table65[[#This Row],[Vector]]&lt;&gt;"Banked Construct", LEN(Table65[[#This Row],[Custom Sequence/Bank ID]])&gt;0),
   IF(
      LEN(
         SUBSTITUTE(
            SUBSTITUTE(
               SUBSTITUTE(
                  SUBSTITUTE(UPPER(Table65[[#This Row],[Custom Sequence/Bank ID]]),"A",""),
               "C",""),
            "T",""),
         "G","")
      )&gt;0,
      "Error 5: Non-ACGT characters present",
      ""
   ),
   ""
)</f>
        <v/>
      </c>
      <c r="BL403" s="4" t="str">
        <f>IF(AND(Table65[[#This Row],[Vector]] &lt;&gt; "Banked Construct",Table65[[#This Row],[Service]]="Custom RNA", LEN(Table65[[#This Row],[Custom Sequence/Bank ID]])&gt;10000),"Error 6: Maximum sequence length is 10,000nt",IF(AND(Table65[[#This Row],[Vector]] &lt;&gt; "Banked Construct",Table65[[#This Row],[Service]]="HT Custom RNA", LEN(Table65[[#This Row],[Custom Sequence/Bank ID]])&gt;5000),"Error 6: Maximum sequence length for HT is 5,000nt", IF(Table65[[#This Row],[Service]]="HT Geneblock Custom RNA", IF(AND(Table65[[#This Row],[Vector]]="RTC coding circRNA", LEN(Table65[[#This Row],[Custom Sequence/Bank ID]])&gt;3793),"Error 6: Maximum sequence length for Coding CircRNA Geneblock is 3,793nt", IF(AND(Table65[[#This Row],[Vector]]="RTC noncoding circRNA", LEN(Table65[[#This Row],[Custom Sequence/Bank ID]])&gt;4493),"Error 6: Maximum sequence length for Noncoding CircRNA Geneblock is 4,493nt", IF(AND(Table65[[#This Row],[Vector]]="RTC Other RNA", LEN(Table65[[#This Row],[Custom Sequence/Bank ID]])&gt;4913),"Error 6: Maximum sequence length for Other RNA Geneblock is 4,913nt",""))),"")))</f>
        <v/>
      </c>
      <c r="BM403" s="4" t="str">
        <f>IF(AND(Table65[[#This Row],[Vector]] &lt;&gt; "Banked Construct", Table65[[#This Row],[Service]]&lt;&gt;"Stock RNA", Table65[[#This Row],[Custom Sequence/Bank ID]]&lt;&gt;""),
    _xlfn.LET(
        _xlpm.Sequence, Table65[[#This Row],[Custom Sequence/Bank ID]],
        _xlpm.OriginalLength, IF(AND(Table65[[#This Row],[Codon Optimize Capitalized?]] &lt;&gt; "No", Table65[[#This Row],[Codon Optimize Capitalized?]] &lt;&gt; ""),
                           LEN(SUBSTITUTE(SUBSTITUTE(SUBSTITUTE(SUBSTITUTE(SUBSTITUTE(_xlpm.Sequence, "A", ""), "C", ""), "G", ""), "T", ""), "U", "")),
                           LEN(_xlpm.Sequence)),
        _xlpm.NoGCLength, IF(AND(Table65[[#This Row],[Codon Optimize Capitalized?]] &lt;&gt; "No", Table65[[#This Row],[Codon Optimize Capitalized?]] &lt;&gt; ""),
                       LEN((SUBSTITUTE(SUBSTITUTE(SUBSTITUTE(SUBSTITUTE(SUBSTITUTE(SUBSTITUTE(SUBSTITUTE(_xlpm.Sequence, "A", ""), "C", ""), "G", ""), "T", ""), "U", ""), "g", ""), "c", ""))),
                       LEN(SUBSTITUTE(SUBSTITUTE(UPPER(_xlpm.Sequence), "G", ""), "C", ""))),
        _xlpm.GCLength, _xlpm.OriginalLength - _xlpm.NoGCLength,
        _xlpm.GCPercentage, IF(_xlpm.OriginalLength &gt; 15, _xlpm.GCLength / _xlpm.OriginalLength, 0.5),
                IF(OR(_xlpm.GCPercentage &gt; 0.65, _xlpm.GCPercentage &lt; 0.25), "Warning 7: Unoptimized region GC is not between 25-65%", "")
    ),
    ""
)</f>
        <v/>
      </c>
      <c r="BN403" s="4" t="str" cm="1">
        <f t="array" ref="BN403">_xlfn.LET(
    _xlpm.ProblemFound, _xlfn.TEXTJOIN(", ", TRUE, IF(OR(Table65[[#This Row],[Codon Optimize Capitalized?]]="No", Table65[[#This Row],[Codon Optimize Capitalized?]]=""), IF((ISNUMBER(SEARCH(Table_Restriction_Enzymes[XbaI], Table65[[#This Row],[Custom Sequence/Bank ID]]))), Table_Restriction_Enzymes[XbaI], ""),IF((ISNUMBER(FIND(LOWER(Table_Restriction_Enzymes[XbaI]), Table65[[#This Row],[Custom Sequence/Bank ID]]))), Table_Restriction_Enzymes[XbaI], ""))),
    IF(_xlpm.ProblemFound="", "", "[" &amp; _xlpm.ProblemFound &amp; "]"))</f>
        <v/>
      </c>
      <c r="BO403" s="4" t="str">
        <f>IF(Table_Sequence_Check[[#This Row],[Restriction Enzyme 1 Check]]&lt;&gt;"", Table_Restriction_Enzymes[[#Headers],[XbaI]],"")</f>
        <v/>
      </c>
      <c r="BP403" s="4" t="str" cm="1">
        <f t="array" ref="BP403">_xlfn.LET(
    _xlpm.ProblemFound, _xlfn.TEXTJOIN(", ", TRUE, IF(OR(Table65[[#This Row],[Codon Optimize Capitalized?]]="No", Table65[[#This Row],[Codon Optimize Capitalized?]]=""), IF((ISNUMBER(SEARCH(Table_Restriction_Enzymes[AscI], Table65[[#This Row],[Custom Sequence/Bank ID]]))), Table_Restriction_Enzymes[AscI], ""),IF((ISNUMBER(FIND(LOWER(Table_Restriction_Enzymes[AscI]), Table65[[#This Row],[Custom Sequence/Bank ID]]))), Table_Restriction_Enzymes[AscI], ""))),
    IF(_xlpm.ProblemFound="", "", "[" &amp; _xlpm.ProblemFound &amp; "]"))</f>
        <v/>
      </c>
      <c r="BQ403" s="4" t="str">
        <f>IF(Table_Sequence_Check[[#This Row],[Restriction Enzyme 2 Check]]&lt;&gt;"", Table_Restriction_Enzymes[[#Headers],[AscI]],"")</f>
        <v/>
      </c>
      <c r="BR403" s="4" t="str">
        <f>IF(AND(Table65[[#This Row],[Vector]] &lt;&gt; "Banked Construct",Table65[[#This Row],[Service]]&lt;&gt;"Stock RNA", Table65[[#This Row],[Service]]&lt;&gt;"HT Geneblock Custom RNA", Table_Sequence_Check[[#This Row],[Restriction Enzyme 1 Check]]&lt;&gt;"", Table_Sequence_Check[[#This Row],[Restriction Enzyme 2 Check]]&lt;&gt; ""),"Error 8: Remove instances of one of the following: " &amp; _xlfn.CONCAT(Table_Sequence_Check[[#This Row],[Restriction Enzyme 1 Check]],Table_Sequence_Check[[#This Row],[Restriction Enzyme 2 Check]]),"")</f>
        <v/>
      </c>
      <c r="BS403" s="4" t="str" cm="1">
        <f t="array" ref="BS403">IF(
   AND(
      Table65[[#This Row],[Service]] &lt;&gt; "",
      OR(
         COUNTIF(Table65[Service], "HT Custom RNA") &gt; 0,
         COUNTIF(Table65[Service], "HT Geneblock Custom RNA") &gt; 0
      ),
      COUNTA(_xlfn.UNIQUE(_xlfn._xlws.FILTER(Table65[Service], Table65[Service] &lt;&gt; ""))) &gt; 1
   ),
   "Error 9: If selecting HT Custom RNA or HT Geneblock Custom RNA, all items must match the selected HT service",
   ""
)</f>
        <v/>
      </c>
      <c r="BT403" s="4" t="str" cm="1">
        <f t="array" ref="BT403">IF(
   AND(
      Table65[[#This Row],[Service]] &lt;&gt; "",
      OR(COUNTIF(Table65[Service], "*HT Custom RNA*") &gt; 0, COUNTIF(Table65[Service], "*HT Geneblock Custom RNA*") &gt; 0),
      OR(
         COUNTA(_xlfn.UNIQUE(_xlfn._xlws.FILTER(Table65[RNA Analytics], (Table65[Service] &lt;&gt; "")))) &gt; 1,
         COUNTA(_xlfn.UNIQUE(_xlfn._xlws.FILTER(Table65[Bank Construct?], (Table65[Service] &lt;&gt; "")))) &gt; 1,
         COUNTA(_xlfn.UNIQUE(_xlfn._xlws.FILTER(Table65[Synthesis Type], (Table65[Service] &lt;&gt; "")))) &gt; 1
      )
   ),
   "Error 10: If submitting HT Custom RNA or HT Geneblock Custom RNA service request, all items must have the same Synthesis Type, Banking, and Analytics",
   ""
)</f>
        <v/>
      </c>
      <c r="BU403" s="4" t="str">
        <f>IF(AND(OR(Table65[[#This Row],[Service]] = "HT Custom RNA",Table65[[#This Row],[Service]] = "HT Geneblock Custom RNA"), Table65[[#This Row],[Vector]]="Banked Construct"),"Error 11: Banked constructs cannot be submitted for HT/Geneblock Custom RNA service. Contact the core if you'd like to resynthesize an entire banked plate","")</f>
        <v/>
      </c>
      <c r="BV403" s="4" t="str">
        <f>IF(AND(Table65[[#This Row],[Service]] &lt;&gt; "", Table65[[#This Row],[Vector]]="Banked Construct", Table65[[#This Row],[Bank Construct?]]="Yes"),"Error 12: Cannot bank constructs that are already banked","")</f>
        <v/>
      </c>
      <c r="BW403" s="4" t="str" cm="1">
        <f t="array" ref="BW403">_xlfn.LET(
    _xlpm.ProblemFound, _xlfn.TEXTJOIN(", ", TRUE, IF(AND(Table65[[#This Row],[Synthesis Type]]="Other RNA", OR(Table65[[#This Row],[Codon Optimize Capitalized?]]="No", Table65[[#This Row],[Codon Optimize Capitalized?]]="")), IF((ISNUMBER(SEARCH(Table_pA_Check[pA Check], Table65[[#This Row],[Custom Sequence/Bank ID]]))), Table_pA_Check[pA Check], ""),IF((ISNUMBER(FIND(LOWER(Table_pA_Check[pA Check]), Table65[[#This Row],[Custom Sequence/Bank ID]]))), Table_pA_Check[pA Check], ""))),
    IF(_xlpm.ProblemFound="", "", "Error 13: Problem sequences found (" &amp; _xlpm.ProblemFound &amp; ")"))</f>
        <v/>
      </c>
      <c r="BX403" s="4" t="str">
        <f>IF(AND(Table65[[#This Row],[Service]] &lt;&gt; "", Table65[[#This Row],[Codon Optimize Capitalized?]]&lt;&gt; "No", Table65[[#This Row],[Codon Optimize Capitalized?]]&lt;&gt; "", Table65[[#This Row],[Codon Optimize Capitalized?]]&lt;&gt; "No Options", EXACT(Table65[[#This Row],[Custom Sequence/Bank ID]],LOWER(Table65[[#This Row],[Custom Sequence/Bank ID]]))),"Error 14: Codon optimization is selected, but sequence is lowercase. Change regions for optimization to uppercase","")</f>
        <v/>
      </c>
      <c r="BY403" s="4" t="str">
        <f>IF(COUNTIF(Table65[Name], Table65[[#This Row],[Name]]) &gt; 1, "Error 15: Duplicate name", "")</f>
        <v/>
      </c>
      <c r="BZ403" s="4" t="str">
        <f>IF(
   Table65[[#This Row],[Service]]&lt;&gt;"",
   IF(
      AND(Table65[[#This Row],[Formulation]]="", Table65[[#This Row],[Number of Aliquots]]&gt;1),
      "Error 16: The RTC can only aliquot formulated circRNA; unformulated circRNA is stable through many freeze-thaw cycles",
      ""
   ),
   ""
)</f>
        <v/>
      </c>
      <c r="CA403" s="4" t="str">
        <f>IF(
   Table65[[#This Row],[Service]]&lt;&gt;"",
   IF(
      Table65[[#This Row],[Number of Aliquots]] &gt; (Table65[[#This Row],[Quantity (mg)]]*20),
      "Error 17: Too many aliquots. Maximum aliquots for Quantity requested = " &amp; (Table65[[#This Row],[Quantity (mg)]]*20),
      ""
   ),
   ""
)</f>
        <v/>
      </c>
      <c r="CB403" s="4" t="str">
        <f>IF(
   AND(Table65[[#This Row],[Service]]&lt;&gt;"", Table65[[#This Row],[Quantity (mg)]]&lt;0.2, Table65[[#This Row],[Formulation]]&lt;&gt;"", Table65[[#This Row],[Formulation]]&lt;&gt;"None"),
   "Error 18: Quantity too low. Minimum is 0.2mg for formulations",
   ""
)</f>
        <v/>
      </c>
      <c r="CC403" s="4" t="str">
        <f>IF(
   AND(Table65[[#This Row],[Service]]&lt;&gt;"", Table65[[#This Row],[Vector]]="No Vector", Table65[[#This Row],[Service]]&lt;&gt;"HT Geneblock Custom RNA"),
   "Error 19: [No Vector] can only be used for Geneblock service",
   ""
)</f>
        <v/>
      </c>
      <c r="CD403" s="4" t="str">
        <f>_xlfn.LET(
    _xlpm.errorList, _xlfn.TEXTJOIN(". ", TRUE, Table_Sequence_Check[[#This Row],[Problem Sequence Check]:[GC Check]],Table_Sequence_Check[[#This Row],[Restriction Enzyme Error]:[Gblock No Vector Check]]),
    IF(AND(Table65[[#This Row],[Service]]&lt;&gt;"", Table65[[#This Row],[Custom Sequence/Bank ID]]&lt;&gt;"SPECIAL",_xlpm.errorList&lt;&gt;""), _xlpm.errorList &amp; ".", "")
)</f>
        <v/>
      </c>
      <c r="CF403" s="3" t="str">
        <f t="shared" si="30"/>
        <v>Required</v>
      </c>
      <c r="CG403" s="1" t="str">
        <f t="shared" si="31"/>
        <v>Optional</v>
      </c>
      <c r="CH403" s="1" t="str">
        <f>IF(Table65[[#This Row],[Service]]&lt;&gt;"",IF((Table65[[#This Row],[Service]]="HT Custom RNA") + (Table65[[#This Row],[Service]]="HT Geneblock Custom RNA"), "Empty","Required"),"Empty")</f>
        <v>Empty</v>
      </c>
      <c r="CI403" s="1" t="str">
        <f>IF(Table65[[#This Row],[Service]] = "Stock RNA", "Required","Empty")</f>
        <v>Empty</v>
      </c>
      <c r="CJ403" s="1" t="str">
        <f>IF(OR(Table65[[#This Row],[Service]] = "Custom RNA", Table65[[#This Row],[Service]] = "HT Custom RNA", Table65[[#This Row],[Service]] = "HT Geneblock Custom RNA", Table65[[#This Row],[Service]] = "Formulation"), "Required", "Empty")</f>
        <v>Empty</v>
      </c>
      <c r="CK403" s="1" t="str">
        <f>IF(OR(Table65[[#This Row],[Service]] = "Custom RNA", Table65[[#This Row],[Service]] = "HT Custom RNA", Table65[[#This Row],[Service]] = "HT Geneblock Custom RNA"), "Required", "Empty")</f>
        <v>Empty</v>
      </c>
      <c r="CL403" s="1" t="str">
        <f>IF(OR(Table65[[#This Row],[Service]] = "Custom RNA", Table65[[#This Row],[Service]] = "HT Custom RNA", Table65[[#This Row],[Service]] = "HT Geneblock Custom RNA"), "Required", "Empty")</f>
        <v>Empty</v>
      </c>
      <c r="CM403" s="1" t="str">
        <f>IF(OR(Table65[[#This Row],[Service]] = "Custom RNA", Table65[[#This Row],[Service]] = "HT Custom RNA", Table65[[#This Row],[Service]] = "HT Geneblock Custom RNA"), "Required", "Empty")</f>
        <v>Empty</v>
      </c>
      <c r="CN403" s="1" t="str">
        <f>IF(AND(Table65[[#This Row],[Vector]]&lt;&gt;"Banked Construct", OR(Table65[[#This Row],[Service]] = "Custom RNA", Table65[[#This Row],[Service]] = "HT Custom RNA",Table65[[#This Row],[Service]] = "HT Geneblock Custom RNA",)), "Optional", "Empty")</f>
        <v>Empty</v>
      </c>
      <c r="CO403" s="1" t="str">
        <f>IF(OR(Table65[[#This Row],[Service]] = "Custom RNA", Table65[[#This Row],[Service]] = "HT Custom RNA"), "Optional", "Empty")</f>
        <v>Empty</v>
      </c>
      <c r="CP403" s="1" t="str">
        <f>IF(OR(Table65[[#This Row],[Service]] = "Custom RNA", Table65[[#This Row],[Service]] = "HT Custom RNA", Table65[[#This Row],[Service]] = "HT Custom Geneblock RNA"), "Optional", "Empty")</f>
        <v>Empty</v>
      </c>
      <c r="CQ403" s="1" t="str">
        <f>IF(Table65[[#This Row],[Service]]&lt;&gt;"",IF(OR(Table65[[#This Row],[Service]]="HT Custom RNA", Table65[[#This Row],[Service]]="HT Geneblock Custom RNA"), "Empty","Optional"),"Empty")</f>
        <v>Empty</v>
      </c>
      <c r="CR403" s="1" t="str">
        <f>IF(AND(Table65[[#This Row],[Formulation]]&lt;&gt;"",Table65[[#This Row],[Formulation]]&lt;&gt;"None",Table65[[#This Row],[Formulation]]&lt;&gt;"No Options"), "Required","Empty")</f>
        <v>Empty</v>
      </c>
      <c r="CS403" s="1" t="str">
        <f>IF(AND(Table65[[#This Row],[Formulation]]&lt;&gt;"",Table65[[#This Row],[Formulation]]&lt;&gt;"None",Table65[[#This Row],[Formulation]]&lt;&gt;"No Options"), "Optional","Empty")</f>
        <v>Empty</v>
      </c>
      <c r="CT403" s="1" t="str">
        <f t="shared" si="32"/>
        <v>Optional</v>
      </c>
      <c r="CU403" s="1" t="str">
        <f t="shared" si="33"/>
        <v>Optional</v>
      </c>
      <c r="CV403" s="2" t="str">
        <f t="shared" si="34"/>
        <v>Optional</v>
      </c>
    </row>
    <row r="404" spans="1:100" x14ac:dyDescent="0.35">
      <c r="A404" s="69">
        <v>400</v>
      </c>
      <c r="B404" s="59"/>
      <c r="C404" s="83"/>
      <c r="D404" s="85"/>
      <c r="E404" s="90"/>
      <c r="F404" s="60"/>
      <c r="G404" s="60"/>
      <c r="H404" s="60"/>
      <c r="I404" s="61"/>
      <c r="J404" s="61"/>
      <c r="K404" s="105"/>
      <c r="L404" s="90"/>
      <c r="M404" s="60"/>
      <c r="N404" s="108"/>
      <c r="O404" s="91"/>
      <c r="P404" s="111"/>
      <c r="Q404" s="93" t="str">
        <f>Table_Sequence_Check[[#This Row],[Final Warnings]]</f>
        <v/>
      </c>
      <c r="R404" s="19"/>
      <c r="S404" s="19"/>
      <c r="T404" s="19"/>
      <c r="BG404" s="3" t="str" cm="1">
        <f t="array" ref="BG404">_xlfn.LET(
    _xlpm.ProblemFound, _xlfn.TEXTJOIN(", ", TRUE, IF(OR(Table65[[#This Row],[Codon Optimize Capitalized?]]="No", Table65[[#This Row],[Codon Optimize Capitalized?]]=""), IF((ISNUMBER(SEARCH(Table_Problem_Sequences[Problem Sequences], Table65[[#This Row],[Custom Sequence/Bank ID]]))), Table_Problem_Sequences[Problem Sequences], ""),IF((ISNUMBER(FIND(LOWER(Table_Problem_Sequences[Problem Sequences]), Table65[[#This Row],[Custom Sequence/Bank ID]]))), Table_Problem_Sequences[Problem Sequences], ""))),
    IF(_xlpm.ProblemFound="", "", "Warning 1: Problem sequences found (" &amp; _xlpm.ProblemFound &amp; ")"))</f>
        <v/>
      </c>
      <c r="BH404" s="3" t="str">
        <f>IF(AND(Table65[[#This Row],[Vector]] &lt;&gt; "Banked Construct",Table65[[#This Row],[Service]]&lt;&gt;"Stock RNA", LEN(Table65[[#This Row],[Custom Sequence/Bank ID]])&lt;300, Table65[[#This Row],[Custom Sequence/Bank ID]]&lt;&gt;""),"Comment: Sequence is less than 300nt. A spacer sequence will be added to bring the length up to 300nt","")</f>
        <v/>
      </c>
      <c r="BI404" s="1" t="str">
        <f>IF(AND(Table65[[#This Row],[Custom Sequence/Bank ID]]&lt;&gt;"", Table65[[#This Row],[Codon Optimize Capitalized?]]&lt;&gt; "No", Table65[[#This Row],[Codon Optimize Capitalized?]]&lt;&gt; "", Table65[[#This Row],[Codon Optimize Capitalized?]]&lt;&gt; "No Options"),
    IF(MOD(LEN(SUBSTITUTE(SUBSTITUTE(SUBSTITUTE(SUBSTITUTE(SUBSTITUTE(Table65[[#This Row],[Custom Sequence/Bank ID]], "a", ""), "c", ""), "g", ""), "u", ""), "t", "")), 3) = 0,
        "",
        "Error 3: Optimization regions not divisible by 3"),
    "")</f>
        <v/>
      </c>
      <c r="BJ404" s="1" t="str">
        <f>IF(
    Table65[[#This Row],[Vector]]="Banked Construct",
    IF(
        AND(
            LEFT(Table65[[#This Row],[Custom Sequence/Bank ID]], 3)="RTC",
            ISNUMBER(VALUE(MID(Table65[[#This Row],[Custom Sequence/Bank ID]], 4, 7))),
            LEN(Table65[[#This Row],[Custom Sequence/Bank ID]])=10
        ),
        "",
        "Error 4: Incorrect Bank ID"
    ),
    ""
)</f>
        <v/>
      </c>
      <c r="BK404" s="1" t="str">
        <f>IF(
   AND(Table65[[#This Row],[Vector]]&lt;&gt;"Banked Construct", LEN(Table65[[#This Row],[Custom Sequence/Bank ID]])&gt;0),
   IF(
      LEN(
         SUBSTITUTE(
            SUBSTITUTE(
               SUBSTITUTE(
                  SUBSTITUTE(UPPER(Table65[[#This Row],[Custom Sequence/Bank ID]]),"A",""),
               "C",""),
            "T",""),
         "G","")
      )&gt;0,
      "Error 5: Non-ACGT characters present",
      ""
   ),
   ""
)</f>
        <v/>
      </c>
      <c r="BL404" s="4" t="str">
        <f>IF(AND(Table65[[#This Row],[Vector]] &lt;&gt; "Banked Construct",Table65[[#This Row],[Service]]="Custom RNA", LEN(Table65[[#This Row],[Custom Sequence/Bank ID]])&gt;10000),"Error 6: Maximum sequence length is 10,000nt",IF(AND(Table65[[#This Row],[Vector]] &lt;&gt; "Banked Construct",Table65[[#This Row],[Service]]="HT Custom RNA", LEN(Table65[[#This Row],[Custom Sequence/Bank ID]])&gt;5000),"Error 6: Maximum sequence length for HT is 5,000nt", IF(Table65[[#This Row],[Service]]="HT Geneblock Custom RNA", IF(AND(Table65[[#This Row],[Vector]]="RTC coding circRNA", LEN(Table65[[#This Row],[Custom Sequence/Bank ID]])&gt;3793),"Error 6: Maximum sequence length for Coding CircRNA Geneblock is 3,793nt", IF(AND(Table65[[#This Row],[Vector]]="RTC noncoding circRNA", LEN(Table65[[#This Row],[Custom Sequence/Bank ID]])&gt;4493),"Error 6: Maximum sequence length for Noncoding CircRNA Geneblock is 4,493nt", IF(AND(Table65[[#This Row],[Vector]]="RTC Other RNA", LEN(Table65[[#This Row],[Custom Sequence/Bank ID]])&gt;4913),"Error 6: Maximum sequence length for Other RNA Geneblock is 4,913nt",""))),"")))</f>
        <v/>
      </c>
      <c r="BM404" s="4" t="str">
        <f>IF(AND(Table65[[#This Row],[Vector]] &lt;&gt; "Banked Construct", Table65[[#This Row],[Service]]&lt;&gt;"Stock RNA", Table65[[#This Row],[Custom Sequence/Bank ID]]&lt;&gt;""),
    _xlfn.LET(
        _xlpm.Sequence, Table65[[#This Row],[Custom Sequence/Bank ID]],
        _xlpm.OriginalLength, IF(AND(Table65[[#This Row],[Codon Optimize Capitalized?]] &lt;&gt; "No", Table65[[#This Row],[Codon Optimize Capitalized?]] &lt;&gt; ""),
                           LEN(SUBSTITUTE(SUBSTITUTE(SUBSTITUTE(SUBSTITUTE(SUBSTITUTE(_xlpm.Sequence, "A", ""), "C", ""), "G", ""), "T", ""), "U", "")),
                           LEN(_xlpm.Sequence)),
        _xlpm.NoGCLength, IF(AND(Table65[[#This Row],[Codon Optimize Capitalized?]] &lt;&gt; "No", Table65[[#This Row],[Codon Optimize Capitalized?]] &lt;&gt; ""),
                       LEN((SUBSTITUTE(SUBSTITUTE(SUBSTITUTE(SUBSTITUTE(SUBSTITUTE(SUBSTITUTE(SUBSTITUTE(_xlpm.Sequence, "A", ""), "C", ""), "G", ""), "T", ""), "U", ""), "g", ""), "c", ""))),
                       LEN(SUBSTITUTE(SUBSTITUTE(UPPER(_xlpm.Sequence), "G", ""), "C", ""))),
        _xlpm.GCLength, _xlpm.OriginalLength - _xlpm.NoGCLength,
        _xlpm.GCPercentage, IF(_xlpm.OriginalLength &gt; 15, _xlpm.GCLength / _xlpm.OriginalLength, 0.5),
                IF(OR(_xlpm.GCPercentage &gt; 0.65, _xlpm.GCPercentage &lt; 0.25), "Warning 7: Unoptimized region GC is not between 25-65%", "")
    ),
    ""
)</f>
        <v/>
      </c>
      <c r="BN404" s="4" t="str" cm="1">
        <f t="array" ref="BN404">_xlfn.LET(
    _xlpm.ProblemFound, _xlfn.TEXTJOIN(", ", TRUE, IF(OR(Table65[[#This Row],[Codon Optimize Capitalized?]]="No", Table65[[#This Row],[Codon Optimize Capitalized?]]=""), IF((ISNUMBER(SEARCH(Table_Restriction_Enzymes[XbaI], Table65[[#This Row],[Custom Sequence/Bank ID]]))), Table_Restriction_Enzymes[XbaI], ""),IF((ISNUMBER(FIND(LOWER(Table_Restriction_Enzymes[XbaI]), Table65[[#This Row],[Custom Sequence/Bank ID]]))), Table_Restriction_Enzymes[XbaI], ""))),
    IF(_xlpm.ProblemFound="", "", "[" &amp; _xlpm.ProblemFound &amp; "]"))</f>
        <v/>
      </c>
      <c r="BO404" s="4" t="str">
        <f>IF(Table_Sequence_Check[[#This Row],[Restriction Enzyme 1 Check]]&lt;&gt;"", Table_Restriction_Enzymes[[#Headers],[XbaI]],"")</f>
        <v/>
      </c>
      <c r="BP404" s="4" t="str" cm="1">
        <f t="array" ref="BP404">_xlfn.LET(
    _xlpm.ProblemFound, _xlfn.TEXTJOIN(", ", TRUE, IF(OR(Table65[[#This Row],[Codon Optimize Capitalized?]]="No", Table65[[#This Row],[Codon Optimize Capitalized?]]=""), IF((ISNUMBER(SEARCH(Table_Restriction_Enzymes[AscI], Table65[[#This Row],[Custom Sequence/Bank ID]]))), Table_Restriction_Enzymes[AscI], ""),IF((ISNUMBER(FIND(LOWER(Table_Restriction_Enzymes[AscI]), Table65[[#This Row],[Custom Sequence/Bank ID]]))), Table_Restriction_Enzymes[AscI], ""))),
    IF(_xlpm.ProblemFound="", "", "[" &amp; _xlpm.ProblemFound &amp; "]"))</f>
        <v/>
      </c>
      <c r="BQ404" s="4" t="str">
        <f>IF(Table_Sequence_Check[[#This Row],[Restriction Enzyme 2 Check]]&lt;&gt;"", Table_Restriction_Enzymes[[#Headers],[AscI]],"")</f>
        <v/>
      </c>
      <c r="BR404" s="4" t="str">
        <f>IF(AND(Table65[[#This Row],[Vector]] &lt;&gt; "Banked Construct",Table65[[#This Row],[Service]]&lt;&gt;"Stock RNA", Table65[[#This Row],[Service]]&lt;&gt;"HT Geneblock Custom RNA", Table_Sequence_Check[[#This Row],[Restriction Enzyme 1 Check]]&lt;&gt;"", Table_Sequence_Check[[#This Row],[Restriction Enzyme 2 Check]]&lt;&gt; ""),"Error 8: Remove instances of one of the following: " &amp; _xlfn.CONCAT(Table_Sequence_Check[[#This Row],[Restriction Enzyme 1 Check]],Table_Sequence_Check[[#This Row],[Restriction Enzyme 2 Check]]),"")</f>
        <v/>
      </c>
      <c r="BS404" s="4" t="str" cm="1">
        <f t="array" ref="BS404">IF(
   AND(
      Table65[[#This Row],[Service]] &lt;&gt; "",
      OR(
         COUNTIF(Table65[Service], "HT Custom RNA") &gt; 0,
         COUNTIF(Table65[Service], "HT Geneblock Custom RNA") &gt; 0
      ),
      COUNTA(_xlfn.UNIQUE(_xlfn._xlws.FILTER(Table65[Service], Table65[Service] &lt;&gt; ""))) &gt; 1
   ),
   "Error 9: If selecting HT Custom RNA or HT Geneblock Custom RNA, all items must match the selected HT service",
   ""
)</f>
        <v/>
      </c>
      <c r="BT404" s="4" t="str" cm="1">
        <f t="array" ref="BT404">IF(
   AND(
      Table65[[#This Row],[Service]] &lt;&gt; "",
      OR(COUNTIF(Table65[Service], "*HT Custom RNA*") &gt; 0, COUNTIF(Table65[Service], "*HT Geneblock Custom RNA*") &gt; 0),
      OR(
         COUNTA(_xlfn.UNIQUE(_xlfn._xlws.FILTER(Table65[RNA Analytics], (Table65[Service] &lt;&gt; "")))) &gt; 1,
         COUNTA(_xlfn.UNIQUE(_xlfn._xlws.FILTER(Table65[Bank Construct?], (Table65[Service] &lt;&gt; "")))) &gt; 1,
         COUNTA(_xlfn.UNIQUE(_xlfn._xlws.FILTER(Table65[Synthesis Type], (Table65[Service] &lt;&gt; "")))) &gt; 1
      )
   ),
   "Error 10: If submitting HT Custom RNA or HT Geneblock Custom RNA service request, all items must have the same Synthesis Type, Banking, and Analytics",
   ""
)</f>
        <v/>
      </c>
      <c r="BU404" s="4" t="str">
        <f>IF(AND(OR(Table65[[#This Row],[Service]] = "HT Custom RNA",Table65[[#This Row],[Service]] = "HT Geneblock Custom RNA"), Table65[[#This Row],[Vector]]="Banked Construct"),"Error 11: Banked constructs cannot be submitted for HT/Geneblock Custom RNA service. Contact the core if you'd like to resynthesize an entire banked plate","")</f>
        <v/>
      </c>
      <c r="BV404" s="4" t="str">
        <f>IF(AND(Table65[[#This Row],[Service]] &lt;&gt; "", Table65[[#This Row],[Vector]]="Banked Construct", Table65[[#This Row],[Bank Construct?]]="Yes"),"Error 12: Cannot bank constructs that are already banked","")</f>
        <v/>
      </c>
      <c r="BW404" s="4" t="str" cm="1">
        <f t="array" ref="BW404">_xlfn.LET(
    _xlpm.ProblemFound, _xlfn.TEXTJOIN(", ", TRUE, IF(AND(Table65[[#This Row],[Synthesis Type]]="Other RNA", OR(Table65[[#This Row],[Codon Optimize Capitalized?]]="No", Table65[[#This Row],[Codon Optimize Capitalized?]]="")), IF((ISNUMBER(SEARCH(Table_pA_Check[pA Check], Table65[[#This Row],[Custom Sequence/Bank ID]]))), Table_pA_Check[pA Check], ""),IF((ISNUMBER(FIND(LOWER(Table_pA_Check[pA Check]), Table65[[#This Row],[Custom Sequence/Bank ID]]))), Table_pA_Check[pA Check], ""))),
    IF(_xlpm.ProblemFound="", "", "Error 13: Problem sequences found (" &amp; _xlpm.ProblemFound &amp; ")"))</f>
        <v/>
      </c>
      <c r="BX404" s="4" t="str">
        <f>IF(AND(Table65[[#This Row],[Service]] &lt;&gt; "", Table65[[#This Row],[Codon Optimize Capitalized?]]&lt;&gt; "No", Table65[[#This Row],[Codon Optimize Capitalized?]]&lt;&gt; "", Table65[[#This Row],[Codon Optimize Capitalized?]]&lt;&gt; "No Options", EXACT(Table65[[#This Row],[Custom Sequence/Bank ID]],LOWER(Table65[[#This Row],[Custom Sequence/Bank ID]]))),"Error 14: Codon optimization is selected, but sequence is lowercase. Change regions for optimization to uppercase","")</f>
        <v/>
      </c>
      <c r="BY404" s="4" t="str">
        <f>IF(COUNTIF(Table65[Name], Table65[[#This Row],[Name]]) &gt; 1, "Error 15: Duplicate name", "")</f>
        <v/>
      </c>
      <c r="BZ404" s="4" t="str">
        <f>IF(
   Table65[[#This Row],[Service]]&lt;&gt;"",
   IF(
      AND(Table65[[#This Row],[Formulation]]="", Table65[[#This Row],[Number of Aliquots]]&gt;1),
      "Error 16: The RTC can only aliquot formulated circRNA; unformulated circRNA is stable through many freeze-thaw cycles",
      ""
   ),
   ""
)</f>
        <v/>
      </c>
      <c r="CA404" s="4" t="str">
        <f>IF(
   Table65[[#This Row],[Service]]&lt;&gt;"",
   IF(
      Table65[[#This Row],[Number of Aliquots]] &gt; (Table65[[#This Row],[Quantity (mg)]]*20),
      "Error 17: Too many aliquots. Maximum aliquots for Quantity requested = " &amp; (Table65[[#This Row],[Quantity (mg)]]*20),
      ""
   ),
   ""
)</f>
        <v/>
      </c>
      <c r="CB404" s="4" t="str">
        <f>IF(
   AND(Table65[[#This Row],[Service]]&lt;&gt;"", Table65[[#This Row],[Quantity (mg)]]&lt;0.2, Table65[[#This Row],[Formulation]]&lt;&gt;"", Table65[[#This Row],[Formulation]]&lt;&gt;"None"),
   "Error 18: Quantity too low. Minimum is 0.2mg for formulations",
   ""
)</f>
        <v/>
      </c>
      <c r="CC404" s="4" t="str">
        <f>IF(
   AND(Table65[[#This Row],[Service]]&lt;&gt;"", Table65[[#This Row],[Vector]]="No Vector", Table65[[#This Row],[Service]]&lt;&gt;"HT Geneblock Custom RNA"),
   "Error 19: [No Vector] can only be used for Geneblock service",
   ""
)</f>
        <v/>
      </c>
      <c r="CD404" s="4" t="str">
        <f>_xlfn.LET(
    _xlpm.errorList, _xlfn.TEXTJOIN(". ", TRUE, Table_Sequence_Check[[#This Row],[Problem Sequence Check]:[GC Check]],Table_Sequence_Check[[#This Row],[Restriction Enzyme Error]:[Gblock No Vector Check]]),
    IF(AND(Table65[[#This Row],[Service]]&lt;&gt;"", Table65[[#This Row],[Custom Sequence/Bank ID]]&lt;&gt;"SPECIAL",_xlpm.errorList&lt;&gt;""), _xlpm.errorList &amp; ".", "")
)</f>
        <v/>
      </c>
      <c r="CF404" s="3" t="str">
        <f t="shared" si="30"/>
        <v>Required</v>
      </c>
      <c r="CG404" s="1" t="str">
        <f t="shared" si="31"/>
        <v>Optional</v>
      </c>
      <c r="CH404" s="1" t="str">
        <f>IF(Table65[[#This Row],[Service]]&lt;&gt;"",IF((Table65[[#This Row],[Service]]="HT Custom RNA") + (Table65[[#This Row],[Service]]="HT Geneblock Custom RNA"), "Empty","Required"),"Empty")</f>
        <v>Empty</v>
      </c>
      <c r="CI404" s="1" t="str">
        <f>IF(Table65[[#This Row],[Service]] = "Stock RNA", "Required","Empty")</f>
        <v>Empty</v>
      </c>
      <c r="CJ404" s="1" t="str">
        <f>IF(OR(Table65[[#This Row],[Service]] = "Custom RNA", Table65[[#This Row],[Service]] = "HT Custom RNA", Table65[[#This Row],[Service]] = "HT Geneblock Custom RNA", Table65[[#This Row],[Service]] = "Formulation"), "Required", "Empty")</f>
        <v>Empty</v>
      </c>
      <c r="CK404" s="1" t="str">
        <f>IF(OR(Table65[[#This Row],[Service]] = "Custom RNA", Table65[[#This Row],[Service]] = "HT Custom RNA", Table65[[#This Row],[Service]] = "HT Geneblock Custom RNA"), "Required", "Empty")</f>
        <v>Empty</v>
      </c>
      <c r="CL404" s="1" t="str">
        <f>IF(OR(Table65[[#This Row],[Service]] = "Custom RNA", Table65[[#This Row],[Service]] = "HT Custom RNA", Table65[[#This Row],[Service]] = "HT Geneblock Custom RNA"), "Required", "Empty")</f>
        <v>Empty</v>
      </c>
      <c r="CM404" s="1" t="str">
        <f>IF(OR(Table65[[#This Row],[Service]] = "Custom RNA", Table65[[#This Row],[Service]] = "HT Custom RNA", Table65[[#This Row],[Service]] = "HT Geneblock Custom RNA"), "Required", "Empty")</f>
        <v>Empty</v>
      </c>
      <c r="CN404" s="1" t="str">
        <f>IF(AND(Table65[[#This Row],[Vector]]&lt;&gt;"Banked Construct", OR(Table65[[#This Row],[Service]] = "Custom RNA", Table65[[#This Row],[Service]] = "HT Custom RNA",Table65[[#This Row],[Service]] = "HT Geneblock Custom RNA",)), "Optional", "Empty")</f>
        <v>Empty</v>
      </c>
      <c r="CO404" s="1" t="str">
        <f>IF(OR(Table65[[#This Row],[Service]] = "Custom RNA", Table65[[#This Row],[Service]] = "HT Custom RNA"), "Optional", "Empty")</f>
        <v>Empty</v>
      </c>
      <c r="CP404" s="1" t="str">
        <f>IF(OR(Table65[[#This Row],[Service]] = "Custom RNA", Table65[[#This Row],[Service]] = "HT Custom RNA", Table65[[#This Row],[Service]] = "HT Custom Geneblock RNA"), "Optional", "Empty")</f>
        <v>Empty</v>
      </c>
      <c r="CQ404" s="1" t="str">
        <f>IF(Table65[[#This Row],[Service]]&lt;&gt;"",IF(OR(Table65[[#This Row],[Service]]="HT Custom RNA", Table65[[#This Row],[Service]]="HT Geneblock Custom RNA"), "Empty","Optional"),"Empty")</f>
        <v>Empty</v>
      </c>
      <c r="CR404" s="1" t="str">
        <f>IF(AND(Table65[[#This Row],[Formulation]]&lt;&gt;"",Table65[[#This Row],[Formulation]]&lt;&gt;"None",Table65[[#This Row],[Formulation]]&lt;&gt;"No Options"), "Required","Empty")</f>
        <v>Empty</v>
      </c>
      <c r="CS404" s="1" t="str">
        <f>IF(AND(Table65[[#This Row],[Formulation]]&lt;&gt;"",Table65[[#This Row],[Formulation]]&lt;&gt;"None",Table65[[#This Row],[Formulation]]&lt;&gt;"No Options"), "Optional","Empty")</f>
        <v>Empty</v>
      </c>
      <c r="CT404" s="1" t="str">
        <f t="shared" si="32"/>
        <v>Optional</v>
      </c>
      <c r="CU404" s="1" t="str">
        <f t="shared" si="33"/>
        <v>Optional</v>
      </c>
      <c r="CV404" s="2" t="str">
        <f t="shared" si="34"/>
        <v>Optional</v>
      </c>
    </row>
    <row r="405" spans="1:100" x14ac:dyDescent="0.35">
      <c r="A405" s="69">
        <v>401</v>
      </c>
      <c r="B405" s="59"/>
      <c r="C405" s="83"/>
      <c r="D405" s="85"/>
      <c r="E405" s="90"/>
      <c r="F405" s="60"/>
      <c r="G405" s="60"/>
      <c r="H405" s="60"/>
      <c r="I405" s="61"/>
      <c r="J405" s="61"/>
      <c r="K405" s="105"/>
      <c r="L405" s="90"/>
      <c r="M405" s="60"/>
      <c r="N405" s="108"/>
      <c r="O405" s="91"/>
      <c r="P405" s="111"/>
      <c r="Q405" s="93" t="str">
        <f>Table_Sequence_Check[[#This Row],[Final Warnings]]</f>
        <v/>
      </c>
      <c r="R405" s="19"/>
      <c r="S405" s="19"/>
      <c r="T405" s="19"/>
      <c r="BG405" s="3" t="str" cm="1">
        <f t="array" ref="BG405">_xlfn.LET(
    _xlpm.ProblemFound, _xlfn.TEXTJOIN(", ", TRUE, IF(OR(Table65[[#This Row],[Codon Optimize Capitalized?]]="No", Table65[[#This Row],[Codon Optimize Capitalized?]]=""), IF((ISNUMBER(SEARCH(Table_Problem_Sequences[Problem Sequences], Table65[[#This Row],[Custom Sequence/Bank ID]]))), Table_Problem_Sequences[Problem Sequences], ""),IF((ISNUMBER(FIND(LOWER(Table_Problem_Sequences[Problem Sequences]), Table65[[#This Row],[Custom Sequence/Bank ID]]))), Table_Problem_Sequences[Problem Sequences], ""))),
    IF(_xlpm.ProblemFound="", "", "Warning 1: Problem sequences found (" &amp; _xlpm.ProblemFound &amp; ")"))</f>
        <v/>
      </c>
      <c r="BH405" s="3" t="str">
        <f>IF(AND(Table65[[#This Row],[Vector]] &lt;&gt; "Banked Construct",Table65[[#This Row],[Service]]&lt;&gt;"Stock RNA", LEN(Table65[[#This Row],[Custom Sequence/Bank ID]])&lt;300, Table65[[#This Row],[Custom Sequence/Bank ID]]&lt;&gt;""),"Comment: Sequence is less than 300nt. A spacer sequence will be added to bring the length up to 300nt","")</f>
        <v/>
      </c>
      <c r="BI405" s="1" t="str">
        <f>IF(AND(Table65[[#This Row],[Custom Sequence/Bank ID]]&lt;&gt;"", Table65[[#This Row],[Codon Optimize Capitalized?]]&lt;&gt; "No", Table65[[#This Row],[Codon Optimize Capitalized?]]&lt;&gt; "", Table65[[#This Row],[Codon Optimize Capitalized?]]&lt;&gt; "No Options"),
    IF(MOD(LEN(SUBSTITUTE(SUBSTITUTE(SUBSTITUTE(SUBSTITUTE(SUBSTITUTE(Table65[[#This Row],[Custom Sequence/Bank ID]], "a", ""), "c", ""), "g", ""), "u", ""), "t", "")), 3) = 0,
        "",
        "Error 3: Optimization regions not divisible by 3"),
    "")</f>
        <v/>
      </c>
      <c r="BJ405" s="1" t="str">
        <f>IF(
    Table65[[#This Row],[Vector]]="Banked Construct",
    IF(
        AND(
            LEFT(Table65[[#This Row],[Custom Sequence/Bank ID]], 3)="RTC",
            ISNUMBER(VALUE(MID(Table65[[#This Row],[Custom Sequence/Bank ID]], 4, 7))),
            LEN(Table65[[#This Row],[Custom Sequence/Bank ID]])=10
        ),
        "",
        "Error 4: Incorrect Bank ID"
    ),
    ""
)</f>
        <v/>
      </c>
      <c r="BK405" s="1" t="str">
        <f>IF(
   AND(Table65[[#This Row],[Vector]]&lt;&gt;"Banked Construct", LEN(Table65[[#This Row],[Custom Sequence/Bank ID]])&gt;0),
   IF(
      LEN(
         SUBSTITUTE(
            SUBSTITUTE(
               SUBSTITUTE(
                  SUBSTITUTE(UPPER(Table65[[#This Row],[Custom Sequence/Bank ID]]),"A",""),
               "C",""),
            "T",""),
         "G","")
      )&gt;0,
      "Error 5: Non-ACGT characters present",
      ""
   ),
   ""
)</f>
        <v/>
      </c>
      <c r="BL405" s="4" t="str">
        <f>IF(AND(Table65[[#This Row],[Vector]] &lt;&gt; "Banked Construct",Table65[[#This Row],[Service]]="Custom RNA", LEN(Table65[[#This Row],[Custom Sequence/Bank ID]])&gt;10000),"Error 6: Maximum sequence length is 10,000nt",IF(AND(Table65[[#This Row],[Vector]] &lt;&gt; "Banked Construct",Table65[[#This Row],[Service]]="HT Custom RNA", LEN(Table65[[#This Row],[Custom Sequence/Bank ID]])&gt;5000),"Error 6: Maximum sequence length for HT is 5,000nt", IF(Table65[[#This Row],[Service]]="HT Geneblock Custom RNA", IF(AND(Table65[[#This Row],[Vector]]="RTC coding circRNA", LEN(Table65[[#This Row],[Custom Sequence/Bank ID]])&gt;3793),"Error 6: Maximum sequence length for Coding CircRNA Geneblock is 3,793nt", IF(AND(Table65[[#This Row],[Vector]]="RTC noncoding circRNA", LEN(Table65[[#This Row],[Custom Sequence/Bank ID]])&gt;4493),"Error 6: Maximum sequence length for Noncoding CircRNA Geneblock is 4,493nt", IF(AND(Table65[[#This Row],[Vector]]="RTC Other RNA", LEN(Table65[[#This Row],[Custom Sequence/Bank ID]])&gt;4913),"Error 6: Maximum sequence length for Other RNA Geneblock is 4,913nt",""))),"")))</f>
        <v/>
      </c>
      <c r="BM405" s="4" t="str">
        <f>IF(AND(Table65[[#This Row],[Vector]] &lt;&gt; "Banked Construct", Table65[[#This Row],[Service]]&lt;&gt;"Stock RNA", Table65[[#This Row],[Custom Sequence/Bank ID]]&lt;&gt;""),
    _xlfn.LET(
        _xlpm.Sequence, Table65[[#This Row],[Custom Sequence/Bank ID]],
        _xlpm.OriginalLength, IF(AND(Table65[[#This Row],[Codon Optimize Capitalized?]] &lt;&gt; "No", Table65[[#This Row],[Codon Optimize Capitalized?]] &lt;&gt; ""),
                           LEN(SUBSTITUTE(SUBSTITUTE(SUBSTITUTE(SUBSTITUTE(SUBSTITUTE(_xlpm.Sequence, "A", ""), "C", ""), "G", ""), "T", ""), "U", "")),
                           LEN(_xlpm.Sequence)),
        _xlpm.NoGCLength, IF(AND(Table65[[#This Row],[Codon Optimize Capitalized?]] &lt;&gt; "No", Table65[[#This Row],[Codon Optimize Capitalized?]] &lt;&gt; ""),
                       LEN((SUBSTITUTE(SUBSTITUTE(SUBSTITUTE(SUBSTITUTE(SUBSTITUTE(SUBSTITUTE(SUBSTITUTE(_xlpm.Sequence, "A", ""), "C", ""), "G", ""), "T", ""), "U", ""), "g", ""), "c", ""))),
                       LEN(SUBSTITUTE(SUBSTITUTE(UPPER(_xlpm.Sequence), "G", ""), "C", ""))),
        _xlpm.GCLength, _xlpm.OriginalLength - _xlpm.NoGCLength,
        _xlpm.GCPercentage, IF(_xlpm.OriginalLength &gt; 15, _xlpm.GCLength / _xlpm.OriginalLength, 0.5),
                IF(OR(_xlpm.GCPercentage &gt; 0.65, _xlpm.GCPercentage &lt; 0.25), "Warning 7: Unoptimized region GC is not between 25-65%", "")
    ),
    ""
)</f>
        <v/>
      </c>
      <c r="BN405" s="4" t="str" cm="1">
        <f t="array" ref="BN405">_xlfn.LET(
    _xlpm.ProblemFound, _xlfn.TEXTJOIN(", ", TRUE, IF(OR(Table65[[#This Row],[Codon Optimize Capitalized?]]="No", Table65[[#This Row],[Codon Optimize Capitalized?]]=""), IF((ISNUMBER(SEARCH(Table_Restriction_Enzymes[XbaI], Table65[[#This Row],[Custom Sequence/Bank ID]]))), Table_Restriction_Enzymes[XbaI], ""),IF((ISNUMBER(FIND(LOWER(Table_Restriction_Enzymes[XbaI]), Table65[[#This Row],[Custom Sequence/Bank ID]]))), Table_Restriction_Enzymes[XbaI], ""))),
    IF(_xlpm.ProblemFound="", "", "[" &amp; _xlpm.ProblemFound &amp; "]"))</f>
        <v/>
      </c>
      <c r="BO405" s="4" t="str">
        <f>IF(Table_Sequence_Check[[#This Row],[Restriction Enzyme 1 Check]]&lt;&gt;"", Table_Restriction_Enzymes[[#Headers],[XbaI]],"")</f>
        <v/>
      </c>
      <c r="BP405" s="4" t="str" cm="1">
        <f t="array" ref="BP405">_xlfn.LET(
    _xlpm.ProblemFound, _xlfn.TEXTJOIN(", ", TRUE, IF(OR(Table65[[#This Row],[Codon Optimize Capitalized?]]="No", Table65[[#This Row],[Codon Optimize Capitalized?]]=""), IF((ISNUMBER(SEARCH(Table_Restriction_Enzymes[AscI], Table65[[#This Row],[Custom Sequence/Bank ID]]))), Table_Restriction_Enzymes[AscI], ""),IF((ISNUMBER(FIND(LOWER(Table_Restriction_Enzymes[AscI]), Table65[[#This Row],[Custom Sequence/Bank ID]]))), Table_Restriction_Enzymes[AscI], ""))),
    IF(_xlpm.ProblemFound="", "", "[" &amp; _xlpm.ProblemFound &amp; "]"))</f>
        <v/>
      </c>
      <c r="BQ405" s="4" t="str">
        <f>IF(Table_Sequence_Check[[#This Row],[Restriction Enzyme 2 Check]]&lt;&gt;"", Table_Restriction_Enzymes[[#Headers],[AscI]],"")</f>
        <v/>
      </c>
      <c r="BR405" s="4" t="str">
        <f>IF(AND(Table65[[#This Row],[Vector]] &lt;&gt; "Banked Construct",Table65[[#This Row],[Service]]&lt;&gt;"Stock RNA", Table65[[#This Row],[Service]]&lt;&gt;"HT Geneblock Custom RNA", Table_Sequence_Check[[#This Row],[Restriction Enzyme 1 Check]]&lt;&gt;"", Table_Sequence_Check[[#This Row],[Restriction Enzyme 2 Check]]&lt;&gt; ""),"Error 8: Remove instances of one of the following: " &amp; _xlfn.CONCAT(Table_Sequence_Check[[#This Row],[Restriction Enzyme 1 Check]],Table_Sequence_Check[[#This Row],[Restriction Enzyme 2 Check]]),"")</f>
        <v/>
      </c>
      <c r="BS405" s="4" t="str" cm="1">
        <f t="array" ref="BS405">IF(
   AND(
      Table65[[#This Row],[Service]] &lt;&gt; "",
      OR(
         COUNTIF(Table65[Service], "HT Custom RNA") &gt; 0,
         COUNTIF(Table65[Service], "HT Geneblock Custom RNA") &gt; 0
      ),
      COUNTA(_xlfn.UNIQUE(_xlfn._xlws.FILTER(Table65[Service], Table65[Service] &lt;&gt; ""))) &gt; 1
   ),
   "Error 9: If selecting HT Custom RNA or HT Geneblock Custom RNA, all items must match the selected HT service",
   ""
)</f>
        <v/>
      </c>
      <c r="BT405" s="4" t="str" cm="1">
        <f t="array" ref="BT405">IF(
   AND(
      Table65[[#This Row],[Service]] &lt;&gt; "",
      OR(COUNTIF(Table65[Service], "*HT Custom RNA*") &gt; 0, COUNTIF(Table65[Service], "*HT Geneblock Custom RNA*") &gt; 0),
      OR(
         COUNTA(_xlfn.UNIQUE(_xlfn._xlws.FILTER(Table65[RNA Analytics], (Table65[Service] &lt;&gt; "")))) &gt; 1,
         COUNTA(_xlfn.UNIQUE(_xlfn._xlws.FILTER(Table65[Bank Construct?], (Table65[Service] &lt;&gt; "")))) &gt; 1,
         COUNTA(_xlfn.UNIQUE(_xlfn._xlws.FILTER(Table65[Synthesis Type], (Table65[Service] &lt;&gt; "")))) &gt; 1
      )
   ),
   "Error 10: If submitting HT Custom RNA or HT Geneblock Custom RNA service request, all items must have the same Synthesis Type, Banking, and Analytics",
   ""
)</f>
        <v/>
      </c>
      <c r="BU405" s="4" t="str">
        <f>IF(AND(OR(Table65[[#This Row],[Service]] = "HT Custom RNA",Table65[[#This Row],[Service]] = "HT Geneblock Custom RNA"), Table65[[#This Row],[Vector]]="Banked Construct"),"Error 11: Banked constructs cannot be submitted for HT/Geneblock Custom RNA service. Contact the core if you'd like to resynthesize an entire banked plate","")</f>
        <v/>
      </c>
      <c r="BV405" s="4" t="str">
        <f>IF(AND(Table65[[#This Row],[Service]] &lt;&gt; "", Table65[[#This Row],[Vector]]="Banked Construct", Table65[[#This Row],[Bank Construct?]]="Yes"),"Error 12: Cannot bank constructs that are already banked","")</f>
        <v/>
      </c>
      <c r="BW405" s="4" t="str" cm="1">
        <f t="array" ref="BW405">_xlfn.LET(
    _xlpm.ProblemFound, _xlfn.TEXTJOIN(", ", TRUE, IF(AND(Table65[[#This Row],[Synthesis Type]]="Other RNA", OR(Table65[[#This Row],[Codon Optimize Capitalized?]]="No", Table65[[#This Row],[Codon Optimize Capitalized?]]="")), IF((ISNUMBER(SEARCH(Table_pA_Check[pA Check], Table65[[#This Row],[Custom Sequence/Bank ID]]))), Table_pA_Check[pA Check], ""),IF((ISNUMBER(FIND(LOWER(Table_pA_Check[pA Check]), Table65[[#This Row],[Custom Sequence/Bank ID]]))), Table_pA_Check[pA Check], ""))),
    IF(_xlpm.ProblemFound="", "", "Error 13: Problem sequences found (" &amp; _xlpm.ProblemFound &amp; ")"))</f>
        <v/>
      </c>
      <c r="BX405" s="4" t="str">
        <f>IF(AND(Table65[[#This Row],[Service]] &lt;&gt; "", Table65[[#This Row],[Codon Optimize Capitalized?]]&lt;&gt; "No", Table65[[#This Row],[Codon Optimize Capitalized?]]&lt;&gt; "", Table65[[#This Row],[Codon Optimize Capitalized?]]&lt;&gt; "No Options", EXACT(Table65[[#This Row],[Custom Sequence/Bank ID]],LOWER(Table65[[#This Row],[Custom Sequence/Bank ID]]))),"Error 14: Codon optimization is selected, but sequence is lowercase. Change regions for optimization to uppercase","")</f>
        <v/>
      </c>
      <c r="BY405" s="4" t="str">
        <f>IF(COUNTIF(Table65[Name], Table65[[#This Row],[Name]]) &gt; 1, "Error 15: Duplicate name", "")</f>
        <v/>
      </c>
      <c r="BZ405" s="4" t="str">
        <f>IF(
   Table65[[#This Row],[Service]]&lt;&gt;"",
   IF(
      AND(Table65[[#This Row],[Formulation]]="", Table65[[#This Row],[Number of Aliquots]]&gt;1),
      "Error 16: The RTC can only aliquot formulated circRNA; unformulated circRNA is stable through many freeze-thaw cycles",
      ""
   ),
   ""
)</f>
        <v/>
      </c>
      <c r="CA405" s="4" t="str">
        <f>IF(
   Table65[[#This Row],[Service]]&lt;&gt;"",
   IF(
      Table65[[#This Row],[Number of Aliquots]] &gt; (Table65[[#This Row],[Quantity (mg)]]*20),
      "Error 17: Too many aliquots. Maximum aliquots for Quantity requested = " &amp; (Table65[[#This Row],[Quantity (mg)]]*20),
      ""
   ),
   ""
)</f>
        <v/>
      </c>
      <c r="CB405" s="4" t="str">
        <f>IF(
   AND(Table65[[#This Row],[Service]]&lt;&gt;"", Table65[[#This Row],[Quantity (mg)]]&lt;0.2, Table65[[#This Row],[Formulation]]&lt;&gt;"", Table65[[#This Row],[Formulation]]&lt;&gt;"None"),
   "Error 18: Quantity too low. Minimum is 0.2mg for formulations",
   ""
)</f>
        <v/>
      </c>
      <c r="CC405" s="4" t="str">
        <f>IF(
   AND(Table65[[#This Row],[Service]]&lt;&gt;"", Table65[[#This Row],[Vector]]="No Vector", Table65[[#This Row],[Service]]&lt;&gt;"HT Geneblock Custom RNA"),
   "Error 19: [No Vector] can only be used for Geneblock service",
   ""
)</f>
        <v/>
      </c>
      <c r="CD405" s="4" t="str">
        <f>_xlfn.LET(
    _xlpm.errorList, _xlfn.TEXTJOIN(". ", TRUE, Table_Sequence_Check[[#This Row],[Problem Sequence Check]:[GC Check]],Table_Sequence_Check[[#This Row],[Restriction Enzyme Error]:[Gblock No Vector Check]]),
    IF(AND(Table65[[#This Row],[Service]]&lt;&gt;"", Table65[[#This Row],[Custom Sequence/Bank ID]]&lt;&gt;"SPECIAL",_xlpm.errorList&lt;&gt;""), _xlpm.errorList &amp; ".", "")
)</f>
        <v/>
      </c>
      <c r="CF405" s="3" t="str">
        <f t="shared" si="30"/>
        <v>Required</v>
      </c>
      <c r="CG405" s="1" t="str">
        <f t="shared" si="31"/>
        <v>Optional</v>
      </c>
      <c r="CH405" s="1" t="str">
        <f>IF(Table65[[#This Row],[Service]]&lt;&gt;"",IF((Table65[[#This Row],[Service]]="HT Custom RNA") + (Table65[[#This Row],[Service]]="HT Geneblock Custom RNA"), "Empty","Required"),"Empty")</f>
        <v>Empty</v>
      </c>
      <c r="CI405" s="1" t="str">
        <f>IF(Table65[[#This Row],[Service]] = "Stock RNA", "Required","Empty")</f>
        <v>Empty</v>
      </c>
      <c r="CJ405" s="1" t="str">
        <f>IF(OR(Table65[[#This Row],[Service]] = "Custom RNA", Table65[[#This Row],[Service]] = "HT Custom RNA", Table65[[#This Row],[Service]] = "HT Geneblock Custom RNA", Table65[[#This Row],[Service]] = "Formulation"), "Required", "Empty")</f>
        <v>Empty</v>
      </c>
      <c r="CK405" s="1" t="str">
        <f>IF(OR(Table65[[#This Row],[Service]] = "Custom RNA", Table65[[#This Row],[Service]] = "HT Custom RNA", Table65[[#This Row],[Service]] = "HT Geneblock Custom RNA"), "Required", "Empty")</f>
        <v>Empty</v>
      </c>
      <c r="CL405" s="1" t="str">
        <f>IF(OR(Table65[[#This Row],[Service]] = "Custom RNA", Table65[[#This Row],[Service]] = "HT Custom RNA", Table65[[#This Row],[Service]] = "HT Geneblock Custom RNA"), "Required", "Empty")</f>
        <v>Empty</v>
      </c>
      <c r="CM405" s="1" t="str">
        <f>IF(OR(Table65[[#This Row],[Service]] = "Custom RNA", Table65[[#This Row],[Service]] = "HT Custom RNA", Table65[[#This Row],[Service]] = "HT Geneblock Custom RNA"), "Required", "Empty")</f>
        <v>Empty</v>
      </c>
      <c r="CN405" s="1" t="str">
        <f>IF(AND(Table65[[#This Row],[Vector]]&lt;&gt;"Banked Construct", OR(Table65[[#This Row],[Service]] = "Custom RNA", Table65[[#This Row],[Service]] = "HT Custom RNA",Table65[[#This Row],[Service]] = "HT Geneblock Custom RNA",)), "Optional", "Empty")</f>
        <v>Empty</v>
      </c>
      <c r="CO405" s="1" t="str">
        <f>IF(OR(Table65[[#This Row],[Service]] = "Custom RNA", Table65[[#This Row],[Service]] = "HT Custom RNA"), "Optional", "Empty")</f>
        <v>Empty</v>
      </c>
      <c r="CP405" s="1" t="str">
        <f>IF(OR(Table65[[#This Row],[Service]] = "Custom RNA", Table65[[#This Row],[Service]] = "HT Custom RNA", Table65[[#This Row],[Service]] = "HT Custom Geneblock RNA"), "Optional", "Empty")</f>
        <v>Empty</v>
      </c>
      <c r="CQ405" s="1" t="str">
        <f>IF(Table65[[#This Row],[Service]]&lt;&gt;"",IF(OR(Table65[[#This Row],[Service]]="HT Custom RNA", Table65[[#This Row],[Service]]="HT Geneblock Custom RNA"), "Empty","Optional"),"Empty")</f>
        <v>Empty</v>
      </c>
      <c r="CR405" s="1" t="str">
        <f>IF(AND(Table65[[#This Row],[Formulation]]&lt;&gt;"",Table65[[#This Row],[Formulation]]&lt;&gt;"None",Table65[[#This Row],[Formulation]]&lt;&gt;"No Options"), "Required","Empty")</f>
        <v>Empty</v>
      </c>
      <c r="CS405" s="1" t="str">
        <f>IF(AND(Table65[[#This Row],[Formulation]]&lt;&gt;"",Table65[[#This Row],[Formulation]]&lt;&gt;"None",Table65[[#This Row],[Formulation]]&lt;&gt;"No Options"), "Optional","Empty")</f>
        <v>Empty</v>
      </c>
      <c r="CT405" s="1" t="str">
        <f t="shared" si="32"/>
        <v>Optional</v>
      </c>
      <c r="CU405" s="1" t="str">
        <f t="shared" si="33"/>
        <v>Optional</v>
      </c>
      <c r="CV405" s="2" t="str">
        <f t="shared" si="34"/>
        <v>Optional</v>
      </c>
    </row>
    <row r="406" spans="1:100" x14ac:dyDescent="0.35">
      <c r="A406" s="69">
        <v>402</v>
      </c>
      <c r="B406" s="59"/>
      <c r="C406" s="83"/>
      <c r="D406" s="85"/>
      <c r="E406" s="90"/>
      <c r="F406" s="60"/>
      <c r="G406" s="60"/>
      <c r="H406" s="60"/>
      <c r="I406" s="61"/>
      <c r="J406" s="61"/>
      <c r="K406" s="105"/>
      <c r="L406" s="90"/>
      <c r="M406" s="60"/>
      <c r="N406" s="108"/>
      <c r="O406" s="91"/>
      <c r="P406" s="111"/>
      <c r="Q406" s="93" t="str">
        <f>Table_Sequence_Check[[#This Row],[Final Warnings]]</f>
        <v/>
      </c>
      <c r="R406" s="19"/>
      <c r="S406" s="19"/>
      <c r="T406" s="19"/>
      <c r="BG406" s="3" t="str" cm="1">
        <f t="array" ref="BG406">_xlfn.LET(
    _xlpm.ProblemFound, _xlfn.TEXTJOIN(", ", TRUE, IF(OR(Table65[[#This Row],[Codon Optimize Capitalized?]]="No", Table65[[#This Row],[Codon Optimize Capitalized?]]=""), IF((ISNUMBER(SEARCH(Table_Problem_Sequences[Problem Sequences], Table65[[#This Row],[Custom Sequence/Bank ID]]))), Table_Problem_Sequences[Problem Sequences], ""),IF((ISNUMBER(FIND(LOWER(Table_Problem_Sequences[Problem Sequences]), Table65[[#This Row],[Custom Sequence/Bank ID]]))), Table_Problem_Sequences[Problem Sequences], ""))),
    IF(_xlpm.ProblemFound="", "", "Warning 1: Problem sequences found (" &amp; _xlpm.ProblemFound &amp; ")"))</f>
        <v/>
      </c>
      <c r="BH406" s="3" t="str">
        <f>IF(AND(Table65[[#This Row],[Vector]] &lt;&gt; "Banked Construct",Table65[[#This Row],[Service]]&lt;&gt;"Stock RNA", LEN(Table65[[#This Row],[Custom Sequence/Bank ID]])&lt;300, Table65[[#This Row],[Custom Sequence/Bank ID]]&lt;&gt;""),"Comment: Sequence is less than 300nt. A spacer sequence will be added to bring the length up to 300nt","")</f>
        <v/>
      </c>
      <c r="BI406" s="1" t="str">
        <f>IF(AND(Table65[[#This Row],[Custom Sequence/Bank ID]]&lt;&gt;"", Table65[[#This Row],[Codon Optimize Capitalized?]]&lt;&gt; "No", Table65[[#This Row],[Codon Optimize Capitalized?]]&lt;&gt; "", Table65[[#This Row],[Codon Optimize Capitalized?]]&lt;&gt; "No Options"),
    IF(MOD(LEN(SUBSTITUTE(SUBSTITUTE(SUBSTITUTE(SUBSTITUTE(SUBSTITUTE(Table65[[#This Row],[Custom Sequence/Bank ID]], "a", ""), "c", ""), "g", ""), "u", ""), "t", "")), 3) = 0,
        "",
        "Error 3: Optimization regions not divisible by 3"),
    "")</f>
        <v/>
      </c>
      <c r="BJ406" s="1" t="str">
        <f>IF(
    Table65[[#This Row],[Vector]]="Banked Construct",
    IF(
        AND(
            LEFT(Table65[[#This Row],[Custom Sequence/Bank ID]], 3)="RTC",
            ISNUMBER(VALUE(MID(Table65[[#This Row],[Custom Sequence/Bank ID]], 4, 7))),
            LEN(Table65[[#This Row],[Custom Sequence/Bank ID]])=10
        ),
        "",
        "Error 4: Incorrect Bank ID"
    ),
    ""
)</f>
        <v/>
      </c>
      <c r="BK406" s="1" t="str">
        <f>IF(
   AND(Table65[[#This Row],[Vector]]&lt;&gt;"Banked Construct", LEN(Table65[[#This Row],[Custom Sequence/Bank ID]])&gt;0),
   IF(
      LEN(
         SUBSTITUTE(
            SUBSTITUTE(
               SUBSTITUTE(
                  SUBSTITUTE(UPPER(Table65[[#This Row],[Custom Sequence/Bank ID]]),"A",""),
               "C",""),
            "T",""),
         "G","")
      )&gt;0,
      "Error 5: Non-ACGT characters present",
      ""
   ),
   ""
)</f>
        <v/>
      </c>
      <c r="BL406" s="4" t="str">
        <f>IF(AND(Table65[[#This Row],[Vector]] &lt;&gt; "Banked Construct",Table65[[#This Row],[Service]]="Custom RNA", LEN(Table65[[#This Row],[Custom Sequence/Bank ID]])&gt;10000),"Error 6: Maximum sequence length is 10,000nt",IF(AND(Table65[[#This Row],[Vector]] &lt;&gt; "Banked Construct",Table65[[#This Row],[Service]]="HT Custom RNA", LEN(Table65[[#This Row],[Custom Sequence/Bank ID]])&gt;5000),"Error 6: Maximum sequence length for HT is 5,000nt", IF(Table65[[#This Row],[Service]]="HT Geneblock Custom RNA", IF(AND(Table65[[#This Row],[Vector]]="RTC coding circRNA", LEN(Table65[[#This Row],[Custom Sequence/Bank ID]])&gt;3793),"Error 6: Maximum sequence length for Coding CircRNA Geneblock is 3,793nt", IF(AND(Table65[[#This Row],[Vector]]="RTC noncoding circRNA", LEN(Table65[[#This Row],[Custom Sequence/Bank ID]])&gt;4493),"Error 6: Maximum sequence length for Noncoding CircRNA Geneblock is 4,493nt", IF(AND(Table65[[#This Row],[Vector]]="RTC Other RNA", LEN(Table65[[#This Row],[Custom Sequence/Bank ID]])&gt;4913),"Error 6: Maximum sequence length for Other RNA Geneblock is 4,913nt",""))),"")))</f>
        <v/>
      </c>
      <c r="BM406" s="4" t="str">
        <f>IF(AND(Table65[[#This Row],[Vector]] &lt;&gt; "Banked Construct", Table65[[#This Row],[Service]]&lt;&gt;"Stock RNA", Table65[[#This Row],[Custom Sequence/Bank ID]]&lt;&gt;""),
    _xlfn.LET(
        _xlpm.Sequence, Table65[[#This Row],[Custom Sequence/Bank ID]],
        _xlpm.OriginalLength, IF(AND(Table65[[#This Row],[Codon Optimize Capitalized?]] &lt;&gt; "No", Table65[[#This Row],[Codon Optimize Capitalized?]] &lt;&gt; ""),
                           LEN(SUBSTITUTE(SUBSTITUTE(SUBSTITUTE(SUBSTITUTE(SUBSTITUTE(_xlpm.Sequence, "A", ""), "C", ""), "G", ""), "T", ""), "U", "")),
                           LEN(_xlpm.Sequence)),
        _xlpm.NoGCLength, IF(AND(Table65[[#This Row],[Codon Optimize Capitalized?]] &lt;&gt; "No", Table65[[#This Row],[Codon Optimize Capitalized?]] &lt;&gt; ""),
                       LEN((SUBSTITUTE(SUBSTITUTE(SUBSTITUTE(SUBSTITUTE(SUBSTITUTE(SUBSTITUTE(SUBSTITUTE(_xlpm.Sequence, "A", ""), "C", ""), "G", ""), "T", ""), "U", ""), "g", ""), "c", ""))),
                       LEN(SUBSTITUTE(SUBSTITUTE(UPPER(_xlpm.Sequence), "G", ""), "C", ""))),
        _xlpm.GCLength, _xlpm.OriginalLength - _xlpm.NoGCLength,
        _xlpm.GCPercentage, IF(_xlpm.OriginalLength &gt; 15, _xlpm.GCLength / _xlpm.OriginalLength, 0.5),
                IF(OR(_xlpm.GCPercentage &gt; 0.65, _xlpm.GCPercentage &lt; 0.25), "Warning 7: Unoptimized region GC is not between 25-65%", "")
    ),
    ""
)</f>
        <v/>
      </c>
      <c r="BN406" s="4" t="str" cm="1">
        <f t="array" ref="BN406">_xlfn.LET(
    _xlpm.ProblemFound, _xlfn.TEXTJOIN(", ", TRUE, IF(OR(Table65[[#This Row],[Codon Optimize Capitalized?]]="No", Table65[[#This Row],[Codon Optimize Capitalized?]]=""), IF((ISNUMBER(SEARCH(Table_Restriction_Enzymes[XbaI], Table65[[#This Row],[Custom Sequence/Bank ID]]))), Table_Restriction_Enzymes[XbaI], ""),IF((ISNUMBER(FIND(LOWER(Table_Restriction_Enzymes[XbaI]), Table65[[#This Row],[Custom Sequence/Bank ID]]))), Table_Restriction_Enzymes[XbaI], ""))),
    IF(_xlpm.ProblemFound="", "", "[" &amp; _xlpm.ProblemFound &amp; "]"))</f>
        <v/>
      </c>
      <c r="BO406" s="4" t="str">
        <f>IF(Table_Sequence_Check[[#This Row],[Restriction Enzyme 1 Check]]&lt;&gt;"", Table_Restriction_Enzymes[[#Headers],[XbaI]],"")</f>
        <v/>
      </c>
      <c r="BP406" s="4" t="str" cm="1">
        <f t="array" ref="BP406">_xlfn.LET(
    _xlpm.ProblemFound, _xlfn.TEXTJOIN(", ", TRUE, IF(OR(Table65[[#This Row],[Codon Optimize Capitalized?]]="No", Table65[[#This Row],[Codon Optimize Capitalized?]]=""), IF((ISNUMBER(SEARCH(Table_Restriction_Enzymes[AscI], Table65[[#This Row],[Custom Sequence/Bank ID]]))), Table_Restriction_Enzymes[AscI], ""),IF((ISNUMBER(FIND(LOWER(Table_Restriction_Enzymes[AscI]), Table65[[#This Row],[Custom Sequence/Bank ID]]))), Table_Restriction_Enzymes[AscI], ""))),
    IF(_xlpm.ProblemFound="", "", "[" &amp; _xlpm.ProblemFound &amp; "]"))</f>
        <v/>
      </c>
      <c r="BQ406" s="4" t="str">
        <f>IF(Table_Sequence_Check[[#This Row],[Restriction Enzyme 2 Check]]&lt;&gt;"", Table_Restriction_Enzymes[[#Headers],[AscI]],"")</f>
        <v/>
      </c>
      <c r="BR406" s="4" t="str">
        <f>IF(AND(Table65[[#This Row],[Vector]] &lt;&gt; "Banked Construct",Table65[[#This Row],[Service]]&lt;&gt;"Stock RNA", Table65[[#This Row],[Service]]&lt;&gt;"HT Geneblock Custom RNA", Table_Sequence_Check[[#This Row],[Restriction Enzyme 1 Check]]&lt;&gt;"", Table_Sequence_Check[[#This Row],[Restriction Enzyme 2 Check]]&lt;&gt; ""),"Error 8: Remove instances of one of the following: " &amp; _xlfn.CONCAT(Table_Sequence_Check[[#This Row],[Restriction Enzyme 1 Check]],Table_Sequence_Check[[#This Row],[Restriction Enzyme 2 Check]]),"")</f>
        <v/>
      </c>
      <c r="BS406" s="4" t="str" cm="1">
        <f t="array" ref="BS406">IF(
   AND(
      Table65[[#This Row],[Service]] &lt;&gt; "",
      OR(
         COUNTIF(Table65[Service], "HT Custom RNA") &gt; 0,
         COUNTIF(Table65[Service], "HT Geneblock Custom RNA") &gt; 0
      ),
      COUNTA(_xlfn.UNIQUE(_xlfn._xlws.FILTER(Table65[Service], Table65[Service] &lt;&gt; ""))) &gt; 1
   ),
   "Error 9: If selecting HT Custom RNA or HT Geneblock Custom RNA, all items must match the selected HT service",
   ""
)</f>
        <v/>
      </c>
      <c r="BT406" s="4" t="str" cm="1">
        <f t="array" ref="BT406">IF(
   AND(
      Table65[[#This Row],[Service]] &lt;&gt; "",
      OR(COUNTIF(Table65[Service], "*HT Custom RNA*") &gt; 0, COUNTIF(Table65[Service], "*HT Geneblock Custom RNA*") &gt; 0),
      OR(
         COUNTA(_xlfn.UNIQUE(_xlfn._xlws.FILTER(Table65[RNA Analytics], (Table65[Service] &lt;&gt; "")))) &gt; 1,
         COUNTA(_xlfn.UNIQUE(_xlfn._xlws.FILTER(Table65[Bank Construct?], (Table65[Service] &lt;&gt; "")))) &gt; 1,
         COUNTA(_xlfn.UNIQUE(_xlfn._xlws.FILTER(Table65[Synthesis Type], (Table65[Service] &lt;&gt; "")))) &gt; 1
      )
   ),
   "Error 10: If submitting HT Custom RNA or HT Geneblock Custom RNA service request, all items must have the same Synthesis Type, Banking, and Analytics",
   ""
)</f>
        <v/>
      </c>
      <c r="BU406" s="4" t="str">
        <f>IF(AND(OR(Table65[[#This Row],[Service]] = "HT Custom RNA",Table65[[#This Row],[Service]] = "HT Geneblock Custom RNA"), Table65[[#This Row],[Vector]]="Banked Construct"),"Error 11: Banked constructs cannot be submitted for HT/Geneblock Custom RNA service. Contact the core if you'd like to resynthesize an entire banked plate","")</f>
        <v/>
      </c>
      <c r="BV406" s="4" t="str">
        <f>IF(AND(Table65[[#This Row],[Service]] &lt;&gt; "", Table65[[#This Row],[Vector]]="Banked Construct", Table65[[#This Row],[Bank Construct?]]="Yes"),"Error 12: Cannot bank constructs that are already banked","")</f>
        <v/>
      </c>
      <c r="BW406" s="4" t="str" cm="1">
        <f t="array" ref="BW406">_xlfn.LET(
    _xlpm.ProblemFound, _xlfn.TEXTJOIN(", ", TRUE, IF(AND(Table65[[#This Row],[Synthesis Type]]="Other RNA", OR(Table65[[#This Row],[Codon Optimize Capitalized?]]="No", Table65[[#This Row],[Codon Optimize Capitalized?]]="")), IF((ISNUMBER(SEARCH(Table_pA_Check[pA Check], Table65[[#This Row],[Custom Sequence/Bank ID]]))), Table_pA_Check[pA Check], ""),IF((ISNUMBER(FIND(LOWER(Table_pA_Check[pA Check]), Table65[[#This Row],[Custom Sequence/Bank ID]]))), Table_pA_Check[pA Check], ""))),
    IF(_xlpm.ProblemFound="", "", "Error 13: Problem sequences found (" &amp; _xlpm.ProblemFound &amp; ")"))</f>
        <v/>
      </c>
      <c r="BX406" s="4" t="str">
        <f>IF(AND(Table65[[#This Row],[Service]] &lt;&gt; "", Table65[[#This Row],[Codon Optimize Capitalized?]]&lt;&gt; "No", Table65[[#This Row],[Codon Optimize Capitalized?]]&lt;&gt; "", Table65[[#This Row],[Codon Optimize Capitalized?]]&lt;&gt; "No Options", EXACT(Table65[[#This Row],[Custom Sequence/Bank ID]],LOWER(Table65[[#This Row],[Custom Sequence/Bank ID]]))),"Error 14: Codon optimization is selected, but sequence is lowercase. Change regions for optimization to uppercase","")</f>
        <v/>
      </c>
      <c r="BY406" s="4" t="str">
        <f>IF(COUNTIF(Table65[Name], Table65[[#This Row],[Name]]) &gt; 1, "Error 15: Duplicate name", "")</f>
        <v/>
      </c>
      <c r="BZ406" s="4" t="str">
        <f>IF(
   Table65[[#This Row],[Service]]&lt;&gt;"",
   IF(
      AND(Table65[[#This Row],[Formulation]]="", Table65[[#This Row],[Number of Aliquots]]&gt;1),
      "Error 16: The RTC can only aliquot formulated circRNA; unformulated circRNA is stable through many freeze-thaw cycles",
      ""
   ),
   ""
)</f>
        <v/>
      </c>
      <c r="CA406" s="4" t="str">
        <f>IF(
   Table65[[#This Row],[Service]]&lt;&gt;"",
   IF(
      Table65[[#This Row],[Number of Aliquots]] &gt; (Table65[[#This Row],[Quantity (mg)]]*20),
      "Error 17: Too many aliquots. Maximum aliquots for Quantity requested = " &amp; (Table65[[#This Row],[Quantity (mg)]]*20),
      ""
   ),
   ""
)</f>
        <v/>
      </c>
      <c r="CB406" s="4" t="str">
        <f>IF(
   AND(Table65[[#This Row],[Service]]&lt;&gt;"", Table65[[#This Row],[Quantity (mg)]]&lt;0.2, Table65[[#This Row],[Formulation]]&lt;&gt;"", Table65[[#This Row],[Formulation]]&lt;&gt;"None"),
   "Error 18: Quantity too low. Minimum is 0.2mg for formulations",
   ""
)</f>
        <v/>
      </c>
      <c r="CC406" s="4" t="str">
        <f>IF(
   AND(Table65[[#This Row],[Service]]&lt;&gt;"", Table65[[#This Row],[Vector]]="No Vector", Table65[[#This Row],[Service]]&lt;&gt;"HT Geneblock Custom RNA"),
   "Error 19: [No Vector] can only be used for Geneblock service",
   ""
)</f>
        <v/>
      </c>
      <c r="CD406" s="4" t="str">
        <f>_xlfn.LET(
    _xlpm.errorList, _xlfn.TEXTJOIN(". ", TRUE, Table_Sequence_Check[[#This Row],[Problem Sequence Check]:[GC Check]],Table_Sequence_Check[[#This Row],[Restriction Enzyme Error]:[Gblock No Vector Check]]),
    IF(AND(Table65[[#This Row],[Service]]&lt;&gt;"", Table65[[#This Row],[Custom Sequence/Bank ID]]&lt;&gt;"SPECIAL",_xlpm.errorList&lt;&gt;""), _xlpm.errorList &amp; ".", "")
)</f>
        <v/>
      </c>
      <c r="CF406" s="3" t="str">
        <f t="shared" si="30"/>
        <v>Required</v>
      </c>
      <c r="CG406" s="1" t="str">
        <f t="shared" si="31"/>
        <v>Optional</v>
      </c>
      <c r="CH406" s="1" t="str">
        <f>IF(Table65[[#This Row],[Service]]&lt;&gt;"",IF((Table65[[#This Row],[Service]]="HT Custom RNA") + (Table65[[#This Row],[Service]]="HT Geneblock Custom RNA"), "Empty","Required"),"Empty")</f>
        <v>Empty</v>
      </c>
      <c r="CI406" s="1" t="str">
        <f>IF(Table65[[#This Row],[Service]] = "Stock RNA", "Required","Empty")</f>
        <v>Empty</v>
      </c>
      <c r="CJ406" s="1" t="str">
        <f>IF(OR(Table65[[#This Row],[Service]] = "Custom RNA", Table65[[#This Row],[Service]] = "HT Custom RNA", Table65[[#This Row],[Service]] = "HT Geneblock Custom RNA", Table65[[#This Row],[Service]] = "Formulation"), "Required", "Empty")</f>
        <v>Empty</v>
      </c>
      <c r="CK406" s="1" t="str">
        <f>IF(OR(Table65[[#This Row],[Service]] = "Custom RNA", Table65[[#This Row],[Service]] = "HT Custom RNA", Table65[[#This Row],[Service]] = "HT Geneblock Custom RNA"), "Required", "Empty")</f>
        <v>Empty</v>
      </c>
      <c r="CL406" s="1" t="str">
        <f>IF(OR(Table65[[#This Row],[Service]] = "Custom RNA", Table65[[#This Row],[Service]] = "HT Custom RNA", Table65[[#This Row],[Service]] = "HT Geneblock Custom RNA"), "Required", "Empty")</f>
        <v>Empty</v>
      </c>
      <c r="CM406" s="1" t="str">
        <f>IF(OR(Table65[[#This Row],[Service]] = "Custom RNA", Table65[[#This Row],[Service]] = "HT Custom RNA", Table65[[#This Row],[Service]] = "HT Geneblock Custom RNA"), "Required", "Empty")</f>
        <v>Empty</v>
      </c>
      <c r="CN406" s="1" t="str">
        <f>IF(AND(Table65[[#This Row],[Vector]]&lt;&gt;"Banked Construct", OR(Table65[[#This Row],[Service]] = "Custom RNA", Table65[[#This Row],[Service]] = "HT Custom RNA",Table65[[#This Row],[Service]] = "HT Geneblock Custom RNA",)), "Optional", "Empty")</f>
        <v>Empty</v>
      </c>
      <c r="CO406" s="1" t="str">
        <f>IF(OR(Table65[[#This Row],[Service]] = "Custom RNA", Table65[[#This Row],[Service]] = "HT Custom RNA"), "Optional", "Empty")</f>
        <v>Empty</v>
      </c>
      <c r="CP406" s="1" t="str">
        <f>IF(OR(Table65[[#This Row],[Service]] = "Custom RNA", Table65[[#This Row],[Service]] = "HT Custom RNA", Table65[[#This Row],[Service]] = "HT Custom Geneblock RNA"), "Optional", "Empty")</f>
        <v>Empty</v>
      </c>
      <c r="CQ406" s="1" t="str">
        <f>IF(Table65[[#This Row],[Service]]&lt;&gt;"",IF(OR(Table65[[#This Row],[Service]]="HT Custom RNA", Table65[[#This Row],[Service]]="HT Geneblock Custom RNA"), "Empty","Optional"),"Empty")</f>
        <v>Empty</v>
      </c>
      <c r="CR406" s="1" t="str">
        <f>IF(AND(Table65[[#This Row],[Formulation]]&lt;&gt;"",Table65[[#This Row],[Formulation]]&lt;&gt;"None",Table65[[#This Row],[Formulation]]&lt;&gt;"No Options"), "Required","Empty")</f>
        <v>Empty</v>
      </c>
      <c r="CS406" s="1" t="str">
        <f>IF(AND(Table65[[#This Row],[Formulation]]&lt;&gt;"",Table65[[#This Row],[Formulation]]&lt;&gt;"None",Table65[[#This Row],[Formulation]]&lt;&gt;"No Options"), "Optional","Empty")</f>
        <v>Empty</v>
      </c>
      <c r="CT406" s="1" t="str">
        <f t="shared" si="32"/>
        <v>Optional</v>
      </c>
      <c r="CU406" s="1" t="str">
        <f t="shared" si="33"/>
        <v>Optional</v>
      </c>
      <c r="CV406" s="2" t="str">
        <f t="shared" si="34"/>
        <v>Optional</v>
      </c>
    </row>
    <row r="407" spans="1:100" x14ac:dyDescent="0.35">
      <c r="A407" s="69">
        <v>403</v>
      </c>
      <c r="B407" s="59"/>
      <c r="C407" s="83"/>
      <c r="D407" s="85"/>
      <c r="E407" s="90"/>
      <c r="F407" s="60"/>
      <c r="G407" s="60"/>
      <c r="H407" s="60"/>
      <c r="I407" s="61"/>
      <c r="J407" s="61"/>
      <c r="K407" s="105"/>
      <c r="L407" s="90"/>
      <c r="M407" s="60"/>
      <c r="N407" s="108"/>
      <c r="O407" s="91"/>
      <c r="P407" s="111"/>
      <c r="Q407" s="93" t="str">
        <f>Table_Sequence_Check[[#This Row],[Final Warnings]]</f>
        <v/>
      </c>
      <c r="R407" s="19"/>
      <c r="S407" s="19"/>
      <c r="T407" s="19"/>
      <c r="BG407" s="3" t="str" cm="1">
        <f t="array" ref="BG407">_xlfn.LET(
    _xlpm.ProblemFound, _xlfn.TEXTJOIN(", ", TRUE, IF(OR(Table65[[#This Row],[Codon Optimize Capitalized?]]="No", Table65[[#This Row],[Codon Optimize Capitalized?]]=""), IF((ISNUMBER(SEARCH(Table_Problem_Sequences[Problem Sequences], Table65[[#This Row],[Custom Sequence/Bank ID]]))), Table_Problem_Sequences[Problem Sequences], ""),IF((ISNUMBER(FIND(LOWER(Table_Problem_Sequences[Problem Sequences]), Table65[[#This Row],[Custom Sequence/Bank ID]]))), Table_Problem_Sequences[Problem Sequences], ""))),
    IF(_xlpm.ProblemFound="", "", "Warning 1: Problem sequences found (" &amp; _xlpm.ProblemFound &amp; ")"))</f>
        <v/>
      </c>
      <c r="BH407" s="3" t="str">
        <f>IF(AND(Table65[[#This Row],[Vector]] &lt;&gt; "Banked Construct",Table65[[#This Row],[Service]]&lt;&gt;"Stock RNA", LEN(Table65[[#This Row],[Custom Sequence/Bank ID]])&lt;300, Table65[[#This Row],[Custom Sequence/Bank ID]]&lt;&gt;""),"Comment: Sequence is less than 300nt. A spacer sequence will be added to bring the length up to 300nt","")</f>
        <v/>
      </c>
      <c r="BI407" s="1" t="str">
        <f>IF(AND(Table65[[#This Row],[Custom Sequence/Bank ID]]&lt;&gt;"", Table65[[#This Row],[Codon Optimize Capitalized?]]&lt;&gt; "No", Table65[[#This Row],[Codon Optimize Capitalized?]]&lt;&gt; "", Table65[[#This Row],[Codon Optimize Capitalized?]]&lt;&gt; "No Options"),
    IF(MOD(LEN(SUBSTITUTE(SUBSTITUTE(SUBSTITUTE(SUBSTITUTE(SUBSTITUTE(Table65[[#This Row],[Custom Sequence/Bank ID]], "a", ""), "c", ""), "g", ""), "u", ""), "t", "")), 3) = 0,
        "",
        "Error 3: Optimization regions not divisible by 3"),
    "")</f>
        <v/>
      </c>
      <c r="BJ407" s="1" t="str">
        <f>IF(
    Table65[[#This Row],[Vector]]="Banked Construct",
    IF(
        AND(
            LEFT(Table65[[#This Row],[Custom Sequence/Bank ID]], 3)="RTC",
            ISNUMBER(VALUE(MID(Table65[[#This Row],[Custom Sequence/Bank ID]], 4, 7))),
            LEN(Table65[[#This Row],[Custom Sequence/Bank ID]])=10
        ),
        "",
        "Error 4: Incorrect Bank ID"
    ),
    ""
)</f>
        <v/>
      </c>
      <c r="BK407" s="1" t="str">
        <f>IF(
   AND(Table65[[#This Row],[Vector]]&lt;&gt;"Banked Construct", LEN(Table65[[#This Row],[Custom Sequence/Bank ID]])&gt;0),
   IF(
      LEN(
         SUBSTITUTE(
            SUBSTITUTE(
               SUBSTITUTE(
                  SUBSTITUTE(UPPER(Table65[[#This Row],[Custom Sequence/Bank ID]]),"A",""),
               "C",""),
            "T",""),
         "G","")
      )&gt;0,
      "Error 5: Non-ACGT characters present",
      ""
   ),
   ""
)</f>
        <v/>
      </c>
      <c r="BL407" s="4" t="str">
        <f>IF(AND(Table65[[#This Row],[Vector]] &lt;&gt; "Banked Construct",Table65[[#This Row],[Service]]="Custom RNA", LEN(Table65[[#This Row],[Custom Sequence/Bank ID]])&gt;10000),"Error 6: Maximum sequence length is 10,000nt",IF(AND(Table65[[#This Row],[Vector]] &lt;&gt; "Banked Construct",Table65[[#This Row],[Service]]="HT Custom RNA", LEN(Table65[[#This Row],[Custom Sequence/Bank ID]])&gt;5000),"Error 6: Maximum sequence length for HT is 5,000nt", IF(Table65[[#This Row],[Service]]="HT Geneblock Custom RNA", IF(AND(Table65[[#This Row],[Vector]]="RTC coding circRNA", LEN(Table65[[#This Row],[Custom Sequence/Bank ID]])&gt;3793),"Error 6: Maximum sequence length for Coding CircRNA Geneblock is 3,793nt", IF(AND(Table65[[#This Row],[Vector]]="RTC noncoding circRNA", LEN(Table65[[#This Row],[Custom Sequence/Bank ID]])&gt;4493),"Error 6: Maximum sequence length for Noncoding CircRNA Geneblock is 4,493nt", IF(AND(Table65[[#This Row],[Vector]]="RTC Other RNA", LEN(Table65[[#This Row],[Custom Sequence/Bank ID]])&gt;4913),"Error 6: Maximum sequence length for Other RNA Geneblock is 4,913nt",""))),"")))</f>
        <v/>
      </c>
      <c r="BM407" s="4" t="str">
        <f>IF(AND(Table65[[#This Row],[Vector]] &lt;&gt; "Banked Construct", Table65[[#This Row],[Service]]&lt;&gt;"Stock RNA", Table65[[#This Row],[Custom Sequence/Bank ID]]&lt;&gt;""),
    _xlfn.LET(
        _xlpm.Sequence, Table65[[#This Row],[Custom Sequence/Bank ID]],
        _xlpm.OriginalLength, IF(AND(Table65[[#This Row],[Codon Optimize Capitalized?]] &lt;&gt; "No", Table65[[#This Row],[Codon Optimize Capitalized?]] &lt;&gt; ""),
                           LEN(SUBSTITUTE(SUBSTITUTE(SUBSTITUTE(SUBSTITUTE(SUBSTITUTE(_xlpm.Sequence, "A", ""), "C", ""), "G", ""), "T", ""), "U", "")),
                           LEN(_xlpm.Sequence)),
        _xlpm.NoGCLength, IF(AND(Table65[[#This Row],[Codon Optimize Capitalized?]] &lt;&gt; "No", Table65[[#This Row],[Codon Optimize Capitalized?]] &lt;&gt; ""),
                       LEN((SUBSTITUTE(SUBSTITUTE(SUBSTITUTE(SUBSTITUTE(SUBSTITUTE(SUBSTITUTE(SUBSTITUTE(_xlpm.Sequence, "A", ""), "C", ""), "G", ""), "T", ""), "U", ""), "g", ""), "c", ""))),
                       LEN(SUBSTITUTE(SUBSTITUTE(UPPER(_xlpm.Sequence), "G", ""), "C", ""))),
        _xlpm.GCLength, _xlpm.OriginalLength - _xlpm.NoGCLength,
        _xlpm.GCPercentage, IF(_xlpm.OriginalLength &gt; 15, _xlpm.GCLength / _xlpm.OriginalLength, 0.5),
                IF(OR(_xlpm.GCPercentage &gt; 0.65, _xlpm.GCPercentage &lt; 0.25), "Warning 7: Unoptimized region GC is not between 25-65%", "")
    ),
    ""
)</f>
        <v/>
      </c>
      <c r="BN407" s="4" t="str" cm="1">
        <f t="array" ref="BN407">_xlfn.LET(
    _xlpm.ProblemFound, _xlfn.TEXTJOIN(", ", TRUE, IF(OR(Table65[[#This Row],[Codon Optimize Capitalized?]]="No", Table65[[#This Row],[Codon Optimize Capitalized?]]=""), IF((ISNUMBER(SEARCH(Table_Restriction_Enzymes[XbaI], Table65[[#This Row],[Custom Sequence/Bank ID]]))), Table_Restriction_Enzymes[XbaI], ""),IF((ISNUMBER(FIND(LOWER(Table_Restriction_Enzymes[XbaI]), Table65[[#This Row],[Custom Sequence/Bank ID]]))), Table_Restriction_Enzymes[XbaI], ""))),
    IF(_xlpm.ProblemFound="", "", "[" &amp; _xlpm.ProblemFound &amp; "]"))</f>
        <v/>
      </c>
      <c r="BO407" s="4" t="str">
        <f>IF(Table_Sequence_Check[[#This Row],[Restriction Enzyme 1 Check]]&lt;&gt;"", Table_Restriction_Enzymes[[#Headers],[XbaI]],"")</f>
        <v/>
      </c>
      <c r="BP407" s="4" t="str" cm="1">
        <f t="array" ref="BP407">_xlfn.LET(
    _xlpm.ProblemFound, _xlfn.TEXTJOIN(", ", TRUE, IF(OR(Table65[[#This Row],[Codon Optimize Capitalized?]]="No", Table65[[#This Row],[Codon Optimize Capitalized?]]=""), IF((ISNUMBER(SEARCH(Table_Restriction_Enzymes[AscI], Table65[[#This Row],[Custom Sequence/Bank ID]]))), Table_Restriction_Enzymes[AscI], ""),IF((ISNUMBER(FIND(LOWER(Table_Restriction_Enzymes[AscI]), Table65[[#This Row],[Custom Sequence/Bank ID]]))), Table_Restriction_Enzymes[AscI], ""))),
    IF(_xlpm.ProblemFound="", "", "[" &amp; _xlpm.ProblemFound &amp; "]"))</f>
        <v/>
      </c>
      <c r="BQ407" s="4" t="str">
        <f>IF(Table_Sequence_Check[[#This Row],[Restriction Enzyme 2 Check]]&lt;&gt;"", Table_Restriction_Enzymes[[#Headers],[AscI]],"")</f>
        <v/>
      </c>
      <c r="BR407" s="4" t="str">
        <f>IF(AND(Table65[[#This Row],[Vector]] &lt;&gt; "Banked Construct",Table65[[#This Row],[Service]]&lt;&gt;"Stock RNA", Table65[[#This Row],[Service]]&lt;&gt;"HT Geneblock Custom RNA", Table_Sequence_Check[[#This Row],[Restriction Enzyme 1 Check]]&lt;&gt;"", Table_Sequence_Check[[#This Row],[Restriction Enzyme 2 Check]]&lt;&gt; ""),"Error 8: Remove instances of one of the following: " &amp; _xlfn.CONCAT(Table_Sequence_Check[[#This Row],[Restriction Enzyme 1 Check]],Table_Sequence_Check[[#This Row],[Restriction Enzyme 2 Check]]),"")</f>
        <v/>
      </c>
      <c r="BS407" s="4" t="str" cm="1">
        <f t="array" ref="BS407">IF(
   AND(
      Table65[[#This Row],[Service]] &lt;&gt; "",
      OR(
         COUNTIF(Table65[Service], "HT Custom RNA") &gt; 0,
         COUNTIF(Table65[Service], "HT Geneblock Custom RNA") &gt; 0
      ),
      COUNTA(_xlfn.UNIQUE(_xlfn._xlws.FILTER(Table65[Service], Table65[Service] &lt;&gt; ""))) &gt; 1
   ),
   "Error 9: If selecting HT Custom RNA or HT Geneblock Custom RNA, all items must match the selected HT service",
   ""
)</f>
        <v/>
      </c>
      <c r="BT407" s="4" t="str" cm="1">
        <f t="array" ref="BT407">IF(
   AND(
      Table65[[#This Row],[Service]] &lt;&gt; "",
      OR(COUNTIF(Table65[Service], "*HT Custom RNA*") &gt; 0, COUNTIF(Table65[Service], "*HT Geneblock Custom RNA*") &gt; 0),
      OR(
         COUNTA(_xlfn.UNIQUE(_xlfn._xlws.FILTER(Table65[RNA Analytics], (Table65[Service] &lt;&gt; "")))) &gt; 1,
         COUNTA(_xlfn.UNIQUE(_xlfn._xlws.FILTER(Table65[Bank Construct?], (Table65[Service] &lt;&gt; "")))) &gt; 1,
         COUNTA(_xlfn.UNIQUE(_xlfn._xlws.FILTER(Table65[Synthesis Type], (Table65[Service] &lt;&gt; "")))) &gt; 1
      )
   ),
   "Error 10: If submitting HT Custom RNA or HT Geneblock Custom RNA service request, all items must have the same Synthesis Type, Banking, and Analytics",
   ""
)</f>
        <v/>
      </c>
      <c r="BU407" s="4" t="str">
        <f>IF(AND(OR(Table65[[#This Row],[Service]] = "HT Custom RNA",Table65[[#This Row],[Service]] = "HT Geneblock Custom RNA"), Table65[[#This Row],[Vector]]="Banked Construct"),"Error 11: Banked constructs cannot be submitted for HT/Geneblock Custom RNA service. Contact the core if you'd like to resynthesize an entire banked plate","")</f>
        <v/>
      </c>
      <c r="BV407" s="4" t="str">
        <f>IF(AND(Table65[[#This Row],[Service]] &lt;&gt; "", Table65[[#This Row],[Vector]]="Banked Construct", Table65[[#This Row],[Bank Construct?]]="Yes"),"Error 12: Cannot bank constructs that are already banked","")</f>
        <v/>
      </c>
      <c r="BW407" s="4" t="str" cm="1">
        <f t="array" ref="BW407">_xlfn.LET(
    _xlpm.ProblemFound, _xlfn.TEXTJOIN(", ", TRUE, IF(AND(Table65[[#This Row],[Synthesis Type]]="Other RNA", OR(Table65[[#This Row],[Codon Optimize Capitalized?]]="No", Table65[[#This Row],[Codon Optimize Capitalized?]]="")), IF((ISNUMBER(SEARCH(Table_pA_Check[pA Check], Table65[[#This Row],[Custom Sequence/Bank ID]]))), Table_pA_Check[pA Check], ""),IF((ISNUMBER(FIND(LOWER(Table_pA_Check[pA Check]), Table65[[#This Row],[Custom Sequence/Bank ID]]))), Table_pA_Check[pA Check], ""))),
    IF(_xlpm.ProblemFound="", "", "Error 13: Problem sequences found (" &amp; _xlpm.ProblemFound &amp; ")"))</f>
        <v/>
      </c>
      <c r="BX407" s="4" t="str">
        <f>IF(AND(Table65[[#This Row],[Service]] &lt;&gt; "", Table65[[#This Row],[Codon Optimize Capitalized?]]&lt;&gt; "No", Table65[[#This Row],[Codon Optimize Capitalized?]]&lt;&gt; "", Table65[[#This Row],[Codon Optimize Capitalized?]]&lt;&gt; "No Options", EXACT(Table65[[#This Row],[Custom Sequence/Bank ID]],LOWER(Table65[[#This Row],[Custom Sequence/Bank ID]]))),"Error 14: Codon optimization is selected, but sequence is lowercase. Change regions for optimization to uppercase","")</f>
        <v/>
      </c>
      <c r="BY407" s="4" t="str">
        <f>IF(COUNTIF(Table65[Name], Table65[[#This Row],[Name]]) &gt; 1, "Error 15: Duplicate name", "")</f>
        <v/>
      </c>
      <c r="BZ407" s="4" t="str">
        <f>IF(
   Table65[[#This Row],[Service]]&lt;&gt;"",
   IF(
      AND(Table65[[#This Row],[Formulation]]="", Table65[[#This Row],[Number of Aliquots]]&gt;1),
      "Error 16: The RTC can only aliquot formulated circRNA; unformulated circRNA is stable through many freeze-thaw cycles",
      ""
   ),
   ""
)</f>
        <v/>
      </c>
      <c r="CA407" s="4" t="str">
        <f>IF(
   Table65[[#This Row],[Service]]&lt;&gt;"",
   IF(
      Table65[[#This Row],[Number of Aliquots]] &gt; (Table65[[#This Row],[Quantity (mg)]]*20),
      "Error 17: Too many aliquots. Maximum aliquots for Quantity requested = " &amp; (Table65[[#This Row],[Quantity (mg)]]*20),
      ""
   ),
   ""
)</f>
        <v/>
      </c>
      <c r="CB407" s="4" t="str">
        <f>IF(
   AND(Table65[[#This Row],[Service]]&lt;&gt;"", Table65[[#This Row],[Quantity (mg)]]&lt;0.2, Table65[[#This Row],[Formulation]]&lt;&gt;"", Table65[[#This Row],[Formulation]]&lt;&gt;"None"),
   "Error 18: Quantity too low. Minimum is 0.2mg for formulations",
   ""
)</f>
        <v/>
      </c>
      <c r="CC407" s="4" t="str">
        <f>IF(
   AND(Table65[[#This Row],[Service]]&lt;&gt;"", Table65[[#This Row],[Vector]]="No Vector", Table65[[#This Row],[Service]]&lt;&gt;"HT Geneblock Custom RNA"),
   "Error 19: [No Vector] can only be used for Geneblock service",
   ""
)</f>
        <v/>
      </c>
      <c r="CD407" s="4" t="str">
        <f>_xlfn.LET(
    _xlpm.errorList, _xlfn.TEXTJOIN(". ", TRUE, Table_Sequence_Check[[#This Row],[Problem Sequence Check]:[GC Check]],Table_Sequence_Check[[#This Row],[Restriction Enzyme Error]:[Gblock No Vector Check]]),
    IF(AND(Table65[[#This Row],[Service]]&lt;&gt;"", Table65[[#This Row],[Custom Sequence/Bank ID]]&lt;&gt;"SPECIAL",_xlpm.errorList&lt;&gt;""), _xlpm.errorList &amp; ".", "")
)</f>
        <v/>
      </c>
      <c r="CF407" s="3" t="str">
        <f t="shared" si="30"/>
        <v>Required</v>
      </c>
      <c r="CG407" s="1" t="str">
        <f t="shared" si="31"/>
        <v>Optional</v>
      </c>
      <c r="CH407" s="1" t="str">
        <f>IF(Table65[[#This Row],[Service]]&lt;&gt;"",IF((Table65[[#This Row],[Service]]="HT Custom RNA") + (Table65[[#This Row],[Service]]="HT Geneblock Custom RNA"), "Empty","Required"),"Empty")</f>
        <v>Empty</v>
      </c>
      <c r="CI407" s="1" t="str">
        <f>IF(Table65[[#This Row],[Service]] = "Stock RNA", "Required","Empty")</f>
        <v>Empty</v>
      </c>
      <c r="CJ407" s="1" t="str">
        <f>IF(OR(Table65[[#This Row],[Service]] = "Custom RNA", Table65[[#This Row],[Service]] = "HT Custom RNA", Table65[[#This Row],[Service]] = "HT Geneblock Custom RNA", Table65[[#This Row],[Service]] = "Formulation"), "Required", "Empty")</f>
        <v>Empty</v>
      </c>
      <c r="CK407" s="1" t="str">
        <f>IF(OR(Table65[[#This Row],[Service]] = "Custom RNA", Table65[[#This Row],[Service]] = "HT Custom RNA", Table65[[#This Row],[Service]] = "HT Geneblock Custom RNA"), "Required", "Empty")</f>
        <v>Empty</v>
      </c>
      <c r="CL407" s="1" t="str">
        <f>IF(OR(Table65[[#This Row],[Service]] = "Custom RNA", Table65[[#This Row],[Service]] = "HT Custom RNA", Table65[[#This Row],[Service]] = "HT Geneblock Custom RNA"), "Required", "Empty")</f>
        <v>Empty</v>
      </c>
      <c r="CM407" s="1" t="str">
        <f>IF(OR(Table65[[#This Row],[Service]] = "Custom RNA", Table65[[#This Row],[Service]] = "HT Custom RNA", Table65[[#This Row],[Service]] = "HT Geneblock Custom RNA"), "Required", "Empty")</f>
        <v>Empty</v>
      </c>
      <c r="CN407" s="1" t="str">
        <f>IF(AND(Table65[[#This Row],[Vector]]&lt;&gt;"Banked Construct", OR(Table65[[#This Row],[Service]] = "Custom RNA", Table65[[#This Row],[Service]] = "HT Custom RNA",Table65[[#This Row],[Service]] = "HT Geneblock Custom RNA",)), "Optional", "Empty")</f>
        <v>Empty</v>
      </c>
      <c r="CO407" s="1" t="str">
        <f>IF(OR(Table65[[#This Row],[Service]] = "Custom RNA", Table65[[#This Row],[Service]] = "HT Custom RNA"), "Optional", "Empty")</f>
        <v>Empty</v>
      </c>
      <c r="CP407" s="1" t="str">
        <f>IF(OR(Table65[[#This Row],[Service]] = "Custom RNA", Table65[[#This Row],[Service]] = "HT Custom RNA", Table65[[#This Row],[Service]] = "HT Custom Geneblock RNA"), "Optional", "Empty")</f>
        <v>Empty</v>
      </c>
      <c r="CQ407" s="1" t="str">
        <f>IF(Table65[[#This Row],[Service]]&lt;&gt;"",IF(OR(Table65[[#This Row],[Service]]="HT Custom RNA", Table65[[#This Row],[Service]]="HT Geneblock Custom RNA"), "Empty","Optional"),"Empty")</f>
        <v>Empty</v>
      </c>
      <c r="CR407" s="1" t="str">
        <f>IF(AND(Table65[[#This Row],[Formulation]]&lt;&gt;"",Table65[[#This Row],[Formulation]]&lt;&gt;"None",Table65[[#This Row],[Formulation]]&lt;&gt;"No Options"), "Required","Empty")</f>
        <v>Empty</v>
      </c>
      <c r="CS407" s="1" t="str">
        <f>IF(AND(Table65[[#This Row],[Formulation]]&lt;&gt;"",Table65[[#This Row],[Formulation]]&lt;&gt;"None",Table65[[#This Row],[Formulation]]&lt;&gt;"No Options"), "Optional","Empty")</f>
        <v>Empty</v>
      </c>
      <c r="CT407" s="1" t="str">
        <f t="shared" si="32"/>
        <v>Optional</v>
      </c>
      <c r="CU407" s="1" t="str">
        <f t="shared" si="33"/>
        <v>Optional</v>
      </c>
      <c r="CV407" s="2" t="str">
        <f t="shared" si="34"/>
        <v>Optional</v>
      </c>
    </row>
    <row r="408" spans="1:100" x14ac:dyDescent="0.35">
      <c r="A408" s="69">
        <v>404</v>
      </c>
      <c r="B408" s="59"/>
      <c r="C408" s="83"/>
      <c r="D408" s="85"/>
      <c r="E408" s="90"/>
      <c r="F408" s="60"/>
      <c r="G408" s="60"/>
      <c r="H408" s="60"/>
      <c r="I408" s="61"/>
      <c r="J408" s="61"/>
      <c r="K408" s="105"/>
      <c r="L408" s="90"/>
      <c r="M408" s="60"/>
      <c r="N408" s="108"/>
      <c r="O408" s="91"/>
      <c r="P408" s="111"/>
      <c r="Q408" s="93" t="str">
        <f>Table_Sequence_Check[[#This Row],[Final Warnings]]</f>
        <v/>
      </c>
      <c r="R408" s="19"/>
      <c r="S408" s="19"/>
      <c r="T408" s="19"/>
      <c r="BG408" s="3" t="str" cm="1">
        <f t="array" ref="BG408">_xlfn.LET(
    _xlpm.ProblemFound, _xlfn.TEXTJOIN(", ", TRUE, IF(OR(Table65[[#This Row],[Codon Optimize Capitalized?]]="No", Table65[[#This Row],[Codon Optimize Capitalized?]]=""), IF((ISNUMBER(SEARCH(Table_Problem_Sequences[Problem Sequences], Table65[[#This Row],[Custom Sequence/Bank ID]]))), Table_Problem_Sequences[Problem Sequences], ""),IF((ISNUMBER(FIND(LOWER(Table_Problem_Sequences[Problem Sequences]), Table65[[#This Row],[Custom Sequence/Bank ID]]))), Table_Problem_Sequences[Problem Sequences], ""))),
    IF(_xlpm.ProblemFound="", "", "Warning 1: Problem sequences found (" &amp; _xlpm.ProblemFound &amp; ")"))</f>
        <v/>
      </c>
      <c r="BH408" s="3" t="str">
        <f>IF(AND(Table65[[#This Row],[Vector]] &lt;&gt; "Banked Construct",Table65[[#This Row],[Service]]&lt;&gt;"Stock RNA", LEN(Table65[[#This Row],[Custom Sequence/Bank ID]])&lt;300, Table65[[#This Row],[Custom Sequence/Bank ID]]&lt;&gt;""),"Comment: Sequence is less than 300nt. A spacer sequence will be added to bring the length up to 300nt","")</f>
        <v/>
      </c>
      <c r="BI408" s="1" t="str">
        <f>IF(AND(Table65[[#This Row],[Custom Sequence/Bank ID]]&lt;&gt;"", Table65[[#This Row],[Codon Optimize Capitalized?]]&lt;&gt; "No", Table65[[#This Row],[Codon Optimize Capitalized?]]&lt;&gt; "", Table65[[#This Row],[Codon Optimize Capitalized?]]&lt;&gt; "No Options"),
    IF(MOD(LEN(SUBSTITUTE(SUBSTITUTE(SUBSTITUTE(SUBSTITUTE(SUBSTITUTE(Table65[[#This Row],[Custom Sequence/Bank ID]], "a", ""), "c", ""), "g", ""), "u", ""), "t", "")), 3) = 0,
        "",
        "Error 3: Optimization regions not divisible by 3"),
    "")</f>
        <v/>
      </c>
      <c r="BJ408" s="1" t="str">
        <f>IF(
    Table65[[#This Row],[Vector]]="Banked Construct",
    IF(
        AND(
            LEFT(Table65[[#This Row],[Custom Sequence/Bank ID]], 3)="RTC",
            ISNUMBER(VALUE(MID(Table65[[#This Row],[Custom Sequence/Bank ID]], 4, 7))),
            LEN(Table65[[#This Row],[Custom Sequence/Bank ID]])=10
        ),
        "",
        "Error 4: Incorrect Bank ID"
    ),
    ""
)</f>
        <v/>
      </c>
      <c r="BK408" s="1" t="str">
        <f>IF(
   AND(Table65[[#This Row],[Vector]]&lt;&gt;"Banked Construct", LEN(Table65[[#This Row],[Custom Sequence/Bank ID]])&gt;0),
   IF(
      LEN(
         SUBSTITUTE(
            SUBSTITUTE(
               SUBSTITUTE(
                  SUBSTITUTE(UPPER(Table65[[#This Row],[Custom Sequence/Bank ID]]),"A",""),
               "C",""),
            "T",""),
         "G","")
      )&gt;0,
      "Error 5: Non-ACGT characters present",
      ""
   ),
   ""
)</f>
        <v/>
      </c>
      <c r="BL408" s="4" t="str">
        <f>IF(AND(Table65[[#This Row],[Vector]] &lt;&gt; "Banked Construct",Table65[[#This Row],[Service]]="Custom RNA", LEN(Table65[[#This Row],[Custom Sequence/Bank ID]])&gt;10000),"Error 6: Maximum sequence length is 10,000nt",IF(AND(Table65[[#This Row],[Vector]] &lt;&gt; "Banked Construct",Table65[[#This Row],[Service]]="HT Custom RNA", LEN(Table65[[#This Row],[Custom Sequence/Bank ID]])&gt;5000),"Error 6: Maximum sequence length for HT is 5,000nt", IF(Table65[[#This Row],[Service]]="HT Geneblock Custom RNA", IF(AND(Table65[[#This Row],[Vector]]="RTC coding circRNA", LEN(Table65[[#This Row],[Custom Sequence/Bank ID]])&gt;3793),"Error 6: Maximum sequence length for Coding CircRNA Geneblock is 3,793nt", IF(AND(Table65[[#This Row],[Vector]]="RTC noncoding circRNA", LEN(Table65[[#This Row],[Custom Sequence/Bank ID]])&gt;4493),"Error 6: Maximum sequence length for Noncoding CircRNA Geneblock is 4,493nt", IF(AND(Table65[[#This Row],[Vector]]="RTC Other RNA", LEN(Table65[[#This Row],[Custom Sequence/Bank ID]])&gt;4913),"Error 6: Maximum sequence length for Other RNA Geneblock is 4,913nt",""))),"")))</f>
        <v/>
      </c>
      <c r="BM408" s="4" t="str">
        <f>IF(AND(Table65[[#This Row],[Vector]] &lt;&gt; "Banked Construct", Table65[[#This Row],[Service]]&lt;&gt;"Stock RNA", Table65[[#This Row],[Custom Sequence/Bank ID]]&lt;&gt;""),
    _xlfn.LET(
        _xlpm.Sequence, Table65[[#This Row],[Custom Sequence/Bank ID]],
        _xlpm.OriginalLength, IF(AND(Table65[[#This Row],[Codon Optimize Capitalized?]] &lt;&gt; "No", Table65[[#This Row],[Codon Optimize Capitalized?]] &lt;&gt; ""),
                           LEN(SUBSTITUTE(SUBSTITUTE(SUBSTITUTE(SUBSTITUTE(SUBSTITUTE(_xlpm.Sequence, "A", ""), "C", ""), "G", ""), "T", ""), "U", "")),
                           LEN(_xlpm.Sequence)),
        _xlpm.NoGCLength, IF(AND(Table65[[#This Row],[Codon Optimize Capitalized?]] &lt;&gt; "No", Table65[[#This Row],[Codon Optimize Capitalized?]] &lt;&gt; ""),
                       LEN((SUBSTITUTE(SUBSTITUTE(SUBSTITUTE(SUBSTITUTE(SUBSTITUTE(SUBSTITUTE(SUBSTITUTE(_xlpm.Sequence, "A", ""), "C", ""), "G", ""), "T", ""), "U", ""), "g", ""), "c", ""))),
                       LEN(SUBSTITUTE(SUBSTITUTE(UPPER(_xlpm.Sequence), "G", ""), "C", ""))),
        _xlpm.GCLength, _xlpm.OriginalLength - _xlpm.NoGCLength,
        _xlpm.GCPercentage, IF(_xlpm.OriginalLength &gt; 15, _xlpm.GCLength / _xlpm.OriginalLength, 0.5),
                IF(OR(_xlpm.GCPercentage &gt; 0.65, _xlpm.GCPercentage &lt; 0.25), "Warning 7: Unoptimized region GC is not between 25-65%", "")
    ),
    ""
)</f>
        <v/>
      </c>
      <c r="BN408" s="4" t="str" cm="1">
        <f t="array" ref="BN408">_xlfn.LET(
    _xlpm.ProblemFound, _xlfn.TEXTJOIN(", ", TRUE, IF(OR(Table65[[#This Row],[Codon Optimize Capitalized?]]="No", Table65[[#This Row],[Codon Optimize Capitalized?]]=""), IF((ISNUMBER(SEARCH(Table_Restriction_Enzymes[XbaI], Table65[[#This Row],[Custom Sequence/Bank ID]]))), Table_Restriction_Enzymes[XbaI], ""),IF((ISNUMBER(FIND(LOWER(Table_Restriction_Enzymes[XbaI]), Table65[[#This Row],[Custom Sequence/Bank ID]]))), Table_Restriction_Enzymes[XbaI], ""))),
    IF(_xlpm.ProblemFound="", "", "[" &amp; _xlpm.ProblemFound &amp; "]"))</f>
        <v/>
      </c>
      <c r="BO408" s="4" t="str">
        <f>IF(Table_Sequence_Check[[#This Row],[Restriction Enzyme 1 Check]]&lt;&gt;"", Table_Restriction_Enzymes[[#Headers],[XbaI]],"")</f>
        <v/>
      </c>
      <c r="BP408" s="4" t="str" cm="1">
        <f t="array" ref="BP408">_xlfn.LET(
    _xlpm.ProblemFound, _xlfn.TEXTJOIN(", ", TRUE, IF(OR(Table65[[#This Row],[Codon Optimize Capitalized?]]="No", Table65[[#This Row],[Codon Optimize Capitalized?]]=""), IF((ISNUMBER(SEARCH(Table_Restriction_Enzymes[AscI], Table65[[#This Row],[Custom Sequence/Bank ID]]))), Table_Restriction_Enzymes[AscI], ""),IF((ISNUMBER(FIND(LOWER(Table_Restriction_Enzymes[AscI]), Table65[[#This Row],[Custom Sequence/Bank ID]]))), Table_Restriction_Enzymes[AscI], ""))),
    IF(_xlpm.ProblemFound="", "", "[" &amp; _xlpm.ProblemFound &amp; "]"))</f>
        <v/>
      </c>
      <c r="BQ408" s="4" t="str">
        <f>IF(Table_Sequence_Check[[#This Row],[Restriction Enzyme 2 Check]]&lt;&gt;"", Table_Restriction_Enzymes[[#Headers],[AscI]],"")</f>
        <v/>
      </c>
      <c r="BR408" s="4" t="str">
        <f>IF(AND(Table65[[#This Row],[Vector]] &lt;&gt; "Banked Construct",Table65[[#This Row],[Service]]&lt;&gt;"Stock RNA", Table65[[#This Row],[Service]]&lt;&gt;"HT Geneblock Custom RNA", Table_Sequence_Check[[#This Row],[Restriction Enzyme 1 Check]]&lt;&gt;"", Table_Sequence_Check[[#This Row],[Restriction Enzyme 2 Check]]&lt;&gt; ""),"Error 8: Remove instances of one of the following: " &amp; _xlfn.CONCAT(Table_Sequence_Check[[#This Row],[Restriction Enzyme 1 Check]],Table_Sequence_Check[[#This Row],[Restriction Enzyme 2 Check]]),"")</f>
        <v/>
      </c>
      <c r="BS408" s="4" t="str" cm="1">
        <f t="array" ref="BS408">IF(
   AND(
      Table65[[#This Row],[Service]] &lt;&gt; "",
      OR(
         COUNTIF(Table65[Service], "HT Custom RNA") &gt; 0,
         COUNTIF(Table65[Service], "HT Geneblock Custom RNA") &gt; 0
      ),
      COUNTA(_xlfn.UNIQUE(_xlfn._xlws.FILTER(Table65[Service], Table65[Service] &lt;&gt; ""))) &gt; 1
   ),
   "Error 9: If selecting HT Custom RNA or HT Geneblock Custom RNA, all items must match the selected HT service",
   ""
)</f>
        <v/>
      </c>
      <c r="BT408" s="4" t="str" cm="1">
        <f t="array" ref="BT408">IF(
   AND(
      Table65[[#This Row],[Service]] &lt;&gt; "",
      OR(COUNTIF(Table65[Service], "*HT Custom RNA*") &gt; 0, COUNTIF(Table65[Service], "*HT Geneblock Custom RNA*") &gt; 0),
      OR(
         COUNTA(_xlfn.UNIQUE(_xlfn._xlws.FILTER(Table65[RNA Analytics], (Table65[Service] &lt;&gt; "")))) &gt; 1,
         COUNTA(_xlfn.UNIQUE(_xlfn._xlws.FILTER(Table65[Bank Construct?], (Table65[Service] &lt;&gt; "")))) &gt; 1,
         COUNTA(_xlfn.UNIQUE(_xlfn._xlws.FILTER(Table65[Synthesis Type], (Table65[Service] &lt;&gt; "")))) &gt; 1
      )
   ),
   "Error 10: If submitting HT Custom RNA or HT Geneblock Custom RNA service request, all items must have the same Synthesis Type, Banking, and Analytics",
   ""
)</f>
        <v/>
      </c>
      <c r="BU408" s="4" t="str">
        <f>IF(AND(OR(Table65[[#This Row],[Service]] = "HT Custom RNA",Table65[[#This Row],[Service]] = "HT Geneblock Custom RNA"), Table65[[#This Row],[Vector]]="Banked Construct"),"Error 11: Banked constructs cannot be submitted for HT/Geneblock Custom RNA service. Contact the core if you'd like to resynthesize an entire banked plate","")</f>
        <v/>
      </c>
      <c r="BV408" s="4" t="str">
        <f>IF(AND(Table65[[#This Row],[Service]] &lt;&gt; "", Table65[[#This Row],[Vector]]="Banked Construct", Table65[[#This Row],[Bank Construct?]]="Yes"),"Error 12: Cannot bank constructs that are already banked","")</f>
        <v/>
      </c>
      <c r="BW408" s="4" t="str" cm="1">
        <f t="array" ref="BW408">_xlfn.LET(
    _xlpm.ProblemFound, _xlfn.TEXTJOIN(", ", TRUE, IF(AND(Table65[[#This Row],[Synthesis Type]]="Other RNA", OR(Table65[[#This Row],[Codon Optimize Capitalized?]]="No", Table65[[#This Row],[Codon Optimize Capitalized?]]="")), IF((ISNUMBER(SEARCH(Table_pA_Check[pA Check], Table65[[#This Row],[Custom Sequence/Bank ID]]))), Table_pA_Check[pA Check], ""),IF((ISNUMBER(FIND(LOWER(Table_pA_Check[pA Check]), Table65[[#This Row],[Custom Sequence/Bank ID]]))), Table_pA_Check[pA Check], ""))),
    IF(_xlpm.ProblemFound="", "", "Error 13: Problem sequences found (" &amp; _xlpm.ProblemFound &amp; ")"))</f>
        <v/>
      </c>
      <c r="BX408" s="4" t="str">
        <f>IF(AND(Table65[[#This Row],[Service]] &lt;&gt; "", Table65[[#This Row],[Codon Optimize Capitalized?]]&lt;&gt; "No", Table65[[#This Row],[Codon Optimize Capitalized?]]&lt;&gt; "", Table65[[#This Row],[Codon Optimize Capitalized?]]&lt;&gt; "No Options", EXACT(Table65[[#This Row],[Custom Sequence/Bank ID]],LOWER(Table65[[#This Row],[Custom Sequence/Bank ID]]))),"Error 14: Codon optimization is selected, but sequence is lowercase. Change regions for optimization to uppercase","")</f>
        <v/>
      </c>
      <c r="BY408" s="4" t="str">
        <f>IF(COUNTIF(Table65[Name], Table65[[#This Row],[Name]]) &gt; 1, "Error 15: Duplicate name", "")</f>
        <v/>
      </c>
      <c r="BZ408" s="4" t="str">
        <f>IF(
   Table65[[#This Row],[Service]]&lt;&gt;"",
   IF(
      AND(Table65[[#This Row],[Formulation]]="", Table65[[#This Row],[Number of Aliquots]]&gt;1),
      "Error 16: The RTC can only aliquot formulated circRNA; unformulated circRNA is stable through many freeze-thaw cycles",
      ""
   ),
   ""
)</f>
        <v/>
      </c>
      <c r="CA408" s="4" t="str">
        <f>IF(
   Table65[[#This Row],[Service]]&lt;&gt;"",
   IF(
      Table65[[#This Row],[Number of Aliquots]] &gt; (Table65[[#This Row],[Quantity (mg)]]*20),
      "Error 17: Too many aliquots. Maximum aliquots for Quantity requested = " &amp; (Table65[[#This Row],[Quantity (mg)]]*20),
      ""
   ),
   ""
)</f>
        <v/>
      </c>
      <c r="CB408" s="4" t="str">
        <f>IF(
   AND(Table65[[#This Row],[Service]]&lt;&gt;"", Table65[[#This Row],[Quantity (mg)]]&lt;0.2, Table65[[#This Row],[Formulation]]&lt;&gt;"", Table65[[#This Row],[Formulation]]&lt;&gt;"None"),
   "Error 18: Quantity too low. Minimum is 0.2mg for formulations",
   ""
)</f>
        <v/>
      </c>
      <c r="CC408" s="4" t="str">
        <f>IF(
   AND(Table65[[#This Row],[Service]]&lt;&gt;"", Table65[[#This Row],[Vector]]="No Vector", Table65[[#This Row],[Service]]&lt;&gt;"HT Geneblock Custom RNA"),
   "Error 19: [No Vector] can only be used for Geneblock service",
   ""
)</f>
        <v/>
      </c>
      <c r="CD408" s="4" t="str">
        <f>_xlfn.LET(
    _xlpm.errorList, _xlfn.TEXTJOIN(". ", TRUE, Table_Sequence_Check[[#This Row],[Problem Sequence Check]:[GC Check]],Table_Sequence_Check[[#This Row],[Restriction Enzyme Error]:[Gblock No Vector Check]]),
    IF(AND(Table65[[#This Row],[Service]]&lt;&gt;"", Table65[[#This Row],[Custom Sequence/Bank ID]]&lt;&gt;"SPECIAL",_xlpm.errorList&lt;&gt;""), _xlpm.errorList &amp; ".", "")
)</f>
        <v/>
      </c>
      <c r="CF408" s="3" t="str">
        <f t="shared" si="30"/>
        <v>Required</v>
      </c>
      <c r="CG408" s="1" t="str">
        <f t="shared" si="31"/>
        <v>Optional</v>
      </c>
      <c r="CH408" s="1" t="str">
        <f>IF(Table65[[#This Row],[Service]]&lt;&gt;"",IF((Table65[[#This Row],[Service]]="HT Custom RNA") + (Table65[[#This Row],[Service]]="HT Geneblock Custom RNA"), "Empty","Required"),"Empty")</f>
        <v>Empty</v>
      </c>
      <c r="CI408" s="1" t="str">
        <f>IF(Table65[[#This Row],[Service]] = "Stock RNA", "Required","Empty")</f>
        <v>Empty</v>
      </c>
      <c r="CJ408" s="1" t="str">
        <f>IF(OR(Table65[[#This Row],[Service]] = "Custom RNA", Table65[[#This Row],[Service]] = "HT Custom RNA", Table65[[#This Row],[Service]] = "HT Geneblock Custom RNA", Table65[[#This Row],[Service]] = "Formulation"), "Required", "Empty")</f>
        <v>Empty</v>
      </c>
      <c r="CK408" s="1" t="str">
        <f>IF(OR(Table65[[#This Row],[Service]] = "Custom RNA", Table65[[#This Row],[Service]] = "HT Custom RNA", Table65[[#This Row],[Service]] = "HT Geneblock Custom RNA"), "Required", "Empty")</f>
        <v>Empty</v>
      </c>
      <c r="CL408" s="1" t="str">
        <f>IF(OR(Table65[[#This Row],[Service]] = "Custom RNA", Table65[[#This Row],[Service]] = "HT Custom RNA", Table65[[#This Row],[Service]] = "HT Geneblock Custom RNA"), "Required", "Empty")</f>
        <v>Empty</v>
      </c>
      <c r="CM408" s="1" t="str">
        <f>IF(OR(Table65[[#This Row],[Service]] = "Custom RNA", Table65[[#This Row],[Service]] = "HT Custom RNA", Table65[[#This Row],[Service]] = "HT Geneblock Custom RNA"), "Required", "Empty")</f>
        <v>Empty</v>
      </c>
      <c r="CN408" s="1" t="str">
        <f>IF(AND(Table65[[#This Row],[Vector]]&lt;&gt;"Banked Construct", OR(Table65[[#This Row],[Service]] = "Custom RNA", Table65[[#This Row],[Service]] = "HT Custom RNA",Table65[[#This Row],[Service]] = "HT Geneblock Custom RNA",)), "Optional", "Empty")</f>
        <v>Empty</v>
      </c>
      <c r="CO408" s="1" t="str">
        <f>IF(OR(Table65[[#This Row],[Service]] = "Custom RNA", Table65[[#This Row],[Service]] = "HT Custom RNA"), "Optional", "Empty")</f>
        <v>Empty</v>
      </c>
      <c r="CP408" s="1" t="str">
        <f>IF(OR(Table65[[#This Row],[Service]] = "Custom RNA", Table65[[#This Row],[Service]] = "HT Custom RNA", Table65[[#This Row],[Service]] = "HT Custom Geneblock RNA"), "Optional", "Empty")</f>
        <v>Empty</v>
      </c>
      <c r="CQ408" s="1" t="str">
        <f>IF(Table65[[#This Row],[Service]]&lt;&gt;"",IF(OR(Table65[[#This Row],[Service]]="HT Custom RNA", Table65[[#This Row],[Service]]="HT Geneblock Custom RNA"), "Empty","Optional"),"Empty")</f>
        <v>Empty</v>
      </c>
      <c r="CR408" s="1" t="str">
        <f>IF(AND(Table65[[#This Row],[Formulation]]&lt;&gt;"",Table65[[#This Row],[Formulation]]&lt;&gt;"None",Table65[[#This Row],[Formulation]]&lt;&gt;"No Options"), "Required","Empty")</f>
        <v>Empty</v>
      </c>
      <c r="CS408" s="1" t="str">
        <f>IF(AND(Table65[[#This Row],[Formulation]]&lt;&gt;"",Table65[[#This Row],[Formulation]]&lt;&gt;"None",Table65[[#This Row],[Formulation]]&lt;&gt;"No Options"), "Optional","Empty")</f>
        <v>Empty</v>
      </c>
      <c r="CT408" s="1" t="str">
        <f t="shared" si="32"/>
        <v>Optional</v>
      </c>
      <c r="CU408" s="1" t="str">
        <f t="shared" si="33"/>
        <v>Optional</v>
      </c>
      <c r="CV408" s="2" t="str">
        <f t="shared" si="34"/>
        <v>Optional</v>
      </c>
    </row>
    <row r="409" spans="1:100" x14ac:dyDescent="0.35">
      <c r="A409" s="69">
        <v>405</v>
      </c>
      <c r="B409" s="59"/>
      <c r="C409" s="83"/>
      <c r="D409" s="85"/>
      <c r="E409" s="90"/>
      <c r="F409" s="60"/>
      <c r="G409" s="60"/>
      <c r="H409" s="60"/>
      <c r="I409" s="61"/>
      <c r="J409" s="61"/>
      <c r="K409" s="105"/>
      <c r="L409" s="90"/>
      <c r="M409" s="60"/>
      <c r="N409" s="108"/>
      <c r="O409" s="91"/>
      <c r="P409" s="111"/>
      <c r="Q409" s="93" t="str">
        <f>Table_Sequence_Check[[#This Row],[Final Warnings]]</f>
        <v/>
      </c>
      <c r="R409" s="19"/>
      <c r="S409" s="19"/>
      <c r="T409" s="19"/>
      <c r="BG409" s="3" t="str" cm="1">
        <f t="array" ref="BG409">_xlfn.LET(
    _xlpm.ProblemFound, _xlfn.TEXTJOIN(", ", TRUE, IF(OR(Table65[[#This Row],[Codon Optimize Capitalized?]]="No", Table65[[#This Row],[Codon Optimize Capitalized?]]=""), IF((ISNUMBER(SEARCH(Table_Problem_Sequences[Problem Sequences], Table65[[#This Row],[Custom Sequence/Bank ID]]))), Table_Problem_Sequences[Problem Sequences], ""),IF((ISNUMBER(FIND(LOWER(Table_Problem_Sequences[Problem Sequences]), Table65[[#This Row],[Custom Sequence/Bank ID]]))), Table_Problem_Sequences[Problem Sequences], ""))),
    IF(_xlpm.ProblemFound="", "", "Warning 1: Problem sequences found (" &amp; _xlpm.ProblemFound &amp; ")"))</f>
        <v/>
      </c>
      <c r="BH409" s="3" t="str">
        <f>IF(AND(Table65[[#This Row],[Vector]] &lt;&gt; "Banked Construct",Table65[[#This Row],[Service]]&lt;&gt;"Stock RNA", LEN(Table65[[#This Row],[Custom Sequence/Bank ID]])&lt;300, Table65[[#This Row],[Custom Sequence/Bank ID]]&lt;&gt;""),"Comment: Sequence is less than 300nt. A spacer sequence will be added to bring the length up to 300nt","")</f>
        <v/>
      </c>
      <c r="BI409" s="1" t="str">
        <f>IF(AND(Table65[[#This Row],[Custom Sequence/Bank ID]]&lt;&gt;"", Table65[[#This Row],[Codon Optimize Capitalized?]]&lt;&gt; "No", Table65[[#This Row],[Codon Optimize Capitalized?]]&lt;&gt; "", Table65[[#This Row],[Codon Optimize Capitalized?]]&lt;&gt; "No Options"),
    IF(MOD(LEN(SUBSTITUTE(SUBSTITUTE(SUBSTITUTE(SUBSTITUTE(SUBSTITUTE(Table65[[#This Row],[Custom Sequence/Bank ID]], "a", ""), "c", ""), "g", ""), "u", ""), "t", "")), 3) = 0,
        "",
        "Error 3: Optimization regions not divisible by 3"),
    "")</f>
        <v/>
      </c>
      <c r="BJ409" s="1" t="str">
        <f>IF(
    Table65[[#This Row],[Vector]]="Banked Construct",
    IF(
        AND(
            LEFT(Table65[[#This Row],[Custom Sequence/Bank ID]], 3)="RTC",
            ISNUMBER(VALUE(MID(Table65[[#This Row],[Custom Sequence/Bank ID]], 4, 7))),
            LEN(Table65[[#This Row],[Custom Sequence/Bank ID]])=10
        ),
        "",
        "Error 4: Incorrect Bank ID"
    ),
    ""
)</f>
        <v/>
      </c>
      <c r="BK409" s="1" t="str">
        <f>IF(
   AND(Table65[[#This Row],[Vector]]&lt;&gt;"Banked Construct", LEN(Table65[[#This Row],[Custom Sequence/Bank ID]])&gt;0),
   IF(
      LEN(
         SUBSTITUTE(
            SUBSTITUTE(
               SUBSTITUTE(
                  SUBSTITUTE(UPPER(Table65[[#This Row],[Custom Sequence/Bank ID]]),"A",""),
               "C",""),
            "T",""),
         "G","")
      )&gt;0,
      "Error 5: Non-ACGT characters present",
      ""
   ),
   ""
)</f>
        <v/>
      </c>
      <c r="BL409" s="4" t="str">
        <f>IF(AND(Table65[[#This Row],[Vector]] &lt;&gt; "Banked Construct",Table65[[#This Row],[Service]]="Custom RNA", LEN(Table65[[#This Row],[Custom Sequence/Bank ID]])&gt;10000),"Error 6: Maximum sequence length is 10,000nt",IF(AND(Table65[[#This Row],[Vector]] &lt;&gt; "Banked Construct",Table65[[#This Row],[Service]]="HT Custom RNA", LEN(Table65[[#This Row],[Custom Sequence/Bank ID]])&gt;5000),"Error 6: Maximum sequence length for HT is 5,000nt", IF(Table65[[#This Row],[Service]]="HT Geneblock Custom RNA", IF(AND(Table65[[#This Row],[Vector]]="RTC coding circRNA", LEN(Table65[[#This Row],[Custom Sequence/Bank ID]])&gt;3793),"Error 6: Maximum sequence length for Coding CircRNA Geneblock is 3,793nt", IF(AND(Table65[[#This Row],[Vector]]="RTC noncoding circRNA", LEN(Table65[[#This Row],[Custom Sequence/Bank ID]])&gt;4493),"Error 6: Maximum sequence length for Noncoding CircRNA Geneblock is 4,493nt", IF(AND(Table65[[#This Row],[Vector]]="RTC Other RNA", LEN(Table65[[#This Row],[Custom Sequence/Bank ID]])&gt;4913),"Error 6: Maximum sequence length for Other RNA Geneblock is 4,913nt",""))),"")))</f>
        <v/>
      </c>
      <c r="BM409" s="4" t="str">
        <f>IF(AND(Table65[[#This Row],[Vector]] &lt;&gt; "Banked Construct", Table65[[#This Row],[Service]]&lt;&gt;"Stock RNA", Table65[[#This Row],[Custom Sequence/Bank ID]]&lt;&gt;""),
    _xlfn.LET(
        _xlpm.Sequence, Table65[[#This Row],[Custom Sequence/Bank ID]],
        _xlpm.OriginalLength, IF(AND(Table65[[#This Row],[Codon Optimize Capitalized?]] &lt;&gt; "No", Table65[[#This Row],[Codon Optimize Capitalized?]] &lt;&gt; ""),
                           LEN(SUBSTITUTE(SUBSTITUTE(SUBSTITUTE(SUBSTITUTE(SUBSTITUTE(_xlpm.Sequence, "A", ""), "C", ""), "G", ""), "T", ""), "U", "")),
                           LEN(_xlpm.Sequence)),
        _xlpm.NoGCLength, IF(AND(Table65[[#This Row],[Codon Optimize Capitalized?]] &lt;&gt; "No", Table65[[#This Row],[Codon Optimize Capitalized?]] &lt;&gt; ""),
                       LEN((SUBSTITUTE(SUBSTITUTE(SUBSTITUTE(SUBSTITUTE(SUBSTITUTE(SUBSTITUTE(SUBSTITUTE(_xlpm.Sequence, "A", ""), "C", ""), "G", ""), "T", ""), "U", ""), "g", ""), "c", ""))),
                       LEN(SUBSTITUTE(SUBSTITUTE(UPPER(_xlpm.Sequence), "G", ""), "C", ""))),
        _xlpm.GCLength, _xlpm.OriginalLength - _xlpm.NoGCLength,
        _xlpm.GCPercentage, IF(_xlpm.OriginalLength &gt; 15, _xlpm.GCLength / _xlpm.OriginalLength, 0.5),
                IF(OR(_xlpm.GCPercentage &gt; 0.65, _xlpm.GCPercentage &lt; 0.25), "Warning 7: Unoptimized region GC is not between 25-65%", "")
    ),
    ""
)</f>
        <v/>
      </c>
      <c r="BN409" s="4" t="str" cm="1">
        <f t="array" ref="BN409">_xlfn.LET(
    _xlpm.ProblemFound, _xlfn.TEXTJOIN(", ", TRUE, IF(OR(Table65[[#This Row],[Codon Optimize Capitalized?]]="No", Table65[[#This Row],[Codon Optimize Capitalized?]]=""), IF((ISNUMBER(SEARCH(Table_Restriction_Enzymes[XbaI], Table65[[#This Row],[Custom Sequence/Bank ID]]))), Table_Restriction_Enzymes[XbaI], ""),IF((ISNUMBER(FIND(LOWER(Table_Restriction_Enzymes[XbaI]), Table65[[#This Row],[Custom Sequence/Bank ID]]))), Table_Restriction_Enzymes[XbaI], ""))),
    IF(_xlpm.ProblemFound="", "", "[" &amp; _xlpm.ProblemFound &amp; "]"))</f>
        <v/>
      </c>
      <c r="BO409" s="4" t="str">
        <f>IF(Table_Sequence_Check[[#This Row],[Restriction Enzyme 1 Check]]&lt;&gt;"", Table_Restriction_Enzymes[[#Headers],[XbaI]],"")</f>
        <v/>
      </c>
      <c r="BP409" s="4" t="str" cm="1">
        <f t="array" ref="BP409">_xlfn.LET(
    _xlpm.ProblemFound, _xlfn.TEXTJOIN(", ", TRUE, IF(OR(Table65[[#This Row],[Codon Optimize Capitalized?]]="No", Table65[[#This Row],[Codon Optimize Capitalized?]]=""), IF((ISNUMBER(SEARCH(Table_Restriction_Enzymes[AscI], Table65[[#This Row],[Custom Sequence/Bank ID]]))), Table_Restriction_Enzymes[AscI], ""),IF((ISNUMBER(FIND(LOWER(Table_Restriction_Enzymes[AscI]), Table65[[#This Row],[Custom Sequence/Bank ID]]))), Table_Restriction_Enzymes[AscI], ""))),
    IF(_xlpm.ProblemFound="", "", "[" &amp; _xlpm.ProblemFound &amp; "]"))</f>
        <v/>
      </c>
      <c r="BQ409" s="4" t="str">
        <f>IF(Table_Sequence_Check[[#This Row],[Restriction Enzyme 2 Check]]&lt;&gt;"", Table_Restriction_Enzymes[[#Headers],[AscI]],"")</f>
        <v/>
      </c>
      <c r="BR409" s="4" t="str">
        <f>IF(AND(Table65[[#This Row],[Vector]] &lt;&gt; "Banked Construct",Table65[[#This Row],[Service]]&lt;&gt;"Stock RNA", Table65[[#This Row],[Service]]&lt;&gt;"HT Geneblock Custom RNA", Table_Sequence_Check[[#This Row],[Restriction Enzyme 1 Check]]&lt;&gt;"", Table_Sequence_Check[[#This Row],[Restriction Enzyme 2 Check]]&lt;&gt; ""),"Error 8: Remove instances of one of the following: " &amp; _xlfn.CONCAT(Table_Sequence_Check[[#This Row],[Restriction Enzyme 1 Check]],Table_Sequence_Check[[#This Row],[Restriction Enzyme 2 Check]]),"")</f>
        <v/>
      </c>
      <c r="BS409" s="4" t="str" cm="1">
        <f t="array" ref="BS409">IF(
   AND(
      Table65[[#This Row],[Service]] &lt;&gt; "",
      OR(
         COUNTIF(Table65[Service], "HT Custom RNA") &gt; 0,
         COUNTIF(Table65[Service], "HT Geneblock Custom RNA") &gt; 0
      ),
      COUNTA(_xlfn.UNIQUE(_xlfn._xlws.FILTER(Table65[Service], Table65[Service] &lt;&gt; ""))) &gt; 1
   ),
   "Error 9: If selecting HT Custom RNA or HT Geneblock Custom RNA, all items must match the selected HT service",
   ""
)</f>
        <v/>
      </c>
      <c r="BT409" s="4" t="str" cm="1">
        <f t="array" ref="BT409">IF(
   AND(
      Table65[[#This Row],[Service]] &lt;&gt; "",
      OR(COUNTIF(Table65[Service], "*HT Custom RNA*") &gt; 0, COUNTIF(Table65[Service], "*HT Geneblock Custom RNA*") &gt; 0),
      OR(
         COUNTA(_xlfn.UNIQUE(_xlfn._xlws.FILTER(Table65[RNA Analytics], (Table65[Service] &lt;&gt; "")))) &gt; 1,
         COUNTA(_xlfn.UNIQUE(_xlfn._xlws.FILTER(Table65[Bank Construct?], (Table65[Service] &lt;&gt; "")))) &gt; 1,
         COUNTA(_xlfn.UNIQUE(_xlfn._xlws.FILTER(Table65[Synthesis Type], (Table65[Service] &lt;&gt; "")))) &gt; 1
      )
   ),
   "Error 10: If submitting HT Custom RNA or HT Geneblock Custom RNA service request, all items must have the same Synthesis Type, Banking, and Analytics",
   ""
)</f>
        <v/>
      </c>
      <c r="BU409" s="4" t="str">
        <f>IF(AND(OR(Table65[[#This Row],[Service]] = "HT Custom RNA",Table65[[#This Row],[Service]] = "HT Geneblock Custom RNA"), Table65[[#This Row],[Vector]]="Banked Construct"),"Error 11: Banked constructs cannot be submitted for HT/Geneblock Custom RNA service. Contact the core if you'd like to resynthesize an entire banked plate","")</f>
        <v/>
      </c>
      <c r="BV409" s="4" t="str">
        <f>IF(AND(Table65[[#This Row],[Service]] &lt;&gt; "", Table65[[#This Row],[Vector]]="Banked Construct", Table65[[#This Row],[Bank Construct?]]="Yes"),"Error 12: Cannot bank constructs that are already banked","")</f>
        <v/>
      </c>
      <c r="BW409" s="4" t="str" cm="1">
        <f t="array" ref="BW409">_xlfn.LET(
    _xlpm.ProblemFound, _xlfn.TEXTJOIN(", ", TRUE, IF(AND(Table65[[#This Row],[Synthesis Type]]="Other RNA", OR(Table65[[#This Row],[Codon Optimize Capitalized?]]="No", Table65[[#This Row],[Codon Optimize Capitalized?]]="")), IF((ISNUMBER(SEARCH(Table_pA_Check[pA Check], Table65[[#This Row],[Custom Sequence/Bank ID]]))), Table_pA_Check[pA Check], ""),IF((ISNUMBER(FIND(LOWER(Table_pA_Check[pA Check]), Table65[[#This Row],[Custom Sequence/Bank ID]]))), Table_pA_Check[pA Check], ""))),
    IF(_xlpm.ProblemFound="", "", "Error 13: Problem sequences found (" &amp; _xlpm.ProblemFound &amp; ")"))</f>
        <v/>
      </c>
      <c r="BX409" s="4" t="str">
        <f>IF(AND(Table65[[#This Row],[Service]] &lt;&gt; "", Table65[[#This Row],[Codon Optimize Capitalized?]]&lt;&gt; "No", Table65[[#This Row],[Codon Optimize Capitalized?]]&lt;&gt; "", Table65[[#This Row],[Codon Optimize Capitalized?]]&lt;&gt; "No Options", EXACT(Table65[[#This Row],[Custom Sequence/Bank ID]],LOWER(Table65[[#This Row],[Custom Sequence/Bank ID]]))),"Error 14: Codon optimization is selected, but sequence is lowercase. Change regions for optimization to uppercase","")</f>
        <v/>
      </c>
      <c r="BY409" s="4" t="str">
        <f>IF(COUNTIF(Table65[Name], Table65[[#This Row],[Name]]) &gt; 1, "Error 15: Duplicate name", "")</f>
        <v/>
      </c>
      <c r="BZ409" s="4" t="str">
        <f>IF(
   Table65[[#This Row],[Service]]&lt;&gt;"",
   IF(
      AND(Table65[[#This Row],[Formulation]]="", Table65[[#This Row],[Number of Aliquots]]&gt;1),
      "Error 16: The RTC can only aliquot formulated circRNA; unformulated circRNA is stable through many freeze-thaw cycles",
      ""
   ),
   ""
)</f>
        <v/>
      </c>
      <c r="CA409" s="4" t="str">
        <f>IF(
   Table65[[#This Row],[Service]]&lt;&gt;"",
   IF(
      Table65[[#This Row],[Number of Aliquots]] &gt; (Table65[[#This Row],[Quantity (mg)]]*20),
      "Error 17: Too many aliquots. Maximum aliquots for Quantity requested = " &amp; (Table65[[#This Row],[Quantity (mg)]]*20),
      ""
   ),
   ""
)</f>
        <v/>
      </c>
      <c r="CB409" s="4" t="str">
        <f>IF(
   AND(Table65[[#This Row],[Service]]&lt;&gt;"", Table65[[#This Row],[Quantity (mg)]]&lt;0.2, Table65[[#This Row],[Formulation]]&lt;&gt;"", Table65[[#This Row],[Formulation]]&lt;&gt;"None"),
   "Error 18: Quantity too low. Minimum is 0.2mg for formulations",
   ""
)</f>
        <v/>
      </c>
      <c r="CC409" s="4" t="str">
        <f>IF(
   AND(Table65[[#This Row],[Service]]&lt;&gt;"", Table65[[#This Row],[Vector]]="No Vector", Table65[[#This Row],[Service]]&lt;&gt;"HT Geneblock Custom RNA"),
   "Error 19: [No Vector] can only be used for Geneblock service",
   ""
)</f>
        <v/>
      </c>
      <c r="CD409" s="4" t="str">
        <f>_xlfn.LET(
    _xlpm.errorList, _xlfn.TEXTJOIN(". ", TRUE, Table_Sequence_Check[[#This Row],[Problem Sequence Check]:[GC Check]],Table_Sequence_Check[[#This Row],[Restriction Enzyme Error]:[Gblock No Vector Check]]),
    IF(AND(Table65[[#This Row],[Service]]&lt;&gt;"", Table65[[#This Row],[Custom Sequence/Bank ID]]&lt;&gt;"SPECIAL",_xlpm.errorList&lt;&gt;""), _xlpm.errorList &amp; ".", "")
)</f>
        <v/>
      </c>
      <c r="CF409" s="3" t="str">
        <f t="shared" si="30"/>
        <v>Required</v>
      </c>
      <c r="CG409" s="1" t="str">
        <f t="shared" si="31"/>
        <v>Optional</v>
      </c>
      <c r="CH409" s="1" t="str">
        <f>IF(Table65[[#This Row],[Service]]&lt;&gt;"",IF((Table65[[#This Row],[Service]]="HT Custom RNA") + (Table65[[#This Row],[Service]]="HT Geneblock Custom RNA"), "Empty","Required"),"Empty")</f>
        <v>Empty</v>
      </c>
      <c r="CI409" s="1" t="str">
        <f>IF(Table65[[#This Row],[Service]] = "Stock RNA", "Required","Empty")</f>
        <v>Empty</v>
      </c>
      <c r="CJ409" s="1" t="str">
        <f>IF(OR(Table65[[#This Row],[Service]] = "Custom RNA", Table65[[#This Row],[Service]] = "HT Custom RNA", Table65[[#This Row],[Service]] = "HT Geneblock Custom RNA", Table65[[#This Row],[Service]] = "Formulation"), "Required", "Empty")</f>
        <v>Empty</v>
      </c>
      <c r="CK409" s="1" t="str">
        <f>IF(OR(Table65[[#This Row],[Service]] = "Custom RNA", Table65[[#This Row],[Service]] = "HT Custom RNA", Table65[[#This Row],[Service]] = "HT Geneblock Custom RNA"), "Required", "Empty")</f>
        <v>Empty</v>
      </c>
      <c r="CL409" s="1" t="str">
        <f>IF(OR(Table65[[#This Row],[Service]] = "Custom RNA", Table65[[#This Row],[Service]] = "HT Custom RNA", Table65[[#This Row],[Service]] = "HT Geneblock Custom RNA"), "Required", "Empty")</f>
        <v>Empty</v>
      </c>
      <c r="CM409" s="1" t="str">
        <f>IF(OR(Table65[[#This Row],[Service]] = "Custom RNA", Table65[[#This Row],[Service]] = "HT Custom RNA", Table65[[#This Row],[Service]] = "HT Geneblock Custom RNA"), "Required", "Empty")</f>
        <v>Empty</v>
      </c>
      <c r="CN409" s="1" t="str">
        <f>IF(AND(Table65[[#This Row],[Vector]]&lt;&gt;"Banked Construct", OR(Table65[[#This Row],[Service]] = "Custom RNA", Table65[[#This Row],[Service]] = "HT Custom RNA",Table65[[#This Row],[Service]] = "HT Geneblock Custom RNA",)), "Optional", "Empty")</f>
        <v>Empty</v>
      </c>
      <c r="CO409" s="1" t="str">
        <f>IF(OR(Table65[[#This Row],[Service]] = "Custom RNA", Table65[[#This Row],[Service]] = "HT Custom RNA"), "Optional", "Empty")</f>
        <v>Empty</v>
      </c>
      <c r="CP409" s="1" t="str">
        <f>IF(OR(Table65[[#This Row],[Service]] = "Custom RNA", Table65[[#This Row],[Service]] = "HT Custom RNA", Table65[[#This Row],[Service]] = "HT Custom Geneblock RNA"), "Optional", "Empty")</f>
        <v>Empty</v>
      </c>
      <c r="CQ409" s="1" t="str">
        <f>IF(Table65[[#This Row],[Service]]&lt;&gt;"",IF(OR(Table65[[#This Row],[Service]]="HT Custom RNA", Table65[[#This Row],[Service]]="HT Geneblock Custom RNA"), "Empty","Optional"),"Empty")</f>
        <v>Empty</v>
      </c>
      <c r="CR409" s="1" t="str">
        <f>IF(AND(Table65[[#This Row],[Formulation]]&lt;&gt;"",Table65[[#This Row],[Formulation]]&lt;&gt;"None",Table65[[#This Row],[Formulation]]&lt;&gt;"No Options"), "Required","Empty")</f>
        <v>Empty</v>
      </c>
      <c r="CS409" s="1" t="str">
        <f>IF(AND(Table65[[#This Row],[Formulation]]&lt;&gt;"",Table65[[#This Row],[Formulation]]&lt;&gt;"None",Table65[[#This Row],[Formulation]]&lt;&gt;"No Options"), "Optional","Empty")</f>
        <v>Empty</v>
      </c>
      <c r="CT409" s="1" t="str">
        <f t="shared" si="32"/>
        <v>Optional</v>
      </c>
      <c r="CU409" s="1" t="str">
        <f t="shared" si="33"/>
        <v>Optional</v>
      </c>
      <c r="CV409" s="2" t="str">
        <f t="shared" si="34"/>
        <v>Optional</v>
      </c>
    </row>
    <row r="410" spans="1:100" x14ac:dyDescent="0.35">
      <c r="A410" s="69">
        <v>406</v>
      </c>
      <c r="B410" s="59"/>
      <c r="C410" s="83"/>
      <c r="D410" s="85"/>
      <c r="E410" s="90"/>
      <c r="F410" s="60"/>
      <c r="G410" s="60"/>
      <c r="H410" s="60"/>
      <c r="I410" s="61"/>
      <c r="J410" s="61"/>
      <c r="K410" s="105"/>
      <c r="L410" s="90"/>
      <c r="M410" s="60"/>
      <c r="N410" s="108"/>
      <c r="O410" s="91"/>
      <c r="P410" s="111"/>
      <c r="Q410" s="93" t="str">
        <f>Table_Sequence_Check[[#This Row],[Final Warnings]]</f>
        <v/>
      </c>
      <c r="R410" s="19"/>
      <c r="S410" s="19"/>
      <c r="T410" s="19"/>
      <c r="BG410" s="3" t="str" cm="1">
        <f t="array" ref="BG410">_xlfn.LET(
    _xlpm.ProblemFound, _xlfn.TEXTJOIN(", ", TRUE, IF(OR(Table65[[#This Row],[Codon Optimize Capitalized?]]="No", Table65[[#This Row],[Codon Optimize Capitalized?]]=""), IF((ISNUMBER(SEARCH(Table_Problem_Sequences[Problem Sequences], Table65[[#This Row],[Custom Sequence/Bank ID]]))), Table_Problem_Sequences[Problem Sequences], ""),IF((ISNUMBER(FIND(LOWER(Table_Problem_Sequences[Problem Sequences]), Table65[[#This Row],[Custom Sequence/Bank ID]]))), Table_Problem_Sequences[Problem Sequences], ""))),
    IF(_xlpm.ProblemFound="", "", "Warning 1: Problem sequences found (" &amp; _xlpm.ProblemFound &amp; ")"))</f>
        <v/>
      </c>
      <c r="BH410" s="3" t="str">
        <f>IF(AND(Table65[[#This Row],[Vector]] &lt;&gt; "Banked Construct",Table65[[#This Row],[Service]]&lt;&gt;"Stock RNA", LEN(Table65[[#This Row],[Custom Sequence/Bank ID]])&lt;300, Table65[[#This Row],[Custom Sequence/Bank ID]]&lt;&gt;""),"Comment: Sequence is less than 300nt. A spacer sequence will be added to bring the length up to 300nt","")</f>
        <v/>
      </c>
      <c r="BI410" s="1" t="str">
        <f>IF(AND(Table65[[#This Row],[Custom Sequence/Bank ID]]&lt;&gt;"", Table65[[#This Row],[Codon Optimize Capitalized?]]&lt;&gt; "No", Table65[[#This Row],[Codon Optimize Capitalized?]]&lt;&gt; "", Table65[[#This Row],[Codon Optimize Capitalized?]]&lt;&gt; "No Options"),
    IF(MOD(LEN(SUBSTITUTE(SUBSTITUTE(SUBSTITUTE(SUBSTITUTE(SUBSTITUTE(Table65[[#This Row],[Custom Sequence/Bank ID]], "a", ""), "c", ""), "g", ""), "u", ""), "t", "")), 3) = 0,
        "",
        "Error 3: Optimization regions not divisible by 3"),
    "")</f>
        <v/>
      </c>
      <c r="BJ410" s="1" t="str">
        <f>IF(
    Table65[[#This Row],[Vector]]="Banked Construct",
    IF(
        AND(
            LEFT(Table65[[#This Row],[Custom Sequence/Bank ID]], 3)="RTC",
            ISNUMBER(VALUE(MID(Table65[[#This Row],[Custom Sequence/Bank ID]], 4, 7))),
            LEN(Table65[[#This Row],[Custom Sequence/Bank ID]])=10
        ),
        "",
        "Error 4: Incorrect Bank ID"
    ),
    ""
)</f>
        <v/>
      </c>
      <c r="BK410" s="1" t="str">
        <f>IF(
   AND(Table65[[#This Row],[Vector]]&lt;&gt;"Banked Construct", LEN(Table65[[#This Row],[Custom Sequence/Bank ID]])&gt;0),
   IF(
      LEN(
         SUBSTITUTE(
            SUBSTITUTE(
               SUBSTITUTE(
                  SUBSTITUTE(UPPER(Table65[[#This Row],[Custom Sequence/Bank ID]]),"A",""),
               "C",""),
            "T",""),
         "G","")
      )&gt;0,
      "Error 5: Non-ACGT characters present",
      ""
   ),
   ""
)</f>
        <v/>
      </c>
      <c r="BL410" s="4" t="str">
        <f>IF(AND(Table65[[#This Row],[Vector]] &lt;&gt; "Banked Construct",Table65[[#This Row],[Service]]="Custom RNA", LEN(Table65[[#This Row],[Custom Sequence/Bank ID]])&gt;10000),"Error 6: Maximum sequence length is 10,000nt",IF(AND(Table65[[#This Row],[Vector]] &lt;&gt; "Banked Construct",Table65[[#This Row],[Service]]="HT Custom RNA", LEN(Table65[[#This Row],[Custom Sequence/Bank ID]])&gt;5000),"Error 6: Maximum sequence length for HT is 5,000nt", IF(Table65[[#This Row],[Service]]="HT Geneblock Custom RNA", IF(AND(Table65[[#This Row],[Vector]]="RTC coding circRNA", LEN(Table65[[#This Row],[Custom Sequence/Bank ID]])&gt;3793),"Error 6: Maximum sequence length for Coding CircRNA Geneblock is 3,793nt", IF(AND(Table65[[#This Row],[Vector]]="RTC noncoding circRNA", LEN(Table65[[#This Row],[Custom Sequence/Bank ID]])&gt;4493),"Error 6: Maximum sequence length for Noncoding CircRNA Geneblock is 4,493nt", IF(AND(Table65[[#This Row],[Vector]]="RTC Other RNA", LEN(Table65[[#This Row],[Custom Sequence/Bank ID]])&gt;4913),"Error 6: Maximum sequence length for Other RNA Geneblock is 4,913nt",""))),"")))</f>
        <v/>
      </c>
      <c r="BM410" s="4" t="str">
        <f>IF(AND(Table65[[#This Row],[Vector]] &lt;&gt; "Banked Construct", Table65[[#This Row],[Service]]&lt;&gt;"Stock RNA", Table65[[#This Row],[Custom Sequence/Bank ID]]&lt;&gt;""),
    _xlfn.LET(
        _xlpm.Sequence, Table65[[#This Row],[Custom Sequence/Bank ID]],
        _xlpm.OriginalLength, IF(AND(Table65[[#This Row],[Codon Optimize Capitalized?]] &lt;&gt; "No", Table65[[#This Row],[Codon Optimize Capitalized?]] &lt;&gt; ""),
                           LEN(SUBSTITUTE(SUBSTITUTE(SUBSTITUTE(SUBSTITUTE(SUBSTITUTE(_xlpm.Sequence, "A", ""), "C", ""), "G", ""), "T", ""), "U", "")),
                           LEN(_xlpm.Sequence)),
        _xlpm.NoGCLength, IF(AND(Table65[[#This Row],[Codon Optimize Capitalized?]] &lt;&gt; "No", Table65[[#This Row],[Codon Optimize Capitalized?]] &lt;&gt; ""),
                       LEN((SUBSTITUTE(SUBSTITUTE(SUBSTITUTE(SUBSTITUTE(SUBSTITUTE(SUBSTITUTE(SUBSTITUTE(_xlpm.Sequence, "A", ""), "C", ""), "G", ""), "T", ""), "U", ""), "g", ""), "c", ""))),
                       LEN(SUBSTITUTE(SUBSTITUTE(UPPER(_xlpm.Sequence), "G", ""), "C", ""))),
        _xlpm.GCLength, _xlpm.OriginalLength - _xlpm.NoGCLength,
        _xlpm.GCPercentage, IF(_xlpm.OriginalLength &gt; 15, _xlpm.GCLength / _xlpm.OriginalLength, 0.5),
                IF(OR(_xlpm.GCPercentage &gt; 0.65, _xlpm.GCPercentage &lt; 0.25), "Warning 7: Unoptimized region GC is not between 25-65%", "")
    ),
    ""
)</f>
        <v/>
      </c>
      <c r="BN410" s="4" t="str" cm="1">
        <f t="array" ref="BN410">_xlfn.LET(
    _xlpm.ProblemFound, _xlfn.TEXTJOIN(", ", TRUE, IF(OR(Table65[[#This Row],[Codon Optimize Capitalized?]]="No", Table65[[#This Row],[Codon Optimize Capitalized?]]=""), IF((ISNUMBER(SEARCH(Table_Restriction_Enzymes[XbaI], Table65[[#This Row],[Custom Sequence/Bank ID]]))), Table_Restriction_Enzymes[XbaI], ""),IF((ISNUMBER(FIND(LOWER(Table_Restriction_Enzymes[XbaI]), Table65[[#This Row],[Custom Sequence/Bank ID]]))), Table_Restriction_Enzymes[XbaI], ""))),
    IF(_xlpm.ProblemFound="", "", "[" &amp; _xlpm.ProblemFound &amp; "]"))</f>
        <v/>
      </c>
      <c r="BO410" s="4" t="str">
        <f>IF(Table_Sequence_Check[[#This Row],[Restriction Enzyme 1 Check]]&lt;&gt;"", Table_Restriction_Enzymes[[#Headers],[XbaI]],"")</f>
        <v/>
      </c>
      <c r="BP410" s="4" t="str" cm="1">
        <f t="array" ref="BP410">_xlfn.LET(
    _xlpm.ProblemFound, _xlfn.TEXTJOIN(", ", TRUE, IF(OR(Table65[[#This Row],[Codon Optimize Capitalized?]]="No", Table65[[#This Row],[Codon Optimize Capitalized?]]=""), IF((ISNUMBER(SEARCH(Table_Restriction_Enzymes[AscI], Table65[[#This Row],[Custom Sequence/Bank ID]]))), Table_Restriction_Enzymes[AscI], ""),IF((ISNUMBER(FIND(LOWER(Table_Restriction_Enzymes[AscI]), Table65[[#This Row],[Custom Sequence/Bank ID]]))), Table_Restriction_Enzymes[AscI], ""))),
    IF(_xlpm.ProblemFound="", "", "[" &amp; _xlpm.ProblemFound &amp; "]"))</f>
        <v/>
      </c>
      <c r="BQ410" s="4" t="str">
        <f>IF(Table_Sequence_Check[[#This Row],[Restriction Enzyme 2 Check]]&lt;&gt;"", Table_Restriction_Enzymes[[#Headers],[AscI]],"")</f>
        <v/>
      </c>
      <c r="BR410" s="4" t="str">
        <f>IF(AND(Table65[[#This Row],[Vector]] &lt;&gt; "Banked Construct",Table65[[#This Row],[Service]]&lt;&gt;"Stock RNA", Table65[[#This Row],[Service]]&lt;&gt;"HT Geneblock Custom RNA", Table_Sequence_Check[[#This Row],[Restriction Enzyme 1 Check]]&lt;&gt;"", Table_Sequence_Check[[#This Row],[Restriction Enzyme 2 Check]]&lt;&gt; ""),"Error 8: Remove instances of one of the following: " &amp; _xlfn.CONCAT(Table_Sequence_Check[[#This Row],[Restriction Enzyme 1 Check]],Table_Sequence_Check[[#This Row],[Restriction Enzyme 2 Check]]),"")</f>
        <v/>
      </c>
      <c r="BS410" s="4" t="str" cm="1">
        <f t="array" ref="BS410">IF(
   AND(
      Table65[[#This Row],[Service]] &lt;&gt; "",
      OR(
         COUNTIF(Table65[Service], "HT Custom RNA") &gt; 0,
         COUNTIF(Table65[Service], "HT Geneblock Custom RNA") &gt; 0
      ),
      COUNTA(_xlfn.UNIQUE(_xlfn._xlws.FILTER(Table65[Service], Table65[Service] &lt;&gt; ""))) &gt; 1
   ),
   "Error 9: If selecting HT Custom RNA or HT Geneblock Custom RNA, all items must match the selected HT service",
   ""
)</f>
        <v/>
      </c>
      <c r="BT410" s="4" t="str" cm="1">
        <f t="array" ref="BT410">IF(
   AND(
      Table65[[#This Row],[Service]] &lt;&gt; "",
      OR(COUNTIF(Table65[Service], "*HT Custom RNA*") &gt; 0, COUNTIF(Table65[Service], "*HT Geneblock Custom RNA*") &gt; 0),
      OR(
         COUNTA(_xlfn.UNIQUE(_xlfn._xlws.FILTER(Table65[RNA Analytics], (Table65[Service] &lt;&gt; "")))) &gt; 1,
         COUNTA(_xlfn.UNIQUE(_xlfn._xlws.FILTER(Table65[Bank Construct?], (Table65[Service] &lt;&gt; "")))) &gt; 1,
         COUNTA(_xlfn.UNIQUE(_xlfn._xlws.FILTER(Table65[Synthesis Type], (Table65[Service] &lt;&gt; "")))) &gt; 1
      )
   ),
   "Error 10: If submitting HT Custom RNA or HT Geneblock Custom RNA service request, all items must have the same Synthesis Type, Banking, and Analytics",
   ""
)</f>
        <v/>
      </c>
      <c r="BU410" s="4" t="str">
        <f>IF(AND(OR(Table65[[#This Row],[Service]] = "HT Custom RNA",Table65[[#This Row],[Service]] = "HT Geneblock Custom RNA"), Table65[[#This Row],[Vector]]="Banked Construct"),"Error 11: Banked constructs cannot be submitted for HT/Geneblock Custom RNA service. Contact the core if you'd like to resynthesize an entire banked plate","")</f>
        <v/>
      </c>
      <c r="BV410" s="4" t="str">
        <f>IF(AND(Table65[[#This Row],[Service]] &lt;&gt; "", Table65[[#This Row],[Vector]]="Banked Construct", Table65[[#This Row],[Bank Construct?]]="Yes"),"Error 12: Cannot bank constructs that are already banked","")</f>
        <v/>
      </c>
      <c r="BW410" s="4" t="str" cm="1">
        <f t="array" ref="BW410">_xlfn.LET(
    _xlpm.ProblemFound, _xlfn.TEXTJOIN(", ", TRUE, IF(AND(Table65[[#This Row],[Synthesis Type]]="Other RNA", OR(Table65[[#This Row],[Codon Optimize Capitalized?]]="No", Table65[[#This Row],[Codon Optimize Capitalized?]]="")), IF((ISNUMBER(SEARCH(Table_pA_Check[pA Check], Table65[[#This Row],[Custom Sequence/Bank ID]]))), Table_pA_Check[pA Check], ""),IF((ISNUMBER(FIND(LOWER(Table_pA_Check[pA Check]), Table65[[#This Row],[Custom Sequence/Bank ID]]))), Table_pA_Check[pA Check], ""))),
    IF(_xlpm.ProblemFound="", "", "Error 13: Problem sequences found (" &amp; _xlpm.ProblemFound &amp; ")"))</f>
        <v/>
      </c>
      <c r="BX410" s="4" t="str">
        <f>IF(AND(Table65[[#This Row],[Service]] &lt;&gt; "", Table65[[#This Row],[Codon Optimize Capitalized?]]&lt;&gt; "No", Table65[[#This Row],[Codon Optimize Capitalized?]]&lt;&gt; "", Table65[[#This Row],[Codon Optimize Capitalized?]]&lt;&gt; "No Options", EXACT(Table65[[#This Row],[Custom Sequence/Bank ID]],LOWER(Table65[[#This Row],[Custom Sequence/Bank ID]]))),"Error 14: Codon optimization is selected, but sequence is lowercase. Change regions for optimization to uppercase","")</f>
        <v/>
      </c>
      <c r="BY410" s="4" t="str">
        <f>IF(COUNTIF(Table65[Name], Table65[[#This Row],[Name]]) &gt; 1, "Error 15: Duplicate name", "")</f>
        <v/>
      </c>
      <c r="BZ410" s="4" t="str">
        <f>IF(
   Table65[[#This Row],[Service]]&lt;&gt;"",
   IF(
      AND(Table65[[#This Row],[Formulation]]="", Table65[[#This Row],[Number of Aliquots]]&gt;1),
      "Error 16: The RTC can only aliquot formulated circRNA; unformulated circRNA is stable through many freeze-thaw cycles",
      ""
   ),
   ""
)</f>
        <v/>
      </c>
      <c r="CA410" s="4" t="str">
        <f>IF(
   Table65[[#This Row],[Service]]&lt;&gt;"",
   IF(
      Table65[[#This Row],[Number of Aliquots]] &gt; (Table65[[#This Row],[Quantity (mg)]]*20),
      "Error 17: Too many aliquots. Maximum aliquots for Quantity requested = " &amp; (Table65[[#This Row],[Quantity (mg)]]*20),
      ""
   ),
   ""
)</f>
        <v/>
      </c>
      <c r="CB410" s="4" t="str">
        <f>IF(
   AND(Table65[[#This Row],[Service]]&lt;&gt;"", Table65[[#This Row],[Quantity (mg)]]&lt;0.2, Table65[[#This Row],[Formulation]]&lt;&gt;"", Table65[[#This Row],[Formulation]]&lt;&gt;"None"),
   "Error 18: Quantity too low. Minimum is 0.2mg for formulations",
   ""
)</f>
        <v/>
      </c>
      <c r="CC410" s="4" t="str">
        <f>IF(
   AND(Table65[[#This Row],[Service]]&lt;&gt;"", Table65[[#This Row],[Vector]]="No Vector", Table65[[#This Row],[Service]]&lt;&gt;"HT Geneblock Custom RNA"),
   "Error 19: [No Vector] can only be used for Geneblock service",
   ""
)</f>
        <v/>
      </c>
      <c r="CD410" s="4" t="str">
        <f>_xlfn.LET(
    _xlpm.errorList, _xlfn.TEXTJOIN(". ", TRUE, Table_Sequence_Check[[#This Row],[Problem Sequence Check]:[GC Check]],Table_Sequence_Check[[#This Row],[Restriction Enzyme Error]:[Gblock No Vector Check]]),
    IF(AND(Table65[[#This Row],[Service]]&lt;&gt;"", Table65[[#This Row],[Custom Sequence/Bank ID]]&lt;&gt;"SPECIAL",_xlpm.errorList&lt;&gt;""), _xlpm.errorList &amp; ".", "")
)</f>
        <v/>
      </c>
      <c r="CF410" s="3" t="str">
        <f t="shared" si="30"/>
        <v>Required</v>
      </c>
      <c r="CG410" s="1" t="str">
        <f t="shared" si="31"/>
        <v>Optional</v>
      </c>
      <c r="CH410" s="1" t="str">
        <f>IF(Table65[[#This Row],[Service]]&lt;&gt;"",IF((Table65[[#This Row],[Service]]="HT Custom RNA") + (Table65[[#This Row],[Service]]="HT Geneblock Custom RNA"), "Empty","Required"),"Empty")</f>
        <v>Empty</v>
      </c>
      <c r="CI410" s="1" t="str">
        <f>IF(Table65[[#This Row],[Service]] = "Stock RNA", "Required","Empty")</f>
        <v>Empty</v>
      </c>
      <c r="CJ410" s="1" t="str">
        <f>IF(OR(Table65[[#This Row],[Service]] = "Custom RNA", Table65[[#This Row],[Service]] = "HT Custom RNA", Table65[[#This Row],[Service]] = "HT Geneblock Custom RNA", Table65[[#This Row],[Service]] = "Formulation"), "Required", "Empty")</f>
        <v>Empty</v>
      </c>
      <c r="CK410" s="1" t="str">
        <f>IF(OR(Table65[[#This Row],[Service]] = "Custom RNA", Table65[[#This Row],[Service]] = "HT Custom RNA", Table65[[#This Row],[Service]] = "HT Geneblock Custom RNA"), "Required", "Empty")</f>
        <v>Empty</v>
      </c>
      <c r="CL410" s="1" t="str">
        <f>IF(OR(Table65[[#This Row],[Service]] = "Custom RNA", Table65[[#This Row],[Service]] = "HT Custom RNA", Table65[[#This Row],[Service]] = "HT Geneblock Custom RNA"), "Required", "Empty")</f>
        <v>Empty</v>
      </c>
      <c r="CM410" s="1" t="str">
        <f>IF(OR(Table65[[#This Row],[Service]] = "Custom RNA", Table65[[#This Row],[Service]] = "HT Custom RNA", Table65[[#This Row],[Service]] = "HT Geneblock Custom RNA"), "Required", "Empty")</f>
        <v>Empty</v>
      </c>
      <c r="CN410" s="1" t="str">
        <f>IF(AND(Table65[[#This Row],[Vector]]&lt;&gt;"Banked Construct", OR(Table65[[#This Row],[Service]] = "Custom RNA", Table65[[#This Row],[Service]] = "HT Custom RNA",Table65[[#This Row],[Service]] = "HT Geneblock Custom RNA",)), "Optional", "Empty")</f>
        <v>Empty</v>
      </c>
      <c r="CO410" s="1" t="str">
        <f>IF(OR(Table65[[#This Row],[Service]] = "Custom RNA", Table65[[#This Row],[Service]] = "HT Custom RNA"), "Optional", "Empty")</f>
        <v>Empty</v>
      </c>
      <c r="CP410" s="1" t="str">
        <f>IF(OR(Table65[[#This Row],[Service]] = "Custom RNA", Table65[[#This Row],[Service]] = "HT Custom RNA", Table65[[#This Row],[Service]] = "HT Custom Geneblock RNA"), "Optional", "Empty")</f>
        <v>Empty</v>
      </c>
      <c r="CQ410" s="1" t="str">
        <f>IF(Table65[[#This Row],[Service]]&lt;&gt;"",IF(OR(Table65[[#This Row],[Service]]="HT Custom RNA", Table65[[#This Row],[Service]]="HT Geneblock Custom RNA"), "Empty","Optional"),"Empty")</f>
        <v>Empty</v>
      </c>
      <c r="CR410" s="1" t="str">
        <f>IF(AND(Table65[[#This Row],[Formulation]]&lt;&gt;"",Table65[[#This Row],[Formulation]]&lt;&gt;"None",Table65[[#This Row],[Formulation]]&lt;&gt;"No Options"), "Required","Empty")</f>
        <v>Empty</v>
      </c>
      <c r="CS410" s="1" t="str">
        <f>IF(AND(Table65[[#This Row],[Formulation]]&lt;&gt;"",Table65[[#This Row],[Formulation]]&lt;&gt;"None",Table65[[#This Row],[Formulation]]&lt;&gt;"No Options"), "Optional","Empty")</f>
        <v>Empty</v>
      </c>
      <c r="CT410" s="1" t="str">
        <f t="shared" si="32"/>
        <v>Optional</v>
      </c>
      <c r="CU410" s="1" t="str">
        <f t="shared" si="33"/>
        <v>Optional</v>
      </c>
      <c r="CV410" s="2" t="str">
        <f t="shared" si="34"/>
        <v>Optional</v>
      </c>
    </row>
    <row r="411" spans="1:100" x14ac:dyDescent="0.35">
      <c r="A411" s="69">
        <v>407</v>
      </c>
      <c r="B411" s="59"/>
      <c r="C411" s="83"/>
      <c r="D411" s="85"/>
      <c r="E411" s="90"/>
      <c r="F411" s="60"/>
      <c r="G411" s="60"/>
      <c r="H411" s="60"/>
      <c r="I411" s="61"/>
      <c r="J411" s="61"/>
      <c r="K411" s="105"/>
      <c r="L411" s="90"/>
      <c r="M411" s="60"/>
      <c r="N411" s="108"/>
      <c r="O411" s="91"/>
      <c r="P411" s="111"/>
      <c r="Q411" s="93" t="str">
        <f>Table_Sequence_Check[[#This Row],[Final Warnings]]</f>
        <v/>
      </c>
      <c r="R411" s="19"/>
      <c r="S411" s="19"/>
      <c r="T411" s="19"/>
      <c r="BG411" s="3" t="str" cm="1">
        <f t="array" ref="BG411">_xlfn.LET(
    _xlpm.ProblemFound, _xlfn.TEXTJOIN(", ", TRUE, IF(OR(Table65[[#This Row],[Codon Optimize Capitalized?]]="No", Table65[[#This Row],[Codon Optimize Capitalized?]]=""), IF((ISNUMBER(SEARCH(Table_Problem_Sequences[Problem Sequences], Table65[[#This Row],[Custom Sequence/Bank ID]]))), Table_Problem_Sequences[Problem Sequences], ""),IF((ISNUMBER(FIND(LOWER(Table_Problem_Sequences[Problem Sequences]), Table65[[#This Row],[Custom Sequence/Bank ID]]))), Table_Problem_Sequences[Problem Sequences], ""))),
    IF(_xlpm.ProblemFound="", "", "Warning 1: Problem sequences found (" &amp; _xlpm.ProblemFound &amp; ")"))</f>
        <v/>
      </c>
      <c r="BH411" s="3" t="str">
        <f>IF(AND(Table65[[#This Row],[Vector]] &lt;&gt; "Banked Construct",Table65[[#This Row],[Service]]&lt;&gt;"Stock RNA", LEN(Table65[[#This Row],[Custom Sequence/Bank ID]])&lt;300, Table65[[#This Row],[Custom Sequence/Bank ID]]&lt;&gt;""),"Comment: Sequence is less than 300nt. A spacer sequence will be added to bring the length up to 300nt","")</f>
        <v/>
      </c>
      <c r="BI411" s="1" t="str">
        <f>IF(AND(Table65[[#This Row],[Custom Sequence/Bank ID]]&lt;&gt;"", Table65[[#This Row],[Codon Optimize Capitalized?]]&lt;&gt; "No", Table65[[#This Row],[Codon Optimize Capitalized?]]&lt;&gt; "", Table65[[#This Row],[Codon Optimize Capitalized?]]&lt;&gt; "No Options"),
    IF(MOD(LEN(SUBSTITUTE(SUBSTITUTE(SUBSTITUTE(SUBSTITUTE(SUBSTITUTE(Table65[[#This Row],[Custom Sequence/Bank ID]], "a", ""), "c", ""), "g", ""), "u", ""), "t", "")), 3) = 0,
        "",
        "Error 3: Optimization regions not divisible by 3"),
    "")</f>
        <v/>
      </c>
      <c r="BJ411" s="1" t="str">
        <f>IF(
    Table65[[#This Row],[Vector]]="Banked Construct",
    IF(
        AND(
            LEFT(Table65[[#This Row],[Custom Sequence/Bank ID]], 3)="RTC",
            ISNUMBER(VALUE(MID(Table65[[#This Row],[Custom Sequence/Bank ID]], 4, 7))),
            LEN(Table65[[#This Row],[Custom Sequence/Bank ID]])=10
        ),
        "",
        "Error 4: Incorrect Bank ID"
    ),
    ""
)</f>
        <v/>
      </c>
      <c r="BK411" s="1" t="str">
        <f>IF(
   AND(Table65[[#This Row],[Vector]]&lt;&gt;"Banked Construct", LEN(Table65[[#This Row],[Custom Sequence/Bank ID]])&gt;0),
   IF(
      LEN(
         SUBSTITUTE(
            SUBSTITUTE(
               SUBSTITUTE(
                  SUBSTITUTE(UPPER(Table65[[#This Row],[Custom Sequence/Bank ID]]),"A",""),
               "C",""),
            "T",""),
         "G","")
      )&gt;0,
      "Error 5: Non-ACGT characters present",
      ""
   ),
   ""
)</f>
        <v/>
      </c>
      <c r="BL411" s="4" t="str">
        <f>IF(AND(Table65[[#This Row],[Vector]] &lt;&gt; "Banked Construct",Table65[[#This Row],[Service]]="Custom RNA", LEN(Table65[[#This Row],[Custom Sequence/Bank ID]])&gt;10000),"Error 6: Maximum sequence length is 10,000nt",IF(AND(Table65[[#This Row],[Vector]] &lt;&gt; "Banked Construct",Table65[[#This Row],[Service]]="HT Custom RNA", LEN(Table65[[#This Row],[Custom Sequence/Bank ID]])&gt;5000),"Error 6: Maximum sequence length for HT is 5,000nt", IF(Table65[[#This Row],[Service]]="HT Geneblock Custom RNA", IF(AND(Table65[[#This Row],[Vector]]="RTC coding circRNA", LEN(Table65[[#This Row],[Custom Sequence/Bank ID]])&gt;3793),"Error 6: Maximum sequence length for Coding CircRNA Geneblock is 3,793nt", IF(AND(Table65[[#This Row],[Vector]]="RTC noncoding circRNA", LEN(Table65[[#This Row],[Custom Sequence/Bank ID]])&gt;4493),"Error 6: Maximum sequence length for Noncoding CircRNA Geneblock is 4,493nt", IF(AND(Table65[[#This Row],[Vector]]="RTC Other RNA", LEN(Table65[[#This Row],[Custom Sequence/Bank ID]])&gt;4913),"Error 6: Maximum sequence length for Other RNA Geneblock is 4,913nt",""))),"")))</f>
        <v/>
      </c>
      <c r="BM411" s="4" t="str">
        <f>IF(AND(Table65[[#This Row],[Vector]] &lt;&gt; "Banked Construct", Table65[[#This Row],[Service]]&lt;&gt;"Stock RNA", Table65[[#This Row],[Custom Sequence/Bank ID]]&lt;&gt;""),
    _xlfn.LET(
        _xlpm.Sequence, Table65[[#This Row],[Custom Sequence/Bank ID]],
        _xlpm.OriginalLength, IF(AND(Table65[[#This Row],[Codon Optimize Capitalized?]] &lt;&gt; "No", Table65[[#This Row],[Codon Optimize Capitalized?]] &lt;&gt; ""),
                           LEN(SUBSTITUTE(SUBSTITUTE(SUBSTITUTE(SUBSTITUTE(SUBSTITUTE(_xlpm.Sequence, "A", ""), "C", ""), "G", ""), "T", ""), "U", "")),
                           LEN(_xlpm.Sequence)),
        _xlpm.NoGCLength, IF(AND(Table65[[#This Row],[Codon Optimize Capitalized?]] &lt;&gt; "No", Table65[[#This Row],[Codon Optimize Capitalized?]] &lt;&gt; ""),
                       LEN((SUBSTITUTE(SUBSTITUTE(SUBSTITUTE(SUBSTITUTE(SUBSTITUTE(SUBSTITUTE(SUBSTITUTE(_xlpm.Sequence, "A", ""), "C", ""), "G", ""), "T", ""), "U", ""), "g", ""), "c", ""))),
                       LEN(SUBSTITUTE(SUBSTITUTE(UPPER(_xlpm.Sequence), "G", ""), "C", ""))),
        _xlpm.GCLength, _xlpm.OriginalLength - _xlpm.NoGCLength,
        _xlpm.GCPercentage, IF(_xlpm.OriginalLength &gt; 15, _xlpm.GCLength / _xlpm.OriginalLength, 0.5),
                IF(OR(_xlpm.GCPercentage &gt; 0.65, _xlpm.GCPercentage &lt; 0.25), "Warning 7: Unoptimized region GC is not between 25-65%", "")
    ),
    ""
)</f>
        <v/>
      </c>
      <c r="BN411" s="4" t="str" cm="1">
        <f t="array" ref="BN411">_xlfn.LET(
    _xlpm.ProblemFound, _xlfn.TEXTJOIN(", ", TRUE, IF(OR(Table65[[#This Row],[Codon Optimize Capitalized?]]="No", Table65[[#This Row],[Codon Optimize Capitalized?]]=""), IF((ISNUMBER(SEARCH(Table_Restriction_Enzymes[XbaI], Table65[[#This Row],[Custom Sequence/Bank ID]]))), Table_Restriction_Enzymes[XbaI], ""),IF((ISNUMBER(FIND(LOWER(Table_Restriction_Enzymes[XbaI]), Table65[[#This Row],[Custom Sequence/Bank ID]]))), Table_Restriction_Enzymes[XbaI], ""))),
    IF(_xlpm.ProblemFound="", "", "[" &amp; _xlpm.ProblemFound &amp; "]"))</f>
        <v/>
      </c>
      <c r="BO411" s="4" t="str">
        <f>IF(Table_Sequence_Check[[#This Row],[Restriction Enzyme 1 Check]]&lt;&gt;"", Table_Restriction_Enzymes[[#Headers],[XbaI]],"")</f>
        <v/>
      </c>
      <c r="BP411" s="4" t="str" cm="1">
        <f t="array" ref="BP411">_xlfn.LET(
    _xlpm.ProblemFound, _xlfn.TEXTJOIN(", ", TRUE, IF(OR(Table65[[#This Row],[Codon Optimize Capitalized?]]="No", Table65[[#This Row],[Codon Optimize Capitalized?]]=""), IF((ISNUMBER(SEARCH(Table_Restriction_Enzymes[AscI], Table65[[#This Row],[Custom Sequence/Bank ID]]))), Table_Restriction_Enzymes[AscI], ""),IF((ISNUMBER(FIND(LOWER(Table_Restriction_Enzymes[AscI]), Table65[[#This Row],[Custom Sequence/Bank ID]]))), Table_Restriction_Enzymes[AscI], ""))),
    IF(_xlpm.ProblemFound="", "", "[" &amp; _xlpm.ProblemFound &amp; "]"))</f>
        <v/>
      </c>
      <c r="BQ411" s="4" t="str">
        <f>IF(Table_Sequence_Check[[#This Row],[Restriction Enzyme 2 Check]]&lt;&gt;"", Table_Restriction_Enzymes[[#Headers],[AscI]],"")</f>
        <v/>
      </c>
      <c r="BR411" s="4" t="str">
        <f>IF(AND(Table65[[#This Row],[Vector]] &lt;&gt; "Banked Construct",Table65[[#This Row],[Service]]&lt;&gt;"Stock RNA", Table65[[#This Row],[Service]]&lt;&gt;"HT Geneblock Custom RNA", Table_Sequence_Check[[#This Row],[Restriction Enzyme 1 Check]]&lt;&gt;"", Table_Sequence_Check[[#This Row],[Restriction Enzyme 2 Check]]&lt;&gt; ""),"Error 8: Remove instances of one of the following: " &amp; _xlfn.CONCAT(Table_Sequence_Check[[#This Row],[Restriction Enzyme 1 Check]],Table_Sequence_Check[[#This Row],[Restriction Enzyme 2 Check]]),"")</f>
        <v/>
      </c>
      <c r="BS411" s="4" t="str" cm="1">
        <f t="array" ref="BS411">IF(
   AND(
      Table65[[#This Row],[Service]] &lt;&gt; "",
      OR(
         COUNTIF(Table65[Service], "HT Custom RNA") &gt; 0,
         COUNTIF(Table65[Service], "HT Geneblock Custom RNA") &gt; 0
      ),
      COUNTA(_xlfn.UNIQUE(_xlfn._xlws.FILTER(Table65[Service], Table65[Service] &lt;&gt; ""))) &gt; 1
   ),
   "Error 9: If selecting HT Custom RNA or HT Geneblock Custom RNA, all items must match the selected HT service",
   ""
)</f>
        <v/>
      </c>
      <c r="BT411" s="4" t="str" cm="1">
        <f t="array" ref="BT411">IF(
   AND(
      Table65[[#This Row],[Service]] &lt;&gt; "",
      OR(COUNTIF(Table65[Service], "*HT Custom RNA*") &gt; 0, COUNTIF(Table65[Service], "*HT Geneblock Custom RNA*") &gt; 0),
      OR(
         COUNTA(_xlfn.UNIQUE(_xlfn._xlws.FILTER(Table65[RNA Analytics], (Table65[Service] &lt;&gt; "")))) &gt; 1,
         COUNTA(_xlfn.UNIQUE(_xlfn._xlws.FILTER(Table65[Bank Construct?], (Table65[Service] &lt;&gt; "")))) &gt; 1,
         COUNTA(_xlfn.UNIQUE(_xlfn._xlws.FILTER(Table65[Synthesis Type], (Table65[Service] &lt;&gt; "")))) &gt; 1
      )
   ),
   "Error 10: If submitting HT Custom RNA or HT Geneblock Custom RNA service request, all items must have the same Synthesis Type, Banking, and Analytics",
   ""
)</f>
        <v/>
      </c>
      <c r="BU411" s="4" t="str">
        <f>IF(AND(OR(Table65[[#This Row],[Service]] = "HT Custom RNA",Table65[[#This Row],[Service]] = "HT Geneblock Custom RNA"), Table65[[#This Row],[Vector]]="Banked Construct"),"Error 11: Banked constructs cannot be submitted for HT/Geneblock Custom RNA service. Contact the core if you'd like to resynthesize an entire banked plate","")</f>
        <v/>
      </c>
      <c r="BV411" s="4" t="str">
        <f>IF(AND(Table65[[#This Row],[Service]] &lt;&gt; "", Table65[[#This Row],[Vector]]="Banked Construct", Table65[[#This Row],[Bank Construct?]]="Yes"),"Error 12: Cannot bank constructs that are already banked","")</f>
        <v/>
      </c>
      <c r="BW411" s="4" t="str" cm="1">
        <f t="array" ref="BW411">_xlfn.LET(
    _xlpm.ProblemFound, _xlfn.TEXTJOIN(", ", TRUE, IF(AND(Table65[[#This Row],[Synthesis Type]]="Other RNA", OR(Table65[[#This Row],[Codon Optimize Capitalized?]]="No", Table65[[#This Row],[Codon Optimize Capitalized?]]="")), IF((ISNUMBER(SEARCH(Table_pA_Check[pA Check], Table65[[#This Row],[Custom Sequence/Bank ID]]))), Table_pA_Check[pA Check], ""),IF((ISNUMBER(FIND(LOWER(Table_pA_Check[pA Check]), Table65[[#This Row],[Custom Sequence/Bank ID]]))), Table_pA_Check[pA Check], ""))),
    IF(_xlpm.ProblemFound="", "", "Error 13: Problem sequences found (" &amp; _xlpm.ProblemFound &amp; ")"))</f>
        <v/>
      </c>
      <c r="BX411" s="4" t="str">
        <f>IF(AND(Table65[[#This Row],[Service]] &lt;&gt; "", Table65[[#This Row],[Codon Optimize Capitalized?]]&lt;&gt; "No", Table65[[#This Row],[Codon Optimize Capitalized?]]&lt;&gt; "", Table65[[#This Row],[Codon Optimize Capitalized?]]&lt;&gt; "No Options", EXACT(Table65[[#This Row],[Custom Sequence/Bank ID]],LOWER(Table65[[#This Row],[Custom Sequence/Bank ID]]))),"Error 14: Codon optimization is selected, but sequence is lowercase. Change regions for optimization to uppercase","")</f>
        <v/>
      </c>
      <c r="BY411" s="4" t="str">
        <f>IF(COUNTIF(Table65[Name], Table65[[#This Row],[Name]]) &gt; 1, "Error 15: Duplicate name", "")</f>
        <v/>
      </c>
      <c r="BZ411" s="4" t="str">
        <f>IF(
   Table65[[#This Row],[Service]]&lt;&gt;"",
   IF(
      AND(Table65[[#This Row],[Formulation]]="", Table65[[#This Row],[Number of Aliquots]]&gt;1),
      "Error 16: The RTC can only aliquot formulated circRNA; unformulated circRNA is stable through many freeze-thaw cycles",
      ""
   ),
   ""
)</f>
        <v/>
      </c>
      <c r="CA411" s="4" t="str">
        <f>IF(
   Table65[[#This Row],[Service]]&lt;&gt;"",
   IF(
      Table65[[#This Row],[Number of Aliquots]] &gt; (Table65[[#This Row],[Quantity (mg)]]*20),
      "Error 17: Too many aliquots. Maximum aliquots for Quantity requested = " &amp; (Table65[[#This Row],[Quantity (mg)]]*20),
      ""
   ),
   ""
)</f>
        <v/>
      </c>
      <c r="CB411" s="4" t="str">
        <f>IF(
   AND(Table65[[#This Row],[Service]]&lt;&gt;"", Table65[[#This Row],[Quantity (mg)]]&lt;0.2, Table65[[#This Row],[Formulation]]&lt;&gt;"", Table65[[#This Row],[Formulation]]&lt;&gt;"None"),
   "Error 18: Quantity too low. Minimum is 0.2mg for formulations",
   ""
)</f>
        <v/>
      </c>
      <c r="CC411" s="4" t="str">
        <f>IF(
   AND(Table65[[#This Row],[Service]]&lt;&gt;"", Table65[[#This Row],[Vector]]="No Vector", Table65[[#This Row],[Service]]&lt;&gt;"HT Geneblock Custom RNA"),
   "Error 19: [No Vector] can only be used for Geneblock service",
   ""
)</f>
        <v/>
      </c>
      <c r="CD411" s="4" t="str">
        <f>_xlfn.LET(
    _xlpm.errorList, _xlfn.TEXTJOIN(". ", TRUE, Table_Sequence_Check[[#This Row],[Problem Sequence Check]:[GC Check]],Table_Sequence_Check[[#This Row],[Restriction Enzyme Error]:[Gblock No Vector Check]]),
    IF(AND(Table65[[#This Row],[Service]]&lt;&gt;"", Table65[[#This Row],[Custom Sequence/Bank ID]]&lt;&gt;"SPECIAL",_xlpm.errorList&lt;&gt;""), _xlpm.errorList &amp; ".", "")
)</f>
        <v/>
      </c>
      <c r="CF411" s="3" t="str">
        <f t="shared" si="30"/>
        <v>Required</v>
      </c>
      <c r="CG411" s="1" t="str">
        <f t="shared" si="31"/>
        <v>Optional</v>
      </c>
      <c r="CH411" s="1" t="str">
        <f>IF(Table65[[#This Row],[Service]]&lt;&gt;"",IF((Table65[[#This Row],[Service]]="HT Custom RNA") + (Table65[[#This Row],[Service]]="HT Geneblock Custom RNA"), "Empty","Required"),"Empty")</f>
        <v>Empty</v>
      </c>
      <c r="CI411" s="1" t="str">
        <f>IF(Table65[[#This Row],[Service]] = "Stock RNA", "Required","Empty")</f>
        <v>Empty</v>
      </c>
      <c r="CJ411" s="1" t="str">
        <f>IF(OR(Table65[[#This Row],[Service]] = "Custom RNA", Table65[[#This Row],[Service]] = "HT Custom RNA", Table65[[#This Row],[Service]] = "HT Geneblock Custom RNA", Table65[[#This Row],[Service]] = "Formulation"), "Required", "Empty")</f>
        <v>Empty</v>
      </c>
      <c r="CK411" s="1" t="str">
        <f>IF(OR(Table65[[#This Row],[Service]] = "Custom RNA", Table65[[#This Row],[Service]] = "HT Custom RNA", Table65[[#This Row],[Service]] = "HT Geneblock Custom RNA"), "Required", "Empty")</f>
        <v>Empty</v>
      </c>
      <c r="CL411" s="1" t="str">
        <f>IF(OR(Table65[[#This Row],[Service]] = "Custom RNA", Table65[[#This Row],[Service]] = "HT Custom RNA", Table65[[#This Row],[Service]] = "HT Geneblock Custom RNA"), "Required", "Empty")</f>
        <v>Empty</v>
      </c>
      <c r="CM411" s="1" t="str">
        <f>IF(OR(Table65[[#This Row],[Service]] = "Custom RNA", Table65[[#This Row],[Service]] = "HT Custom RNA", Table65[[#This Row],[Service]] = "HT Geneblock Custom RNA"), "Required", "Empty")</f>
        <v>Empty</v>
      </c>
      <c r="CN411" s="1" t="str">
        <f>IF(AND(Table65[[#This Row],[Vector]]&lt;&gt;"Banked Construct", OR(Table65[[#This Row],[Service]] = "Custom RNA", Table65[[#This Row],[Service]] = "HT Custom RNA",Table65[[#This Row],[Service]] = "HT Geneblock Custom RNA",)), "Optional", "Empty")</f>
        <v>Empty</v>
      </c>
      <c r="CO411" s="1" t="str">
        <f>IF(OR(Table65[[#This Row],[Service]] = "Custom RNA", Table65[[#This Row],[Service]] = "HT Custom RNA"), "Optional", "Empty")</f>
        <v>Empty</v>
      </c>
      <c r="CP411" s="1" t="str">
        <f>IF(OR(Table65[[#This Row],[Service]] = "Custom RNA", Table65[[#This Row],[Service]] = "HT Custom RNA", Table65[[#This Row],[Service]] = "HT Custom Geneblock RNA"), "Optional", "Empty")</f>
        <v>Empty</v>
      </c>
      <c r="CQ411" s="1" t="str">
        <f>IF(Table65[[#This Row],[Service]]&lt;&gt;"",IF(OR(Table65[[#This Row],[Service]]="HT Custom RNA", Table65[[#This Row],[Service]]="HT Geneblock Custom RNA"), "Empty","Optional"),"Empty")</f>
        <v>Empty</v>
      </c>
      <c r="CR411" s="1" t="str">
        <f>IF(AND(Table65[[#This Row],[Formulation]]&lt;&gt;"",Table65[[#This Row],[Formulation]]&lt;&gt;"None",Table65[[#This Row],[Formulation]]&lt;&gt;"No Options"), "Required","Empty")</f>
        <v>Empty</v>
      </c>
      <c r="CS411" s="1" t="str">
        <f>IF(AND(Table65[[#This Row],[Formulation]]&lt;&gt;"",Table65[[#This Row],[Formulation]]&lt;&gt;"None",Table65[[#This Row],[Formulation]]&lt;&gt;"No Options"), "Optional","Empty")</f>
        <v>Empty</v>
      </c>
      <c r="CT411" s="1" t="str">
        <f t="shared" si="32"/>
        <v>Optional</v>
      </c>
      <c r="CU411" s="1" t="str">
        <f t="shared" si="33"/>
        <v>Optional</v>
      </c>
      <c r="CV411" s="2" t="str">
        <f t="shared" si="34"/>
        <v>Optional</v>
      </c>
    </row>
    <row r="412" spans="1:100" x14ac:dyDescent="0.35">
      <c r="A412" s="69">
        <v>408</v>
      </c>
      <c r="B412" s="59"/>
      <c r="C412" s="83"/>
      <c r="D412" s="85"/>
      <c r="E412" s="90"/>
      <c r="F412" s="60"/>
      <c r="G412" s="60"/>
      <c r="H412" s="60"/>
      <c r="I412" s="61"/>
      <c r="J412" s="61"/>
      <c r="K412" s="105"/>
      <c r="L412" s="90"/>
      <c r="M412" s="60"/>
      <c r="N412" s="108"/>
      <c r="O412" s="91"/>
      <c r="P412" s="111"/>
      <c r="Q412" s="93" t="str">
        <f>Table_Sequence_Check[[#This Row],[Final Warnings]]</f>
        <v/>
      </c>
      <c r="R412" s="19"/>
      <c r="S412" s="19"/>
      <c r="T412" s="19"/>
      <c r="BG412" s="3" t="str" cm="1">
        <f t="array" ref="BG412">_xlfn.LET(
    _xlpm.ProblemFound, _xlfn.TEXTJOIN(", ", TRUE, IF(OR(Table65[[#This Row],[Codon Optimize Capitalized?]]="No", Table65[[#This Row],[Codon Optimize Capitalized?]]=""), IF((ISNUMBER(SEARCH(Table_Problem_Sequences[Problem Sequences], Table65[[#This Row],[Custom Sequence/Bank ID]]))), Table_Problem_Sequences[Problem Sequences], ""),IF((ISNUMBER(FIND(LOWER(Table_Problem_Sequences[Problem Sequences]), Table65[[#This Row],[Custom Sequence/Bank ID]]))), Table_Problem_Sequences[Problem Sequences], ""))),
    IF(_xlpm.ProblemFound="", "", "Warning 1: Problem sequences found (" &amp; _xlpm.ProblemFound &amp; ")"))</f>
        <v/>
      </c>
      <c r="BH412" s="3" t="str">
        <f>IF(AND(Table65[[#This Row],[Vector]] &lt;&gt; "Banked Construct",Table65[[#This Row],[Service]]&lt;&gt;"Stock RNA", LEN(Table65[[#This Row],[Custom Sequence/Bank ID]])&lt;300, Table65[[#This Row],[Custom Sequence/Bank ID]]&lt;&gt;""),"Comment: Sequence is less than 300nt. A spacer sequence will be added to bring the length up to 300nt","")</f>
        <v/>
      </c>
      <c r="BI412" s="1" t="str">
        <f>IF(AND(Table65[[#This Row],[Custom Sequence/Bank ID]]&lt;&gt;"", Table65[[#This Row],[Codon Optimize Capitalized?]]&lt;&gt; "No", Table65[[#This Row],[Codon Optimize Capitalized?]]&lt;&gt; "", Table65[[#This Row],[Codon Optimize Capitalized?]]&lt;&gt; "No Options"),
    IF(MOD(LEN(SUBSTITUTE(SUBSTITUTE(SUBSTITUTE(SUBSTITUTE(SUBSTITUTE(Table65[[#This Row],[Custom Sequence/Bank ID]], "a", ""), "c", ""), "g", ""), "u", ""), "t", "")), 3) = 0,
        "",
        "Error 3: Optimization regions not divisible by 3"),
    "")</f>
        <v/>
      </c>
      <c r="BJ412" s="1" t="str">
        <f>IF(
    Table65[[#This Row],[Vector]]="Banked Construct",
    IF(
        AND(
            LEFT(Table65[[#This Row],[Custom Sequence/Bank ID]], 3)="RTC",
            ISNUMBER(VALUE(MID(Table65[[#This Row],[Custom Sequence/Bank ID]], 4, 7))),
            LEN(Table65[[#This Row],[Custom Sequence/Bank ID]])=10
        ),
        "",
        "Error 4: Incorrect Bank ID"
    ),
    ""
)</f>
        <v/>
      </c>
      <c r="BK412" s="1" t="str">
        <f>IF(
   AND(Table65[[#This Row],[Vector]]&lt;&gt;"Banked Construct", LEN(Table65[[#This Row],[Custom Sequence/Bank ID]])&gt;0),
   IF(
      LEN(
         SUBSTITUTE(
            SUBSTITUTE(
               SUBSTITUTE(
                  SUBSTITUTE(UPPER(Table65[[#This Row],[Custom Sequence/Bank ID]]),"A",""),
               "C",""),
            "T",""),
         "G","")
      )&gt;0,
      "Error 5: Non-ACGT characters present",
      ""
   ),
   ""
)</f>
        <v/>
      </c>
      <c r="BL412" s="4" t="str">
        <f>IF(AND(Table65[[#This Row],[Vector]] &lt;&gt; "Banked Construct",Table65[[#This Row],[Service]]="Custom RNA", LEN(Table65[[#This Row],[Custom Sequence/Bank ID]])&gt;10000),"Error 6: Maximum sequence length is 10,000nt",IF(AND(Table65[[#This Row],[Vector]] &lt;&gt; "Banked Construct",Table65[[#This Row],[Service]]="HT Custom RNA", LEN(Table65[[#This Row],[Custom Sequence/Bank ID]])&gt;5000),"Error 6: Maximum sequence length for HT is 5,000nt", IF(Table65[[#This Row],[Service]]="HT Geneblock Custom RNA", IF(AND(Table65[[#This Row],[Vector]]="RTC coding circRNA", LEN(Table65[[#This Row],[Custom Sequence/Bank ID]])&gt;3793),"Error 6: Maximum sequence length for Coding CircRNA Geneblock is 3,793nt", IF(AND(Table65[[#This Row],[Vector]]="RTC noncoding circRNA", LEN(Table65[[#This Row],[Custom Sequence/Bank ID]])&gt;4493),"Error 6: Maximum sequence length for Noncoding CircRNA Geneblock is 4,493nt", IF(AND(Table65[[#This Row],[Vector]]="RTC Other RNA", LEN(Table65[[#This Row],[Custom Sequence/Bank ID]])&gt;4913),"Error 6: Maximum sequence length for Other RNA Geneblock is 4,913nt",""))),"")))</f>
        <v/>
      </c>
      <c r="BM412" s="4" t="str">
        <f>IF(AND(Table65[[#This Row],[Vector]] &lt;&gt; "Banked Construct", Table65[[#This Row],[Service]]&lt;&gt;"Stock RNA", Table65[[#This Row],[Custom Sequence/Bank ID]]&lt;&gt;""),
    _xlfn.LET(
        _xlpm.Sequence, Table65[[#This Row],[Custom Sequence/Bank ID]],
        _xlpm.OriginalLength, IF(AND(Table65[[#This Row],[Codon Optimize Capitalized?]] &lt;&gt; "No", Table65[[#This Row],[Codon Optimize Capitalized?]] &lt;&gt; ""),
                           LEN(SUBSTITUTE(SUBSTITUTE(SUBSTITUTE(SUBSTITUTE(SUBSTITUTE(_xlpm.Sequence, "A", ""), "C", ""), "G", ""), "T", ""), "U", "")),
                           LEN(_xlpm.Sequence)),
        _xlpm.NoGCLength, IF(AND(Table65[[#This Row],[Codon Optimize Capitalized?]] &lt;&gt; "No", Table65[[#This Row],[Codon Optimize Capitalized?]] &lt;&gt; ""),
                       LEN((SUBSTITUTE(SUBSTITUTE(SUBSTITUTE(SUBSTITUTE(SUBSTITUTE(SUBSTITUTE(SUBSTITUTE(_xlpm.Sequence, "A", ""), "C", ""), "G", ""), "T", ""), "U", ""), "g", ""), "c", ""))),
                       LEN(SUBSTITUTE(SUBSTITUTE(UPPER(_xlpm.Sequence), "G", ""), "C", ""))),
        _xlpm.GCLength, _xlpm.OriginalLength - _xlpm.NoGCLength,
        _xlpm.GCPercentage, IF(_xlpm.OriginalLength &gt; 15, _xlpm.GCLength / _xlpm.OriginalLength, 0.5),
                IF(OR(_xlpm.GCPercentage &gt; 0.65, _xlpm.GCPercentage &lt; 0.25), "Warning 7: Unoptimized region GC is not between 25-65%", "")
    ),
    ""
)</f>
        <v/>
      </c>
      <c r="BN412" s="4" t="str" cm="1">
        <f t="array" ref="BN412">_xlfn.LET(
    _xlpm.ProblemFound, _xlfn.TEXTJOIN(", ", TRUE, IF(OR(Table65[[#This Row],[Codon Optimize Capitalized?]]="No", Table65[[#This Row],[Codon Optimize Capitalized?]]=""), IF((ISNUMBER(SEARCH(Table_Restriction_Enzymes[XbaI], Table65[[#This Row],[Custom Sequence/Bank ID]]))), Table_Restriction_Enzymes[XbaI], ""),IF((ISNUMBER(FIND(LOWER(Table_Restriction_Enzymes[XbaI]), Table65[[#This Row],[Custom Sequence/Bank ID]]))), Table_Restriction_Enzymes[XbaI], ""))),
    IF(_xlpm.ProblemFound="", "", "[" &amp; _xlpm.ProblemFound &amp; "]"))</f>
        <v/>
      </c>
      <c r="BO412" s="4" t="str">
        <f>IF(Table_Sequence_Check[[#This Row],[Restriction Enzyme 1 Check]]&lt;&gt;"", Table_Restriction_Enzymes[[#Headers],[XbaI]],"")</f>
        <v/>
      </c>
      <c r="BP412" s="4" t="str" cm="1">
        <f t="array" ref="BP412">_xlfn.LET(
    _xlpm.ProblemFound, _xlfn.TEXTJOIN(", ", TRUE, IF(OR(Table65[[#This Row],[Codon Optimize Capitalized?]]="No", Table65[[#This Row],[Codon Optimize Capitalized?]]=""), IF((ISNUMBER(SEARCH(Table_Restriction_Enzymes[AscI], Table65[[#This Row],[Custom Sequence/Bank ID]]))), Table_Restriction_Enzymes[AscI], ""),IF((ISNUMBER(FIND(LOWER(Table_Restriction_Enzymes[AscI]), Table65[[#This Row],[Custom Sequence/Bank ID]]))), Table_Restriction_Enzymes[AscI], ""))),
    IF(_xlpm.ProblemFound="", "", "[" &amp; _xlpm.ProblemFound &amp; "]"))</f>
        <v/>
      </c>
      <c r="BQ412" s="4" t="str">
        <f>IF(Table_Sequence_Check[[#This Row],[Restriction Enzyme 2 Check]]&lt;&gt;"", Table_Restriction_Enzymes[[#Headers],[AscI]],"")</f>
        <v/>
      </c>
      <c r="BR412" s="4" t="str">
        <f>IF(AND(Table65[[#This Row],[Vector]] &lt;&gt; "Banked Construct",Table65[[#This Row],[Service]]&lt;&gt;"Stock RNA", Table65[[#This Row],[Service]]&lt;&gt;"HT Geneblock Custom RNA", Table_Sequence_Check[[#This Row],[Restriction Enzyme 1 Check]]&lt;&gt;"", Table_Sequence_Check[[#This Row],[Restriction Enzyme 2 Check]]&lt;&gt; ""),"Error 8: Remove instances of one of the following: " &amp; _xlfn.CONCAT(Table_Sequence_Check[[#This Row],[Restriction Enzyme 1 Check]],Table_Sequence_Check[[#This Row],[Restriction Enzyme 2 Check]]),"")</f>
        <v/>
      </c>
      <c r="BS412" s="4" t="str" cm="1">
        <f t="array" ref="BS412">IF(
   AND(
      Table65[[#This Row],[Service]] &lt;&gt; "",
      OR(
         COUNTIF(Table65[Service], "HT Custom RNA") &gt; 0,
         COUNTIF(Table65[Service], "HT Geneblock Custom RNA") &gt; 0
      ),
      COUNTA(_xlfn.UNIQUE(_xlfn._xlws.FILTER(Table65[Service], Table65[Service] &lt;&gt; ""))) &gt; 1
   ),
   "Error 9: If selecting HT Custom RNA or HT Geneblock Custom RNA, all items must match the selected HT service",
   ""
)</f>
        <v/>
      </c>
      <c r="BT412" s="4" t="str" cm="1">
        <f t="array" ref="BT412">IF(
   AND(
      Table65[[#This Row],[Service]] &lt;&gt; "",
      OR(COUNTIF(Table65[Service], "*HT Custom RNA*") &gt; 0, COUNTIF(Table65[Service], "*HT Geneblock Custom RNA*") &gt; 0),
      OR(
         COUNTA(_xlfn.UNIQUE(_xlfn._xlws.FILTER(Table65[RNA Analytics], (Table65[Service] &lt;&gt; "")))) &gt; 1,
         COUNTA(_xlfn.UNIQUE(_xlfn._xlws.FILTER(Table65[Bank Construct?], (Table65[Service] &lt;&gt; "")))) &gt; 1,
         COUNTA(_xlfn.UNIQUE(_xlfn._xlws.FILTER(Table65[Synthesis Type], (Table65[Service] &lt;&gt; "")))) &gt; 1
      )
   ),
   "Error 10: If submitting HT Custom RNA or HT Geneblock Custom RNA service request, all items must have the same Synthesis Type, Banking, and Analytics",
   ""
)</f>
        <v/>
      </c>
      <c r="BU412" s="4" t="str">
        <f>IF(AND(OR(Table65[[#This Row],[Service]] = "HT Custom RNA",Table65[[#This Row],[Service]] = "HT Geneblock Custom RNA"), Table65[[#This Row],[Vector]]="Banked Construct"),"Error 11: Banked constructs cannot be submitted for HT/Geneblock Custom RNA service. Contact the core if you'd like to resynthesize an entire banked plate","")</f>
        <v/>
      </c>
      <c r="BV412" s="4" t="str">
        <f>IF(AND(Table65[[#This Row],[Service]] &lt;&gt; "", Table65[[#This Row],[Vector]]="Banked Construct", Table65[[#This Row],[Bank Construct?]]="Yes"),"Error 12: Cannot bank constructs that are already banked","")</f>
        <v/>
      </c>
      <c r="BW412" s="4" t="str" cm="1">
        <f t="array" ref="BW412">_xlfn.LET(
    _xlpm.ProblemFound, _xlfn.TEXTJOIN(", ", TRUE, IF(AND(Table65[[#This Row],[Synthesis Type]]="Other RNA", OR(Table65[[#This Row],[Codon Optimize Capitalized?]]="No", Table65[[#This Row],[Codon Optimize Capitalized?]]="")), IF((ISNUMBER(SEARCH(Table_pA_Check[pA Check], Table65[[#This Row],[Custom Sequence/Bank ID]]))), Table_pA_Check[pA Check], ""),IF((ISNUMBER(FIND(LOWER(Table_pA_Check[pA Check]), Table65[[#This Row],[Custom Sequence/Bank ID]]))), Table_pA_Check[pA Check], ""))),
    IF(_xlpm.ProblemFound="", "", "Error 13: Problem sequences found (" &amp; _xlpm.ProblemFound &amp; ")"))</f>
        <v/>
      </c>
      <c r="BX412" s="4" t="str">
        <f>IF(AND(Table65[[#This Row],[Service]] &lt;&gt; "", Table65[[#This Row],[Codon Optimize Capitalized?]]&lt;&gt; "No", Table65[[#This Row],[Codon Optimize Capitalized?]]&lt;&gt; "", Table65[[#This Row],[Codon Optimize Capitalized?]]&lt;&gt; "No Options", EXACT(Table65[[#This Row],[Custom Sequence/Bank ID]],LOWER(Table65[[#This Row],[Custom Sequence/Bank ID]]))),"Error 14: Codon optimization is selected, but sequence is lowercase. Change regions for optimization to uppercase","")</f>
        <v/>
      </c>
      <c r="BY412" s="4" t="str">
        <f>IF(COUNTIF(Table65[Name], Table65[[#This Row],[Name]]) &gt; 1, "Error 15: Duplicate name", "")</f>
        <v/>
      </c>
      <c r="BZ412" s="4" t="str">
        <f>IF(
   Table65[[#This Row],[Service]]&lt;&gt;"",
   IF(
      AND(Table65[[#This Row],[Formulation]]="", Table65[[#This Row],[Number of Aliquots]]&gt;1),
      "Error 16: The RTC can only aliquot formulated circRNA; unformulated circRNA is stable through many freeze-thaw cycles",
      ""
   ),
   ""
)</f>
        <v/>
      </c>
      <c r="CA412" s="4" t="str">
        <f>IF(
   Table65[[#This Row],[Service]]&lt;&gt;"",
   IF(
      Table65[[#This Row],[Number of Aliquots]] &gt; (Table65[[#This Row],[Quantity (mg)]]*20),
      "Error 17: Too many aliquots. Maximum aliquots for Quantity requested = " &amp; (Table65[[#This Row],[Quantity (mg)]]*20),
      ""
   ),
   ""
)</f>
        <v/>
      </c>
      <c r="CB412" s="4" t="str">
        <f>IF(
   AND(Table65[[#This Row],[Service]]&lt;&gt;"", Table65[[#This Row],[Quantity (mg)]]&lt;0.2, Table65[[#This Row],[Formulation]]&lt;&gt;"", Table65[[#This Row],[Formulation]]&lt;&gt;"None"),
   "Error 18: Quantity too low. Minimum is 0.2mg for formulations",
   ""
)</f>
        <v/>
      </c>
      <c r="CC412" s="4" t="str">
        <f>IF(
   AND(Table65[[#This Row],[Service]]&lt;&gt;"", Table65[[#This Row],[Vector]]="No Vector", Table65[[#This Row],[Service]]&lt;&gt;"HT Geneblock Custom RNA"),
   "Error 19: [No Vector] can only be used for Geneblock service",
   ""
)</f>
        <v/>
      </c>
      <c r="CD412" s="4" t="str">
        <f>_xlfn.LET(
    _xlpm.errorList, _xlfn.TEXTJOIN(". ", TRUE, Table_Sequence_Check[[#This Row],[Problem Sequence Check]:[GC Check]],Table_Sequence_Check[[#This Row],[Restriction Enzyme Error]:[Gblock No Vector Check]]),
    IF(AND(Table65[[#This Row],[Service]]&lt;&gt;"", Table65[[#This Row],[Custom Sequence/Bank ID]]&lt;&gt;"SPECIAL",_xlpm.errorList&lt;&gt;""), _xlpm.errorList &amp; ".", "")
)</f>
        <v/>
      </c>
      <c r="CF412" s="3" t="str">
        <f t="shared" si="30"/>
        <v>Required</v>
      </c>
      <c r="CG412" s="1" t="str">
        <f t="shared" si="31"/>
        <v>Optional</v>
      </c>
      <c r="CH412" s="1" t="str">
        <f>IF(Table65[[#This Row],[Service]]&lt;&gt;"",IF((Table65[[#This Row],[Service]]="HT Custom RNA") + (Table65[[#This Row],[Service]]="HT Geneblock Custom RNA"), "Empty","Required"),"Empty")</f>
        <v>Empty</v>
      </c>
      <c r="CI412" s="1" t="str">
        <f>IF(Table65[[#This Row],[Service]] = "Stock RNA", "Required","Empty")</f>
        <v>Empty</v>
      </c>
      <c r="CJ412" s="1" t="str">
        <f>IF(OR(Table65[[#This Row],[Service]] = "Custom RNA", Table65[[#This Row],[Service]] = "HT Custom RNA", Table65[[#This Row],[Service]] = "HT Geneblock Custom RNA", Table65[[#This Row],[Service]] = "Formulation"), "Required", "Empty")</f>
        <v>Empty</v>
      </c>
      <c r="CK412" s="1" t="str">
        <f>IF(OR(Table65[[#This Row],[Service]] = "Custom RNA", Table65[[#This Row],[Service]] = "HT Custom RNA", Table65[[#This Row],[Service]] = "HT Geneblock Custom RNA"), "Required", "Empty")</f>
        <v>Empty</v>
      </c>
      <c r="CL412" s="1" t="str">
        <f>IF(OR(Table65[[#This Row],[Service]] = "Custom RNA", Table65[[#This Row],[Service]] = "HT Custom RNA", Table65[[#This Row],[Service]] = "HT Geneblock Custom RNA"), "Required", "Empty")</f>
        <v>Empty</v>
      </c>
      <c r="CM412" s="1" t="str">
        <f>IF(OR(Table65[[#This Row],[Service]] = "Custom RNA", Table65[[#This Row],[Service]] = "HT Custom RNA", Table65[[#This Row],[Service]] = "HT Geneblock Custom RNA"), "Required", "Empty")</f>
        <v>Empty</v>
      </c>
      <c r="CN412" s="1" t="str">
        <f>IF(AND(Table65[[#This Row],[Vector]]&lt;&gt;"Banked Construct", OR(Table65[[#This Row],[Service]] = "Custom RNA", Table65[[#This Row],[Service]] = "HT Custom RNA",Table65[[#This Row],[Service]] = "HT Geneblock Custom RNA",)), "Optional", "Empty")</f>
        <v>Empty</v>
      </c>
      <c r="CO412" s="1" t="str">
        <f>IF(OR(Table65[[#This Row],[Service]] = "Custom RNA", Table65[[#This Row],[Service]] = "HT Custom RNA"), "Optional", "Empty")</f>
        <v>Empty</v>
      </c>
      <c r="CP412" s="1" t="str">
        <f>IF(OR(Table65[[#This Row],[Service]] = "Custom RNA", Table65[[#This Row],[Service]] = "HT Custom RNA", Table65[[#This Row],[Service]] = "HT Custom Geneblock RNA"), "Optional", "Empty")</f>
        <v>Empty</v>
      </c>
      <c r="CQ412" s="1" t="str">
        <f>IF(Table65[[#This Row],[Service]]&lt;&gt;"",IF(OR(Table65[[#This Row],[Service]]="HT Custom RNA", Table65[[#This Row],[Service]]="HT Geneblock Custom RNA"), "Empty","Optional"),"Empty")</f>
        <v>Empty</v>
      </c>
      <c r="CR412" s="1" t="str">
        <f>IF(AND(Table65[[#This Row],[Formulation]]&lt;&gt;"",Table65[[#This Row],[Formulation]]&lt;&gt;"None",Table65[[#This Row],[Formulation]]&lt;&gt;"No Options"), "Required","Empty")</f>
        <v>Empty</v>
      </c>
      <c r="CS412" s="1" t="str">
        <f>IF(AND(Table65[[#This Row],[Formulation]]&lt;&gt;"",Table65[[#This Row],[Formulation]]&lt;&gt;"None",Table65[[#This Row],[Formulation]]&lt;&gt;"No Options"), "Optional","Empty")</f>
        <v>Empty</v>
      </c>
      <c r="CT412" s="1" t="str">
        <f t="shared" si="32"/>
        <v>Optional</v>
      </c>
      <c r="CU412" s="1" t="str">
        <f t="shared" si="33"/>
        <v>Optional</v>
      </c>
      <c r="CV412" s="2" t="str">
        <f t="shared" si="34"/>
        <v>Optional</v>
      </c>
    </row>
    <row r="413" spans="1:100" x14ac:dyDescent="0.35">
      <c r="A413" s="69">
        <v>409</v>
      </c>
      <c r="B413" s="59"/>
      <c r="C413" s="83"/>
      <c r="D413" s="85"/>
      <c r="E413" s="90"/>
      <c r="F413" s="60"/>
      <c r="G413" s="60"/>
      <c r="H413" s="60"/>
      <c r="I413" s="61"/>
      <c r="J413" s="61"/>
      <c r="K413" s="105"/>
      <c r="L413" s="90"/>
      <c r="M413" s="60"/>
      <c r="N413" s="108"/>
      <c r="O413" s="91"/>
      <c r="P413" s="111"/>
      <c r="Q413" s="93" t="str">
        <f>Table_Sequence_Check[[#This Row],[Final Warnings]]</f>
        <v/>
      </c>
      <c r="R413" s="19"/>
      <c r="S413" s="19"/>
      <c r="T413" s="19"/>
      <c r="BG413" s="3" t="str" cm="1">
        <f t="array" ref="BG413">_xlfn.LET(
    _xlpm.ProblemFound, _xlfn.TEXTJOIN(", ", TRUE, IF(OR(Table65[[#This Row],[Codon Optimize Capitalized?]]="No", Table65[[#This Row],[Codon Optimize Capitalized?]]=""), IF((ISNUMBER(SEARCH(Table_Problem_Sequences[Problem Sequences], Table65[[#This Row],[Custom Sequence/Bank ID]]))), Table_Problem_Sequences[Problem Sequences], ""),IF((ISNUMBER(FIND(LOWER(Table_Problem_Sequences[Problem Sequences]), Table65[[#This Row],[Custom Sequence/Bank ID]]))), Table_Problem_Sequences[Problem Sequences], ""))),
    IF(_xlpm.ProblemFound="", "", "Warning 1: Problem sequences found (" &amp; _xlpm.ProblemFound &amp; ")"))</f>
        <v/>
      </c>
      <c r="BH413" s="3" t="str">
        <f>IF(AND(Table65[[#This Row],[Vector]] &lt;&gt; "Banked Construct",Table65[[#This Row],[Service]]&lt;&gt;"Stock RNA", LEN(Table65[[#This Row],[Custom Sequence/Bank ID]])&lt;300, Table65[[#This Row],[Custom Sequence/Bank ID]]&lt;&gt;""),"Comment: Sequence is less than 300nt. A spacer sequence will be added to bring the length up to 300nt","")</f>
        <v/>
      </c>
      <c r="BI413" s="1" t="str">
        <f>IF(AND(Table65[[#This Row],[Custom Sequence/Bank ID]]&lt;&gt;"", Table65[[#This Row],[Codon Optimize Capitalized?]]&lt;&gt; "No", Table65[[#This Row],[Codon Optimize Capitalized?]]&lt;&gt; "", Table65[[#This Row],[Codon Optimize Capitalized?]]&lt;&gt; "No Options"),
    IF(MOD(LEN(SUBSTITUTE(SUBSTITUTE(SUBSTITUTE(SUBSTITUTE(SUBSTITUTE(Table65[[#This Row],[Custom Sequence/Bank ID]], "a", ""), "c", ""), "g", ""), "u", ""), "t", "")), 3) = 0,
        "",
        "Error 3: Optimization regions not divisible by 3"),
    "")</f>
        <v/>
      </c>
      <c r="BJ413" s="1" t="str">
        <f>IF(
    Table65[[#This Row],[Vector]]="Banked Construct",
    IF(
        AND(
            LEFT(Table65[[#This Row],[Custom Sequence/Bank ID]], 3)="RTC",
            ISNUMBER(VALUE(MID(Table65[[#This Row],[Custom Sequence/Bank ID]], 4, 7))),
            LEN(Table65[[#This Row],[Custom Sequence/Bank ID]])=10
        ),
        "",
        "Error 4: Incorrect Bank ID"
    ),
    ""
)</f>
        <v/>
      </c>
      <c r="BK413" s="1" t="str">
        <f>IF(
   AND(Table65[[#This Row],[Vector]]&lt;&gt;"Banked Construct", LEN(Table65[[#This Row],[Custom Sequence/Bank ID]])&gt;0),
   IF(
      LEN(
         SUBSTITUTE(
            SUBSTITUTE(
               SUBSTITUTE(
                  SUBSTITUTE(UPPER(Table65[[#This Row],[Custom Sequence/Bank ID]]),"A",""),
               "C",""),
            "T",""),
         "G","")
      )&gt;0,
      "Error 5: Non-ACGT characters present",
      ""
   ),
   ""
)</f>
        <v/>
      </c>
      <c r="BL413" s="4" t="str">
        <f>IF(AND(Table65[[#This Row],[Vector]] &lt;&gt; "Banked Construct",Table65[[#This Row],[Service]]="Custom RNA", LEN(Table65[[#This Row],[Custom Sequence/Bank ID]])&gt;10000),"Error 6: Maximum sequence length is 10,000nt",IF(AND(Table65[[#This Row],[Vector]] &lt;&gt; "Banked Construct",Table65[[#This Row],[Service]]="HT Custom RNA", LEN(Table65[[#This Row],[Custom Sequence/Bank ID]])&gt;5000),"Error 6: Maximum sequence length for HT is 5,000nt", IF(Table65[[#This Row],[Service]]="HT Geneblock Custom RNA", IF(AND(Table65[[#This Row],[Vector]]="RTC coding circRNA", LEN(Table65[[#This Row],[Custom Sequence/Bank ID]])&gt;3793),"Error 6: Maximum sequence length for Coding CircRNA Geneblock is 3,793nt", IF(AND(Table65[[#This Row],[Vector]]="RTC noncoding circRNA", LEN(Table65[[#This Row],[Custom Sequence/Bank ID]])&gt;4493),"Error 6: Maximum sequence length for Noncoding CircRNA Geneblock is 4,493nt", IF(AND(Table65[[#This Row],[Vector]]="RTC Other RNA", LEN(Table65[[#This Row],[Custom Sequence/Bank ID]])&gt;4913),"Error 6: Maximum sequence length for Other RNA Geneblock is 4,913nt",""))),"")))</f>
        <v/>
      </c>
      <c r="BM413" s="4" t="str">
        <f>IF(AND(Table65[[#This Row],[Vector]] &lt;&gt; "Banked Construct", Table65[[#This Row],[Service]]&lt;&gt;"Stock RNA", Table65[[#This Row],[Custom Sequence/Bank ID]]&lt;&gt;""),
    _xlfn.LET(
        _xlpm.Sequence, Table65[[#This Row],[Custom Sequence/Bank ID]],
        _xlpm.OriginalLength, IF(AND(Table65[[#This Row],[Codon Optimize Capitalized?]] &lt;&gt; "No", Table65[[#This Row],[Codon Optimize Capitalized?]] &lt;&gt; ""),
                           LEN(SUBSTITUTE(SUBSTITUTE(SUBSTITUTE(SUBSTITUTE(SUBSTITUTE(_xlpm.Sequence, "A", ""), "C", ""), "G", ""), "T", ""), "U", "")),
                           LEN(_xlpm.Sequence)),
        _xlpm.NoGCLength, IF(AND(Table65[[#This Row],[Codon Optimize Capitalized?]] &lt;&gt; "No", Table65[[#This Row],[Codon Optimize Capitalized?]] &lt;&gt; ""),
                       LEN((SUBSTITUTE(SUBSTITUTE(SUBSTITUTE(SUBSTITUTE(SUBSTITUTE(SUBSTITUTE(SUBSTITUTE(_xlpm.Sequence, "A", ""), "C", ""), "G", ""), "T", ""), "U", ""), "g", ""), "c", ""))),
                       LEN(SUBSTITUTE(SUBSTITUTE(UPPER(_xlpm.Sequence), "G", ""), "C", ""))),
        _xlpm.GCLength, _xlpm.OriginalLength - _xlpm.NoGCLength,
        _xlpm.GCPercentage, IF(_xlpm.OriginalLength &gt; 15, _xlpm.GCLength / _xlpm.OriginalLength, 0.5),
                IF(OR(_xlpm.GCPercentage &gt; 0.65, _xlpm.GCPercentage &lt; 0.25), "Warning 7: Unoptimized region GC is not between 25-65%", "")
    ),
    ""
)</f>
        <v/>
      </c>
      <c r="BN413" s="4" t="str" cm="1">
        <f t="array" ref="BN413">_xlfn.LET(
    _xlpm.ProblemFound, _xlfn.TEXTJOIN(", ", TRUE, IF(OR(Table65[[#This Row],[Codon Optimize Capitalized?]]="No", Table65[[#This Row],[Codon Optimize Capitalized?]]=""), IF((ISNUMBER(SEARCH(Table_Restriction_Enzymes[XbaI], Table65[[#This Row],[Custom Sequence/Bank ID]]))), Table_Restriction_Enzymes[XbaI], ""),IF((ISNUMBER(FIND(LOWER(Table_Restriction_Enzymes[XbaI]), Table65[[#This Row],[Custom Sequence/Bank ID]]))), Table_Restriction_Enzymes[XbaI], ""))),
    IF(_xlpm.ProblemFound="", "", "[" &amp; _xlpm.ProblemFound &amp; "]"))</f>
        <v/>
      </c>
      <c r="BO413" s="4" t="str">
        <f>IF(Table_Sequence_Check[[#This Row],[Restriction Enzyme 1 Check]]&lt;&gt;"", Table_Restriction_Enzymes[[#Headers],[XbaI]],"")</f>
        <v/>
      </c>
      <c r="BP413" s="4" t="str" cm="1">
        <f t="array" ref="BP413">_xlfn.LET(
    _xlpm.ProblemFound, _xlfn.TEXTJOIN(", ", TRUE, IF(OR(Table65[[#This Row],[Codon Optimize Capitalized?]]="No", Table65[[#This Row],[Codon Optimize Capitalized?]]=""), IF((ISNUMBER(SEARCH(Table_Restriction_Enzymes[AscI], Table65[[#This Row],[Custom Sequence/Bank ID]]))), Table_Restriction_Enzymes[AscI], ""),IF((ISNUMBER(FIND(LOWER(Table_Restriction_Enzymes[AscI]), Table65[[#This Row],[Custom Sequence/Bank ID]]))), Table_Restriction_Enzymes[AscI], ""))),
    IF(_xlpm.ProblemFound="", "", "[" &amp; _xlpm.ProblemFound &amp; "]"))</f>
        <v/>
      </c>
      <c r="BQ413" s="4" t="str">
        <f>IF(Table_Sequence_Check[[#This Row],[Restriction Enzyme 2 Check]]&lt;&gt;"", Table_Restriction_Enzymes[[#Headers],[AscI]],"")</f>
        <v/>
      </c>
      <c r="BR413" s="4" t="str">
        <f>IF(AND(Table65[[#This Row],[Vector]] &lt;&gt; "Banked Construct",Table65[[#This Row],[Service]]&lt;&gt;"Stock RNA", Table65[[#This Row],[Service]]&lt;&gt;"HT Geneblock Custom RNA", Table_Sequence_Check[[#This Row],[Restriction Enzyme 1 Check]]&lt;&gt;"", Table_Sequence_Check[[#This Row],[Restriction Enzyme 2 Check]]&lt;&gt; ""),"Error 8: Remove instances of one of the following: " &amp; _xlfn.CONCAT(Table_Sequence_Check[[#This Row],[Restriction Enzyme 1 Check]],Table_Sequence_Check[[#This Row],[Restriction Enzyme 2 Check]]),"")</f>
        <v/>
      </c>
      <c r="BS413" s="4" t="str" cm="1">
        <f t="array" ref="BS413">IF(
   AND(
      Table65[[#This Row],[Service]] &lt;&gt; "",
      OR(
         COUNTIF(Table65[Service], "HT Custom RNA") &gt; 0,
         COUNTIF(Table65[Service], "HT Geneblock Custom RNA") &gt; 0
      ),
      COUNTA(_xlfn.UNIQUE(_xlfn._xlws.FILTER(Table65[Service], Table65[Service] &lt;&gt; ""))) &gt; 1
   ),
   "Error 9: If selecting HT Custom RNA or HT Geneblock Custom RNA, all items must match the selected HT service",
   ""
)</f>
        <v/>
      </c>
      <c r="BT413" s="4" t="str" cm="1">
        <f t="array" ref="BT413">IF(
   AND(
      Table65[[#This Row],[Service]] &lt;&gt; "",
      OR(COUNTIF(Table65[Service], "*HT Custom RNA*") &gt; 0, COUNTIF(Table65[Service], "*HT Geneblock Custom RNA*") &gt; 0),
      OR(
         COUNTA(_xlfn.UNIQUE(_xlfn._xlws.FILTER(Table65[RNA Analytics], (Table65[Service] &lt;&gt; "")))) &gt; 1,
         COUNTA(_xlfn.UNIQUE(_xlfn._xlws.FILTER(Table65[Bank Construct?], (Table65[Service] &lt;&gt; "")))) &gt; 1,
         COUNTA(_xlfn.UNIQUE(_xlfn._xlws.FILTER(Table65[Synthesis Type], (Table65[Service] &lt;&gt; "")))) &gt; 1
      )
   ),
   "Error 10: If submitting HT Custom RNA or HT Geneblock Custom RNA service request, all items must have the same Synthesis Type, Banking, and Analytics",
   ""
)</f>
        <v/>
      </c>
      <c r="BU413" s="4" t="str">
        <f>IF(AND(OR(Table65[[#This Row],[Service]] = "HT Custom RNA",Table65[[#This Row],[Service]] = "HT Geneblock Custom RNA"), Table65[[#This Row],[Vector]]="Banked Construct"),"Error 11: Banked constructs cannot be submitted for HT/Geneblock Custom RNA service. Contact the core if you'd like to resynthesize an entire banked plate","")</f>
        <v/>
      </c>
      <c r="BV413" s="4" t="str">
        <f>IF(AND(Table65[[#This Row],[Service]] &lt;&gt; "", Table65[[#This Row],[Vector]]="Banked Construct", Table65[[#This Row],[Bank Construct?]]="Yes"),"Error 12: Cannot bank constructs that are already banked","")</f>
        <v/>
      </c>
      <c r="BW413" s="4" t="str" cm="1">
        <f t="array" ref="BW413">_xlfn.LET(
    _xlpm.ProblemFound, _xlfn.TEXTJOIN(", ", TRUE, IF(AND(Table65[[#This Row],[Synthesis Type]]="Other RNA", OR(Table65[[#This Row],[Codon Optimize Capitalized?]]="No", Table65[[#This Row],[Codon Optimize Capitalized?]]="")), IF((ISNUMBER(SEARCH(Table_pA_Check[pA Check], Table65[[#This Row],[Custom Sequence/Bank ID]]))), Table_pA_Check[pA Check], ""),IF((ISNUMBER(FIND(LOWER(Table_pA_Check[pA Check]), Table65[[#This Row],[Custom Sequence/Bank ID]]))), Table_pA_Check[pA Check], ""))),
    IF(_xlpm.ProblemFound="", "", "Error 13: Problem sequences found (" &amp; _xlpm.ProblemFound &amp; ")"))</f>
        <v/>
      </c>
      <c r="BX413" s="4" t="str">
        <f>IF(AND(Table65[[#This Row],[Service]] &lt;&gt; "", Table65[[#This Row],[Codon Optimize Capitalized?]]&lt;&gt; "No", Table65[[#This Row],[Codon Optimize Capitalized?]]&lt;&gt; "", Table65[[#This Row],[Codon Optimize Capitalized?]]&lt;&gt; "No Options", EXACT(Table65[[#This Row],[Custom Sequence/Bank ID]],LOWER(Table65[[#This Row],[Custom Sequence/Bank ID]]))),"Error 14: Codon optimization is selected, but sequence is lowercase. Change regions for optimization to uppercase","")</f>
        <v/>
      </c>
      <c r="BY413" s="4" t="str">
        <f>IF(COUNTIF(Table65[Name], Table65[[#This Row],[Name]]) &gt; 1, "Error 15: Duplicate name", "")</f>
        <v/>
      </c>
      <c r="BZ413" s="4" t="str">
        <f>IF(
   Table65[[#This Row],[Service]]&lt;&gt;"",
   IF(
      AND(Table65[[#This Row],[Formulation]]="", Table65[[#This Row],[Number of Aliquots]]&gt;1),
      "Error 16: The RTC can only aliquot formulated circRNA; unformulated circRNA is stable through many freeze-thaw cycles",
      ""
   ),
   ""
)</f>
        <v/>
      </c>
      <c r="CA413" s="4" t="str">
        <f>IF(
   Table65[[#This Row],[Service]]&lt;&gt;"",
   IF(
      Table65[[#This Row],[Number of Aliquots]] &gt; (Table65[[#This Row],[Quantity (mg)]]*20),
      "Error 17: Too many aliquots. Maximum aliquots for Quantity requested = " &amp; (Table65[[#This Row],[Quantity (mg)]]*20),
      ""
   ),
   ""
)</f>
        <v/>
      </c>
      <c r="CB413" s="4" t="str">
        <f>IF(
   AND(Table65[[#This Row],[Service]]&lt;&gt;"", Table65[[#This Row],[Quantity (mg)]]&lt;0.2, Table65[[#This Row],[Formulation]]&lt;&gt;"", Table65[[#This Row],[Formulation]]&lt;&gt;"None"),
   "Error 18: Quantity too low. Minimum is 0.2mg for formulations",
   ""
)</f>
        <v/>
      </c>
      <c r="CC413" s="4" t="str">
        <f>IF(
   AND(Table65[[#This Row],[Service]]&lt;&gt;"", Table65[[#This Row],[Vector]]="No Vector", Table65[[#This Row],[Service]]&lt;&gt;"HT Geneblock Custom RNA"),
   "Error 19: [No Vector] can only be used for Geneblock service",
   ""
)</f>
        <v/>
      </c>
      <c r="CD413" s="4" t="str">
        <f>_xlfn.LET(
    _xlpm.errorList, _xlfn.TEXTJOIN(". ", TRUE, Table_Sequence_Check[[#This Row],[Problem Sequence Check]:[GC Check]],Table_Sequence_Check[[#This Row],[Restriction Enzyme Error]:[Gblock No Vector Check]]),
    IF(AND(Table65[[#This Row],[Service]]&lt;&gt;"", Table65[[#This Row],[Custom Sequence/Bank ID]]&lt;&gt;"SPECIAL",_xlpm.errorList&lt;&gt;""), _xlpm.errorList &amp; ".", "")
)</f>
        <v/>
      </c>
      <c r="CF413" s="3" t="str">
        <f t="shared" si="30"/>
        <v>Required</v>
      </c>
      <c r="CG413" s="1" t="str">
        <f t="shared" si="31"/>
        <v>Optional</v>
      </c>
      <c r="CH413" s="1" t="str">
        <f>IF(Table65[[#This Row],[Service]]&lt;&gt;"",IF((Table65[[#This Row],[Service]]="HT Custom RNA") + (Table65[[#This Row],[Service]]="HT Geneblock Custom RNA"), "Empty","Required"),"Empty")</f>
        <v>Empty</v>
      </c>
      <c r="CI413" s="1" t="str">
        <f>IF(Table65[[#This Row],[Service]] = "Stock RNA", "Required","Empty")</f>
        <v>Empty</v>
      </c>
      <c r="CJ413" s="1" t="str">
        <f>IF(OR(Table65[[#This Row],[Service]] = "Custom RNA", Table65[[#This Row],[Service]] = "HT Custom RNA", Table65[[#This Row],[Service]] = "HT Geneblock Custom RNA", Table65[[#This Row],[Service]] = "Formulation"), "Required", "Empty")</f>
        <v>Empty</v>
      </c>
      <c r="CK413" s="1" t="str">
        <f>IF(OR(Table65[[#This Row],[Service]] = "Custom RNA", Table65[[#This Row],[Service]] = "HT Custom RNA", Table65[[#This Row],[Service]] = "HT Geneblock Custom RNA"), "Required", "Empty")</f>
        <v>Empty</v>
      </c>
      <c r="CL413" s="1" t="str">
        <f>IF(OR(Table65[[#This Row],[Service]] = "Custom RNA", Table65[[#This Row],[Service]] = "HT Custom RNA", Table65[[#This Row],[Service]] = "HT Geneblock Custom RNA"), "Required", "Empty")</f>
        <v>Empty</v>
      </c>
      <c r="CM413" s="1" t="str">
        <f>IF(OR(Table65[[#This Row],[Service]] = "Custom RNA", Table65[[#This Row],[Service]] = "HT Custom RNA", Table65[[#This Row],[Service]] = "HT Geneblock Custom RNA"), "Required", "Empty")</f>
        <v>Empty</v>
      </c>
      <c r="CN413" s="1" t="str">
        <f>IF(AND(Table65[[#This Row],[Vector]]&lt;&gt;"Banked Construct", OR(Table65[[#This Row],[Service]] = "Custom RNA", Table65[[#This Row],[Service]] = "HT Custom RNA",Table65[[#This Row],[Service]] = "HT Geneblock Custom RNA",)), "Optional", "Empty")</f>
        <v>Empty</v>
      </c>
      <c r="CO413" s="1" t="str">
        <f>IF(OR(Table65[[#This Row],[Service]] = "Custom RNA", Table65[[#This Row],[Service]] = "HT Custom RNA"), "Optional", "Empty")</f>
        <v>Empty</v>
      </c>
      <c r="CP413" s="1" t="str">
        <f>IF(OR(Table65[[#This Row],[Service]] = "Custom RNA", Table65[[#This Row],[Service]] = "HT Custom RNA", Table65[[#This Row],[Service]] = "HT Custom Geneblock RNA"), "Optional", "Empty")</f>
        <v>Empty</v>
      </c>
      <c r="CQ413" s="1" t="str">
        <f>IF(Table65[[#This Row],[Service]]&lt;&gt;"",IF(OR(Table65[[#This Row],[Service]]="HT Custom RNA", Table65[[#This Row],[Service]]="HT Geneblock Custom RNA"), "Empty","Optional"),"Empty")</f>
        <v>Empty</v>
      </c>
      <c r="CR413" s="1" t="str">
        <f>IF(AND(Table65[[#This Row],[Formulation]]&lt;&gt;"",Table65[[#This Row],[Formulation]]&lt;&gt;"None",Table65[[#This Row],[Formulation]]&lt;&gt;"No Options"), "Required","Empty")</f>
        <v>Empty</v>
      </c>
      <c r="CS413" s="1" t="str">
        <f>IF(AND(Table65[[#This Row],[Formulation]]&lt;&gt;"",Table65[[#This Row],[Formulation]]&lt;&gt;"None",Table65[[#This Row],[Formulation]]&lt;&gt;"No Options"), "Optional","Empty")</f>
        <v>Empty</v>
      </c>
      <c r="CT413" s="1" t="str">
        <f t="shared" si="32"/>
        <v>Optional</v>
      </c>
      <c r="CU413" s="1" t="str">
        <f t="shared" si="33"/>
        <v>Optional</v>
      </c>
      <c r="CV413" s="2" t="str">
        <f t="shared" si="34"/>
        <v>Optional</v>
      </c>
    </row>
    <row r="414" spans="1:100" x14ac:dyDescent="0.35">
      <c r="A414" s="69">
        <v>410</v>
      </c>
      <c r="B414" s="59"/>
      <c r="C414" s="83"/>
      <c r="D414" s="85"/>
      <c r="E414" s="90"/>
      <c r="F414" s="60"/>
      <c r="G414" s="60"/>
      <c r="H414" s="60"/>
      <c r="I414" s="61"/>
      <c r="J414" s="61"/>
      <c r="K414" s="105"/>
      <c r="L414" s="90"/>
      <c r="M414" s="60"/>
      <c r="N414" s="108"/>
      <c r="O414" s="91"/>
      <c r="P414" s="111"/>
      <c r="Q414" s="93" t="str">
        <f>Table_Sequence_Check[[#This Row],[Final Warnings]]</f>
        <v/>
      </c>
      <c r="R414" s="19"/>
      <c r="S414" s="19"/>
      <c r="T414" s="19"/>
      <c r="BG414" s="3" t="str" cm="1">
        <f t="array" ref="BG414">_xlfn.LET(
    _xlpm.ProblemFound, _xlfn.TEXTJOIN(", ", TRUE, IF(OR(Table65[[#This Row],[Codon Optimize Capitalized?]]="No", Table65[[#This Row],[Codon Optimize Capitalized?]]=""), IF((ISNUMBER(SEARCH(Table_Problem_Sequences[Problem Sequences], Table65[[#This Row],[Custom Sequence/Bank ID]]))), Table_Problem_Sequences[Problem Sequences], ""),IF((ISNUMBER(FIND(LOWER(Table_Problem_Sequences[Problem Sequences]), Table65[[#This Row],[Custom Sequence/Bank ID]]))), Table_Problem_Sequences[Problem Sequences], ""))),
    IF(_xlpm.ProblemFound="", "", "Warning 1: Problem sequences found (" &amp; _xlpm.ProblemFound &amp; ")"))</f>
        <v/>
      </c>
      <c r="BH414" s="3" t="str">
        <f>IF(AND(Table65[[#This Row],[Vector]] &lt;&gt; "Banked Construct",Table65[[#This Row],[Service]]&lt;&gt;"Stock RNA", LEN(Table65[[#This Row],[Custom Sequence/Bank ID]])&lt;300, Table65[[#This Row],[Custom Sequence/Bank ID]]&lt;&gt;""),"Comment: Sequence is less than 300nt. A spacer sequence will be added to bring the length up to 300nt","")</f>
        <v/>
      </c>
      <c r="BI414" s="1" t="str">
        <f>IF(AND(Table65[[#This Row],[Custom Sequence/Bank ID]]&lt;&gt;"", Table65[[#This Row],[Codon Optimize Capitalized?]]&lt;&gt; "No", Table65[[#This Row],[Codon Optimize Capitalized?]]&lt;&gt; "", Table65[[#This Row],[Codon Optimize Capitalized?]]&lt;&gt; "No Options"),
    IF(MOD(LEN(SUBSTITUTE(SUBSTITUTE(SUBSTITUTE(SUBSTITUTE(SUBSTITUTE(Table65[[#This Row],[Custom Sequence/Bank ID]], "a", ""), "c", ""), "g", ""), "u", ""), "t", "")), 3) = 0,
        "",
        "Error 3: Optimization regions not divisible by 3"),
    "")</f>
        <v/>
      </c>
      <c r="BJ414" s="1" t="str">
        <f>IF(
    Table65[[#This Row],[Vector]]="Banked Construct",
    IF(
        AND(
            LEFT(Table65[[#This Row],[Custom Sequence/Bank ID]], 3)="RTC",
            ISNUMBER(VALUE(MID(Table65[[#This Row],[Custom Sequence/Bank ID]], 4, 7))),
            LEN(Table65[[#This Row],[Custom Sequence/Bank ID]])=10
        ),
        "",
        "Error 4: Incorrect Bank ID"
    ),
    ""
)</f>
        <v/>
      </c>
      <c r="BK414" s="1" t="str">
        <f>IF(
   AND(Table65[[#This Row],[Vector]]&lt;&gt;"Banked Construct", LEN(Table65[[#This Row],[Custom Sequence/Bank ID]])&gt;0),
   IF(
      LEN(
         SUBSTITUTE(
            SUBSTITUTE(
               SUBSTITUTE(
                  SUBSTITUTE(UPPER(Table65[[#This Row],[Custom Sequence/Bank ID]]),"A",""),
               "C",""),
            "T",""),
         "G","")
      )&gt;0,
      "Error 5: Non-ACGT characters present",
      ""
   ),
   ""
)</f>
        <v/>
      </c>
      <c r="BL414" s="4" t="str">
        <f>IF(AND(Table65[[#This Row],[Vector]] &lt;&gt; "Banked Construct",Table65[[#This Row],[Service]]="Custom RNA", LEN(Table65[[#This Row],[Custom Sequence/Bank ID]])&gt;10000),"Error 6: Maximum sequence length is 10,000nt",IF(AND(Table65[[#This Row],[Vector]] &lt;&gt; "Banked Construct",Table65[[#This Row],[Service]]="HT Custom RNA", LEN(Table65[[#This Row],[Custom Sequence/Bank ID]])&gt;5000),"Error 6: Maximum sequence length for HT is 5,000nt", IF(Table65[[#This Row],[Service]]="HT Geneblock Custom RNA", IF(AND(Table65[[#This Row],[Vector]]="RTC coding circRNA", LEN(Table65[[#This Row],[Custom Sequence/Bank ID]])&gt;3793),"Error 6: Maximum sequence length for Coding CircRNA Geneblock is 3,793nt", IF(AND(Table65[[#This Row],[Vector]]="RTC noncoding circRNA", LEN(Table65[[#This Row],[Custom Sequence/Bank ID]])&gt;4493),"Error 6: Maximum sequence length for Noncoding CircRNA Geneblock is 4,493nt", IF(AND(Table65[[#This Row],[Vector]]="RTC Other RNA", LEN(Table65[[#This Row],[Custom Sequence/Bank ID]])&gt;4913),"Error 6: Maximum sequence length for Other RNA Geneblock is 4,913nt",""))),"")))</f>
        <v/>
      </c>
      <c r="BM414" s="4" t="str">
        <f>IF(AND(Table65[[#This Row],[Vector]] &lt;&gt; "Banked Construct", Table65[[#This Row],[Service]]&lt;&gt;"Stock RNA", Table65[[#This Row],[Custom Sequence/Bank ID]]&lt;&gt;""),
    _xlfn.LET(
        _xlpm.Sequence, Table65[[#This Row],[Custom Sequence/Bank ID]],
        _xlpm.OriginalLength, IF(AND(Table65[[#This Row],[Codon Optimize Capitalized?]] &lt;&gt; "No", Table65[[#This Row],[Codon Optimize Capitalized?]] &lt;&gt; ""),
                           LEN(SUBSTITUTE(SUBSTITUTE(SUBSTITUTE(SUBSTITUTE(SUBSTITUTE(_xlpm.Sequence, "A", ""), "C", ""), "G", ""), "T", ""), "U", "")),
                           LEN(_xlpm.Sequence)),
        _xlpm.NoGCLength, IF(AND(Table65[[#This Row],[Codon Optimize Capitalized?]] &lt;&gt; "No", Table65[[#This Row],[Codon Optimize Capitalized?]] &lt;&gt; ""),
                       LEN((SUBSTITUTE(SUBSTITUTE(SUBSTITUTE(SUBSTITUTE(SUBSTITUTE(SUBSTITUTE(SUBSTITUTE(_xlpm.Sequence, "A", ""), "C", ""), "G", ""), "T", ""), "U", ""), "g", ""), "c", ""))),
                       LEN(SUBSTITUTE(SUBSTITUTE(UPPER(_xlpm.Sequence), "G", ""), "C", ""))),
        _xlpm.GCLength, _xlpm.OriginalLength - _xlpm.NoGCLength,
        _xlpm.GCPercentage, IF(_xlpm.OriginalLength &gt; 15, _xlpm.GCLength / _xlpm.OriginalLength, 0.5),
                IF(OR(_xlpm.GCPercentage &gt; 0.65, _xlpm.GCPercentage &lt; 0.25), "Warning 7: Unoptimized region GC is not between 25-65%", "")
    ),
    ""
)</f>
        <v/>
      </c>
      <c r="BN414" s="4" t="str" cm="1">
        <f t="array" ref="BN414">_xlfn.LET(
    _xlpm.ProblemFound, _xlfn.TEXTJOIN(", ", TRUE, IF(OR(Table65[[#This Row],[Codon Optimize Capitalized?]]="No", Table65[[#This Row],[Codon Optimize Capitalized?]]=""), IF((ISNUMBER(SEARCH(Table_Restriction_Enzymes[XbaI], Table65[[#This Row],[Custom Sequence/Bank ID]]))), Table_Restriction_Enzymes[XbaI], ""),IF((ISNUMBER(FIND(LOWER(Table_Restriction_Enzymes[XbaI]), Table65[[#This Row],[Custom Sequence/Bank ID]]))), Table_Restriction_Enzymes[XbaI], ""))),
    IF(_xlpm.ProblemFound="", "", "[" &amp; _xlpm.ProblemFound &amp; "]"))</f>
        <v/>
      </c>
      <c r="BO414" s="4" t="str">
        <f>IF(Table_Sequence_Check[[#This Row],[Restriction Enzyme 1 Check]]&lt;&gt;"", Table_Restriction_Enzymes[[#Headers],[XbaI]],"")</f>
        <v/>
      </c>
      <c r="BP414" s="4" t="str" cm="1">
        <f t="array" ref="BP414">_xlfn.LET(
    _xlpm.ProblemFound, _xlfn.TEXTJOIN(", ", TRUE, IF(OR(Table65[[#This Row],[Codon Optimize Capitalized?]]="No", Table65[[#This Row],[Codon Optimize Capitalized?]]=""), IF((ISNUMBER(SEARCH(Table_Restriction_Enzymes[AscI], Table65[[#This Row],[Custom Sequence/Bank ID]]))), Table_Restriction_Enzymes[AscI], ""),IF((ISNUMBER(FIND(LOWER(Table_Restriction_Enzymes[AscI]), Table65[[#This Row],[Custom Sequence/Bank ID]]))), Table_Restriction_Enzymes[AscI], ""))),
    IF(_xlpm.ProblemFound="", "", "[" &amp; _xlpm.ProblemFound &amp; "]"))</f>
        <v/>
      </c>
      <c r="BQ414" s="4" t="str">
        <f>IF(Table_Sequence_Check[[#This Row],[Restriction Enzyme 2 Check]]&lt;&gt;"", Table_Restriction_Enzymes[[#Headers],[AscI]],"")</f>
        <v/>
      </c>
      <c r="BR414" s="4" t="str">
        <f>IF(AND(Table65[[#This Row],[Vector]] &lt;&gt; "Banked Construct",Table65[[#This Row],[Service]]&lt;&gt;"Stock RNA", Table65[[#This Row],[Service]]&lt;&gt;"HT Geneblock Custom RNA", Table_Sequence_Check[[#This Row],[Restriction Enzyme 1 Check]]&lt;&gt;"", Table_Sequence_Check[[#This Row],[Restriction Enzyme 2 Check]]&lt;&gt; ""),"Error 8: Remove instances of one of the following: " &amp; _xlfn.CONCAT(Table_Sequence_Check[[#This Row],[Restriction Enzyme 1 Check]],Table_Sequence_Check[[#This Row],[Restriction Enzyme 2 Check]]),"")</f>
        <v/>
      </c>
      <c r="BS414" s="4" t="str" cm="1">
        <f t="array" ref="BS414">IF(
   AND(
      Table65[[#This Row],[Service]] &lt;&gt; "",
      OR(
         COUNTIF(Table65[Service], "HT Custom RNA") &gt; 0,
         COUNTIF(Table65[Service], "HT Geneblock Custom RNA") &gt; 0
      ),
      COUNTA(_xlfn.UNIQUE(_xlfn._xlws.FILTER(Table65[Service], Table65[Service] &lt;&gt; ""))) &gt; 1
   ),
   "Error 9: If selecting HT Custom RNA or HT Geneblock Custom RNA, all items must match the selected HT service",
   ""
)</f>
        <v/>
      </c>
      <c r="BT414" s="4" t="str" cm="1">
        <f t="array" ref="BT414">IF(
   AND(
      Table65[[#This Row],[Service]] &lt;&gt; "",
      OR(COUNTIF(Table65[Service], "*HT Custom RNA*") &gt; 0, COUNTIF(Table65[Service], "*HT Geneblock Custom RNA*") &gt; 0),
      OR(
         COUNTA(_xlfn.UNIQUE(_xlfn._xlws.FILTER(Table65[RNA Analytics], (Table65[Service] &lt;&gt; "")))) &gt; 1,
         COUNTA(_xlfn.UNIQUE(_xlfn._xlws.FILTER(Table65[Bank Construct?], (Table65[Service] &lt;&gt; "")))) &gt; 1,
         COUNTA(_xlfn.UNIQUE(_xlfn._xlws.FILTER(Table65[Synthesis Type], (Table65[Service] &lt;&gt; "")))) &gt; 1
      )
   ),
   "Error 10: If submitting HT Custom RNA or HT Geneblock Custom RNA service request, all items must have the same Synthesis Type, Banking, and Analytics",
   ""
)</f>
        <v/>
      </c>
      <c r="BU414" s="4" t="str">
        <f>IF(AND(OR(Table65[[#This Row],[Service]] = "HT Custom RNA",Table65[[#This Row],[Service]] = "HT Geneblock Custom RNA"), Table65[[#This Row],[Vector]]="Banked Construct"),"Error 11: Banked constructs cannot be submitted for HT/Geneblock Custom RNA service. Contact the core if you'd like to resynthesize an entire banked plate","")</f>
        <v/>
      </c>
      <c r="BV414" s="4" t="str">
        <f>IF(AND(Table65[[#This Row],[Service]] &lt;&gt; "", Table65[[#This Row],[Vector]]="Banked Construct", Table65[[#This Row],[Bank Construct?]]="Yes"),"Error 12: Cannot bank constructs that are already banked","")</f>
        <v/>
      </c>
      <c r="BW414" s="4" t="str" cm="1">
        <f t="array" ref="BW414">_xlfn.LET(
    _xlpm.ProblemFound, _xlfn.TEXTJOIN(", ", TRUE, IF(AND(Table65[[#This Row],[Synthesis Type]]="Other RNA", OR(Table65[[#This Row],[Codon Optimize Capitalized?]]="No", Table65[[#This Row],[Codon Optimize Capitalized?]]="")), IF((ISNUMBER(SEARCH(Table_pA_Check[pA Check], Table65[[#This Row],[Custom Sequence/Bank ID]]))), Table_pA_Check[pA Check], ""),IF((ISNUMBER(FIND(LOWER(Table_pA_Check[pA Check]), Table65[[#This Row],[Custom Sequence/Bank ID]]))), Table_pA_Check[pA Check], ""))),
    IF(_xlpm.ProblemFound="", "", "Error 13: Problem sequences found (" &amp; _xlpm.ProblemFound &amp; ")"))</f>
        <v/>
      </c>
      <c r="BX414" s="4" t="str">
        <f>IF(AND(Table65[[#This Row],[Service]] &lt;&gt; "", Table65[[#This Row],[Codon Optimize Capitalized?]]&lt;&gt; "No", Table65[[#This Row],[Codon Optimize Capitalized?]]&lt;&gt; "", Table65[[#This Row],[Codon Optimize Capitalized?]]&lt;&gt; "No Options", EXACT(Table65[[#This Row],[Custom Sequence/Bank ID]],LOWER(Table65[[#This Row],[Custom Sequence/Bank ID]]))),"Error 14: Codon optimization is selected, but sequence is lowercase. Change regions for optimization to uppercase","")</f>
        <v/>
      </c>
      <c r="BY414" s="4" t="str">
        <f>IF(COUNTIF(Table65[Name], Table65[[#This Row],[Name]]) &gt; 1, "Error 15: Duplicate name", "")</f>
        <v/>
      </c>
      <c r="BZ414" s="4" t="str">
        <f>IF(
   Table65[[#This Row],[Service]]&lt;&gt;"",
   IF(
      AND(Table65[[#This Row],[Formulation]]="", Table65[[#This Row],[Number of Aliquots]]&gt;1),
      "Error 16: The RTC can only aliquot formulated circRNA; unformulated circRNA is stable through many freeze-thaw cycles",
      ""
   ),
   ""
)</f>
        <v/>
      </c>
      <c r="CA414" s="4" t="str">
        <f>IF(
   Table65[[#This Row],[Service]]&lt;&gt;"",
   IF(
      Table65[[#This Row],[Number of Aliquots]] &gt; (Table65[[#This Row],[Quantity (mg)]]*20),
      "Error 17: Too many aliquots. Maximum aliquots for Quantity requested = " &amp; (Table65[[#This Row],[Quantity (mg)]]*20),
      ""
   ),
   ""
)</f>
        <v/>
      </c>
      <c r="CB414" s="4" t="str">
        <f>IF(
   AND(Table65[[#This Row],[Service]]&lt;&gt;"", Table65[[#This Row],[Quantity (mg)]]&lt;0.2, Table65[[#This Row],[Formulation]]&lt;&gt;"", Table65[[#This Row],[Formulation]]&lt;&gt;"None"),
   "Error 18: Quantity too low. Minimum is 0.2mg for formulations",
   ""
)</f>
        <v/>
      </c>
      <c r="CC414" s="4" t="str">
        <f>IF(
   AND(Table65[[#This Row],[Service]]&lt;&gt;"", Table65[[#This Row],[Vector]]="No Vector", Table65[[#This Row],[Service]]&lt;&gt;"HT Geneblock Custom RNA"),
   "Error 19: [No Vector] can only be used for Geneblock service",
   ""
)</f>
        <v/>
      </c>
      <c r="CD414" s="4" t="str">
        <f>_xlfn.LET(
    _xlpm.errorList, _xlfn.TEXTJOIN(". ", TRUE, Table_Sequence_Check[[#This Row],[Problem Sequence Check]:[GC Check]],Table_Sequence_Check[[#This Row],[Restriction Enzyme Error]:[Gblock No Vector Check]]),
    IF(AND(Table65[[#This Row],[Service]]&lt;&gt;"", Table65[[#This Row],[Custom Sequence/Bank ID]]&lt;&gt;"SPECIAL",_xlpm.errorList&lt;&gt;""), _xlpm.errorList &amp; ".", "")
)</f>
        <v/>
      </c>
      <c r="CF414" s="3" t="str">
        <f t="shared" si="30"/>
        <v>Required</v>
      </c>
      <c r="CG414" s="1" t="str">
        <f t="shared" si="31"/>
        <v>Optional</v>
      </c>
      <c r="CH414" s="1" t="str">
        <f>IF(Table65[[#This Row],[Service]]&lt;&gt;"",IF((Table65[[#This Row],[Service]]="HT Custom RNA") + (Table65[[#This Row],[Service]]="HT Geneblock Custom RNA"), "Empty","Required"),"Empty")</f>
        <v>Empty</v>
      </c>
      <c r="CI414" s="1" t="str">
        <f>IF(Table65[[#This Row],[Service]] = "Stock RNA", "Required","Empty")</f>
        <v>Empty</v>
      </c>
      <c r="CJ414" s="1" t="str">
        <f>IF(OR(Table65[[#This Row],[Service]] = "Custom RNA", Table65[[#This Row],[Service]] = "HT Custom RNA", Table65[[#This Row],[Service]] = "HT Geneblock Custom RNA", Table65[[#This Row],[Service]] = "Formulation"), "Required", "Empty")</f>
        <v>Empty</v>
      </c>
      <c r="CK414" s="1" t="str">
        <f>IF(OR(Table65[[#This Row],[Service]] = "Custom RNA", Table65[[#This Row],[Service]] = "HT Custom RNA", Table65[[#This Row],[Service]] = "HT Geneblock Custom RNA"), "Required", "Empty")</f>
        <v>Empty</v>
      </c>
      <c r="CL414" s="1" t="str">
        <f>IF(OR(Table65[[#This Row],[Service]] = "Custom RNA", Table65[[#This Row],[Service]] = "HT Custom RNA", Table65[[#This Row],[Service]] = "HT Geneblock Custom RNA"), "Required", "Empty")</f>
        <v>Empty</v>
      </c>
      <c r="CM414" s="1" t="str">
        <f>IF(OR(Table65[[#This Row],[Service]] = "Custom RNA", Table65[[#This Row],[Service]] = "HT Custom RNA", Table65[[#This Row],[Service]] = "HT Geneblock Custom RNA"), "Required", "Empty")</f>
        <v>Empty</v>
      </c>
      <c r="CN414" s="1" t="str">
        <f>IF(AND(Table65[[#This Row],[Vector]]&lt;&gt;"Banked Construct", OR(Table65[[#This Row],[Service]] = "Custom RNA", Table65[[#This Row],[Service]] = "HT Custom RNA",Table65[[#This Row],[Service]] = "HT Geneblock Custom RNA",)), "Optional", "Empty")</f>
        <v>Empty</v>
      </c>
      <c r="CO414" s="1" t="str">
        <f>IF(OR(Table65[[#This Row],[Service]] = "Custom RNA", Table65[[#This Row],[Service]] = "HT Custom RNA"), "Optional", "Empty")</f>
        <v>Empty</v>
      </c>
      <c r="CP414" s="1" t="str">
        <f>IF(OR(Table65[[#This Row],[Service]] = "Custom RNA", Table65[[#This Row],[Service]] = "HT Custom RNA", Table65[[#This Row],[Service]] = "HT Custom Geneblock RNA"), "Optional", "Empty")</f>
        <v>Empty</v>
      </c>
      <c r="CQ414" s="1" t="str">
        <f>IF(Table65[[#This Row],[Service]]&lt;&gt;"",IF(OR(Table65[[#This Row],[Service]]="HT Custom RNA", Table65[[#This Row],[Service]]="HT Geneblock Custom RNA"), "Empty","Optional"),"Empty")</f>
        <v>Empty</v>
      </c>
      <c r="CR414" s="1" t="str">
        <f>IF(AND(Table65[[#This Row],[Formulation]]&lt;&gt;"",Table65[[#This Row],[Formulation]]&lt;&gt;"None",Table65[[#This Row],[Formulation]]&lt;&gt;"No Options"), "Required","Empty")</f>
        <v>Empty</v>
      </c>
      <c r="CS414" s="1" t="str">
        <f>IF(AND(Table65[[#This Row],[Formulation]]&lt;&gt;"",Table65[[#This Row],[Formulation]]&lt;&gt;"None",Table65[[#This Row],[Formulation]]&lt;&gt;"No Options"), "Optional","Empty")</f>
        <v>Empty</v>
      </c>
      <c r="CT414" s="1" t="str">
        <f t="shared" si="32"/>
        <v>Optional</v>
      </c>
      <c r="CU414" s="1" t="str">
        <f t="shared" si="33"/>
        <v>Optional</v>
      </c>
      <c r="CV414" s="2" t="str">
        <f t="shared" si="34"/>
        <v>Optional</v>
      </c>
    </row>
    <row r="415" spans="1:100" x14ac:dyDescent="0.35">
      <c r="A415" s="69">
        <v>411</v>
      </c>
      <c r="B415" s="59"/>
      <c r="C415" s="83"/>
      <c r="D415" s="85"/>
      <c r="E415" s="90"/>
      <c r="F415" s="60"/>
      <c r="G415" s="60"/>
      <c r="H415" s="60"/>
      <c r="I415" s="61"/>
      <c r="J415" s="61"/>
      <c r="K415" s="105"/>
      <c r="L415" s="90"/>
      <c r="M415" s="60"/>
      <c r="N415" s="108"/>
      <c r="O415" s="91"/>
      <c r="P415" s="111"/>
      <c r="Q415" s="93" t="str">
        <f>Table_Sequence_Check[[#This Row],[Final Warnings]]</f>
        <v/>
      </c>
      <c r="R415" s="19"/>
      <c r="S415" s="19"/>
      <c r="T415" s="19"/>
      <c r="BG415" s="3" t="str" cm="1">
        <f t="array" ref="BG415">_xlfn.LET(
    _xlpm.ProblemFound, _xlfn.TEXTJOIN(", ", TRUE, IF(OR(Table65[[#This Row],[Codon Optimize Capitalized?]]="No", Table65[[#This Row],[Codon Optimize Capitalized?]]=""), IF((ISNUMBER(SEARCH(Table_Problem_Sequences[Problem Sequences], Table65[[#This Row],[Custom Sequence/Bank ID]]))), Table_Problem_Sequences[Problem Sequences], ""),IF((ISNUMBER(FIND(LOWER(Table_Problem_Sequences[Problem Sequences]), Table65[[#This Row],[Custom Sequence/Bank ID]]))), Table_Problem_Sequences[Problem Sequences], ""))),
    IF(_xlpm.ProblemFound="", "", "Warning 1: Problem sequences found (" &amp; _xlpm.ProblemFound &amp; ")"))</f>
        <v/>
      </c>
      <c r="BH415" s="3" t="str">
        <f>IF(AND(Table65[[#This Row],[Vector]] &lt;&gt; "Banked Construct",Table65[[#This Row],[Service]]&lt;&gt;"Stock RNA", LEN(Table65[[#This Row],[Custom Sequence/Bank ID]])&lt;300, Table65[[#This Row],[Custom Sequence/Bank ID]]&lt;&gt;""),"Comment: Sequence is less than 300nt. A spacer sequence will be added to bring the length up to 300nt","")</f>
        <v/>
      </c>
      <c r="BI415" s="1" t="str">
        <f>IF(AND(Table65[[#This Row],[Custom Sequence/Bank ID]]&lt;&gt;"", Table65[[#This Row],[Codon Optimize Capitalized?]]&lt;&gt; "No", Table65[[#This Row],[Codon Optimize Capitalized?]]&lt;&gt; "", Table65[[#This Row],[Codon Optimize Capitalized?]]&lt;&gt; "No Options"),
    IF(MOD(LEN(SUBSTITUTE(SUBSTITUTE(SUBSTITUTE(SUBSTITUTE(SUBSTITUTE(Table65[[#This Row],[Custom Sequence/Bank ID]], "a", ""), "c", ""), "g", ""), "u", ""), "t", "")), 3) = 0,
        "",
        "Error 3: Optimization regions not divisible by 3"),
    "")</f>
        <v/>
      </c>
      <c r="BJ415" s="1" t="str">
        <f>IF(
    Table65[[#This Row],[Vector]]="Banked Construct",
    IF(
        AND(
            LEFT(Table65[[#This Row],[Custom Sequence/Bank ID]], 3)="RTC",
            ISNUMBER(VALUE(MID(Table65[[#This Row],[Custom Sequence/Bank ID]], 4, 7))),
            LEN(Table65[[#This Row],[Custom Sequence/Bank ID]])=10
        ),
        "",
        "Error 4: Incorrect Bank ID"
    ),
    ""
)</f>
        <v/>
      </c>
      <c r="BK415" s="1" t="str">
        <f>IF(
   AND(Table65[[#This Row],[Vector]]&lt;&gt;"Banked Construct", LEN(Table65[[#This Row],[Custom Sequence/Bank ID]])&gt;0),
   IF(
      LEN(
         SUBSTITUTE(
            SUBSTITUTE(
               SUBSTITUTE(
                  SUBSTITUTE(UPPER(Table65[[#This Row],[Custom Sequence/Bank ID]]),"A",""),
               "C",""),
            "T",""),
         "G","")
      )&gt;0,
      "Error 5: Non-ACGT characters present",
      ""
   ),
   ""
)</f>
        <v/>
      </c>
      <c r="BL415" s="4" t="str">
        <f>IF(AND(Table65[[#This Row],[Vector]] &lt;&gt; "Banked Construct",Table65[[#This Row],[Service]]="Custom RNA", LEN(Table65[[#This Row],[Custom Sequence/Bank ID]])&gt;10000),"Error 6: Maximum sequence length is 10,000nt",IF(AND(Table65[[#This Row],[Vector]] &lt;&gt; "Banked Construct",Table65[[#This Row],[Service]]="HT Custom RNA", LEN(Table65[[#This Row],[Custom Sequence/Bank ID]])&gt;5000),"Error 6: Maximum sequence length for HT is 5,000nt", IF(Table65[[#This Row],[Service]]="HT Geneblock Custom RNA", IF(AND(Table65[[#This Row],[Vector]]="RTC coding circRNA", LEN(Table65[[#This Row],[Custom Sequence/Bank ID]])&gt;3793),"Error 6: Maximum sequence length for Coding CircRNA Geneblock is 3,793nt", IF(AND(Table65[[#This Row],[Vector]]="RTC noncoding circRNA", LEN(Table65[[#This Row],[Custom Sequence/Bank ID]])&gt;4493),"Error 6: Maximum sequence length for Noncoding CircRNA Geneblock is 4,493nt", IF(AND(Table65[[#This Row],[Vector]]="RTC Other RNA", LEN(Table65[[#This Row],[Custom Sequence/Bank ID]])&gt;4913),"Error 6: Maximum sequence length for Other RNA Geneblock is 4,913nt",""))),"")))</f>
        <v/>
      </c>
      <c r="BM415" s="4" t="str">
        <f>IF(AND(Table65[[#This Row],[Vector]] &lt;&gt; "Banked Construct", Table65[[#This Row],[Service]]&lt;&gt;"Stock RNA", Table65[[#This Row],[Custom Sequence/Bank ID]]&lt;&gt;""),
    _xlfn.LET(
        _xlpm.Sequence, Table65[[#This Row],[Custom Sequence/Bank ID]],
        _xlpm.OriginalLength, IF(AND(Table65[[#This Row],[Codon Optimize Capitalized?]] &lt;&gt; "No", Table65[[#This Row],[Codon Optimize Capitalized?]] &lt;&gt; ""),
                           LEN(SUBSTITUTE(SUBSTITUTE(SUBSTITUTE(SUBSTITUTE(SUBSTITUTE(_xlpm.Sequence, "A", ""), "C", ""), "G", ""), "T", ""), "U", "")),
                           LEN(_xlpm.Sequence)),
        _xlpm.NoGCLength, IF(AND(Table65[[#This Row],[Codon Optimize Capitalized?]] &lt;&gt; "No", Table65[[#This Row],[Codon Optimize Capitalized?]] &lt;&gt; ""),
                       LEN((SUBSTITUTE(SUBSTITUTE(SUBSTITUTE(SUBSTITUTE(SUBSTITUTE(SUBSTITUTE(SUBSTITUTE(_xlpm.Sequence, "A", ""), "C", ""), "G", ""), "T", ""), "U", ""), "g", ""), "c", ""))),
                       LEN(SUBSTITUTE(SUBSTITUTE(UPPER(_xlpm.Sequence), "G", ""), "C", ""))),
        _xlpm.GCLength, _xlpm.OriginalLength - _xlpm.NoGCLength,
        _xlpm.GCPercentage, IF(_xlpm.OriginalLength &gt; 15, _xlpm.GCLength / _xlpm.OriginalLength, 0.5),
                IF(OR(_xlpm.GCPercentage &gt; 0.65, _xlpm.GCPercentage &lt; 0.25), "Warning 7: Unoptimized region GC is not between 25-65%", "")
    ),
    ""
)</f>
        <v/>
      </c>
      <c r="BN415" s="4" t="str" cm="1">
        <f t="array" ref="BN415">_xlfn.LET(
    _xlpm.ProblemFound, _xlfn.TEXTJOIN(", ", TRUE, IF(OR(Table65[[#This Row],[Codon Optimize Capitalized?]]="No", Table65[[#This Row],[Codon Optimize Capitalized?]]=""), IF((ISNUMBER(SEARCH(Table_Restriction_Enzymes[XbaI], Table65[[#This Row],[Custom Sequence/Bank ID]]))), Table_Restriction_Enzymes[XbaI], ""),IF((ISNUMBER(FIND(LOWER(Table_Restriction_Enzymes[XbaI]), Table65[[#This Row],[Custom Sequence/Bank ID]]))), Table_Restriction_Enzymes[XbaI], ""))),
    IF(_xlpm.ProblemFound="", "", "[" &amp; _xlpm.ProblemFound &amp; "]"))</f>
        <v/>
      </c>
      <c r="BO415" s="4" t="str">
        <f>IF(Table_Sequence_Check[[#This Row],[Restriction Enzyme 1 Check]]&lt;&gt;"", Table_Restriction_Enzymes[[#Headers],[XbaI]],"")</f>
        <v/>
      </c>
      <c r="BP415" s="4" t="str" cm="1">
        <f t="array" ref="BP415">_xlfn.LET(
    _xlpm.ProblemFound, _xlfn.TEXTJOIN(", ", TRUE, IF(OR(Table65[[#This Row],[Codon Optimize Capitalized?]]="No", Table65[[#This Row],[Codon Optimize Capitalized?]]=""), IF((ISNUMBER(SEARCH(Table_Restriction_Enzymes[AscI], Table65[[#This Row],[Custom Sequence/Bank ID]]))), Table_Restriction_Enzymes[AscI], ""),IF((ISNUMBER(FIND(LOWER(Table_Restriction_Enzymes[AscI]), Table65[[#This Row],[Custom Sequence/Bank ID]]))), Table_Restriction_Enzymes[AscI], ""))),
    IF(_xlpm.ProblemFound="", "", "[" &amp; _xlpm.ProblemFound &amp; "]"))</f>
        <v/>
      </c>
      <c r="BQ415" s="4" t="str">
        <f>IF(Table_Sequence_Check[[#This Row],[Restriction Enzyme 2 Check]]&lt;&gt;"", Table_Restriction_Enzymes[[#Headers],[AscI]],"")</f>
        <v/>
      </c>
      <c r="BR415" s="4" t="str">
        <f>IF(AND(Table65[[#This Row],[Vector]] &lt;&gt; "Banked Construct",Table65[[#This Row],[Service]]&lt;&gt;"Stock RNA", Table65[[#This Row],[Service]]&lt;&gt;"HT Geneblock Custom RNA", Table_Sequence_Check[[#This Row],[Restriction Enzyme 1 Check]]&lt;&gt;"", Table_Sequence_Check[[#This Row],[Restriction Enzyme 2 Check]]&lt;&gt; ""),"Error 8: Remove instances of one of the following: " &amp; _xlfn.CONCAT(Table_Sequence_Check[[#This Row],[Restriction Enzyme 1 Check]],Table_Sequence_Check[[#This Row],[Restriction Enzyme 2 Check]]),"")</f>
        <v/>
      </c>
      <c r="BS415" s="4" t="str" cm="1">
        <f t="array" ref="BS415">IF(
   AND(
      Table65[[#This Row],[Service]] &lt;&gt; "",
      OR(
         COUNTIF(Table65[Service], "HT Custom RNA") &gt; 0,
         COUNTIF(Table65[Service], "HT Geneblock Custom RNA") &gt; 0
      ),
      COUNTA(_xlfn.UNIQUE(_xlfn._xlws.FILTER(Table65[Service], Table65[Service] &lt;&gt; ""))) &gt; 1
   ),
   "Error 9: If selecting HT Custom RNA or HT Geneblock Custom RNA, all items must match the selected HT service",
   ""
)</f>
        <v/>
      </c>
      <c r="BT415" s="4" t="str" cm="1">
        <f t="array" ref="BT415">IF(
   AND(
      Table65[[#This Row],[Service]] &lt;&gt; "",
      OR(COUNTIF(Table65[Service], "*HT Custom RNA*") &gt; 0, COUNTIF(Table65[Service], "*HT Geneblock Custom RNA*") &gt; 0),
      OR(
         COUNTA(_xlfn.UNIQUE(_xlfn._xlws.FILTER(Table65[RNA Analytics], (Table65[Service] &lt;&gt; "")))) &gt; 1,
         COUNTA(_xlfn.UNIQUE(_xlfn._xlws.FILTER(Table65[Bank Construct?], (Table65[Service] &lt;&gt; "")))) &gt; 1,
         COUNTA(_xlfn.UNIQUE(_xlfn._xlws.FILTER(Table65[Synthesis Type], (Table65[Service] &lt;&gt; "")))) &gt; 1
      )
   ),
   "Error 10: If submitting HT Custom RNA or HT Geneblock Custom RNA service request, all items must have the same Synthesis Type, Banking, and Analytics",
   ""
)</f>
        <v/>
      </c>
      <c r="BU415" s="4" t="str">
        <f>IF(AND(OR(Table65[[#This Row],[Service]] = "HT Custom RNA",Table65[[#This Row],[Service]] = "HT Geneblock Custom RNA"), Table65[[#This Row],[Vector]]="Banked Construct"),"Error 11: Banked constructs cannot be submitted for HT/Geneblock Custom RNA service. Contact the core if you'd like to resynthesize an entire banked plate","")</f>
        <v/>
      </c>
      <c r="BV415" s="4" t="str">
        <f>IF(AND(Table65[[#This Row],[Service]] &lt;&gt; "", Table65[[#This Row],[Vector]]="Banked Construct", Table65[[#This Row],[Bank Construct?]]="Yes"),"Error 12: Cannot bank constructs that are already banked","")</f>
        <v/>
      </c>
      <c r="BW415" s="4" t="str" cm="1">
        <f t="array" ref="BW415">_xlfn.LET(
    _xlpm.ProblemFound, _xlfn.TEXTJOIN(", ", TRUE, IF(AND(Table65[[#This Row],[Synthesis Type]]="Other RNA", OR(Table65[[#This Row],[Codon Optimize Capitalized?]]="No", Table65[[#This Row],[Codon Optimize Capitalized?]]="")), IF((ISNUMBER(SEARCH(Table_pA_Check[pA Check], Table65[[#This Row],[Custom Sequence/Bank ID]]))), Table_pA_Check[pA Check], ""),IF((ISNUMBER(FIND(LOWER(Table_pA_Check[pA Check]), Table65[[#This Row],[Custom Sequence/Bank ID]]))), Table_pA_Check[pA Check], ""))),
    IF(_xlpm.ProblemFound="", "", "Error 13: Problem sequences found (" &amp; _xlpm.ProblemFound &amp; ")"))</f>
        <v/>
      </c>
      <c r="BX415" s="4" t="str">
        <f>IF(AND(Table65[[#This Row],[Service]] &lt;&gt; "", Table65[[#This Row],[Codon Optimize Capitalized?]]&lt;&gt; "No", Table65[[#This Row],[Codon Optimize Capitalized?]]&lt;&gt; "", Table65[[#This Row],[Codon Optimize Capitalized?]]&lt;&gt; "No Options", EXACT(Table65[[#This Row],[Custom Sequence/Bank ID]],LOWER(Table65[[#This Row],[Custom Sequence/Bank ID]]))),"Error 14: Codon optimization is selected, but sequence is lowercase. Change regions for optimization to uppercase","")</f>
        <v/>
      </c>
      <c r="BY415" s="4" t="str">
        <f>IF(COUNTIF(Table65[Name], Table65[[#This Row],[Name]]) &gt; 1, "Error 15: Duplicate name", "")</f>
        <v/>
      </c>
      <c r="BZ415" s="4" t="str">
        <f>IF(
   Table65[[#This Row],[Service]]&lt;&gt;"",
   IF(
      AND(Table65[[#This Row],[Formulation]]="", Table65[[#This Row],[Number of Aliquots]]&gt;1),
      "Error 16: The RTC can only aliquot formulated circRNA; unformulated circRNA is stable through many freeze-thaw cycles",
      ""
   ),
   ""
)</f>
        <v/>
      </c>
      <c r="CA415" s="4" t="str">
        <f>IF(
   Table65[[#This Row],[Service]]&lt;&gt;"",
   IF(
      Table65[[#This Row],[Number of Aliquots]] &gt; (Table65[[#This Row],[Quantity (mg)]]*20),
      "Error 17: Too many aliquots. Maximum aliquots for Quantity requested = " &amp; (Table65[[#This Row],[Quantity (mg)]]*20),
      ""
   ),
   ""
)</f>
        <v/>
      </c>
      <c r="CB415" s="4" t="str">
        <f>IF(
   AND(Table65[[#This Row],[Service]]&lt;&gt;"", Table65[[#This Row],[Quantity (mg)]]&lt;0.2, Table65[[#This Row],[Formulation]]&lt;&gt;"", Table65[[#This Row],[Formulation]]&lt;&gt;"None"),
   "Error 18: Quantity too low. Minimum is 0.2mg for formulations",
   ""
)</f>
        <v/>
      </c>
      <c r="CC415" s="4" t="str">
        <f>IF(
   AND(Table65[[#This Row],[Service]]&lt;&gt;"", Table65[[#This Row],[Vector]]="No Vector", Table65[[#This Row],[Service]]&lt;&gt;"HT Geneblock Custom RNA"),
   "Error 19: [No Vector] can only be used for Geneblock service",
   ""
)</f>
        <v/>
      </c>
      <c r="CD415" s="4" t="str">
        <f>_xlfn.LET(
    _xlpm.errorList, _xlfn.TEXTJOIN(". ", TRUE, Table_Sequence_Check[[#This Row],[Problem Sequence Check]:[GC Check]],Table_Sequence_Check[[#This Row],[Restriction Enzyme Error]:[Gblock No Vector Check]]),
    IF(AND(Table65[[#This Row],[Service]]&lt;&gt;"", Table65[[#This Row],[Custom Sequence/Bank ID]]&lt;&gt;"SPECIAL",_xlpm.errorList&lt;&gt;""), _xlpm.errorList &amp; ".", "")
)</f>
        <v/>
      </c>
      <c r="CF415" s="3" t="str">
        <f t="shared" si="30"/>
        <v>Required</v>
      </c>
      <c r="CG415" s="1" t="str">
        <f t="shared" si="31"/>
        <v>Optional</v>
      </c>
      <c r="CH415" s="1" t="str">
        <f>IF(Table65[[#This Row],[Service]]&lt;&gt;"",IF((Table65[[#This Row],[Service]]="HT Custom RNA") + (Table65[[#This Row],[Service]]="HT Geneblock Custom RNA"), "Empty","Required"),"Empty")</f>
        <v>Empty</v>
      </c>
      <c r="CI415" s="1" t="str">
        <f>IF(Table65[[#This Row],[Service]] = "Stock RNA", "Required","Empty")</f>
        <v>Empty</v>
      </c>
      <c r="CJ415" s="1" t="str">
        <f>IF(OR(Table65[[#This Row],[Service]] = "Custom RNA", Table65[[#This Row],[Service]] = "HT Custom RNA", Table65[[#This Row],[Service]] = "HT Geneblock Custom RNA", Table65[[#This Row],[Service]] = "Formulation"), "Required", "Empty")</f>
        <v>Empty</v>
      </c>
      <c r="CK415" s="1" t="str">
        <f>IF(OR(Table65[[#This Row],[Service]] = "Custom RNA", Table65[[#This Row],[Service]] = "HT Custom RNA", Table65[[#This Row],[Service]] = "HT Geneblock Custom RNA"), "Required", "Empty")</f>
        <v>Empty</v>
      </c>
      <c r="CL415" s="1" t="str">
        <f>IF(OR(Table65[[#This Row],[Service]] = "Custom RNA", Table65[[#This Row],[Service]] = "HT Custom RNA", Table65[[#This Row],[Service]] = "HT Geneblock Custom RNA"), "Required", "Empty")</f>
        <v>Empty</v>
      </c>
      <c r="CM415" s="1" t="str">
        <f>IF(OR(Table65[[#This Row],[Service]] = "Custom RNA", Table65[[#This Row],[Service]] = "HT Custom RNA", Table65[[#This Row],[Service]] = "HT Geneblock Custom RNA"), "Required", "Empty")</f>
        <v>Empty</v>
      </c>
      <c r="CN415" s="1" t="str">
        <f>IF(AND(Table65[[#This Row],[Vector]]&lt;&gt;"Banked Construct", OR(Table65[[#This Row],[Service]] = "Custom RNA", Table65[[#This Row],[Service]] = "HT Custom RNA",Table65[[#This Row],[Service]] = "HT Geneblock Custom RNA",)), "Optional", "Empty")</f>
        <v>Empty</v>
      </c>
      <c r="CO415" s="1" t="str">
        <f>IF(OR(Table65[[#This Row],[Service]] = "Custom RNA", Table65[[#This Row],[Service]] = "HT Custom RNA"), "Optional", "Empty")</f>
        <v>Empty</v>
      </c>
      <c r="CP415" s="1" t="str">
        <f>IF(OR(Table65[[#This Row],[Service]] = "Custom RNA", Table65[[#This Row],[Service]] = "HT Custom RNA", Table65[[#This Row],[Service]] = "HT Custom Geneblock RNA"), "Optional", "Empty")</f>
        <v>Empty</v>
      </c>
      <c r="CQ415" s="1" t="str">
        <f>IF(Table65[[#This Row],[Service]]&lt;&gt;"",IF(OR(Table65[[#This Row],[Service]]="HT Custom RNA", Table65[[#This Row],[Service]]="HT Geneblock Custom RNA"), "Empty","Optional"),"Empty")</f>
        <v>Empty</v>
      </c>
      <c r="CR415" s="1" t="str">
        <f>IF(AND(Table65[[#This Row],[Formulation]]&lt;&gt;"",Table65[[#This Row],[Formulation]]&lt;&gt;"None",Table65[[#This Row],[Formulation]]&lt;&gt;"No Options"), "Required","Empty")</f>
        <v>Empty</v>
      </c>
      <c r="CS415" s="1" t="str">
        <f>IF(AND(Table65[[#This Row],[Formulation]]&lt;&gt;"",Table65[[#This Row],[Formulation]]&lt;&gt;"None",Table65[[#This Row],[Formulation]]&lt;&gt;"No Options"), "Optional","Empty")</f>
        <v>Empty</v>
      </c>
      <c r="CT415" s="1" t="str">
        <f t="shared" si="32"/>
        <v>Optional</v>
      </c>
      <c r="CU415" s="1" t="str">
        <f t="shared" si="33"/>
        <v>Optional</v>
      </c>
      <c r="CV415" s="2" t="str">
        <f t="shared" si="34"/>
        <v>Optional</v>
      </c>
    </row>
    <row r="416" spans="1:100" x14ac:dyDescent="0.35">
      <c r="A416" s="69">
        <v>412</v>
      </c>
      <c r="B416" s="59"/>
      <c r="C416" s="83"/>
      <c r="D416" s="85"/>
      <c r="E416" s="90"/>
      <c r="F416" s="60"/>
      <c r="G416" s="60"/>
      <c r="H416" s="60"/>
      <c r="I416" s="61"/>
      <c r="J416" s="61"/>
      <c r="K416" s="105"/>
      <c r="L416" s="90"/>
      <c r="M416" s="60"/>
      <c r="N416" s="108"/>
      <c r="O416" s="91"/>
      <c r="P416" s="111"/>
      <c r="Q416" s="93" t="str">
        <f>Table_Sequence_Check[[#This Row],[Final Warnings]]</f>
        <v/>
      </c>
      <c r="R416" s="19"/>
      <c r="S416" s="19"/>
      <c r="T416" s="19"/>
      <c r="BG416" s="3" t="str" cm="1">
        <f t="array" ref="BG416">_xlfn.LET(
    _xlpm.ProblemFound, _xlfn.TEXTJOIN(", ", TRUE, IF(OR(Table65[[#This Row],[Codon Optimize Capitalized?]]="No", Table65[[#This Row],[Codon Optimize Capitalized?]]=""), IF((ISNUMBER(SEARCH(Table_Problem_Sequences[Problem Sequences], Table65[[#This Row],[Custom Sequence/Bank ID]]))), Table_Problem_Sequences[Problem Sequences], ""),IF((ISNUMBER(FIND(LOWER(Table_Problem_Sequences[Problem Sequences]), Table65[[#This Row],[Custom Sequence/Bank ID]]))), Table_Problem_Sequences[Problem Sequences], ""))),
    IF(_xlpm.ProblemFound="", "", "Warning 1: Problem sequences found (" &amp; _xlpm.ProblemFound &amp; ")"))</f>
        <v/>
      </c>
      <c r="BH416" s="3" t="str">
        <f>IF(AND(Table65[[#This Row],[Vector]] &lt;&gt; "Banked Construct",Table65[[#This Row],[Service]]&lt;&gt;"Stock RNA", LEN(Table65[[#This Row],[Custom Sequence/Bank ID]])&lt;300, Table65[[#This Row],[Custom Sequence/Bank ID]]&lt;&gt;""),"Comment: Sequence is less than 300nt. A spacer sequence will be added to bring the length up to 300nt","")</f>
        <v/>
      </c>
      <c r="BI416" s="1" t="str">
        <f>IF(AND(Table65[[#This Row],[Custom Sequence/Bank ID]]&lt;&gt;"", Table65[[#This Row],[Codon Optimize Capitalized?]]&lt;&gt; "No", Table65[[#This Row],[Codon Optimize Capitalized?]]&lt;&gt; "", Table65[[#This Row],[Codon Optimize Capitalized?]]&lt;&gt; "No Options"),
    IF(MOD(LEN(SUBSTITUTE(SUBSTITUTE(SUBSTITUTE(SUBSTITUTE(SUBSTITUTE(Table65[[#This Row],[Custom Sequence/Bank ID]], "a", ""), "c", ""), "g", ""), "u", ""), "t", "")), 3) = 0,
        "",
        "Error 3: Optimization regions not divisible by 3"),
    "")</f>
        <v/>
      </c>
      <c r="BJ416" s="1" t="str">
        <f>IF(
    Table65[[#This Row],[Vector]]="Banked Construct",
    IF(
        AND(
            LEFT(Table65[[#This Row],[Custom Sequence/Bank ID]], 3)="RTC",
            ISNUMBER(VALUE(MID(Table65[[#This Row],[Custom Sequence/Bank ID]], 4, 7))),
            LEN(Table65[[#This Row],[Custom Sequence/Bank ID]])=10
        ),
        "",
        "Error 4: Incorrect Bank ID"
    ),
    ""
)</f>
        <v/>
      </c>
      <c r="BK416" s="1" t="str">
        <f>IF(
   AND(Table65[[#This Row],[Vector]]&lt;&gt;"Banked Construct", LEN(Table65[[#This Row],[Custom Sequence/Bank ID]])&gt;0),
   IF(
      LEN(
         SUBSTITUTE(
            SUBSTITUTE(
               SUBSTITUTE(
                  SUBSTITUTE(UPPER(Table65[[#This Row],[Custom Sequence/Bank ID]]),"A",""),
               "C",""),
            "T",""),
         "G","")
      )&gt;0,
      "Error 5: Non-ACGT characters present",
      ""
   ),
   ""
)</f>
        <v/>
      </c>
      <c r="BL416" s="4" t="str">
        <f>IF(AND(Table65[[#This Row],[Vector]] &lt;&gt; "Banked Construct",Table65[[#This Row],[Service]]="Custom RNA", LEN(Table65[[#This Row],[Custom Sequence/Bank ID]])&gt;10000),"Error 6: Maximum sequence length is 10,000nt",IF(AND(Table65[[#This Row],[Vector]] &lt;&gt; "Banked Construct",Table65[[#This Row],[Service]]="HT Custom RNA", LEN(Table65[[#This Row],[Custom Sequence/Bank ID]])&gt;5000),"Error 6: Maximum sequence length for HT is 5,000nt", IF(Table65[[#This Row],[Service]]="HT Geneblock Custom RNA", IF(AND(Table65[[#This Row],[Vector]]="RTC coding circRNA", LEN(Table65[[#This Row],[Custom Sequence/Bank ID]])&gt;3793),"Error 6: Maximum sequence length for Coding CircRNA Geneblock is 3,793nt", IF(AND(Table65[[#This Row],[Vector]]="RTC noncoding circRNA", LEN(Table65[[#This Row],[Custom Sequence/Bank ID]])&gt;4493),"Error 6: Maximum sequence length for Noncoding CircRNA Geneblock is 4,493nt", IF(AND(Table65[[#This Row],[Vector]]="RTC Other RNA", LEN(Table65[[#This Row],[Custom Sequence/Bank ID]])&gt;4913),"Error 6: Maximum sequence length for Other RNA Geneblock is 4,913nt",""))),"")))</f>
        <v/>
      </c>
      <c r="BM416" s="4" t="str">
        <f>IF(AND(Table65[[#This Row],[Vector]] &lt;&gt; "Banked Construct", Table65[[#This Row],[Service]]&lt;&gt;"Stock RNA", Table65[[#This Row],[Custom Sequence/Bank ID]]&lt;&gt;""),
    _xlfn.LET(
        _xlpm.Sequence, Table65[[#This Row],[Custom Sequence/Bank ID]],
        _xlpm.OriginalLength, IF(AND(Table65[[#This Row],[Codon Optimize Capitalized?]] &lt;&gt; "No", Table65[[#This Row],[Codon Optimize Capitalized?]] &lt;&gt; ""),
                           LEN(SUBSTITUTE(SUBSTITUTE(SUBSTITUTE(SUBSTITUTE(SUBSTITUTE(_xlpm.Sequence, "A", ""), "C", ""), "G", ""), "T", ""), "U", "")),
                           LEN(_xlpm.Sequence)),
        _xlpm.NoGCLength, IF(AND(Table65[[#This Row],[Codon Optimize Capitalized?]] &lt;&gt; "No", Table65[[#This Row],[Codon Optimize Capitalized?]] &lt;&gt; ""),
                       LEN((SUBSTITUTE(SUBSTITUTE(SUBSTITUTE(SUBSTITUTE(SUBSTITUTE(SUBSTITUTE(SUBSTITUTE(_xlpm.Sequence, "A", ""), "C", ""), "G", ""), "T", ""), "U", ""), "g", ""), "c", ""))),
                       LEN(SUBSTITUTE(SUBSTITUTE(UPPER(_xlpm.Sequence), "G", ""), "C", ""))),
        _xlpm.GCLength, _xlpm.OriginalLength - _xlpm.NoGCLength,
        _xlpm.GCPercentage, IF(_xlpm.OriginalLength &gt; 15, _xlpm.GCLength / _xlpm.OriginalLength, 0.5),
                IF(OR(_xlpm.GCPercentage &gt; 0.65, _xlpm.GCPercentage &lt; 0.25), "Warning 7: Unoptimized region GC is not between 25-65%", "")
    ),
    ""
)</f>
        <v/>
      </c>
      <c r="BN416" s="4" t="str" cm="1">
        <f t="array" ref="BN416">_xlfn.LET(
    _xlpm.ProblemFound, _xlfn.TEXTJOIN(", ", TRUE, IF(OR(Table65[[#This Row],[Codon Optimize Capitalized?]]="No", Table65[[#This Row],[Codon Optimize Capitalized?]]=""), IF((ISNUMBER(SEARCH(Table_Restriction_Enzymes[XbaI], Table65[[#This Row],[Custom Sequence/Bank ID]]))), Table_Restriction_Enzymes[XbaI], ""),IF((ISNUMBER(FIND(LOWER(Table_Restriction_Enzymes[XbaI]), Table65[[#This Row],[Custom Sequence/Bank ID]]))), Table_Restriction_Enzymes[XbaI], ""))),
    IF(_xlpm.ProblemFound="", "", "[" &amp; _xlpm.ProblemFound &amp; "]"))</f>
        <v/>
      </c>
      <c r="BO416" s="4" t="str">
        <f>IF(Table_Sequence_Check[[#This Row],[Restriction Enzyme 1 Check]]&lt;&gt;"", Table_Restriction_Enzymes[[#Headers],[XbaI]],"")</f>
        <v/>
      </c>
      <c r="BP416" s="4" t="str" cm="1">
        <f t="array" ref="BP416">_xlfn.LET(
    _xlpm.ProblemFound, _xlfn.TEXTJOIN(", ", TRUE, IF(OR(Table65[[#This Row],[Codon Optimize Capitalized?]]="No", Table65[[#This Row],[Codon Optimize Capitalized?]]=""), IF((ISNUMBER(SEARCH(Table_Restriction_Enzymes[AscI], Table65[[#This Row],[Custom Sequence/Bank ID]]))), Table_Restriction_Enzymes[AscI], ""),IF((ISNUMBER(FIND(LOWER(Table_Restriction_Enzymes[AscI]), Table65[[#This Row],[Custom Sequence/Bank ID]]))), Table_Restriction_Enzymes[AscI], ""))),
    IF(_xlpm.ProblemFound="", "", "[" &amp; _xlpm.ProblemFound &amp; "]"))</f>
        <v/>
      </c>
      <c r="BQ416" s="4" t="str">
        <f>IF(Table_Sequence_Check[[#This Row],[Restriction Enzyme 2 Check]]&lt;&gt;"", Table_Restriction_Enzymes[[#Headers],[AscI]],"")</f>
        <v/>
      </c>
      <c r="BR416" s="4" t="str">
        <f>IF(AND(Table65[[#This Row],[Vector]] &lt;&gt; "Banked Construct",Table65[[#This Row],[Service]]&lt;&gt;"Stock RNA", Table65[[#This Row],[Service]]&lt;&gt;"HT Geneblock Custom RNA", Table_Sequence_Check[[#This Row],[Restriction Enzyme 1 Check]]&lt;&gt;"", Table_Sequence_Check[[#This Row],[Restriction Enzyme 2 Check]]&lt;&gt; ""),"Error 8: Remove instances of one of the following: " &amp; _xlfn.CONCAT(Table_Sequence_Check[[#This Row],[Restriction Enzyme 1 Check]],Table_Sequence_Check[[#This Row],[Restriction Enzyme 2 Check]]),"")</f>
        <v/>
      </c>
      <c r="BS416" s="4" t="str" cm="1">
        <f t="array" ref="BS416">IF(
   AND(
      Table65[[#This Row],[Service]] &lt;&gt; "",
      OR(
         COUNTIF(Table65[Service], "HT Custom RNA") &gt; 0,
         COUNTIF(Table65[Service], "HT Geneblock Custom RNA") &gt; 0
      ),
      COUNTA(_xlfn.UNIQUE(_xlfn._xlws.FILTER(Table65[Service], Table65[Service] &lt;&gt; ""))) &gt; 1
   ),
   "Error 9: If selecting HT Custom RNA or HT Geneblock Custom RNA, all items must match the selected HT service",
   ""
)</f>
        <v/>
      </c>
      <c r="BT416" s="4" t="str" cm="1">
        <f t="array" ref="BT416">IF(
   AND(
      Table65[[#This Row],[Service]] &lt;&gt; "",
      OR(COUNTIF(Table65[Service], "*HT Custom RNA*") &gt; 0, COUNTIF(Table65[Service], "*HT Geneblock Custom RNA*") &gt; 0),
      OR(
         COUNTA(_xlfn.UNIQUE(_xlfn._xlws.FILTER(Table65[RNA Analytics], (Table65[Service] &lt;&gt; "")))) &gt; 1,
         COUNTA(_xlfn.UNIQUE(_xlfn._xlws.FILTER(Table65[Bank Construct?], (Table65[Service] &lt;&gt; "")))) &gt; 1,
         COUNTA(_xlfn.UNIQUE(_xlfn._xlws.FILTER(Table65[Synthesis Type], (Table65[Service] &lt;&gt; "")))) &gt; 1
      )
   ),
   "Error 10: If submitting HT Custom RNA or HT Geneblock Custom RNA service request, all items must have the same Synthesis Type, Banking, and Analytics",
   ""
)</f>
        <v/>
      </c>
      <c r="BU416" s="4" t="str">
        <f>IF(AND(OR(Table65[[#This Row],[Service]] = "HT Custom RNA",Table65[[#This Row],[Service]] = "HT Geneblock Custom RNA"), Table65[[#This Row],[Vector]]="Banked Construct"),"Error 11: Banked constructs cannot be submitted for HT/Geneblock Custom RNA service. Contact the core if you'd like to resynthesize an entire banked plate","")</f>
        <v/>
      </c>
      <c r="BV416" s="4" t="str">
        <f>IF(AND(Table65[[#This Row],[Service]] &lt;&gt; "", Table65[[#This Row],[Vector]]="Banked Construct", Table65[[#This Row],[Bank Construct?]]="Yes"),"Error 12: Cannot bank constructs that are already banked","")</f>
        <v/>
      </c>
      <c r="BW416" s="4" t="str" cm="1">
        <f t="array" ref="BW416">_xlfn.LET(
    _xlpm.ProblemFound, _xlfn.TEXTJOIN(", ", TRUE, IF(AND(Table65[[#This Row],[Synthesis Type]]="Other RNA", OR(Table65[[#This Row],[Codon Optimize Capitalized?]]="No", Table65[[#This Row],[Codon Optimize Capitalized?]]="")), IF((ISNUMBER(SEARCH(Table_pA_Check[pA Check], Table65[[#This Row],[Custom Sequence/Bank ID]]))), Table_pA_Check[pA Check], ""),IF((ISNUMBER(FIND(LOWER(Table_pA_Check[pA Check]), Table65[[#This Row],[Custom Sequence/Bank ID]]))), Table_pA_Check[pA Check], ""))),
    IF(_xlpm.ProblemFound="", "", "Error 13: Problem sequences found (" &amp; _xlpm.ProblemFound &amp; ")"))</f>
        <v/>
      </c>
      <c r="BX416" s="4" t="str">
        <f>IF(AND(Table65[[#This Row],[Service]] &lt;&gt; "", Table65[[#This Row],[Codon Optimize Capitalized?]]&lt;&gt; "No", Table65[[#This Row],[Codon Optimize Capitalized?]]&lt;&gt; "", Table65[[#This Row],[Codon Optimize Capitalized?]]&lt;&gt; "No Options", EXACT(Table65[[#This Row],[Custom Sequence/Bank ID]],LOWER(Table65[[#This Row],[Custom Sequence/Bank ID]]))),"Error 14: Codon optimization is selected, but sequence is lowercase. Change regions for optimization to uppercase","")</f>
        <v/>
      </c>
      <c r="BY416" s="4" t="str">
        <f>IF(COUNTIF(Table65[Name], Table65[[#This Row],[Name]]) &gt; 1, "Error 15: Duplicate name", "")</f>
        <v/>
      </c>
      <c r="BZ416" s="4" t="str">
        <f>IF(
   Table65[[#This Row],[Service]]&lt;&gt;"",
   IF(
      AND(Table65[[#This Row],[Formulation]]="", Table65[[#This Row],[Number of Aliquots]]&gt;1),
      "Error 16: The RTC can only aliquot formulated circRNA; unformulated circRNA is stable through many freeze-thaw cycles",
      ""
   ),
   ""
)</f>
        <v/>
      </c>
      <c r="CA416" s="4" t="str">
        <f>IF(
   Table65[[#This Row],[Service]]&lt;&gt;"",
   IF(
      Table65[[#This Row],[Number of Aliquots]] &gt; (Table65[[#This Row],[Quantity (mg)]]*20),
      "Error 17: Too many aliquots. Maximum aliquots for Quantity requested = " &amp; (Table65[[#This Row],[Quantity (mg)]]*20),
      ""
   ),
   ""
)</f>
        <v/>
      </c>
      <c r="CB416" s="4" t="str">
        <f>IF(
   AND(Table65[[#This Row],[Service]]&lt;&gt;"", Table65[[#This Row],[Quantity (mg)]]&lt;0.2, Table65[[#This Row],[Formulation]]&lt;&gt;"", Table65[[#This Row],[Formulation]]&lt;&gt;"None"),
   "Error 18: Quantity too low. Minimum is 0.2mg for formulations",
   ""
)</f>
        <v/>
      </c>
      <c r="CC416" s="4" t="str">
        <f>IF(
   AND(Table65[[#This Row],[Service]]&lt;&gt;"", Table65[[#This Row],[Vector]]="No Vector", Table65[[#This Row],[Service]]&lt;&gt;"HT Geneblock Custom RNA"),
   "Error 19: [No Vector] can only be used for Geneblock service",
   ""
)</f>
        <v/>
      </c>
      <c r="CD416" s="4" t="str">
        <f>_xlfn.LET(
    _xlpm.errorList, _xlfn.TEXTJOIN(". ", TRUE, Table_Sequence_Check[[#This Row],[Problem Sequence Check]:[GC Check]],Table_Sequence_Check[[#This Row],[Restriction Enzyme Error]:[Gblock No Vector Check]]),
    IF(AND(Table65[[#This Row],[Service]]&lt;&gt;"", Table65[[#This Row],[Custom Sequence/Bank ID]]&lt;&gt;"SPECIAL",_xlpm.errorList&lt;&gt;""), _xlpm.errorList &amp; ".", "")
)</f>
        <v/>
      </c>
      <c r="CF416" s="3" t="str">
        <f t="shared" si="30"/>
        <v>Required</v>
      </c>
      <c r="CG416" s="1" t="str">
        <f t="shared" si="31"/>
        <v>Optional</v>
      </c>
      <c r="CH416" s="1" t="str">
        <f>IF(Table65[[#This Row],[Service]]&lt;&gt;"",IF((Table65[[#This Row],[Service]]="HT Custom RNA") + (Table65[[#This Row],[Service]]="HT Geneblock Custom RNA"), "Empty","Required"),"Empty")</f>
        <v>Empty</v>
      </c>
      <c r="CI416" s="1" t="str">
        <f>IF(Table65[[#This Row],[Service]] = "Stock RNA", "Required","Empty")</f>
        <v>Empty</v>
      </c>
      <c r="CJ416" s="1" t="str">
        <f>IF(OR(Table65[[#This Row],[Service]] = "Custom RNA", Table65[[#This Row],[Service]] = "HT Custom RNA", Table65[[#This Row],[Service]] = "HT Geneblock Custom RNA", Table65[[#This Row],[Service]] = "Formulation"), "Required", "Empty")</f>
        <v>Empty</v>
      </c>
      <c r="CK416" s="1" t="str">
        <f>IF(OR(Table65[[#This Row],[Service]] = "Custom RNA", Table65[[#This Row],[Service]] = "HT Custom RNA", Table65[[#This Row],[Service]] = "HT Geneblock Custom RNA"), "Required", "Empty")</f>
        <v>Empty</v>
      </c>
      <c r="CL416" s="1" t="str">
        <f>IF(OR(Table65[[#This Row],[Service]] = "Custom RNA", Table65[[#This Row],[Service]] = "HT Custom RNA", Table65[[#This Row],[Service]] = "HT Geneblock Custom RNA"), "Required", "Empty")</f>
        <v>Empty</v>
      </c>
      <c r="CM416" s="1" t="str">
        <f>IF(OR(Table65[[#This Row],[Service]] = "Custom RNA", Table65[[#This Row],[Service]] = "HT Custom RNA", Table65[[#This Row],[Service]] = "HT Geneblock Custom RNA"), "Required", "Empty")</f>
        <v>Empty</v>
      </c>
      <c r="CN416" s="1" t="str">
        <f>IF(AND(Table65[[#This Row],[Vector]]&lt;&gt;"Banked Construct", OR(Table65[[#This Row],[Service]] = "Custom RNA", Table65[[#This Row],[Service]] = "HT Custom RNA",Table65[[#This Row],[Service]] = "HT Geneblock Custom RNA",)), "Optional", "Empty")</f>
        <v>Empty</v>
      </c>
      <c r="CO416" s="1" t="str">
        <f>IF(OR(Table65[[#This Row],[Service]] = "Custom RNA", Table65[[#This Row],[Service]] = "HT Custom RNA"), "Optional", "Empty")</f>
        <v>Empty</v>
      </c>
      <c r="CP416" s="1" t="str">
        <f>IF(OR(Table65[[#This Row],[Service]] = "Custom RNA", Table65[[#This Row],[Service]] = "HT Custom RNA", Table65[[#This Row],[Service]] = "HT Custom Geneblock RNA"), "Optional", "Empty")</f>
        <v>Empty</v>
      </c>
      <c r="CQ416" s="1" t="str">
        <f>IF(Table65[[#This Row],[Service]]&lt;&gt;"",IF(OR(Table65[[#This Row],[Service]]="HT Custom RNA", Table65[[#This Row],[Service]]="HT Geneblock Custom RNA"), "Empty","Optional"),"Empty")</f>
        <v>Empty</v>
      </c>
      <c r="CR416" s="1" t="str">
        <f>IF(AND(Table65[[#This Row],[Formulation]]&lt;&gt;"",Table65[[#This Row],[Formulation]]&lt;&gt;"None",Table65[[#This Row],[Formulation]]&lt;&gt;"No Options"), "Required","Empty")</f>
        <v>Empty</v>
      </c>
      <c r="CS416" s="1" t="str">
        <f>IF(AND(Table65[[#This Row],[Formulation]]&lt;&gt;"",Table65[[#This Row],[Formulation]]&lt;&gt;"None",Table65[[#This Row],[Formulation]]&lt;&gt;"No Options"), "Optional","Empty")</f>
        <v>Empty</v>
      </c>
      <c r="CT416" s="1" t="str">
        <f t="shared" si="32"/>
        <v>Optional</v>
      </c>
      <c r="CU416" s="1" t="str">
        <f t="shared" si="33"/>
        <v>Optional</v>
      </c>
      <c r="CV416" s="2" t="str">
        <f t="shared" si="34"/>
        <v>Optional</v>
      </c>
    </row>
    <row r="417" spans="1:100" x14ac:dyDescent="0.35">
      <c r="A417" s="69">
        <v>413</v>
      </c>
      <c r="B417" s="59"/>
      <c r="C417" s="83"/>
      <c r="D417" s="85"/>
      <c r="E417" s="90"/>
      <c r="F417" s="60"/>
      <c r="G417" s="60"/>
      <c r="H417" s="60"/>
      <c r="I417" s="61"/>
      <c r="J417" s="61"/>
      <c r="K417" s="105"/>
      <c r="L417" s="90"/>
      <c r="M417" s="60"/>
      <c r="N417" s="108"/>
      <c r="O417" s="91"/>
      <c r="P417" s="111"/>
      <c r="Q417" s="93" t="str">
        <f>Table_Sequence_Check[[#This Row],[Final Warnings]]</f>
        <v/>
      </c>
      <c r="R417" s="19"/>
      <c r="S417" s="19"/>
      <c r="T417" s="19"/>
      <c r="BG417" s="3" t="str" cm="1">
        <f t="array" ref="BG417">_xlfn.LET(
    _xlpm.ProblemFound, _xlfn.TEXTJOIN(", ", TRUE, IF(OR(Table65[[#This Row],[Codon Optimize Capitalized?]]="No", Table65[[#This Row],[Codon Optimize Capitalized?]]=""), IF((ISNUMBER(SEARCH(Table_Problem_Sequences[Problem Sequences], Table65[[#This Row],[Custom Sequence/Bank ID]]))), Table_Problem_Sequences[Problem Sequences], ""),IF((ISNUMBER(FIND(LOWER(Table_Problem_Sequences[Problem Sequences]), Table65[[#This Row],[Custom Sequence/Bank ID]]))), Table_Problem_Sequences[Problem Sequences], ""))),
    IF(_xlpm.ProblemFound="", "", "Warning 1: Problem sequences found (" &amp; _xlpm.ProblemFound &amp; ")"))</f>
        <v/>
      </c>
      <c r="BH417" s="3" t="str">
        <f>IF(AND(Table65[[#This Row],[Vector]] &lt;&gt; "Banked Construct",Table65[[#This Row],[Service]]&lt;&gt;"Stock RNA", LEN(Table65[[#This Row],[Custom Sequence/Bank ID]])&lt;300, Table65[[#This Row],[Custom Sequence/Bank ID]]&lt;&gt;""),"Comment: Sequence is less than 300nt. A spacer sequence will be added to bring the length up to 300nt","")</f>
        <v/>
      </c>
      <c r="BI417" s="1" t="str">
        <f>IF(AND(Table65[[#This Row],[Custom Sequence/Bank ID]]&lt;&gt;"", Table65[[#This Row],[Codon Optimize Capitalized?]]&lt;&gt; "No", Table65[[#This Row],[Codon Optimize Capitalized?]]&lt;&gt; "", Table65[[#This Row],[Codon Optimize Capitalized?]]&lt;&gt; "No Options"),
    IF(MOD(LEN(SUBSTITUTE(SUBSTITUTE(SUBSTITUTE(SUBSTITUTE(SUBSTITUTE(Table65[[#This Row],[Custom Sequence/Bank ID]], "a", ""), "c", ""), "g", ""), "u", ""), "t", "")), 3) = 0,
        "",
        "Error 3: Optimization regions not divisible by 3"),
    "")</f>
        <v/>
      </c>
      <c r="BJ417" s="1" t="str">
        <f>IF(
    Table65[[#This Row],[Vector]]="Banked Construct",
    IF(
        AND(
            LEFT(Table65[[#This Row],[Custom Sequence/Bank ID]], 3)="RTC",
            ISNUMBER(VALUE(MID(Table65[[#This Row],[Custom Sequence/Bank ID]], 4, 7))),
            LEN(Table65[[#This Row],[Custom Sequence/Bank ID]])=10
        ),
        "",
        "Error 4: Incorrect Bank ID"
    ),
    ""
)</f>
        <v/>
      </c>
      <c r="BK417" s="1" t="str">
        <f>IF(
   AND(Table65[[#This Row],[Vector]]&lt;&gt;"Banked Construct", LEN(Table65[[#This Row],[Custom Sequence/Bank ID]])&gt;0),
   IF(
      LEN(
         SUBSTITUTE(
            SUBSTITUTE(
               SUBSTITUTE(
                  SUBSTITUTE(UPPER(Table65[[#This Row],[Custom Sequence/Bank ID]]),"A",""),
               "C",""),
            "T",""),
         "G","")
      )&gt;0,
      "Error 5: Non-ACGT characters present",
      ""
   ),
   ""
)</f>
        <v/>
      </c>
      <c r="BL417" s="4" t="str">
        <f>IF(AND(Table65[[#This Row],[Vector]] &lt;&gt; "Banked Construct",Table65[[#This Row],[Service]]="Custom RNA", LEN(Table65[[#This Row],[Custom Sequence/Bank ID]])&gt;10000),"Error 6: Maximum sequence length is 10,000nt",IF(AND(Table65[[#This Row],[Vector]] &lt;&gt; "Banked Construct",Table65[[#This Row],[Service]]="HT Custom RNA", LEN(Table65[[#This Row],[Custom Sequence/Bank ID]])&gt;5000),"Error 6: Maximum sequence length for HT is 5,000nt", IF(Table65[[#This Row],[Service]]="HT Geneblock Custom RNA", IF(AND(Table65[[#This Row],[Vector]]="RTC coding circRNA", LEN(Table65[[#This Row],[Custom Sequence/Bank ID]])&gt;3793),"Error 6: Maximum sequence length for Coding CircRNA Geneblock is 3,793nt", IF(AND(Table65[[#This Row],[Vector]]="RTC noncoding circRNA", LEN(Table65[[#This Row],[Custom Sequence/Bank ID]])&gt;4493),"Error 6: Maximum sequence length for Noncoding CircRNA Geneblock is 4,493nt", IF(AND(Table65[[#This Row],[Vector]]="RTC Other RNA", LEN(Table65[[#This Row],[Custom Sequence/Bank ID]])&gt;4913),"Error 6: Maximum sequence length for Other RNA Geneblock is 4,913nt",""))),"")))</f>
        <v/>
      </c>
      <c r="BM417" s="4" t="str">
        <f>IF(AND(Table65[[#This Row],[Vector]] &lt;&gt; "Banked Construct", Table65[[#This Row],[Service]]&lt;&gt;"Stock RNA", Table65[[#This Row],[Custom Sequence/Bank ID]]&lt;&gt;""),
    _xlfn.LET(
        _xlpm.Sequence, Table65[[#This Row],[Custom Sequence/Bank ID]],
        _xlpm.OriginalLength, IF(AND(Table65[[#This Row],[Codon Optimize Capitalized?]] &lt;&gt; "No", Table65[[#This Row],[Codon Optimize Capitalized?]] &lt;&gt; ""),
                           LEN(SUBSTITUTE(SUBSTITUTE(SUBSTITUTE(SUBSTITUTE(SUBSTITUTE(_xlpm.Sequence, "A", ""), "C", ""), "G", ""), "T", ""), "U", "")),
                           LEN(_xlpm.Sequence)),
        _xlpm.NoGCLength, IF(AND(Table65[[#This Row],[Codon Optimize Capitalized?]] &lt;&gt; "No", Table65[[#This Row],[Codon Optimize Capitalized?]] &lt;&gt; ""),
                       LEN((SUBSTITUTE(SUBSTITUTE(SUBSTITUTE(SUBSTITUTE(SUBSTITUTE(SUBSTITUTE(SUBSTITUTE(_xlpm.Sequence, "A", ""), "C", ""), "G", ""), "T", ""), "U", ""), "g", ""), "c", ""))),
                       LEN(SUBSTITUTE(SUBSTITUTE(UPPER(_xlpm.Sequence), "G", ""), "C", ""))),
        _xlpm.GCLength, _xlpm.OriginalLength - _xlpm.NoGCLength,
        _xlpm.GCPercentage, IF(_xlpm.OriginalLength &gt; 15, _xlpm.GCLength / _xlpm.OriginalLength, 0.5),
                IF(OR(_xlpm.GCPercentage &gt; 0.65, _xlpm.GCPercentage &lt; 0.25), "Warning 7: Unoptimized region GC is not between 25-65%", "")
    ),
    ""
)</f>
        <v/>
      </c>
      <c r="BN417" s="4" t="str" cm="1">
        <f t="array" ref="BN417">_xlfn.LET(
    _xlpm.ProblemFound, _xlfn.TEXTJOIN(", ", TRUE, IF(OR(Table65[[#This Row],[Codon Optimize Capitalized?]]="No", Table65[[#This Row],[Codon Optimize Capitalized?]]=""), IF((ISNUMBER(SEARCH(Table_Restriction_Enzymes[XbaI], Table65[[#This Row],[Custom Sequence/Bank ID]]))), Table_Restriction_Enzymes[XbaI], ""),IF((ISNUMBER(FIND(LOWER(Table_Restriction_Enzymes[XbaI]), Table65[[#This Row],[Custom Sequence/Bank ID]]))), Table_Restriction_Enzymes[XbaI], ""))),
    IF(_xlpm.ProblemFound="", "", "[" &amp; _xlpm.ProblemFound &amp; "]"))</f>
        <v/>
      </c>
      <c r="BO417" s="4" t="str">
        <f>IF(Table_Sequence_Check[[#This Row],[Restriction Enzyme 1 Check]]&lt;&gt;"", Table_Restriction_Enzymes[[#Headers],[XbaI]],"")</f>
        <v/>
      </c>
      <c r="BP417" s="4" t="str" cm="1">
        <f t="array" ref="BP417">_xlfn.LET(
    _xlpm.ProblemFound, _xlfn.TEXTJOIN(", ", TRUE, IF(OR(Table65[[#This Row],[Codon Optimize Capitalized?]]="No", Table65[[#This Row],[Codon Optimize Capitalized?]]=""), IF((ISNUMBER(SEARCH(Table_Restriction_Enzymes[AscI], Table65[[#This Row],[Custom Sequence/Bank ID]]))), Table_Restriction_Enzymes[AscI], ""),IF((ISNUMBER(FIND(LOWER(Table_Restriction_Enzymes[AscI]), Table65[[#This Row],[Custom Sequence/Bank ID]]))), Table_Restriction_Enzymes[AscI], ""))),
    IF(_xlpm.ProblemFound="", "", "[" &amp; _xlpm.ProblemFound &amp; "]"))</f>
        <v/>
      </c>
      <c r="BQ417" s="4" t="str">
        <f>IF(Table_Sequence_Check[[#This Row],[Restriction Enzyme 2 Check]]&lt;&gt;"", Table_Restriction_Enzymes[[#Headers],[AscI]],"")</f>
        <v/>
      </c>
      <c r="BR417" s="4" t="str">
        <f>IF(AND(Table65[[#This Row],[Vector]] &lt;&gt; "Banked Construct",Table65[[#This Row],[Service]]&lt;&gt;"Stock RNA", Table65[[#This Row],[Service]]&lt;&gt;"HT Geneblock Custom RNA", Table_Sequence_Check[[#This Row],[Restriction Enzyme 1 Check]]&lt;&gt;"", Table_Sequence_Check[[#This Row],[Restriction Enzyme 2 Check]]&lt;&gt; ""),"Error 8: Remove instances of one of the following: " &amp; _xlfn.CONCAT(Table_Sequence_Check[[#This Row],[Restriction Enzyme 1 Check]],Table_Sequence_Check[[#This Row],[Restriction Enzyme 2 Check]]),"")</f>
        <v/>
      </c>
      <c r="BS417" s="4" t="str" cm="1">
        <f t="array" ref="BS417">IF(
   AND(
      Table65[[#This Row],[Service]] &lt;&gt; "",
      OR(
         COUNTIF(Table65[Service], "HT Custom RNA") &gt; 0,
         COUNTIF(Table65[Service], "HT Geneblock Custom RNA") &gt; 0
      ),
      COUNTA(_xlfn.UNIQUE(_xlfn._xlws.FILTER(Table65[Service], Table65[Service] &lt;&gt; ""))) &gt; 1
   ),
   "Error 9: If selecting HT Custom RNA or HT Geneblock Custom RNA, all items must match the selected HT service",
   ""
)</f>
        <v/>
      </c>
      <c r="BT417" s="4" t="str" cm="1">
        <f t="array" ref="BT417">IF(
   AND(
      Table65[[#This Row],[Service]] &lt;&gt; "",
      OR(COUNTIF(Table65[Service], "*HT Custom RNA*") &gt; 0, COUNTIF(Table65[Service], "*HT Geneblock Custom RNA*") &gt; 0),
      OR(
         COUNTA(_xlfn.UNIQUE(_xlfn._xlws.FILTER(Table65[RNA Analytics], (Table65[Service] &lt;&gt; "")))) &gt; 1,
         COUNTA(_xlfn.UNIQUE(_xlfn._xlws.FILTER(Table65[Bank Construct?], (Table65[Service] &lt;&gt; "")))) &gt; 1,
         COUNTA(_xlfn.UNIQUE(_xlfn._xlws.FILTER(Table65[Synthesis Type], (Table65[Service] &lt;&gt; "")))) &gt; 1
      )
   ),
   "Error 10: If submitting HT Custom RNA or HT Geneblock Custom RNA service request, all items must have the same Synthesis Type, Banking, and Analytics",
   ""
)</f>
        <v/>
      </c>
      <c r="BU417" s="4" t="str">
        <f>IF(AND(OR(Table65[[#This Row],[Service]] = "HT Custom RNA",Table65[[#This Row],[Service]] = "HT Geneblock Custom RNA"), Table65[[#This Row],[Vector]]="Banked Construct"),"Error 11: Banked constructs cannot be submitted for HT/Geneblock Custom RNA service. Contact the core if you'd like to resynthesize an entire banked plate","")</f>
        <v/>
      </c>
      <c r="BV417" s="4" t="str">
        <f>IF(AND(Table65[[#This Row],[Service]] &lt;&gt; "", Table65[[#This Row],[Vector]]="Banked Construct", Table65[[#This Row],[Bank Construct?]]="Yes"),"Error 12: Cannot bank constructs that are already banked","")</f>
        <v/>
      </c>
      <c r="BW417" s="4" t="str" cm="1">
        <f t="array" ref="BW417">_xlfn.LET(
    _xlpm.ProblemFound, _xlfn.TEXTJOIN(", ", TRUE, IF(AND(Table65[[#This Row],[Synthesis Type]]="Other RNA", OR(Table65[[#This Row],[Codon Optimize Capitalized?]]="No", Table65[[#This Row],[Codon Optimize Capitalized?]]="")), IF((ISNUMBER(SEARCH(Table_pA_Check[pA Check], Table65[[#This Row],[Custom Sequence/Bank ID]]))), Table_pA_Check[pA Check], ""),IF((ISNUMBER(FIND(LOWER(Table_pA_Check[pA Check]), Table65[[#This Row],[Custom Sequence/Bank ID]]))), Table_pA_Check[pA Check], ""))),
    IF(_xlpm.ProblemFound="", "", "Error 13: Problem sequences found (" &amp; _xlpm.ProblemFound &amp; ")"))</f>
        <v/>
      </c>
      <c r="BX417" s="4" t="str">
        <f>IF(AND(Table65[[#This Row],[Service]] &lt;&gt; "", Table65[[#This Row],[Codon Optimize Capitalized?]]&lt;&gt; "No", Table65[[#This Row],[Codon Optimize Capitalized?]]&lt;&gt; "", Table65[[#This Row],[Codon Optimize Capitalized?]]&lt;&gt; "No Options", EXACT(Table65[[#This Row],[Custom Sequence/Bank ID]],LOWER(Table65[[#This Row],[Custom Sequence/Bank ID]]))),"Error 14: Codon optimization is selected, but sequence is lowercase. Change regions for optimization to uppercase","")</f>
        <v/>
      </c>
      <c r="BY417" s="4" t="str">
        <f>IF(COUNTIF(Table65[Name], Table65[[#This Row],[Name]]) &gt; 1, "Error 15: Duplicate name", "")</f>
        <v/>
      </c>
      <c r="BZ417" s="4" t="str">
        <f>IF(
   Table65[[#This Row],[Service]]&lt;&gt;"",
   IF(
      AND(Table65[[#This Row],[Formulation]]="", Table65[[#This Row],[Number of Aliquots]]&gt;1),
      "Error 16: The RTC can only aliquot formulated circRNA; unformulated circRNA is stable through many freeze-thaw cycles",
      ""
   ),
   ""
)</f>
        <v/>
      </c>
      <c r="CA417" s="4" t="str">
        <f>IF(
   Table65[[#This Row],[Service]]&lt;&gt;"",
   IF(
      Table65[[#This Row],[Number of Aliquots]] &gt; (Table65[[#This Row],[Quantity (mg)]]*20),
      "Error 17: Too many aliquots. Maximum aliquots for Quantity requested = " &amp; (Table65[[#This Row],[Quantity (mg)]]*20),
      ""
   ),
   ""
)</f>
        <v/>
      </c>
      <c r="CB417" s="4" t="str">
        <f>IF(
   AND(Table65[[#This Row],[Service]]&lt;&gt;"", Table65[[#This Row],[Quantity (mg)]]&lt;0.2, Table65[[#This Row],[Formulation]]&lt;&gt;"", Table65[[#This Row],[Formulation]]&lt;&gt;"None"),
   "Error 18: Quantity too low. Minimum is 0.2mg for formulations",
   ""
)</f>
        <v/>
      </c>
      <c r="CC417" s="4" t="str">
        <f>IF(
   AND(Table65[[#This Row],[Service]]&lt;&gt;"", Table65[[#This Row],[Vector]]="No Vector", Table65[[#This Row],[Service]]&lt;&gt;"HT Geneblock Custom RNA"),
   "Error 19: [No Vector] can only be used for Geneblock service",
   ""
)</f>
        <v/>
      </c>
      <c r="CD417" s="4" t="str">
        <f>_xlfn.LET(
    _xlpm.errorList, _xlfn.TEXTJOIN(". ", TRUE, Table_Sequence_Check[[#This Row],[Problem Sequence Check]:[GC Check]],Table_Sequence_Check[[#This Row],[Restriction Enzyme Error]:[Gblock No Vector Check]]),
    IF(AND(Table65[[#This Row],[Service]]&lt;&gt;"", Table65[[#This Row],[Custom Sequence/Bank ID]]&lt;&gt;"SPECIAL",_xlpm.errorList&lt;&gt;""), _xlpm.errorList &amp; ".", "")
)</f>
        <v/>
      </c>
      <c r="CF417" s="3" t="str">
        <f t="shared" si="30"/>
        <v>Required</v>
      </c>
      <c r="CG417" s="1" t="str">
        <f t="shared" si="31"/>
        <v>Optional</v>
      </c>
      <c r="CH417" s="1" t="str">
        <f>IF(Table65[[#This Row],[Service]]&lt;&gt;"",IF((Table65[[#This Row],[Service]]="HT Custom RNA") + (Table65[[#This Row],[Service]]="HT Geneblock Custom RNA"), "Empty","Required"),"Empty")</f>
        <v>Empty</v>
      </c>
      <c r="CI417" s="1" t="str">
        <f>IF(Table65[[#This Row],[Service]] = "Stock RNA", "Required","Empty")</f>
        <v>Empty</v>
      </c>
      <c r="CJ417" s="1" t="str">
        <f>IF(OR(Table65[[#This Row],[Service]] = "Custom RNA", Table65[[#This Row],[Service]] = "HT Custom RNA", Table65[[#This Row],[Service]] = "HT Geneblock Custom RNA", Table65[[#This Row],[Service]] = "Formulation"), "Required", "Empty")</f>
        <v>Empty</v>
      </c>
      <c r="CK417" s="1" t="str">
        <f>IF(OR(Table65[[#This Row],[Service]] = "Custom RNA", Table65[[#This Row],[Service]] = "HT Custom RNA", Table65[[#This Row],[Service]] = "HT Geneblock Custom RNA"), "Required", "Empty")</f>
        <v>Empty</v>
      </c>
      <c r="CL417" s="1" t="str">
        <f>IF(OR(Table65[[#This Row],[Service]] = "Custom RNA", Table65[[#This Row],[Service]] = "HT Custom RNA", Table65[[#This Row],[Service]] = "HT Geneblock Custom RNA"), "Required", "Empty")</f>
        <v>Empty</v>
      </c>
      <c r="CM417" s="1" t="str">
        <f>IF(OR(Table65[[#This Row],[Service]] = "Custom RNA", Table65[[#This Row],[Service]] = "HT Custom RNA", Table65[[#This Row],[Service]] = "HT Geneblock Custom RNA"), "Required", "Empty")</f>
        <v>Empty</v>
      </c>
      <c r="CN417" s="1" t="str">
        <f>IF(AND(Table65[[#This Row],[Vector]]&lt;&gt;"Banked Construct", OR(Table65[[#This Row],[Service]] = "Custom RNA", Table65[[#This Row],[Service]] = "HT Custom RNA",Table65[[#This Row],[Service]] = "HT Geneblock Custom RNA",)), "Optional", "Empty")</f>
        <v>Empty</v>
      </c>
      <c r="CO417" s="1" t="str">
        <f>IF(OR(Table65[[#This Row],[Service]] = "Custom RNA", Table65[[#This Row],[Service]] = "HT Custom RNA"), "Optional", "Empty")</f>
        <v>Empty</v>
      </c>
      <c r="CP417" s="1" t="str">
        <f>IF(OR(Table65[[#This Row],[Service]] = "Custom RNA", Table65[[#This Row],[Service]] = "HT Custom RNA", Table65[[#This Row],[Service]] = "HT Custom Geneblock RNA"), "Optional", "Empty")</f>
        <v>Empty</v>
      </c>
      <c r="CQ417" s="1" t="str">
        <f>IF(Table65[[#This Row],[Service]]&lt;&gt;"",IF(OR(Table65[[#This Row],[Service]]="HT Custom RNA", Table65[[#This Row],[Service]]="HT Geneblock Custom RNA"), "Empty","Optional"),"Empty")</f>
        <v>Empty</v>
      </c>
      <c r="CR417" s="1" t="str">
        <f>IF(AND(Table65[[#This Row],[Formulation]]&lt;&gt;"",Table65[[#This Row],[Formulation]]&lt;&gt;"None",Table65[[#This Row],[Formulation]]&lt;&gt;"No Options"), "Required","Empty")</f>
        <v>Empty</v>
      </c>
      <c r="CS417" s="1" t="str">
        <f>IF(AND(Table65[[#This Row],[Formulation]]&lt;&gt;"",Table65[[#This Row],[Formulation]]&lt;&gt;"None",Table65[[#This Row],[Formulation]]&lt;&gt;"No Options"), "Optional","Empty")</f>
        <v>Empty</v>
      </c>
      <c r="CT417" s="1" t="str">
        <f t="shared" si="32"/>
        <v>Optional</v>
      </c>
      <c r="CU417" s="1" t="str">
        <f t="shared" si="33"/>
        <v>Optional</v>
      </c>
      <c r="CV417" s="2" t="str">
        <f t="shared" si="34"/>
        <v>Optional</v>
      </c>
    </row>
    <row r="418" spans="1:100" x14ac:dyDescent="0.35">
      <c r="A418" s="69">
        <v>414</v>
      </c>
      <c r="B418" s="59"/>
      <c r="C418" s="83"/>
      <c r="D418" s="85"/>
      <c r="E418" s="90"/>
      <c r="F418" s="60"/>
      <c r="G418" s="60"/>
      <c r="H418" s="60"/>
      <c r="I418" s="61"/>
      <c r="J418" s="61"/>
      <c r="K418" s="105"/>
      <c r="L418" s="90"/>
      <c r="M418" s="60"/>
      <c r="N418" s="108"/>
      <c r="O418" s="91"/>
      <c r="P418" s="111"/>
      <c r="Q418" s="93" t="str">
        <f>Table_Sequence_Check[[#This Row],[Final Warnings]]</f>
        <v/>
      </c>
      <c r="R418" s="19"/>
      <c r="S418" s="19"/>
      <c r="T418" s="19"/>
      <c r="BG418" s="3" t="str" cm="1">
        <f t="array" ref="BG418">_xlfn.LET(
    _xlpm.ProblemFound, _xlfn.TEXTJOIN(", ", TRUE, IF(OR(Table65[[#This Row],[Codon Optimize Capitalized?]]="No", Table65[[#This Row],[Codon Optimize Capitalized?]]=""), IF((ISNUMBER(SEARCH(Table_Problem_Sequences[Problem Sequences], Table65[[#This Row],[Custom Sequence/Bank ID]]))), Table_Problem_Sequences[Problem Sequences], ""),IF((ISNUMBER(FIND(LOWER(Table_Problem_Sequences[Problem Sequences]), Table65[[#This Row],[Custom Sequence/Bank ID]]))), Table_Problem_Sequences[Problem Sequences], ""))),
    IF(_xlpm.ProblemFound="", "", "Warning 1: Problem sequences found (" &amp; _xlpm.ProblemFound &amp; ")"))</f>
        <v/>
      </c>
      <c r="BH418" s="3" t="str">
        <f>IF(AND(Table65[[#This Row],[Vector]] &lt;&gt; "Banked Construct",Table65[[#This Row],[Service]]&lt;&gt;"Stock RNA", LEN(Table65[[#This Row],[Custom Sequence/Bank ID]])&lt;300, Table65[[#This Row],[Custom Sequence/Bank ID]]&lt;&gt;""),"Comment: Sequence is less than 300nt. A spacer sequence will be added to bring the length up to 300nt","")</f>
        <v/>
      </c>
      <c r="BI418" s="1" t="str">
        <f>IF(AND(Table65[[#This Row],[Custom Sequence/Bank ID]]&lt;&gt;"", Table65[[#This Row],[Codon Optimize Capitalized?]]&lt;&gt; "No", Table65[[#This Row],[Codon Optimize Capitalized?]]&lt;&gt; "", Table65[[#This Row],[Codon Optimize Capitalized?]]&lt;&gt; "No Options"),
    IF(MOD(LEN(SUBSTITUTE(SUBSTITUTE(SUBSTITUTE(SUBSTITUTE(SUBSTITUTE(Table65[[#This Row],[Custom Sequence/Bank ID]], "a", ""), "c", ""), "g", ""), "u", ""), "t", "")), 3) = 0,
        "",
        "Error 3: Optimization regions not divisible by 3"),
    "")</f>
        <v/>
      </c>
      <c r="BJ418" s="1" t="str">
        <f>IF(
    Table65[[#This Row],[Vector]]="Banked Construct",
    IF(
        AND(
            LEFT(Table65[[#This Row],[Custom Sequence/Bank ID]], 3)="RTC",
            ISNUMBER(VALUE(MID(Table65[[#This Row],[Custom Sequence/Bank ID]], 4, 7))),
            LEN(Table65[[#This Row],[Custom Sequence/Bank ID]])=10
        ),
        "",
        "Error 4: Incorrect Bank ID"
    ),
    ""
)</f>
        <v/>
      </c>
      <c r="BK418" s="1" t="str">
        <f>IF(
   AND(Table65[[#This Row],[Vector]]&lt;&gt;"Banked Construct", LEN(Table65[[#This Row],[Custom Sequence/Bank ID]])&gt;0),
   IF(
      LEN(
         SUBSTITUTE(
            SUBSTITUTE(
               SUBSTITUTE(
                  SUBSTITUTE(UPPER(Table65[[#This Row],[Custom Sequence/Bank ID]]),"A",""),
               "C",""),
            "T",""),
         "G","")
      )&gt;0,
      "Error 5: Non-ACGT characters present",
      ""
   ),
   ""
)</f>
        <v/>
      </c>
      <c r="BL418" s="4" t="str">
        <f>IF(AND(Table65[[#This Row],[Vector]] &lt;&gt; "Banked Construct",Table65[[#This Row],[Service]]="Custom RNA", LEN(Table65[[#This Row],[Custom Sequence/Bank ID]])&gt;10000),"Error 6: Maximum sequence length is 10,000nt",IF(AND(Table65[[#This Row],[Vector]] &lt;&gt; "Banked Construct",Table65[[#This Row],[Service]]="HT Custom RNA", LEN(Table65[[#This Row],[Custom Sequence/Bank ID]])&gt;5000),"Error 6: Maximum sequence length for HT is 5,000nt", IF(Table65[[#This Row],[Service]]="HT Geneblock Custom RNA", IF(AND(Table65[[#This Row],[Vector]]="RTC coding circRNA", LEN(Table65[[#This Row],[Custom Sequence/Bank ID]])&gt;3793),"Error 6: Maximum sequence length for Coding CircRNA Geneblock is 3,793nt", IF(AND(Table65[[#This Row],[Vector]]="RTC noncoding circRNA", LEN(Table65[[#This Row],[Custom Sequence/Bank ID]])&gt;4493),"Error 6: Maximum sequence length for Noncoding CircRNA Geneblock is 4,493nt", IF(AND(Table65[[#This Row],[Vector]]="RTC Other RNA", LEN(Table65[[#This Row],[Custom Sequence/Bank ID]])&gt;4913),"Error 6: Maximum sequence length for Other RNA Geneblock is 4,913nt",""))),"")))</f>
        <v/>
      </c>
      <c r="BM418" s="4" t="str">
        <f>IF(AND(Table65[[#This Row],[Vector]] &lt;&gt; "Banked Construct", Table65[[#This Row],[Service]]&lt;&gt;"Stock RNA", Table65[[#This Row],[Custom Sequence/Bank ID]]&lt;&gt;""),
    _xlfn.LET(
        _xlpm.Sequence, Table65[[#This Row],[Custom Sequence/Bank ID]],
        _xlpm.OriginalLength, IF(AND(Table65[[#This Row],[Codon Optimize Capitalized?]] &lt;&gt; "No", Table65[[#This Row],[Codon Optimize Capitalized?]] &lt;&gt; ""),
                           LEN(SUBSTITUTE(SUBSTITUTE(SUBSTITUTE(SUBSTITUTE(SUBSTITUTE(_xlpm.Sequence, "A", ""), "C", ""), "G", ""), "T", ""), "U", "")),
                           LEN(_xlpm.Sequence)),
        _xlpm.NoGCLength, IF(AND(Table65[[#This Row],[Codon Optimize Capitalized?]] &lt;&gt; "No", Table65[[#This Row],[Codon Optimize Capitalized?]] &lt;&gt; ""),
                       LEN((SUBSTITUTE(SUBSTITUTE(SUBSTITUTE(SUBSTITUTE(SUBSTITUTE(SUBSTITUTE(SUBSTITUTE(_xlpm.Sequence, "A", ""), "C", ""), "G", ""), "T", ""), "U", ""), "g", ""), "c", ""))),
                       LEN(SUBSTITUTE(SUBSTITUTE(UPPER(_xlpm.Sequence), "G", ""), "C", ""))),
        _xlpm.GCLength, _xlpm.OriginalLength - _xlpm.NoGCLength,
        _xlpm.GCPercentage, IF(_xlpm.OriginalLength &gt; 15, _xlpm.GCLength / _xlpm.OriginalLength, 0.5),
                IF(OR(_xlpm.GCPercentage &gt; 0.65, _xlpm.GCPercentage &lt; 0.25), "Warning 7: Unoptimized region GC is not between 25-65%", "")
    ),
    ""
)</f>
        <v/>
      </c>
      <c r="BN418" s="4" t="str" cm="1">
        <f t="array" ref="BN418">_xlfn.LET(
    _xlpm.ProblemFound, _xlfn.TEXTJOIN(", ", TRUE, IF(OR(Table65[[#This Row],[Codon Optimize Capitalized?]]="No", Table65[[#This Row],[Codon Optimize Capitalized?]]=""), IF((ISNUMBER(SEARCH(Table_Restriction_Enzymes[XbaI], Table65[[#This Row],[Custom Sequence/Bank ID]]))), Table_Restriction_Enzymes[XbaI], ""),IF((ISNUMBER(FIND(LOWER(Table_Restriction_Enzymes[XbaI]), Table65[[#This Row],[Custom Sequence/Bank ID]]))), Table_Restriction_Enzymes[XbaI], ""))),
    IF(_xlpm.ProblemFound="", "", "[" &amp; _xlpm.ProblemFound &amp; "]"))</f>
        <v/>
      </c>
      <c r="BO418" s="4" t="str">
        <f>IF(Table_Sequence_Check[[#This Row],[Restriction Enzyme 1 Check]]&lt;&gt;"", Table_Restriction_Enzymes[[#Headers],[XbaI]],"")</f>
        <v/>
      </c>
      <c r="BP418" s="4" t="str" cm="1">
        <f t="array" ref="BP418">_xlfn.LET(
    _xlpm.ProblemFound, _xlfn.TEXTJOIN(", ", TRUE, IF(OR(Table65[[#This Row],[Codon Optimize Capitalized?]]="No", Table65[[#This Row],[Codon Optimize Capitalized?]]=""), IF((ISNUMBER(SEARCH(Table_Restriction_Enzymes[AscI], Table65[[#This Row],[Custom Sequence/Bank ID]]))), Table_Restriction_Enzymes[AscI], ""),IF((ISNUMBER(FIND(LOWER(Table_Restriction_Enzymes[AscI]), Table65[[#This Row],[Custom Sequence/Bank ID]]))), Table_Restriction_Enzymes[AscI], ""))),
    IF(_xlpm.ProblemFound="", "", "[" &amp; _xlpm.ProblemFound &amp; "]"))</f>
        <v/>
      </c>
      <c r="BQ418" s="4" t="str">
        <f>IF(Table_Sequence_Check[[#This Row],[Restriction Enzyme 2 Check]]&lt;&gt;"", Table_Restriction_Enzymes[[#Headers],[AscI]],"")</f>
        <v/>
      </c>
      <c r="BR418" s="4" t="str">
        <f>IF(AND(Table65[[#This Row],[Vector]] &lt;&gt; "Banked Construct",Table65[[#This Row],[Service]]&lt;&gt;"Stock RNA", Table65[[#This Row],[Service]]&lt;&gt;"HT Geneblock Custom RNA", Table_Sequence_Check[[#This Row],[Restriction Enzyme 1 Check]]&lt;&gt;"", Table_Sequence_Check[[#This Row],[Restriction Enzyme 2 Check]]&lt;&gt; ""),"Error 8: Remove instances of one of the following: " &amp; _xlfn.CONCAT(Table_Sequence_Check[[#This Row],[Restriction Enzyme 1 Check]],Table_Sequence_Check[[#This Row],[Restriction Enzyme 2 Check]]),"")</f>
        <v/>
      </c>
      <c r="BS418" s="4" t="str" cm="1">
        <f t="array" ref="BS418">IF(
   AND(
      Table65[[#This Row],[Service]] &lt;&gt; "",
      OR(
         COUNTIF(Table65[Service], "HT Custom RNA") &gt; 0,
         COUNTIF(Table65[Service], "HT Geneblock Custom RNA") &gt; 0
      ),
      COUNTA(_xlfn.UNIQUE(_xlfn._xlws.FILTER(Table65[Service], Table65[Service] &lt;&gt; ""))) &gt; 1
   ),
   "Error 9: If selecting HT Custom RNA or HT Geneblock Custom RNA, all items must match the selected HT service",
   ""
)</f>
        <v/>
      </c>
      <c r="BT418" s="4" t="str" cm="1">
        <f t="array" ref="BT418">IF(
   AND(
      Table65[[#This Row],[Service]] &lt;&gt; "",
      OR(COUNTIF(Table65[Service], "*HT Custom RNA*") &gt; 0, COUNTIF(Table65[Service], "*HT Geneblock Custom RNA*") &gt; 0),
      OR(
         COUNTA(_xlfn.UNIQUE(_xlfn._xlws.FILTER(Table65[RNA Analytics], (Table65[Service] &lt;&gt; "")))) &gt; 1,
         COUNTA(_xlfn.UNIQUE(_xlfn._xlws.FILTER(Table65[Bank Construct?], (Table65[Service] &lt;&gt; "")))) &gt; 1,
         COUNTA(_xlfn.UNIQUE(_xlfn._xlws.FILTER(Table65[Synthesis Type], (Table65[Service] &lt;&gt; "")))) &gt; 1
      )
   ),
   "Error 10: If submitting HT Custom RNA or HT Geneblock Custom RNA service request, all items must have the same Synthesis Type, Banking, and Analytics",
   ""
)</f>
        <v/>
      </c>
      <c r="BU418" s="4" t="str">
        <f>IF(AND(OR(Table65[[#This Row],[Service]] = "HT Custom RNA",Table65[[#This Row],[Service]] = "HT Geneblock Custom RNA"), Table65[[#This Row],[Vector]]="Banked Construct"),"Error 11: Banked constructs cannot be submitted for HT/Geneblock Custom RNA service. Contact the core if you'd like to resynthesize an entire banked plate","")</f>
        <v/>
      </c>
      <c r="BV418" s="4" t="str">
        <f>IF(AND(Table65[[#This Row],[Service]] &lt;&gt; "", Table65[[#This Row],[Vector]]="Banked Construct", Table65[[#This Row],[Bank Construct?]]="Yes"),"Error 12: Cannot bank constructs that are already banked","")</f>
        <v/>
      </c>
      <c r="BW418" s="4" t="str" cm="1">
        <f t="array" ref="BW418">_xlfn.LET(
    _xlpm.ProblemFound, _xlfn.TEXTJOIN(", ", TRUE, IF(AND(Table65[[#This Row],[Synthesis Type]]="Other RNA", OR(Table65[[#This Row],[Codon Optimize Capitalized?]]="No", Table65[[#This Row],[Codon Optimize Capitalized?]]="")), IF((ISNUMBER(SEARCH(Table_pA_Check[pA Check], Table65[[#This Row],[Custom Sequence/Bank ID]]))), Table_pA_Check[pA Check], ""),IF((ISNUMBER(FIND(LOWER(Table_pA_Check[pA Check]), Table65[[#This Row],[Custom Sequence/Bank ID]]))), Table_pA_Check[pA Check], ""))),
    IF(_xlpm.ProblemFound="", "", "Error 13: Problem sequences found (" &amp; _xlpm.ProblemFound &amp; ")"))</f>
        <v/>
      </c>
      <c r="BX418" s="4" t="str">
        <f>IF(AND(Table65[[#This Row],[Service]] &lt;&gt; "", Table65[[#This Row],[Codon Optimize Capitalized?]]&lt;&gt; "No", Table65[[#This Row],[Codon Optimize Capitalized?]]&lt;&gt; "", Table65[[#This Row],[Codon Optimize Capitalized?]]&lt;&gt; "No Options", EXACT(Table65[[#This Row],[Custom Sequence/Bank ID]],LOWER(Table65[[#This Row],[Custom Sequence/Bank ID]]))),"Error 14: Codon optimization is selected, but sequence is lowercase. Change regions for optimization to uppercase","")</f>
        <v/>
      </c>
      <c r="BY418" s="4" t="str">
        <f>IF(COUNTIF(Table65[Name], Table65[[#This Row],[Name]]) &gt; 1, "Error 15: Duplicate name", "")</f>
        <v/>
      </c>
      <c r="BZ418" s="4" t="str">
        <f>IF(
   Table65[[#This Row],[Service]]&lt;&gt;"",
   IF(
      AND(Table65[[#This Row],[Formulation]]="", Table65[[#This Row],[Number of Aliquots]]&gt;1),
      "Error 16: The RTC can only aliquot formulated circRNA; unformulated circRNA is stable through many freeze-thaw cycles",
      ""
   ),
   ""
)</f>
        <v/>
      </c>
      <c r="CA418" s="4" t="str">
        <f>IF(
   Table65[[#This Row],[Service]]&lt;&gt;"",
   IF(
      Table65[[#This Row],[Number of Aliquots]] &gt; (Table65[[#This Row],[Quantity (mg)]]*20),
      "Error 17: Too many aliquots. Maximum aliquots for Quantity requested = " &amp; (Table65[[#This Row],[Quantity (mg)]]*20),
      ""
   ),
   ""
)</f>
        <v/>
      </c>
      <c r="CB418" s="4" t="str">
        <f>IF(
   AND(Table65[[#This Row],[Service]]&lt;&gt;"", Table65[[#This Row],[Quantity (mg)]]&lt;0.2, Table65[[#This Row],[Formulation]]&lt;&gt;"", Table65[[#This Row],[Formulation]]&lt;&gt;"None"),
   "Error 18: Quantity too low. Minimum is 0.2mg for formulations",
   ""
)</f>
        <v/>
      </c>
      <c r="CC418" s="4" t="str">
        <f>IF(
   AND(Table65[[#This Row],[Service]]&lt;&gt;"", Table65[[#This Row],[Vector]]="No Vector", Table65[[#This Row],[Service]]&lt;&gt;"HT Geneblock Custom RNA"),
   "Error 19: [No Vector] can only be used for Geneblock service",
   ""
)</f>
        <v/>
      </c>
      <c r="CD418" s="4" t="str">
        <f>_xlfn.LET(
    _xlpm.errorList, _xlfn.TEXTJOIN(". ", TRUE, Table_Sequence_Check[[#This Row],[Problem Sequence Check]:[GC Check]],Table_Sequence_Check[[#This Row],[Restriction Enzyme Error]:[Gblock No Vector Check]]),
    IF(AND(Table65[[#This Row],[Service]]&lt;&gt;"", Table65[[#This Row],[Custom Sequence/Bank ID]]&lt;&gt;"SPECIAL",_xlpm.errorList&lt;&gt;""), _xlpm.errorList &amp; ".", "")
)</f>
        <v/>
      </c>
      <c r="CF418" s="3" t="str">
        <f t="shared" si="30"/>
        <v>Required</v>
      </c>
      <c r="CG418" s="1" t="str">
        <f t="shared" si="31"/>
        <v>Optional</v>
      </c>
      <c r="CH418" s="1" t="str">
        <f>IF(Table65[[#This Row],[Service]]&lt;&gt;"",IF((Table65[[#This Row],[Service]]="HT Custom RNA") + (Table65[[#This Row],[Service]]="HT Geneblock Custom RNA"), "Empty","Required"),"Empty")</f>
        <v>Empty</v>
      </c>
      <c r="CI418" s="1" t="str">
        <f>IF(Table65[[#This Row],[Service]] = "Stock RNA", "Required","Empty")</f>
        <v>Empty</v>
      </c>
      <c r="CJ418" s="1" t="str">
        <f>IF(OR(Table65[[#This Row],[Service]] = "Custom RNA", Table65[[#This Row],[Service]] = "HT Custom RNA", Table65[[#This Row],[Service]] = "HT Geneblock Custom RNA", Table65[[#This Row],[Service]] = "Formulation"), "Required", "Empty")</f>
        <v>Empty</v>
      </c>
      <c r="CK418" s="1" t="str">
        <f>IF(OR(Table65[[#This Row],[Service]] = "Custom RNA", Table65[[#This Row],[Service]] = "HT Custom RNA", Table65[[#This Row],[Service]] = "HT Geneblock Custom RNA"), "Required", "Empty")</f>
        <v>Empty</v>
      </c>
      <c r="CL418" s="1" t="str">
        <f>IF(OR(Table65[[#This Row],[Service]] = "Custom RNA", Table65[[#This Row],[Service]] = "HT Custom RNA", Table65[[#This Row],[Service]] = "HT Geneblock Custom RNA"), "Required", "Empty")</f>
        <v>Empty</v>
      </c>
      <c r="CM418" s="1" t="str">
        <f>IF(OR(Table65[[#This Row],[Service]] = "Custom RNA", Table65[[#This Row],[Service]] = "HT Custom RNA", Table65[[#This Row],[Service]] = "HT Geneblock Custom RNA"), "Required", "Empty")</f>
        <v>Empty</v>
      </c>
      <c r="CN418" s="1" t="str">
        <f>IF(AND(Table65[[#This Row],[Vector]]&lt;&gt;"Banked Construct", OR(Table65[[#This Row],[Service]] = "Custom RNA", Table65[[#This Row],[Service]] = "HT Custom RNA",Table65[[#This Row],[Service]] = "HT Geneblock Custom RNA",)), "Optional", "Empty")</f>
        <v>Empty</v>
      </c>
      <c r="CO418" s="1" t="str">
        <f>IF(OR(Table65[[#This Row],[Service]] = "Custom RNA", Table65[[#This Row],[Service]] = "HT Custom RNA"), "Optional", "Empty")</f>
        <v>Empty</v>
      </c>
      <c r="CP418" s="1" t="str">
        <f>IF(OR(Table65[[#This Row],[Service]] = "Custom RNA", Table65[[#This Row],[Service]] = "HT Custom RNA", Table65[[#This Row],[Service]] = "HT Custom Geneblock RNA"), "Optional", "Empty")</f>
        <v>Empty</v>
      </c>
      <c r="CQ418" s="1" t="str">
        <f>IF(Table65[[#This Row],[Service]]&lt;&gt;"",IF(OR(Table65[[#This Row],[Service]]="HT Custom RNA", Table65[[#This Row],[Service]]="HT Geneblock Custom RNA"), "Empty","Optional"),"Empty")</f>
        <v>Empty</v>
      </c>
      <c r="CR418" s="1" t="str">
        <f>IF(AND(Table65[[#This Row],[Formulation]]&lt;&gt;"",Table65[[#This Row],[Formulation]]&lt;&gt;"None",Table65[[#This Row],[Formulation]]&lt;&gt;"No Options"), "Required","Empty")</f>
        <v>Empty</v>
      </c>
      <c r="CS418" s="1" t="str">
        <f>IF(AND(Table65[[#This Row],[Formulation]]&lt;&gt;"",Table65[[#This Row],[Formulation]]&lt;&gt;"None",Table65[[#This Row],[Formulation]]&lt;&gt;"No Options"), "Optional","Empty")</f>
        <v>Empty</v>
      </c>
      <c r="CT418" s="1" t="str">
        <f t="shared" si="32"/>
        <v>Optional</v>
      </c>
      <c r="CU418" s="1" t="str">
        <f t="shared" si="33"/>
        <v>Optional</v>
      </c>
      <c r="CV418" s="2" t="str">
        <f t="shared" si="34"/>
        <v>Optional</v>
      </c>
    </row>
    <row r="419" spans="1:100" x14ac:dyDescent="0.35">
      <c r="A419" s="69">
        <v>415</v>
      </c>
      <c r="B419" s="59"/>
      <c r="C419" s="83"/>
      <c r="D419" s="85"/>
      <c r="E419" s="90"/>
      <c r="F419" s="60"/>
      <c r="G419" s="60"/>
      <c r="H419" s="60"/>
      <c r="I419" s="61"/>
      <c r="J419" s="61"/>
      <c r="K419" s="105"/>
      <c r="L419" s="90"/>
      <c r="M419" s="60"/>
      <c r="N419" s="108"/>
      <c r="O419" s="91"/>
      <c r="P419" s="111"/>
      <c r="Q419" s="93" t="str">
        <f>Table_Sequence_Check[[#This Row],[Final Warnings]]</f>
        <v/>
      </c>
      <c r="R419" s="19"/>
      <c r="S419" s="19"/>
      <c r="T419" s="19"/>
      <c r="BG419" s="3" t="str" cm="1">
        <f t="array" ref="BG419">_xlfn.LET(
    _xlpm.ProblemFound, _xlfn.TEXTJOIN(", ", TRUE, IF(OR(Table65[[#This Row],[Codon Optimize Capitalized?]]="No", Table65[[#This Row],[Codon Optimize Capitalized?]]=""), IF((ISNUMBER(SEARCH(Table_Problem_Sequences[Problem Sequences], Table65[[#This Row],[Custom Sequence/Bank ID]]))), Table_Problem_Sequences[Problem Sequences], ""),IF((ISNUMBER(FIND(LOWER(Table_Problem_Sequences[Problem Sequences]), Table65[[#This Row],[Custom Sequence/Bank ID]]))), Table_Problem_Sequences[Problem Sequences], ""))),
    IF(_xlpm.ProblemFound="", "", "Warning 1: Problem sequences found (" &amp; _xlpm.ProblemFound &amp; ")"))</f>
        <v/>
      </c>
      <c r="BH419" s="3" t="str">
        <f>IF(AND(Table65[[#This Row],[Vector]] &lt;&gt; "Banked Construct",Table65[[#This Row],[Service]]&lt;&gt;"Stock RNA", LEN(Table65[[#This Row],[Custom Sequence/Bank ID]])&lt;300, Table65[[#This Row],[Custom Sequence/Bank ID]]&lt;&gt;""),"Comment: Sequence is less than 300nt. A spacer sequence will be added to bring the length up to 300nt","")</f>
        <v/>
      </c>
      <c r="BI419" s="1" t="str">
        <f>IF(AND(Table65[[#This Row],[Custom Sequence/Bank ID]]&lt;&gt;"", Table65[[#This Row],[Codon Optimize Capitalized?]]&lt;&gt; "No", Table65[[#This Row],[Codon Optimize Capitalized?]]&lt;&gt; "", Table65[[#This Row],[Codon Optimize Capitalized?]]&lt;&gt; "No Options"),
    IF(MOD(LEN(SUBSTITUTE(SUBSTITUTE(SUBSTITUTE(SUBSTITUTE(SUBSTITUTE(Table65[[#This Row],[Custom Sequence/Bank ID]], "a", ""), "c", ""), "g", ""), "u", ""), "t", "")), 3) = 0,
        "",
        "Error 3: Optimization regions not divisible by 3"),
    "")</f>
        <v/>
      </c>
      <c r="BJ419" s="1" t="str">
        <f>IF(
    Table65[[#This Row],[Vector]]="Banked Construct",
    IF(
        AND(
            LEFT(Table65[[#This Row],[Custom Sequence/Bank ID]], 3)="RTC",
            ISNUMBER(VALUE(MID(Table65[[#This Row],[Custom Sequence/Bank ID]], 4, 7))),
            LEN(Table65[[#This Row],[Custom Sequence/Bank ID]])=10
        ),
        "",
        "Error 4: Incorrect Bank ID"
    ),
    ""
)</f>
        <v/>
      </c>
      <c r="BK419" s="1" t="str">
        <f>IF(
   AND(Table65[[#This Row],[Vector]]&lt;&gt;"Banked Construct", LEN(Table65[[#This Row],[Custom Sequence/Bank ID]])&gt;0),
   IF(
      LEN(
         SUBSTITUTE(
            SUBSTITUTE(
               SUBSTITUTE(
                  SUBSTITUTE(UPPER(Table65[[#This Row],[Custom Sequence/Bank ID]]),"A",""),
               "C",""),
            "T",""),
         "G","")
      )&gt;0,
      "Error 5: Non-ACGT characters present",
      ""
   ),
   ""
)</f>
        <v/>
      </c>
      <c r="BL419" s="4" t="str">
        <f>IF(AND(Table65[[#This Row],[Vector]] &lt;&gt; "Banked Construct",Table65[[#This Row],[Service]]="Custom RNA", LEN(Table65[[#This Row],[Custom Sequence/Bank ID]])&gt;10000),"Error 6: Maximum sequence length is 10,000nt",IF(AND(Table65[[#This Row],[Vector]] &lt;&gt; "Banked Construct",Table65[[#This Row],[Service]]="HT Custom RNA", LEN(Table65[[#This Row],[Custom Sequence/Bank ID]])&gt;5000),"Error 6: Maximum sequence length for HT is 5,000nt", IF(Table65[[#This Row],[Service]]="HT Geneblock Custom RNA", IF(AND(Table65[[#This Row],[Vector]]="RTC coding circRNA", LEN(Table65[[#This Row],[Custom Sequence/Bank ID]])&gt;3793),"Error 6: Maximum sequence length for Coding CircRNA Geneblock is 3,793nt", IF(AND(Table65[[#This Row],[Vector]]="RTC noncoding circRNA", LEN(Table65[[#This Row],[Custom Sequence/Bank ID]])&gt;4493),"Error 6: Maximum sequence length for Noncoding CircRNA Geneblock is 4,493nt", IF(AND(Table65[[#This Row],[Vector]]="RTC Other RNA", LEN(Table65[[#This Row],[Custom Sequence/Bank ID]])&gt;4913),"Error 6: Maximum sequence length for Other RNA Geneblock is 4,913nt",""))),"")))</f>
        <v/>
      </c>
      <c r="BM419" s="4" t="str">
        <f>IF(AND(Table65[[#This Row],[Vector]] &lt;&gt; "Banked Construct", Table65[[#This Row],[Service]]&lt;&gt;"Stock RNA", Table65[[#This Row],[Custom Sequence/Bank ID]]&lt;&gt;""),
    _xlfn.LET(
        _xlpm.Sequence, Table65[[#This Row],[Custom Sequence/Bank ID]],
        _xlpm.OriginalLength, IF(AND(Table65[[#This Row],[Codon Optimize Capitalized?]] &lt;&gt; "No", Table65[[#This Row],[Codon Optimize Capitalized?]] &lt;&gt; ""),
                           LEN(SUBSTITUTE(SUBSTITUTE(SUBSTITUTE(SUBSTITUTE(SUBSTITUTE(_xlpm.Sequence, "A", ""), "C", ""), "G", ""), "T", ""), "U", "")),
                           LEN(_xlpm.Sequence)),
        _xlpm.NoGCLength, IF(AND(Table65[[#This Row],[Codon Optimize Capitalized?]] &lt;&gt; "No", Table65[[#This Row],[Codon Optimize Capitalized?]] &lt;&gt; ""),
                       LEN((SUBSTITUTE(SUBSTITUTE(SUBSTITUTE(SUBSTITUTE(SUBSTITUTE(SUBSTITUTE(SUBSTITUTE(_xlpm.Sequence, "A", ""), "C", ""), "G", ""), "T", ""), "U", ""), "g", ""), "c", ""))),
                       LEN(SUBSTITUTE(SUBSTITUTE(UPPER(_xlpm.Sequence), "G", ""), "C", ""))),
        _xlpm.GCLength, _xlpm.OriginalLength - _xlpm.NoGCLength,
        _xlpm.GCPercentage, IF(_xlpm.OriginalLength &gt; 15, _xlpm.GCLength / _xlpm.OriginalLength, 0.5),
                IF(OR(_xlpm.GCPercentage &gt; 0.65, _xlpm.GCPercentage &lt; 0.25), "Warning 7: Unoptimized region GC is not between 25-65%", "")
    ),
    ""
)</f>
        <v/>
      </c>
      <c r="BN419" s="4" t="str" cm="1">
        <f t="array" ref="BN419">_xlfn.LET(
    _xlpm.ProblemFound, _xlfn.TEXTJOIN(", ", TRUE, IF(OR(Table65[[#This Row],[Codon Optimize Capitalized?]]="No", Table65[[#This Row],[Codon Optimize Capitalized?]]=""), IF((ISNUMBER(SEARCH(Table_Restriction_Enzymes[XbaI], Table65[[#This Row],[Custom Sequence/Bank ID]]))), Table_Restriction_Enzymes[XbaI], ""),IF((ISNUMBER(FIND(LOWER(Table_Restriction_Enzymes[XbaI]), Table65[[#This Row],[Custom Sequence/Bank ID]]))), Table_Restriction_Enzymes[XbaI], ""))),
    IF(_xlpm.ProblemFound="", "", "[" &amp; _xlpm.ProblemFound &amp; "]"))</f>
        <v/>
      </c>
      <c r="BO419" s="4" t="str">
        <f>IF(Table_Sequence_Check[[#This Row],[Restriction Enzyme 1 Check]]&lt;&gt;"", Table_Restriction_Enzymes[[#Headers],[XbaI]],"")</f>
        <v/>
      </c>
      <c r="BP419" s="4" t="str" cm="1">
        <f t="array" ref="BP419">_xlfn.LET(
    _xlpm.ProblemFound, _xlfn.TEXTJOIN(", ", TRUE, IF(OR(Table65[[#This Row],[Codon Optimize Capitalized?]]="No", Table65[[#This Row],[Codon Optimize Capitalized?]]=""), IF((ISNUMBER(SEARCH(Table_Restriction_Enzymes[AscI], Table65[[#This Row],[Custom Sequence/Bank ID]]))), Table_Restriction_Enzymes[AscI], ""),IF((ISNUMBER(FIND(LOWER(Table_Restriction_Enzymes[AscI]), Table65[[#This Row],[Custom Sequence/Bank ID]]))), Table_Restriction_Enzymes[AscI], ""))),
    IF(_xlpm.ProblemFound="", "", "[" &amp; _xlpm.ProblemFound &amp; "]"))</f>
        <v/>
      </c>
      <c r="BQ419" s="4" t="str">
        <f>IF(Table_Sequence_Check[[#This Row],[Restriction Enzyme 2 Check]]&lt;&gt;"", Table_Restriction_Enzymes[[#Headers],[AscI]],"")</f>
        <v/>
      </c>
      <c r="BR419" s="4" t="str">
        <f>IF(AND(Table65[[#This Row],[Vector]] &lt;&gt; "Banked Construct",Table65[[#This Row],[Service]]&lt;&gt;"Stock RNA", Table65[[#This Row],[Service]]&lt;&gt;"HT Geneblock Custom RNA", Table_Sequence_Check[[#This Row],[Restriction Enzyme 1 Check]]&lt;&gt;"", Table_Sequence_Check[[#This Row],[Restriction Enzyme 2 Check]]&lt;&gt; ""),"Error 8: Remove instances of one of the following: " &amp; _xlfn.CONCAT(Table_Sequence_Check[[#This Row],[Restriction Enzyme 1 Check]],Table_Sequence_Check[[#This Row],[Restriction Enzyme 2 Check]]),"")</f>
        <v/>
      </c>
      <c r="BS419" s="4" t="str" cm="1">
        <f t="array" ref="BS419">IF(
   AND(
      Table65[[#This Row],[Service]] &lt;&gt; "",
      OR(
         COUNTIF(Table65[Service], "HT Custom RNA") &gt; 0,
         COUNTIF(Table65[Service], "HT Geneblock Custom RNA") &gt; 0
      ),
      COUNTA(_xlfn.UNIQUE(_xlfn._xlws.FILTER(Table65[Service], Table65[Service] &lt;&gt; ""))) &gt; 1
   ),
   "Error 9: If selecting HT Custom RNA or HT Geneblock Custom RNA, all items must match the selected HT service",
   ""
)</f>
        <v/>
      </c>
      <c r="BT419" s="4" t="str" cm="1">
        <f t="array" ref="BT419">IF(
   AND(
      Table65[[#This Row],[Service]] &lt;&gt; "",
      OR(COUNTIF(Table65[Service], "*HT Custom RNA*") &gt; 0, COUNTIF(Table65[Service], "*HT Geneblock Custom RNA*") &gt; 0),
      OR(
         COUNTA(_xlfn.UNIQUE(_xlfn._xlws.FILTER(Table65[RNA Analytics], (Table65[Service] &lt;&gt; "")))) &gt; 1,
         COUNTA(_xlfn.UNIQUE(_xlfn._xlws.FILTER(Table65[Bank Construct?], (Table65[Service] &lt;&gt; "")))) &gt; 1,
         COUNTA(_xlfn.UNIQUE(_xlfn._xlws.FILTER(Table65[Synthesis Type], (Table65[Service] &lt;&gt; "")))) &gt; 1
      )
   ),
   "Error 10: If submitting HT Custom RNA or HT Geneblock Custom RNA service request, all items must have the same Synthesis Type, Banking, and Analytics",
   ""
)</f>
        <v/>
      </c>
      <c r="BU419" s="4" t="str">
        <f>IF(AND(OR(Table65[[#This Row],[Service]] = "HT Custom RNA",Table65[[#This Row],[Service]] = "HT Geneblock Custom RNA"), Table65[[#This Row],[Vector]]="Banked Construct"),"Error 11: Banked constructs cannot be submitted for HT/Geneblock Custom RNA service. Contact the core if you'd like to resynthesize an entire banked plate","")</f>
        <v/>
      </c>
      <c r="BV419" s="4" t="str">
        <f>IF(AND(Table65[[#This Row],[Service]] &lt;&gt; "", Table65[[#This Row],[Vector]]="Banked Construct", Table65[[#This Row],[Bank Construct?]]="Yes"),"Error 12: Cannot bank constructs that are already banked","")</f>
        <v/>
      </c>
      <c r="BW419" s="4" t="str" cm="1">
        <f t="array" ref="BW419">_xlfn.LET(
    _xlpm.ProblemFound, _xlfn.TEXTJOIN(", ", TRUE, IF(AND(Table65[[#This Row],[Synthesis Type]]="Other RNA", OR(Table65[[#This Row],[Codon Optimize Capitalized?]]="No", Table65[[#This Row],[Codon Optimize Capitalized?]]="")), IF((ISNUMBER(SEARCH(Table_pA_Check[pA Check], Table65[[#This Row],[Custom Sequence/Bank ID]]))), Table_pA_Check[pA Check], ""),IF((ISNUMBER(FIND(LOWER(Table_pA_Check[pA Check]), Table65[[#This Row],[Custom Sequence/Bank ID]]))), Table_pA_Check[pA Check], ""))),
    IF(_xlpm.ProblemFound="", "", "Error 13: Problem sequences found (" &amp; _xlpm.ProblemFound &amp; ")"))</f>
        <v/>
      </c>
      <c r="BX419" s="4" t="str">
        <f>IF(AND(Table65[[#This Row],[Service]] &lt;&gt; "", Table65[[#This Row],[Codon Optimize Capitalized?]]&lt;&gt; "No", Table65[[#This Row],[Codon Optimize Capitalized?]]&lt;&gt; "", Table65[[#This Row],[Codon Optimize Capitalized?]]&lt;&gt; "No Options", EXACT(Table65[[#This Row],[Custom Sequence/Bank ID]],LOWER(Table65[[#This Row],[Custom Sequence/Bank ID]]))),"Error 14: Codon optimization is selected, but sequence is lowercase. Change regions for optimization to uppercase","")</f>
        <v/>
      </c>
      <c r="BY419" s="4" t="str">
        <f>IF(COUNTIF(Table65[Name], Table65[[#This Row],[Name]]) &gt; 1, "Error 15: Duplicate name", "")</f>
        <v/>
      </c>
      <c r="BZ419" s="4" t="str">
        <f>IF(
   Table65[[#This Row],[Service]]&lt;&gt;"",
   IF(
      AND(Table65[[#This Row],[Formulation]]="", Table65[[#This Row],[Number of Aliquots]]&gt;1),
      "Error 16: The RTC can only aliquot formulated circRNA; unformulated circRNA is stable through many freeze-thaw cycles",
      ""
   ),
   ""
)</f>
        <v/>
      </c>
      <c r="CA419" s="4" t="str">
        <f>IF(
   Table65[[#This Row],[Service]]&lt;&gt;"",
   IF(
      Table65[[#This Row],[Number of Aliquots]] &gt; (Table65[[#This Row],[Quantity (mg)]]*20),
      "Error 17: Too many aliquots. Maximum aliquots for Quantity requested = " &amp; (Table65[[#This Row],[Quantity (mg)]]*20),
      ""
   ),
   ""
)</f>
        <v/>
      </c>
      <c r="CB419" s="4" t="str">
        <f>IF(
   AND(Table65[[#This Row],[Service]]&lt;&gt;"", Table65[[#This Row],[Quantity (mg)]]&lt;0.2, Table65[[#This Row],[Formulation]]&lt;&gt;"", Table65[[#This Row],[Formulation]]&lt;&gt;"None"),
   "Error 18: Quantity too low. Minimum is 0.2mg for formulations",
   ""
)</f>
        <v/>
      </c>
      <c r="CC419" s="4" t="str">
        <f>IF(
   AND(Table65[[#This Row],[Service]]&lt;&gt;"", Table65[[#This Row],[Vector]]="No Vector", Table65[[#This Row],[Service]]&lt;&gt;"HT Geneblock Custom RNA"),
   "Error 19: [No Vector] can only be used for Geneblock service",
   ""
)</f>
        <v/>
      </c>
      <c r="CD419" s="4" t="str">
        <f>_xlfn.LET(
    _xlpm.errorList, _xlfn.TEXTJOIN(". ", TRUE, Table_Sequence_Check[[#This Row],[Problem Sequence Check]:[GC Check]],Table_Sequence_Check[[#This Row],[Restriction Enzyme Error]:[Gblock No Vector Check]]),
    IF(AND(Table65[[#This Row],[Service]]&lt;&gt;"", Table65[[#This Row],[Custom Sequence/Bank ID]]&lt;&gt;"SPECIAL",_xlpm.errorList&lt;&gt;""), _xlpm.errorList &amp; ".", "")
)</f>
        <v/>
      </c>
      <c r="CF419" s="3" t="str">
        <f t="shared" si="30"/>
        <v>Required</v>
      </c>
      <c r="CG419" s="1" t="str">
        <f t="shared" si="31"/>
        <v>Optional</v>
      </c>
      <c r="CH419" s="1" t="str">
        <f>IF(Table65[[#This Row],[Service]]&lt;&gt;"",IF((Table65[[#This Row],[Service]]="HT Custom RNA") + (Table65[[#This Row],[Service]]="HT Geneblock Custom RNA"), "Empty","Required"),"Empty")</f>
        <v>Empty</v>
      </c>
      <c r="CI419" s="1" t="str">
        <f>IF(Table65[[#This Row],[Service]] = "Stock RNA", "Required","Empty")</f>
        <v>Empty</v>
      </c>
      <c r="CJ419" s="1" t="str">
        <f>IF(OR(Table65[[#This Row],[Service]] = "Custom RNA", Table65[[#This Row],[Service]] = "HT Custom RNA", Table65[[#This Row],[Service]] = "HT Geneblock Custom RNA", Table65[[#This Row],[Service]] = "Formulation"), "Required", "Empty")</f>
        <v>Empty</v>
      </c>
      <c r="CK419" s="1" t="str">
        <f>IF(OR(Table65[[#This Row],[Service]] = "Custom RNA", Table65[[#This Row],[Service]] = "HT Custom RNA", Table65[[#This Row],[Service]] = "HT Geneblock Custom RNA"), "Required", "Empty")</f>
        <v>Empty</v>
      </c>
      <c r="CL419" s="1" t="str">
        <f>IF(OR(Table65[[#This Row],[Service]] = "Custom RNA", Table65[[#This Row],[Service]] = "HT Custom RNA", Table65[[#This Row],[Service]] = "HT Geneblock Custom RNA"), "Required", "Empty")</f>
        <v>Empty</v>
      </c>
      <c r="CM419" s="1" t="str">
        <f>IF(OR(Table65[[#This Row],[Service]] = "Custom RNA", Table65[[#This Row],[Service]] = "HT Custom RNA", Table65[[#This Row],[Service]] = "HT Geneblock Custom RNA"), "Required", "Empty")</f>
        <v>Empty</v>
      </c>
      <c r="CN419" s="1" t="str">
        <f>IF(AND(Table65[[#This Row],[Vector]]&lt;&gt;"Banked Construct", OR(Table65[[#This Row],[Service]] = "Custom RNA", Table65[[#This Row],[Service]] = "HT Custom RNA",Table65[[#This Row],[Service]] = "HT Geneblock Custom RNA",)), "Optional", "Empty")</f>
        <v>Empty</v>
      </c>
      <c r="CO419" s="1" t="str">
        <f>IF(OR(Table65[[#This Row],[Service]] = "Custom RNA", Table65[[#This Row],[Service]] = "HT Custom RNA"), "Optional", "Empty")</f>
        <v>Empty</v>
      </c>
      <c r="CP419" s="1" t="str">
        <f>IF(OR(Table65[[#This Row],[Service]] = "Custom RNA", Table65[[#This Row],[Service]] = "HT Custom RNA", Table65[[#This Row],[Service]] = "HT Custom Geneblock RNA"), "Optional", "Empty")</f>
        <v>Empty</v>
      </c>
      <c r="CQ419" s="1" t="str">
        <f>IF(Table65[[#This Row],[Service]]&lt;&gt;"",IF(OR(Table65[[#This Row],[Service]]="HT Custom RNA", Table65[[#This Row],[Service]]="HT Geneblock Custom RNA"), "Empty","Optional"),"Empty")</f>
        <v>Empty</v>
      </c>
      <c r="CR419" s="1" t="str">
        <f>IF(AND(Table65[[#This Row],[Formulation]]&lt;&gt;"",Table65[[#This Row],[Formulation]]&lt;&gt;"None",Table65[[#This Row],[Formulation]]&lt;&gt;"No Options"), "Required","Empty")</f>
        <v>Empty</v>
      </c>
      <c r="CS419" s="1" t="str">
        <f>IF(AND(Table65[[#This Row],[Formulation]]&lt;&gt;"",Table65[[#This Row],[Formulation]]&lt;&gt;"None",Table65[[#This Row],[Formulation]]&lt;&gt;"No Options"), "Optional","Empty")</f>
        <v>Empty</v>
      </c>
      <c r="CT419" s="1" t="str">
        <f t="shared" si="32"/>
        <v>Optional</v>
      </c>
      <c r="CU419" s="1" t="str">
        <f t="shared" si="33"/>
        <v>Optional</v>
      </c>
      <c r="CV419" s="2" t="str">
        <f t="shared" si="34"/>
        <v>Optional</v>
      </c>
    </row>
    <row r="420" spans="1:100" x14ac:dyDescent="0.35">
      <c r="A420" s="69">
        <v>416</v>
      </c>
      <c r="B420" s="59"/>
      <c r="C420" s="83"/>
      <c r="D420" s="85"/>
      <c r="E420" s="90"/>
      <c r="F420" s="60"/>
      <c r="G420" s="60"/>
      <c r="H420" s="60"/>
      <c r="I420" s="61"/>
      <c r="J420" s="61"/>
      <c r="K420" s="105"/>
      <c r="L420" s="90"/>
      <c r="M420" s="60"/>
      <c r="N420" s="108"/>
      <c r="O420" s="91"/>
      <c r="P420" s="111"/>
      <c r="Q420" s="93" t="str">
        <f>Table_Sequence_Check[[#This Row],[Final Warnings]]</f>
        <v/>
      </c>
      <c r="R420" s="19"/>
      <c r="S420" s="19"/>
      <c r="T420" s="19"/>
      <c r="BG420" s="3" t="str" cm="1">
        <f t="array" ref="BG420">_xlfn.LET(
    _xlpm.ProblemFound, _xlfn.TEXTJOIN(", ", TRUE, IF(OR(Table65[[#This Row],[Codon Optimize Capitalized?]]="No", Table65[[#This Row],[Codon Optimize Capitalized?]]=""), IF((ISNUMBER(SEARCH(Table_Problem_Sequences[Problem Sequences], Table65[[#This Row],[Custom Sequence/Bank ID]]))), Table_Problem_Sequences[Problem Sequences], ""),IF((ISNUMBER(FIND(LOWER(Table_Problem_Sequences[Problem Sequences]), Table65[[#This Row],[Custom Sequence/Bank ID]]))), Table_Problem_Sequences[Problem Sequences], ""))),
    IF(_xlpm.ProblemFound="", "", "Warning 1: Problem sequences found (" &amp; _xlpm.ProblemFound &amp; ")"))</f>
        <v/>
      </c>
      <c r="BH420" s="3" t="str">
        <f>IF(AND(Table65[[#This Row],[Vector]] &lt;&gt; "Banked Construct",Table65[[#This Row],[Service]]&lt;&gt;"Stock RNA", LEN(Table65[[#This Row],[Custom Sequence/Bank ID]])&lt;300, Table65[[#This Row],[Custom Sequence/Bank ID]]&lt;&gt;""),"Comment: Sequence is less than 300nt. A spacer sequence will be added to bring the length up to 300nt","")</f>
        <v/>
      </c>
      <c r="BI420" s="1" t="str">
        <f>IF(AND(Table65[[#This Row],[Custom Sequence/Bank ID]]&lt;&gt;"", Table65[[#This Row],[Codon Optimize Capitalized?]]&lt;&gt; "No", Table65[[#This Row],[Codon Optimize Capitalized?]]&lt;&gt; "", Table65[[#This Row],[Codon Optimize Capitalized?]]&lt;&gt; "No Options"),
    IF(MOD(LEN(SUBSTITUTE(SUBSTITUTE(SUBSTITUTE(SUBSTITUTE(SUBSTITUTE(Table65[[#This Row],[Custom Sequence/Bank ID]], "a", ""), "c", ""), "g", ""), "u", ""), "t", "")), 3) = 0,
        "",
        "Error 3: Optimization regions not divisible by 3"),
    "")</f>
        <v/>
      </c>
      <c r="BJ420" s="1" t="str">
        <f>IF(
    Table65[[#This Row],[Vector]]="Banked Construct",
    IF(
        AND(
            LEFT(Table65[[#This Row],[Custom Sequence/Bank ID]], 3)="RTC",
            ISNUMBER(VALUE(MID(Table65[[#This Row],[Custom Sequence/Bank ID]], 4, 7))),
            LEN(Table65[[#This Row],[Custom Sequence/Bank ID]])=10
        ),
        "",
        "Error 4: Incorrect Bank ID"
    ),
    ""
)</f>
        <v/>
      </c>
      <c r="BK420" s="1" t="str">
        <f>IF(
   AND(Table65[[#This Row],[Vector]]&lt;&gt;"Banked Construct", LEN(Table65[[#This Row],[Custom Sequence/Bank ID]])&gt;0),
   IF(
      LEN(
         SUBSTITUTE(
            SUBSTITUTE(
               SUBSTITUTE(
                  SUBSTITUTE(UPPER(Table65[[#This Row],[Custom Sequence/Bank ID]]),"A",""),
               "C",""),
            "T",""),
         "G","")
      )&gt;0,
      "Error 5: Non-ACGT characters present",
      ""
   ),
   ""
)</f>
        <v/>
      </c>
      <c r="BL420" s="4" t="str">
        <f>IF(AND(Table65[[#This Row],[Vector]] &lt;&gt; "Banked Construct",Table65[[#This Row],[Service]]="Custom RNA", LEN(Table65[[#This Row],[Custom Sequence/Bank ID]])&gt;10000),"Error 6: Maximum sequence length is 10,000nt",IF(AND(Table65[[#This Row],[Vector]] &lt;&gt; "Banked Construct",Table65[[#This Row],[Service]]="HT Custom RNA", LEN(Table65[[#This Row],[Custom Sequence/Bank ID]])&gt;5000),"Error 6: Maximum sequence length for HT is 5,000nt", IF(Table65[[#This Row],[Service]]="HT Geneblock Custom RNA", IF(AND(Table65[[#This Row],[Vector]]="RTC coding circRNA", LEN(Table65[[#This Row],[Custom Sequence/Bank ID]])&gt;3793),"Error 6: Maximum sequence length for Coding CircRNA Geneblock is 3,793nt", IF(AND(Table65[[#This Row],[Vector]]="RTC noncoding circRNA", LEN(Table65[[#This Row],[Custom Sequence/Bank ID]])&gt;4493),"Error 6: Maximum sequence length for Noncoding CircRNA Geneblock is 4,493nt", IF(AND(Table65[[#This Row],[Vector]]="RTC Other RNA", LEN(Table65[[#This Row],[Custom Sequence/Bank ID]])&gt;4913),"Error 6: Maximum sequence length for Other RNA Geneblock is 4,913nt",""))),"")))</f>
        <v/>
      </c>
      <c r="BM420" s="4" t="str">
        <f>IF(AND(Table65[[#This Row],[Vector]] &lt;&gt; "Banked Construct", Table65[[#This Row],[Service]]&lt;&gt;"Stock RNA", Table65[[#This Row],[Custom Sequence/Bank ID]]&lt;&gt;""),
    _xlfn.LET(
        _xlpm.Sequence, Table65[[#This Row],[Custom Sequence/Bank ID]],
        _xlpm.OriginalLength, IF(AND(Table65[[#This Row],[Codon Optimize Capitalized?]] &lt;&gt; "No", Table65[[#This Row],[Codon Optimize Capitalized?]] &lt;&gt; ""),
                           LEN(SUBSTITUTE(SUBSTITUTE(SUBSTITUTE(SUBSTITUTE(SUBSTITUTE(_xlpm.Sequence, "A", ""), "C", ""), "G", ""), "T", ""), "U", "")),
                           LEN(_xlpm.Sequence)),
        _xlpm.NoGCLength, IF(AND(Table65[[#This Row],[Codon Optimize Capitalized?]] &lt;&gt; "No", Table65[[#This Row],[Codon Optimize Capitalized?]] &lt;&gt; ""),
                       LEN((SUBSTITUTE(SUBSTITUTE(SUBSTITUTE(SUBSTITUTE(SUBSTITUTE(SUBSTITUTE(SUBSTITUTE(_xlpm.Sequence, "A", ""), "C", ""), "G", ""), "T", ""), "U", ""), "g", ""), "c", ""))),
                       LEN(SUBSTITUTE(SUBSTITUTE(UPPER(_xlpm.Sequence), "G", ""), "C", ""))),
        _xlpm.GCLength, _xlpm.OriginalLength - _xlpm.NoGCLength,
        _xlpm.GCPercentage, IF(_xlpm.OriginalLength &gt; 15, _xlpm.GCLength / _xlpm.OriginalLength, 0.5),
                IF(OR(_xlpm.GCPercentage &gt; 0.65, _xlpm.GCPercentage &lt; 0.25), "Warning 7: Unoptimized region GC is not between 25-65%", "")
    ),
    ""
)</f>
        <v/>
      </c>
      <c r="BN420" s="4" t="str" cm="1">
        <f t="array" ref="BN420">_xlfn.LET(
    _xlpm.ProblemFound, _xlfn.TEXTJOIN(", ", TRUE, IF(OR(Table65[[#This Row],[Codon Optimize Capitalized?]]="No", Table65[[#This Row],[Codon Optimize Capitalized?]]=""), IF((ISNUMBER(SEARCH(Table_Restriction_Enzymes[XbaI], Table65[[#This Row],[Custom Sequence/Bank ID]]))), Table_Restriction_Enzymes[XbaI], ""),IF((ISNUMBER(FIND(LOWER(Table_Restriction_Enzymes[XbaI]), Table65[[#This Row],[Custom Sequence/Bank ID]]))), Table_Restriction_Enzymes[XbaI], ""))),
    IF(_xlpm.ProblemFound="", "", "[" &amp; _xlpm.ProblemFound &amp; "]"))</f>
        <v/>
      </c>
      <c r="BO420" s="4" t="str">
        <f>IF(Table_Sequence_Check[[#This Row],[Restriction Enzyme 1 Check]]&lt;&gt;"", Table_Restriction_Enzymes[[#Headers],[XbaI]],"")</f>
        <v/>
      </c>
      <c r="BP420" s="4" t="str" cm="1">
        <f t="array" ref="BP420">_xlfn.LET(
    _xlpm.ProblemFound, _xlfn.TEXTJOIN(", ", TRUE, IF(OR(Table65[[#This Row],[Codon Optimize Capitalized?]]="No", Table65[[#This Row],[Codon Optimize Capitalized?]]=""), IF((ISNUMBER(SEARCH(Table_Restriction_Enzymes[AscI], Table65[[#This Row],[Custom Sequence/Bank ID]]))), Table_Restriction_Enzymes[AscI], ""),IF((ISNUMBER(FIND(LOWER(Table_Restriction_Enzymes[AscI]), Table65[[#This Row],[Custom Sequence/Bank ID]]))), Table_Restriction_Enzymes[AscI], ""))),
    IF(_xlpm.ProblemFound="", "", "[" &amp; _xlpm.ProblemFound &amp; "]"))</f>
        <v/>
      </c>
      <c r="BQ420" s="4" t="str">
        <f>IF(Table_Sequence_Check[[#This Row],[Restriction Enzyme 2 Check]]&lt;&gt;"", Table_Restriction_Enzymes[[#Headers],[AscI]],"")</f>
        <v/>
      </c>
      <c r="BR420" s="4" t="str">
        <f>IF(AND(Table65[[#This Row],[Vector]] &lt;&gt; "Banked Construct",Table65[[#This Row],[Service]]&lt;&gt;"Stock RNA", Table65[[#This Row],[Service]]&lt;&gt;"HT Geneblock Custom RNA", Table_Sequence_Check[[#This Row],[Restriction Enzyme 1 Check]]&lt;&gt;"", Table_Sequence_Check[[#This Row],[Restriction Enzyme 2 Check]]&lt;&gt; ""),"Error 8: Remove instances of one of the following: " &amp; _xlfn.CONCAT(Table_Sequence_Check[[#This Row],[Restriction Enzyme 1 Check]],Table_Sequence_Check[[#This Row],[Restriction Enzyme 2 Check]]),"")</f>
        <v/>
      </c>
      <c r="BS420" s="4" t="str" cm="1">
        <f t="array" ref="BS420">IF(
   AND(
      Table65[[#This Row],[Service]] &lt;&gt; "",
      OR(
         COUNTIF(Table65[Service], "HT Custom RNA") &gt; 0,
         COUNTIF(Table65[Service], "HT Geneblock Custom RNA") &gt; 0
      ),
      COUNTA(_xlfn.UNIQUE(_xlfn._xlws.FILTER(Table65[Service], Table65[Service] &lt;&gt; ""))) &gt; 1
   ),
   "Error 9: If selecting HT Custom RNA or HT Geneblock Custom RNA, all items must match the selected HT service",
   ""
)</f>
        <v/>
      </c>
      <c r="BT420" s="4" t="str" cm="1">
        <f t="array" ref="BT420">IF(
   AND(
      Table65[[#This Row],[Service]] &lt;&gt; "",
      OR(COUNTIF(Table65[Service], "*HT Custom RNA*") &gt; 0, COUNTIF(Table65[Service], "*HT Geneblock Custom RNA*") &gt; 0),
      OR(
         COUNTA(_xlfn.UNIQUE(_xlfn._xlws.FILTER(Table65[RNA Analytics], (Table65[Service] &lt;&gt; "")))) &gt; 1,
         COUNTA(_xlfn.UNIQUE(_xlfn._xlws.FILTER(Table65[Bank Construct?], (Table65[Service] &lt;&gt; "")))) &gt; 1,
         COUNTA(_xlfn.UNIQUE(_xlfn._xlws.FILTER(Table65[Synthesis Type], (Table65[Service] &lt;&gt; "")))) &gt; 1
      )
   ),
   "Error 10: If submitting HT Custom RNA or HT Geneblock Custom RNA service request, all items must have the same Synthesis Type, Banking, and Analytics",
   ""
)</f>
        <v/>
      </c>
      <c r="BU420" s="4" t="str">
        <f>IF(AND(OR(Table65[[#This Row],[Service]] = "HT Custom RNA",Table65[[#This Row],[Service]] = "HT Geneblock Custom RNA"), Table65[[#This Row],[Vector]]="Banked Construct"),"Error 11: Banked constructs cannot be submitted for HT/Geneblock Custom RNA service. Contact the core if you'd like to resynthesize an entire banked plate","")</f>
        <v/>
      </c>
      <c r="BV420" s="4" t="str">
        <f>IF(AND(Table65[[#This Row],[Service]] &lt;&gt; "", Table65[[#This Row],[Vector]]="Banked Construct", Table65[[#This Row],[Bank Construct?]]="Yes"),"Error 12: Cannot bank constructs that are already banked","")</f>
        <v/>
      </c>
      <c r="BW420" s="4" t="str" cm="1">
        <f t="array" ref="BW420">_xlfn.LET(
    _xlpm.ProblemFound, _xlfn.TEXTJOIN(", ", TRUE, IF(AND(Table65[[#This Row],[Synthesis Type]]="Other RNA", OR(Table65[[#This Row],[Codon Optimize Capitalized?]]="No", Table65[[#This Row],[Codon Optimize Capitalized?]]="")), IF((ISNUMBER(SEARCH(Table_pA_Check[pA Check], Table65[[#This Row],[Custom Sequence/Bank ID]]))), Table_pA_Check[pA Check], ""),IF((ISNUMBER(FIND(LOWER(Table_pA_Check[pA Check]), Table65[[#This Row],[Custom Sequence/Bank ID]]))), Table_pA_Check[pA Check], ""))),
    IF(_xlpm.ProblemFound="", "", "Error 13: Problem sequences found (" &amp; _xlpm.ProblemFound &amp; ")"))</f>
        <v/>
      </c>
      <c r="BX420" s="4" t="str">
        <f>IF(AND(Table65[[#This Row],[Service]] &lt;&gt; "", Table65[[#This Row],[Codon Optimize Capitalized?]]&lt;&gt; "No", Table65[[#This Row],[Codon Optimize Capitalized?]]&lt;&gt; "", Table65[[#This Row],[Codon Optimize Capitalized?]]&lt;&gt; "No Options", EXACT(Table65[[#This Row],[Custom Sequence/Bank ID]],LOWER(Table65[[#This Row],[Custom Sequence/Bank ID]]))),"Error 14: Codon optimization is selected, but sequence is lowercase. Change regions for optimization to uppercase","")</f>
        <v/>
      </c>
      <c r="BY420" s="4" t="str">
        <f>IF(COUNTIF(Table65[Name], Table65[[#This Row],[Name]]) &gt; 1, "Error 15: Duplicate name", "")</f>
        <v/>
      </c>
      <c r="BZ420" s="4" t="str">
        <f>IF(
   Table65[[#This Row],[Service]]&lt;&gt;"",
   IF(
      AND(Table65[[#This Row],[Formulation]]="", Table65[[#This Row],[Number of Aliquots]]&gt;1),
      "Error 16: The RTC can only aliquot formulated circRNA; unformulated circRNA is stable through many freeze-thaw cycles",
      ""
   ),
   ""
)</f>
        <v/>
      </c>
      <c r="CA420" s="4" t="str">
        <f>IF(
   Table65[[#This Row],[Service]]&lt;&gt;"",
   IF(
      Table65[[#This Row],[Number of Aliquots]] &gt; (Table65[[#This Row],[Quantity (mg)]]*20),
      "Error 17: Too many aliquots. Maximum aliquots for Quantity requested = " &amp; (Table65[[#This Row],[Quantity (mg)]]*20),
      ""
   ),
   ""
)</f>
        <v/>
      </c>
      <c r="CB420" s="4" t="str">
        <f>IF(
   AND(Table65[[#This Row],[Service]]&lt;&gt;"", Table65[[#This Row],[Quantity (mg)]]&lt;0.2, Table65[[#This Row],[Formulation]]&lt;&gt;"", Table65[[#This Row],[Formulation]]&lt;&gt;"None"),
   "Error 18: Quantity too low. Minimum is 0.2mg for formulations",
   ""
)</f>
        <v/>
      </c>
      <c r="CC420" s="4" t="str">
        <f>IF(
   AND(Table65[[#This Row],[Service]]&lt;&gt;"", Table65[[#This Row],[Vector]]="No Vector", Table65[[#This Row],[Service]]&lt;&gt;"HT Geneblock Custom RNA"),
   "Error 19: [No Vector] can only be used for Geneblock service",
   ""
)</f>
        <v/>
      </c>
      <c r="CD420" s="4" t="str">
        <f>_xlfn.LET(
    _xlpm.errorList, _xlfn.TEXTJOIN(". ", TRUE, Table_Sequence_Check[[#This Row],[Problem Sequence Check]:[GC Check]],Table_Sequence_Check[[#This Row],[Restriction Enzyme Error]:[Gblock No Vector Check]]),
    IF(AND(Table65[[#This Row],[Service]]&lt;&gt;"", Table65[[#This Row],[Custom Sequence/Bank ID]]&lt;&gt;"SPECIAL",_xlpm.errorList&lt;&gt;""), _xlpm.errorList &amp; ".", "")
)</f>
        <v/>
      </c>
      <c r="CF420" s="3" t="str">
        <f t="shared" si="30"/>
        <v>Required</v>
      </c>
      <c r="CG420" s="1" t="str">
        <f t="shared" si="31"/>
        <v>Optional</v>
      </c>
      <c r="CH420" s="1" t="str">
        <f>IF(Table65[[#This Row],[Service]]&lt;&gt;"",IF((Table65[[#This Row],[Service]]="HT Custom RNA") + (Table65[[#This Row],[Service]]="HT Geneblock Custom RNA"), "Empty","Required"),"Empty")</f>
        <v>Empty</v>
      </c>
      <c r="CI420" s="1" t="str">
        <f>IF(Table65[[#This Row],[Service]] = "Stock RNA", "Required","Empty")</f>
        <v>Empty</v>
      </c>
      <c r="CJ420" s="1" t="str">
        <f>IF(OR(Table65[[#This Row],[Service]] = "Custom RNA", Table65[[#This Row],[Service]] = "HT Custom RNA", Table65[[#This Row],[Service]] = "HT Geneblock Custom RNA", Table65[[#This Row],[Service]] = "Formulation"), "Required", "Empty")</f>
        <v>Empty</v>
      </c>
      <c r="CK420" s="1" t="str">
        <f>IF(OR(Table65[[#This Row],[Service]] = "Custom RNA", Table65[[#This Row],[Service]] = "HT Custom RNA", Table65[[#This Row],[Service]] = "HT Geneblock Custom RNA"), "Required", "Empty")</f>
        <v>Empty</v>
      </c>
      <c r="CL420" s="1" t="str">
        <f>IF(OR(Table65[[#This Row],[Service]] = "Custom RNA", Table65[[#This Row],[Service]] = "HT Custom RNA", Table65[[#This Row],[Service]] = "HT Geneblock Custom RNA"), "Required", "Empty")</f>
        <v>Empty</v>
      </c>
      <c r="CM420" s="1" t="str">
        <f>IF(OR(Table65[[#This Row],[Service]] = "Custom RNA", Table65[[#This Row],[Service]] = "HT Custom RNA", Table65[[#This Row],[Service]] = "HT Geneblock Custom RNA"), "Required", "Empty")</f>
        <v>Empty</v>
      </c>
      <c r="CN420" s="1" t="str">
        <f>IF(AND(Table65[[#This Row],[Vector]]&lt;&gt;"Banked Construct", OR(Table65[[#This Row],[Service]] = "Custom RNA", Table65[[#This Row],[Service]] = "HT Custom RNA",Table65[[#This Row],[Service]] = "HT Geneblock Custom RNA",)), "Optional", "Empty")</f>
        <v>Empty</v>
      </c>
      <c r="CO420" s="1" t="str">
        <f>IF(OR(Table65[[#This Row],[Service]] = "Custom RNA", Table65[[#This Row],[Service]] = "HT Custom RNA"), "Optional", "Empty")</f>
        <v>Empty</v>
      </c>
      <c r="CP420" s="1" t="str">
        <f>IF(OR(Table65[[#This Row],[Service]] = "Custom RNA", Table65[[#This Row],[Service]] = "HT Custom RNA", Table65[[#This Row],[Service]] = "HT Custom Geneblock RNA"), "Optional", "Empty")</f>
        <v>Empty</v>
      </c>
      <c r="CQ420" s="1" t="str">
        <f>IF(Table65[[#This Row],[Service]]&lt;&gt;"",IF(OR(Table65[[#This Row],[Service]]="HT Custom RNA", Table65[[#This Row],[Service]]="HT Geneblock Custom RNA"), "Empty","Optional"),"Empty")</f>
        <v>Empty</v>
      </c>
      <c r="CR420" s="1" t="str">
        <f>IF(AND(Table65[[#This Row],[Formulation]]&lt;&gt;"",Table65[[#This Row],[Formulation]]&lt;&gt;"None",Table65[[#This Row],[Formulation]]&lt;&gt;"No Options"), "Required","Empty")</f>
        <v>Empty</v>
      </c>
      <c r="CS420" s="1" t="str">
        <f>IF(AND(Table65[[#This Row],[Formulation]]&lt;&gt;"",Table65[[#This Row],[Formulation]]&lt;&gt;"None",Table65[[#This Row],[Formulation]]&lt;&gt;"No Options"), "Optional","Empty")</f>
        <v>Empty</v>
      </c>
      <c r="CT420" s="1" t="str">
        <f t="shared" si="32"/>
        <v>Optional</v>
      </c>
      <c r="CU420" s="1" t="str">
        <f t="shared" si="33"/>
        <v>Optional</v>
      </c>
      <c r="CV420" s="2" t="str">
        <f t="shared" si="34"/>
        <v>Optional</v>
      </c>
    </row>
    <row r="421" spans="1:100" x14ac:dyDescent="0.35">
      <c r="A421" s="69">
        <v>417</v>
      </c>
      <c r="B421" s="59"/>
      <c r="C421" s="83"/>
      <c r="D421" s="85"/>
      <c r="E421" s="90"/>
      <c r="F421" s="60"/>
      <c r="G421" s="60"/>
      <c r="H421" s="60"/>
      <c r="I421" s="61"/>
      <c r="J421" s="61"/>
      <c r="K421" s="105"/>
      <c r="L421" s="90"/>
      <c r="M421" s="60"/>
      <c r="N421" s="108"/>
      <c r="O421" s="91"/>
      <c r="P421" s="111"/>
      <c r="Q421" s="93" t="str">
        <f>Table_Sequence_Check[[#This Row],[Final Warnings]]</f>
        <v/>
      </c>
      <c r="R421" s="19"/>
      <c r="S421" s="19"/>
      <c r="T421" s="19"/>
      <c r="BG421" s="3" t="str" cm="1">
        <f t="array" ref="BG421">_xlfn.LET(
    _xlpm.ProblemFound, _xlfn.TEXTJOIN(", ", TRUE, IF(OR(Table65[[#This Row],[Codon Optimize Capitalized?]]="No", Table65[[#This Row],[Codon Optimize Capitalized?]]=""), IF((ISNUMBER(SEARCH(Table_Problem_Sequences[Problem Sequences], Table65[[#This Row],[Custom Sequence/Bank ID]]))), Table_Problem_Sequences[Problem Sequences], ""),IF((ISNUMBER(FIND(LOWER(Table_Problem_Sequences[Problem Sequences]), Table65[[#This Row],[Custom Sequence/Bank ID]]))), Table_Problem_Sequences[Problem Sequences], ""))),
    IF(_xlpm.ProblemFound="", "", "Warning 1: Problem sequences found (" &amp; _xlpm.ProblemFound &amp; ")"))</f>
        <v/>
      </c>
      <c r="BH421" s="3" t="str">
        <f>IF(AND(Table65[[#This Row],[Vector]] &lt;&gt; "Banked Construct",Table65[[#This Row],[Service]]&lt;&gt;"Stock RNA", LEN(Table65[[#This Row],[Custom Sequence/Bank ID]])&lt;300, Table65[[#This Row],[Custom Sequence/Bank ID]]&lt;&gt;""),"Comment: Sequence is less than 300nt. A spacer sequence will be added to bring the length up to 300nt","")</f>
        <v/>
      </c>
      <c r="BI421" s="1" t="str">
        <f>IF(AND(Table65[[#This Row],[Custom Sequence/Bank ID]]&lt;&gt;"", Table65[[#This Row],[Codon Optimize Capitalized?]]&lt;&gt; "No", Table65[[#This Row],[Codon Optimize Capitalized?]]&lt;&gt; "", Table65[[#This Row],[Codon Optimize Capitalized?]]&lt;&gt; "No Options"),
    IF(MOD(LEN(SUBSTITUTE(SUBSTITUTE(SUBSTITUTE(SUBSTITUTE(SUBSTITUTE(Table65[[#This Row],[Custom Sequence/Bank ID]], "a", ""), "c", ""), "g", ""), "u", ""), "t", "")), 3) = 0,
        "",
        "Error 3: Optimization regions not divisible by 3"),
    "")</f>
        <v/>
      </c>
      <c r="BJ421" s="1" t="str">
        <f>IF(
    Table65[[#This Row],[Vector]]="Banked Construct",
    IF(
        AND(
            LEFT(Table65[[#This Row],[Custom Sequence/Bank ID]], 3)="RTC",
            ISNUMBER(VALUE(MID(Table65[[#This Row],[Custom Sequence/Bank ID]], 4, 7))),
            LEN(Table65[[#This Row],[Custom Sequence/Bank ID]])=10
        ),
        "",
        "Error 4: Incorrect Bank ID"
    ),
    ""
)</f>
        <v/>
      </c>
      <c r="BK421" s="1" t="str">
        <f>IF(
   AND(Table65[[#This Row],[Vector]]&lt;&gt;"Banked Construct", LEN(Table65[[#This Row],[Custom Sequence/Bank ID]])&gt;0),
   IF(
      LEN(
         SUBSTITUTE(
            SUBSTITUTE(
               SUBSTITUTE(
                  SUBSTITUTE(UPPER(Table65[[#This Row],[Custom Sequence/Bank ID]]),"A",""),
               "C",""),
            "T",""),
         "G","")
      )&gt;0,
      "Error 5: Non-ACGT characters present",
      ""
   ),
   ""
)</f>
        <v/>
      </c>
      <c r="BL421" s="4" t="str">
        <f>IF(AND(Table65[[#This Row],[Vector]] &lt;&gt; "Banked Construct",Table65[[#This Row],[Service]]="Custom RNA", LEN(Table65[[#This Row],[Custom Sequence/Bank ID]])&gt;10000),"Error 6: Maximum sequence length is 10,000nt",IF(AND(Table65[[#This Row],[Vector]] &lt;&gt; "Banked Construct",Table65[[#This Row],[Service]]="HT Custom RNA", LEN(Table65[[#This Row],[Custom Sequence/Bank ID]])&gt;5000),"Error 6: Maximum sequence length for HT is 5,000nt", IF(Table65[[#This Row],[Service]]="HT Geneblock Custom RNA", IF(AND(Table65[[#This Row],[Vector]]="RTC coding circRNA", LEN(Table65[[#This Row],[Custom Sequence/Bank ID]])&gt;3793),"Error 6: Maximum sequence length for Coding CircRNA Geneblock is 3,793nt", IF(AND(Table65[[#This Row],[Vector]]="RTC noncoding circRNA", LEN(Table65[[#This Row],[Custom Sequence/Bank ID]])&gt;4493),"Error 6: Maximum sequence length for Noncoding CircRNA Geneblock is 4,493nt", IF(AND(Table65[[#This Row],[Vector]]="RTC Other RNA", LEN(Table65[[#This Row],[Custom Sequence/Bank ID]])&gt;4913),"Error 6: Maximum sequence length for Other RNA Geneblock is 4,913nt",""))),"")))</f>
        <v/>
      </c>
      <c r="BM421" s="4" t="str">
        <f>IF(AND(Table65[[#This Row],[Vector]] &lt;&gt; "Banked Construct", Table65[[#This Row],[Service]]&lt;&gt;"Stock RNA", Table65[[#This Row],[Custom Sequence/Bank ID]]&lt;&gt;""),
    _xlfn.LET(
        _xlpm.Sequence, Table65[[#This Row],[Custom Sequence/Bank ID]],
        _xlpm.OriginalLength, IF(AND(Table65[[#This Row],[Codon Optimize Capitalized?]] &lt;&gt; "No", Table65[[#This Row],[Codon Optimize Capitalized?]] &lt;&gt; ""),
                           LEN(SUBSTITUTE(SUBSTITUTE(SUBSTITUTE(SUBSTITUTE(SUBSTITUTE(_xlpm.Sequence, "A", ""), "C", ""), "G", ""), "T", ""), "U", "")),
                           LEN(_xlpm.Sequence)),
        _xlpm.NoGCLength, IF(AND(Table65[[#This Row],[Codon Optimize Capitalized?]] &lt;&gt; "No", Table65[[#This Row],[Codon Optimize Capitalized?]] &lt;&gt; ""),
                       LEN((SUBSTITUTE(SUBSTITUTE(SUBSTITUTE(SUBSTITUTE(SUBSTITUTE(SUBSTITUTE(SUBSTITUTE(_xlpm.Sequence, "A", ""), "C", ""), "G", ""), "T", ""), "U", ""), "g", ""), "c", ""))),
                       LEN(SUBSTITUTE(SUBSTITUTE(UPPER(_xlpm.Sequence), "G", ""), "C", ""))),
        _xlpm.GCLength, _xlpm.OriginalLength - _xlpm.NoGCLength,
        _xlpm.GCPercentage, IF(_xlpm.OriginalLength &gt; 15, _xlpm.GCLength / _xlpm.OriginalLength, 0.5),
                IF(OR(_xlpm.GCPercentage &gt; 0.65, _xlpm.GCPercentage &lt; 0.25), "Warning 7: Unoptimized region GC is not between 25-65%", "")
    ),
    ""
)</f>
        <v/>
      </c>
      <c r="BN421" s="4" t="str" cm="1">
        <f t="array" ref="BN421">_xlfn.LET(
    _xlpm.ProblemFound, _xlfn.TEXTJOIN(", ", TRUE, IF(OR(Table65[[#This Row],[Codon Optimize Capitalized?]]="No", Table65[[#This Row],[Codon Optimize Capitalized?]]=""), IF((ISNUMBER(SEARCH(Table_Restriction_Enzymes[XbaI], Table65[[#This Row],[Custom Sequence/Bank ID]]))), Table_Restriction_Enzymes[XbaI], ""),IF((ISNUMBER(FIND(LOWER(Table_Restriction_Enzymes[XbaI]), Table65[[#This Row],[Custom Sequence/Bank ID]]))), Table_Restriction_Enzymes[XbaI], ""))),
    IF(_xlpm.ProblemFound="", "", "[" &amp; _xlpm.ProblemFound &amp; "]"))</f>
        <v/>
      </c>
      <c r="BO421" s="4" t="str">
        <f>IF(Table_Sequence_Check[[#This Row],[Restriction Enzyme 1 Check]]&lt;&gt;"", Table_Restriction_Enzymes[[#Headers],[XbaI]],"")</f>
        <v/>
      </c>
      <c r="BP421" s="4" t="str" cm="1">
        <f t="array" ref="BP421">_xlfn.LET(
    _xlpm.ProblemFound, _xlfn.TEXTJOIN(", ", TRUE, IF(OR(Table65[[#This Row],[Codon Optimize Capitalized?]]="No", Table65[[#This Row],[Codon Optimize Capitalized?]]=""), IF((ISNUMBER(SEARCH(Table_Restriction_Enzymes[AscI], Table65[[#This Row],[Custom Sequence/Bank ID]]))), Table_Restriction_Enzymes[AscI], ""),IF((ISNUMBER(FIND(LOWER(Table_Restriction_Enzymes[AscI]), Table65[[#This Row],[Custom Sequence/Bank ID]]))), Table_Restriction_Enzymes[AscI], ""))),
    IF(_xlpm.ProblemFound="", "", "[" &amp; _xlpm.ProblemFound &amp; "]"))</f>
        <v/>
      </c>
      <c r="BQ421" s="4" t="str">
        <f>IF(Table_Sequence_Check[[#This Row],[Restriction Enzyme 2 Check]]&lt;&gt;"", Table_Restriction_Enzymes[[#Headers],[AscI]],"")</f>
        <v/>
      </c>
      <c r="BR421" s="4" t="str">
        <f>IF(AND(Table65[[#This Row],[Vector]] &lt;&gt; "Banked Construct",Table65[[#This Row],[Service]]&lt;&gt;"Stock RNA", Table65[[#This Row],[Service]]&lt;&gt;"HT Geneblock Custom RNA", Table_Sequence_Check[[#This Row],[Restriction Enzyme 1 Check]]&lt;&gt;"", Table_Sequence_Check[[#This Row],[Restriction Enzyme 2 Check]]&lt;&gt; ""),"Error 8: Remove instances of one of the following: " &amp; _xlfn.CONCAT(Table_Sequence_Check[[#This Row],[Restriction Enzyme 1 Check]],Table_Sequence_Check[[#This Row],[Restriction Enzyme 2 Check]]),"")</f>
        <v/>
      </c>
      <c r="BS421" s="4" t="str" cm="1">
        <f t="array" ref="BS421">IF(
   AND(
      Table65[[#This Row],[Service]] &lt;&gt; "",
      OR(
         COUNTIF(Table65[Service], "HT Custom RNA") &gt; 0,
         COUNTIF(Table65[Service], "HT Geneblock Custom RNA") &gt; 0
      ),
      COUNTA(_xlfn.UNIQUE(_xlfn._xlws.FILTER(Table65[Service], Table65[Service] &lt;&gt; ""))) &gt; 1
   ),
   "Error 9: If selecting HT Custom RNA or HT Geneblock Custom RNA, all items must match the selected HT service",
   ""
)</f>
        <v/>
      </c>
      <c r="BT421" s="4" t="str" cm="1">
        <f t="array" ref="BT421">IF(
   AND(
      Table65[[#This Row],[Service]] &lt;&gt; "",
      OR(COUNTIF(Table65[Service], "*HT Custom RNA*") &gt; 0, COUNTIF(Table65[Service], "*HT Geneblock Custom RNA*") &gt; 0),
      OR(
         COUNTA(_xlfn.UNIQUE(_xlfn._xlws.FILTER(Table65[RNA Analytics], (Table65[Service] &lt;&gt; "")))) &gt; 1,
         COUNTA(_xlfn.UNIQUE(_xlfn._xlws.FILTER(Table65[Bank Construct?], (Table65[Service] &lt;&gt; "")))) &gt; 1,
         COUNTA(_xlfn.UNIQUE(_xlfn._xlws.FILTER(Table65[Synthesis Type], (Table65[Service] &lt;&gt; "")))) &gt; 1
      )
   ),
   "Error 10: If submitting HT Custom RNA or HT Geneblock Custom RNA service request, all items must have the same Synthesis Type, Banking, and Analytics",
   ""
)</f>
        <v/>
      </c>
      <c r="BU421" s="4" t="str">
        <f>IF(AND(OR(Table65[[#This Row],[Service]] = "HT Custom RNA",Table65[[#This Row],[Service]] = "HT Geneblock Custom RNA"), Table65[[#This Row],[Vector]]="Banked Construct"),"Error 11: Banked constructs cannot be submitted for HT/Geneblock Custom RNA service. Contact the core if you'd like to resynthesize an entire banked plate","")</f>
        <v/>
      </c>
      <c r="BV421" s="4" t="str">
        <f>IF(AND(Table65[[#This Row],[Service]] &lt;&gt; "", Table65[[#This Row],[Vector]]="Banked Construct", Table65[[#This Row],[Bank Construct?]]="Yes"),"Error 12: Cannot bank constructs that are already banked","")</f>
        <v/>
      </c>
      <c r="BW421" s="4" t="str" cm="1">
        <f t="array" ref="BW421">_xlfn.LET(
    _xlpm.ProblemFound, _xlfn.TEXTJOIN(", ", TRUE, IF(AND(Table65[[#This Row],[Synthesis Type]]="Other RNA", OR(Table65[[#This Row],[Codon Optimize Capitalized?]]="No", Table65[[#This Row],[Codon Optimize Capitalized?]]="")), IF((ISNUMBER(SEARCH(Table_pA_Check[pA Check], Table65[[#This Row],[Custom Sequence/Bank ID]]))), Table_pA_Check[pA Check], ""),IF((ISNUMBER(FIND(LOWER(Table_pA_Check[pA Check]), Table65[[#This Row],[Custom Sequence/Bank ID]]))), Table_pA_Check[pA Check], ""))),
    IF(_xlpm.ProblemFound="", "", "Error 13: Problem sequences found (" &amp; _xlpm.ProblemFound &amp; ")"))</f>
        <v/>
      </c>
      <c r="BX421" s="4" t="str">
        <f>IF(AND(Table65[[#This Row],[Service]] &lt;&gt; "", Table65[[#This Row],[Codon Optimize Capitalized?]]&lt;&gt; "No", Table65[[#This Row],[Codon Optimize Capitalized?]]&lt;&gt; "", Table65[[#This Row],[Codon Optimize Capitalized?]]&lt;&gt; "No Options", EXACT(Table65[[#This Row],[Custom Sequence/Bank ID]],LOWER(Table65[[#This Row],[Custom Sequence/Bank ID]]))),"Error 14: Codon optimization is selected, but sequence is lowercase. Change regions for optimization to uppercase","")</f>
        <v/>
      </c>
      <c r="BY421" s="4" t="str">
        <f>IF(COUNTIF(Table65[Name], Table65[[#This Row],[Name]]) &gt; 1, "Error 15: Duplicate name", "")</f>
        <v/>
      </c>
      <c r="BZ421" s="4" t="str">
        <f>IF(
   Table65[[#This Row],[Service]]&lt;&gt;"",
   IF(
      AND(Table65[[#This Row],[Formulation]]="", Table65[[#This Row],[Number of Aliquots]]&gt;1),
      "Error 16: The RTC can only aliquot formulated circRNA; unformulated circRNA is stable through many freeze-thaw cycles",
      ""
   ),
   ""
)</f>
        <v/>
      </c>
      <c r="CA421" s="4" t="str">
        <f>IF(
   Table65[[#This Row],[Service]]&lt;&gt;"",
   IF(
      Table65[[#This Row],[Number of Aliquots]] &gt; (Table65[[#This Row],[Quantity (mg)]]*20),
      "Error 17: Too many aliquots. Maximum aliquots for Quantity requested = " &amp; (Table65[[#This Row],[Quantity (mg)]]*20),
      ""
   ),
   ""
)</f>
        <v/>
      </c>
      <c r="CB421" s="4" t="str">
        <f>IF(
   AND(Table65[[#This Row],[Service]]&lt;&gt;"", Table65[[#This Row],[Quantity (mg)]]&lt;0.2, Table65[[#This Row],[Formulation]]&lt;&gt;"", Table65[[#This Row],[Formulation]]&lt;&gt;"None"),
   "Error 18: Quantity too low. Minimum is 0.2mg for formulations",
   ""
)</f>
        <v/>
      </c>
      <c r="CC421" s="4" t="str">
        <f>IF(
   AND(Table65[[#This Row],[Service]]&lt;&gt;"", Table65[[#This Row],[Vector]]="No Vector", Table65[[#This Row],[Service]]&lt;&gt;"HT Geneblock Custom RNA"),
   "Error 19: [No Vector] can only be used for Geneblock service",
   ""
)</f>
        <v/>
      </c>
      <c r="CD421" s="4" t="str">
        <f>_xlfn.LET(
    _xlpm.errorList, _xlfn.TEXTJOIN(". ", TRUE, Table_Sequence_Check[[#This Row],[Problem Sequence Check]:[GC Check]],Table_Sequence_Check[[#This Row],[Restriction Enzyme Error]:[Gblock No Vector Check]]),
    IF(AND(Table65[[#This Row],[Service]]&lt;&gt;"", Table65[[#This Row],[Custom Sequence/Bank ID]]&lt;&gt;"SPECIAL",_xlpm.errorList&lt;&gt;""), _xlpm.errorList &amp; ".", "")
)</f>
        <v/>
      </c>
      <c r="CF421" s="3" t="str">
        <f t="shared" si="30"/>
        <v>Required</v>
      </c>
      <c r="CG421" s="1" t="str">
        <f t="shared" si="31"/>
        <v>Optional</v>
      </c>
      <c r="CH421" s="1" t="str">
        <f>IF(Table65[[#This Row],[Service]]&lt;&gt;"",IF((Table65[[#This Row],[Service]]="HT Custom RNA") + (Table65[[#This Row],[Service]]="HT Geneblock Custom RNA"), "Empty","Required"),"Empty")</f>
        <v>Empty</v>
      </c>
      <c r="CI421" s="1" t="str">
        <f>IF(Table65[[#This Row],[Service]] = "Stock RNA", "Required","Empty")</f>
        <v>Empty</v>
      </c>
      <c r="CJ421" s="1" t="str">
        <f>IF(OR(Table65[[#This Row],[Service]] = "Custom RNA", Table65[[#This Row],[Service]] = "HT Custom RNA", Table65[[#This Row],[Service]] = "HT Geneblock Custom RNA", Table65[[#This Row],[Service]] = "Formulation"), "Required", "Empty")</f>
        <v>Empty</v>
      </c>
      <c r="CK421" s="1" t="str">
        <f>IF(OR(Table65[[#This Row],[Service]] = "Custom RNA", Table65[[#This Row],[Service]] = "HT Custom RNA", Table65[[#This Row],[Service]] = "HT Geneblock Custom RNA"), "Required", "Empty")</f>
        <v>Empty</v>
      </c>
      <c r="CL421" s="1" t="str">
        <f>IF(OR(Table65[[#This Row],[Service]] = "Custom RNA", Table65[[#This Row],[Service]] = "HT Custom RNA", Table65[[#This Row],[Service]] = "HT Geneblock Custom RNA"), "Required", "Empty")</f>
        <v>Empty</v>
      </c>
      <c r="CM421" s="1" t="str">
        <f>IF(OR(Table65[[#This Row],[Service]] = "Custom RNA", Table65[[#This Row],[Service]] = "HT Custom RNA", Table65[[#This Row],[Service]] = "HT Geneblock Custom RNA"), "Required", "Empty")</f>
        <v>Empty</v>
      </c>
      <c r="CN421" s="1" t="str">
        <f>IF(AND(Table65[[#This Row],[Vector]]&lt;&gt;"Banked Construct", OR(Table65[[#This Row],[Service]] = "Custom RNA", Table65[[#This Row],[Service]] = "HT Custom RNA",Table65[[#This Row],[Service]] = "HT Geneblock Custom RNA",)), "Optional", "Empty")</f>
        <v>Empty</v>
      </c>
      <c r="CO421" s="1" t="str">
        <f>IF(OR(Table65[[#This Row],[Service]] = "Custom RNA", Table65[[#This Row],[Service]] = "HT Custom RNA"), "Optional", "Empty")</f>
        <v>Empty</v>
      </c>
      <c r="CP421" s="1" t="str">
        <f>IF(OR(Table65[[#This Row],[Service]] = "Custom RNA", Table65[[#This Row],[Service]] = "HT Custom RNA", Table65[[#This Row],[Service]] = "HT Custom Geneblock RNA"), "Optional", "Empty")</f>
        <v>Empty</v>
      </c>
      <c r="CQ421" s="1" t="str">
        <f>IF(Table65[[#This Row],[Service]]&lt;&gt;"",IF(OR(Table65[[#This Row],[Service]]="HT Custom RNA", Table65[[#This Row],[Service]]="HT Geneblock Custom RNA"), "Empty","Optional"),"Empty")</f>
        <v>Empty</v>
      </c>
      <c r="CR421" s="1" t="str">
        <f>IF(AND(Table65[[#This Row],[Formulation]]&lt;&gt;"",Table65[[#This Row],[Formulation]]&lt;&gt;"None",Table65[[#This Row],[Formulation]]&lt;&gt;"No Options"), "Required","Empty")</f>
        <v>Empty</v>
      </c>
      <c r="CS421" s="1" t="str">
        <f>IF(AND(Table65[[#This Row],[Formulation]]&lt;&gt;"",Table65[[#This Row],[Formulation]]&lt;&gt;"None",Table65[[#This Row],[Formulation]]&lt;&gt;"No Options"), "Optional","Empty")</f>
        <v>Empty</v>
      </c>
      <c r="CT421" s="1" t="str">
        <f t="shared" si="32"/>
        <v>Optional</v>
      </c>
      <c r="CU421" s="1" t="str">
        <f t="shared" si="33"/>
        <v>Optional</v>
      </c>
      <c r="CV421" s="2" t="str">
        <f t="shared" si="34"/>
        <v>Optional</v>
      </c>
    </row>
    <row r="422" spans="1:100" x14ac:dyDescent="0.35">
      <c r="A422" s="69">
        <v>418</v>
      </c>
      <c r="B422" s="59"/>
      <c r="C422" s="83"/>
      <c r="D422" s="85"/>
      <c r="E422" s="90"/>
      <c r="F422" s="60"/>
      <c r="G422" s="60"/>
      <c r="H422" s="60"/>
      <c r="I422" s="61"/>
      <c r="J422" s="61"/>
      <c r="K422" s="105"/>
      <c r="L422" s="90"/>
      <c r="M422" s="60"/>
      <c r="N422" s="108"/>
      <c r="O422" s="91"/>
      <c r="P422" s="111"/>
      <c r="Q422" s="93" t="str">
        <f>Table_Sequence_Check[[#This Row],[Final Warnings]]</f>
        <v/>
      </c>
      <c r="R422" s="19"/>
      <c r="S422" s="19"/>
      <c r="T422" s="19"/>
      <c r="BG422" s="3" t="str" cm="1">
        <f t="array" ref="BG422">_xlfn.LET(
    _xlpm.ProblemFound, _xlfn.TEXTJOIN(", ", TRUE, IF(OR(Table65[[#This Row],[Codon Optimize Capitalized?]]="No", Table65[[#This Row],[Codon Optimize Capitalized?]]=""), IF((ISNUMBER(SEARCH(Table_Problem_Sequences[Problem Sequences], Table65[[#This Row],[Custom Sequence/Bank ID]]))), Table_Problem_Sequences[Problem Sequences], ""),IF((ISNUMBER(FIND(LOWER(Table_Problem_Sequences[Problem Sequences]), Table65[[#This Row],[Custom Sequence/Bank ID]]))), Table_Problem_Sequences[Problem Sequences], ""))),
    IF(_xlpm.ProblemFound="", "", "Warning 1: Problem sequences found (" &amp; _xlpm.ProblemFound &amp; ")"))</f>
        <v/>
      </c>
      <c r="BH422" s="3" t="str">
        <f>IF(AND(Table65[[#This Row],[Vector]] &lt;&gt; "Banked Construct",Table65[[#This Row],[Service]]&lt;&gt;"Stock RNA", LEN(Table65[[#This Row],[Custom Sequence/Bank ID]])&lt;300, Table65[[#This Row],[Custom Sequence/Bank ID]]&lt;&gt;""),"Comment: Sequence is less than 300nt. A spacer sequence will be added to bring the length up to 300nt","")</f>
        <v/>
      </c>
      <c r="BI422" s="1" t="str">
        <f>IF(AND(Table65[[#This Row],[Custom Sequence/Bank ID]]&lt;&gt;"", Table65[[#This Row],[Codon Optimize Capitalized?]]&lt;&gt; "No", Table65[[#This Row],[Codon Optimize Capitalized?]]&lt;&gt; "", Table65[[#This Row],[Codon Optimize Capitalized?]]&lt;&gt; "No Options"),
    IF(MOD(LEN(SUBSTITUTE(SUBSTITUTE(SUBSTITUTE(SUBSTITUTE(SUBSTITUTE(Table65[[#This Row],[Custom Sequence/Bank ID]], "a", ""), "c", ""), "g", ""), "u", ""), "t", "")), 3) = 0,
        "",
        "Error 3: Optimization regions not divisible by 3"),
    "")</f>
        <v/>
      </c>
      <c r="BJ422" s="1" t="str">
        <f>IF(
    Table65[[#This Row],[Vector]]="Banked Construct",
    IF(
        AND(
            LEFT(Table65[[#This Row],[Custom Sequence/Bank ID]], 3)="RTC",
            ISNUMBER(VALUE(MID(Table65[[#This Row],[Custom Sequence/Bank ID]], 4, 7))),
            LEN(Table65[[#This Row],[Custom Sequence/Bank ID]])=10
        ),
        "",
        "Error 4: Incorrect Bank ID"
    ),
    ""
)</f>
        <v/>
      </c>
      <c r="BK422" s="1" t="str">
        <f>IF(
   AND(Table65[[#This Row],[Vector]]&lt;&gt;"Banked Construct", LEN(Table65[[#This Row],[Custom Sequence/Bank ID]])&gt;0),
   IF(
      LEN(
         SUBSTITUTE(
            SUBSTITUTE(
               SUBSTITUTE(
                  SUBSTITUTE(UPPER(Table65[[#This Row],[Custom Sequence/Bank ID]]),"A",""),
               "C",""),
            "T",""),
         "G","")
      )&gt;0,
      "Error 5: Non-ACGT characters present",
      ""
   ),
   ""
)</f>
        <v/>
      </c>
      <c r="BL422" s="4" t="str">
        <f>IF(AND(Table65[[#This Row],[Vector]] &lt;&gt; "Banked Construct",Table65[[#This Row],[Service]]="Custom RNA", LEN(Table65[[#This Row],[Custom Sequence/Bank ID]])&gt;10000),"Error 6: Maximum sequence length is 10,000nt",IF(AND(Table65[[#This Row],[Vector]] &lt;&gt; "Banked Construct",Table65[[#This Row],[Service]]="HT Custom RNA", LEN(Table65[[#This Row],[Custom Sequence/Bank ID]])&gt;5000),"Error 6: Maximum sequence length for HT is 5,000nt", IF(Table65[[#This Row],[Service]]="HT Geneblock Custom RNA", IF(AND(Table65[[#This Row],[Vector]]="RTC coding circRNA", LEN(Table65[[#This Row],[Custom Sequence/Bank ID]])&gt;3793),"Error 6: Maximum sequence length for Coding CircRNA Geneblock is 3,793nt", IF(AND(Table65[[#This Row],[Vector]]="RTC noncoding circRNA", LEN(Table65[[#This Row],[Custom Sequence/Bank ID]])&gt;4493),"Error 6: Maximum sequence length for Noncoding CircRNA Geneblock is 4,493nt", IF(AND(Table65[[#This Row],[Vector]]="RTC Other RNA", LEN(Table65[[#This Row],[Custom Sequence/Bank ID]])&gt;4913),"Error 6: Maximum sequence length for Other RNA Geneblock is 4,913nt",""))),"")))</f>
        <v/>
      </c>
      <c r="BM422" s="4" t="str">
        <f>IF(AND(Table65[[#This Row],[Vector]] &lt;&gt; "Banked Construct", Table65[[#This Row],[Service]]&lt;&gt;"Stock RNA", Table65[[#This Row],[Custom Sequence/Bank ID]]&lt;&gt;""),
    _xlfn.LET(
        _xlpm.Sequence, Table65[[#This Row],[Custom Sequence/Bank ID]],
        _xlpm.OriginalLength, IF(AND(Table65[[#This Row],[Codon Optimize Capitalized?]] &lt;&gt; "No", Table65[[#This Row],[Codon Optimize Capitalized?]] &lt;&gt; ""),
                           LEN(SUBSTITUTE(SUBSTITUTE(SUBSTITUTE(SUBSTITUTE(SUBSTITUTE(_xlpm.Sequence, "A", ""), "C", ""), "G", ""), "T", ""), "U", "")),
                           LEN(_xlpm.Sequence)),
        _xlpm.NoGCLength, IF(AND(Table65[[#This Row],[Codon Optimize Capitalized?]] &lt;&gt; "No", Table65[[#This Row],[Codon Optimize Capitalized?]] &lt;&gt; ""),
                       LEN((SUBSTITUTE(SUBSTITUTE(SUBSTITUTE(SUBSTITUTE(SUBSTITUTE(SUBSTITUTE(SUBSTITUTE(_xlpm.Sequence, "A", ""), "C", ""), "G", ""), "T", ""), "U", ""), "g", ""), "c", ""))),
                       LEN(SUBSTITUTE(SUBSTITUTE(UPPER(_xlpm.Sequence), "G", ""), "C", ""))),
        _xlpm.GCLength, _xlpm.OriginalLength - _xlpm.NoGCLength,
        _xlpm.GCPercentage, IF(_xlpm.OriginalLength &gt; 15, _xlpm.GCLength / _xlpm.OriginalLength, 0.5),
                IF(OR(_xlpm.GCPercentage &gt; 0.65, _xlpm.GCPercentage &lt; 0.25), "Warning 7: Unoptimized region GC is not between 25-65%", "")
    ),
    ""
)</f>
        <v/>
      </c>
      <c r="BN422" s="4" t="str" cm="1">
        <f t="array" ref="BN422">_xlfn.LET(
    _xlpm.ProblemFound, _xlfn.TEXTJOIN(", ", TRUE, IF(OR(Table65[[#This Row],[Codon Optimize Capitalized?]]="No", Table65[[#This Row],[Codon Optimize Capitalized?]]=""), IF((ISNUMBER(SEARCH(Table_Restriction_Enzymes[XbaI], Table65[[#This Row],[Custom Sequence/Bank ID]]))), Table_Restriction_Enzymes[XbaI], ""),IF((ISNUMBER(FIND(LOWER(Table_Restriction_Enzymes[XbaI]), Table65[[#This Row],[Custom Sequence/Bank ID]]))), Table_Restriction_Enzymes[XbaI], ""))),
    IF(_xlpm.ProblemFound="", "", "[" &amp; _xlpm.ProblemFound &amp; "]"))</f>
        <v/>
      </c>
      <c r="BO422" s="4" t="str">
        <f>IF(Table_Sequence_Check[[#This Row],[Restriction Enzyme 1 Check]]&lt;&gt;"", Table_Restriction_Enzymes[[#Headers],[XbaI]],"")</f>
        <v/>
      </c>
      <c r="BP422" s="4" t="str" cm="1">
        <f t="array" ref="BP422">_xlfn.LET(
    _xlpm.ProblemFound, _xlfn.TEXTJOIN(", ", TRUE, IF(OR(Table65[[#This Row],[Codon Optimize Capitalized?]]="No", Table65[[#This Row],[Codon Optimize Capitalized?]]=""), IF((ISNUMBER(SEARCH(Table_Restriction_Enzymes[AscI], Table65[[#This Row],[Custom Sequence/Bank ID]]))), Table_Restriction_Enzymes[AscI], ""),IF((ISNUMBER(FIND(LOWER(Table_Restriction_Enzymes[AscI]), Table65[[#This Row],[Custom Sequence/Bank ID]]))), Table_Restriction_Enzymes[AscI], ""))),
    IF(_xlpm.ProblemFound="", "", "[" &amp; _xlpm.ProblemFound &amp; "]"))</f>
        <v/>
      </c>
      <c r="BQ422" s="4" t="str">
        <f>IF(Table_Sequence_Check[[#This Row],[Restriction Enzyme 2 Check]]&lt;&gt;"", Table_Restriction_Enzymes[[#Headers],[AscI]],"")</f>
        <v/>
      </c>
      <c r="BR422" s="4" t="str">
        <f>IF(AND(Table65[[#This Row],[Vector]] &lt;&gt; "Banked Construct",Table65[[#This Row],[Service]]&lt;&gt;"Stock RNA", Table65[[#This Row],[Service]]&lt;&gt;"HT Geneblock Custom RNA", Table_Sequence_Check[[#This Row],[Restriction Enzyme 1 Check]]&lt;&gt;"", Table_Sequence_Check[[#This Row],[Restriction Enzyme 2 Check]]&lt;&gt; ""),"Error 8: Remove instances of one of the following: " &amp; _xlfn.CONCAT(Table_Sequence_Check[[#This Row],[Restriction Enzyme 1 Check]],Table_Sequence_Check[[#This Row],[Restriction Enzyme 2 Check]]),"")</f>
        <v/>
      </c>
      <c r="BS422" s="4" t="str" cm="1">
        <f t="array" ref="BS422">IF(
   AND(
      Table65[[#This Row],[Service]] &lt;&gt; "",
      OR(
         COUNTIF(Table65[Service], "HT Custom RNA") &gt; 0,
         COUNTIF(Table65[Service], "HT Geneblock Custom RNA") &gt; 0
      ),
      COUNTA(_xlfn.UNIQUE(_xlfn._xlws.FILTER(Table65[Service], Table65[Service] &lt;&gt; ""))) &gt; 1
   ),
   "Error 9: If selecting HT Custom RNA or HT Geneblock Custom RNA, all items must match the selected HT service",
   ""
)</f>
        <v/>
      </c>
      <c r="BT422" s="4" t="str" cm="1">
        <f t="array" ref="BT422">IF(
   AND(
      Table65[[#This Row],[Service]] &lt;&gt; "",
      OR(COUNTIF(Table65[Service], "*HT Custom RNA*") &gt; 0, COUNTIF(Table65[Service], "*HT Geneblock Custom RNA*") &gt; 0),
      OR(
         COUNTA(_xlfn.UNIQUE(_xlfn._xlws.FILTER(Table65[RNA Analytics], (Table65[Service] &lt;&gt; "")))) &gt; 1,
         COUNTA(_xlfn.UNIQUE(_xlfn._xlws.FILTER(Table65[Bank Construct?], (Table65[Service] &lt;&gt; "")))) &gt; 1,
         COUNTA(_xlfn.UNIQUE(_xlfn._xlws.FILTER(Table65[Synthesis Type], (Table65[Service] &lt;&gt; "")))) &gt; 1
      )
   ),
   "Error 10: If submitting HT Custom RNA or HT Geneblock Custom RNA service request, all items must have the same Synthesis Type, Banking, and Analytics",
   ""
)</f>
        <v/>
      </c>
      <c r="BU422" s="4" t="str">
        <f>IF(AND(OR(Table65[[#This Row],[Service]] = "HT Custom RNA",Table65[[#This Row],[Service]] = "HT Geneblock Custom RNA"), Table65[[#This Row],[Vector]]="Banked Construct"),"Error 11: Banked constructs cannot be submitted for HT/Geneblock Custom RNA service. Contact the core if you'd like to resynthesize an entire banked plate","")</f>
        <v/>
      </c>
      <c r="BV422" s="4" t="str">
        <f>IF(AND(Table65[[#This Row],[Service]] &lt;&gt; "", Table65[[#This Row],[Vector]]="Banked Construct", Table65[[#This Row],[Bank Construct?]]="Yes"),"Error 12: Cannot bank constructs that are already banked","")</f>
        <v/>
      </c>
      <c r="BW422" s="4" t="str" cm="1">
        <f t="array" ref="BW422">_xlfn.LET(
    _xlpm.ProblemFound, _xlfn.TEXTJOIN(", ", TRUE, IF(AND(Table65[[#This Row],[Synthesis Type]]="Other RNA", OR(Table65[[#This Row],[Codon Optimize Capitalized?]]="No", Table65[[#This Row],[Codon Optimize Capitalized?]]="")), IF((ISNUMBER(SEARCH(Table_pA_Check[pA Check], Table65[[#This Row],[Custom Sequence/Bank ID]]))), Table_pA_Check[pA Check], ""),IF((ISNUMBER(FIND(LOWER(Table_pA_Check[pA Check]), Table65[[#This Row],[Custom Sequence/Bank ID]]))), Table_pA_Check[pA Check], ""))),
    IF(_xlpm.ProblemFound="", "", "Error 13: Problem sequences found (" &amp; _xlpm.ProblemFound &amp; ")"))</f>
        <v/>
      </c>
      <c r="BX422" s="4" t="str">
        <f>IF(AND(Table65[[#This Row],[Service]] &lt;&gt; "", Table65[[#This Row],[Codon Optimize Capitalized?]]&lt;&gt; "No", Table65[[#This Row],[Codon Optimize Capitalized?]]&lt;&gt; "", Table65[[#This Row],[Codon Optimize Capitalized?]]&lt;&gt; "No Options", EXACT(Table65[[#This Row],[Custom Sequence/Bank ID]],LOWER(Table65[[#This Row],[Custom Sequence/Bank ID]]))),"Error 14: Codon optimization is selected, but sequence is lowercase. Change regions for optimization to uppercase","")</f>
        <v/>
      </c>
      <c r="BY422" s="4" t="str">
        <f>IF(COUNTIF(Table65[Name], Table65[[#This Row],[Name]]) &gt; 1, "Error 15: Duplicate name", "")</f>
        <v/>
      </c>
      <c r="BZ422" s="4" t="str">
        <f>IF(
   Table65[[#This Row],[Service]]&lt;&gt;"",
   IF(
      AND(Table65[[#This Row],[Formulation]]="", Table65[[#This Row],[Number of Aliquots]]&gt;1),
      "Error 16: The RTC can only aliquot formulated circRNA; unformulated circRNA is stable through many freeze-thaw cycles",
      ""
   ),
   ""
)</f>
        <v/>
      </c>
      <c r="CA422" s="4" t="str">
        <f>IF(
   Table65[[#This Row],[Service]]&lt;&gt;"",
   IF(
      Table65[[#This Row],[Number of Aliquots]] &gt; (Table65[[#This Row],[Quantity (mg)]]*20),
      "Error 17: Too many aliquots. Maximum aliquots for Quantity requested = " &amp; (Table65[[#This Row],[Quantity (mg)]]*20),
      ""
   ),
   ""
)</f>
        <v/>
      </c>
      <c r="CB422" s="4" t="str">
        <f>IF(
   AND(Table65[[#This Row],[Service]]&lt;&gt;"", Table65[[#This Row],[Quantity (mg)]]&lt;0.2, Table65[[#This Row],[Formulation]]&lt;&gt;"", Table65[[#This Row],[Formulation]]&lt;&gt;"None"),
   "Error 18: Quantity too low. Minimum is 0.2mg for formulations",
   ""
)</f>
        <v/>
      </c>
      <c r="CC422" s="4" t="str">
        <f>IF(
   AND(Table65[[#This Row],[Service]]&lt;&gt;"", Table65[[#This Row],[Vector]]="No Vector", Table65[[#This Row],[Service]]&lt;&gt;"HT Geneblock Custom RNA"),
   "Error 19: [No Vector] can only be used for Geneblock service",
   ""
)</f>
        <v/>
      </c>
      <c r="CD422" s="4" t="str">
        <f>_xlfn.LET(
    _xlpm.errorList, _xlfn.TEXTJOIN(". ", TRUE, Table_Sequence_Check[[#This Row],[Problem Sequence Check]:[GC Check]],Table_Sequence_Check[[#This Row],[Restriction Enzyme Error]:[Gblock No Vector Check]]),
    IF(AND(Table65[[#This Row],[Service]]&lt;&gt;"", Table65[[#This Row],[Custom Sequence/Bank ID]]&lt;&gt;"SPECIAL",_xlpm.errorList&lt;&gt;""), _xlpm.errorList &amp; ".", "")
)</f>
        <v/>
      </c>
      <c r="CF422" s="3" t="str">
        <f t="shared" si="30"/>
        <v>Required</v>
      </c>
      <c r="CG422" s="1" t="str">
        <f t="shared" si="31"/>
        <v>Optional</v>
      </c>
      <c r="CH422" s="1" t="str">
        <f>IF(Table65[[#This Row],[Service]]&lt;&gt;"",IF((Table65[[#This Row],[Service]]="HT Custom RNA") + (Table65[[#This Row],[Service]]="HT Geneblock Custom RNA"), "Empty","Required"),"Empty")</f>
        <v>Empty</v>
      </c>
      <c r="CI422" s="1" t="str">
        <f>IF(Table65[[#This Row],[Service]] = "Stock RNA", "Required","Empty")</f>
        <v>Empty</v>
      </c>
      <c r="CJ422" s="1" t="str">
        <f>IF(OR(Table65[[#This Row],[Service]] = "Custom RNA", Table65[[#This Row],[Service]] = "HT Custom RNA", Table65[[#This Row],[Service]] = "HT Geneblock Custom RNA", Table65[[#This Row],[Service]] = "Formulation"), "Required", "Empty")</f>
        <v>Empty</v>
      </c>
      <c r="CK422" s="1" t="str">
        <f>IF(OR(Table65[[#This Row],[Service]] = "Custom RNA", Table65[[#This Row],[Service]] = "HT Custom RNA", Table65[[#This Row],[Service]] = "HT Geneblock Custom RNA"), "Required", "Empty")</f>
        <v>Empty</v>
      </c>
      <c r="CL422" s="1" t="str">
        <f>IF(OR(Table65[[#This Row],[Service]] = "Custom RNA", Table65[[#This Row],[Service]] = "HT Custom RNA", Table65[[#This Row],[Service]] = "HT Geneblock Custom RNA"), "Required", "Empty")</f>
        <v>Empty</v>
      </c>
      <c r="CM422" s="1" t="str">
        <f>IF(OR(Table65[[#This Row],[Service]] = "Custom RNA", Table65[[#This Row],[Service]] = "HT Custom RNA", Table65[[#This Row],[Service]] = "HT Geneblock Custom RNA"), "Required", "Empty")</f>
        <v>Empty</v>
      </c>
      <c r="CN422" s="1" t="str">
        <f>IF(AND(Table65[[#This Row],[Vector]]&lt;&gt;"Banked Construct", OR(Table65[[#This Row],[Service]] = "Custom RNA", Table65[[#This Row],[Service]] = "HT Custom RNA",Table65[[#This Row],[Service]] = "HT Geneblock Custom RNA",)), "Optional", "Empty")</f>
        <v>Empty</v>
      </c>
      <c r="CO422" s="1" t="str">
        <f>IF(OR(Table65[[#This Row],[Service]] = "Custom RNA", Table65[[#This Row],[Service]] = "HT Custom RNA"), "Optional", "Empty")</f>
        <v>Empty</v>
      </c>
      <c r="CP422" s="1" t="str">
        <f>IF(OR(Table65[[#This Row],[Service]] = "Custom RNA", Table65[[#This Row],[Service]] = "HT Custom RNA", Table65[[#This Row],[Service]] = "HT Custom Geneblock RNA"), "Optional", "Empty")</f>
        <v>Empty</v>
      </c>
      <c r="CQ422" s="1" t="str">
        <f>IF(Table65[[#This Row],[Service]]&lt;&gt;"",IF(OR(Table65[[#This Row],[Service]]="HT Custom RNA", Table65[[#This Row],[Service]]="HT Geneblock Custom RNA"), "Empty","Optional"),"Empty")</f>
        <v>Empty</v>
      </c>
      <c r="CR422" s="1" t="str">
        <f>IF(AND(Table65[[#This Row],[Formulation]]&lt;&gt;"",Table65[[#This Row],[Formulation]]&lt;&gt;"None",Table65[[#This Row],[Formulation]]&lt;&gt;"No Options"), "Required","Empty")</f>
        <v>Empty</v>
      </c>
      <c r="CS422" s="1" t="str">
        <f>IF(AND(Table65[[#This Row],[Formulation]]&lt;&gt;"",Table65[[#This Row],[Formulation]]&lt;&gt;"None",Table65[[#This Row],[Formulation]]&lt;&gt;"No Options"), "Optional","Empty")</f>
        <v>Empty</v>
      </c>
      <c r="CT422" s="1" t="str">
        <f t="shared" si="32"/>
        <v>Optional</v>
      </c>
      <c r="CU422" s="1" t="str">
        <f t="shared" si="33"/>
        <v>Optional</v>
      </c>
      <c r="CV422" s="2" t="str">
        <f t="shared" si="34"/>
        <v>Optional</v>
      </c>
    </row>
    <row r="423" spans="1:100" x14ac:dyDescent="0.35">
      <c r="A423" s="69">
        <v>419</v>
      </c>
      <c r="B423" s="59"/>
      <c r="C423" s="83"/>
      <c r="D423" s="85"/>
      <c r="E423" s="90"/>
      <c r="F423" s="60"/>
      <c r="G423" s="60"/>
      <c r="H423" s="60"/>
      <c r="I423" s="61"/>
      <c r="J423" s="61"/>
      <c r="K423" s="105"/>
      <c r="L423" s="90"/>
      <c r="M423" s="60"/>
      <c r="N423" s="108"/>
      <c r="O423" s="91"/>
      <c r="P423" s="111"/>
      <c r="Q423" s="93" t="str">
        <f>Table_Sequence_Check[[#This Row],[Final Warnings]]</f>
        <v/>
      </c>
      <c r="R423" s="19"/>
      <c r="S423" s="19"/>
      <c r="T423" s="19"/>
      <c r="BG423" s="3" t="str" cm="1">
        <f t="array" ref="BG423">_xlfn.LET(
    _xlpm.ProblemFound, _xlfn.TEXTJOIN(", ", TRUE, IF(OR(Table65[[#This Row],[Codon Optimize Capitalized?]]="No", Table65[[#This Row],[Codon Optimize Capitalized?]]=""), IF((ISNUMBER(SEARCH(Table_Problem_Sequences[Problem Sequences], Table65[[#This Row],[Custom Sequence/Bank ID]]))), Table_Problem_Sequences[Problem Sequences], ""),IF((ISNUMBER(FIND(LOWER(Table_Problem_Sequences[Problem Sequences]), Table65[[#This Row],[Custom Sequence/Bank ID]]))), Table_Problem_Sequences[Problem Sequences], ""))),
    IF(_xlpm.ProblemFound="", "", "Warning 1: Problem sequences found (" &amp; _xlpm.ProblemFound &amp; ")"))</f>
        <v/>
      </c>
      <c r="BH423" s="3" t="str">
        <f>IF(AND(Table65[[#This Row],[Vector]] &lt;&gt; "Banked Construct",Table65[[#This Row],[Service]]&lt;&gt;"Stock RNA", LEN(Table65[[#This Row],[Custom Sequence/Bank ID]])&lt;300, Table65[[#This Row],[Custom Sequence/Bank ID]]&lt;&gt;""),"Comment: Sequence is less than 300nt. A spacer sequence will be added to bring the length up to 300nt","")</f>
        <v/>
      </c>
      <c r="BI423" s="1" t="str">
        <f>IF(AND(Table65[[#This Row],[Custom Sequence/Bank ID]]&lt;&gt;"", Table65[[#This Row],[Codon Optimize Capitalized?]]&lt;&gt; "No", Table65[[#This Row],[Codon Optimize Capitalized?]]&lt;&gt; "", Table65[[#This Row],[Codon Optimize Capitalized?]]&lt;&gt; "No Options"),
    IF(MOD(LEN(SUBSTITUTE(SUBSTITUTE(SUBSTITUTE(SUBSTITUTE(SUBSTITUTE(Table65[[#This Row],[Custom Sequence/Bank ID]], "a", ""), "c", ""), "g", ""), "u", ""), "t", "")), 3) = 0,
        "",
        "Error 3: Optimization regions not divisible by 3"),
    "")</f>
        <v/>
      </c>
      <c r="BJ423" s="1" t="str">
        <f>IF(
    Table65[[#This Row],[Vector]]="Banked Construct",
    IF(
        AND(
            LEFT(Table65[[#This Row],[Custom Sequence/Bank ID]], 3)="RTC",
            ISNUMBER(VALUE(MID(Table65[[#This Row],[Custom Sequence/Bank ID]], 4, 7))),
            LEN(Table65[[#This Row],[Custom Sequence/Bank ID]])=10
        ),
        "",
        "Error 4: Incorrect Bank ID"
    ),
    ""
)</f>
        <v/>
      </c>
      <c r="BK423" s="1" t="str">
        <f>IF(
   AND(Table65[[#This Row],[Vector]]&lt;&gt;"Banked Construct", LEN(Table65[[#This Row],[Custom Sequence/Bank ID]])&gt;0),
   IF(
      LEN(
         SUBSTITUTE(
            SUBSTITUTE(
               SUBSTITUTE(
                  SUBSTITUTE(UPPER(Table65[[#This Row],[Custom Sequence/Bank ID]]),"A",""),
               "C",""),
            "T",""),
         "G","")
      )&gt;0,
      "Error 5: Non-ACGT characters present",
      ""
   ),
   ""
)</f>
        <v/>
      </c>
      <c r="BL423" s="4" t="str">
        <f>IF(AND(Table65[[#This Row],[Vector]] &lt;&gt; "Banked Construct",Table65[[#This Row],[Service]]="Custom RNA", LEN(Table65[[#This Row],[Custom Sequence/Bank ID]])&gt;10000),"Error 6: Maximum sequence length is 10,000nt",IF(AND(Table65[[#This Row],[Vector]] &lt;&gt; "Banked Construct",Table65[[#This Row],[Service]]="HT Custom RNA", LEN(Table65[[#This Row],[Custom Sequence/Bank ID]])&gt;5000),"Error 6: Maximum sequence length for HT is 5,000nt", IF(Table65[[#This Row],[Service]]="HT Geneblock Custom RNA", IF(AND(Table65[[#This Row],[Vector]]="RTC coding circRNA", LEN(Table65[[#This Row],[Custom Sequence/Bank ID]])&gt;3793),"Error 6: Maximum sequence length for Coding CircRNA Geneblock is 3,793nt", IF(AND(Table65[[#This Row],[Vector]]="RTC noncoding circRNA", LEN(Table65[[#This Row],[Custom Sequence/Bank ID]])&gt;4493),"Error 6: Maximum sequence length for Noncoding CircRNA Geneblock is 4,493nt", IF(AND(Table65[[#This Row],[Vector]]="RTC Other RNA", LEN(Table65[[#This Row],[Custom Sequence/Bank ID]])&gt;4913),"Error 6: Maximum sequence length for Other RNA Geneblock is 4,913nt",""))),"")))</f>
        <v/>
      </c>
      <c r="BM423" s="4" t="str">
        <f>IF(AND(Table65[[#This Row],[Vector]] &lt;&gt; "Banked Construct", Table65[[#This Row],[Service]]&lt;&gt;"Stock RNA", Table65[[#This Row],[Custom Sequence/Bank ID]]&lt;&gt;""),
    _xlfn.LET(
        _xlpm.Sequence, Table65[[#This Row],[Custom Sequence/Bank ID]],
        _xlpm.OriginalLength, IF(AND(Table65[[#This Row],[Codon Optimize Capitalized?]] &lt;&gt; "No", Table65[[#This Row],[Codon Optimize Capitalized?]] &lt;&gt; ""),
                           LEN(SUBSTITUTE(SUBSTITUTE(SUBSTITUTE(SUBSTITUTE(SUBSTITUTE(_xlpm.Sequence, "A", ""), "C", ""), "G", ""), "T", ""), "U", "")),
                           LEN(_xlpm.Sequence)),
        _xlpm.NoGCLength, IF(AND(Table65[[#This Row],[Codon Optimize Capitalized?]] &lt;&gt; "No", Table65[[#This Row],[Codon Optimize Capitalized?]] &lt;&gt; ""),
                       LEN((SUBSTITUTE(SUBSTITUTE(SUBSTITUTE(SUBSTITUTE(SUBSTITUTE(SUBSTITUTE(SUBSTITUTE(_xlpm.Sequence, "A", ""), "C", ""), "G", ""), "T", ""), "U", ""), "g", ""), "c", ""))),
                       LEN(SUBSTITUTE(SUBSTITUTE(UPPER(_xlpm.Sequence), "G", ""), "C", ""))),
        _xlpm.GCLength, _xlpm.OriginalLength - _xlpm.NoGCLength,
        _xlpm.GCPercentage, IF(_xlpm.OriginalLength &gt; 15, _xlpm.GCLength / _xlpm.OriginalLength, 0.5),
                IF(OR(_xlpm.GCPercentage &gt; 0.65, _xlpm.GCPercentage &lt; 0.25), "Warning 7: Unoptimized region GC is not between 25-65%", "")
    ),
    ""
)</f>
        <v/>
      </c>
      <c r="BN423" s="4" t="str" cm="1">
        <f t="array" ref="BN423">_xlfn.LET(
    _xlpm.ProblemFound, _xlfn.TEXTJOIN(", ", TRUE, IF(OR(Table65[[#This Row],[Codon Optimize Capitalized?]]="No", Table65[[#This Row],[Codon Optimize Capitalized?]]=""), IF((ISNUMBER(SEARCH(Table_Restriction_Enzymes[XbaI], Table65[[#This Row],[Custom Sequence/Bank ID]]))), Table_Restriction_Enzymes[XbaI], ""),IF((ISNUMBER(FIND(LOWER(Table_Restriction_Enzymes[XbaI]), Table65[[#This Row],[Custom Sequence/Bank ID]]))), Table_Restriction_Enzymes[XbaI], ""))),
    IF(_xlpm.ProblemFound="", "", "[" &amp; _xlpm.ProblemFound &amp; "]"))</f>
        <v/>
      </c>
      <c r="BO423" s="4" t="str">
        <f>IF(Table_Sequence_Check[[#This Row],[Restriction Enzyme 1 Check]]&lt;&gt;"", Table_Restriction_Enzymes[[#Headers],[XbaI]],"")</f>
        <v/>
      </c>
      <c r="BP423" s="4" t="str" cm="1">
        <f t="array" ref="BP423">_xlfn.LET(
    _xlpm.ProblemFound, _xlfn.TEXTJOIN(", ", TRUE, IF(OR(Table65[[#This Row],[Codon Optimize Capitalized?]]="No", Table65[[#This Row],[Codon Optimize Capitalized?]]=""), IF((ISNUMBER(SEARCH(Table_Restriction_Enzymes[AscI], Table65[[#This Row],[Custom Sequence/Bank ID]]))), Table_Restriction_Enzymes[AscI], ""),IF((ISNUMBER(FIND(LOWER(Table_Restriction_Enzymes[AscI]), Table65[[#This Row],[Custom Sequence/Bank ID]]))), Table_Restriction_Enzymes[AscI], ""))),
    IF(_xlpm.ProblemFound="", "", "[" &amp; _xlpm.ProblemFound &amp; "]"))</f>
        <v/>
      </c>
      <c r="BQ423" s="4" t="str">
        <f>IF(Table_Sequence_Check[[#This Row],[Restriction Enzyme 2 Check]]&lt;&gt;"", Table_Restriction_Enzymes[[#Headers],[AscI]],"")</f>
        <v/>
      </c>
      <c r="BR423" s="4" t="str">
        <f>IF(AND(Table65[[#This Row],[Vector]] &lt;&gt; "Banked Construct",Table65[[#This Row],[Service]]&lt;&gt;"Stock RNA", Table65[[#This Row],[Service]]&lt;&gt;"HT Geneblock Custom RNA", Table_Sequence_Check[[#This Row],[Restriction Enzyme 1 Check]]&lt;&gt;"", Table_Sequence_Check[[#This Row],[Restriction Enzyme 2 Check]]&lt;&gt; ""),"Error 8: Remove instances of one of the following: " &amp; _xlfn.CONCAT(Table_Sequence_Check[[#This Row],[Restriction Enzyme 1 Check]],Table_Sequence_Check[[#This Row],[Restriction Enzyme 2 Check]]),"")</f>
        <v/>
      </c>
      <c r="BS423" s="4" t="str" cm="1">
        <f t="array" ref="BS423">IF(
   AND(
      Table65[[#This Row],[Service]] &lt;&gt; "",
      OR(
         COUNTIF(Table65[Service], "HT Custom RNA") &gt; 0,
         COUNTIF(Table65[Service], "HT Geneblock Custom RNA") &gt; 0
      ),
      COUNTA(_xlfn.UNIQUE(_xlfn._xlws.FILTER(Table65[Service], Table65[Service] &lt;&gt; ""))) &gt; 1
   ),
   "Error 9: If selecting HT Custom RNA or HT Geneblock Custom RNA, all items must match the selected HT service",
   ""
)</f>
        <v/>
      </c>
      <c r="BT423" s="4" t="str" cm="1">
        <f t="array" ref="BT423">IF(
   AND(
      Table65[[#This Row],[Service]] &lt;&gt; "",
      OR(COUNTIF(Table65[Service], "*HT Custom RNA*") &gt; 0, COUNTIF(Table65[Service], "*HT Geneblock Custom RNA*") &gt; 0),
      OR(
         COUNTA(_xlfn.UNIQUE(_xlfn._xlws.FILTER(Table65[RNA Analytics], (Table65[Service] &lt;&gt; "")))) &gt; 1,
         COUNTA(_xlfn.UNIQUE(_xlfn._xlws.FILTER(Table65[Bank Construct?], (Table65[Service] &lt;&gt; "")))) &gt; 1,
         COUNTA(_xlfn.UNIQUE(_xlfn._xlws.FILTER(Table65[Synthesis Type], (Table65[Service] &lt;&gt; "")))) &gt; 1
      )
   ),
   "Error 10: If submitting HT Custom RNA or HT Geneblock Custom RNA service request, all items must have the same Synthesis Type, Banking, and Analytics",
   ""
)</f>
        <v/>
      </c>
      <c r="BU423" s="4" t="str">
        <f>IF(AND(OR(Table65[[#This Row],[Service]] = "HT Custom RNA",Table65[[#This Row],[Service]] = "HT Geneblock Custom RNA"), Table65[[#This Row],[Vector]]="Banked Construct"),"Error 11: Banked constructs cannot be submitted for HT/Geneblock Custom RNA service. Contact the core if you'd like to resynthesize an entire banked plate","")</f>
        <v/>
      </c>
      <c r="BV423" s="4" t="str">
        <f>IF(AND(Table65[[#This Row],[Service]] &lt;&gt; "", Table65[[#This Row],[Vector]]="Banked Construct", Table65[[#This Row],[Bank Construct?]]="Yes"),"Error 12: Cannot bank constructs that are already banked","")</f>
        <v/>
      </c>
      <c r="BW423" s="4" t="str" cm="1">
        <f t="array" ref="BW423">_xlfn.LET(
    _xlpm.ProblemFound, _xlfn.TEXTJOIN(", ", TRUE, IF(AND(Table65[[#This Row],[Synthesis Type]]="Other RNA", OR(Table65[[#This Row],[Codon Optimize Capitalized?]]="No", Table65[[#This Row],[Codon Optimize Capitalized?]]="")), IF((ISNUMBER(SEARCH(Table_pA_Check[pA Check], Table65[[#This Row],[Custom Sequence/Bank ID]]))), Table_pA_Check[pA Check], ""),IF((ISNUMBER(FIND(LOWER(Table_pA_Check[pA Check]), Table65[[#This Row],[Custom Sequence/Bank ID]]))), Table_pA_Check[pA Check], ""))),
    IF(_xlpm.ProblemFound="", "", "Error 13: Problem sequences found (" &amp; _xlpm.ProblemFound &amp; ")"))</f>
        <v/>
      </c>
      <c r="BX423" s="4" t="str">
        <f>IF(AND(Table65[[#This Row],[Service]] &lt;&gt; "", Table65[[#This Row],[Codon Optimize Capitalized?]]&lt;&gt; "No", Table65[[#This Row],[Codon Optimize Capitalized?]]&lt;&gt; "", Table65[[#This Row],[Codon Optimize Capitalized?]]&lt;&gt; "No Options", EXACT(Table65[[#This Row],[Custom Sequence/Bank ID]],LOWER(Table65[[#This Row],[Custom Sequence/Bank ID]]))),"Error 14: Codon optimization is selected, but sequence is lowercase. Change regions for optimization to uppercase","")</f>
        <v/>
      </c>
      <c r="BY423" s="4" t="str">
        <f>IF(COUNTIF(Table65[Name], Table65[[#This Row],[Name]]) &gt; 1, "Error 15: Duplicate name", "")</f>
        <v/>
      </c>
      <c r="BZ423" s="4" t="str">
        <f>IF(
   Table65[[#This Row],[Service]]&lt;&gt;"",
   IF(
      AND(Table65[[#This Row],[Formulation]]="", Table65[[#This Row],[Number of Aliquots]]&gt;1),
      "Error 16: The RTC can only aliquot formulated circRNA; unformulated circRNA is stable through many freeze-thaw cycles",
      ""
   ),
   ""
)</f>
        <v/>
      </c>
      <c r="CA423" s="4" t="str">
        <f>IF(
   Table65[[#This Row],[Service]]&lt;&gt;"",
   IF(
      Table65[[#This Row],[Number of Aliquots]] &gt; (Table65[[#This Row],[Quantity (mg)]]*20),
      "Error 17: Too many aliquots. Maximum aliquots for Quantity requested = " &amp; (Table65[[#This Row],[Quantity (mg)]]*20),
      ""
   ),
   ""
)</f>
        <v/>
      </c>
      <c r="CB423" s="4" t="str">
        <f>IF(
   AND(Table65[[#This Row],[Service]]&lt;&gt;"", Table65[[#This Row],[Quantity (mg)]]&lt;0.2, Table65[[#This Row],[Formulation]]&lt;&gt;"", Table65[[#This Row],[Formulation]]&lt;&gt;"None"),
   "Error 18: Quantity too low. Minimum is 0.2mg for formulations",
   ""
)</f>
        <v/>
      </c>
      <c r="CC423" s="4" t="str">
        <f>IF(
   AND(Table65[[#This Row],[Service]]&lt;&gt;"", Table65[[#This Row],[Vector]]="No Vector", Table65[[#This Row],[Service]]&lt;&gt;"HT Geneblock Custom RNA"),
   "Error 19: [No Vector] can only be used for Geneblock service",
   ""
)</f>
        <v/>
      </c>
      <c r="CD423" s="4" t="str">
        <f>_xlfn.LET(
    _xlpm.errorList, _xlfn.TEXTJOIN(". ", TRUE, Table_Sequence_Check[[#This Row],[Problem Sequence Check]:[GC Check]],Table_Sequence_Check[[#This Row],[Restriction Enzyme Error]:[Gblock No Vector Check]]),
    IF(AND(Table65[[#This Row],[Service]]&lt;&gt;"", Table65[[#This Row],[Custom Sequence/Bank ID]]&lt;&gt;"SPECIAL",_xlpm.errorList&lt;&gt;""), _xlpm.errorList &amp; ".", "")
)</f>
        <v/>
      </c>
      <c r="CF423" s="3" t="str">
        <f t="shared" si="30"/>
        <v>Required</v>
      </c>
      <c r="CG423" s="1" t="str">
        <f t="shared" si="31"/>
        <v>Optional</v>
      </c>
      <c r="CH423" s="1" t="str">
        <f>IF(Table65[[#This Row],[Service]]&lt;&gt;"",IF((Table65[[#This Row],[Service]]="HT Custom RNA") + (Table65[[#This Row],[Service]]="HT Geneblock Custom RNA"), "Empty","Required"),"Empty")</f>
        <v>Empty</v>
      </c>
      <c r="CI423" s="1" t="str">
        <f>IF(Table65[[#This Row],[Service]] = "Stock RNA", "Required","Empty")</f>
        <v>Empty</v>
      </c>
      <c r="CJ423" s="1" t="str">
        <f>IF(OR(Table65[[#This Row],[Service]] = "Custom RNA", Table65[[#This Row],[Service]] = "HT Custom RNA", Table65[[#This Row],[Service]] = "HT Geneblock Custom RNA", Table65[[#This Row],[Service]] = "Formulation"), "Required", "Empty")</f>
        <v>Empty</v>
      </c>
      <c r="CK423" s="1" t="str">
        <f>IF(OR(Table65[[#This Row],[Service]] = "Custom RNA", Table65[[#This Row],[Service]] = "HT Custom RNA", Table65[[#This Row],[Service]] = "HT Geneblock Custom RNA"), "Required", "Empty")</f>
        <v>Empty</v>
      </c>
      <c r="CL423" s="1" t="str">
        <f>IF(OR(Table65[[#This Row],[Service]] = "Custom RNA", Table65[[#This Row],[Service]] = "HT Custom RNA", Table65[[#This Row],[Service]] = "HT Geneblock Custom RNA"), "Required", "Empty")</f>
        <v>Empty</v>
      </c>
      <c r="CM423" s="1" t="str">
        <f>IF(OR(Table65[[#This Row],[Service]] = "Custom RNA", Table65[[#This Row],[Service]] = "HT Custom RNA", Table65[[#This Row],[Service]] = "HT Geneblock Custom RNA"), "Required", "Empty")</f>
        <v>Empty</v>
      </c>
      <c r="CN423" s="1" t="str">
        <f>IF(AND(Table65[[#This Row],[Vector]]&lt;&gt;"Banked Construct", OR(Table65[[#This Row],[Service]] = "Custom RNA", Table65[[#This Row],[Service]] = "HT Custom RNA",Table65[[#This Row],[Service]] = "HT Geneblock Custom RNA",)), "Optional", "Empty")</f>
        <v>Empty</v>
      </c>
      <c r="CO423" s="1" t="str">
        <f>IF(OR(Table65[[#This Row],[Service]] = "Custom RNA", Table65[[#This Row],[Service]] = "HT Custom RNA"), "Optional", "Empty")</f>
        <v>Empty</v>
      </c>
      <c r="CP423" s="1" t="str">
        <f>IF(OR(Table65[[#This Row],[Service]] = "Custom RNA", Table65[[#This Row],[Service]] = "HT Custom RNA", Table65[[#This Row],[Service]] = "HT Custom Geneblock RNA"), "Optional", "Empty")</f>
        <v>Empty</v>
      </c>
      <c r="CQ423" s="1" t="str">
        <f>IF(Table65[[#This Row],[Service]]&lt;&gt;"",IF(OR(Table65[[#This Row],[Service]]="HT Custom RNA", Table65[[#This Row],[Service]]="HT Geneblock Custom RNA"), "Empty","Optional"),"Empty")</f>
        <v>Empty</v>
      </c>
      <c r="CR423" s="1" t="str">
        <f>IF(AND(Table65[[#This Row],[Formulation]]&lt;&gt;"",Table65[[#This Row],[Formulation]]&lt;&gt;"None",Table65[[#This Row],[Formulation]]&lt;&gt;"No Options"), "Required","Empty")</f>
        <v>Empty</v>
      </c>
      <c r="CS423" s="1" t="str">
        <f>IF(AND(Table65[[#This Row],[Formulation]]&lt;&gt;"",Table65[[#This Row],[Formulation]]&lt;&gt;"None",Table65[[#This Row],[Formulation]]&lt;&gt;"No Options"), "Optional","Empty")</f>
        <v>Empty</v>
      </c>
      <c r="CT423" s="1" t="str">
        <f t="shared" si="32"/>
        <v>Optional</v>
      </c>
      <c r="CU423" s="1" t="str">
        <f t="shared" si="33"/>
        <v>Optional</v>
      </c>
      <c r="CV423" s="2" t="str">
        <f t="shared" si="34"/>
        <v>Optional</v>
      </c>
    </row>
    <row r="424" spans="1:100" x14ac:dyDescent="0.35">
      <c r="A424" s="69">
        <v>420</v>
      </c>
      <c r="B424" s="59"/>
      <c r="C424" s="83"/>
      <c r="D424" s="85"/>
      <c r="E424" s="90"/>
      <c r="F424" s="60"/>
      <c r="G424" s="60"/>
      <c r="H424" s="60"/>
      <c r="I424" s="61"/>
      <c r="J424" s="61"/>
      <c r="K424" s="105"/>
      <c r="L424" s="90"/>
      <c r="M424" s="60"/>
      <c r="N424" s="108"/>
      <c r="O424" s="91"/>
      <c r="P424" s="111"/>
      <c r="Q424" s="93" t="str">
        <f>Table_Sequence_Check[[#This Row],[Final Warnings]]</f>
        <v/>
      </c>
      <c r="R424" s="19"/>
      <c r="S424" s="19"/>
      <c r="T424" s="19"/>
      <c r="BG424" s="3" t="str" cm="1">
        <f t="array" ref="BG424">_xlfn.LET(
    _xlpm.ProblemFound, _xlfn.TEXTJOIN(", ", TRUE, IF(OR(Table65[[#This Row],[Codon Optimize Capitalized?]]="No", Table65[[#This Row],[Codon Optimize Capitalized?]]=""), IF((ISNUMBER(SEARCH(Table_Problem_Sequences[Problem Sequences], Table65[[#This Row],[Custom Sequence/Bank ID]]))), Table_Problem_Sequences[Problem Sequences], ""),IF((ISNUMBER(FIND(LOWER(Table_Problem_Sequences[Problem Sequences]), Table65[[#This Row],[Custom Sequence/Bank ID]]))), Table_Problem_Sequences[Problem Sequences], ""))),
    IF(_xlpm.ProblemFound="", "", "Warning 1: Problem sequences found (" &amp; _xlpm.ProblemFound &amp; ")"))</f>
        <v/>
      </c>
      <c r="BH424" s="3" t="str">
        <f>IF(AND(Table65[[#This Row],[Vector]] &lt;&gt; "Banked Construct",Table65[[#This Row],[Service]]&lt;&gt;"Stock RNA", LEN(Table65[[#This Row],[Custom Sequence/Bank ID]])&lt;300, Table65[[#This Row],[Custom Sequence/Bank ID]]&lt;&gt;""),"Comment: Sequence is less than 300nt. A spacer sequence will be added to bring the length up to 300nt","")</f>
        <v/>
      </c>
      <c r="BI424" s="1" t="str">
        <f>IF(AND(Table65[[#This Row],[Custom Sequence/Bank ID]]&lt;&gt;"", Table65[[#This Row],[Codon Optimize Capitalized?]]&lt;&gt; "No", Table65[[#This Row],[Codon Optimize Capitalized?]]&lt;&gt; "", Table65[[#This Row],[Codon Optimize Capitalized?]]&lt;&gt; "No Options"),
    IF(MOD(LEN(SUBSTITUTE(SUBSTITUTE(SUBSTITUTE(SUBSTITUTE(SUBSTITUTE(Table65[[#This Row],[Custom Sequence/Bank ID]], "a", ""), "c", ""), "g", ""), "u", ""), "t", "")), 3) = 0,
        "",
        "Error 3: Optimization regions not divisible by 3"),
    "")</f>
        <v/>
      </c>
      <c r="BJ424" s="1" t="str">
        <f>IF(
    Table65[[#This Row],[Vector]]="Banked Construct",
    IF(
        AND(
            LEFT(Table65[[#This Row],[Custom Sequence/Bank ID]], 3)="RTC",
            ISNUMBER(VALUE(MID(Table65[[#This Row],[Custom Sequence/Bank ID]], 4, 7))),
            LEN(Table65[[#This Row],[Custom Sequence/Bank ID]])=10
        ),
        "",
        "Error 4: Incorrect Bank ID"
    ),
    ""
)</f>
        <v/>
      </c>
      <c r="BK424" s="1" t="str">
        <f>IF(
   AND(Table65[[#This Row],[Vector]]&lt;&gt;"Banked Construct", LEN(Table65[[#This Row],[Custom Sequence/Bank ID]])&gt;0),
   IF(
      LEN(
         SUBSTITUTE(
            SUBSTITUTE(
               SUBSTITUTE(
                  SUBSTITUTE(UPPER(Table65[[#This Row],[Custom Sequence/Bank ID]]),"A",""),
               "C",""),
            "T",""),
         "G","")
      )&gt;0,
      "Error 5: Non-ACGT characters present",
      ""
   ),
   ""
)</f>
        <v/>
      </c>
      <c r="BL424" s="4" t="str">
        <f>IF(AND(Table65[[#This Row],[Vector]] &lt;&gt; "Banked Construct",Table65[[#This Row],[Service]]="Custom RNA", LEN(Table65[[#This Row],[Custom Sequence/Bank ID]])&gt;10000),"Error 6: Maximum sequence length is 10,000nt",IF(AND(Table65[[#This Row],[Vector]] &lt;&gt; "Banked Construct",Table65[[#This Row],[Service]]="HT Custom RNA", LEN(Table65[[#This Row],[Custom Sequence/Bank ID]])&gt;5000),"Error 6: Maximum sequence length for HT is 5,000nt", IF(Table65[[#This Row],[Service]]="HT Geneblock Custom RNA", IF(AND(Table65[[#This Row],[Vector]]="RTC coding circRNA", LEN(Table65[[#This Row],[Custom Sequence/Bank ID]])&gt;3793),"Error 6: Maximum sequence length for Coding CircRNA Geneblock is 3,793nt", IF(AND(Table65[[#This Row],[Vector]]="RTC noncoding circRNA", LEN(Table65[[#This Row],[Custom Sequence/Bank ID]])&gt;4493),"Error 6: Maximum sequence length for Noncoding CircRNA Geneblock is 4,493nt", IF(AND(Table65[[#This Row],[Vector]]="RTC Other RNA", LEN(Table65[[#This Row],[Custom Sequence/Bank ID]])&gt;4913),"Error 6: Maximum sequence length for Other RNA Geneblock is 4,913nt",""))),"")))</f>
        <v/>
      </c>
      <c r="BM424" s="4" t="str">
        <f>IF(AND(Table65[[#This Row],[Vector]] &lt;&gt; "Banked Construct", Table65[[#This Row],[Service]]&lt;&gt;"Stock RNA", Table65[[#This Row],[Custom Sequence/Bank ID]]&lt;&gt;""),
    _xlfn.LET(
        _xlpm.Sequence, Table65[[#This Row],[Custom Sequence/Bank ID]],
        _xlpm.OriginalLength, IF(AND(Table65[[#This Row],[Codon Optimize Capitalized?]] &lt;&gt; "No", Table65[[#This Row],[Codon Optimize Capitalized?]] &lt;&gt; ""),
                           LEN(SUBSTITUTE(SUBSTITUTE(SUBSTITUTE(SUBSTITUTE(SUBSTITUTE(_xlpm.Sequence, "A", ""), "C", ""), "G", ""), "T", ""), "U", "")),
                           LEN(_xlpm.Sequence)),
        _xlpm.NoGCLength, IF(AND(Table65[[#This Row],[Codon Optimize Capitalized?]] &lt;&gt; "No", Table65[[#This Row],[Codon Optimize Capitalized?]] &lt;&gt; ""),
                       LEN((SUBSTITUTE(SUBSTITUTE(SUBSTITUTE(SUBSTITUTE(SUBSTITUTE(SUBSTITUTE(SUBSTITUTE(_xlpm.Sequence, "A", ""), "C", ""), "G", ""), "T", ""), "U", ""), "g", ""), "c", ""))),
                       LEN(SUBSTITUTE(SUBSTITUTE(UPPER(_xlpm.Sequence), "G", ""), "C", ""))),
        _xlpm.GCLength, _xlpm.OriginalLength - _xlpm.NoGCLength,
        _xlpm.GCPercentage, IF(_xlpm.OriginalLength &gt; 15, _xlpm.GCLength / _xlpm.OriginalLength, 0.5),
                IF(OR(_xlpm.GCPercentage &gt; 0.65, _xlpm.GCPercentage &lt; 0.25), "Warning 7: Unoptimized region GC is not between 25-65%", "")
    ),
    ""
)</f>
        <v/>
      </c>
      <c r="BN424" s="4" t="str" cm="1">
        <f t="array" ref="BN424">_xlfn.LET(
    _xlpm.ProblemFound, _xlfn.TEXTJOIN(", ", TRUE, IF(OR(Table65[[#This Row],[Codon Optimize Capitalized?]]="No", Table65[[#This Row],[Codon Optimize Capitalized?]]=""), IF((ISNUMBER(SEARCH(Table_Restriction_Enzymes[XbaI], Table65[[#This Row],[Custom Sequence/Bank ID]]))), Table_Restriction_Enzymes[XbaI], ""),IF((ISNUMBER(FIND(LOWER(Table_Restriction_Enzymes[XbaI]), Table65[[#This Row],[Custom Sequence/Bank ID]]))), Table_Restriction_Enzymes[XbaI], ""))),
    IF(_xlpm.ProblemFound="", "", "[" &amp; _xlpm.ProblemFound &amp; "]"))</f>
        <v/>
      </c>
      <c r="BO424" s="4" t="str">
        <f>IF(Table_Sequence_Check[[#This Row],[Restriction Enzyme 1 Check]]&lt;&gt;"", Table_Restriction_Enzymes[[#Headers],[XbaI]],"")</f>
        <v/>
      </c>
      <c r="BP424" s="4" t="str" cm="1">
        <f t="array" ref="BP424">_xlfn.LET(
    _xlpm.ProblemFound, _xlfn.TEXTJOIN(", ", TRUE, IF(OR(Table65[[#This Row],[Codon Optimize Capitalized?]]="No", Table65[[#This Row],[Codon Optimize Capitalized?]]=""), IF((ISNUMBER(SEARCH(Table_Restriction_Enzymes[AscI], Table65[[#This Row],[Custom Sequence/Bank ID]]))), Table_Restriction_Enzymes[AscI], ""),IF((ISNUMBER(FIND(LOWER(Table_Restriction_Enzymes[AscI]), Table65[[#This Row],[Custom Sequence/Bank ID]]))), Table_Restriction_Enzymes[AscI], ""))),
    IF(_xlpm.ProblemFound="", "", "[" &amp; _xlpm.ProblemFound &amp; "]"))</f>
        <v/>
      </c>
      <c r="BQ424" s="4" t="str">
        <f>IF(Table_Sequence_Check[[#This Row],[Restriction Enzyme 2 Check]]&lt;&gt;"", Table_Restriction_Enzymes[[#Headers],[AscI]],"")</f>
        <v/>
      </c>
      <c r="BR424" s="4" t="str">
        <f>IF(AND(Table65[[#This Row],[Vector]] &lt;&gt; "Banked Construct",Table65[[#This Row],[Service]]&lt;&gt;"Stock RNA", Table65[[#This Row],[Service]]&lt;&gt;"HT Geneblock Custom RNA", Table_Sequence_Check[[#This Row],[Restriction Enzyme 1 Check]]&lt;&gt;"", Table_Sequence_Check[[#This Row],[Restriction Enzyme 2 Check]]&lt;&gt; ""),"Error 8: Remove instances of one of the following: " &amp; _xlfn.CONCAT(Table_Sequence_Check[[#This Row],[Restriction Enzyme 1 Check]],Table_Sequence_Check[[#This Row],[Restriction Enzyme 2 Check]]),"")</f>
        <v/>
      </c>
      <c r="BS424" s="4" t="str" cm="1">
        <f t="array" ref="BS424">IF(
   AND(
      Table65[[#This Row],[Service]] &lt;&gt; "",
      OR(
         COUNTIF(Table65[Service], "HT Custom RNA") &gt; 0,
         COUNTIF(Table65[Service], "HT Geneblock Custom RNA") &gt; 0
      ),
      COUNTA(_xlfn.UNIQUE(_xlfn._xlws.FILTER(Table65[Service], Table65[Service] &lt;&gt; ""))) &gt; 1
   ),
   "Error 9: If selecting HT Custom RNA or HT Geneblock Custom RNA, all items must match the selected HT service",
   ""
)</f>
        <v/>
      </c>
      <c r="BT424" s="4" t="str" cm="1">
        <f t="array" ref="BT424">IF(
   AND(
      Table65[[#This Row],[Service]] &lt;&gt; "",
      OR(COUNTIF(Table65[Service], "*HT Custom RNA*") &gt; 0, COUNTIF(Table65[Service], "*HT Geneblock Custom RNA*") &gt; 0),
      OR(
         COUNTA(_xlfn.UNIQUE(_xlfn._xlws.FILTER(Table65[RNA Analytics], (Table65[Service] &lt;&gt; "")))) &gt; 1,
         COUNTA(_xlfn.UNIQUE(_xlfn._xlws.FILTER(Table65[Bank Construct?], (Table65[Service] &lt;&gt; "")))) &gt; 1,
         COUNTA(_xlfn.UNIQUE(_xlfn._xlws.FILTER(Table65[Synthesis Type], (Table65[Service] &lt;&gt; "")))) &gt; 1
      )
   ),
   "Error 10: If submitting HT Custom RNA or HT Geneblock Custom RNA service request, all items must have the same Synthesis Type, Banking, and Analytics",
   ""
)</f>
        <v/>
      </c>
      <c r="BU424" s="4" t="str">
        <f>IF(AND(OR(Table65[[#This Row],[Service]] = "HT Custom RNA",Table65[[#This Row],[Service]] = "HT Geneblock Custom RNA"), Table65[[#This Row],[Vector]]="Banked Construct"),"Error 11: Banked constructs cannot be submitted for HT/Geneblock Custom RNA service. Contact the core if you'd like to resynthesize an entire banked plate","")</f>
        <v/>
      </c>
      <c r="BV424" s="4" t="str">
        <f>IF(AND(Table65[[#This Row],[Service]] &lt;&gt; "", Table65[[#This Row],[Vector]]="Banked Construct", Table65[[#This Row],[Bank Construct?]]="Yes"),"Error 12: Cannot bank constructs that are already banked","")</f>
        <v/>
      </c>
      <c r="BW424" s="4" t="str" cm="1">
        <f t="array" ref="BW424">_xlfn.LET(
    _xlpm.ProblemFound, _xlfn.TEXTJOIN(", ", TRUE, IF(AND(Table65[[#This Row],[Synthesis Type]]="Other RNA", OR(Table65[[#This Row],[Codon Optimize Capitalized?]]="No", Table65[[#This Row],[Codon Optimize Capitalized?]]="")), IF((ISNUMBER(SEARCH(Table_pA_Check[pA Check], Table65[[#This Row],[Custom Sequence/Bank ID]]))), Table_pA_Check[pA Check], ""),IF((ISNUMBER(FIND(LOWER(Table_pA_Check[pA Check]), Table65[[#This Row],[Custom Sequence/Bank ID]]))), Table_pA_Check[pA Check], ""))),
    IF(_xlpm.ProblemFound="", "", "Error 13: Problem sequences found (" &amp; _xlpm.ProblemFound &amp; ")"))</f>
        <v/>
      </c>
      <c r="BX424" s="4" t="str">
        <f>IF(AND(Table65[[#This Row],[Service]] &lt;&gt; "", Table65[[#This Row],[Codon Optimize Capitalized?]]&lt;&gt; "No", Table65[[#This Row],[Codon Optimize Capitalized?]]&lt;&gt; "", Table65[[#This Row],[Codon Optimize Capitalized?]]&lt;&gt; "No Options", EXACT(Table65[[#This Row],[Custom Sequence/Bank ID]],LOWER(Table65[[#This Row],[Custom Sequence/Bank ID]]))),"Error 14: Codon optimization is selected, but sequence is lowercase. Change regions for optimization to uppercase","")</f>
        <v/>
      </c>
      <c r="BY424" s="4" t="str">
        <f>IF(COUNTIF(Table65[Name], Table65[[#This Row],[Name]]) &gt; 1, "Error 15: Duplicate name", "")</f>
        <v/>
      </c>
      <c r="BZ424" s="4" t="str">
        <f>IF(
   Table65[[#This Row],[Service]]&lt;&gt;"",
   IF(
      AND(Table65[[#This Row],[Formulation]]="", Table65[[#This Row],[Number of Aliquots]]&gt;1),
      "Error 16: The RTC can only aliquot formulated circRNA; unformulated circRNA is stable through many freeze-thaw cycles",
      ""
   ),
   ""
)</f>
        <v/>
      </c>
      <c r="CA424" s="4" t="str">
        <f>IF(
   Table65[[#This Row],[Service]]&lt;&gt;"",
   IF(
      Table65[[#This Row],[Number of Aliquots]] &gt; (Table65[[#This Row],[Quantity (mg)]]*20),
      "Error 17: Too many aliquots. Maximum aliquots for Quantity requested = " &amp; (Table65[[#This Row],[Quantity (mg)]]*20),
      ""
   ),
   ""
)</f>
        <v/>
      </c>
      <c r="CB424" s="4" t="str">
        <f>IF(
   AND(Table65[[#This Row],[Service]]&lt;&gt;"", Table65[[#This Row],[Quantity (mg)]]&lt;0.2, Table65[[#This Row],[Formulation]]&lt;&gt;"", Table65[[#This Row],[Formulation]]&lt;&gt;"None"),
   "Error 18: Quantity too low. Minimum is 0.2mg for formulations",
   ""
)</f>
        <v/>
      </c>
      <c r="CC424" s="4" t="str">
        <f>IF(
   AND(Table65[[#This Row],[Service]]&lt;&gt;"", Table65[[#This Row],[Vector]]="No Vector", Table65[[#This Row],[Service]]&lt;&gt;"HT Geneblock Custom RNA"),
   "Error 19: [No Vector] can only be used for Geneblock service",
   ""
)</f>
        <v/>
      </c>
      <c r="CD424" s="4" t="str">
        <f>_xlfn.LET(
    _xlpm.errorList, _xlfn.TEXTJOIN(". ", TRUE, Table_Sequence_Check[[#This Row],[Problem Sequence Check]:[GC Check]],Table_Sequence_Check[[#This Row],[Restriction Enzyme Error]:[Gblock No Vector Check]]),
    IF(AND(Table65[[#This Row],[Service]]&lt;&gt;"", Table65[[#This Row],[Custom Sequence/Bank ID]]&lt;&gt;"SPECIAL",_xlpm.errorList&lt;&gt;""), _xlpm.errorList &amp; ".", "")
)</f>
        <v/>
      </c>
      <c r="CF424" s="3" t="str">
        <f t="shared" si="30"/>
        <v>Required</v>
      </c>
      <c r="CG424" s="1" t="str">
        <f t="shared" si="31"/>
        <v>Optional</v>
      </c>
      <c r="CH424" s="1" t="str">
        <f>IF(Table65[[#This Row],[Service]]&lt;&gt;"",IF((Table65[[#This Row],[Service]]="HT Custom RNA") + (Table65[[#This Row],[Service]]="HT Geneblock Custom RNA"), "Empty","Required"),"Empty")</f>
        <v>Empty</v>
      </c>
      <c r="CI424" s="1" t="str">
        <f>IF(Table65[[#This Row],[Service]] = "Stock RNA", "Required","Empty")</f>
        <v>Empty</v>
      </c>
      <c r="CJ424" s="1" t="str">
        <f>IF(OR(Table65[[#This Row],[Service]] = "Custom RNA", Table65[[#This Row],[Service]] = "HT Custom RNA", Table65[[#This Row],[Service]] = "HT Geneblock Custom RNA", Table65[[#This Row],[Service]] = "Formulation"), "Required", "Empty")</f>
        <v>Empty</v>
      </c>
      <c r="CK424" s="1" t="str">
        <f>IF(OR(Table65[[#This Row],[Service]] = "Custom RNA", Table65[[#This Row],[Service]] = "HT Custom RNA", Table65[[#This Row],[Service]] = "HT Geneblock Custom RNA"), "Required", "Empty")</f>
        <v>Empty</v>
      </c>
      <c r="CL424" s="1" t="str">
        <f>IF(OR(Table65[[#This Row],[Service]] = "Custom RNA", Table65[[#This Row],[Service]] = "HT Custom RNA", Table65[[#This Row],[Service]] = "HT Geneblock Custom RNA"), "Required", "Empty")</f>
        <v>Empty</v>
      </c>
      <c r="CM424" s="1" t="str">
        <f>IF(OR(Table65[[#This Row],[Service]] = "Custom RNA", Table65[[#This Row],[Service]] = "HT Custom RNA", Table65[[#This Row],[Service]] = "HT Geneblock Custom RNA"), "Required", "Empty")</f>
        <v>Empty</v>
      </c>
      <c r="CN424" s="1" t="str">
        <f>IF(AND(Table65[[#This Row],[Vector]]&lt;&gt;"Banked Construct", OR(Table65[[#This Row],[Service]] = "Custom RNA", Table65[[#This Row],[Service]] = "HT Custom RNA",Table65[[#This Row],[Service]] = "HT Geneblock Custom RNA",)), "Optional", "Empty")</f>
        <v>Empty</v>
      </c>
      <c r="CO424" s="1" t="str">
        <f>IF(OR(Table65[[#This Row],[Service]] = "Custom RNA", Table65[[#This Row],[Service]] = "HT Custom RNA"), "Optional", "Empty")</f>
        <v>Empty</v>
      </c>
      <c r="CP424" s="1" t="str">
        <f>IF(OR(Table65[[#This Row],[Service]] = "Custom RNA", Table65[[#This Row],[Service]] = "HT Custom RNA", Table65[[#This Row],[Service]] = "HT Custom Geneblock RNA"), "Optional", "Empty")</f>
        <v>Empty</v>
      </c>
      <c r="CQ424" s="1" t="str">
        <f>IF(Table65[[#This Row],[Service]]&lt;&gt;"",IF(OR(Table65[[#This Row],[Service]]="HT Custom RNA", Table65[[#This Row],[Service]]="HT Geneblock Custom RNA"), "Empty","Optional"),"Empty")</f>
        <v>Empty</v>
      </c>
      <c r="CR424" s="1" t="str">
        <f>IF(AND(Table65[[#This Row],[Formulation]]&lt;&gt;"",Table65[[#This Row],[Formulation]]&lt;&gt;"None",Table65[[#This Row],[Formulation]]&lt;&gt;"No Options"), "Required","Empty")</f>
        <v>Empty</v>
      </c>
      <c r="CS424" s="1" t="str">
        <f>IF(AND(Table65[[#This Row],[Formulation]]&lt;&gt;"",Table65[[#This Row],[Formulation]]&lt;&gt;"None",Table65[[#This Row],[Formulation]]&lt;&gt;"No Options"), "Optional","Empty")</f>
        <v>Empty</v>
      </c>
      <c r="CT424" s="1" t="str">
        <f t="shared" si="32"/>
        <v>Optional</v>
      </c>
      <c r="CU424" s="1" t="str">
        <f t="shared" si="33"/>
        <v>Optional</v>
      </c>
      <c r="CV424" s="2" t="str">
        <f t="shared" si="34"/>
        <v>Optional</v>
      </c>
    </row>
    <row r="425" spans="1:100" x14ac:dyDescent="0.35">
      <c r="A425" s="69">
        <v>421</v>
      </c>
      <c r="B425" s="59"/>
      <c r="C425" s="83"/>
      <c r="D425" s="85"/>
      <c r="E425" s="90"/>
      <c r="F425" s="60"/>
      <c r="G425" s="60"/>
      <c r="H425" s="60"/>
      <c r="I425" s="61"/>
      <c r="J425" s="61"/>
      <c r="K425" s="105"/>
      <c r="L425" s="90"/>
      <c r="M425" s="60"/>
      <c r="N425" s="108"/>
      <c r="O425" s="91"/>
      <c r="P425" s="111"/>
      <c r="Q425" s="93" t="str">
        <f>Table_Sequence_Check[[#This Row],[Final Warnings]]</f>
        <v/>
      </c>
      <c r="R425" s="19"/>
      <c r="S425" s="19"/>
      <c r="T425" s="19"/>
      <c r="BG425" s="3" t="str" cm="1">
        <f t="array" ref="BG425">_xlfn.LET(
    _xlpm.ProblemFound, _xlfn.TEXTJOIN(", ", TRUE, IF(OR(Table65[[#This Row],[Codon Optimize Capitalized?]]="No", Table65[[#This Row],[Codon Optimize Capitalized?]]=""), IF((ISNUMBER(SEARCH(Table_Problem_Sequences[Problem Sequences], Table65[[#This Row],[Custom Sequence/Bank ID]]))), Table_Problem_Sequences[Problem Sequences], ""),IF((ISNUMBER(FIND(LOWER(Table_Problem_Sequences[Problem Sequences]), Table65[[#This Row],[Custom Sequence/Bank ID]]))), Table_Problem_Sequences[Problem Sequences], ""))),
    IF(_xlpm.ProblemFound="", "", "Warning 1: Problem sequences found (" &amp; _xlpm.ProblemFound &amp; ")"))</f>
        <v/>
      </c>
      <c r="BH425" s="3" t="str">
        <f>IF(AND(Table65[[#This Row],[Vector]] &lt;&gt; "Banked Construct",Table65[[#This Row],[Service]]&lt;&gt;"Stock RNA", LEN(Table65[[#This Row],[Custom Sequence/Bank ID]])&lt;300, Table65[[#This Row],[Custom Sequence/Bank ID]]&lt;&gt;""),"Comment: Sequence is less than 300nt. A spacer sequence will be added to bring the length up to 300nt","")</f>
        <v/>
      </c>
      <c r="BI425" s="1" t="str">
        <f>IF(AND(Table65[[#This Row],[Custom Sequence/Bank ID]]&lt;&gt;"", Table65[[#This Row],[Codon Optimize Capitalized?]]&lt;&gt; "No", Table65[[#This Row],[Codon Optimize Capitalized?]]&lt;&gt; "", Table65[[#This Row],[Codon Optimize Capitalized?]]&lt;&gt; "No Options"),
    IF(MOD(LEN(SUBSTITUTE(SUBSTITUTE(SUBSTITUTE(SUBSTITUTE(SUBSTITUTE(Table65[[#This Row],[Custom Sequence/Bank ID]], "a", ""), "c", ""), "g", ""), "u", ""), "t", "")), 3) = 0,
        "",
        "Error 3: Optimization regions not divisible by 3"),
    "")</f>
        <v/>
      </c>
      <c r="BJ425" s="1" t="str">
        <f>IF(
    Table65[[#This Row],[Vector]]="Banked Construct",
    IF(
        AND(
            LEFT(Table65[[#This Row],[Custom Sequence/Bank ID]], 3)="RTC",
            ISNUMBER(VALUE(MID(Table65[[#This Row],[Custom Sequence/Bank ID]], 4, 7))),
            LEN(Table65[[#This Row],[Custom Sequence/Bank ID]])=10
        ),
        "",
        "Error 4: Incorrect Bank ID"
    ),
    ""
)</f>
        <v/>
      </c>
      <c r="BK425" s="1" t="str">
        <f>IF(
   AND(Table65[[#This Row],[Vector]]&lt;&gt;"Banked Construct", LEN(Table65[[#This Row],[Custom Sequence/Bank ID]])&gt;0),
   IF(
      LEN(
         SUBSTITUTE(
            SUBSTITUTE(
               SUBSTITUTE(
                  SUBSTITUTE(UPPER(Table65[[#This Row],[Custom Sequence/Bank ID]]),"A",""),
               "C",""),
            "T",""),
         "G","")
      )&gt;0,
      "Error 5: Non-ACGT characters present",
      ""
   ),
   ""
)</f>
        <v/>
      </c>
      <c r="BL425" s="4" t="str">
        <f>IF(AND(Table65[[#This Row],[Vector]] &lt;&gt; "Banked Construct",Table65[[#This Row],[Service]]="Custom RNA", LEN(Table65[[#This Row],[Custom Sequence/Bank ID]])&gt;10000),"Error 6: Maximum sequence length is 10,000nt",IF(AND(Table65[[#This Row],[Vector]] &lt;&gt; "Banked Construct",Table65[[#This Row],[Service]]="HT Custom RNA", LEN(Table65[[#This Row],[Custom Sequence/Bank ID]])&gt;5000),"Error 6: Maximum sequence length for HT is 5,000nt", IF(Table65[[#This Row],[Service]]="HT Geneblock Custom RNA", IF(AND(Table65[[#This Row],[Vector]]="RTC coding circRNA", LEN(Table65[[#This Row],[Custom Sequence/Bank ID]])&gt;3793),"Error 6: Maximum sequence length for Coding CircRNA Geneblock is 3,793nt", IF(AND(Table65[[#This Row],[Vector]]="RTC noncoding circRNA", LEN(Table65[[#This Row],[Custom Sequence/Bank ID]])&gt;4493),"Error 6: Maximum sequence length for Noncoding CircRNA Geneblock is 4,493nt", IF(AND(Table65[[#This Row],[Vector]]="RTC Other RNA", LEN(Table65[[#This Row],[Custom Sequence/Bank ID]])&gt;4913),"Error 6: Maximum sequence length for Other RNA Geneblock is 4,913nt",""))),"")))</f>
        <v/>
      </c>
      <c r="BM425" s="4" t="str">
        <f>IF(AND(Table65[[#This Row],[Vector]] &lt;&gt; "Banked Construct", Table65[[#This Row],[Service]]&lt;&gt;"Stock RNA", Table65[[#This Row],[Custom Sequence/Bank ID]]&lt;&gt;""),
    _xlfn.LET(
        _xlpm.Sequence, Table65[[#This Row],[Custom Sequence/Bank ID]],
        _xlpm.OriginalLength, IF(AND(Table65[[#This Row],[Codon Optimize Capitalized?]] &lt;&gt; "No", Table65[[#This Row],[Codon Optimize Capitalized?]] &lt;&gt; ""),
                           LEN(SUBSTITUTE(SUBSTITUTE(SUBSTITUTE(SUBSTITUTE(SUBSTITUTE(_xlpm.Sequence, "A", ""), "C", ""), "G", ""), "T", ""), "U", "")),
                           LEN(_xlpm.Sequence)),
        _xlpm.NoGCLength, IF(AND(Table65[[#This Row],[Codon Optimize Capitalized?]] &lt;&gt; "No", Table65[[#This Row],[Codon Optimize Capitalized?]] &lt;&gt; ""),
                       LEN((SUBSTITUTE(SUBSTITUTE(SUBSTITUTE(SUBSTITUTE(SUBSTITUTE(SUBSTITUTE(SUBSTITUTE(_xlpm.Sequence, "A", ""), "C", ""), "G", ""), "T", ""), "U", ""), "g", ""), "c", ""))),
                       LEN(SUBSTITUTE(SUBSTITUTE(UPPER(_xlpm.Sequence), "G", ""), "C", ""))),
        _xlpm.GCLength, _xlpm.OriginalLength - _xlpm.NoGCLength,
        _xlpm.GCPercentage, IF(_xlpm.OriginalLength &gt; 15, _xlpm.GCLength / _xlpm.OriginalLength, 0.5),
                IF(OR(_xlpm.GCPercentage &gt; 0.65, _xlpm.GCPercentage &lt; 0.25), "Warning 7: Unoptimized region GC is not between 25-65%", "")
    ),
    ""
)</f>
        <v/>
      </c>
      <c r="BN425" s="4" t="str" cm="1">
        <f t="array" ref="BN425">_xlfn.LET(
    _xlpm.ProblemFound, _xlfn.TEXTJOIN(", ", TRUE, IF(OR(Table65[[#This Row],[Codon Optimize Capitalized?]]="No", Table65[[#This Row],[Codon Optimize Capitalized?]]=""), IF((ISNUMBER(SEARCH(Table_Restriction_Enzymes[XbaI], Table65[[#This Row],[Custom Sequence/Bank ID]]))), Table_Restriction_Enzymes[XbaI], ""),IF((ISNUMBER(FIND(LOWER(Table_Restriction_Enzymes[XbaI]), Table65[[#This Row],[Custom Sequence/Bank ID]]))), Table_Restriction_Enzymes[XbaI], ""))),
    IF(_xlpm.ProblemFound="", "", "[" &amp; _xlpm.ProblemFound &amp; "]"))</f>
        <v/>
      </c>
      <c r="BO425" s="4" t="str">
        <f>IF(Table_Sequence_Check[[#This Row],[Restriction Enzyme 1 Check]]&lt;&gt;"", Table_Restriction_Enzymes[[#Headers],[XbaI]],"")</f>
        <v/>
      </c>
      <c r="BP425" s="4" t="str" cm="1">
        <f t="array" ref="BP425">_xlfn.LET(
    _xlpm.ProblemFound, _xlfn.TEXTJOIN(", ", TRUE, IF(OR(Table65[[#This Row],[Codon Optimize Capitalized?]]="No", Table65[[#This Row],[Codon Optimize Capitalized?]]=""), IF((ISNUMBER(SEARCH(Table_Restriction_Enzymes[AscI], Table65[[#This Row],[Custom Sequence/Bank ID]]))), Table_Restriction_Enzymes[AscI], ""),IF((ISNUMBER(FIND(LOWER(Table_Restriction_Enzymes[AscI]), Table65[[#This Row],[Custom Sequence/Bank ID]]))), Table_Restriction_Enzymes[AscI], ""))),
    IF(_xlpm.ProblemFound="", "", "[" &amp; _xlpm.ProblemFound &amp; "]"))</f>
        <v/>
      </c>
      <c r="BQ425" s="4" t="str">
        <f>IF(Table_Sequence_Check[[#This Row],[Restriction Enzyme 2 Check]]&lt;&gt;"", Table_Restriction_Enzymes[[#Headers],[AscI]],"")</f>
        <v/>
      </c>
      <c r="BR425" s="4" t="str">
        <f>IF(AND(Table65[[#This Row],[Vector]] &lt;&gt; "Banked Construct",Table65[[#This Row],[Service]]&lt;&gt;"Stock RNA", Table65[[#This Row],[Service]]&lt;&gt;"HT Geneblock Custom RNA", Table_Sequence_Check[[#This Row],[Restriction Enzyme 1 Check]]&lt;&gt;"", Table_Sequence_Check[[#This Row],[Restriction Enzyme 2 Check]]&lt;&gt; ""),"Error 8: Remove instances of one of the following: " &amp; _xlfn.CONCAT(Table_Sequence_Check[[#This Row],[Restriction Enzyme 1 Check]],Table_Sequence_Check[[#This Row],[Restriction Enzyme 2 Check]]),"")</f>
        <v/>
      </c>
      <c r="BS425" s="4" t="str" cm="1">
        <f t="array" ref="BS425">IF(
   AND(
      Table65[[#This Row],[Service]] &lt;&gt; "",
      OR(
         COUNTIF(Table65[Service], "HT Custom RNA") &gt; 0,
         COUNTIF(Table65[Service], "HT Geneblock Custom RNA") &gt; 0
      ),
      COUNTA(_xlfn.UNIQUE(_xlfn._xlws.FILTER(Table65[Service], Table65[Service] &lt;&gt; ""))) &gt; 1
   ),
   "Error 9: If selecting HT Custom RNA or HT Geneblock Custom RNA, all items must match the selected HT service",
   ""
)</f>
        <v/>
      </c>
      <c r="BT425" s="4" t="str" cm="1">
        <f t="array" ref="BT425">IF(
   AND(
      Table65[[#This Row],[Service]] &lt;&gt; "",
      OR(COUNTIF(Table65[Service], "*HT Custom RNA*") &gt; 0, COUNTIF(Table65[Service], "*HT Geneblock Custom RNA*") &gt; 0),
      OR(
         COUNTA(_xlfn.UNIQUE(_xlfn._xlws.FILTER(Table65[RNA Analytics], (Table65[Service] &lt;&gt; "")))) &gt; 1,
         COUNTA(_xlfn.UNIQUE(_xlfn._xlws.FILTER(Table65[Bank Construct?], (Table65[Service] &lt;&gt; "")))) &gt; 1,
         COUNTA(_xlfn.UNIQUE(_xlfn._xlws.FILTER(Table65[Synthesis Type], (Table65[Service] &lt;&gt; "")))) &gt; 1
      )
   ),
   "Error 10: If submitting HT Custom RNA or HT Geneblock Custom RNA service request, all items must have the same Synthesis Type, Banking, and Analytics",
   ""
)</f>
        <v/>
      </c>
      <c r="BU425" s="4" t="str">
        <f>IF(AND(OR(Table65[[#This Row],[Service]] = "HT Custom RNA",Table65[[#This Row],[Service]] = "HT Geneblock Custom RNA"), Table65[[#This Row],[Vector]]="Banked Construct"),"Error 11: Banked constructs cannot be submitted for HT/Geneblock Custom RNA service. Contact the core if you'd like to resynthesize an entire banked plate","")</f>
        <v/>
      </c>
      <c r="BV425" s="4" t="str">
        <f>IF(AND(Table65[[#This Row],[Service]] &lt;&gt; "", Table65[[#This Row],[Vector]]="Banked Construct", Table65[[#This Row],[Bank Construct?]]="Yes"),"Error 12: Cannot bank constructs that are already banked","")</f>
        <v/>
      </c>
      <c r="BW425" s="4" t="str" cm="1">
        <f t="array" ref="BW425">_xlfn.LET(
    _xlpm.ProblemFound, _xlfn.TEXTJOIN(", ", TRUE, IF(AND(Table65[[#This Row],[Synthesis Type]]="Other RNA", OR(Table65[[#This Row],[Codon Optimize Capitalized?]]="No", Table65[[#This Row],[Codon Optimize Capitalized?]]="")), IF((ISNUMBER(SEARCH(Table_pA_Check[pA Check], Table65[[#This Row],[Custom Sequence/Bank ID]]))), Table_pA_Check[pA Check], ""),IF((ISNUMBER(FIND(LOWER(Table_pA_Check[pA Check]), Table65[[#This Row],[Custom Sequence/Bank ID]]))), Table_pA_Check[pA Check], ""))),
    IF(_xlpm.ProblemFound="", "", "Error 13: Problem sequences found (" &amp; _xlpm.ProblemFound &amp; ")"))</f>
        <v/>
      </c>
      <c r="BX425" s="4" t="str">
        <f>IF(AND(Table65[[#This Row],[Service]] &lt;&gt; "", Table65[[#This Row],[Codon Optimize Capitalized?]]&lt;&gt; "No", Table65[[#This Row],[Codon Optimize Capitalized?]]&lt;&gt; "", Table65[[#This Row],[Codon Optimize Capitalized?]]&lt;&gt; "No Options", EXACT(Table65[[#This Row],[Custom Sequence/Bank ID]],LOWER(Table65[[#This Row],[Custom Sequence/Bank ID]]))),"Error 14: Codon optimization is selected, but sequence is lowercase. Change regions for optimization to uppercase","")</f>
        <v/>
      </c>
      <c r="BY425" s="4" t="str">
        <f>IF(COUNTIF(Table65[Name], Table65[[#This Row],[Name]]) &gt; 1, "Error 15: Duplicate name", "")</f>
        <v/>
      </c>
      <c r="BZ425" s="4" t="str">
        <f>IF(
   Table65[[#This Row],[Service]]&lt;&gt;"",
   IF(
      AND(Table65[[#This Row],[Formulation]]="", Table65[[#This Row],[Number of Aliquots]]&gt;1),
      "Error 16: The RTC can only aliquot formulated circRNA; unformulated circRNA is stable through many freeze-thaw cycles",
      ""
   ),
   ""
)</f>
        <v/>
      </c>
      <c r="CA425" s="4" t="str">
        <f>IF(
   Table65[[#This Row],[Service]]&lt;&gt;"",
   IF(
      Table65[[#This Row],[Number of Aliquots]] &gt; (Table65[[#This Row],[Quantity (mg)]]*20),
      "Error 17: Too many aliquots. Maximum aliquots for Quantity requested = " &amp; (Table65[[#This Row],[Quantity (mg)]]*20),
      ""
   ),
   ""
)</f>
        <v/>
      </c>
      <c r="CB425" s="4" t="str">
        <f>IF(
   AND(Table65[[#This Row],[Service]]&lt;&gt;"", Table65[[#This Row],[Quantity (mg)]]&lt;0.2, Table65[[#This Row],[Formulation]]&lt;&gt;"", Table65[[#This Row],[Formulation]]&lt;&gt;"None"),
   "Error 18: Quantity too low. Minimum is 0.2mg for formulations",
   ""
)</f>
        <v/>
      </c>
      <c r="CC425" s="4" t="str">
        <f>IF(
   AND(Table65[[#This Row],[Service]]&lt;&gt;"", Table65[[#This Row],[Vector]]="No Vector", Table65[[#This Row],[Service]]&lt;&gt;"HT Geneblock Custom RNA"),
   "Error 19: [No Vector] can only be used for Geneblock service",
   ""
)</f>
        <v/>
      </c>
      <c r="CD425" s="4" t="str">
        <f>_xlfn.LET(
    _xlpm.errorList, _xlfn.TEXTJOIN(". ", TRUE, Table_Sequence_Check[[#This Row],[Problem Sequence Check]:[GC Check]],Table_Sequence_Check[[#This Row],[Restriction Enzyme Error]:[Gblock No Vector Check]]),
    IF(AND(Table65[[#This Row],[Service]]&lt;&gt;"", Table65[[#This Row],[Custom Sequence/Bank ID]]&lt;&gt;"SPECIAL",_xlpm.errorList&lt;&gt;""), _xlpm.errorList &amp; ".", "")
)</f>
        <v/>
      </c>
      <c r="CF425" s="3" t="str">
        <f t="shared" si="30"/>
        <v>Required</v>
      </c>
      <c r="CG425" s="1" t="str">
        <f t="shared" si="31"/>
        <v>Optional</v>
      </c>
      <c r="CH425" s="1" t="str">
        <f>IF(Table65[[#This Row],[Service]]&lt;&gt;"",IF((Table65[[#This Row],[Service]]="HT Custom RNA") + (Table65[[#This Row],[Service]]="HT Geneblock Custom RNA"), "Empty","Required"),"Empty")</f>
        <v>Empty</v>
      </c>
      <c r="CI425" s="1" t="str">
        <f>IF(Table65[[#This Row],[Service]] = "Stock RNA", "Required","Empty")</f>
        <v>Empty</v>
      </c>
      <c r="CJ425" s="1" t="str">
        <f>IF(OR(Table65[[#This Row],[Service]] = "Custom RNA", Table65[[#This Row],[Service]] = "HT Custom RNA", Table65[[#This Row],[Service]] = "HT Geneblock Custom RNA", Table65[[#This Row],[Service]] = "Formulation"), "Required", "Empty")</f>
        <v>Empty</v>
      </c>
      <c r="CK425" s="1" t="str">
        <f>IF(OR(Table65[[#This Row],[Service]] = "Custom RNA", Table65[[#This Row],[Service]] = "HT Custom RNA", Table65[[#This Row],[Service]] = "HT Geneblock Custom RNA"), "Required", "Empty")</f>
        <v>Empty</v>
      </c>
      <c r="CL425" s="1" t="str">
        <f>IF(OR(Table65[[#This Row],[Service]] = "Custom RNA", Table65[[#This Row],[Service]] = "HT Custom RNA", Table65[[#This Row],[Service]] = "HT Geneblock Custom RNA"), "Required", "Empty")</f>
        <v>Empty</v>
      </c>
      <c r="CM425" s="1" t="str">
        <f>IF(OR(Table65[[#This Row],[Service]] = "Custom RNA", Table65[[#This Row],[Service]] = "HT Custom RNA", Table65[[#This Row],[Service]] = "HT Geneblock Custom RNA"), "Required", "Empty")</f>
        <v>Empty</v>
      </c>
      <c r="CN425" s="1" t="str">
        <f>IF(AND(Table65[[#This Row],[Vector]]&lt;&gt;"Banked Construct", OR(Table65[[#This Row],[Service]] = "Custom RNA", Table65[[#This Row],[Service]] = "HT Custom RNA",Table65[[#This Row],[Service]] = "HT Geneblock Custom RNA",)), "Optional", "Empty")</f>
        <v>Empty</v>
      </c>
      <c r="CO425" s="1" t="str">
        <f>IF(OR(Table65[[#This Row],[Service]] = "Custom RNA", Table65[[#This Row],[Service]] = "HT Custom RNA"), "Optional", "Empty")</f>
        <v>Empty</v>
      </c>
      <c r="CP425" s="1" t="str">
        <f>IF(OR(Table65[[#This Row],[Service]] = "Custom RNA", Table65[[#This Row],[Service]] = "HT Custom RNA", Table65[[#This Row],[Service]] = "HT Custom Geneblock RNA"), "Optional", "Empty")</f>
        <v>Empty</v>
      </c>
      <c r="CQ425" s="1" t="str">
        <f>IF(Table65[[#This Row],[Service]]&lt;&gt;"",IF(OR(Table65[[#This Row],[Service]]="HT Custom RNA", Table65[[#This Row],[Service]]="HT Geneblock Custom RNA"), "Empty","Optional"),"Empty")</f>
        <v>Empty</v>
      </c>
      <c r="CR425" s="1" t="str">
        <f>IF(AND(Table65[[#This Row],[Formulation]]&lt;&gt;"",Table65[[#This Row],[Formulation]]&lt;&gt;"None",Table65[[#This Row],[Formulation]]&lt;&gt;"No Options"), "Required","Empty")</f>
        <v>Empty</v>
      </c>
      <c r="CS425" s="1" t="str">
        <f>IF(AND(Table65[[#This Row],[Formulation]]&lt;&gt;"",Table65[[#This Row],[Formulation]]&lt;&gt;"None",Table65[[#This Row],[Formulation]]&lt;&gt;"No Options"), "Optional","Empty")</f>
        <v>Empty</v>
      </c>
      <c r="CT425" s="1" t="str">
        <f t="shared" si="32"/>
        <v>Optional</v>
      </c>
      <c r="CU425" s="1" t="str">
        <f t="shared" si="33"/>
        <v>Optional</v>
      </c>
      <c r="CV425" s="2" t="str">
        <f t="shared" si="34"/>
        <v>Optional</v>
      </c>
    </row>
    <row r="426" spans="1:100" x14ac:dyDescent="0.35">
      <c r="A426" s="69">
        <v>422</v>
      </c>
      <c r="B426" s="59"/>
      <c r="C426" s="83"/>
      <c r="D426" s="85"/>
      <c r="E426" s="90"/>
      <c r="F426" s="60"/>
      <c r="G426" s="60"/>
      <c r="H426" s="60"/>
      <c r="I426" s="61"/>
      <c r="J426" s="61"/>
      <c r="K426" s="105"/>
      <c r="L426" s="90"/>
      <c r="M426" s="60"/>
      <c r="N426" s="108"/>
      <c r="O426" s="91"/>
      <c r="P426" s="111"/>
      <c r="Q426" s="93" t="str">
        <f>Table_Sequence_Check[[#This Row],[Final Warnings]]</f>
        <v/>
      </c>
      <c r="R426" s="19"/>
      <c r="S426" s="19"/>
      <c r="T426" s="19"/>
      <c r="BG426" s="3" t="str" cm="1">
        <f t="array" ref="BG426">_xlfn.LET(
    _xlpm.ProblemFound, _xlfn.TEXTJOIN(", ", TRUE, IF(OR(Table65[[#This Row],[Codon Optimize Capitalized?]]="No", Table65[[#This Row],[Codon Optimize Capitalized?]]=""), IF((ISNUMBER(SEARCH(Table_Problem_Sequences[Problem Sequences], Table65[[#This Row],[Custom Sequence/Bank ID]]))), Table_Problem_Sequences[Problem Sequences], ""),IF((ISNUMBER(FIND(LOWER(Table_Problem_Sequences[Problem Sequences]), Table65[[#This Row],[Custom Sequence/Bank ID]]))), Table_Problem_Sequences[Problem Sequences], ""))),
    IF(_xlpm.ProblemFound="", "", "Warning 1: Problem sequences found (" &amp; _xlpm.ProblemFound &amp; ")"))</f>
        <v/>
      </c>
      <c r="BH426" s="3" t="str">
        <f>IF(AND(Table65[[#This Row],[Vector]] &lt;&gt; "Banked Construct",Table65[[#This Row],[Service]]&lt;&gt;"Stock RNA", LEN(Table65[[#This Row],[Custom Sequence/Bank ID]])&lt;300, Table65[[#This Row],[Custom Sequence/Bank ID]]&lt;&gt;""),"Comment: Sequence is less than 300nt. A spacer sequence will be added to bring the length up to 300nt","")</f>
        <v/>
      </c>
      <c r="BI426" s="1" t="str">
        <f>IF(AND(Table65[[#This Row],[Custom Sequence/Bank ID]]&lt;&gt;"", Table65[[#This Row],[Codon Optimize Capitalized?]]&lt;&gt; "No", Table65[[#This Row],[Codon Optimize Capitalized?]]&lt;&gt; "", Table65[[#This Row],[Codon Optimize Capitalized?]]&lt;&gt; "No Options"),
    IF(MOD(LEN(SUBSTITUTE(SUBSTITUTE(SUBSTITUTE(SUBSTITUTE(SUBSTITUTE(Table65[[#This Row],[Custom Sequence/Bank ID]], "a", ""), "c", ""), "g", ""), "u", ""), "t", "")), 3) = 0,
        "",
        "Error 3: Optimization regions not divisible by 3"),
    "")</f>
        <v/>
      </c>
      <c r="BJ426" s="1" t="str">
        <f>IF(
    Table65[[#This Row],[Vector]]="Banked Construct",
    IF(
        AND(
            LEFT(Table65[[#This Row],[Custom Sequence/Bank ID]], 3)="RTC",
            ISNUMBER(VALUE(MID(Table65[[#This Row],[Custom Sequence/Bank ID]], 4, 7))),
            LEN(Table65[[#This Row],[Custom Sequence/Bank ID]])=10
        ),
        "",
        "Error 4: Incorrect Bank ID"
    ),
    ""
)</f>
        <v/>
      </c>
      <c r="BK426" s="1" t="str">
        <f>IF(
   AND(Table65[[#This Row],[Vector]]&lt;&gt;"Banked Construct", LEN(Table65[[#This Row],[Custom Sequence/Bank ID]])&gt;0),
   IF(
      LEN(
         SUBSTITUTE(
            SUBSTITUTE(
               SUBSTITUTE(
                  SUBSTITUTE(UPPER(Table65[[#This Row],[Custom Sequence/Bank ID]]),"A",""),
               "C",""),
            "T",""),
         "G","")
      )&gt;0,
      "Error 5: Non-ACGT characters present",
      ""
   ),
   ""
)</f>
        <v/>
      </c>
      <c r="BL426" s="4" t="str">
        <f>IF(AND(Table65[[#This Row],[Vector]] &lt;&gt; "Banked Construct",Table65[[#This Row],[Service]]="Custom RNA", LEN(Table65[[#This Row],[Custom Sequence/Bank ID]])&gt;10000),"Error 6: Maximum sequence length is 10,000nt",IF(AND(Table65[[#This Row],[Vector]] &lt;&gt; "Banked Construct",Table65[[#This Row],[Service]]="HT Custom RNA", LEN(Table65[[#This Row],[Custom Sequence/Bank ID]])&gt;5000),"Error 6: Maximum sequence length for HT is 5,000nt", IF(Table65[[#This Row],[Service]]="HT Geneblock Custom RNA", IF(AND(Table65[[#This Row],[Vector]]="RTC coding circRNA", LEN(Table65[[#This Row],[Custom Sequence/Bank ID]])&gt;3793),"Error 6: Maximum sequence length for Coding CircRNA Geneblock is 3,793nt", IF(AND(Table65[[#This Row],[Vector]]="RTC noncoding circRNA", LEN(Table65[[#This Row],[Custom Sequence/Bank ID]])&gt;4493),"Error 6: Maximum sequence length for Noncoding CircRNA Geneblock is 4,493nt", IF(AND(Table65[[#This Row],[Vector]]="RTC Other RNA", LEN(Table65[[#This Row],[Custom Sequence/Bank ID]])&gt;4913),"Error 6: Maximum sequence length for Other RNA Geneblock is 4,913nt",""))),"")))</f>
        <v/>
      </c>
      <c r="BM426" s="4" t="str">
        <f>IF(AND(Table65[[#This Row],[Vector]] &lt;&gt; "Banked Construct", Table65[[#This Row],[Service]]&lt;&gt;"Stock RNA", Table65[[#This Row],[Custom Sequence/Bank ID]]&lt;&gt;""),
    _xlfn.LET(
        _xlpm.Sequence, Table65[[#This Row],[Custom Sequence/Bank ID]],
        _xlpm.OriginalLength, IF(AND(Table65[[#This Row],[Codon Optimize Capitalized?]] &lt;&gt; "No", Table65[[#This Row],[Codon Optimize Capitalized?]] &lt;&gt; ""),
                           LEN(SUBSTITUTE(SUBSTITUTE(SUBSTITUTE(SUBSTITUTE(SUBSTITUTE(_xlpm.Sequence, "A", ""), "C", ""), "G", ""), "T", ""), "U", "")),
                           LEN(_xlpm.Sequence)),
        _xlpm.NoGCLength, IF(AND(Table65[[#This Row],[Codon Optimize Capitalized?]] &lt;&gt; "No", Table65[[#This Row],[Codon Optimize Capitalized?]] &lt;&gt; ""),
                       LEN((SUBSTITUTE(SUBSTITUTE(SUBSTITUTE(SUBSTITUTE(SUBSTITUTE(SUBSTITUTE(SUBSTITUTE(_xlpm.Sequence, "A", ""), "C", ""), "G", ""), "T", ""), "U", ""), "g", ""), "c", ""))),
                       LEN(SUBSTITUTE(SUBSTITUTE(UPPER(_xlpm.Sequence), "G", ""), "C", ""))),
        _xlpm.GCLength, _xlpm.OriginalLength - _xlpm.NoGCLength,
        _xlpm.GCPercentage, IF(_xlpm.OriginalLength &gt; 15, _xlpm.GCLength / _xlpm.OriginalLength, 0.5),
                IF(OR(_xlpm.GCPercentage &gt; 0.65, _xlpm.GCPercentage &lt; 0.25), "Warning 7: Unoptimized region GC is not between 25-65%", "")
    ),
    ""
)</f>
        <v/>
      </c>
      <c r="BN426" s="4" t="str" cm="1">
        <f t="array" ref="BN426">_xlfn.LET(
    _xlpm.ProblemFound, _xlfn.TEXTJOIN(", ", TRUE, IF(OR(Table65[[#This Row],[Codon Optimize Capitalized?]]="No", Table65[[#This Row],[Codon Optimize Capitalized?]]=""), IF((ISNUMBER(SEARCH(Table_Restriction_Enzymes[XbaI], Table65[[#This Row],[Custom Sequence/Bank ID]]))), Table_Restriction_Enzymes[XbaI], ""),IF((ISNUMBER(FIND(LOWER(Table_Restriction_Enzymes[XbaI]), Table65[[#This Row],[Custom Sequence/Bank ID]]))), Table_Restriction_Enzymes[XbaI], ""))),
    IF(_xlpm.ProblemFound="", "", "[" &amp; _xlpm.ProblemFound &amp; "]"))</f>
        <v/>
      </c>
      <c r="BO426" s="4" t="str">
        <f>IF(Table_Sequence_Check[[#This Row],[Restriction Enzyme 1 Check]]&lt;&gt;"", Table_Restriction_Enzymes[[#Headers],[XbaI]],"")</f>
        <v/>
      </c>
      <c r="BP426" s="4" t="str" cm="1">
        <f t="array" ref="BP426">_xlfn.LET(
    _xlpm.ProblemFound, _xlfn.TEXTJOIN(", ", TRUE, IF(OR(Table65[[#This Row],[Codon Optimize Capitalized?]]="No", Table65[[#This Row],[Codon Optimize Capitalized?]]=""), IF((ISNUMBER(SEARCH(Table_Restriction_Enzymes[AscI], Table65[[#This Row],[Custom Sequence/Bank ID]]))), Table_Restriction_Enzymes[AscI], ""),IF((ISNUMBER(FIND(LOWER(Table_Restriction_Enzymes[AscI]), Table65[[#This Row],[Custom Sequence/Bank ID]]))), Table_Restriction_Enzymes[AscI], ""))),
    IF(_xlpm.ProblemFound="", "", "[" &amp; _xlpm.ProblemFound &amp; "]"))</f>
        <v/>
      </c>
      <c r="BQ426" s="4" t="str">
        <f>IF(Table_Sequence_Check[[#This Row],[Restriction Enzyme 2 Check]]&lt;&gt;"", Table_Restriction_Enzymes[[#Headers],[AscI]],"")</f>
        <v/>
      </c>
      <c r="BR426" s="4" t="str">
        <f>IF(AND(Table65[[#This Row],[Vector]] &lt;&gt; "Banked Construct",Table65[[#This Row],[Service]]&lt;&gt;"Stock RNA", Table65[[#This Row],[Service]]&lt;&gt;"HT Geneblock Custom RNA", Table_Sequence_Check[[#This Row],[Restriction Enzyme 1 Check]]&lt;&gt;"", Table_Sequence_Check[[#This Row],[Restriction Enzyme 2 Check]]&lt;&gt; ""),"Error 8: Remove instances of one of the following: " &amp; _xlfn.CONCAT(Table_Sequence_Check[[#This Row],[Restriction Enzyme 1 Check]],Table_Sequence_Check[[#This Row],[Restriction Enzyme 2 Check]]),"")</f>
        <v/>
      </c>
      <c r="BS426" s="4" t="str" cm="1">
        <f t="array" ref="BS426">IF(
   AND(
      Table65[[#This Row],[Service]] &lt;&gt; "",
      OR(
         COUNTIF(Table65[Service], "HT Custom RNA") &gt; 0,
         COUNTIF(Table65[Service], "HT Geneblock Custom RNA") &gt; 0
      ),
      COUNTA(_xlfn.UNIQUE(_xlfn._xlws.FILTER(Table65[Service], Table65[Service] &lt;&gt; ""))) &gt; 1
   ),
   "Error 9: If selecting HT Custom RNA or HT Geneblock Custom RNA, all items must match the selected HT service",
   ""
)</f>
        <v/>
      </c>
      <c r="BT426" s="4" t="str" cm="1">
        <f t="array" ref="BT426">IF(
   AND(
      Table65[[#This Row],[Service]] &lt;&gt; "",
      OR(COUNTIF(Table65[Service], "*HT Custom RNA*") &gt; 0, COUNTIF(Table65[Service], "*HT Geneblock Custom RNA*") &gt; 0),
      OR(
         COUNTA(_xlfn.UNIQUE(_xlfn._xlws.FILTER(Table65[RNA Analytics], (Table65[Service] &lt;&gt; "")))) &gt; 1,
         COUNTA(_xlfn.UNIQUE(_xlfn._xlws.FILTER(Table65[Bank Construct?], (Table65[Service] &lt;&gt; "")))) &gt; 1,
         COUNTA(_xlfn.UNIQUE(_xlfn._xlws.FILTER(Table65[Synthesis Type], (Table65[Service] &lt;&gt; "")))) &gt; 1
      )
   ),
   "Error 10: If submitting HT Custom RNA or HT Geneblock Custom RNA service request, all items must have the same Synthesis Type, Banking, and Analytics",
   ""
)</f>
        <v/>
      </c>
      <c r="BU426" s="4" t="str">
        <f>IF(AND(OR(Table65[[#This Row],[Service]] = "HT Custom RNA",Table65[[#This Row],[Service]] = "HT Geneblock Custom RNA"), Table65[[#This Row],[Vector]]="Banked Construct"),"Error 11: Banked constructs cannot be submitted for HT/Geneblock Custom RNA service. Contact the core if you'd like to resynthesize an entire banked plate","")</f>
        <v/>
      </c>
      <c r="BV426" s="4" t="str">
        <f>IF(AND(Table65[[#This Row],[Service]] &lt;&gt; "", Table65[[#This Row],[Vector]]="Banked Construct", Table65[[#This Row],[Bank Construct?]]="Yes"),"Error 12: Cannot bank constructs that are already banked","")</f>
        <v/>
      </c>
      <c r="BW426" s="4" t="str" cm="1">
        <f t="array" ref="BW426">_xlfn.LET(
    _xlpm.ProblemFound, _xlfn.TEXTJOIN(", ", TRUE, IF(AND(Table65[[#This Row],[Synthesis Type]]="Other RNA", OR(Table65[[#This Row],[Codon Optimize Capitalized?]]="No", Table65[[#This Row],[Codon Optimize Capitalized?]]="")), IF((ISNUMBER(SEARCH(Table_pA_Check[pA Check], Table65[[#This Row],[Custom Sequence/Bank ID]]))), Table_pA_Check[pA Check], ""),IF((ISNUMBER(FIND(LOWER(Table_pA_Check[pA Check]), Table65[[#This Row],[Custom Sequence/Bank ID]]))), Table_pA_Check[pA Check], ""))),
    IF(_xlpm.ProblemFound="", "", "Error 13: Problem sequences found (" &amp; _xlpm.ProblemFound &amp; ")"))</f>
        <v/>
      </c>
      <c r="BX426" s="4" t="str">
        <f>IF(AND(Table65[[#This Row],[Service]] &lt;&gt; "", Table65[[#This Row],[Codon Optimize Capitalized?]]&lt;&gt; "No", Table65[[#This Row],[Codon Optimize Capitalized?]]&lt;&gt; "", Table65[[#This Row],[Codon Optimize Capitalized?]]&lt;&gt; "No Options", EXACT(Table65[[#This Row],[Custom Sequence/Bank ID]],LOWER(Table65[[#This Row],[Custom Sequence/Bank ID]]))),"Error 14: Codon optimization is selected, but sequence is lowercase. Change regions for optimization to uppercase","")</f>
        <v/>
      </c>
      <c r="BY426" s="4" t="str">
        <f>IF(COUNTIF(Table65[Name], Table65[[#This Row],[Name]]) &gt; 1, "Error 15: Duplicate name", "")</f>
        <v/>
      </c>
      <c r="BZ426" s="4" t="str">
        <f>IF(
   Table65[[#This Row],[Service]]&lt;&gt;"",
   IF(
      AND(Table65[[#This Row],[Formulation]]="", Table65[[#This Row],[Number of Aliquots]]&gt;1),
      "Error 16: The RTC can only aliquot formulated circRNA; unformulated circRNA is stable through many freeze-thaw cycles",
      ""
   ),
   ""
)</f>
        <v/>
      </c>
      <c r="CA426" s="4" t="str">
        <f>IF(
   Table65[[#This Row],[Service]]&lt;&gt;"",
   IF(
      Table65[[#This Row],[Number of Aliquots]] &gt; (Table65[[#This Row],[Quantity (mg)]]*20),
      "Error 17: Too many aliquots. Maximum aliquots for Quantity requested = " &amp; (Table65[[#This Row],[Quantity (mg)]]*20),
      ""
   ),
   ""
)</f>
        <v/>
      </c>
      <c r="CB426" s="4" t="str">
        <f>IF(
   AND(Table65[[#This Row],[Service]]&lt;&gt;"", Table65[[#This Row],[Quantity (mg)]]&lt;0.2, Table65[[#This Row],[Formulation]]&lt;&gt;"", Table65[[#This Row],[Formulation]]&lt;&gt;"None"),
   "Error 18: Quantity too low. Minimum is 0.2mg for formulations",
   ""
)</f>
        <v/>
      </c>
      <c r="CC426" s="4" t="str">
        <f>IF(
   AND(Table65[[#This Row],[Service]]&lt;&gt;"", Table65[[#This Row],[Vector]]="No Vector", Table65[[#This Row],[Service]]&lt;&gt;"HT Geneblock Custom RNA"),
   "Error 19: [No Vector] can only be used for Geneblock service",
   ""
)</f>
        <v/>
      </c>
      <c r="CD426" s="4" t="str">
        <f>_xlfn.LET(
    _xlpm.errorList, _xlfn.TEXTJOIN(". ", TRUE, Table_Sequence_Check[[#This Row],[Problem Sequence Check]:[GC Check]],Table_Sequence_Check[[#This Row],[Restriction Enzyme Error]:[Gblock No Vector Check]]),
    IF(AND(Table65[[#This Row],[Service]]&lt;&gt;"", Table65[[#This Row],[Custom Sequence/Bank ID]]&lt;&gt;"SPECIAL",_xlpm.errorList&lt;&gt;""), _xlpm.errorList &amp; ".", "")
)</f>
        <v/>
      </c>
      <c r="CF426" s="3" t="str">
        <f t="shared" si="30"/>
        <v>Required</v>
      </c>
      <c r="CG426" s="1" t="str">
        <f t="shared" si="31"/>
        <v>Optional</v>
      </c>
      <c r="CH426" s="1" t="str">
        <f>IF(Table65[[#This Row],[Service]]&lt;&gt;"",IF((Table65[[#This Row],[Service]]="HT Custom RNA") + (Table65[[#This Row],[Service]]="HT Geneblock Custom RNA"), "Empty","Required"),"Empty")</f>
        <v>Empty</v>
      </c>
      <c r="CI426" s="1" t="str">
        <f>IF(Table65[[#This Row],[Service]] = "Stock RNA", "Required","Empty")</f>
        <v>Empty</v>
      </c>
      <c r="CJ426" s="1" t="str">
        <f>IF(OR(Table65[[#This Row],[Service]] = "Custom RNA", Table65[[#This Row],[Service]] = "HT Custom RNA", Table65[[#This Row],[Service]] = "HT Geneblock Custom RNA", Table65[[#This Row],[Service]] = "Formulation"), "Required", "Empty")</f>
        <v>Empty</v>
      </c>
      <c r="CK426" s="1" t="str">
        <f>IF(OR(Table65[[#This Row],[Service]] = "Custom RNA", Table65[[#This Row],[Service]] = "HT Custom RNA", Table65[[#This Row],[Service]] = "HT Geneblock Custom RNA"), "Required", "Empty")</f>
        <v>Empty</v>
      </c>
      <c r="CL426" s="1" t="str">
        <f>IF(OR(Table65[[#This Row],[Service]] = "Custom RNA", Table65[[#This Row],[Service]] = "HT Custom RNA", Table65[[#This Row],[Service]] = "HT Geneblock Custom RNA"), "Required", "Empty")</f>
        <v>Empty</v>
      </c>
      <c r="CM426" s="1" t="str">
        <f>IF(OR(Table65[[#This Row],[Service]] = "Custom RNA", Table65[[#This Row],[Service]] = "HT Custom RNA", Table65[[#This Row],[Service]] = "HT Geneblock Custom RNA"), "Required", "Empty")</f>
        <v>Empty</v>
      </c>
      <c r="CN426" s="1" t="str">
        <f>IF(AND(Table65[[#This Row],[Vector]]&lt;&gt;"Banked Construct", OR(Table65[[#This Row],[Service]] = "Custom RNA", Table65[[#This Row],[Service]] = "HT Custom RNA",Table65[[#This Row],[Service]] = "HT Geneblock Custom RNA",)), "Optional", "Empty")</f>
        <v>Empty</v>
      </c>
      <c r="CO426" s="1" t="str">
        <f>IF(OR(Table65[[#This Row],[Service]] = "Custom RNA", Table65[[#This Row],[Service]] = "HT Custom RNA"), "Optional", "Empty")</f>
        <v>Empty</v>
      </c>
      <c r="CP426" s="1" t="str">
        <f>IF(OR(Table65[[#This Row],[Service]] = "Custom RNA", Table65[[#This Row],[Service]] = "HT Custom RNA", Table65[[#This Row],[Service]] = "HT Custom Geneblock RNA"), "Optional", "Empty")</f>
        <v>Empty</v>
      </c>
      <c r="CQ426" s="1" t="str">
        <f>IF(Table65[[#This Row],[Service]]&lt;&gt;"",IF(OR(Table65[[#This Row],[Service]]="HT Custom RNA", Table65[[#This Row],[Service]]="HT Geneblock Custom RNA"), "Empty","Optional"),"Empty")</f>
        <v>Empty</v>
      </c>
      <c r="CR426" s="1" t="str">
        <f>IF(AND(Table65[[#This Row],[Formulation]]&lt;&gt;"",Table65[[#This Row],[Formulation]]&lt;&gt;"None",Table65[[#This Row],[Formulation]]&lt;&gt;"No Options"), "Required","Empty")</f>
        <v>Empty</v>
      </c>
      <c r="CS426" s="1" t="str">
        <f>IF(AND(Table65[[#This Row],[Formulation]]&lt;&gt;"",Table65[[#This Row],[Formulation]]&lt;&gt;"None",Table65[[#This Row],[Formulation]]&lt;&gt;"No Options"), "Optional","Empty")</f>
        <v>Empty</v>
      </c>
      <c r="CT426" s="1" t="str">
        <f t="shared" si="32"/>
        <v>Optional</v>
      </c>
      <c r="CU426" s="1" t="str">
        <f t="shared" si="33"/>
        <v>Optional</v>
      </c>
      <c r="CV426" s="2" t="str">
        <f t="shared" si="34"/>
        <v>Optional</v>
      </c>
    </row>
    <row r="427" spans="1:100" x14ac:dyDescent="0.35">
      <c r="A427" s="69">
        <v>423</v>
      </c>
      <c r="B427" s="59"/>
      <c r="C427" s="83"/>
      <c r="D427" s="85"/>
      <c r="E427" s="90"/>
      <c r="F427" s="60"/>
      <c r="G427" s="60"/>
      <c r="H427" s="60"/>
      <c r="I427" s="61"/>
      <c r="J427" s="61"/>
      <c r="K427" s="105"/>
      <c r="L427" s="90"/>
      <c r="M427" s="60"/>
      <c r="N427" s="108"/>
      <c r="O427" s="91"/>
      <c r="P427" s="111"/>
      <c r="Q427" s="93" t="str">
        <f>Table_Sequence_Check[[#This Row],[Final Warnings]]</f>
        <v/>
      </c>
      <c r="R427" s="19"/>
      <c r="S427" s="19"/>
      <c r="T427" s="19"/>
      <c r="BG427" s="3" t="str" cm="1">
        <f t="array" ref="BG427">_xlfn.LET(
    _xlpm.ProblemFound, _xlfn.TEXTJOIN(", ", TRUE, IF(OR(Table65[[#This Row],[Codon Optimize Capitalized?]]="No", Table65[[#This Row],[Codon Optimize Capitalized?]]=""), IF((ISNUMBER(SEARCH(Table_Problem_Sequences[Problem Sequences], Table65[[#This Row],[Custom Sequence/Bank ID]]))), Table_Problem_Sequences[Problem Sequences], ""),IF((ISNUMBER(FIND(LOWER(Table_Problem_Sequences[Problem Sequences]), Table65[[#This Row],[Custom Sequence/Bank ID]]))), Table_Problem_Sequences[Problem Sequences], ""))),
    IF(_xlpm.ProblemFound="", "", "Warning 1: Problem sequences found (" &amp; _xlpm.ProblemFound &amp; ")"))</f>
        <v/>
      </c>
      <c r="BH427" s="3" t="str">
        <f>IF(AND(Table65[[#This Row],[Vector]] &lt;&gt; "Banked Construct",Table65[[#This Row],[Service]]&lt;&gt;"Stock RNA", LEN(Table65[[#This Row],[Custom Sequence/Bank ID]])&lt;300, Table65[[#This Row],[Custom Sequence/Bank ID]]&lt;&gt;""),"Comment: Sequence is less than 300nt. A spacer sequence will be added to bring the length up to 300nt","")</f>
        <v/>
      </c>
      <c r="BI427" s="1" t="str">
        <f>IF(AND(Table65[[#This Row],[Custom Sequence/Bank ID]]&lt;&gt;"", Table65[[#This Row],[Codon Optimize Capitalized?]]&lt;&gt; "No", Table65[[#This Row],[Codon Optimize Capitalized?]]&lt;&gt; "", Table65[[#This Row],[Codon Optimize Capitalized?]]&lt;&gt; "No Options"),
    IF(MOD(LEN(SUBSTITUTE(SUBSTITUTE(SUBSTITUTE(SUBSTITUTE(SUBSTITUTE(Table65[[#This Row],[Custom Sequence/Bank ID]], "a", ""), "c", ""), "g", ""), "u", ""), "t", "")), 3) = 0,
        "",
        "Error 3: Optimization regions not divisible by 3"),
    "")</f>
        <v/>
      </c>
      <c r="BJ427" s="1" t="str">
        <f>IF(
    Table65[[#This Row],[Vector]]="Banked Construct",
    IF(
        AND(
            LEFT(Table65[[#This Row],[Custom Sequence/Bank ID]], 3)="RTC",
            ISNUMBER(VALUE(MID(Table65[[#This Row],[Custom Sequence/Bank ID]], 4, 7))),
            LEN(Table65[[#This Row],[Custom Sequence/Bank ID]])=10
        ),
        "",
        "Error 4: Incorrect Bank ID"
    ),
    ""
)</f>
        <v/>
      </c>
      <c r="BK427" s="1" t="str">
        <f>IF(
   AND(Table65[[#This Row],[Vector]]&lt;&gt;"Banked Construct", LEN(Table65[[#This Row],[Custom Sequence/Bank ID]])&gt;0),
   IF(
      LEN(
         SUBSTITUTE(
            SUBSTITUTE(
               SUBSTITUTE(
                  SUBSTITUTE(UPPER(Table65[[#This Row],[Custom Sequence/Bank ID]]),"A",""),
               "C",""),
            "T",""),
         "G","")
      )&gt;0,
      "Error 5: Non-ACGT characters present",
      ""
   ),
   ""
)</f>
        <v/>
      </c>
      <c r="BL427" s="4" t="str">
        <f>IF(AND(Table65[[#This Row],[Vector]] &lt;&gt; "Banked Construct",Table65[[#This Row],[Service]]="Custom RNA", LEN(Table65[[#This Row],[Custom Sequence/Bank ID]])&gt;10000),"Error 6: Maximum sequence length is 10,000nt",IF(AND(Table65[[#This Row],[Vector]] &lt;&gt; "Banked Construct",Table65[[#This Row],[Service]]="HT Custom RNA", LEN(Table65[[#This Row],[Custom Sequence/Bank ID]])&gt;5000),"Error 6: Maximum sequence length for HT is 5,000nt", IF(Table65[[#This Row],[Service]]="HT Geneblock Custom RNA", IF(AND(Table65[[#This Row],[Vector]]="RTC coding circRNA", LEN(Table65[[#This Row],[Custom Sequence/Bank ID]])&gt;3793),"Error 6: Maximum sequence length for Coding CircRNA Geneblock is 3,793nt", IF(AND(Table65[[#This Row],[Vector]]="RTC noncoding circRNA", LEN(Table65[[#This Row],[Custom Sequence/Bank ID]])&gt;4493),"Error 6: Maximum sequence length for Noncoding CircRNA Geneblock is 4,493nt", IF(AND(Table65[[#This Row],[Vector]]="RTC Other RNA", LEN(Table65[[#This Row],[Custom Sequence/Bank ID]])&gt;4913),"Error 6: Maximum sequence length for Other RNA Geneblock is 4,913nt",""))),"")))</f>
        <v/>
      </c>
      <c r="BM427" s="4" t="str">
        <f>IF(AND(Table65[[#This Row],[Vector]] &lt;&gt; "Banked Construct", Table65[[#This Row],[Service]]&lt;&gt;"Stock RNA", Table65[[#This Row],[Custom Sequence/Bank ID]]&lt;&gt;""),
    _xlfn.LET(
        _xlpm.Sequence, Table65[[#This Row],[Custom Sequence/Bank ID]],
        _xlpm.OriginalLength, IF(AND(Table65[[#This Row],[Codon Optimize Capitalized?]] &lt;&gt; "No", Table65[[#This Row],[Codon Optimize Capitalized?]] &lt;&gt; ""),
                           LEN(SUBSTITUTE(SUBSTITUTE(SUBSTITUTE(SUBSTITUTE(SUBSTITUTE(_xlpm.Sequence, "A", ""), "C", ""), "G", ""), "T", ""), "U", "")),
                           LEN(_xlpm.Sequence)),
        _xlpm.NoGCLength, IF(AND(Table65[[#This Row],[Codon Optimize Capitalized?]] &lt;&gt; "No", Table65[[#This Row],[Codon Optimize Capitalized?]] &lt;&gt; ""),
                       LEN((SUBSTITUTE(SUBSTITUTE(SUBSTITUTE(SUBSTITUTE(SUBSTITUTE(SUBSTITUTE(SUBSTITUTE(_xlpm.Sequence, "A", ""), "C", ""), "G", ""), "T", ""), "U", ""), "g", ""), "c", ""))),
                       LEN(SUBSTITUTE(SUBSTITUTE(UPPER(_xlpm.Sequence), "G", ""), "C", ""))),
        _xlpm.GCLength, _xlpm.OriginalLength - _xlpm.NoGCLength,
        _xlpm.GCPercentage, IF(_xlpm.OriginalLength &gt; 15, _xlpm.GCLength / _xlpm.OriginalLength, 0.5),
                IF(OR(_xlpm.GCPercentage &gt; 0.65, _xlpm.GCPercentage &lt; 0.25), "Warning 7: Unoptimized region GC is not between 25-65%", "")
    ),
    ""
)</f>
        <v/>
      </c>
      <c r="BN427" s="4" t="str" cm="1">
        <f t="array" ref="BN427">_xlfn.LET(
    _xlpm.ProblemFound, _xlfn.TEXTJOIN(", ", TRUE, IF(OR(Table65[[#This Row],[Codon Optimize Capitalized?]]="No", Table65[[#This Row],[Codon Optimize Capitalized?]]=""), IF((ISNUMBER(SEARCH(Table_Restriction_Enzymes[XbaI], Table65[[#This Row],[Custom Sequence/Bank ID]]))), Table_Restriction_Enzymes[XbaI], ""),IF((ISNUMBER(FIND(LOWER(Table_Restriction_Enzymes[XbaI]), Table65[[#This Row],[Custom Sequence/Bank ID]]))), Table_Restriction_Enzymes[XbaI], ""))),
    IF(_xlpm.ProblemFound="", "", "[" &amp; _xlpm.ProblemFound &amp; "]"))</f>
        <v/>
      </c>
      <c r="BO427" s="4" t="str">
        <f>IF(Table_Sequence_Check[[#This Row],[Restriction Enzyme 1 Check]]&lt;&gt;"", Table_Restriction_Enzymes[[#Headers],[XbaI]],"")</f>
        <v/>
      </c>
      <c r="BP427" s="4" t="str" cm="1">
        <f t="array" ref="BP427">_xlfn.LET(
    _xlpm.ProblemFound, _xlfn.TEXTJOIN(", ", TRUE, IF(OR(Table65[[#This Row],[Codon Optimize Capitalized?]]="No", Table65[[#This Row],[Codon Optimize Capitalized?]]=""), IF((ISNUMBER(SEARCH(Table_Restriction_Enzymes[AscI], Table65[[#This Row],[Custom Sequence/Bank ID]]))), Table_Restriction_Enzymes[AscI], ""),IF((ISNUMBER(FIND(LOWER(Table_Restriction_Enzymes[AscI]), Table65[[#This Row],[Custom Sequence/Bank ID]]))), Table_Restriction_Enzymes[AscI], ""))),
    IF(_xlpm.ProblemFound="", "", "[" &amp; _xlpm.ProblemFound &amp; "]"))</f>
        <v/>
      </c>
      <c r="BQ427" s="4" t="str">
        <f>IF(Table_Sequence_Check[[#This Row],[Restriction Enzyme 2 Check]]&lt;&gt;"", Table_Restriction_Enzymes[[#Headers],[AscI]],"")</f>
        <v/>
      </c>
      <c r="BR427" s="4" t="str">
        <f>IF(AND(Table65[[#This Row],[Vector]] &lt;&gt; "Banked Construct",Table65[[#This Row],[Service]]&lt;&gt;"Stock RNA", Table65[[#This Row],[Service]]&lt;&gt;"HT Geneblock Custom RNA", Table_Sequence_Check[[#This Row],[Restriction Enzyme 1 Check]]&lt;&gt;"", Table_Sequence_Check[[#This Row],[Restriction Enzyme 2 Check]]&lt;&gt; ""),"Error 8: Remove instances of one of the following: " &amp; _xlfn.CONCAT(Table_Sequence_Check[[#This Row],[Restriction Enzyme 1 Check]],Table_Sequence_Check[[#This Row],[Restriction Enzyme 2 Check]]),"")</f>
        <v/>
      </c>
      <c r="BS427" s="4" t="str" cm="1">
        <f t="array" ref="BS427">IF(
   AND(
      Table65[[#This Row],[Service]] &lt;&gt; "",
      OR(
         COUNTIF(Table65[Service], "HT Custom RNA") &gt; 0,
         COUNTIF(Table65[Service], "HT Geneblock Custom RNA") &gt; 0
      ),
      COUNTA(_xlfn.UNIQUE(_xlfn._xlws.FILTER(Table65[Service], Table65[Service] &lt;&gt; ""))) &gt; 1
   ),
   "Error 9: If selecting HT Custom RNA or HT Geneblock Custom RNA, all items must match the selected HT service",
   ""
)</f>
        <v/>
      </c>
      <c r="BT427" s="4" t="str" cm="1">
        <f t="array" ref="BT427">IF(
   AND(
      Table65[[#This Row],[Service]] &lt;&gt; "",
      OR(COUNTIF(Table65[Service], "*HT Custom RNA*") &gt; 0, COUNTIF(Table65[Service], "*HT Geneblock Custom RNA*") &gt; 0),
      OR(
         COUNTA(_xlfn.UNIQUE(_xlfn._xlws.FILTER(Table65[RNA Analytics], (Table65[Service] &lt;&gt; "")))) &gt; 1,
         COUNTA(_xlfn.UNIQUE(_xlfn._xlws.FILTER(Table65[Bank Construct?], (Table65[Service] &lt;&gt; "")))) &gt; 1,
         COUNTA(_xlfn.UNIQUE(_xlfn._xlws.FILTER(Table65[Synthesis Type], (Table65[Service] &lt;&gt; "")))) &gt; 1
      )
   ),
   "Error 10: If submitting HT Custom RNA or HT Geneblock Custom RNA service request, all items must have the same Synthesis Type, Banking, and Analytics",
   ""
)</f>
        <v/>
      </c>
      <c r="BU427" s="4" t="str">
        <f>IF(AND(OR(Table65[[#This Row],[Service]] = "HT Custom RNA",Table65[[#This Row],[Service]] = "HT Geneblock Custom RNA"), Table65[[#This Row],[Vector]]="Banked Construct"),"Error 11: Banked constructs cannot be submitted for HT/Geneblock Custom RNA service. Contact the core if you'd like to resynthesize an entire banked plate","")</f>
        <v/>
      </c>
      <c r="BV427" s="4" t="str">
        <f>IF(AND(Table65[[#This Row],[Service]] &lt;&gt; "", Table65[[#This Row],[Vector]]="Banked Construct", Table65[[#This Row],[Bank Construct?]]="Yes"),"Error 12: Cannot bank constructs that are already banked","")</f>
        <v/>
      </c>
      <c r="BW427" s="4" t="str" cm="1">
        <f t="array" ref="BW427">_xlfn.LET(
    _xlpm.ProblemFound, _xlfn.TEXTJOIN(", ", TRUE, IF(AND(Table65[[#This Row],[Synthesis Type]]="Other RNA", OR(Table65[[#This Row],[Codon Optimize Capitalized?]]="No", Table65[[#This Row],[Codon Optimize Capitalized?]]="")), IF((ISNUMBER(SEARCH(Table_pA_Check[pA Check], Table65[[#This Row],[Custom Sequence/Bank ID]]))), Table_pA_Check[pA Check], ""),IF((ISNUMBER(FIND(LOWER(Table_pA_Check[pA Check]), Table65[[#This Row],[Custom Sequence/Bank ID]]))), Table_pA_Check[pA Check], ""))),
    IF(_xlpm.ProblemFound="", "", "Error 13: Problem sequences found (" &amp; _xlpm.ProblemFound &amp; ")"))</f>
        <v/>
      </c>
      <c r="BX427" s="4" t="str">
        <f>IF(AND(Table65[[#This Row],[Service]] &lt;&gt; "", Table65[[#This Row],[Codon Optimize Capitalized?]]&lt;&gt; "No", Table65[[#This Row],[Codon Optimize Capitalized?]]&lt;&gt; "", Table65[[#This Row],[Codon Optimize Capitalized?]]&lt;&gt; "No Options", EXACT(Table65[[#This Row],[Custom Sequence/Bank ID]],LOWER(Table65[[#This Row],[Custom Sequence/Bank ID]]))),"Error 14: Codon optimization is selected, but sequence is lowercase. Change regions for optimization to uppercase","")</f>
        <v/>
      </c>
      <c r="BY427" s="4" t="str">
        <f>IF(COUNTIF(Table65[Name], Table65[[#This Row],[Name]]) &gt; 1, "Error 15: Duplicate name", "")</f>
        <v/>
      </c>
      <c r="BZ427" s="4" t="str">
        <f>IF(
   Table65[[#This Row],[Service]]&lt;&gt;"",
   IF(
      AND(Table65[[#This Row],[Formulation]]="", Table65[[#This Row],[Number of Aliquots]]&gt;1),
      "Error 16: The RTC can only aliquot formulated circRNA; unformulated circRNA is stable through many freeze-thaw cycles",
      ""
   ),
   ""
)</f>
        <v/>
      </c>
      <c r="CA427" s="4" t="str">
        <f>IF(
   Table65[[#This Row],[Service]]&lt;&gt;"",
   IF(
      Table65[[#This Row],[Number of Aliquots]] &gt; (Table65[[#This Row],[Quantity (mg)]]*20),
      "Error 17: Too many aliquots. Maximum aliquots for Quantity requested = " &amp; (Table65[[#This Row],[Quantity (mg)]]*20),
      ""
   ),
   ""
)</f>
        <v/>
      </c>
      <c r="CB427" s="4" t="str">
        <f>IF(
   AND(Table65[[#This Row],[Service]]&lt;&gt;"", Table65[[#This Row],[Quantity (mg)]]&lt;0.2, Table65[[#This Row],[Formulation]]&lt;&gt;"", Table65[[#This Row],[Formulation]]&lt;&gt;"None"),
   "Error 18: Quantity too low. Minimum is 0.2mg for formulations",
   ""
)</f>
        <v/>
      </c>
      <c r="CC427" s="4" t="str">
        <f>IF(
   AND(Table65[[#This Row],[Service]]&lt;&gt;"", Table65[[#This Row],[Vector]]="No Vector", Table65[[#This Row],[Service]]&lt;&gt;"HT Geneblock Custom RNA"),
   "Error 19: [No Vector] can only be used for Geneblock service",
   ""
)</f>
        <v/>
      </c>
      <c r="CD427" s="4" t="str">
        <f>_xlfn.LET(
    _xlpm.errorList, _xlfn.TEXTJOIN(". ", TRUE, Table_Sequence_Check[[#This Row],[Problem Sequence Check]:[GC Check]],Table_Sequence_Check[[#This Row],[Restriction Enzyme Error]:[Gblock No Vector Check]]),
    IF(AND(Table65[[#This Row],[Service]]&lt;&gt;"", Table65[[#This Row],[Custom Sequence/Bank ID]]&lt;&gt;"SPECIAL",_xlpm.errorList&lt;&gt;""), _xlpm.errorList &amp; ".", "")
)</f>
        <v/>
      </c>
      <c r="CF427" s="3" t="str">
        <f t="shared" si="30"/>
        <v>Required</v>
      </c>
      <c r="CG427" s="1" t="str">
        <f t="shared" si="31"/>
        <v>Optional</v>
      </c>
      <c r="CH427" s="1" t="str">
        <f>IF(Table65[[#This Row],[Service]]&lt;&gt;"",IF((Table65[[#This Row],[Service]]="HT Custom RNA") + (Table65[[#This Row],[Service]]="HT Geneblock Custom RNA"), "Empty","Required"),"Empty")</f>
        <v>Empty</v>
      </c>
      <c r="CI427" s="1" t="str">
        <f>IF(Table65[[#This Row],[Service]] = "Stock RNA", "Required","Empty")</f>
        <v>Empty</v>
      </c>
      <c r="CJ427" s="1" t="str">
        <f>IF(OR(Table65[[#This Row],[Service]] = "Custom RNA", Table65[[#This Row],[Service]] = "HT Custom RNA", Table65[[#This Row],[Service]] = "HT Geneblock Custom RNA", Table65[[#This Row],[Service]] = "Formulation"), "Required", "Empty")</f>
        <v>Empty</v>
      </c>
      <c r="CK427" s="1" t="str">
        <f>IF(OR(Table65[[#This Row],[Service]] = "Custom RNA", Table65[[#This Row],[Service]] = "HT Custom RNA", Table65[[#This Row],[Service]] = "HT Geneblock Custom RNA"), "Required", "Empty")</f>
        <v>Empty</v>
      </c>
      <c r="CL427" s="1" t="str">
        <f>IF(OR(Table65[[#This Row],[Service]] = "Custom RNA", Table65[[#This Row],[Service]] = "HT Custom RNA", Table65[[#This Row],[Service]] = "HT Geneblock Custom RNA"), "Required", "Empty")</f>
        <v>Empty</v>
      </c>
      <c r="CM427" s="1" t="str">
        <f>IF(OR(Table65[[#This Row],[Service]] = "Custom RNA", Table65[[#This Row],[Service]] = "HT Custom RNA", Table65[[#This Row],[Service]] = "HT Geneblock Custom RNA"), "Required", "Empty")</f>
        <v>Empty</v>
      </c>
      <c r="CN427" s="1" t="str">
        <f>IF(AND(Table65[[#This Row],[Vector]]&lt;&gt;"Banked Construct", OR(Table65[[#This Row],[Service]] = "Custom RNA", Table65[[#This Row],[Service]] = "HT Custom RNA",Table65[[#This Row],[Service]] = "HT Geneblock Custom RNA",)), "Optional", "Empty")</f>
        <v>Empty</v>
      </c>
      <c r="CO427" s="1" t="str">
        <f>IF(OR(Table65[[#This Row],[Service]] = "Custom RNA", Table65[[#This Row],[Service]] = "HT Custom RNA"), "Optional", "Empty")</f>
        <v>Empty</v>
      </c>
      <c r="CP427" s="1" t="str">
        <f>IF(OR(Table65[[#This Row],[Service]] = "Custom RNA", Table65[[#This Row],[Service]] = "HT Custom RNA", Table65[[#This Row],[Service]] = "HT Custom Geneblock RNA"), "Optional", "Empty")</f>
        <v>Empty</v>
      </c>
      <c r="CQ427" s="1" t="str">
        <f>IF(Table65[[#This Row],[Service]]&lt;&gt;"",IF(OR(Table65[[#This Row],[Service]]="HT Custom RNA", Table65[[#This Row],[Service]]="HT Geneblock Custom RNA"), "Empty","Optional"),"Empty")</f>
        <v>Empty</v>
      </c>
      <c r="CR427" s="1" t="str">
        <f>IF(AND(Table65[[#This Row],[Formulation]]&lt;&gt;"",Table65[[#This Row],[Formulation]]&lt;&gt;"None",Table65[[#This Row],[Formulation]]&lt;&gt;"No Options"), "Required","Empty")</f>
        <v>Empty</v>
      </c>
      <c r="CS427" s="1" t="str">
        <f>IF(AND(Table65[[#This Row],[Formulation]]&lt;&gt;"",Table65[[#This Row],[Formulation]]&lt;&gt;"None",Table65[[#This Row],[Formulation]]&lt;&gt;"No Options"), "Optional","Empty")</f>
        <v>Empty</v>
      </c>
      <c r="CT427" s="1" t="str">
        <f t="shared" si="32"/>
        <v>Optional</v>
      </c>
      <c r="CU427" s="1" t="str">
        <f t="shared" si="33"/>
        <v>Optional</v>
      </c>
      <c r="CV427" s="2" t="str">
        <f t="shared" si="34"/>
        <v>Optional</v>
      </c>
    </row>
    <row r="428" spans="1:100" x14ac:dyDescent="0.35">
      <c r="A428" s="69">
        <v>424</v>
      </c>
      <c r="B428" s="59"/>
      <c r="C428" s="83"/>
      <c r="D428" s="85"/>
      <c r="E428" s="90"/>
      <c r="F428" s="60"/>
      <c r="G428" s="60"/>
      <c r="H428" s="60"/>
      <c r="I428" s="61"/>
      <c r="J428" s="61"/>
      <c r="K428" s="105"/>
      <c r="L428" s="90"/>
      <c r="M428" s="60"/>
      <c r="N428" s="108"/>
      <c r="O428" s="91"/>
      <c r="P428" s="111"/>
      <c r="Q428" s="93" t="str">
        <f>Table_Sequence_Check[[#This Row],[Final Warnings]]</f>
        <v/>
      </c>
      <c r="R428" s="19"/>
      <c r="S428" s="19"/>
      <c r="T428" s="19"/>
      <c r="BG428" s="3" t="str" cm="1">
        <f t="array" ref="BG428">_xlfn.LET(
    _xlpm.ProblemFound, _xlfn.TEXTJOIN(", ", TRUE, IF(OR(Table65[[#This Row],[Codon Optimize Capitalized?]]="No", Table65[[#This Row],[Codon Optimize Capitalized?]]=""), IF((ISNUMBER(SEARCH(Table_Problem_Sequences[Problem Sequences], Table65[[#This Row],[Custom Sequence/Bank ID]]))), Table_Problem_Sequences[Problem Sequences], ""),IF((ISNUMBER(FIND(LOWER(Table_Problem_Sequences[Problem Sequences]), Table65[[#This Row],[Custom Sequence/Bank ID]]))), Table_Problem_Sequences[Problem Sequences], ""))),
    IF(_xlpm.ProblemFound="", "", "Warning 1: Problem sequences found (" &amp; _xlpm.ProblemFound &amp; ")"))</f>
        <v/>
      </c>
      <c r="BH428" s="3" t="str">
        <f>IF(AND(Table65[[#This Row],[Vector]] &lt;&gt; "Banked Construct",Table65[[#This Row],[Service]]&lt;&gt;"Stock RNA", LEN(Table65[[#This Row],[Custom Sequence/Bank ID]])&lt;300, Table65[[#This Row],[Custom Sequence/Bank ID]]&lt;&gt;""),"Comment: Sequence is less than 300nt. A spacer sequence will be added to bring the length up to 300nt","")</f>
        <v/>
      </c>
      <c r="BI428" s="1" t="str">
        <f>IF(AND(Table65[[#This Row],[Custom Sequence/Bank ID]]&lt;&gt;"", Table65[[#This Row],[Codon Optimize Capitalized?]]&lt;&gt; "No", Table65[[#This Row],[Codon Optimize Capitalized?]]&lt;&gt; "", Table65[[#This Row],[Codon Optimize Capitalized?]]&lt;&gt; "No Options"),
    IF(MOD(LEN(SUBSTITUTE(SUBSTITUTE(SUBSTITUTE(SUBSTITUTE(SUBSTITUTE(Table65[[#This Row],[Custom Sequence/Bank ID]], "a", ""), "c", ""), "g", ""), "u", ""), "t", "")), 3) = 0,
        "",
        "Error 3: Optimization regions not divisible by 3"),
    "")</f>
        <v/>
      </c>
      <c r="BJ428" s="1" t="str">
        <f>IF(
    Table65[[#This Row],[Vector]]="Banked Construct",
    IF(
        AND(
            LEFT(Table65[[#This Row],[Custom Sequence/Bank ID]], 3)="RTC",
            ISNUMBER(VALUE(MID(Table65[[#This Row],[Custom Sequence/Bank ID]], 4, 7))),
            LEN(Table65[[#This Row],[Custom Sequence/Bank ID]])=10
        ),
        "",
        "Error 4: Incorrect Bank ID"
    ),
    ""
)</f>
        <v/>
      </c>
      <c r="BK428" s="1" t="str">
        <f>IF(
   AND(Table65[[#This Row],[Vector]]&lt;&gt;"Banked Construct", LEN(Table65[[#This Row],[Custom Sequence/Bank ID]])&gt;0),
   IF(
      LEN(
         SUBSTITUTE(
            SUBSTITUTE(
               SUBSTITUTE(
                  SUBSTITUTE(UPPER(Table65[[#This Row],[Custom Sequence/Bank ID]]),"A",""),
               "C",""),
            "T",""),
         "G","")
      )&gt;0,
      "Error 5: Non-ACGT characters present",
      ""
   ),
   ""
)</f>
        <v/>
      </c>
      <c r="BL428" s="4" t="str">
        <f>IF(AND(Table65[[#This Row],[Vector]] &lt;&gt; "Banked Construct",Table65[[#This Row],[Service]]="Custom RNA", LEN(Table65[[#This Row],[Custom Sequence/Bank ID]])&gt;10000),"Error 6: Maximum sequence length is 10,000nt",IF(AND(Table65[[#This Row],[Vector]] &lt;&gt; "Banked Construct",Table65[[#This Row],[Service]]="HT Custom RNA", LEN(Table65[[#This Row],[Custom Sequence/Bank ID]])&gt;5000),"Error 6: Maximum sequence length for HT is 5,000nt", IF(Table65[[#This Row],[Service]]="HT Geneblock Custom RNA", IF(AND(Table65[[#This Row],[Vector]]="RTC coding circRNA", LEN(Table65[[#This Row],[Custom Sequence/Bank ID]])&gt;3793),"Error 6: Maximum sequence length for Coding CircRNA Geneblock is 3,793nt", IF(AND(Table65[[#This Row],[Vector]]="RTC noncoding circRNA", LEN(Table65[[#This Row],[Custom Sequence/Bank ID]])&gt;4493),"Error 6: Maximum sequence length for Noncoding CircRNA Geneblock is 4,493nt", IF(AND(Table65[[#This Row],[Vector]]="RTC Other RNA", LEN(Table65[[#This Row],[Custom Sequence/Bank ID]])&gt;4913),"Error 6: Maximum sequence length for Other RNA Geneblock is 4,913nt",""))),"")))</f>
        <v/>
      </c>
      <c r="BM428" s="4" t="str">
        <f>IF(AND(Table65[[#This Row],[Vector]] &lt;&gt; "Banked Construct", Table65[[#This Row],[Service]]&lt;&gt;"Stock RNA", Table65[[#This Row],[Custom Sequence/Bank ID]]&lt;&gt;""),
    _xlfn.LET(
        _xlpm.Sequence, Table65[[#This Row],[Custom Sequence/Bank ID]],
        _xlpm.OriginalLength, IF(AND(Table65[[#This Row],[Codon Optimize Capitalized?]] &lt;&gt; "No", Table65[[#This Row],[Codon Optimize Capitalized?]] &lt;&gt; ""),
                           LEN(SUBSTITUTE(SUBSTITUTE(SUBSTITUTE(SUBSTITUTE(SUBSTITUTE(_xlpm.Sequence, "A", ""), "C", ""), "G", ""), "T", ""), "U", "")),
                           LEN(_xlpm.Sequence)),
        _xlpm.NoGCLength, IF(AND(Table65[[#This Row],[Codon Optimize Capitalized?]] &lt;&gt; "No", Table65[[#This Row],[Codon Optimize Capitalized?]] &lt;&gt; ""),
                       LEN((SUBSTITUTE(SUBSTITUTE(SUBSTITUTE(SUBSTITUTE(SUBSTITUTE(SUBSTITUTE(SUBSTITUTE(_xlpm.Sequence, "A", ""), "C", ""), "G", ""), "T", ""), "U", ""), "g", ""), "c", ""))),
                       LEN(SUBSTITUTE(SUBSTITUTE(UPPER(_xlpm.Sequence), "G", ""), "C", ""))),
        _xlpm.GCLength, _xlpm.OriginalLength - _xlpm.NoGCLength,
        _xlpm.GCPercentage, IF(_xlpm.OriginalLength &gt; 15, _xlpm.GCLength / _xlpm.OriginalLength, 0.5),
                IF(OR(_xlpm.GCPercentage &gt; 0.65, _xlpm.GCPercentage &lt; 0.25), "Warning 7: Unoptimized region GC is not between 25-65%", "")
    ),
    ""
)</f>
        <v/>
      </c>
      <c r="BN428" s="4" t="str" cm="1">
        <f t="array" ref="BN428">_xlfn.LET(
    _xlpm.ProblemFound, _xlfn.TEXTJOIN(", ", TRUE, IF(OR(Table65[[#This Row],[Codon Optimize Capitalized?]]="No", Table65[[#This Row],[Codon Optimize Capitalized?]]=""), IF((ISNUMBER(SEARCH(Table_Restriction_Enzymes[XbaI], Table65[[#This Row],[Custom Sequence/Bank ID]]))), Table_Restriction_Enzymes[XbaI], ""),IF((ISNUMBER(FIND(LOWER(Table_Restriction_Enzymes[XbaI]), Table65[[#This Row],[Custom Sequence/Bank ID]]))), Table_Restriction_Enzymes[XbaI], ""))),
    IF(_xlpm.ProblemFound="", "", "[" &amp; _xlpm.ProblemFound &amp; "]"))</f>
        <v/>
      </c>
      <c r="BO428" s="4" t="str">
        <f>IF(Table_Sequence_Check[[#This Row],[Restriction Enzyme 1 Check]]&lt;&gt;"", Table_Restriction_Enzymes[[#Headers],[XbaI]],"")</f>
        <v/>
      </c>
      <c r="BP428" s="4" t="str" cm="1">
        <f t="array" ref="BP428">_xlfn.LET(
    _xlpm.ProblemFound, _xlfn.TEXTJOIN(", ", TRUE, IF(OR(Table65[[#This Row],[Codon Optimize Capitalized?]]="No", Table65[[#This Row],[Codon Optimize Capitalized?]]=""), IF((ISNUMBER(SEARCH(Table_Restriction_Enzymes[AscI], Table65[[#This Row],[Custom Sequence/Bank ID]]))), Table_Restriction_Enzymes[AscI], ""),IF((ISNUMBER(FIND(LOWER(Table_Restriction_Enzymes[AscI]), Table65[[#This Row],[Custom Sequence/Bank ID]]))), Table_Restriction_Enzymes[AscI], ""))),
    IF(_xlpm.ProblemFound="", "", "[" &amp; _xlpm.ProblemFound &amp; "]"))</f>
        <v/>
      </c>
      <c r="BQ428" s="4" t="str">
        <f>IF(Table_Sequence_Check[[#This Row],[Restriction Enzyme 2 Check]]&lt;&gt;"", Table_Restriction_Enzymes[[#Headers],[AscI]],"")</f>
        <v/>
      </c>
      <c r="BR428" s="4" t="str">
        <f>IF(AND(Table65[[#This Row],[Vector]] &lt;&gt; "Banked Construct",Table65[[#This Row],[Service]]&lt;&gt;"Stock RNA", Table65[[#This Row],[Service]]&lt;&gt;"HT Geneblock Custom RNA", Table_Sequence_Check[[#This Row],[Restriction Enzyme 1 Check]]&lt;&gt;"", Table_Sequence_Check[[#This Row],[Restriction Enzyme 2 Check]]&lt;&gt; ""),"Error 8: Remove instances of one of the following: " &amp; _xlfn.CONCAT(Table_Sequence_Check[[#This Row],[Restriction Enzyme 1 Check]],Table_Sequence_Check[[#This Row],[Restriction Enzyme 2 Check]]),"")</f>
        <v/>
      </c>
      <c r="BS428" s="4" t="str" cm="1">
        <f t="array" ref="BS428">IF(
   AND(
      Table65[[#This Row],[Service]] &lt;&gt; "",
      OR(
         COUNTIF(Table65[Service], "HT Custom RNA") &gt; 0,
         COUNTIF(Table65[Service], "HT Geneblock Custom RNA") &gt; 0
      ),
      COUNTA(_xlfn.UNIQUE(_xlfn._xlws.FILTER(Table65[Service], Table65[Service] &lt;&gt; ""))) &gt; 1
   ),
   "Error 9: If selecting HT Custom RNA or HT Geneblock Custom RNA, all items must match the selected HT service",
   ""
)</f>
        <v/>
      </c>
      <c r="BT428" s="4" t="str" cm="1">
        <f t="array" ref="BT428">IF(
   AND(
      Table65[[#This Row],[Service]] &lt;&gt; "",
      OR(COUNTIF(Table65[Service], "*HT Custom RNA*") &gt; 0, COUNTIF(Table65[Service], "*HT Geneblock Custom RNA*") &gt; 0),
      OR(
         COUNTA(_xlfn.UNIQUE(_xlfn._xlws.FILTER(Table65[RNA Analytics], (Table65[Service] &lt;&gt; "")))) &gt; 1,
         COUNTA(_xlfn.UNIQUE(_xlfn._xlws.FILTER(Table65[Bank Construct?], (Table65[Service] &lt;&gt; "")))) &gt; 1,
         COUNTA(_xlfn.UNIQUE(_xlfn._xlws.FILTER(Table65[Synthesis Type], (Table65[Service] &lt;&gt; "")))) &gt; 1
      )
   ),
   "Error 10: If submitting HT Custom RNA or HT Geneblock Custom RNA service request, all items must have the same Synthesis Type, Banking, and Analytics",
   ""
)</f>
        <v/>
      </c>
      <c r="BU428" s="4" t="str">
        <f>IF(AND(OR(Table65[[#This Row],[Service]] = "HT Custom RNA",Table65[[#This Row],[Service]] = "HT Geneblock Custom RNA"), Table65[[#This Row],[Vector]]="Banked Construct"),"Error 11: Banked constructs cannot be submitted for HT/Geneblock Custom RNA service. Contact the core if you'd like to resynthesize an entire banked plate","")</f>
        <v/>
      </c>
      <c r="BV428" s="4" t="str">
        <f>IF(AND(Table65[[#This Row],[Service]] &lt;&gt; "", Table65[[#This Row],[Vector]]="Banked Construct", Table65[[#This Row],[Bank Construct?]]="Yes"),"Error 12: Cannot bank constructs that are already banked","")</f>
        <v/>
      </c>
      <c r="BW428" s="4" t="str" cm="1">
        <f t="array" ref="BW428">_xlfn.LET(
    _xlpm.ProblemFound, _xlfn.TEXTJOIN(", ", TRUE, IF(AND(Table65[[#This Row],[Synthesis Type]]="Other RNA", OR(Table65[[#This Row],[Codon Optimize Capitalized?]]="No", Table65[[#This Row],[Codon Optimize Capitalized?]]="")), IF((ISNUMBER(SEARCH(Table_pA_Check[pA Check], Table65[[#This Row],[Custom Sequence/Bank ID]]))), Table_pA_Check[pA Check], ""),IF((ISNUMBER(FIND(LOWER(Table_pA_Check[pA Check]), Table65[[#This Row],[Custom Sequence/Bank ID]]))), Table_pA_Check[pA Check], ""))),
    IF(_xlpm.ProblemFound="", "", "Error 13: Problem sequences found (" &amp; _xlpm.ProblemFound &amp; ")"))</f>
        <v/>
      </c>
      <c r="BX428" s="4" t="str">
        <f>IF(AND(Table65[[#This Row],[Service]] &lt;&gt; "", Table65[[#This Row],[Codon Optimize Capitalized?]]&lt;&gt; "No", Table65[[#This Row],[Codon Optimize Capitalized?]]&lt;&gt; "", Table65[[#This Row],[Codon Optimize Capitalized?]]&lt;&gt; "No Options", EXACT(Table65[[#This Row],[Custom Sequence/Bank ID]],LOWER(Table65[[#This Row],[Custom Sequence/Bank ID]]))),"Error 14: Codon optimization is selected, but sequence is lowercase. Change regions for optimization to uppercase","")</f>
        <v/>
      </c>
      <c r="BY428" s="4" t="str">
        <f>IF(COUNTIF(Table65[Name], Table65[[#This Row],[Name]]) &gt; 1, "Error 15: Duplicate name", "")</f>
        <v/>
      </c>
      <c r="BZ428" s="4" t="str">
        <f>IF(
   Table65[[#This Row],[Service]]&lt;&gt;"",
   IF(
      AND(Table65[[#This Row],[Formulation]]="", Table65[[#This Row],[Number of Aliquots]]&gt;1),
      "Error 16: The RTC can only aliquot formulated circRNA; unformulated circRNA is stable through many freeze-thaw cycles",
      ""
   ),
   ""
)</f>
        <v/>
      </c>
      <c r="CA428" s="4" t="str">
        <f>IF(
   Table65[[#This Row],[Service]]&lt;&gt;"",
   IF(
      Table65[[#This Row],[Number of Aliquots]] &gt; (Table65[[#This Row],[Quantity (mg)]]*20),
      "Error 17: Too many aliquots. Maximum aliquots for Quantity requested = " &amp; (Table65[[#This Row],[Quantity (mg)]]*20),
      ""
   ),
   ""
)</f>
        <v/>
      </c>
      <c r="CB428" s="4" t="str">
        <f>IF(
   AND(Table65[[#This Row],[Service]]&lt;&gt;"", Table65[[#This Row],[Quantity (mg)]]&lt;0.2, Table65[[#This Row],[Formulation]]&lt;&gt;"", Table65[[#This Row],[Formulation]]&lt;&gt;"None"),
   "Error 18: Quantity too low. Minimum is 0.2mg for formulations",
   ""
)</f>
        <v/>
      </c>
      <c r="CC428" s="4" t="str">
        <f>IF(
   AND(Table65[[#This Row],[Service]]&lt;&gt;"", Table65[[#This Row],[Vector]]="No Vector", Table65[[#This Row],[Service]]&lt;&gt;"HT Geneblock Custom RNA"),
   "Error 19: [No Vector] can only be used for Geneblock service",
   ""
)</f>
        <v/>
      </c>
      <c r="CD428" s="4" t="str">
        <f>_xlfn.LET(
    _xlpm.errorList, _xlfn.TEXTJOIN(". ", TRUE, Table_Sequence_Check[[#This Row],[Problem Sequence Check]:[GC Check]],Table_Sequence_Check[[#This Row],[Restriction Enzyme Error]:[Gblock No Vector Check]]),
    IF(AND(Table65[[#This Row],[Service]]&lt;&gt;"", Table65[[#This Row],[Custom Sequence/Bank ID]]&lt;&gt;"SPECIAL",_xlpm.errorList&lt;&gt;""), _xlpm.errorList &amp; ".", "")
)</f>
        <v/>
      </c>
      <c r="CF428" s="3" t="str">
        <f t="shared" si="30"/>
        <v>Required</v>
      </c>
      <c r="CG428" s="1" t="str">
        <f t="shared" si="31"/>
        <v>Optional</v>
      </c>
      <c r="CH428" s="1" t="str">
        <f>IF(Table65[[#This Row],[Service]]&lt;&gt;"",IF((Table65[[#This Row],[Service]]="HT Custom RNA") + (Table65[[#This Row],[Service]]="HT Geneblock Custom RNA"), "Empty","Required"),"Empty")</f>
        <v>Empty</v>
      </c>
      <c r="CI428" s="1" t="str">
        <f>IF(Table65[[#This Row],[Service]] = "Stock RNA", "Required","Empty")</f>
        <v>Empty</v>
      </c>
      <c r="CJ428" s="1" t="str">
        <f>IF(OR(Table65[[#This Row],[Service]] = "Custom RNA", Table65[[#This Row],[Service]] = "HT Custom RNA", Table65[[#This Row],[Service]] = "HT Geneblock Custom RNA", Table65[[#This Row],[Service]] = "Formulation"), "Required", "Empty")</f>
        <v>Empty</v>
      </c>
      <c r="CK428" s="1" t="str">
        <f>IF(OR(Table65[[#This Row],[Service]] = "Custom RNA", Table65[[#This Row],[Service]] = "HT Custom RNA", Table65[[#This Row],[Service]] = "HT Geneblock Custom RNA"), "Required", "Empty")</f>
        <v>Empty</v>
      </c>
      <c r="CL428" s="1" t="str">
        <f>IF(OR(Table65[[#This Row],[Service]] = "Custom RNA", Table65[[#This Row],[Service]] = "HT Custom RNA", Table65[[#This Row],[Service]] = "HT Geneblock Custom RNA"), "Required", "Empty")</f>
        <v>Empty</v>
      </c>
      <c r="CM428" s="1" t="str">
        <f>IF(OR(Table65[[#This Row],[Service]] = "Custom RNA", Table65[[#This Row],[Service]] = "HT Custom RNA", Table65[[#This Row],[Service]] = "HT Geneblock Custom RNA"), "Required", "Empty")</f>
        <v>Empty</v>
      </c>
      <c r="CN428" s="1" t="str">
        <f>IF(AND(Table65[[#This Row],[Vector]]&lt;&gt;"Banked Construct", OR(Table65[[#This Row],[Service]] = "Custom RNA", Table65[[#This Row],[Service]] = "HT Custom RNA",Table65[[#This Row],[Service]] = "HT Geneblock Custom RNA",)), "Optional", "Empty")</f>
        <v>Empty</v>
      </c>
      <c r="CO428" s="1" t="str">
        <f>IF(OR(Table65[[#This Row],[Service]] = "Custom RNA", Table65[[#This Row],[Service]] = "HT Custom RNA"), "Optional", "Empty")</f>
        <v>Empty</v>
      </c>
      <c r="CP428" s="1" t="str">
        <f>IF(OR(Table65[[#This Row],[Service]] = "Custom RNA", Table65[[#This Row],[Service]] = "HT Custom RNA", Table65[[#This Row],[Service]] = "HT Custom Geneblock RNA"), "Optional", "Empty")</f>
        <v>Empty</v>
      </c>
      <c r="CQ428" s="1" t="str">
        <f>IF(Table65[[#This Row],[Service]]&lt;&gt;"",IF(OR(Table65[[#This Row],[Service]]="HT Custom RNA", Table65[[#This Row],[Service]]="HT Geneblock Custom RNA"), "Empty","Optional"),"Empty")</f>
        <v>Empty</v>
      </c>
      <c r="CR428" s="1" t="str">
        <f>IF(AND(Table65[[#This Row],[Formulation]]&lt;&gt;"",Table65[[#This Row],[Formulation]]&lt;&gt;"None",Table65[[#This Row],[Formulation]]&lt;&gt;"No Options"), "Required","Empty")</f>
        <v>Empty</v>
      </c>
      <c r="CS428" s="1" t="str">
        <f>IF(AND(Table65[[#This Row],[Formulation]]&lt;&gt;"",Table65[[#This Row],[Formulation]]&lt;&gt;"None",Table65[[#This Row],[Formulation]]&lt;&gt;"No Options"), "Optional","Empty")</f>
        <v>Empty</v>
      </c>
      <c r="CT428" s="1" t="str">
        <f t="shared" si="32"/>
        <v>Optional</v>
      </c>
      <c r="CU428" s="1" t="str">
        <f t="shared" si="33"/>
        <v>Optional</v>
      </c>
      <c r="CV428" s="2" t="str">
        <f t="shared" si="34"/>
        <v>Optional</v>
      </c>
    </row>
    <row r="429" spans="1:100" x14ac:dyDescent="0.35">
      <c r="A429" s="69">
        <v>425</v>
      </c>
      <c r="B429" s="59"/>
      <c r="C429" s="83"/>
      <c r="D429" s="85"/>
      <c r="E429" s="90"/>
      <c r="F429" s="60"/>
      <c r="G429" s="60"/>
      <c r="H429" s="60"/>
      <c r="I429" s="61"/>
      <c r="J429" s="61"/>
      <c r="K429" s="105"/>
      <c r="L429" s="90"/>
      <c r="M429" s="60"/>
      <c r="N429" s="108"/>
      <c r="O429" s="91"/>
      <c r="P429" s="111"/>
      <c r="Q429" s="93" t="str">
        <f>Table_Sequence_Check[[#This Row],[Final Warnings]]</f>
        <v/>
      </c>
      <c r="R429" s="19"/>
      <c r="S429" s="19"/>
      <c r="T429" s="19"/>
      <c r="BG429" s="3" t="str" cm="1">
        <f t="array" ref="BG429">_xlfn.LET(
    _xlpm.ProblemFound, _xlfn.TEXTJOIN(", ", TRUE, IF(OR(Table65[[#This Row],[Codon Optimize Capitalized?]]="No", Table65[[#This Row],[Codon Optimize Capitalized?]]=""), IF((ISNUMBER(SEARCH(Table_Problem_Sequences[Problem Sequences], Table65[[#This Row],[Custom Sequence/Bank ID]]))), Table_Problem_Sequences[Problem Sequences], ""),IF((ISNUMBER(FIND(LOWER(Table_Problem_Sequences[Problem Sequences]), Table65[[#This Row],[Custom Sequence/Bank ID]]))), Table_Problem_Sequences[Problem Sequences], ""))),
    IF(_xlpm.ProblemFound="", "", "Warning 1: Problem sequences found (" &amp; _xlpm.ProblemFound &amp; ")"))</f>
        <v/>
      </c>
      <c r="BH429" s="3" t="str">
        <f>IF(AND(Table65[[#This Row],[Vector]] &lt;&gt; "Banked Construct",Table65[[#This Row],[Service]]&lt;&gt;"Stock RNA", LEN(Table65[[#This Row],[Custom Sequence/Bank ID]])&lt;300, Table65[[#This Row],[Custom Sequence/Bank ID]]&lt;&gt;""),"Comment: Sequence is less than 300nt. A spacer sequence will be added to bring the length up to 300nt","")</f>
        <v/>
      </c>
      <c r="BI429" s="1" t="str">
        <f>IF(AND(Table65[[#This Row],[Custom Sequence/Bank ID]]&lt;&gt;"", Table65[[#This Row],[Codon Optimize Capitalized?]]&lt;&gt; "No", Table65[[#This Row],[Codon Optimize Capitalized?]]&lt;&gt; "", Table65[[#This Row],[Codon Optimize Capitalized?]]&lt;&gt; "No Options"),
    IF(MOD(LEN(SUBSTITUTE(SUBSTITUTE(SUBSTITUTE(SUBSTITUTE(SUBSTITUTE(Table65[[#This Row],[Custom Sequence/Bank ID]], "a", ""), "c", ""), "g", ""), "u", ""), "t", "")), 3) = 0,
        "",
        "Error 3: Optimization regions not divisible by 3"),
    "")</f>
        <v/>
      </c>
      <c r="BJ429" s="1" t="str">
        <f>IF(
    Table65[[#This Row],[Vector]]="Banked Construct",
    IF(
        AND(
            LEFT(Table65[[#This Row],[Custom Sequence/Bank ID]], 3)="RTC",
            ISNUMBER(VALUE(MID(Table65[[#This Row],[Custom Sequence/Bank ID]], 4, 7))),
            LEN(Table65[[#This Row],[Custom Sequence/Bank ID]])=10
        ),
        "",
        "Error 4: Incorrect Bank ID"
    ),
    ""
)</f>
        <v/>
      </c>
      <c r="BK429" s="1" t="str">
        <f>IF(
   AND(Table65[[#This Row],[Vector]]&lt;&gt;"Banked Construct", LEN(Table65[[#This Row],[Custom Sequence/Bank ID]])&gt;0),
   IF(
      LEN(
         SUBSTITUTE(
            SUBSTITUTE(
               SUBSTITUTE(
                  SUBSTITUTE(UPPER(Table65[[#This Row],[Custom Sequence/Bank ID]]),"A",""),
               "C",""),
            "T",""),
         "G","")
      )&gt;0,
      "Error 5: Non-ACGT characters present",
      ""
   ),
   ""
)</f>
        <v/>
      </c>
      <c r="BL429" s="4" t="str">
        <f>IF(AND(Table65[[#This Row],[Vector]] &lt;&gt; "Banked Construct",Table65[[#This Row],[Service]]="Custom RNA", LEN(Table65[[#This Row],[Custom Sequence/Bank ID]])&gt;10000),"Error 6: Maximum sequence length is 10,000nt",IF(AND(Table65[[#This Row],[Vector]] &lt;&gt; "Banked Construct",Table65[[#This Row],[Service]]="HT Custom RNA", LEN(Table65[[#This Row],[Custom Sequence/Bank ID]])&gt;5000),"Error 6: Maximum sequence length for HT is 5,000nt", IF(Table65[[#This Row],[Service]]="HT Geneblock Custom RNA", IF(AND(Table65[[#This Row],[Vector]]="RTC coding circRNA", LEN(Table65[[#This Row],[Custom Sequence/Bank ID]])&gt;3793),"Error 6: Maximum sequence length for Coding CircRNA Geneblock is 3,793nt", IF(AND(Table65[[#This Row],[Vector]]="RTC noncoding circRNA", LEN(Table65[[#This Row],[Custom Sequence/Bank ID]])&gt;4493),"Error 6: Maximum sequence length for Noncoding CircRNA Geneblock is 4,493nt", IF(AND(Table65[[#This Row],[Vector]]="RTC Other RNA", LEN(Table65[[#This Row],[Custom Sequence/Bank ID]])&gt;4913),"Error 6: Maximum sequence length for Other RNA Geneblock is 4,913nt",""))),"")))</f>
        <v/>
      </c>
      <c r="BM429" s="4" t="str">
        <f>IF(AND(Table65[[#This Row],[Vector]] &lt;&gt; "Banked Construct", Table65[[#This Row],[Service]]&lt;&gt;"Stock RNA", Table65[[#This Row],[Custom Sequence/Bank ID]]&lt;&gt;""),
    _xlfn.LET(
        _xlpm.Sequence, Table65[[#This Row],[Custom Sequence/Bank ID]],
        _xlpm.OriginalLength, IF(AND(Table65[[#This Row],[Codon Optimize Capitalized?]] &lt;&gt; "No", Table65[[#This Row],[Codon Optimize Capitalized?]] &lt;&gt; ""),
                           LEN(SUBSTITUTE(SUBSTITUTE(SUBSTITUTE(SUBSTITUTE(SUBSTITUTE(_xlpm.Sequence, "A", ""), "C", ""), "G", ""), "T", ""), "U", "")),
                           LEN(_xlpm.Sequence)),
        _xlpm.NoGCLength, IF(AND(Table65[[#This Row],[Codon Optimize Capitalized?]] &lt;&gt; "No", Table65[[#This Row],[Codon Optimize Capitalized?]] &lt;&gt; ""),
                       LEN((SUBSTITUTE(SUBSTITUTE(SUBSTITUTE(SUBSTITUTE(SUBSTITUTE(SUBSTITUTE(SUBSTITUTE(_xlpm.Sequence, "A", ""), "C", ""), "G", ""), "T", ""), "U", ""), "g", ""), "c", ""))),
                       LEN(SUBSTITUTE(SUBSTITUTE(UPPER(_xlpm.Sequence), "G", ""), "C", ""))),
        _xlpm.GCLength, _xlpm.OriginalLength - _xlpm.NoGCLength,
        _xlpm.GCPercentage, IF(_xlpm.OriginalLength &gt; 15, _xlpm.GCLength / _xlpm.OriginalLength, 0.5),
                IF(OR(_xlpm.GCPercentage &gt; 0.65, _xlpm.GCPercentage &lt; 0.25), "Warning 7: Unoptimized region GC is not between 25-65%", "")
    ),
    ""
)</f>
        <v/>
      </c>
      <c r="BN429" s="4" t="str" cm="1">
        <f t="array" ref="BN429">_xlfn.LET(
    _xlpm.ProblemFound, _xlfn.TEXTJOIN(", ", TRUE, IF(OR(Table65[[#This Row],[Codon Optimize Capitalized?]]="No", Table65[[#This Row],[Codon Optimize Capitalized?]]=""), IF((ISNUMBER(SEARCH(Table_Restriction_Enzymes[XbaI], Table65[[#This Row],[Custom Sequence/Bank ID]]))), Table_Restriction_Enzymes[XbaI], ""),IF((ISNUMBER(FIND(LOWER(Table_Restriction_Enzymes[XbaI]), Table65[[#This Row],[Custom Sequence/Bank ID]]))), Table_Restriction_Enzymes[XbaI], ""))),
    IF(_xlpm.ProblemFound="", "", "[" &amp; _xlpm.ProblemFound &amp; "]"))</f>
        <v/>
      </c>
      <c r="BO429" s="4" t="str">
        <f>IF(Table_Sequence_Check[[#This Row],[Restriction Enzyme 1 Check]]&lt;&gt;"", Table_Restriction_Enzymes[[#Headers],[XbaI]],"")</f>
        <v/>
      </c>
      <c r="BP429" s="4" t="str" cm="1">
        <f t="array" ref="BP429">_xlfn.LET(
    _xlpm.ProblemFound, _xlfn.TEXTJOIN(", ", TRUE, IF(OR(Table65[[#This Row],[Codon Optimize Capitalized?]]="No", Table65[[#This Row],[Codon Optimize Capitalized?]]=""), IF((ISNUMBER(SEARCH(Table_Restriction_Enzymes[AscI], Table65[[#This Row],[Custom Sequence/Bank ID]]))), Table_Restriction_Enzymes[AscI], ""),IF((ISNUMBER(FIND(LOWER(Table_Restriction_Enzymes[AscI]), Table65[[#This Row],[Custom Sequence/Bank ID]]))), Table_Restriction_Enzymes[AscI], ""))),
    IF(_xlpm.ProblemFound="", "", "[" &amp; _xlpm.ProblemFound &amp; "]"))</f>
        <v/>
      </c>
      <c r="BQ429" s="4" t="str">
        <f>IF(Table_Sequence_Check[[#This Row],[Restriction Enzyme 2 Check]]&lt;&gt;"", Table_Restriction_Enzymes[[#Headers],[AscI]],"")</f>
        <v/>
      </c>
      <c r="BR429" s="4" t="str">
        <f>IF(AND(Table65[[#This Row],[Vector]] &lt;&gt; "Banked Construct",Table65[[#This Row],[Service]]&lt;&gt;"Stock RNA", Table65[[#This Row],[Service]]&lt;&gt;"HT Geneblock Custom RNA", Table_Sequence_Check[[#This Row],[Restriction Enzyme 1 Check]]&lt;&gt;"", Table_Sequence_Check[[#This Row],[Restriction Enzyme 2 Check]]&lt;&gt; ""),"Error 8: Remove instances of one of the following: " &amp; _xlfn.CONCAT(Table_Sequence_Check[[#This Row],[Restriction Enzyme 1 Check]],Table_Sequence_Check[[#This Row],[Restriction Enzyme 2 Check]]),"")</f>
        <v/>
      </c>
      <c r="BS429" s="4" t="str" cm="1">
        <f t="array" ref="BS429">IF(
   AND(
      Table65[[#This Row],[Service]] &lt;&gt; "",
      OR(
         COUNTIF(Table65[Service], "HT Custom RNA") &gt; 0,
         COUNTIF(Table65[Service], "HT Geneblock Custom RNA") &gt; 0
      ),
      COUNTA(_xlfn.UNIQUE(_xlfn._xlws.FILTER(Table65[Service], Table65[Service] &lt;&gt; ""))) &gt; 1
   ),
   "Error 9: If selecting HT Custom RNA or HT Geneblock Custom RNA, all items must match the selected HT service",
   ""
)</f>
        <v/>
      </c>
      <c r="BT429" s="4" t="str" cm="1">
        <f t="array" ref="BT429">IF(
   AND(
      Table65[[#This Row],[Service]] &lt;&gt; "",
      OR(COUNTIF(Table65[Service], "*HT Custom RNA*") &gt; 0, COUNTIF(Table65[Service], "*HT Geneblock Custom RNA*") &gt; 0),
      OR(
         COUNTA(_xlfn.UNIQUE(_xlfn._xlws.FILTER(Table65[RNA Analytics], (Table65[Service] &lt;&gt; "")))) &gt; 1,
         COUNTA(_xlfn.UNIQUE(_xlfn._xlws.FILTER(Table65[Bank Construct?], (Table65[Service] &lt;&gt; "")))) &gt; 1,
         COUNTA(_xlfn.UNIQUE(_xlfn._xlws.FILTER(Table65[Synthesis Type], (Table65[Service] &lt;&gt; "")))) &gt; 1
      )
   ),
   "Error 10: If submitting HT Custom RNA or HT Geneblock Custom RNA service request, all items must have the same Synthesis Type, Banking, and Analytics",
   ""
)</f>
        <v/>
      </c>
      <c r="BU429" s="4" t="str">
        <f>IF(AND(OR(Table65[[#This Row],[Service]] = "HT Custom RNA",Table65[[#This Row],[Service]] = "HT Geneblock Custom RNA"), Table65[[#This Row],[Vector]]="Banked Construct"),"Error 11: Banked constructs cannot be submitted for HT/Geneblock Custom RNA service. Contact the core if you'd like to resynthesize an entire banked plate","")</f>
        <v/>
      </c>
      <c r="BV429" s="4" t="str">
        <f>IF(AND(Table65[[#This Row],[Service]] &lt;&gt; "", Table65[[#This Row],[Vector]]="Banked Construct", Table65[[#This Row],[Bank Construct?]]="Yes"),"Error 12: Cannot bank constructs that are already banked","")</f>
        <v/>
      </c>
      <c r="BW429" s="4" t="str" cm="1">
        <f t="array" ref="BW429">_xlfn.LET(
    _xlpm.ProblemFound, _xlfn.TEXTJOIN(", ", TRUE, IF(AND(Table65[[#This Row],[Synthesis Type]]="Other RNA", OR(Table65[[#This Row],[Codon Optimize Capitalized?]]="No", Table65[[#This Row],[Codon Optimize Capitalized?]]="")), IF((ISNUMBER(SEARCH(Table_pA_Check[pA Check], Table65[[#This Row],[Custom Sequence/Bank ID]]))), Table_pA_Check[pA Check], ""),IF((ISNUMBER(FIND(LOWER(Table_pA_Check[pA Check]), Table65[[#This Row],[Custom Sequence/Bank ID]]))), Table_pA_Check[pA Check], ""))),
    IF(_xlpm.ProblemFound="", "", "Error 13: Problem sequences found (" &amp; _xlpm.ProblemFound &amp; ")"))</f>
        <v/>
      </c>
      <c r="BX429" s="4" t="str">
        <f>IF(AND(Table65[[#This Row],[Service]] &lt;&gt; "", Table65[[#This Row],[Codon Optimize Capitalized?]]&lt;&gt; "No", Table65[[#This Row],[Codon Optimize Capitalized?]]&lt;&gt; "", Table65[[#This Row],[Codon Optimize Capitalized?]]&lt;&gt; "No Options", EXACT(Table65[[#This Row],[Custom Sequence/Bank ID]],LOWER(Table65[[#This Row],[Custom Sequence/Bank ID]]))),"Error 14: Codon optimization is selected, but sequence is lowercase. Change regions for optimization to uppercase","")</f>
        <v/>
      </c>
      <c r="BY429" s="4" t="str">
        <f>IF(COUNTIF(Table65[Name], Table65[[#This Row],[Name]]) &gt; 1, "Error 15: Duplicate name", "")</f>
        <v/>
      </c>
      <c r="BZ429" s="4" t="str">
        <f>IF(
   Table65[[#This Row],[Service]]&lt;&gt;"",
   IF(
      AND(Table65[[#This Row],[Formulation]]="", Table65[[#This Row],[Number of Aliquots]]&gt;1),
      "Error 16: The RTC can only aliquot formulated circRNA; unformulated circRNA is stable through many freeze-thaw cycles",
      ""
   ),
   ""
)</f>
        <v/>
      </c>
      <c r="CA429" s="4" t="str">
        <f>IF(
   Table65[[#This Row],[Service]]&lt;&gt;"",
   IF(
      Table65[[#This Row],[Number of Aliquots]] &gt; (Table65[[#This Row],[Quantity (mg)]]*20),
      "Error 17: Too many aliquots. Maximum aliquots for Quantity requested = " &amp; (Table65[[#This Row],[Quantity (mg)]]*20),
      ""
   ),
   ""
)</f>
        <v/>
      </c>
      <c r="CB429" s="4" t="str">
        <f>IF(
   AND(Table65[[#This Row],[Service]]&lt;&gt;"", Table65[[#This Row],[Quantity (mg)]]&lt;0.2, Table65[[#This Row],[Formulation]]&lt;&gt;"", Table65[[#This Row],[Formulation]]&lt;&gt;"None"),
   "Error 18: Quantity too low. Minimum is 0.2mg for formulations",
   ""
)</f>
        <v/>
      </c>
      <c r="CC429" s="4" t="str">
        <f>IF(
   AND(Table65[[#This Row],[Service]]&lt;&gt;"", Table65[[#This Row],[Vector]]="No Vector", Table65[[#This Row],[Service]]&lt;&gt;"HT Geneblock Custom RNA"),
   "Error 19: [No Vector] can only be used for Geneblock service",
   ""
)</f>
        <v/>
      </c>
      <c r="CD429" s="4" t="str">
        <f>_xlfn.LET(
    _xlpm.errorList, _xlfn.TEXTJOIN(". ", TRUE, Table_Sequence_Check[[#This Row],[Problem Sequence Check]:[GC Check]],Table_Sequence_Check[[#This Row],[Restriction Enzyme Error]:[Gblock No Vector Check]]),
    IF(AND(Table65[[#This Row],[Service]]&lt;&gt;"", Table65[[#This Row],[Custom Sequence/Bank ID]]&lt;&gt;"SPECIAL",_xlpm.errorList&lt;&gt;""), _xlpm.errorList &amp; ".", "")
)</f>
        <v/>
      </c>
      <c r="CF429" s="3" t="str">
        <f t="shared" si="30"/>
        <v>Required</v>
      </c>
      <c r="CG429" s="1" t="str">
        <f t="shared" si="31"/>
        <v>Optional</v>
      </c>
      <c r="CH429" s="1" t="str">
        <f>IF(Table65[[#This Row],[Service]]&lt;&gt;"",IF((Table65[[#This Row],[Service]]="HT Custom RNA") + (Table65[[#This Row],[Service]]="HT Geneblock Custom RNA"), "Empty","Required"),"Empty")</f>
        <v>Empty</v>
      </c>
      <c r="CI429" s="1" t="str">
        <f>IF(Table65[[#This Row],[Service]] = "Stock RNA", "Required","Empty")</f>
        <v>Empty</v>
      </c>
      <c r="CJ429" s="1" t="str">
        <f>IF(OR(Table65[[#This Row],[Service]] = "Custom RNA", Table65[[#This Row],[Service]] = "HT Custom RNA", Table65[[#This Row],[Service]] = "HT Geneblock Custom RNA", Table65[[#This Row],[Service]] = "Formulation"), "Required", "Empty")</f>
        <v>Empty</v>
      </c>
      <c r="CK429" s="1" t="str">
        <f>IF(OR(Table65[[#This Row],[Service]] = "Custom RNA", Table65[[#This Row],[Service]] = "HT Custom RNA", Table65[[#This Row],[Service]] = "HT Geneblock Custom RNA"), "Required", "Empty")</f>
        <v>Empty</v>
      </c>
      <c r="CL429" s="1" t="str">
        <f>IF(OR(Table65[[#This Row],[Service]] = "Custom RNA", Table65[[#This Row],[Service]] = "HT Custom RNA", Table65[[#This Row],[Service]] = "HT Geneblock Custom RNA"), "Required", "Empty")</f>
        <v>Empty</v>
      </c>
      <c r="CM429" s="1" t="str">
        <f>IF(OR(Table65[[#This Row],[Service]] = "Custom RNA", Table65[[#This Row],[Service]] = "HT Custom RNA", Table65[[#This Row],[Service]] = "HT Geneblock Custom RNA"), "Required", "Empty")</f>
        <v>Empty</v>
      </c>
      <c r="CN429" s="1" t="str">
        <f>IF(AND(Table65[[#This Row],[Vector]]&lt;&gt;"Banked Construct", OR(Table65[[#This Row],[Service]] = "Custom RNA", Table65[[#This Row],[Service]] = "HT Custom RNA",Table65[[#This Row],[Service]] = "HT Geneblock Custom RNA",)), "Optional", "Empty")</f>
        <v>Empty</v>
      </c>
      <c r="CO429" s="1" t="str">
        <f>IF(OR(Table65[[#This Row],[Service]] = "Custom RNA", Table65[[#This Row],[Service]] = "HT Custom RNA"), "Optional", "Empty")</f>
        <v>Empty</v>
      </c>
      <c r="CP429" s="1" t="str">
        <f>IF(OR(Table65[[#This Row],[Service]] = "Custom RNA", Table65[[#This Row],[Service]] = "HT Custom RNA", Table65[[#This Row],[Service]] = "HT Custom Geneblock RNA"), "Optional", "Empty")</f>
        <v>Empty</v>
      </c>
      <c r="CQ429" s="1" t="str">
        <f>IF(Table65[[#This Row],[Service]]&lt;&gt;"",IF(OR(Table65[[#This Row],[Service]]="HT Custom RNA", Table65[[#This Row],[Service]]="HT Geneblock Custom RNA"), "Empty","Optional"),"Empty")</f>
        <v>Empty</v>
      </c>
      <c r="CR429" s="1" t="str">
        <f>IF(AND(Table65[[#This Row],[Formulation]]&lt;&gt;"",Table65[[#This Row],[Formulation]]&lt;&gt;"None",Table65[[#This Row],[Formulation]]&lt;&gt;"No Options"), "Required","Empty")</f>
        <v>Empty</v>
      </c>
      <c r="CS429" s="1" t="str">
        <f>IF(AND(Table65[[#This Row],[Formulation]]&lt;&gt;"",Table65[[#This Row],[Formulation]]&lt;&gt;"None",Table65[[#This Row],[Formulation]]&lt;&gt;"No Options"), "Optional","Empty")</f>
        <v>Empty</v>
      </c>
      <c r="CT429" s="1" t="str">
        <f t="shared" si="32"/>
        <v>Optional</v>
      </c>
      <c r="CU429" s="1" t="str">
        <f t="shared" si="33"/>
        <v>Optional</v>
      </c>
      <c r="CV429" s="2" t="str">
        <f t="shared" si="34"/>
        <v>Optional</v>
      </c>
    </row>
    <row r="430" spans="1:100" x14ac:dyDescent="0.35">
      <c r="A430" s="69">
        <v>426</v>
      </c>
      <c r="B430" s="59"/>
      <c r="C430" s="83"/>
      <c r="D430" s="85"/>
      <c r="E430" s="90"/>
      <c r="F430" s="60"/>
      <c r="G430" s="60"/>
      <c r="H430" s="60"/>
      <c r="I430" s="61"/>
      <c r="J430" s="61"/>
      <c r="K430" s="105"/>
      <c r="L430" s="90"/>
      <c r="M430" s="60"/>
      <c r="N430" s="108"/>
      <c r="O430" s="91"/>
      <c r="P430" s="111"/>
      <c r="Q430" s="93" t="str">
        <f>Table_Sequence_Check[[#This Row],[Final Warnings]]</f>
        <v/>
      </c>
      <c r="R430" s="19"/>
      <c r="S430" s="19"/>
      <c r="T430" s="19"/>
      <c r="BG430" s="3" t="str" cm="1">
        <f t="array" ref="BG430">_xlfn.LET(
    _xlpm.ProblemFound, _xlfn.TEXTJOIN(", ", TRUE, IF(OR(Table65[[#This Row],[Codon Optimize Capitalized?]]="No", Table65[[#This Row],[Codon Optimize Capitalized?]]=""), IF((ISNUMBER(SEARCH(Table_Problem_Sequences[Problem Sequences], Table65[[#This Row],[Custom Sequence/Bank ID]]))), Table_Problem_Sequences[Problem Sequences], ""),IF((ISNUMBER(FIND(LOWER(Table_Problem_Sequences[Problem Sequences]), Table65[[#This Row],[Custom Sequence/Bank ID]]))), Table_Problem_Sequences[Problem Sequences], ""))),
    IF(_xlpm.ProblemFound="", "", "Warning 1: Problem sequences found (" &amp; _xlpm.ProblemFound &amp; ")"))</f>
        <v/>
      </c>
      <c r="BH430" s="3" t="str">
        <f>IF(AND(Table65[[#This Row],[Vector]] &lt;&gt; "Banked Construct",Table65[[#This Row],[Service]]&lt;&gt;"Stock RNA", LEN(Table65[[#This Row],[Custom Sequence/Bank ID]])&lt;300, Table65[[#This Row],[Custom Sequence/Bank ID]]&lt;&gt;""),"Comment: Sequence is less than 300nt. A spacer sequence will be added to bring the length up to 300nt","")</f>
        <v/>
      </c>
      <c r="BI430" s="1" t="str">
        <f>IF(AND(Table65[[#This Row],[Custom Sequence/Bank ID]]&lt;&gt;"", Table65[[#This Row],[Codon Optimize Capitalized?]]&lt;&gt; "No", Table65[[#This Row],[Codon Optimize Capitalized?]]&lt;&gt; "", Table65[[#This Row],[Codon Optimize Capitalized?]]&lt;&gt; "No Options"),
    IF(MOD(LEN(SUBSTITUTE(SUBSTITUTE(SUBSTITUTE(SUBSTITUTE(SUBSTITUTE(Table65[[#This Row],[Custom Sequence/Bank ID]], "a", ""), "c", ""), "g", ""), "u", ""), "t", "")), 3) = 0,
        "",
        "Error 3: Optimization regions not divisible by 3"),
    "")</f>
        <v/>
      </c>
      <c r="BJ430" s="1" t="str">
        <f>IF(
    Table65[[#This Row],[Vector]]="Banked Construct",
    IF(
        AND(
            LEFT(Table65[[#This Row],[Custom Sequence/Bank ID]], 3)="RTC",
            ISNUMBER(VALUE(MID(Table65[[#This Row],[Custom Sequence/Bank ID]], 4, 7))),
            LEN(Table65[[#This Row],[Custom Sequence/Bank ID]])=10
        ),
        "",
        "Error 4: Incorrect Bank ID"
    ),
    ""
)</f>
        <v/>
      </c>
      <c r="BK430" s="1" t="str">
        <f>IF(
   AND(Table65[[#This Row],[Vector]]&lt;&gt;"Banked Construct", LEN(Table65[[#This Row],[Custom Sequence/Bank ID]])&gt;0),
   IF(
      LEN(
         SUBSTITUTE(
            SUBSTITUTE(
               SUBSTITUTE(
                  SUBSTITUTE(UPPER(Table65[[#This Row],[Custom Sequence/Bank ID]]),"A",""),
               "C",""),
            "T",""),
         "G","")
      )&gt;0,
      "Error 5: Non-ACGT characters present",
      ""
   ),
   ""
)</f>
        <v/>
      </c>
      <c r="BL430" s="4" t="str">
        <f>IF(AND(Table65[[#This Row],[Vector]] &lt;&gt; "Banked Construct",Table65[[#This Row],[Service]]="Custom RNA", LEN(Table65[[#This Row],[Custom Sequence/Bank ID]])&gt;10000),"Error 6: Maximum sequence length is 10,000nt",IF(AND(Table65[[#This Row],[Vector]] &lt;&gt; "Banked Construct",Table65[[#This Row],[Service]]="HT Custom RNA", LEN(Table65[[#This Row],[Custom Sequence/Bank ID]])&gt;5000),"Error 6: Maximum sequence length for HT is 5,000nt", IF(Table65[[#This Row],[Service]]="HT Geneblock Custom RNA", IF(AND(Table65[[#This Row],[Vector]]="RTC coding circRNA", LEN(Table65[[#This Row],[Custom Sequence/Bank ID]])&gt;3793),"Error 6: Maximum sequence length for Coding CircRNA Geneblock is 3,793nt", IF(AND(Table65[[#This Row],[Vector]]="RTC noncoding circRNA", LEN(Table65[[#This Row],[Custom Sequence/Bank ID]])&gt;4493),"Error 6: Maximum sequence length for Noncoding CircRNA Geneblock is 4,493nt", IF(AND(Table65[[#This Row],[Vector]]="RTC Other RNA", LEN(Table65[[#This Row],[Custom Sequence/Bank ID]])&gt;4913),"Error 6: Maximum sequence length for Other RNA Geneblock is 4,913nt",""))),"")))</f>
        <v/>
      </c>
      <c r="BM430" s="4" t="str">
        <f>IF(AND(Table65[[#This Row],[Vector]] &lt;&gt; "Banked Construct", Table65[[#This Row],[Service]]&lt;&gt;"Stock RNA", Table65[[#This Row],[Custom Sequence/Bank ID]]&lt;&gt;""),
    _xlfn.LET(
        _xlpm.Sequence, Table65[[#This Row],[Custom Sequence/Bank ID]],
        _xlpm.OriginalLength, IF(AND(Table65[[#This Row],[Codon Optimize Capitalized?]] &lt;&gt; "No", Table65[[#This Row],[Codon Optimize Capitalized?]] &lt;&gt; ""),
                           LEN(SUBSTITUTE(SUBSTITUTE(SUBSTITUTE(SUBSTITUTE(SUBSTITUTE(_xlpm.Sequence, "A", ""), "C", ""), "G", ""), "T", ""), "U", "")),
                           LEN(_xlpm.Sequence)),
        _xlpm.NoGCLength, IF(AND(Table65[[#This Row],[Codon Optimize Capitalized?]] &lt;&gt; "No", Table65[[#This Row],[Codon Optimize Capitalized?]] &lt;&gt; ""),
                       LEN((SUBSTITUTE(SUBSTITUTE(SUBSTITUTE(SUBSTITUTE(SUBSTITUTE(SUBSTITUTE(SUBSTITUTE(_xlpm.Sequence, "A", ""), "C", ""), "G", ""), "T", ""), "U", ""), "g", ""), "c", ""))),
                       LEN(SUBSTITUTE(SUBSTITUTE(UPPER(_xlpm.Sequence), "G", ""), "C", ""))),
        _xlpm.GCLength, _xlpm.OriginalLength - _xlpm.NoGCLength,
        _xlpm.GCPercentage, IF(_xlpm.OriginalLength &gt; 15, _xlpm.GCLength / _xlpm.OriginalLength, 0.5),
                IF(OR(_xlpm.GCPercentage &gt; 0.65, _xlpm.GCPercentage &lt; 0.25), "Warning 7: Unoptimized region GC is not between 25-65%", "")
    ),
    ""
)</f>
        <v/>
      </c>
      <c r="BN430" s="4" t="str" cm="1">
        <f t="array" ref="BN430">_xlfn.LET(
    _xlpm.ProblemFound, _xlfn.TEXTJOIN(", ", TRUE, IF(OR(Table65[[#This Row],[Codon Optimize Capitalized?]]="No", Table65[[#This Row],[Codon Optimize Capitalized?]]=""), IF((ISNUMBER(SEARCH(Table_Restriction_Enzymes[XbaI], Table65[[#This Row],[Custom Sequence/Bank ID]]))), Table_Restriction_Enzymes[XbaI], ""),IF((ISNUMBER(FIND(LOWER(Table_Restriction_Enzymes[XbaI]), Table65[[#This Row],[Custom Sequence/Bank ID]]))), Table_Restriction_Enzymes[XbaI], ""))),
    IF(_xlpm.ProblemFound="", "", "[" &amp; _xlpm.ProblemFound &amp; "]"))</f>
        <v/>
      </c>
      <c r="BO430" s="4" t="str">
        <f>IF(Table_Sequence_Check[[#This Row],[Restriction Enzyme 1 Check]]&lt;&gt;"", Table_Restriction_Enzymes[[#Headers],[XbaI]],"")</f>
        <v/>
      </c>
      <c r="BP430" s="4" t="str" cm="1">
        <f t="array" ref="BP430">_xlfn.LET(
    _xlpm.ProblemFound, _xlfn.TEXTJOIN(", ", TRUE, IF(OR(Table65[[#This Row],[Codon Optimize Capitalized?]]="No", Table65[[#This Row],[Codon Optimize Capitalized?]]=""), IF((ISNUMBER(SEARCH(Table_Restriction_Enzymes[AscI], Table65[[#This Row],[Custom Sequence/Bank ID]]))), Table_Restriction_Enzymes[AscI], ""),IF((ISNUMBER(FIND(LOWER(Table_Restriction_Enzymes[AscI]), Table65[[#This Row],[Custom Sequence/Bank ID]]))), Table_Restriction_Enzymes[AscI], ""))),
    IF(_xlpm.ProblemFound="", "", "[" &amp; _xlpm.ProblemFound &amp; "]"))</f>
        <v/>
      </c>
      <c r="BQ430" s="4" t="str">
        <f>IF(Table_Sequence_Check[[#This Row],[Restriction Enzyme 2 Check]]&lt;&gt;"", Table_Restriction_Enzymes[[#Headers],[AscI]],"")</f>
        <v/>
      </c>
      <c r="BR430" s="4" t="str">
        <f>IF(AND(Table65[[#This Row],[Vector]] &lt;&gt; "Banked Construct",Table65[[#This Row],[Service]]&lt;&gt;"Stock RNA", Table65[[#This Row],[Service]]&lt;&gt;"HT Geneblock Custom RNA", Table_Sequence_Check[[#This Row],[Restriction Enzyme 1 Check]]&lt;&gt;"", Table_Sequence_Check[[#This Row],[Restriction Enzyme 2 Check]]&lt;&gt; ""),"Error 8: Remove instances of one of the following: " &amp; _xlfn.CONCAT(Table_Sequence_Check[[#This Row],[Restriction Enzyme 1 Check]],Table_Sequence_Check[[#This Row],[Restriction Enzyme 2 Check]]),"")</f>
        <v/>
      </c>
      <c r="BS430" s="4" t="str" cm="1">
        <f t="array" ref="BS430">IF(
   AND(
      Table65[[#This Row],[Service]] &lt;&gt; "",
      OR(
         COUNTIF(Table65[Service], "HT Custom RNA") &gt; 0,
         COUNTIF(Table65[Service], "HT Geneblock Custom RNA") &gt; 0
      ),
      COUNTA(_xlfn.UNIQUE(_xlfn._xlws.FILTER(Table65[Service], Table65[Service] &lt;&gt; ""))) &gt; 1
   ),
   "Error 9: If selecting HT Custom RNA or HT Geneblock Custom RNA, all items must match the selected HT service",
   ""
)</f>
        <v/>
      </c>
      <c r="BT430" s="4" t="str" cm="1">
        <f t="array" ref="BT430">IF(
   AND(
      Table65[[#This Row],[Service]] &lt;&gt; "",
      OR(COUNTIF(Table65[Service], "*HT Custom RNA*") &gt; 0, COUNTIF(Table65[Service], "*HT Geneblock Custom RNA*") &gt; 0),
      OR(
         COUNTA(_xlfn.UNIQUE(_xlfn._xlws.FILTER(Table65[RNA Analytics], (Table65[Service] &lt;&gt; "")))) &gt; 1,
         COUNTA(_xlfn.UNIQUE(_xlfn._xlws.FILTER(Table65[Bank Construct?], (Table65[Service] &lt;&gt; "")))) &gt; 1,
         COUNTA(_xlfn.UNIQUE(_xlfn._xlws.FILTER(Table65[Synthesis Type], (Table65[Service] &lt;&gt; "")))) &gt; 1
      )
   ),
   "Error 10: If submitting HT Custom RNA or HT Geneblock Custom RNA service request, all items must have the same Synthesis Type, Banking, and Analytics",
   ""
)</f>
        <v/>
      </c>
      <c r="BU430" s="4" t="str">
        <f>IF(AND(OR(Table65[[#This Row],[Service]] = "HT Custom RNA",Table65[[#This Row],[Service]] = "HT Geneblock Custom RNA"), Table65[[#This Row],[Vector]]="Banked Construct"),"Error 11: Banked constructs cannot be submitted for HT/Geneblock Custom RNA service. Contact the core if you'd like to resynthesize an entire banked plate","")</f>
        <v/>
      </c>
      <c r="BV430" s="4" t="str">
        <f>IF(AND(Table65[[#This Row],[Service]] &lt;&gt; "", Table65[[#This Row],[Vector]]="Banked Construct", Table65[[#This Row],[Bank Construct?]]="Yes"),"Error 12: Cannot bank constructs that are already banked","")</f>
        <v/>
      </c>
      <c r="BW430" s="4" t="str" cm="1">
        <f t="array" ref="BW430">_xlfn.LET(
    _xlpm.ProblemFound, _xlfn.TEXTJOIN(", ", TRUE, IF(AND(Table65[[#This Row],[Synthesis Type]]="Other RNA", OR(Table65[[#This Row],[Codon Optimize Capitalized?]]="No", Table65[[#This Row],[Codon Optimize Capitalized?]]="")), IF((ISNUMBER(SEARCH(Table_pA_Check[pA Check], Table65[[#This Row],[Custom Sequence/Bank ID]]))), Table_pA_Check[pA Check], ""),IF((ISNUMBER(FIND(LOWER(Table_pA_Check[pA Check]), Table65[[#This Row],[Custom Sequence/Bank ID]]))), Table_pA_Check[pA Check], ""))),
    IF(_xlpm.ProblemFound="", "", "Error 13: Problem sequences found (" &amp; _xlpm.ProblemFound &amp; ")"))</f>
        <v/>
      </c>
      <c r="BX430" s="4" t="str">
        <f>IF(AND(Table65[[#This Row],[Service]] &lt;&gt; "", Table65[[#This Row],[Codon Optimize Capitalized?]]&lt;&gt; "No", Table65[[#This Row],[Codon Optimize Capitalized?]]&lt;&gt; "", Table65[[#This Row],[Codon Optimize Capitalized?]]&lt;&gt; "No Options", EXACT(Table65[[#This Row],[Custom Sequence/Bank ID]],LOWER(Table65[[#This Row],[Custom Sequence/Bank ID]]))),"Error 14: Codon optimization is selected, but sequence is lowercase. Change regions for optimization to uppercase","")</f>
        <v/>
      </c>
      <c r="BY430" s="4" t="str">
        <f>IF(COUNTIF(Table65[Name], Table65[[#This Row],[Name]]) &gt; 1, "Error 15: Duplicate name", "")</f>
        <v/>
      </c>
      <c r="BZ430" s="4" t="str">
        <f>IF(
   Table65[[#This Row],[Service]]&lt;&gt;"",
   IF(
      AND(Table65[[#This Row],[Formulation]]="", Table65[[#This Row],[Number of Aliquots]]&gt;1),
      "Error 16: The RTC can only aliquot formulated circRNA; unformulated circRNA is stable through many freeze-thaw cycles",
      ""
   ),
   ""
)</f>
        <v/>
      </c>
      <c r="CA430" s="4" t="str">
        <f>IF(
   Table65[[#This Row],[Service]]&lt;&gt;"",
   IF(
      Table65[[#This Row],[Number of Aliquots]] &gt; (Table65[[#This Row],[Quantity (mg)]]*20),
      "Error 17: Too many aliquots. Maximum aliquots for Quantity requested = " &amp; (Table65[[#This Row],[Quantity (mg)]]*20),
      ""
   ),
   ""
)</f>
        <v/>
      </c>
      <c r="CB430" s="4" t="str">
        <f>IF(
   AND(Table65[[#This Row],[Service]]&lt;&gt;"", Table65[[#This Row],[Quantity (mg)]]&lt;0.2, Table65[[#This Row],[Formulation]]&lt;&gt;"", Table65[[#This Row],[Formulation]]&lt;&gt;"None"),
   "Error 18: Quantity too low. Minimum is 0.2mg for formulations",
   ""
)</f>
        <v/>
      </c>
      <c r="CC430" s="4" t="str">
        <f>IF(
   AND(Table65[[#This Row],[Service]]&lt;&gt;"", Table65[[#This Row],[Vector]]="No Vector", Table65[[#This Row],[Service]]&lt;&gt;"HT Geneblock Custom RNA"),
   "Error 19: [No Vector] can only be used for Geneblock service",
   ""
)</f>
        <v/>
      </c>
      <c r="CD430" s="4" t="str">
        <f>_xlfn.LET(
    _xlpm.errorList, _xlfn.TEXTJOIN(". ", TRUE, Table_Sequence_Check[[#This Row],[Problem Sequence Check]:[GC Check]],Table_Sequence_Check[[#This Row],[Restriction Enzyme Error]:[Gblock No Vector Check]]),
    IF(AND(Table65[[#This Row],[Service]]&lt;&gt;"", Table65[[#This Row],[Custom Sequence/Bank ID]]&lt;&gt;"SPECIAL",_xlpm.errorList&lt;&gt;""), _xlpm.errorList &amp; ".", "")
)</f>
        <v/>
      </c>
      <c r="CF430" s="3" t="str">
        <f t="shared" si="30"/>
        <v>Required</v>
      </c>
      <c r="CG430" s="1" t="str">
        <f t="shared" si="31"/>
        <v>Optional</v>
      </c>
      <c r="CH430" s="1" t="str">
        <f>IF(Table65[[#This Row],[Service]]&lt;&gt;"",IF((Table65[[#This Row],[Service]]="HT Custom RNA") + (Table65[[#This Row],[Service]]="HT Geneblock Custom RNA"), "Empty","Required"),"Empty")</f>
        <v>Empty</v>
      </c>
      <c r="CI430" s="1" t="str">
        <f>IF(Table65[[#This Row],[Service]] = "Stock RNA", "Required","Empty")</f>
        <v>Empty</v>
      </c>
      <c r="CJ430" s="1" t="str">
        <f>IF(OR(Table65[[#This Row],[Service]] = "Custom RNA", Table65[[#This Row],[Service]] = "HT Custom RNA", Table65[[#This Row],[Service]] = "HT Geneblock Custom RNA", Table65[[#This Row],[Service]] = "Formulation"), "Required", "Empty")</f>
        <v>Empty</v>
      </c>
      <c r="CK430" s="1" t="str">
        <f>IF(OR(Table65[[#This Row],[Service]] = "Custom RNA", Table65[[#This Row],[Service]] = "HT Custom RNA", Table65[[#This Row],[Service]] = "HT Geneblock Custom RNA"), "Required", "Empty")</f>
        <v>Empty</v>
      </c>
      <c r="CL430" s="1" t="str">
        <f>IF(OR(Table65[[#This Row],[Service]] = "Custom RNA", Table65[[#This Row],[Service]] = "HT Custom RNA", Table65[[#This Row],[Service]] = "HT Geneblock Custom RNA"), "Required", "Empty")</f>
        <v>Empty</v>
      </c>
      <c r="CM430" s="1" t="str">
        <f>IF(OR(Table65[[#This Row],[Service]] = "Custom RNA", Table65[[#This Row],[Service]] = "HT Custom RNA", Table65[[#This Row],[Service]] = "HT Geneblock Custom RNA"), "Required", "Empty")</f>
        <v>Empty</v>
      </c>
      <c r="CN430" s="1" t="str">
        <f>IF(AND(Table65[[#This Row],[Vector]]&lt;&gt;"Banked Construct", OR(Table65[[#This Row],[Service]] = "Custom RNA", Table65[[#This Row],[Service]] = "HT Custom RNA",Table65[[#This Row],[Service]] = "HT Geneblock Custom RNA",)), "Optional", "Empty")</f>
        <v>Empty</v>
      </c>
      <c r="CO430" s="1" t="str">
        <f>IF(OR(Table65[[#This Row],[Service]] = "Custom RNA", Table65[[#This Row],[Service]] = "HT Custom RNA"), "Optional", "Empty")</f>
        <v>Empty</v>
      </c>
      <c r="CP430" s="1" t="str">
        <f>IF(OR(Table65[[#This Row],[Service]] = "Custom RNA", Table65[[#This Row],[Service]] = "HT Custom RNA", Table65[[#This Row],[Service]] = "HT Custom Geneblock RNA"), "Optional", "Empty")</f>
        <v>Empty</v>
      </c>
      <c r="CQ430" s="1" t="str">
        <f>IF(Table65[[#This Row],[Service]]&lt;&gt;"",IF(OR(Table65[[#This Row],[Service]]="HT Custom RNA", Table65[[#This Row],[Service]]="HT Geneblock Custom RNA"), "Empty","Optional"),"Empty")</f>
        <v>Empty</v>
      </c>
      <c r="CR430" s="1" t="str">
        <f>IF(AND(Table65[[#This Row],[Formulation]]&lt;&gt;"",Table65[[#This Row],[Formulation]]&lt;&gt;"None",Table65[[#This Row],[Formulation]]&lt;&gt;"No Options"), "Required","Empty")</f>
        <v>Empty</v>
      </c>
      <c r="CS430" s="1" t="str">
        <f>IF(AND(Table65[[#This Row],[Formulation]]&lt;&gt;"",Table65[[#This Row],[Formulation]]&lt;&gt;"None",Table65[[#This Row],[Formulation]]&lt;&gt;"No Options"), "Optional","Empty")</f>
        <v>Empty</v>
      </c>
      <c r="CT430" s="1" t="str">
        <f t="shared" si="32"/>
        <v>Optional</v>
      </c>
      <c r="CU430" s="1" t="str">
        <f t="shared" si="33"/>
        <v>Optional</v>
      </c>
      <c r="CV430" s="2" t="str">
        <f t="shared" si="34"/>
        <v>Optional</v>
      </c>
    </row>
    <row r="431" spans="1:100" x14ac:dyDescent="0.35">
      <c r="A431" s="69">
        <v>427</v>
      </c>
      <c r="B431" s="59"/>
      <c r="C431" s="83"/>
      <c r="D431" s="85"/>
      <c r="E431" s="90"/>
      <c r="F431" s="60"/>
      <c r="G431" s="60"/>
      <c r="H431" s="60"/>
      <c r="I431" s="61"/>
      <c r="J431" s="61"/>
      <c r="K431" s="105"/>
      <c r="L431" s="90"/>
      <c r="M431" s="60"/>
      <c r="N431" s="108"/>
      <c r="O431" s="91"/>
      <c r="P431" s="111"/>
      <c r="Q431" s="93" t="str">
        <f>Table_Sequence_Check[[#This Row],[Final Warnings]]</f>
        <v/>
      </c>
      <c r="R431" s="19"/>
      <c r="S431" s="19"/>
      <c r="T431" s="19"/>
      <c r="BG431" s="3" t="str" cm="1">
        <f t="array" ref="BG431">_xlfn.LET(
    _xlpm.ProblemFound, _xlfn.TEXTJOIN(", ", TRUE, IF(OR(Table65[[#This Row],[Codon Optimize Capitalized?]]="No", Table65[[#This Row],[Codon Optimize Capitalized?]]=""), IF((ISNUMBER(SEARCH(Table_Problem_Sequences[Problem Sequences], Table65[[#This Row],[Custom Sequence/Bank ID]]))), Table_Problem_Sequences[Problem Sequences], ""),IF((ISNUMBER(FIND(LOWER(Table_Problem_Sequences[Problem Sequences]), Table65[[#This Row],[Custom Sequence/Bank ID]]))), Table_Problem_Sequences[Problem Sequences], ""))),
    IF(_xlpm.ProblemFound="", "", "Warning 1: Problem sequences found (" &amp; _xlpm.ProblemFound &amp; ")"))</f>
        <v/>
      </c>
      <c r="BH431" s="3" t="str">
        <f>IF(AND(Table65[[#This Row],[Vector]] &lt;&gt; "Banked Construct",Table65[[#This Row],[Service]]&lt;&gt;"Stock RNA", LEN(Table65[[#This Row],[Custom Sequence/Bank ID]])&lt;300, Table65[[#This Row],[Custom Sequence/Bank ID]]&lt;&gt;""),"Comment: Sequence is less than 300nt. A spacer sequence will be added to bring the length up to 300nt","")</f>
        <v/>
      </c>
      <c r="BI431" s="1" t="str">
        <f>IF(AND(Table65[[#This Row],[Custom Sequence/Bank ID]]&lt;&gt;"", Table65[[#This Row],[Codon Optimize Capitalized?]]&lt;&gt; "No", Table65[[#This Row],[Codon Optimize Capitalized?]]&lt;&gt; "", Table65[[#This Row],[Codon Optimize Capitalized?]]&lt;&gt; "No Options"),
    IF(MOD(LEN(SUBSTITUTE(SUBSTITUTE(SUBSTITUTE(SUBSTITUTE(SUBSTITUTE(Table65[[#This Row],[Custom Sequence/Bank ID]], "a", ""), "c", ""), "g", ""), "u", ""), "t", "")), 3) = 0,
        "",
        "Error 3: Optimization regions not divisible by 3"),
    "")</f>
        <v/>
      </c>
      <c r="BJ431" s="1" t="str">
        <f>IF(
    Table65[[#This Row],[Vector]]="Banked Construct",
    IF(
        AND(
            LEFT(Table65[[#This Row],[Custom Sequence/Bank ID]], 3)="RTC",
            ISNUMBER(VALUE(MID(Table65[[#This Row],[Custom Sequence/Bank ID]], 4, 7))),
            LEN(Table65[[#This Row],[Custom Sequence/Bank ID]])=10
        ),
        "",
        "Error 4: Incorrect Bank ID"
    ),
    ""
)</f>
        <v/>
      </c>
      <c r="BK431" s="1" t="str">
        <f>IF(
   AND(Table65[[#This Row],[Vector]]&lt;&gt;"Banked Construct", LEN(Table65[[#This Row],[Custom Sequence/Bank ID]])&gt;0),
   IF(
      LEN(
         SUBSTITUTE(
            SUBSTITUTE(
               SUBSTITUTE(
                  SUBSTITUTE(UPPER(Table65[[#This Row],[Custom Sequence/Bank ID]]),"A",""),
               "C",""),
            "T",""),
         "G","")
      )&gt;0,
      "Error 5: Non-ACGT characters present",
      ""
   ),
   ""
)</f>
        <v/>
      </c>
      <c r="BL431" s="4" t="str">
        <f>IF(AND(Table65[[#This Row],[Vector]] &lt;&gt; "Banked Construct",Table65[[#This Row],[Service]]="Custom RNA", LEN(Table65[[#This Row],[Custom Sequence/Bank ID]])&gt;10000),"Error 6: Maximum sequence length is 10,000nt",IF(AND(Table65[[#This Row],[Vector]] &lt;&gt; "Banked Construct",Table65[[#This Row],[Service]]="HT Custom RNA", LEN(Table65[[#This Row],[Custom Sequence/Bank ID]])&gt;5000),"Error 6: Maximum sequence length for HT is 5,000nt", IF(Table65[[#This Row],[Service]]="HT Geneblock Custom RNA", IF(AND(Table65[[#This Row],[Vector]]="RTC coding circRNA", LEN(Table65[[#This Row],[Custom Sequence/Bank ID]])&gt;3793),"Error 6: Maximum sequence length for Coding CircRNA Geneblock is 3,793nt", IF(AND(Table65[[#This Row],[Vector]]="RTC noncoding circRNA", LEN(Table65[[#This Row],[Custom Sequence/Bank ID]])&gt;4493),"Error 6: Maximum sequence length for Noncoding CircRNA Geneblock is 4,493nt", IF(AND(Table65[[#This Row],[Vector]]="RTC Other RNA", LEN(Table65[[#This Row],[Custom Sequence/Bank ID]])&gt;4913),"Error 6: Maximum sequence length for Other RNA Geneblock is 4,913nt",""))),"")))</f>
        <v/>
      </c>
      <c r="BM431" s="4" t="str">
        <f>IF(AND(Table65[[#This Row],[Vector]] &lt;&gt; "Banked Construct", Table65[[#This Row],[Service]]&lt;&gt;"Stock RNA", Table65[[#This Row],[Custom Sequence/Bank ID]]&lt;&gt;""),
    _xlfn.LET(
        _xlpm.Sequence, Table65[[#This Row],[Custom Sequence/Bank ID]],
        _xlpm.OriginalLength, IF(AND(Table65[[#This Row],[Codon Optimize Capitalized?]] &lt;&gt; "No", Table65[[#This Row],[Codon Optimize Capitalized?]] &lt;&gt; ""),
                           LEN(SUBSTITUTE(SUBSTITUTE(SUBSTITUTE(SUBSTITUTE(SUBSTITUTE(_xlpm.Sequence, "A", ""), "C", ""), "G", ""), "T", ""), "U", "")),
                           LEN(_xlpm.Sequence)),
        _xlpm.NoGCLength, IF(AND(Table65[[#This Row],[Codon Optimize Capitalized?]] &lt;&gt; "No", Table65[[#This Row],[Codon Optimize Capitalized?]] &lt;&gt; ""),
                       LEN((SUBSTITUTE(SUBSTITUTE(SUBSTITUTE(SUBSTITUTE(SUBSTITUTE(SUBSTITUTE(SUBSTITUTE(_xlpm.Sequence, "A", ""), "C", ""), "G", ""), "T", ""), "U", ""), "g", ""), "c", ""))),
                       LEN(SUBSTITUTE(SUBSTITUTE(UPPER(_xlpm.Sequence), "G", ""), "C", ""))),
        _xlpm.GCLength, _xlpm.OriginalLength - _xlpm.NoGCLength,
        _xlpm.GCPercentage, IF(_xlpm.OriginalLength &gt; 15, _xlpm.GCLength / _xlpm.OriginalLength, 0.5),
                IF(OR(_xlpm.GCPercentage &gt; 0.65, _xlpm.GCPercentage &lt; 0.25), "Warning 7: Unoptimized region GC is not between 25-65%", "")
    ),
    ""
)</f>
        <v/>
      </c>
      <c r="BN431" s="4" t="str" cm="1">
        <f t="array" ref="BN431">_xlfn.LET(
    _xlpm.ProblemFound, _xlfn.TEXTJOIN(", ", TRUE, IF(OR(Table65[[#This Row],[Codon Optimize Capitalized?]]="No", Table65[[#This Row],[Codon Optimize Capitalized?]]=""), IF((ISNUMBER(SEARCH(Table_Restriction_Enzymes[XbaI], Table65[[#This Row],[Custom Sequence/Bank ID]]))), Table_Restriction_Enzymes[XbaI], ""),IF((ISNUMBER(FIND(LOWER(Table_Restriction_Enzymes[XbaI]), Table65[[#This Row],[Custom Sequence/Bank ID]]))), Table_Restriction_Enzymes[XbaI], ""))),
    IF(_xlpm.ProblemFound="", "", "[" &amp; _xlpm.ProblemFound &amp; "]"))</f>
        <v/>
      </c>
      <c r="BO431" s="4" t="str">
        <f>IF(Table_Sequence_Check[[#This Row],[Restriction Enzyme 1 Check]]&lt;&gt;"", Table_Restriction_Enzymes[[#Headers],[XbaI]],"")</f>
        <v/>
      </c>
      <c r="BP431" s="4" t="str" cm="1">
        <f t="array" ref="BP431">_xlfn.LET(
    _xlpm.ProblemFound, _xlfn.TEXTJOIN(", ", TRUE, IF(OR(Table65[[#This Row],[Codon Optimize Capitalized?]]="No", Table65[[#This Row],[Codon Optimize Capitalized?]]=""), IF((ISNUMBER(SEARCH(Table_Restriction_Enzymes[AscI], Table65[[#This Row],[Custom Sequence/Bank ID]]))), Table_Restriction_Enzymes[AscI], ""),IF((ISNUMBER(FIND(LOWER(Table_Restriction_Enzymes[AscI]), Table65[[#This Row],[Custom Sequence/Bank ID]]))), Table_Restriction_Enzymes[AscI], ""))),
    IF(_xlpm.ProblemFound="", "", "[" &amp; _xlpm.ProblemFound &amp; "]"))</f>
        <v/>
      </c>
      <c r="BQ431" s="4" t="str">
        <f>IF(Table_Sequence_Check[[#This Row],[Restriction Enzyme 2 Check]]&lt;&gt;"", Table_Restriction_Enzymes[[#Headers],[AscI]],"")</f>
        <v/>
      </c>
      <c r="BR431" s="4" t="str">
        <f>IF(AND(Table65[[#This Row],[Vector]] &lt;&gt; "Banked Construct",Table65[[#This Row],[Service]]&lt;&gt;"Stock RNA", Table65[[#This Row],[Service]]&lt;&gt;"HT Geneblock Custom RNA", Table_Sequence_Check[[#This Row],[Restriction Enzyme 1 Check]]&lt;&gt;"", Table_Sequence_Check[[#This Row],[Restriction Enzyme 2 Check]]&lt;&gt; ""),"Error 8: Remove instances of one of the following: " &amp; _xlfn.CONCAT(Table_Sequence_Check[[#This Row],[Restriction Enzyme 1 Check]],Table_Sequence_Check[[#This Row],[Restriction Enzyme 2 Check]]),"")</f>
        <v/>
      </c>
      <c r="BS431" s="4" t="str" cm="1">
        <f t="array" ref="BS431">IF(
   AND(
      Table65[[#This Row],[Service]] &lt;&gt; "",
      OR(
         COUNTIF(Table65[Service], "HT Custom RNA") &gt; 0,
         COUNTIF(Table65[Service], "HT Geneblock Custom RNA") &gt; 0
      ),
      COUNTA(_xlfn.UNIQUE(_xlfn._xlws.FILTER(Table65[Service], Table65[Service] &lt;&gt; ""))) &gt; 1
   ),
   "Error 9: If selecting HT Custom RNA or HT Geneblock Custom RNA, all items must match the selected HT service",
   ""
)</f>
        <v/>
      </c>
      <c r="BT431" s="4" t="str" cm="1">
        <f t="array" ref="BT431">IF(
   AND(
      Table65[[#This Row],[Service]] &lt;&gt; "",
      OR(COUNTIF(Table65[Service], "*HT Custom RNA*") &gt; 0, COUNTIF(Table65[Service], "*HT Geneblock Custom RNA*") &gt; 0),
      OR(
         COUNTA(_xlfn.UNIQUE(_xlfn._xlws.FILTER(Table65[RNA Analytics], (Table65[Service] &lt;&gt; "")))) &gt; 1,
         COUNTA(_xlfn.UNIQUE(_xlfn._xlws.FILTER(Table65[Bank Construct?], (Table65[Service] &lt;&gt; "")))) &gt; 1,
         COUNTA(_xlfn.UNIQUE(_xlfn._xlws.FILTER(Table65[Synthesis Type], (Table65[Service] &lt;&gt; "")))) &gt; 1
      )
   ),
   "Error 10: If submitting HT Custom RNA or HT Geneblock Custom RNA service request, all items must have the same Synthesis Type, Banking, and Analytics",
   ""
)</f>
        <v/>
      </c>
      <c r="BU431" s="4" t="str">
        <f>IF(AND(OR(Table65[[#This Row],[Service]] = "HT Custom RNA",Table65[[#This Row],[Service]] = "HT Geneblock Custom RNA"), Table65[[#This Row],[Vector]]="Banked Construct"),"Error 11: Banked constructs cannot be submitted for HT/Geneblock Custom RNA service. Contact the core if you'd like to resynthesize an entire banked plate","")</f>
        <v/>
      </c>
      <c r="BV431" s="4" t="str">
        <f>IF(AND(Table65[[#This Row],[Service]] &lt;&gt; "", Table65[[#This Row],[Vector]]="Banked Construct", Table65[[#This Row],[Bank Construct?]]="Yes"),"Error 12: Cannot bank constructs that are already banked","")</f>
        <v/>
      </c>
      <c r="BW431" s="4" t="str" cm="1">
        <f t="array" ref="BW431">_xlfn.LET(
    _xlpm.ProblemFound, _xlfn.TEXTJOIN(", ", TRUE, IF(AND(Table65[[#This Row],[Synthesis Type]]="Other RNA", OR(Table65[[#This Row],[Codon Optimize Capitalized?]]="No", Table65[[#This Row],[Codon Optimize Capitalized?]]="")), IF((ISNUMBER(SEARCH(Table_pA_Check[pA Check], Table65[[#This Row],[Custom Sequence/Bank ID]]))), Table_pA_Check[pA Check], ""),IF((ISNUMBER(FIND(LOWER(Table_pA_Check[pA Check]), Table65[[#This Row],[Custom Sequence/Bank ID]]))), Table_pA_Check[pA Check], ""))),
    IF(_xlpm.ProblemFound="", "", "Error 13: Problem sequences found (" &amp; _xlpm.ProblemFound &amp; ")"))</f>
        <v/>
      </c>
      <c r="BX431" s="4" t="str">
        <f>IF(AND(Table65[[#This Row],[Service]] &lt;&gt; "", Table65[[#This Row],[Codon Optimize Capitalized?]]&lt;&gt; "No", Table65[[#This Row],[Codon Optimize Capitalized?]]&lt;&gt; "", Table65[[#This Row],[Codon Optimize Capitalized?]]&lt;&gt; "No Options", EXACT(Table65[[#This Row],[Custom Sequence/Bank ID]],LOWER(Table65[[#This Row],[Custom Sequence/Bank ID]]))),"Error 14: Codon optimization is selected, but sequence is lowercase. Change regions for optimization to uppercase","")</f>
        <v/>
      </c>
      <c r="BY431" s="4" t="str">
        <f>IF(COUNTIF(Table65[Name], Table65[[#This Row],[Name]]) &gt; 1, "Error 15: Duplicate name", "")</f>
        <v/>
      </c>
      <c r="BZ431" s="4" t="str">
        <f>IF(
   Table65[[#This Row],[Service]]&lt;&gt;"",
   IF(
      AND(Table65[[#This Row],[Formulation]]="", Table65[[#This Row],[Number of Aliquots]]&gt;1),
      "Error 16: The RTC can only aliquot formulated circRNA; unformulated circRNA is stable through many freeze-thaw cycles",
      ""
   ),
   ""
)</f>
        <v/>
      </c>
      <c r="CA431" s="4" t="str">
        <f>IF(
   Table65[[#This Row],[Service]]&lt;&gt;"",
   IF(
      Table65[[#This Row],[Number of Aliquots]] &gt; (Table65[[#This Row],[Quantity (mg)]]*20),
      "Error 17: Too many aliquots. Maximum aliquots for Quantity requested = " &amp; (Table65[[#This Row],[Quantity (mg)]]*20),
      ""
   ),
   ""
)</f>
        <v/>
      </c>
      <c r="CB431" s="4" t="str">
        <f>IF(
   AND(Table65[[#This Row],[Service]]&lt;&gt;"", Table65[[#This Row],[Quantity (mg)]]&lt;0.2, Table65[[#This Row],[Formulation]]&lt;&gt;"", Table65[[#This Row],[Formulation]]&lt;&gt;"None"),
   "Error 18: Quantity too low. Minimum is 0.2mg for formulations",
   ""
)</f>
        <v/>
      </c>
      <c r="CC431" s="4" t="str">
        <f>IF(
   AND(Table65[[#This Row],[Service]]&lt;&gt;"", Table65[[#This Row],[Vector]]="No Vector", Table65[[#This Row],[Service]]&lt;&gt;"HT Geneblock Custom RNA"),
   "Error 19: [No Vector] can only be used for Geneblock service",
   ""
)</f>
        <v/>
      </c>
      <c r="CD431" s="4" t="str">
        <f>_xlfn.LET(
    _xlpm.errorList, _xlfn.TEXTJOIN(". ", TRUE, Table_Sequence_Check[[#This Row],[Problem Sequence Check]:[GC Check]],Table_Sequence_Check[[#This Row],[Restriction Enzyme Error]:[Gblock No Vector Check]]),
    IF(AND(Table65[[#This Row],[Service]]&lt;&gt;"", Table65[[#This Row],[Custom Sequence/Bank ID]]&lt;&gt;"SPECIAL",_xlpm.errorList&lt;&gt;""), _xlpm.errorList &amp; ".", "")
)</f>
        <v/>
      </c>
      <c r="CF431" s="3" t="str">
        <f t="shared" si="30"/>
        <v>Required</v>
      </c>
      <c r="CG431" s="1" t="str">
        <f t="shared" si="31"/>
        <v>Optional</v>
      </c>
      <c r="CH431" s="1" t="str">
        <f>IF(Table65[[#This Row],[Service]]&lt;&gt;"",IF((Table65[[#This Row],[Service]]="HT Custom RNA") + (Table65[[#This Row],[Service]]="HT Geneblock Custom RNA"), "Empty","Required"),"Empty")</f>
        <v>Empty</v>
      </c>
      <c r="CI431" s="1" t="str">
        <f>IF(Table65[[#This Row],[Service]] = "Stock RNA", "Required","Empty")</f>
        <v>Empty</v>
      </c>
      <c r="CJ431" s="1" t="str">
        <f>IF(OR(Table65[[#This Row],[Service]] = "Custom RNA", Table65[[#This Row],[Service]] = "HT Custom RNA", Table65[[#This Row],[Service]] = "HT Geneblock Custom RNA", Table65[[#This Row],[Service]] = "Formulation"), "Required", "Empty")</f>
        <v>Empty</v>
      </c>
      <c r="CK431" s="1" t="str">
        <f>IF(OR(Table65[[#This Row],[Service]] = "Custom RNA", Table65[[#This Row],[Service]] = "HT Custom RNA", Table65[[#This Row],[Service]] = "HT Geneblock Custom RNA"), "Required", "Empty")</f>
        <v>Empty</v>
      </c>
      <c r="CL431" s="1" t="str">
        <f>IF(OR(Table65[[#This Row],[Service]] = "Custom RNA", Table65[[#This Row],[Service]] = "HT Custom RNA", Table65[[#This Row],[Service]] = "HT Geneblock Custom RNA"), "Required", "Empty")</f>
        <v>Empty</v>
      </c>
      <c r="CM431" s="1" t="str">
        <f>IF(OR(Table65[[#This Row],[Service]] = "Custom RNA", Table65[[#This Row],[Service]] = "HT Custom RNA", Table65[[#This Row],[Service]] = "HT Geneblock Custom RNA"), "Required", "Empty")</f>
        <v>Empty</v>
      </c>
      <c r="CN431" s="1" t="str">
        <f>IF(AND(Table65[[#This Row],[Vector]]&lt;&gt;"Banked Construct", OR(Table65[[#This Row],[Service]] = "Custom RNA", Table65[[#This Row],[Service]] = "HT Custom RNA",Table65[[#This Row],[Service]] = "HT Geneblock Custom RNA",)), "Optional", "Empty")</f>
        <v>Empty</v>
      </c>
      <c r="CO431" s="1" t="str">
        <f>IF(OR(Table65[[#This Row],[Service]] = "Custom RNA", Table65[[#This Row],[Service]] = "HT Custom RNA"), "Optional", "Empty")</f>
        <v>Empty</v>
      </c>
      <c r="CP431" s="1" t="str">
        <f>IF(OR(Table65[[#This Row],[Service]] = "Custom RNA", Table65[[#This Row],[Service]] = "HT Custom RNA", Table65[[#This Row],[Service]] = "HT Custom Geneblock RNA"), "Optional", "Empty")</f>
        <v>Empty</v>
      </c>
      <c r="CQ431" s="1" t="str">
        <f>IF(Table65[[#This Row],[Service]]&lt;&gt;"",IF(OR(Table65[[#This Row],[Service]]="HT Custom RNA", Table65[[#This Row],[Service]]="HT Geneblock Custom RNA"), "Empty","Optional"),"Empty")</f>
        <v>Empty</v>
      </c>
      <c r="CR431" s="1" t="str">
        <f>IF(AND(Table65[[#This Row],[Formulation]]&lt;&gt;"",Table65[[#This Row],[Formulation]]&lt;&gt;"None",Table65[[#This Row],[Formulation]]&lt;&gt;"No Options"), "Required","Empty")</f>
        <v>Empty</v>
      </c>
      <c r="CS431" s="1" t="str">
        <f>IF(AND(Table65[[#This Row],[Formulation]]&lt;&gt;"",Table65[[#This Row],[Formulation]]&lt;&gt;"None",Table65[[#This Row],[Formulation]]&lt;&gt;"No Options"), "Optional","Empty")</f>
        <v>Empty</v>
      </c>
      <c r="CT431" s="1" t="str">
        <f t="shared" si="32"/>
        <v>Optional</v>
      </c>
      <c r="CU431" s="1" t="str">
        <f t="shared" si="33"/>
        <v>Optional</v>
      </c>
      <c r="CV431" s="2" t="str">
        <f t="shared" si="34"/>
        <v>Optional</v>
      </c>
    </row>
    <row r="432" spans="1:100" x14ac:dyDescent="0.35">
      <c r="A432" s="69">
        <v>428</v>
      </c>
      <c r="B432" s="59"/>
      <c r="C432" s="83"/>
      <c r="D432" s="85"/>
      <c r="E432" s="90"/>
      <c r="F432" s="60"/>
      <c r="G432" s="60"/>
      <c r="H432" s="60"/>
      <c r="I432" s="61"/>
      <c r="J432" s="61"/>
      <c r="K432" s="105"/>
      <c r="L432" s="90"/>
      <c r="M432" s="60"/>
      <c r="N432" s="108"/>
      <c r="O432" s="91"/>
      <c r="P432" s="111"/>
      <c r="Q432" s="93" t="str">
        <f>Table_Sequence_Check[[#This Row],[Final Warnings]]</f>
        <v/>
      </c>
      <c r="R432" s="19"/>
      <c r="S432" s="19"/>
      <c r="T432" s="19"/>
      <c r="BG432" s="3" t="str" cm="1">
        <f t="array" ref="BG432">_xlfn.LET(
    _xlpm.ProblemFound, _xlfn.TEXTJOIN(", ", TRUE, IF(OR(Table65[[#This Row],[Codon Optimize Capitalized?]]="No", Table65[[#This Row],[Codon Optimize Capitalized?]]=""), IF((ISNUMBER(SEARCH(Table_Problem_Sequences[Problem Sequences], Table65[[#This Row],[Custom Sequence/Bank ID]]))), Table_Problem_Sequences[Problem Sequences], ""),IF((ISNUMBER(FIND(LOWER(Table_Problem_Sequences[Problem Sequences]), Table65[[#This Row],[Custom Sequence/Bank ID]]))), Table_Problem_Sequences[Problem Sequences], ""))),
    IF(_xlpm.ProblemFound="", "", "Warning 1: Problem sequences found (" &amp; _xlpm.ProblemFound &amp; ")"))</f>
        <v/>
      </c>
      <c r="BH432" s="3" t="str">
        <f>IF(AND(Table65[[#This Row],[Vector]] &lt;&gt; "Banked Construct",Table65[[#This Row],[Service]]&lt;&gt;"Stock RNA", LEN(Table65[[#This Row],[Custom Sequence/Bank ID]])&lt;300, Table65[[#This Row],[Custom Sequence/Bank ID]]&lt;&gt;""),"Comment: Sequence is less than 300nt. A spacer sequence will be added to bring the length up to 300nt","")</f>
        <v/>
      </c>
      <c r="BI432" s="1" t="str">
        <f>IF(AND(Table65[[#This Row],[Custom Sequence/Bank ID]]&lt;&gt;"", Table65[[#This Row],[Codon Optimize Capitalized?]]&lt;&gt; "No", Table65[[#This Row],[Codon Optimize Capitalized?]]&lt;&gt; "", Table65[[#This Row],[Codon Optimize Capitalized?]]&lt;&gt; "No Options"),
    IF(MOD(LEN(SUBSTITUTE(SUBSTITUTE(SUBSTITUTE(SUBSTITUTE(SUBSTITUTE(Table65[[#This Row],[Custom Sequence/Bank ID]], "a", ""), "c", ""), "g", ""), "u", ""), "t", "")), 3) = 0,
        "",
        "Error 3: Optimization regions not divisible by 3"),
    "")</f>
        <v/>
      </c>
      <c r="BJ432" s="1" t="str">
        <f>IF(
    Table65[[#This Row],[Vector]]="Banked Construct",
    IF(
        AND(
            LEFT(Table65[[#This Row],[Custom Sequence/Bank ID]], 3)="RTC",
            ISNUMBER(VALUE(MID(Table65[[#This Row],[Custom Sequence/Bank ID]], 4, 7))),
            LEN(Table65[[#This Row],[Custom Sequence/Bank ID]])=10
        ),
        "",
        "Error 4: Incorrect Bank ID"
    ),
    ""
)</f>
        <v/>
      </c>
      <c r="BK432" s="1" t="str">
        <f>IF(
   AND(Table65[[#This Row],[Vector]]&lt;&gt;"Banked Construct", LEN(Table65[[#This Row],[Custom Sequence/Bank ID]])&gt;0),
   IF(
      LEN(
         SUBSTITUTE(
            SUBSTITUTE(
               SUBSTITUTE(
                  SUBSTITUTE(UPPER(Table65[[#This Row],[Custom Sequence/Bank ID]]),"A",""),
               "C",""),
            "T",""),
         "G","")
      )&gt;0,
      "Error 5: Non-ACGT characters present",
      ""
   ),
   ""
)</f>
        <v/>
      </c>
      <c r="BL432" s="4" t="str">
        <f>IF(AND(Table65[[#This Row],[Vector]] &lt;&gt; "Banked Construct",Table65[[#This Row],[Service]]="Custom RNA", LEN(Table65[[#This Row],[Custom Sequence/Bank ID]])&gt;10000),"Error 6: Maximum sequence length is 10,000nt",IF(AND(Table65[[#This Row],[Vector]] &lt;&gt; "Banked Construct",Table65[[#This Row],[Service]]="HT Custom RNA", LEN(Table65[[#This Row],[Custom Sequence/Bank ID]])&gt;5000),"Error 6: Maximum sequence length for HT is 5,000nt", IF(Table65[[#This Row],[Service]]="HT Geneblock Custom RNA", IF(AND(Table65[[#This Row],[Vector]]="RTC coding circRNA", LEN(Table65[[#This Row],[Custom Sequence/Bank ID]])&gt;3793),"Error 6: Maximum sequence length for Coding CircRNA Geneblock is 3,793nt", IF(AND(Table65[[#This Row],[Vector]]="RTC noncoding circRNA", LEN(Table65[[#This Row],[Custom Sequence/Bank ID]])&gt;4493),"Error 6: Maximum sequence length for Noncoding CircRNA Geneblock is 4,493nt", IF(AND(Table65[[#This Row],[Vector]]="RTC Other RNA", LEN(Table65[[#This Row],[Custom Sequence/Bank ID]])&gt;4913),"Error 6: Maximum sequence length for Other RNA Geneblock is 4,913nt",""))),"")))</f>
        <v/>
      </c>
      <c r="BM432" s="4" t="str">
        <f>IF(AND(Table65[[#This Row],[Vector]] &lt;&gt; "Banked Construct", Table65[[#This Row],[Service]]&lt;&gt;"Stock RNA", Table65[[#This Row],[Custom Sequence/Bank ID]]&lt;&gt;""),
    _xlfn.LET(
        _xlpm.Sequence, Table65[[#This Row],[Custom Sequence/Bank ID]],
        _xlpm.OriginalLength, IF(AND(Table65[[#This Row],[Codon Optimize Capitalized?]] &lt;&gt; "No", Table65[[#This Row],[Codon Optimize Capitalized?]] &lt;&gt; ""),
                           LEN(SUBSTITUTE(SUBSTITUTE(SUBSTITUTE(SUBSTITUTE(SUBSTITUTE(_xlpm.Sequence, "A", ""), "C", ""), "G", ""), "T", ""), "U", "")),
                           LEN(_xlpm.Sequence)),
        _xlpm.NoGCLength, IF(AND(Table65[[#This Row],[Codon Optimize Capitalized?]] &lt;&gt; "No", Table65[[#This Row],[Codon Optimize Capitalized?]] &lt;&gt; ""),
                       LEN((SUBSTITUTE(SUBSTITUTE(SUBSTITUTE(SUBSTITUTE(SUBSTITUTE(SUBSTITUTE(SUBSTITUTE(_xlpm.Sequence, "A", ""), "C", ""), "G", ""), "T", ""), "U", ""), "g", ""), "c", ""))),
                       LEN(SUBSTITUTE(SUBSTITUTE(UPPER(_xlpm.Sequence), "G", ""), "C", ""))),
        _xlpm.GCLength, _xlpm.OriginalLength - _xlpm.NoGCLength,
        _xlpm.GCPercentage, IF(_xlpm.OriginalLength &gt; 15, _xlpm.GCLength / _xlpm.OriginalLength, 0.5),
                IF(OR(_xlpm.GCPercentage &gt; 0.65, _xlpm.GCPercentage &lt; 0.25), "Warning 7: Unoptimized region GC is not between 25-65%", "")
    ),
    ""
)</f>
        <v/>
      </c>
      <c r="BN432" s="4" t="str" cm="1">
        <f t="array" ref="BN432">_xlfn.LET(
    _xlpm.ProblemFound, _xlfn.TEXTJOIN(", ", TRUE, IF(OR(Table65[[#This Row],[Codon Optimize Capitalized?]]="No", Table65[[#This Row],[Codon Optimize Capitalized?]]=""), IF((ISNUMBER(SEARCH(Table_Restriction_Enzymes[XbaI], Table65[[#This Row],[Custom Sequence/Bank ID]]))), Table_Restriction_Enzymes[XbaI], ""),IF((ISNUMBER(FIND(LOWER(Table_Restriction_Enzymes[XbaI]), Table65[[#This Row],[Custom Sequence/Bank ID]]))), Table_Restriction_Enzymes[XbaI], ""))),
    IF(_xlpm.ProblemFound="", "", "[" &amp; _xlpm.ProblemFound &amp; "]"))</f>
        <v/>
      </c>
      <c r="BO432" s="4" t="str">
        <f>IF(Table_Sequence_Check[[#This Row],[Restriction Enzyme 1 Check]]&lt;&gt;"", Table_Restriction_Enzymes[[#Headers],[XbaI]],"")</f>
        <v/>
      </c>
      <c r="BP432" s="4" t="str" cm="1">
        <f t="array" ref="BP432">_xlfn.LET(
    _xlpm.ProblemFound, _xlfn.TEXTJOIN(", ", TRUE, IF(OR(Table65[[#This Row],[Codon Optimize Capitalized?]]="No", Table65[[#This Row],[Codon Optimize Capitalized?]]=""), IF((ISNUMBER(SEARCH(Table_Restriction_Enzymes[AscI], Table65[[#This Row],[Custom Sequence/Bank ID]]))), Table_Restriction_Enzymes[AscI], ""),IF((ISNUMBER(FIND(LOWER(Table_Restriction_Enzymes[AscI]), Table65[[#This Row],[Custom Sequence/Bank ID]]))), Table_Restriction_Enzymes[AscI], ""))),
    IF(_xlpm.ProblemFound="", "", "[" &amp; _xlpm.ProblemFound &amp; "]"))</f>
        <v/>
      </c>
      <c r="BQ432" s="4" t="str">
        <f>IF(Table_Sequence_Check[[#This Row],[Restriction Enzyme 2 Check]]&lt;&gt;"", Table_Restriction_Enzymes[[#Headers],[AscI]],"")</f>
        <v/>
      </c>
      <c r="BR432" s="4" t="str">
        <f>IF(AND(Table65[[#This Row],[Vector]] &lt;&gt; "Banked Construct",Table65[[#This Row],[Service]]&lt;&gt;"Stock RNA", Table65[[#This Row],[Service]]&lt;&gt;"HT Geneblock Custom RNA", Table_Sequence_Check[[#This Row],[Restriction Enzyme 1 Check]]&lt;&gt;"", Table_Sequence_Check[[#This Row],[Restriction Enzyme 2 Check]]&lt;&gt; ""),"Error 8: Remove instances of one of the following: " &amp; _xlfn.CONCAT(Table_Sequence_Check[[#This Row],[Restriction Enzyme 1 Check]],Table_Sequence_Check[[#This Row],[Restriction Enzyme 2 Check]]),"")</f>
        <v/>
      </c>
      <c r="BS432" s="4" t="str" cm="1">
        <f t="array" ref="BS432">IF(
   AND(
      Table65[[#This Row],[Service]] &lt;&gt; "",
      OR(
         COUNTIF(Table65[Service], "HT Custom RNA") &gt; 0,
         COUNTIF(Table65[Service], "HT Geneblock Custom RNA") &gt; 0
      ),
      COUNTA(_xlfn.UNIQUE(_xlfn._xlws.FILTER(Table65[Service], Table65[Service] &lt;&gt; ""))) &gt; 1
   ),
   "Error 9: If selecting HT Custom RNA or HT Geneblock Custom RNA, all items must match the selected HT service",
   ""
)</f>
        <v/>
      </c>
      <c r="BT432" s="4" t="str" cm="1">
        <f t="array" ref="BT432">IF(
   AND(
      Table65[[#This Row],[Service]] &lt;&gt; "",
      OR(COUNTIF(Table65[Service], "*HT Custom RNA*") &gt; 0, COUNTIF(Table65[Service], "*HT Geneblock Custom RNA*") &gt; 0),
      OR(
         COUNTA(_xlfn.UNIQUE(_xlfn._xlws.FILTER(Table65[RNA Analytics], (Table65[Service] &lt;&gt; "")))) &gt; 1,
         COUNTA(_xlfn.UNIQUE(_xlfn._xlws.FILTER(Table65[Bank Construct?], (Table65[Service] &lt;&gt; "")))) &gt; 1,
         COUNTA(_xlfn.UNIQUE(_xlfn._xlws.FILTER(Table65[Synthesis Type], (Table65[Service] &lt;&gt; "")))) &gt; 1
      )
   ),
   "Error 10: If submitting HT Custom RNA or HT Geneblock Custom RNA service request, all items must have the same Synthesis Type, Banking, and Analytics",
   ""
)</f>
        <v/>
      </c>
      <c r="BU432" s="4" t="str">
        <f>IF(AND(OR(Table65[[#This Row],[Service]] = "HT Custom RNA",Table65[[#This Row],[Service]] = "HT Geneblock Custom RNA"), Table65[[#This Row],[Vector]]="Banked Construct"),"Error 11: Banked constructs cannot be submitted for HT/Geneblock Custom RNA service. Contact the core if you'd like to resynthesize an entire banked plate","")</f>
        <v/>
      </c>
      <c r="BV432" s="4" t="str">
        <f>IF(AND(Table65[[#This Row],[Service]] &lt;&gt; "", Table65[[#This Row],[Vector]]="Banked Construct", Table65[[#This Row],[Bank Construct?]]="Yes"),"Error 12: Cannot bank constructs that are already banked","")</f>
        <v/>
      </c>
      <c r="BW432" s="4" t="str" cm="1">
        <f t="array" ref="BW432">_xlfn.LET(
    _xlpm.ProblemFound, _xlfn.TEXTJOIN(", ", TRUE, IF(AND(Table65[[#This Row],[Synthesis Type]]="Other RNA", OR(Table65[[#This Row],[Codon Optimize Capitalized?]]="No", Table65[[#This Row],[Codon Optimize Capitalized?]]="")), IF((ISNUMBER(SEARCH(Table_pA_Check[pA Check], Table65[[#This Row],[Custom Sequence/Bank ID]]))), Table_pA_Check[pA Check], ""),IF((ISNUMBER(FIND(LOWER(Table_pA_Check[pA Check]), Table65[[#This Row],[Custom Sequence/Bank ID]]))), Table_pA_Check[pA Check], ""))),
    IF(_xlpm.ProblemFound="", "", "Error 13: Problem sequences found (" &amp; _xlpm.ProblemFound &amp; ")"))</f>
        <v/>
      </c>
      <c r="BX432" s="4" t="str">
        <f>IF(AND(Table65[[#This Row],[Service]] &lt;&gt; "", Table65[[#This Row],[Codon Optimize Capitalized?]]&lt;&gt; "No", Table65[[#This Row],[Codon Optimize Capitalized?]]&lt;&gt; "", Table65[[#This Row],[Codon Optimize Capitalized?]]&lt;&gt; "No Options", EXACT(Table65[[#This Row],[Custom Sequence/Bank ID]],LOWER(Table65[[#This Row],[Custom Sequence/Bank ID]]))),"Error 14: Codon optimization is selected, but sequence is lowercase. Change regions for optimization to uppercase","")</f>
        <v/>
      </c>
      <c r="BY432" s="4" t="str">
        <f>IF(COUNTIF(Table65[Name], Table65[[#This Row],[Name]]) &gt; 1, "Error 15: Duplicate name", "")</f>
        <v/>
      </c>
      <c r="BZ432" s="4" t="str">
        <f>IF(
   Table65[[#This Row],[Service]]&lt;&gt;"",
   IF(
      AND(Table65[[#This Row],[Formulation]]="", Table65[[#This Row],[Number of Aliquots]]&gt;1),
      "Error 16: The RTC can only aliquot formulated circRNA; unformulated circRNA is stable through many freeze-thaw cycles",
      ""
   ),
   ""
)</f>
        <v/>
      </c>
      <c r="CA432" s="4" t="str">
        <f>IF(
   Table65[[#This Row],[Service]]&lt;&gt;"",
   IF(
      Table65[[#This Row],[Number of Aliquots]] &gt; (Table65[[#This Row],[Quantity (mg)]]*20),
      "Error 17: Too many aliquots. Maximum aliquots for Quantity requested = " &amp; (Table65[[#This Row],[Quantity (mg)]]*20),
      ""
   ),
   ""
)</f>
        <v/>
      </c>
      <c r="CB432" s="4" t="str">
        <f>IF(
   AND(Table65[[#This Row],[Service]]&lt;&gt;"", Table65[[#This Row],[Quantity (mg)]]&lt;0.2, Table65[[#This Row],[Formulation]]&lt;&gt;"", Table65[[#This Row],[Formulation]]&lt;&gt;"None"),
   "Error 18: Quantity too low. Minimum is 0.2mg for formulations",
   ""
)</f>
        <v/>
      </c>
      <c r="CC432" s="4" t="str">
        <f>IF(
   AND(Table65[[#This Row],[Service]]&lt;&gt;"", Table65[[#This Row],[Vector]]="No Vector", Table65[[#This Row],[Service]]&lt;&gt;"HT Geneblock Custom RNA"),
   "Error 19: [No Vector] can only be used for Geneblock service",
   ""
)</f>
        <v/>
      </c>
      <c r="CD432" s="4" t="str">
        <f>_xlfn.LET(
    _xlpm.errorList, _xlfn.TEXTJOIN(". ", TRUE, Table_Sequence_Check[[#This Row],[Problem Sequence Check]:[GC Check]],Table_Sequence_Check[[#This Row],[Restriction Enzyme Error]:[Gblock No Vector Check]]),
    IF(AND(Table65[[#This Row],[Service]]&lt;&gt;"", Table65[[#This Row],[Custom Sequence/Bank ID]]&lt;&gt;"SPECIAL",_xlpm.errorList&lt;&gt;""), _xlpm.errorList &amp; ".", "")
)</f>
        <v/>
      </c>
      <c r="CF432" s="3" t="str">
        <f t="shared" si="30"/>
        <v>Required</v>
      </c>
      <c r="CG432" s="1" t="str">
        <f t="shared" si="31"/>
        <v>Optional</v>
      </c>
      <c r="CH432" s="1" t="str">
        <f>IF(Table65[[#This Row],[Service]]&lt;&gt;"",IF((Table65[[#This Row],[Service]]="HT Custom RNA") + (Table65[[#This Row],[Service]]="HT Geneblock Custom RNA"), "Empty","Required"),"Empty")</f>
        <v>Empty</v>
      </c>
      <c r="CI432" s="1" t="str">
        <f>IF(Table65[[#This Row],[Service]] = "Stock RNA", "Required","Empty")</f>
        <v>Empty</v>
      </c>
      <c r="CJ432" s="1" t="str">
        <f>IF(OR(Table65[[#This Row],[Service]] = "Custom RNA", Table65[[#This Row],[Service]] = "HT Custom RNA", Table65[[#This Row],[Service]] = "HT Geneblock Custom RNA", Table65[[#This Row],[Service]] = "Formulation"), "Required", "Empty")</f>
        <v>Empty</v>
      </c>
      <c r="CK432" s="1" t="str">
        <f>IF(OR(Table65[[#This Row],[Service]] = "Custom RNA", Table65[[#This Row],[Service]] = "HT Custom RNA", Table65[[#This Row],[Service]] = "HT Geneblock Custom RNA"), "Required", "Empty")</f>
        <v>Empty</v>
      </c>
      <c r="CL432" s="1" t="str">
        <f>IF(OR(Table65[[#This Row],[Service]] = "Custom RNA", Table65[[#This Row],[Service]] = "HT Custom RNA", Table65[[#This Row],[Service]] = "HT Geneblock Custom RNA"), "Required", "Empty")</f>
        <v>Empty</v>
      </c>
      <c r="CM432" s="1" t="str">
        <f>IF(OR(Table65[[#This Row],[Service]] = "Custom RNA", Table65[[#This Row],[Service]] = "HT Custom RNA", Table65[[#This Row],[Service]] = "HT Geneblock Custom RNA"), "Required", "Empty")</f>
        <v>Empty</v>
      </c>
      <c r="CN432" s="1" t="str">
        <f>IF(AND(Table65[[#This Row],[Vector]]&lt;&gt;"Banked Construct", OR(Table65[[#This Row],[Service]] = "Custom RNA", Table65[[#This Row],[Service]] = "HT Custom RNA",Table65[[#This Row],[Service]] = "HT Geneblock Custom RNA",)), "Optional", "Empty")</f>
        <v>Empty</v>
      </c>
      <c r="CO432" s="1" t="str">
        <f>IF(OR(Table65[[#This Row],[Service]] = "Custom RNA", Table65[[#This Row],[Service]] = "HT Custom RNA"), "Optional", "Empty")</f>
        <v>Empty</v>
      </c>
      <c r="CP432" s="1" t="str">
        <f>IF(OR(Table65[[#This Row],[Service]] = "Custom RNA", Table65[[#This Row],[Service]] = "HT Custom RNA", Table65[[#This Row],[Service]] = "HT Custom Geneblock RNA"), "Optional", "Empty")</f>
        <v>Empty</v>
      </c>
      <c r="CQ432" s="1" t="str">
        <f>IF(Table65[[#This Row],[Service]]&lt;&gt;"",IF(OR(Table65[[#This Row],[Service]]="HT Custom RNA", Table65[[#This Row],[Service]]="HT Geneblock Custom RNA"), "Empty","Optional"),"Empty")</f>
        <v>Empty</v>
      </c>
      <c r="CR432" s="1" t="str">
        <f>IF(AND(Table65[[#This Row],[Formulation]]&lt;&gt;"",Table65[[#This Row],[Formulation]]&lt;&gt;"None",Table65[[#This Row],[Formulation]]&lt;&gt;"No Options"), "Required","Empty")</f>
        <v>Empty</v>
      </c>
      <c r="CS432" s="1" t="str">
        <f>IF(AND(Table65[[#This Row],[Formulation]]&lt;&gt;"",Table65[[#This Row],[Formulation]]&lt;&gt;"None",Table65[[#This Row],[Formulation]]&lt;&gt;"No Options"), "Optional","Empty")</f>
        <v>Empty</v>
      </c>
      <c r="CT432" s="1" t="str">
        <f t="shared" si="32"/>
        <v>Optional</v>
      </c>
      <c r="CU432" s="1" t="str">
        <f t="shared" si="33"/>
        <v>Optional</v>
      </c>
      <c r="CV432" s="2" t="str">
        <f t="shared" si="34"/>
        <v>Optional</v>
      </c>
    </row>
    <row r="433" spans="1:100" x14ac:dyDescent="0.35">
      <c r="A433" s="69">
        <v>429</v>
      </c>
      <c r="B433" s="59"/>
      <c r="C433" s="83"/>
      <c r="D433" s="85"/>
      <c r="E433" s="90"/>
      <c r="F433" s="60"/>
      <c r="G433" s="60"/>
      <c r="H433" s="60"/>
      <c r="I433" s="61"/>
      <c r="J433" s="61"/>
      <c r="K433" s="105"/>
      <c r="L433" s="90"/>
      <c r="M433" s="60"/>
      <c r="N433" s="108"/>
      <c r="O433" s="91"/>
      <c r="P433" s="111"/>
      <c r="Q433" s="93" t="str">
        <f>Table_Sequence_Check[[#This Row],[Final Warnings]]</f>
        <v/>
      </c>
      <c r="R433" s="19"/>
      <c r="S433" s="19"/>
      <c r="T433" s="19"/>
      <c r="BG433" s="3" t="str" cm="1">
        <f t="array" ref="BG433">_xlfn.LET(
    _xlpm.ProblemFound, _xlfn.TEXTJOIN(", ", TRUE, IF(OR(Table65[[#This Row],[Codon Optimize Capitalized?]]="No", Table65[[#This Row],[Codon Optimize Capitalized?]]=""), IF((ISNUMBER(SEARCH(Table_Problem_Sequences[Problem Sequences], Table65[[#This Row],[Custom Sequence/Bank ID]]))), Table_Problem_Sequences[Problem Sequences], ""),IF((ISNUMBER(FIND(LOWER(Table_Problem_Sequences[Problem Sequences]), Table65[[#This Row],[Custom Sequence/Bank ID]]))), Table_Problem_Sequences[Problem Sequences], ""))),
    IF(_xlpm.ProblemFound="", "", "Warning 1: Problem sequences found (" &amp; _xlpm.ProblemFound &amp; ")"))</f>
        <v/>
      </c>
      <c r="BH433" s="3" t="str">
        <f>IF(AND(Table65[[#This Row],[Vector]] &lt;&gt; "Banked Construct",Table65[[#This Row],[Service]]&lt;&gt;"Stock RNA", LEN(Table65[[#This Row],[Custom Sequence/Bank ID]])&lt;300, Table65[[#This Row],[Custom Sequence/Bank ID]]&lt;&gt;""),"Comment: Sequence is less than 300nt. A spacer sequence will be added to bring the length up to 300nt","")</f>
        <v/>
      </c>
      <c r="BI433" s="1" t="str">
        <f>IF(AND(Table65[[#This Row],[Custom Sequence/Bank ID]]&lt;&gt;"", Table65[[#This Row],[Codon Optimize Capitalized?]]&lt;&gt; "No", Table65[[#This Row],[Codon Optimize Capitalized?]]&lt;&gt; "", Table65[[#This Row],[Codon Optimize Capitalized?]]&lt;&gt; "No Options"),
    IF(MOD(LEN(SUBSTITUTE(SUBSTITUTE(SUBSTITUTE(SUBSTITUTE(SUBSTITUTE(Table65[[#This Row],[Custom Sequence/Bank ID]], "a", ""), "c", ""), "g", ""), "u", ""), "t", "")), 3) = 0,
        "",
        "Error 3: Optimization regions not divisible by 3"),
    "")</f>
        <v/>
      </c>
      <c r="BJ433" s="1" t="str">
        <f>IF(
    Table65[[#This Row],[Vector]]="Banked Construct",
    IF(
        AND(
            LEFT(Table65[[#This Row],[Custom Sequence/Bank ID]], 3)="RTC",
            ISNUMBER(VALUE(MID(Table65[[#This Row],[Custom Sequence/Bank ID]], 4, 7))),
            LEN(Table65[[#This Row],[Custom Sequence/Bank ID]])=10
        ),
        "",
        "Error 4: Incorrect Bank ID"
    ),
    ""
)</f>
        <v/>
      </c>
      <c r="BK433" s="1" t="str">
        <f>IF(
   AND(Table65[[#This Row],[Vector]]&lt;&gt;"Banked Construct", LEN(Table65[[#This Row],[Custom Sequence/Bank ID]])&gt;0),
   IF(
      LEN(
         SUBSTITUTE(
            SUBSTITUTE(
               SUBSTITUTE(
                  SUBSTITUTE(UPPER(Table65[[#This Row],[Custom Sequence/Bank ID]]),"A",""),
               "C",""),
            "T",""),
         "G","")
      )&gt;0,
      "Error 5: Non-ACGT characters present",
      ""
   ),
   ""
)</f>
        <v/>
      </c>
      <c r="BL433" s="4" t="str">
        <f>IF(AND(Table65[[#This Row],[Vector]] &lt;&gt; "Banked Construct",Table65[[#This Row],[Service]]="Custom RNA", LEN(Table65[[#This Row],[Custom Sequence/Bank ID]])&gt;10000),"Error 6: Maximum sequence length is 10,000nt",IF(AND(Table65[[#This Row],[Vector]] &lt;&gt; "Banked Construct",Table65[[#This Row],[Service]]="HT Custom RNA", LEN(Table65[[#This Row],[Custom Sequence/Bank ID]])&gt;5000),"Error 6: Maximum sequence length for HT is 5,000nt", IF(Table65[[#This Row],[Service]]="HT Geneblock Custom RNA", IF(AND(Table65[[#This Row],[Vector]]="RTC coding circRNA", LEN(Table65[[#This Row],[Custom Sequence/Bank ID]])&gt;3793),"Error 6: Maximum sequence length for Coding CircRNA Geneblock is 3,793nt", IF(AND(Table65[[#This Row],[Vector]]="RTC noncoding circRNA", LEN(Table65[[#This Row],[Custom Sequence/Bank ID]])&gt;4493),"Error 6: Maximum sequence length for Noncoding CircRNA Geneblock is 4,493nt", IF(AND(Table65[[#This Row],[Vector]]="RTC Other RNA", LEN(Table65[[#This Row],[Custom Sequence/Bank ID]])&gt;4913),"Error 6: Maximum sequence length for Other RNA Geneblock is 4,913nt",""))),"")))</f>
        <v/>
      </c>
      <c r="BM433" s="4" t="str">
        <f>IF(AND(Table65[[#This Row],[Vector]] &lt;&gt; "Banked Construct", Table65[[#This Row],[Service]]&lt;&gt;"Stock RNA", Table65[[#This Row],[Custom Sequence/Bank ID]]&lt;&gt;""),
    _xlfn.LET(
        _xlpm.Sequence, Table65[[#This Row],[Custom Sequence/Bank ID]],
        _xlpm.OriginalLength, IF(AND(Table65[[#This Row],[Codon Optimize Capitalized?]] &lt;&gt; "No", Table65[[#This Row],[Codon Optimize Capitalized?]] &lt;&gt; ""),
                           LEN(SUBSTITUTE(SUBSTITUTE(SUBSTITUTE(SUBSTITUTE(SUBSTITUTE(_xlpm.Sequence, "A", ""), "C", ""), "G", ""), "T", ""), "U", "")),
                           LEN(_xlpm.Sequence)),
        _xlpm.NoGCLength, IF(AND(Table65[[#This Row],[Codon Optimize Capitalized?]] &lt;&gt; "No", Table65[[#This Row],[Codon Optimize Capitalized?]] &lt;&gt; ""),
                       LEN((SUBSTITUTE(SUBSTITUTE(SUBSTITUTE(SUBSTITUTE(SUBSTITUTE(SUBSTITUTE(SUBSTITUTE(_xlpm.Sequence, "A", ""), "C", ""), "G", ""), "T", ""), "U", ""), "g", ""), "c", ""))),
                       LEN(SUBSTITUTE(SUBSTITUTE(UPPER(_xlpm.Sequence), "G", ""), "C", ""))),
        _xlpm.GCLength, _xlpm.OriginalLength - _xlpm.NoGCLength,
        _xlpm.GCPercentage, IF(_xlpm.OriginalLength &gt; 15, _xlpm.GCLength / _xlpm.OriginalLength, 0.5),
                IF(OR(_xlpm.GCPercentage &gt; 0.65, _xlpm.GCPercentage &lt; 0.25), "Warning 7: Unoptimized region GC is not between 25-65%", "")
    ),
    ""
)</f>
        <v/>
      </c>
      <c r="BN433" s="4" t="str" cm="1">
        <f t="array" ref="BN433">_xlfn.LET(
    _xlpm.ProblemFound, _xlfn.TEXTJOIN(", ", TRUE, IF(OR(Table65[[#This Row],[Codon Optimize Capitalized?]]="No", Table65[[#This Row],[Codon Optimize Capitalized?]]=""), IF((ISNUMBER(SEARCH(Table_Restriction_Enzymes[XbaI], Table65[[#This Row],[Custom Sequence/Bank ID]]))), Table_Restriction_Enzymes[XbaI], ""),IF((ISNUMBER(FIND(LOWER(Table_Restriction_Enzymes[XbaI]), Table65[[#This Row],[Custom Sequence/Bank ID]]))), Table_Restriction_Enzymes[XbaI], ""))),
    IF(_xlpm.ProblemFound="", "", "[" &amp; _xlpm.ProblemFound &amp; "]"))</f>
        <v/>
      </c>
      <c r="BO433" s="4" t="str">
        <f>IF(Table_Sequence_Check[[#This Row],[Restriction Enzyme 1 Check]]&lt;&gt;"", Table_Restriction_Enzymes[[#Headers],[XbaI]],"")</f>
        <v/>
      </c>
      <c r="BP433" s="4" t="str" cm="1">
        <f t="array" ref="BP433">_xlfn.LET(
    _xlpm.ProblemFound, _xlfn.TEXTJOIN(", ", TRUE, IF(OR(Table65[[#This Row],[Codon Optimize Capitalized?]]="No", Table65[[#This Row],[Codon Optimize Capitalized?]]=""), IF((ISNUMBER(SEARCH(Table_Restriction_Enzymes[AscI], Table65[[#This Row],[Custom Sequence/Bank ID]]))), Table_Restriction_Enzymes[AscI], ""),IF((ISNUMBER(FIND(LOWER(Table_Restriction_Enzymes[AscI]), Table65[[#This Row],[Custom Sequence/Bank ID]]))), Table_Restriction_Enzymes[AscI], ""))),
    IF(_xlpm.ProblemFound="", "", "[" &amp; _xlpm.ProblemFound &amp; "]"))</f>
        <v/>
      </c>
      <c r="BQ433" s="4" t="str">
        <f>IF(Table_Sequence_Check[[#This Row],[Restriction Enzyme 2 Check]]&lt;&gt;"", Table_Restriction_Enzymes[[#Headers],[AscI]],"")</f>
        <v/>
      </c>
      <c r="BR433" s="4" t="str">
        <f>IF(AND(Table65[[#This Row],[Vector]] &lt;&gt; "Banked Construct",Table65[[#This Row],[Service]]&lt;&gt;"Stock RNA", Table65[[#This Row],[Service]]&lt;&gt;"HT Geneblock Custom RNA", Table_Sequence_Check[[#This Row],[Restriction Enzyme 1 Check]]&lt;&gt;"", Table_Sequence_Check[[#This Row],[Restriction Enzyme 2 Check]]&lt;&gt; ""),"Error 8: Remove instances of one of the following: " &amp; _xlfn.CONCAT(Table_Sequence_Check[[#This Row],[Restriction Enzyme 1 Check]],Table_Sequence_Check[[#This Row],[Restriction Enzyme 2 Check]]),"")</f>
        <v/>
      </c>
      <c r="BS433" s="4" t="str" cm="1">
        <f t="array" ref="BS433">IF(
   AND(
      Table65[[#This Row],[Service]] &lt;&gt; "",
      OR(
         COUNTIF(Table65[Service], "HT Custom RNA") &gt; 0,
         COUNTIF(Table65[Service], "HT Geneblock Custom RNA") &gt; 0
      ),
      COUNTA(_xlfn.UNIQUE(_xlfn._xlws.FILTER(Table65[Service], Table65[Service] &lt;&gt; ""))) &gt; 1
   ),
   "Error 9: If selecting HT Custom RNA or HT Geneblock Custom RNA, all items must match the selected HT service",
   ""
)</f>
        <v/>
      </c>
      <c r="BT433" s="4" t="str" cm="1">
        <f t="array" ref="BT433">IF(
   AND(
      Table65[[#This Row],[Service]] &lt;&gt; "",
      OR(COUNTIF(Table65[Service], "*HT Custom RNA*") &gt; 0, COUNTIF(Table65[Service], "*HT Geneblock Custom RNA*") &gt; 0),
      OR(
         COUNTA(_xlfn.UNIQUE(_xlfn._xlws.FILTER(Table65[RNA Analytics], (Table65[Service] &lt;&gt; "")))) &gt; 1,
         COUNTA(_xlfn.UNIQUE(_xlfn._xlws.FILTER(Table65[Bank Construct?], (Table65[Service] &lt;&gt; "")))) &gt; 1,
         COUNTA(_xlfn.UNIQUE(_xlfn._xlws.FILTER(Table65[Synthesis Type], (Table65[Service] &lt;&gt; "")))) &gt; 1
      )
   ),
   "Error 10: If submitting HT Custom RNA or HT Geneblock Custom RNA service request, all items must have the same Synthesis Type, Banking, and Analytics",
   ""
)</f>
        <v/>
      </c>
      <c r="BU433" s="4" t="str">
        <f>IF(AND(OR(Table65[[#This Row],[Service]] = "HT Custom RNA",Table65[[#This Row],[Service]] = "HT Geneblock Custom RNA"), Table65[[#This Row],[Vector]]="Banked Construct"),"Error 11: Banked constructs cannot be submitted for HT/Geneblock Custom RNA service. Contact the core if you'd like to resynthesize an entire banked plate","")</f>
        <v/>
      </c>
      <c r="BV433" s="4" t="str">
        <f>IF(AND(Table65[[#This Row],[Service]] &lt;&gt; "", Table65[[#This Row],[Vector]]="Banked Construct", Table65[[#This Row],[Bank Construct?]]="Yes"),"Error 12: Cannot bank constructs that are already banked","")</f>
        <v/>
      </c>
      <c r="BW433" s="4" t="str" cm="1">
        <f t="array" ref="BW433">_xlfn.LET(
    _xlpm.ProblemFound, _xlfn.TEXTJOIN(", ", TRUE, IF(AND(Table65[[#This Row],[Synthesis Type]]="Other RNA", OR(Table65[[#This Row],[Codon Optimize Capitalized?]]="No", Table65[[#This Row],[Codon Optimize Capitalized?]]="")), IF((ISNUMBER(SEARCH(Table_pA_Check[pA Check], Table65[[#This Row],[Custom Sequence/Bank ID]]))), Table_pA_Check[pA Check], ""),IF((ISNUMBER(FIND(LOWER(Table_pA_Check[pA Check]), Table65[[#This Row],[Custom Sequence/Bank ID]]))), Table_pA_Check[pA Check], ""))),
    IF(_xlpm.ProblemFound="", "", "Error 13: Problem sequences found (" &amp; _xlpm.ProblemFound &amp; ")"))</f>
        <v/>
      </c>
      <c r="BX433" s="4" t="str">
        <f>IF(AND(Table65[[#This Row],[Service]] &lt;&gt; "", Table65[[#This Row],[Codon Optimize Capitalized?]]&lt;&gt; "No", Table65[[#This Row],[Codon Optimize Capitalized?]]&lt;&gt; "", Table65[[#This Row],[Codon Optimize Capitalized?]]&lt;&gt; "No Options", EXACT(Table65[[#This Row],[Custom Sequence/Bank ID]],LOWER(Table65[[#This Row],[Custom Sequence/Bank ID]]))),"Error 14: Codon optimization is selected, but sequence is lowercase. Change regions for optimization to uppercase","")</f>
        <v/>
      </c>
      <c r="BY433" s="4" t="str">
        <f>IF(COUNTIF(Table65[Name], Table65[[#This Row],[Name]]) &gt; 1, "Error 15: Duplicate name", "")</f>
        <v/>
      </c>
      <c r="BZ433" s="4" t="str">
        <f>IF(
   Table65[[#This Row],[Service]]&lt;&gt;"",
   IF(
      AND(Table65[[#This Row],[Formulation]]="", Table65[[#This Row],[Number of Aliquots]]&gt;1),
      "Error 16: The RTC can only aliquot formulated circRNA; unformulated circRNA is stable through many freeze-thaw cycles",
      ""
   ),
   ""
)</f>
        <v/>
      </c>
      <c r="CA433" s="4" t="str">
        <f>IF(
   Table65[[#This Row],[Service]]&lt;&gt;"",
   IF(
      Table65[[#This Row],[Number of Aliquots]] &gt; (Table65[[#This Row],[Quantity (mg)]]*20),
      "Error 17: Too many aliquots. Maximum aliquots for Quantity requested = " &amp; (Table65[[#This Row],[Quantity (mg)]]*20),
      ""
   ),
   ""
)</f>
        <v/>
      </c>
      <c r="CB433" s="4" t="str">
        <f>IF(
   AND(Table65[[#This Row],[Service]]&lt;&gt;"", Table65[[#This Row],[Quantity (mg)]]&lt;0.2, Table65[[#This Row],[Formulation]]&lt;&gt;"", Table65[[#This Row],[Formulation]]&lt;&gt;"None"),
   "Error 18: Quantity too low. Minimum is 0.2mg for formulations",
   ""
)</f>
        <v/>
      </c>
      <c r="CC433" s="4" t="str">
        <f>IF(
   AND(Table65[[#This Row],[Service]]&lt;&gt;"", Table65[[#This Row],[Vector]]="No Vector", Table65[[#This Row],[Service]]&lt;&gt;"HT Geneblock Custom RNA"),
   "Error 19: [No Vector] can only be used for Geneblock service",
   ""
)</f>
        <v/>
      </c>
      <c r="CD433" s="4" t="str">
        <f>_xlfn.LET(
    _xlpm.errorList, _xlfn.TEXTJOIN(". ", TRUE, Table_Sequence_Check[[#This Row],[Problem Sequence Check]:[GC Check]],Table_Sequence_Check[[#This Row],[Restriction Enzyme Error]:[Gblock No Vector Check]]),
    IF(AND(Table65[[#This Row],[Service]]&lt;&gt;"", Table65[[#This Row],[Custom Sequence/Bank ID]]&lt;&gt;"SPECIAL",_xlpm.errorList&lt;&gt;""), _xlpm.errorList &amp; ".", "")
)</f>
        <v/>
      </c>
      <c r="CF433" s="3" t="str">
        <f t="shared" si="30"/>
        <v>Required</v>
      </c>
      <c r="CG433" s="1" t="str">
        <f t="shared" si="31"/>
        <v>Optional</v>
      </c>
      <c r="CH433" s="1" t="str">
        <f>IF(Table65[[#This Row],[Service]]&lt;&gt;"",IF((Table65[[#This Row],[Service]]="HT Custom RNA") + (Table65[[#This Row],[Service]]="HT Geneblock Custom RNA"), "Empty","Required"),"Empty")</f>
        <v>Empty</v>
      </c>
      <c r="CI433" s="1" t="str">
        <f>IF(Table65[[#This Row],[Service]] = "Stock RNA", "Required","Empty")</f>
        <v>Empty</v>
      </c>
      <c r="CJ433" s="1" t="str">
        <f>IF(OR(Table65[[#This Row],[Service]] = "Custom RNA", Table65[[#This Row],[Service]] = "HT Custom RNA", Table65[[#This Row],[Service]] = "HT Geneblock Custom RNA", Table65[[#This Row],[Service]] = "Formulation"), "Required", "Empty")</f>
        <v>Empty</v>
      </c>
      <c r="CK433" s="1" t="str">
        <f>IF(OR(Table65[[#This Row],[Service]] = "Custom RNA", Table65[[#This Row],[Service]] = "HT Custom RNA", Table65[[#This Row],[Service]] = "HT Geneblock Custom RNA"), "Required", "Empty")</f>
        <v>Empty</v>
      </c>
      <c r="CL433" s="1" t="str">
        <f>IF(OR(Table65[[#This Row],[Service]] = "Custom RNA", Table65[[#This Row],[Service]] = "HT Custom RNA", Table65[[#This Row],[Service]] = "HT Geneblock Custom RNA"), "Required", "Empty")</f>
        <v>Empty</v>
      </c>
      <c r="CM433" s="1" t="str">
        <f>IF(OR(Table65[[#This Row],[Service]] = "Custom RNA", Table65[[#This Row],[Service]] = "HT Custom RNA", Table65[[#This Row],[Service]] = "HT Geneblock Custom RNA"), "Required", "Empty")</f>
        <v>Empty</v>
      </c>
      <c r="CN433" s="1" t="str">
        <f>IF(AND(Table65[[#This Row],[Vector]]&lt;&gt;"Banked Construct", OR(Table65[[#This Row],[Service]] = "Custom RNA", Table65[[#This Row],[Service]] = "HT Custom RNA",Table65[[#This Row],[Service]] = "HT Geneblock Custom RNA",)), "Optional", "Empty")</f>
        <v>Empty</v>
      </c>
      <c r="CO433" s="1" t="str">
        <f>IF(OR(Table65[[#This Row],[Service]] = "Custom RNA", Table65[[#This Row],[Service]] = "HT Custom RNA"), "Optional", "Empty")</f>
        <v>Empty</v>
      </c>
      <c r="CP433" s="1" t="str">
        <f>IF(OR(Table65[[#This Row],[Service]] = "Custom RNA", Table65[[#This Row],[Service]] = "HT Custom RNA", Table65[[#This Row],[Service]] = "HT Custom Geneblock RNA"), "Optional", "Empty")</f>
        <v>Empty</v>
      </c>
      <c r="CQ433" s="1" t="str">
        <f>IF(Table65[[#This Row],[Service]]&lt;&gt;"",IF(OR(Table65[[#This Row],[Service]]="HT Custom RNA", Table65[[#This Row],[Service]]="HT Geneblock Custom RNA"), "Empty","Optional"),"Empty")</f>
        <v>Empty</v>
      </c>
      <c r="CR433" s="1" t="str">
        <f>IF(AND(Table65[[#This Row],[Formulation]]&lt;&gt;"",Table65[[#This Row],[Formulation]]&lt;&gt;"None",Table65[[#This Row],[Formulation]]&lt;&gt;"No Options"), "Required","Empty")</f>
        <v>Empty</v>
      </c>
      <c r="CS433" s="1" t="str">
        <f>IF(AND(Table65[[#This Row],[Formulation]]&lt;&gt;"",Table65[[#This Row],[Formulation]]&lt;&gt;"None",Table65[[#This Row],[Formulation]]&lt;&gt;"No Options"), "Optional","Empty")</f>
        <v>Empty</v>
      </c>
      <c r="CT433" s="1" t="str">
        <f t="shared" si="32"/>
        <v>Optional</v>
      </c>
      <c r="CU433" s="1" t="str">
        <f t="shared" si="33"/>
        <v>Optional</v>
      </c>
      <c r="CV433" s="2" t="str">
        <f t="shared" si="34"/>
        <v>Optional</v>
      </c>
    </row>
    <row r="434" spans="1:100" x14ac:dyDescent="0.35">
      <c r="A434" s="69">
        <v>430</v>
      </c>
      <c r="B434" s="59"/>
      <c r="C434" s="83"/>
      <c r="D434" s="85"/>
      <c r="E434" s="90"/>
      <c r="F434" s="60"/>
      <c r="G434" s="60"/>
      <c r="H434" s="60"/>
      <c r="I434" s="61"/>
      <c r="J434" s="61"/>
      <c r="K434" s="105"/>
      <c r="L434" s="90"/>
      <c r="M434" s="60"/>
      <c r="N434" s="108"/>
      <c r="O434" s="91"/>
      <c r="P434" s="111"/>
      <c r="Q434" s="93" t="str">
        <f>Table_Sequence_Check[[#This Row],[Final Warnings]]</f>
        <v/>
      </c>
      <c r="R434" s="19"/>
      <c r="S434" s="19"/>
      <c r="T434" s="19"/>
      <c r="BG434" s="3" t="str" cm="1">
        <f t="array" ref="BG434">_xlfn.LET(
    _xlpm.ProblemFound, _xlfn.TEXTJOIN(", ", TRUE, IF(OR(Table65[[#This Row],[Codon Optimize Capitalized?]]="No", Table65[[#This Row],[Codon Optimize Capitalized?]]=""), IF((ISNUMBER(SEARCH(Table_Problem_Sequences[Problem Sequences], Table65[[#This Row],[Custom Sequence/Bank ID]]))), Table_Problem_Sequences[Problem Sequences], ""),IF((ISNUMBER(FIND(LOWER(Table_Problem_Sequences[Problem Sequences]), Table65[[#This Row],[Custom Sequence/Bank ID]]))), Table_Problem_Sequences[Problem Sequences], ""))),
    IF(_xlpm.ProblemFound="", "", "Warning 1: Problem sequences found (" &amp; _xlpm.ProblemFound &amp; ")"))</f>
        <v/>
      </c>
      <c r="BH434" s="3" t="str">
        <f>IF(AND(Table65[[#This Row],[Vector]] &lt;&gt; "Banked Construct",Table65[[#This Row],[Service]]&lt;&gt;"Stock RNA", LEN(Table65[[#This Row],[Custom Sequence/Bank ID]])&lt;300, Table65[[#This Row],[Custom Sequence/Bank ID]]&lt;&gt;""),"Comment: Sequence is less than 300nt. A spacer sequence will be added to bring the length up to 300nt","")</f>
        <v/>
      </c>
      <c r="BI434" s="1" t="str">
        <f>IF(AND(Table65[[#This Row],[Custom Sequence/Bank ID]]&lt;&gt;"", Table65[[#This Row],[Codon Optimize Capitalized?]]&lt;&gt; "No", Table65[[#This Row],[Codon Optimize Capitalized?]]&lt;&gt; "", Table65[[#This Row],[Codon Optimize Capitalized?]]&lt;&gt; "No Options"),
    IF(MOD(LEN(SUBSTITUTE(SUBSTITUTE(SUBSTITUTE(SUBSTITUTE(SUBSTITUTE(Table65[[#This Row],[Custom Sequence/Bank ID]], "a", ""), "c", ""), "g", ""), "u", ""), "t", "")), 3) = 0,
        "",
        "Error 3: Optimization regions not divisible by 3"),
    "")</f>
        <v/>
      </c>
      <c r="BJ434" s="1" t="str">
        <f>IF(
    Table65[[#This Row],[Vector]]="Banked Construct",
    IF(
        AND(
            LEFT(Table65[[#This Row],[Custom Sequence/Bank ID]], 3)="RTC",
            ISNUMBER(VALUE(MID(Table65[[#This Row],[Custom Sequence/Bank ID]], 4, 7))),
            LEN(Table65[[#This Row],[Custom Sequence/Bank ID]])=10
        ),
        "",
        "Error 4: Incorrect Bank ID"
    ),
    ""
)</f>
        <v/>
      </c>
      <c r="BK434" s="1" t="str">
        <f>IF(
   AND(Table65[[#This Row],[Vector]]&lt;&gt;"Banked Construct", LEN(Table65[[#This Row],[Custom Sequence/Bank ID]])&gt;0),
   IF(
      LEN(
         SUBSTITUTE(
            SUBSTITUTE(
               SUBSTITUTE(
                  SUBSTITUTE(UPPER(Table65[[#This Row],[Custom Sequence/Bank ID]]),"A",""),
               "C",""),
            "T",""),
         "G","")
      )&gt;0,
      "Error 5: Non-ACGT characters present",
      ""
   ),
   ""
)</f>
        <v/>
      </c>
      <c r="BL434" s="4" t="str">
        <f>IF(AND(Table65[[#This Row],[Vector]] &lt;&gt; "Banked Construct",Table65[[#This Row],[Service]]="Custom RNA", LEN(Table65[[#This Row],[Custom Sequence/Bank ID]])&gt;10000),"Error 6: Maximum sequence length is 10,000nt",IF(AND(Table65[[#This Row],[Vector]] &lt;&gt; "Banked Construct",Table65[[#This Row],[Service]]="HT Custom RNA", LEN(Table65[[#This Row],[Custom Sequence/Bank ID]])&gt;5000),"Error 6: Maximum sequence length for HT is 5,000nt", IF(Table65[[#This Row],[Service]]="HT Geneblock Custom RNA", IF(AND(Table65[[#This Row],[Vector]]="RTC coding circRNA", LEN(Table65[[#This Row],[Custom Sequence/Bank ID]])&gt;3793),"Error 6: Maximum sequence length for Coding CircRNA Geneblock is 3,793nt", IF(AND(Table65[[#This Row],[Vector]]="RTC noncoding circRNA", LEN(Table65[[#This Row],[Custom Sequence/Bank ID]])&gt;4493),"Error 6: Maximum sequence length for Noncoding CircRNA Geneblock is 4,493nt", IF(AND(Table65[[#This Row],[Vector]]="RTC Other RNA", LEN(Table65[[#This Row],[Custom Sequence/Bank ID]])&gt;4913),"Error 6: Maximum sequence length for Other RNA Geneblock is 4,913nt",""))),"")))</f>
        <v/>
      </c>
      <c r="BM434" s="4" t="str">
        <f>IF(AND(Table65[[#This Row],[Vector]] &lt;&gt; "Banked Construct", Table65[[#This Row],[Service]]&lt;&gt;"Stock RNA", Table65[[#This Row],[Custom Sequence/Bank ID]]&lt;&gt;""),
    _xlfn.LET(
        _xlpm.Sequence, Table65[[#This Row],[Custom Sequence/Bank ID]],
        _xlpm.OriginalLength, IF(AND(Table65[[#This Row],[Codon Optimize Capitalized?]] &lt;&gt; "No", Table65[[#This Row],[Codon Optimize Capitalized?]] &lt;&gt; ""),
                           LEN(SUBSTITUTE(SUBSTITUTE(SUBSTITUTE(SUBSTITUTE(SUBSTITUTE(_xlpm.Sequence, "A", ""), "C", ""), "G", ""), "T", ""), "U", "")),
                           LEN(_xlpm.Sequence)),
        _xlpm.NoGCLength, IF(AND(Table65[[#This Row],[Codon Optimize Capitalized?]] &lt;&gt; "No", Table65[[#This Row],[Codon Optimize Capitalized?]] &lt;&gt; ""),
                       LEN((SUBSTITUTE(SUBSTITUTE(SUBSTITUTE(SUBSTITUTE(SUBSTITUTE(SUBSTITUTE(SUBSTITUTE(_xlpm.Sequence, "A", ""), "C", ""), "G", ""), "T", ""), "U", ""), "g", ""), "c", ""))),
                       LEN(SUBSTITUTE(SUBSTITUTE(UPPER(_xlpm.Sequence), "G", ""), "C", ""))),
        _xlpm.GCLength, _xlpm.OriginalLength - _xlpm.NoGCLength,
        _xlpm.GCPercentage, IF(_xlpm.OriginalLength &gt; 15, _xlpm.GCLength / _xlpm.OriginalLength, 0.5),
                IF(OR(_xlpm.GCPercentage &gt; 0.65, _xlpm.GCPercentage &lt; 0.25), "Warning 7: Unoptimized region GC is not between 25-65%", "")
    ),
    ""
)</f>
        <v/>
      </c>
      <c r="BN434" s="4" t="str" cm="1">
        <f t="array" ref="BN434">_xlfn.LET(
    _xlpm.ProblemFound, _xlfn.TEXTJOIN(", ", TRUE, IF(OR(Table65[[#This Row],[Codon Optimize Capitalized?]]="No", Table65[[#This Row],[Codon Optimize Capitalized?]]=""), IF((ISNUMBER(SEARCH(Table_Restriction_Enzymes[XbaI], Table65[[#This Row],[Custom Sequence/Bank ID]]))), Table_Restriction_Enzymes[XbaI], ""),IF((ISNUMBER(FIND(LOWER(Table_Restriction_Enzymes[XbaI]), Table65[[#This Row],[Custom Sequence/Bank ID]]))), Table_Restriction_Enzymes[XbaI], ""))),
    IF(_xlpm.ProblemFound="", "", "[" &amp; _xlpm.ProblemFound &amp; "]"))</f>
        <v/>
      </c>
      <c r="BO434" s="4" t="str">
        <f>IF(Table_Sequence_Check[[#This Row],[Restriction Enzyme 1 Check]]&lt;&gt;"", Table_Restriction_Enzymes[[#Headers],[XbaI]],"")</f>
        <v/>
      </c>
      <c r="BP434" s="4" t="str" cm="1">
        <f t="array" ref="BP434">_xlfn.LET(
    _xlpm.ProblemFound, _xlfn.TEXTJOIN(", ", TRUE, IF(OR(Table65[[#This Row],[Codon Optimize Capitalized?]]="No", Table65[[#This Row],[Codon Optimize Capitalized?]]=""), IF((ISNUMBER(SEARCH(Table_Restriction_Enzymes[AscI], Table65[[#This Row],[Custom Sequence/Bank ID]]))), Table_Restriction_Enzymes[AscI], ""),IF((ISNUMBER(FIND(LOWER(Table_Restriction_Enzymes[AscI]), Table65[[#This Row],[Custom Sequence/Bank ID]]))), Table_Restriction_Enzymes[AscI], ""))),
    IF(_xlpm.ProblemFound="", "", "[" &amp; _xlpm.ProblemFound &amp; "]"))</f>
        <v/>
      </c>
      <c r="BQ434" s="4" t="str">
        <f>IF(Table_Sequence_Check[[#This Row],[Restriction Enzyme 2 Check]]&lt;&gt;"", Table_Restriction_Enzymes[[#Headers],[AscI]],"")</f>
        <v/>
      </c>
      <c r="BR434" s="4" t="str">
        <f>IF(AND(Table65[[#This Row],[Vector]] &lt;&gt; "Banked Construct",Table65[[#This Row],[Service]]&lt;&gt;"Stock RNA", Table65[[#This Row],[Service]]&lt;&gt;"HT Geneblock Custom RNA", Table_Sequence_Check[[#This Row],[Restriction Enzyme 1 Check]]&lt;&gt;"", Table_Sequence_Check[[#This Row],[Restriction Enzyme 2 Check]]&lt;&gt; ""),"Error 8: Remove instances of one of the following: " &amp; _xlfn.CONCAT(Table_Sequence_Check[[#This Row],[Restriction Enzyme 1 Check]],Table_Sequence_Check[[#This Row],[Restriction Enzyme 2 Check]]),"")</f>
        <v/>
      </c>
      <c r="BS434" s="4" t="str" cm="1">
        <f t="array" ref="BS434">IF(
   AND(
      Table65[[#This Row],[Service]] &lt;&gt; "",
      OR(
         COUNTIF(Table65[Service], "HT Custom RNA") &gt; 0,
         COUNTIF(Table65[Service], "HT Geneblock Custom RNA") &gt; 0
      ),
      COUNTA(_xlfn.UNIQUE(_xlfn._xlws.FILTER(Table65[Service], Table65[Service] &lt;&gt; ""))) &gt; 1
   ),
   "Error 9: If selecting HT Custom RNA or HT Geneblock Custom RNA, all items must match the selected HT service",
   ""
)</f>
        <v/>
      </c>
      <c r="BT434" s="4" t="str" cm="1">
        <f t="array" ref="BT434">IF(
   AND(
      Table65[[#This Row],[Service]] &lt;&gt; "",
      OR(COUNTIF(Table65[Service], "*HT Custom RNA*") &gt; 0, COUNTIF(Table65[Service], "*HT Geneblock Custom RNA*") &gt; 0),
      OR(
         COUNTA(_xlfn.UNIQUE(_xlfn._xlws.FILTER(Table65[RNA Analytics], (Table65[Service] &lt;&gt; "")))) &gt; 1,
         COUNTA(_xlfn.UNIQUE(_xlfn._xlws.FILTER(Table65[Bank Construct?], (Table65[Service] &lt;&gt; "")))) &gt; 1,
         COUNTA(_xlfn.UNIQUE(_xlfn._xlws.FILTER(Table65[Synthesis Type], (Table65[Service] &lt;&gt; "")))) &gt; 1
      )
   ),
   "Error 10: If submitting HT Custom RNA or HT Geneblock Custom RNA service request, all items must have the same Synthesis Type, Banking, and Analytics",
   ""
)</f>
        <v/>
      </c>
      <c r="BU434" s="4" t="str">
        <f>IF(AND(OR(Table65[[#This Row],[Service]] = "HT Custom RNA",Table65[[#This Row],[Service]] = "HT Geneblock Custom RNA"), Table65[[#This Row],[Vector]]="Banked Construct"),"Error 11: Banked constructs cannot be submitted for HT/Geneblock Custom RNA service. Contact the core if you'd like to resynthesize an entire banked plate","")</f>
        <v/>
      </c>
      <c r="BV434" s="4" t="str">
        <f>IF(AND(Table65[[#This Row],[Service]] &lt;&gt; "", Table65[[#This Row],[Vector]]="Banked Construct", Table65[[#This Row],[Bank Construct?]]="Yes"),"Error 12: Cannot bank constructs that are already banked","")</f>
        <v/>
      </c>
      <c r="BW434" s="4" t="str" cm="1">
        <f t="array" ref="BW434">_xlfn.LET(
    _xlpm.ProblemFound, _xlfn.TEXTJOIN(", ", TRUE, IF(AND(Table65[[#This Row],[Synthesis Type]]="Other RNA", OR(Table65[[#This Row],[Codon Optimize Capitalized?]]="No", Table65[[#This Row],[Codon Optimize Capitalized?]]="")), IF((ISNUMBER(SEARCH(Table_pA_Check[pA Check], Table65[[#This Row],[Custom Sequence/Bank ID]]))), Table_pA_Check[pA Check], ""),IF((ISNUMBER(FIND(LOWER(Table_pA_Check[pA Check]), Table65[[#This Row],[Custom Sequence/Bank ID]]))), Table_pA_Check[pA Check], ""))),
    IF(_xlpm.ProblemFound="", "", "Error 13: Problem sequences found (" &amp; _xlpm.ProblemFound &amp; ")"))</f>
        <v/>
      </c>
      <c r="BX434" s="4" t="str">
        <f>IF(AND(Table65[[#This Row],[Service]] &lt;&gt; "", Table65[[#This Row],[Codon Optimize Capitalized?]]&lt;&gt; "No", Table65[[#This Row],[Codon Optimize Capitalized?]]&lt;&gt; "", Table65[[#This Row],[Codon Optimize Capitalized?]]&lt;&gt; "No Options", EXACT(Table65[[#This Row],[Custom Sequence/Bank ID]],LOWER(Table65[[#This Row],[Custom Sequence/Bank ID]]))),"Error 14: Codon optimization is selected, but sequence is lowercase. Change regions for optimization to uppercase","")</f>
        <v/>
      </c>
      <c r="BY434" s="4" t="str">
        <f>IF(COUNTIF(Table65[Name], Table65[[#This Row],[Name]]) &gt; 1, "Error 15: Duplicate name", "")</f>
        <v/>
      </c>
      <c r="BZ434" s="4" t="str">
        <f>IF(
   Table65[[#This Row],[Service]]&lt;&gt;"",
   IF(
      AND(Table65[[#This Row],[Formulation]]="", Table65[[#This Row],[Number of Aliquots]]&gt;1),
      "Error 16: The RTC can only aliquot formulated circRNA; unformulated circRNA is stable through many freeze-thaw cycles",
      ""
   ),
   ""
)</f>
        <v/>
      </c>
      <c r="CA434" s="4" t="str">
        <f>IF(
   Table65[[#This Row],[Service]]&lt;&gt;"",
   IF(
      Table65[[#This Row],[Number of Aliquots]] &gt; (Table65[[#This Row],[Quantity (mg)]]*20),
      "Error 17: Too many aliquots. Maximum aliquots for Quantity requested = " &amp; (Table65[[#This Row],[Quantity (mg)]]*20),
      ""
   ),
   ""
)</f>
        <v/>
      </c>
      <c r="CB434" s="4" t="str">
        <f>IF(
   AND(Table65[[#This Row],[Service]]&lt;&gt;"", Table65[[#This Row],[Quantity (mg)]]&lt;0.2, Table65[[#This Row],[Formulation]]&lt;&gt;"", Table65[[#This Row],[Formulation]]&lt;&gt;"None"),
   "Error 18: Quantity too low. Minimum is 0.2mg for formulations",
   ""
)</f>
        <v/>
      </c>
      <c r="CC434" s="4" t="str">
        <f>IF(
   AND(Table65[[#This Row],[Service]]&lt;&gt;"", Table65[[#This Row],[Vector]]="No Vector", Table65[[#This Row],[Service]]&lt;&gt;"HT Geneblock Custom RNA"),
   "Error 19: [No Vector] can only be used for Geneblock service",
   ""
)</f>
        <v/>
      </c>
      <c r="CD434" s="4" t="str">
        <f>_xlfn.LET(
    _xlpm.errorList, _xlfn.TEXTJOIN(". ", TRUE, Table_Sequence_Check[[#This Row],[Problem Sequence Check]:[GC Check]],Table_Sequence_Check[[#This Row],[Restriction Enzyme Error]:[Gblock No Vector Check]]),
    IF(AND(Table65[[#This Row],[Service]]&lt;&gt;"", Table65[[#This Row],[Custom Sequence/Bank ID]]&lt;&gt;"SPECIAL",_xlpm.errorList&lt;&gt;""), _xlpm.errorList &amp; ".", "")
)</f>
        <v/>
      </c>
      <c r="CF434" s="3" t="str">
        <f t="shared" si="30"/>
        <v>Required</v>
      </c>
      <c r="CG434" s="1" t="str">
        <f t="shared" si="31"/>
        <v>Optional</v>
      </c>
      <c r="CH434" s="1" t="str">
        <f>IF(Table65[[#This Row],[Service]]&lt;&gt;"",IF((Table65[[#This Row],[Service]]="HT Custom RNA") + (Table65[[#This Row],[Service]]="HT Geneblock Custom RNA"), "Empty","Required"),"Empty")</f>
        <v>Empty</v>
      </c>
      <c r="CI434" s="1" t="str">
        <f>IF(Table65[[#This Row],[Service]] = "Stock RNA", "Required","Empty")</f>
        <v>Empty</v>
      </c>
      <c r="CJ434" s="1" t="str">
        <f>IF(OR(Table65[[#This Row],[Service]] = "Custom RNA", Table65[[#This Row],[Service]] = "HT Custom RNA", Table65[[#This Row],[Service]] = "HT Geneblock Custom RNA", Table65[[#This Row],[Service]] = "Formulation"), "Required", "Empty")</f>
        <v>Empty</v>
      </c>
      <c r="CK434" s="1" t="str">
        <f>IF(OR(Table65[[#This Row],[Service]] = "Custom RNA", Table65[[#This Row],[Service]] = "HT Custom RNA", Table65[[#This Row],[Service]] = "HT Geneblock Custom RNA"), "Required", "Empty")</f>
        <v>Empty</v>
      </c>
      <c r="CL434" s="1" t="str">
        <f>IF(OR(Table65[[#This Row],[Service]] = "Custom RNA", Table65[[#This Row],[Service]] = "HT Custom RNA", Table65[[#This Row],[Service]] = "HT Geneblock Custom RNA"), "Required", "Empty")</f>
        <v>Empty</v>
      </c>
      <c r="CM434" s="1" t="str">
        <f>IF(OR(Table65[[#This Row],[Service]] = "Custom RNA", Table65[[#This Row],[Service]] = "HT Custom RNA", Table65[[#This Row],[Service]] = "HT Geneblock Custom RNA"), "Required", "Empty")</f>
        <v>Empty</v>
      </c>
      <c r="CN434" s="1" t="str">
        <f>IF(AND(Table65[[#This Row],[Vector]]&lt;&gt;"Banked Construct", OR(Table65[[#This Row],[Service]] = "Custom RNA", Table65[[#This Row],[Service]] = "HT Custom RNA",Table65[[#This Row],[Service]] = "HT Geneblock Custom RNA",)), "Optional", "Empty")</f>
        <v>Empty</v>
      </c>
      <c r="CO434" s="1" t="str">
        <f>IF(OR(Table65[[#This Row],[Service]] = "Custom RNA", Table65[[#This Row],[Service]] = "HT Custom RNA"), "Optional", "Empty")</f>
        <v>Empty</v>
      </c>
      <c r="CP434" s="1" t="str">
        <f>IF(OR(Table65[[#This Row],[Service]] = "Custom RNA", Table65[[#This Row],[Service]] = "HT Custom RNA", Table65[[#This Row],[Service]] = "HT Custom Geneblock RNA"), "Optional", "Empty")</f>
        <v>Empty</v>
      </c>
      <c r="CQ434" s="1" t="str">
        <f>IF(Table65[[#This Row],[Service]]&lt;&gt;"",IF(OR(Table65[[#This Row],[Service]]="HT Custom RNA", Table65[[#This Row],[Service]]="HT Geneblock Custom RNA"), "Empty","Optional"),"Empty")</f>
        <v>Empty</v>
      </c>
      <c r="CR434" s="1" t="str">
        <f>IF(AND(Table65[[#This Row],[Formulation]]&lt;&gt;"",Table65[[#This Row],[Formulation]]&lt;&gt;"None",Table65[[#This Row],[Formulation]]&lt;&gt;"No Options"), "Required","Empty")</f>
        <v>Empty</v>
      </c>
      <c r="CS434" s="1" t="str">
        <f>IF(AND(Table65[[#This Row],[Formulation]]&lt;&gt;"",Table65[[#This Row],[Formulation]]&lt;&gt;"None",Table65[[#This Row],[Formulation]]&lt;&gt;"No Options"), "Optional","Empty")</f>
        <v>Empty</v>
      </c>
      <c r="CT434" s="1" t="str">
        <f t="shared" si="32"/>
        <v>Optional</v>
      </c>
      <c r="CU434" s="1" t="str">
        <f t="shared" si="33"/>
        <v>Optional</v>
      </c>
      <c r="CV434" s="2" t="str">
        <f t="shared" si="34"/>
        <v>Optional</v>
      </c>
    </row>
    <row r="435" spans="1:100" x14ac:dyDescent="0.35">
      <c r="A435" s="69">
        <v>431</v>
      </c>
      <c r="B435" s="59"/>
      <c r="C435" s="83"/>
      <c r="D435" s="85"/>
      <c r="E435" s="90"/>
      <c r="F435" s="60"/>
      <c r="G435" s="60"/>
      <c r="H435" s="60"/>
      <c r="I435" s="61"/>
      <c r="J435" s="61"/>
      <c r="K435" s="105"/>
      <c r="L435" s="90"/>
      <c r="M435" s="60"/>
      <c r="N435" s="108"/>
      <c r="O435" s="91"/>
      <c r="P435" s="111"/>
      <c r="Q435" s="93" t="str">
        <f>Table_Sequence_Check[[#This Row],[Final Warnings]]</f>
        <v/>
      </c>
      <c r="R435" s="19"/>
      <c r="S435" s="19"/>
      <c r="T435" s="19"/>
      <c r="BG435" s="3" t="str" cm="1">
        <f t="array" ref="BG435">_xlfn.LET(
    _xlpm.ProblemFound, _xlfn.TEXTJOIN(", ", TRUE, IF(OR(Table65[[#This Row],[Codon Optimize Capitalized?]]="No", Table65[[#This Row],[Codon Optimize Capitalized?]]=""), IF((ISNUMBER(SEARCH(Table_Problem_Sequences[Problem Sequences], Table65[[#This Row],[Custom Sequence/Bank ID]]))), Table_Problem_Sequences[Problem Sequences], ""),IF((ISNUMBER(FIND(LOWER(Table_Problem_Sequences[Problem Sequences]), Table65[[#This Row],[Custom Sequence/Bank ID]]))), Table_Problem_Sequences[Problem Sequences], ""))),
    IF(_xlpm.ProblemFound="", "", "Warning 1: Problem sequences found (" &amp; _xlpm.ProblemFound &amp; ")"))</f>
        <v/>
      </c>
      <c r="BH435" s="3" t="str">
        <f>IF(AND(Table65[[#This Row],[Vector]] &lt;&gt; "Banked Construct",Table65[[#This Row],[Service]]&lt;&gt;"Stock RNA", LEN(Table65[[#This Row],[Custom Sequence/Bank ID]])&lt;300, Table65[[#This Row],[Custom Sequence/Bank ID]]&lt;&gt;""),"Comment: Sequence is less than 300nt. A spacer sequence will be added to bring the length up to 300nt","")</f>
        <v/>
      </c>
      <c r="BI435" s="1" t="str">
        <f>IF(AND(Table65[[#This Row],[Custom Sequence/Bank ID]]&lt;&gt;"", Table65[[#This Row],[Codon Optimize Capitalized?]]&lt;&gt; "No", Table65[[#This Row],[Codon Optimize Capitalized?]]&lt;&gt; "", Table65[[#This Row],[Codon Optimize Capitalized?]]&lt;&gt; "No Options"),
    IF(MOD(LEN(SUBSTITUTE(SUBSTITUTE(SUBSTITUTE(SUBSTITUTE(SUBSTITUTE(Table65[[#This Row],[Custom Sequence/Bank ID]], "a", ""), "c", ""), "g", ""), "u", ""), "t", "")), 3) = 0,
        "",
        "Error 3: Optimization regions not divisible by 3"),
    "")</f>
        <v/>
      </c>
      <c r="BJ435" s="1" t="str">
        <f>IF(
    Table65[[#This Row],[Vector]]="Banked Construct",
    IF(
        AND(
            LEFT(Table65[[#This Row],[Custom Sequence/Bank ID]], 3)="RTC",
            ISNUMBER(VALUE(MID(Table65[[#This Row],[Custom Sequence/Bank ID]], 4, 7))),
            LEN(Table65[[#This Row],[Custom Sequence/Bank ID]])=10
        ),
        "",
        "Error 4: Incorrect Bank ID"
    ),
    ""
)</f>
        <v/>
      </c>
      <c r="BK435" s="1" t="str">
        <f>IF(
   AND(Table65[[#This Row],[Vector]]&lt;&gt;"Banked Construct", LEN(Table65[[#This Row],[Custom Sequence/Bank ID]])&gt;0),
   IF(
      LEN(
         SUBSTITUTE(
            SUBSTITUTE(
               SUBSTITUTE(
                  SUBSTITUTE(UPPER(Table65[[#This Row],[Custom Sequence/Bank ID]]),"A",""),
               "C",""),
            "T",""),
         "G","")
      )&gt;0,
      "Error 5: Non-ACGT characters present",
      ""
   ),
   ""
)</f>
        <v/>
      </c>
      <c r="BL435" s="4" t="str">
        <f>IF(AND(Table65[[#This Row],[Vector]] &lt;&gt; "Banked Construct",Table65[[#This Row],[Service]]="Custom RNA", LEN(Table65[[#This Row],[Custom Sequence/Bank ID]])&gt;10000),"Error 6: Maximum sequence length is 10,000nt",IF(AND(Table65[[#This Row],[Vector]] &lt;&gt; "Banked Construct",Table65[[#This Row],[Service]]="HT Custom RNA", LEN(Table65[[#This Row],[Custom Sequence/Bank ID]])&gt;5000),"Error 6: Maximum sequence length for HT is 5,000nt", IF(Table65[[#This Row],[Service]]="HT Geneblock Custom RNA", IF(AND(Table65[[#This Row],[Vector]]="RTC coding circRNA", LEN(Table65[[#This Row],[Custom Sequence/Bank ID]])&gt;3793),"Error 6: Maximum sequence length for Coding CircRNA Geneblock is 3,793nt", IF(AND(Table65[[#This Row],[Vector]]="RTC noncoding circRNA", LEN(Table65[[#This Row],[Custom Sequence/Bank ID]])&gt;4493),"Error 6: Maximum sequence length for Noncoding CircRNA Geneblock is 4,493nt", IF(AND(Table65[[#This Row],[Vector]]="RTC Other RNA", LEN(Table65[[#This Row],[Custom Sequence/Bank ID]])&gt;4913),"Error 6: Maximum sequence length for Other RNA Geneblock is 4,913nt",""))),"")))</f>
        <v/>
      </c>
      <c r="BM435" s="4" t="str">
        <f>IF(AND(Table65[[#This Row],[Vector]] &lt;&gt; "Banked Construct", Table65[[#This Row],[Service]]&lt;&gt;"Stock RNA", Table65[[#This Row],[Custom Sequence/Bank ID]]&lt;&gt;""),
    _xlfn.LET(
        _xlpm.Sequence, Table65[[#This Row],[Custom Sequence/Bank ID]],
        _xlpm.OriginalLength, IF(AND(Table65[[#This Row],[Codon Optimize Capitalized?]] &lt;&gt; "No", Table65[[#This Row],[Codon Optimize Capitalized?]] &lt;&gt; ""),
                           LEN(SUBSTITUTE(SUBSTITUTE(SUBSTITUTE(SUBSTITUTE(SUBSTITUTE(_xlpm.Sequence, "A", ""), "C", ""), "G", ""), "T", ""), "U", "")),
                           LEN(_xlpm.Sequence)),
        _xlpm.NoGCLength, IF(AND(Table65[[#This Row],[Codon Optimize Capitalized?]] &lt;&gt; "No", Table65[[#This Row],[Codon Optimize Capitalized?]] &lt;&gt; ""),
                       LEN((SUBSTITUTE(SUBSTITUTE(SUBSTITUTE(SUBSTITUTE(SUBSTITUTE(SUBSTITUTE(SUBSTITUTE(_xlpm.Sequence, "A", ""), "C", ""), "G", ""), "T", ""), "U", ""), "g", ""), "c", ""))),
                       LEN(SUBSTITUTE(SUBSTITUTE(UPPER(_xlpm.Sequence), "G", ""), "C", ""))),
        _xlpm.GCLength, _xlpm.OriginalLength - _xlpm.NoGCLength,
        _xlpm.GCPercentage, IF(_xlpm.OriginalLength &gt; 15, _xlpm.GCLength / _xlpm.OriginalLength, 0.5),
                IF(OR(_xlpm.GCPercentage &gt; 0.65, _xlpm.GCPercentage &lt; 0.25), "Warning 7: Unoptimized region GC is not between 25-65%", "")
    ),
    ""
)</f>
        <v/>
      </c>
      <c r="BN435" s="4" t="str" cm="1">
        <f t="array" ref="BN435">_xlfn.LET(
    _xlpm.ProblemFound, _xlfn.TEXTJOIN(", ", TRUE, IF(OR(Table65[[#This Row],[Codon Optimize Capitalized?]]="No", Table65[[#This Row],[Codon Optimize Capitalized?]]=""), IF((ISNUMBER(SEARCH(Table_Restriction_Enzymes[XbaI], Table65[[#This Row],[Custom Sequence/Bank ID]]))), Table_Restriction_Enzymes[XbaI], ""),IF((ISNUMBER(FIND(LOWER(Table_Restriction_Enzymes[XbaI]), Table65[[#This Row],[Custom Sequence/Bank ID]]))), Table_Restriction_Enzymes[XbaI], ""))),
    IF(_xlpm.ProblemFound="", "", "[" &amp; _xlpm.ProblemFound &amp; "]"))</f>
        <v/>
      </c>
      <c r="BO435" s="4" t="str">
        <f>IF(Table_Sequence_Check[[#This Row],[Restriction Enzyme 1 Check]]&lt;&gt;"", Table_Restriction_Enzymes[[#Headers],[XbaI]],"")</f>
        <v/>
      </c>
      <c r="BP435" s="4" t="str" cm="1">
        <f t="array" ref="BP435">_xlfn.LET(
    _xlpm.ProblemFound, _xlfn.TEXTJOIN(", ", TRUE, IF(OR(Table65[[#This Row],[Codon Optimize Capitalized?]]="No", Table65[[#This Row],[Codon Optimize Capitalized?]]=""), IF((ISNUMBER(SEARCH(Table_Restriction_Enzymes[AscI], Table65[[#This Row],[Custom Sequence/Bank ID]]))), Table_Restriction_Enzymes[AscI], ""),IF((ISNUMBER(FIND(LOWER(Table_Restriction_Enzymes[AscI]), Table65[[#This Row],[Custom Sequence/Bank ID]]))), Table_Restriction_Enzymes[AscI], ""))),
    IF(_xlpm.ProblemFound="", "", "[" &amp; _xlpm.ProblemFound &amp; "]"))</f>
        <v/>
      </c>
      <c r="BQ435" s="4" t="str">
        <f>IF(Table_Sequence_Check[[#This Row],[Restriction Enzyme 2 Check]]&lt;&gt;"", Table_Restriction_Enzymes[[#Headers],[AscI]],"")</f>
        <v/>
      </c>
      <c r="BR435" s="4" t="str">
        <f>IF(AND(Table65[[#This Row],[Vector]] &lt;&gt; "Banked Construct",Table65[[#This Row],[Service]]&lt;&gt;"Stock RNA", Table65[[#This Row],[Service]]&lt;&gt;"HT Geneblock Custom RNA", Table_Sequence_Check[[#This Row],[Restriction Enzyme 1 Check]]&lt;&gt;"", Table_Sequence_Check[[#This Row],[Restriction Enzyme 2 Check]]&lt;&gt; ""),"Error 8: Remove instances of one of the following: " &amp; _xlfn.CONCAT(Table_Sequence_Check[[#This Row],[Restriction Enzyme 1 Check]],Table_Sequence_Check[[#This Row],[Restriction Enzyme 2 Check]]),"")</f>
        <v/>
      </c>
      <c r="BS435" s="4" t="str" cm="1">
        <f t="array" ref="BS435">IF(
   AND(
      Table65[[#This Row],[Service]] &lt;&gt; "",
      OR(
         COUNTIF(Table65[Service], "HT Custom RNA") &gt; 0,
         COUNTIF(Table65[Service], "HT Geneblock Custom RNA") &gt; 0
      ),
      COUNTA(_xlfn.UNIQUE(_xlfn._xlws.FILTER(Table65[Service], Table65[Service] &lt;&gt; ""))) &gt; 1
   ),
   "Error 9: If selecting HT Custom RNA or HT Geneblock Custom RNA, all items must match the selected HT service",
   ""
)</f>
        <v/>
      </c>
      <c r="BT435" s="4" t="str" cm="1">
        <f t="array" ref="BT435">IF(
   AND(
      Table65[[#This Row],[Service]] &lt;&gt; "",
      OR(COUNTIF(Table65[Service], "*HT Custom RNA*") &gt; 0, COUNTIF(Table65[Service], "*HT Geneblock Custom RNA*") &gt; 0),
      OR(
         COUNTA(_xlfn.UNIQUE(_xlfn._xlws.FILTER(Table65[RNA Analytics], (Table65[Service] &lt;&gt; "")))) &gt; 1,
         COUNTA(_xlfn.UNIQUE(_xlfn._xlws.FILTER(Table65[Bank Construct?], (Table65[Service] &lt;&gt; "")))) &gt; 1,
         COUNTA(_xlfn.UNIQUE(_xlfn._xlws.FILTER(Table65[Synthesis Type], (Table65[Service] &lt;&gt; "")))) &gt; 1
      )
   ),
   "Error 10: If submitting HT Custom RNA or HT Geneblock Custom RNA service request, all items must have the same Synthesis Type, Banking, and Analytics",
   ""
)</f>
        <v/>
      </c>
      <c r="BU435" s="4" t="str">
        <f>IF(AND(OR(Table65[[#This Row],[Service]] = "HT Custom RNA",Table65[[#This Row],[Service]] = "HT Geneblock Custom RNA"), Table65[[#This Row],[Vector]]="Banked Construct"),"Error 11: Banked constructs cannot be submitted for HT/Geneblock Custom RNA service. Contact the core if you'd like to resynthesize an entire banked plate","")</f>
        <v/>
      </c>
      <c r="BV435" s="4" t="str">
        <f>IF(AND(Table65[[#This Row],[Service]] &lt;&gt; "", Table65[[#This Row],[Vector]]="Banked Construct", Table65[[#This Row],[Bank Construct?]]="Yes"),"Error 12: Cannot bank constructs that are already banked","")</f>
        <v/>
      </c>
      <c r="BW435" s="4" t="str" cm="1">
        <f t="array" ref="BW435">_xlfn.LET(
    _xlpm.ProblemFound, _xlfn.TEXTJOIN(", ", TRUE, IF(AND(Table65[[#This Row],[Synthesis Type]]="Other RNA", OR(Table65[[#This Row],[Codon Optimize Capitalized?]]="No", Table65[[#This Row],[Codon Optimize Capitalized?]]="")), IF((ISNUMBER(SEARCH(Table_pA_Check[pA Check], Table65[[#This Row],[Custom Sequence/Bank ID]]))), Table_pA_Check[pA Check], ""),IF((ISNUMBER(FIND(LOWER(Table_pA_Check[pA Check]), Table65[[#This Row],[Custom Sequence/Bank ID]]))), Table_pA_Check[pA Check], ""))),
    IF(_xlpm.ProblemFound="", "", "Error 13: Problem sequences found (" &amp; _xlpm.ProblemFound &amp; ")"))</f>
        <v/>
      </c>
      <c r="BX435" s="4" t="str">
        <f>IF(AND(Table65[[#This Row],[Service]] &lt;&gt; "", Table65[[#This Row],[Codon Optimize Capitalized?]]&lt;&gt; "No", Table65[[#This Row],[Codon Optimize Capitalized?]]&lt;&gt; "", Table65[[#This Row],[Codon Optimize Capitalized?]]&lt;&gt; "No Options", EXACT(Table65[[#This Row],[Custom Sequence/Bank ID]],LOWER(Table65[[#This Row],[Custom Sequence/Bank ID]]))),"Error 14: Codon optimization is selected, but sequence is lowercase. Change regions for optimization to uppercase","")</f>
        <v/>
      </c>
      <c r="BY435" s="4" t="str">
        <f>IF(COUNTIF(Table65[Name], Table65[[#This Row],[Name]]) &gt; 1, "Error 15: Duplicate name", "")</f>
        <v/>
      </c>
      <c r="BZ435" s="4" t="str">
        <f>IF(
   Table65[[#This Row],[Service]]&lt;&gt;"",
   IF(
      AND(Table65[[#This Row],[Formulation]]="", Table65[[#This Row],[Number of Aliquots]]&gt;1),
      "Error 16: The RTC can only aliquot formulated circRNA; unformulated circRNA is stable through many freeze-thaw cycles",
      ""
   ),
   ""
)</f>
        <v/>
      </c>
      <c r="CA435" s="4" t="str">
        <f>IF(
   Table65[[#This Row],[Service]]&lt;&gt;"",
   IF(
      Table65[[#This Row],[Number of Aliquots]] &gt; (Table65[[#This Row],[Quantity (mg)]]*20),
      "Error 17: Too many aliquots. Maximum aliquots for Quantity requested = " &amp; (Table65[[#This Row],[Quantity (mg)]]*20),
      ""
   ),
   ""
)</f>
        <v/>
      </c>
      <c r="CB435" s="4" t="str">
        <f>IF(
   AND(Table65[[#This Row],[Service]]&lt;&gt;"", Table65[[#This Row],[Quantity (mg)]]&lt;0.2, Table65[[#This Row],[Formulation]]&lt;&gt;"", Table65[[#This Row],[Formulation]]&lt;&gt;"None"),
   "Error 18: Quantity too low. Minimum is 0.2mg for formulations",
   ""
)</f>
        <v/>
      </c>
      <c r="CC435" s="4" t="str">
        <f>IF(
   AND(Table65[[#This Row],[Service]]&lt;&gt;"", Table65[[#This Row],[Vector]]="No Vector", Table65[[#This Row],[Service]]&lt;&gt;"HT Geneblock Custom RNA"),
   "Error 19: [No Vector] can only be used for Geneblock service",
   ""
)</f>
        <v/>
      </c>
      <c r="CD435" s="4" t="str">
        <f>_xlfn.LET(
    _xlpm.errorList, _xlfn.TEXTJOIN(". ", TRUE, Table_Sequence_Check[[#This Row],[Problem Sequence Check]:[GC Check]],Table_Sequence_Check[[#This Row],[Restriction Enzyme Error]:[Gblock No Vector Check]]),
    IF(AND(Table65[[#This Row],[Service]]&lt;&gt;"", Table65[[#This Row],[Custom Sequence/Bank ID]]&lt;&gt;"SPECIAL",_xlpm.errorList&lt;&gt;""), _xlpm.errorList &amp; ".", "")
)</f>
        <v/>
      </c>
      <c r="CF435" s="3" t="str">
        <f t="shared" si="30"/>
        <v>Required</v>
      </c>
      <c r="CG435" s="1" t="str">
        <f t="shared" si="31"/>
        <v>Optional</v>
      </c>
      <c r="CH435" s="1" t="str">
        <f>IF(Table65[[#This Row],[Service]]&lt;&gt;"",IF((Table65[[#This Row],[Service]]="HT Custom RNA") + (Table65[[#This Row],[Service]]="HT Geneblock Custom RNA"), "Empty","Required"),"Empty")</f>
        <v>Empty</v>
      </c>
      <c r="CI435" s="1" t="str">
        <f>IF(Table65[[#This Row],[Service]] = "Stock RNA", "Required","Empty")</f>
        <v>Empty</v>
      </c>
      <c r="CJ435" s="1" t="str">
        <f>IF(OR(Table65[[#This Row],[Service]] = "Custom RNA", Table65[[#This Row],[Service]] = "HT Custom RNA", Table65[[#This Row],[Service]] = "HT Geneblock Custom RNA", Table65[[#This Row],[Service]] = "Formulation"), "Required", "Empty")</f>
        <v>Empty</v>
      </c>
      <c r="CK435" s="1" t="str">
        <f>IF(OR(Table65[[#This Row],[Service]] = "Custom RNA", Table65[[#This Row],[Service]] = "HT Custom RNA", Table65[[#This Row],[Service]] = "HT Geneblock Custom RNA"), "Required", "Empty")</f>
        <v>Empty</v>
      </c>
      <c r="CL435" s="1" t="str">
        <f>IF(OR(Table65[[#This Row],[Service]] = "Custom RNA", Table65[[#This Row],[Service]] = "HT Custom RNA", Table65[[#This Row],[Service]] = "HT Geneblock Custom RNA"), "Required", "Empty")</f>
        <v>Empty</v>
      </c>
      <c r="CM435" s="1" t="str">
        <f>IF(OR(Table65[[#This Row],[Service]] = "Custom RNA", Table65[[#This Row],[Service]] = "HT Custom RNA", Table65[[#This Row],[Service]] = "HT Geneblock Custom RNA"), "Required", "Empty")</f>
        <v>Empty</v>
      </c>
      <c r="CN435" s="1" t="str">
        <f>IF(AND(Table65[[#This Row],[Vector]]&lt;&gt;"Banked Construct", OR(Table65[[#This Row],[Service]] = "Custom RNA", Table65[[#This Row],[Service]] = "HT Custom RNA",Table65[[#This Row],[Service]] = "HT Geneblock Custom RNA",)), "Optional", "Empty")</f>
        <v>Empty</v>
      </c>
      <c r="CO435" s="1" t="str">
        <f>IF(OR(Table65[[#This Row],[Service]] = "Custom RNA", Table65[[#This Row],[Service]] = "HT Custom RNA"), "Optional", "Empty")</f>
        <v>Empty</v>
      </c>
      <c r="CP435" s="1" t="str">
        <f>IF(OR(Table65[[#This Row],[Service]] = "Custom RNA", Table65[[#This Row],[Service]] = "HT Custom RNA", Table65[[#This Row],[Service]] = "HT Custom Geneblock RNA"), "Optional", "Empty")</f>
        <v>Empty</v>
      </c>
      <c r="CQ435" s="1" t="str">
        <f>IF(Table65[[#This Row],[Service]]&lt;&gt;"",IF(OR(Table65[[#This Row],[Service]]="HT Custom RNA", Table65[[#This Row],[Service]]="HT Geneblock Custom RNA"), "Empty","Optional"),"Empty")</f>
        <v>Empty</v>
      </c>
      <c r="CR435" s="1" t="str">
        <f>IF(AND(Table65[[#This Row],[Formulation]]&lt;&gt;"",Table65[[#This Row],[Formulation]]&lt;&gt;"None",Table65[[#This Row],[Formulation]]&lt;&gt;"No Options"), "Required","Empty")</f>
        <v>Empty</v>
      </c>
      <c r="CS435" s="1" t="str">
        <f>IF(AND(Table65[[#This Row],[Formulation]]&lt;&gt;"",Table65[[#This Row],[Formulation]]&lt;&gt;"None",Table65[[#This Row],[Formulation]]&lt;&gt;"No Options"), "Optional","Empty")</f>
        <v>Empty</v>
      </c>
      <c r="CT435" s="1" t="str">
        <f t="shared" si="32"/>
        <v>Optional</v>
      </c>
      <c r="CU435" s="1" t="str">
        <f t="shared" si="33"/>
        <v>Optional</v>
      </c>
      <c r="CV435" s="2" t="str">
        <f t="shared" si="34"/>
        <v>Optional</v>
      </c>
    </row>
    <row r="436" spans="1:100" x14ac:dyDescent="0.35">
      <c r="A436" s="69">
        <v>432</v>
      </c>
      <c r="B436" s="59"/>
      <c r="C436" s="83"/>
      <c r="D436" s="85"/>
      <c r="E436" s="90"/>
      <c r="F436" s="60"/>
      <c r="G436" s="60"/>
      <c r="H436" s="60"/>
      <c r="I436" s="61"/>
      <c r="J436" s="61"/>
      <c r="K436" s="105"/>
      <c r="L436" s="90"/>
      <c r="M436" s="60"/>
      <c r="N436" s="108"/>
      <c r="O436" s="91"/>
      <c r="P436" s="111"/>
      <c r="Q436" s="93" t="str">
        <f>Table_Sequence_Check[[#This Row],[Final Warnings]]</f>
        <v/>
      </c>
      <c r="R436" s="19"/>
      <c r="S436" s="19"/>
      <c r="T436" s="19"/>
      <c r="BG436" s="3" t="str" cm="1">
        <f t="array" ref="BG436">_xlfn.LET(
    _xlpm.ProblemFound, _xlfn.TEXTJOIN(", ", TRUE, IF(OR(Table65[[#This Row],[Codon Optimize Capitalized?]]="No", Table65[[#This Row],[Codon Optimize Capitalized?]]=""), IF((ISNUMBER(SEARCH(Table_Problem_Sequences[Problem Sequences], Table65[[#This Row],[Custom Sequence/Bank ID]]))), Table_Problem_Sequences[Problem Sequences], ""),IF((ISNUMBER(FIND(LOWER(Table_Problem_Sequences[Problem Sequences]), Table65[[#This Row],[Custom Sequence/Bank ID]]))), Table_Problem_Sequences[Problem Sequences], ""))),
    IF(_xlpm.ProblemFound="", "", "Warning 1: Problem sequences found (" &amp; _xlpm.ProblemFound &amp; ")"))</f>
        <v/>
      </c>
      <c r="BH436" s="3" t="str">
        <f>IF(AND(Table65[[#This Row],[Vector]] &lt;&gt; "Banked Construct",Table65[[#This Row],[Service]]&lt;&gt;"Stock RNA", LEN(Table65[[#This Row],[Custom Sequence/Bank ID]])&lt;300, Table65[[#This Row],[Custom Sequence/Bank ID]]&lt;&gt;""),"Comment: Sequence is less than 300nt. A spacer sequence will be added to bring the length up to 300nt","")</f>
        <v/>
      </c>
      <c r="BI436" s="1" t="str">
        <f>IF(AND(Table65[[#This Row],[Custom Sequence/Bank ID]]&lt;&gt;"", Table65[[#This Row],[Codon Optimize Capitalized?]]&lt;&gt; "No", Table65[[#This Row],[Codon Optimize Capitalized?]]&lt;&gt; "", Table65[[#This Row],[Codon Optimize Capitalized?]]&lt;&gt; "No Options"),
    IF(MOD(LEN(SUBSTITUTE(SUBSTITUTE(SUBSTITUTE(SUBSTITUTE(SUBSTITUTE(Table65[[#This Row],[Custom Sequence/Bank ID]], "a", ""), "c", ""), "g", ""), "u", ""), "t", "")), 3) = 0,
        "",
        "Error 3: Optimization regions not divisible by 3"),
    "")</f>
        <v/>
      </c>
      <c r="BJ436" s="1" t="str">
        <f>IF(
    Table65[[#This Row],[Vector]]="Banked Construct",
    IF(
        AND(
            LEFT(Table65[[#This Row],[Custom Sequence/Bank ID]], 3)="RTC",
            ISNUMBER(VALUE(MID(Table65[[#This Row],[Custom Sequence/Bank ID]], 4, 7))),
            LEN(Table65[[#This Row],[Custom Sequence/Bank ID]])=10
        ),
        "",
        "Error 4: Incorrect Bank ID"
    ),
    ""
)</f>
        <v/>
      </c>
      <c r="BK436" s="1" t="str">
        <f>IF(
   AND(Table65[[#This Row],[Vector]]&lt;&gt;"Banked Construct", LEN(Table65[[#This Row],[Custom Sequence/Bank ID]])&gt;0),
   IF(
      LEN(
         SUBSTITUTE(
            SUBSTITUTE(
               SUBSTITUTE(
                  SUBSTITUTE(UPPER(Table65[[#This Row],[Custom Sequence/Bank ID]]),"A",""),
               "C",""),
            "T",""),
         "G","")
      )&gt;0,
      "Error 5: Non-ACGT characters present",
      ""
   ),
   ""
)</f>
        <v/>
      </c>
      <c r="BL436" s="4" t="str">
        <f>IF(AND(Table65[[#This Row],[Vector]] &lt;&gt; "Banked Construct",Table65[[#This Row],[Service]]="Custom RNA", LEN(Table65[[#This Row],[Custom Sequence/Bank ID]])&gt;10000),"Error 6: Maximum sequence length is 10,000nt",IF(AND(Table65[[#This Row],[Vector]] &lt;&gt; "Banked Construct",Table65[[#This Row],[Service]]="HT Custom RNA", LEN(Table65[[#This Row],[Custom Sequence/Bank ID]])&gt;5000),"Error 6: Maximum sequence length for HT is 5,000nt", IF(Table65[[#This Row],[Service]]="HT Geneblock Custom RNA", IF(AND(Table65[[#This Row],[Vector]]="RTC coding circRNA", LEN(Table65[[#This Row],[Custom Sequence/Bank ID]])&gt;3793),"Error 6: Maximum sequence length for Coding CircRNA Geneblock is 3,793nt", IF(AND(Table65[[#This Row],[Vector]]="RTC noncoding circRNA", LEN(Table65[[#This Row],[Custom Sequence/Bank ID]])&gt;4493),"Error 6: Maximum sequence length for Noncoding CircRNA Geneblock is 4,493nt", IF(AND(Table65[[#This Row],[Vector]]="RTC Other RNA", LEN(Table65[[#This Row],[Custom Sequence/Bank ID]])&gt;4913),"Error 6: Maximum sequence length for Other RNA Geneblock is 4,913nt",""))),"")))</f>
        <v/>
      </c>
      <c r="BM436" s="4" t="str">
        <f>IF(AND(Table65[[#This Row],[Vector]] &lt;&gt; "Banked Construct", Table65[[#This Row],[Service]]&lt;&gt;"Stock RNA", Table65[[#This Row],[Custom Sequence/Bank ID]]&lt;&gt;""),
    _xlfn.LET(
        _xlpm.Sequence, Table65[[#This Row],[Custom Sequence/Bank ID]],
        _xlpm.OriginalLength, IF(AND(Table65[[#This Row],[Codon Optimize Capitalized?]] &lt;&gt; "No", Table65[[#This Row],[Codon Optimize Capitalized?]] &lt;&gt; ""),
                           LEN(SUBSTITUTE(SUBSTITUTE(SUBSTITUTE(SUBSTITUTE(SUBSTITUTE(_xlpm.Sequence, "A", ""), "C", ""), "G", ""), "T", ""), "U", "")),
                           LEN(_xlpm.Sequence)),
        _xlpm.NoGCLength, IF(AND(Table65[[#This Row],[Codon Optimize Capitalized?]] &lt;&gt; "No", Table65[[#This Row],[Codon Optimize Capitalized?]] &lt;&gt; ""),
                       LEN((SUBSTITUTE(SUBSTITUTE(SUBSTITUTE(SUBSTITUTE(SUBSTITUTE(SUBSTITUTE(SUBSTITUTE(_xlpm.Sequence, "A", ""), "C", ""), "G", ""), "T", ""), "U", ""), "g", ""), "c", ""))),
                       LEN(SUBSTITUTE(SUBSTITUTE(UPPER(_xlpm.Sequence), "G", ""), "C", ""))),
        _xlpm.GCLength, _xlpm.OriginalLength - _xlpm.NoGCLength,
        _xlpm.GCPercentage, IF(_xlpm.OriginalLength &gt; 15, _xlpm.GCLength / _xlpm.OriginalLength, 0.5),
                IF(OR(_xlpm.GCPercentage &gt; 0.65, _xlpm.GCPercentage &lt; 0.25), "Warning 7: Unoptimized region GC is not between 25-65%", "")
    ),
    ""
)</f>
        <v/>
      </c>
      <c r="BN436" s="4" t="str" cm="1">
        <f t="array" ref="BN436">_xlfn.LET(
    _xlpm.ProblemFound, _xlfn.TEXTJOIN(", ", TRUE, IF(OR(Table65[[#This Row],[Codon Optimize Capitalized?]]="No", Table65[[#This Row],[Codon Optimize Capitalized?]]=""), IF((ISNUMBER(SEARCH(Table_Restriction_Enzymes[XbaI], Table65[[#This Row],[Custom Sequence/Bank ID]]))), Table_Restriction_Enzymes[XbaI], ""),IF((ISNUMBER(FIND(LOWER(Table_Restriction_Enzymes[XbaI]), Table65[[#This Row],[Custom Sequence/Bank ID]]))), Table_Restriction_Enzymes[XbaI], ""))),
    IF(_xlpm.ProblemFound="", "", "[" &amp; _xlpm.ProblemFound &amp; "]"))</f>
        <v/>
      </c>
      <c r="BO436" s="4" t="str">
        <f>IF(Table_Sequence_Check[[#This Row],[Restriction Enzyme 1 Check]]&lt;&gt;"", Table_Restriction_Enzymes[[#Headers],[XbaI]],"")</f>
        <v/>
      </c>
      <c r="BP436" s="4" t="str" cm="1">
        <f t="array" ref="BP436">_xlfn.LET(
    _xlpm.ProblemFound, _xlfn.TEXTJOIN(", ", TRUE, IF(OR(Table65[[#This Row],[Codon Optimize Capitalized?]]="No", Table65[[#This Row],[Codon Optimize Capitalized?]]=""), IF((ISNUMBER(SEARCH(Table_Restriction_Enzymes[AscI], Table65[[#This Row],[Custom Sequence/Bank ID]]))), Table_Restriction_Enzymes[AscI], ""),IF((ISNUMBER(FIND(LOWER(Table_Restriction_Enzymes[AscI]), Table65[[#This Row],[Custom Sequence/Bank ID]]))), Table_Restriction_Enzymes[AscI], ""))),
    IF(_xlpm.ProblemFound="", "", "[" &amp; _xlpm.ProblemFound &amp; "]"))</f>
        <v/>
      </c>
      <c r="BQ436" s="4" t="str">
        <f>IF(Table_Sequence_Check[[#This Row],[Restriction Enzyme 2 Check]]&lt;&gt;"", Table_Restriction_Enzymes[[#Headers],[AscI]],"")</f>
        <v/>
      </c>
      <c r="BR436" s="4" t="str">
        <f>IF(AND(Table65[[#This Row],[Vector]] &lt;&gt; "Banked Construct",Table65[[#This Row],[Service]]&lt;&gt;"Stock RNA", Table65[[#This Row],[Service]]&lt;&gt;"HT Geneblock Custom RNA", Table_Sequence_Check[[#This Row],[Restriction Enzyme 1 Check]]&lt;&gt;"", Table_Sequence_Check[[#This Row],[Restriction Enzyme 2 Check]]&lt;&gt; ""),"Error 8: Remove instances of one of the following: " &amp; _xlfn.CONCAT(Table_Sequence_Check[[#This Row],[Restriction Enzyme 1 Check]],Table_Sequence_Check[[#This Row],[Restriction Enzyme 2 Check]]),"")</f>
        <v/>
      </c>
      <c r="BS436" s="4" t="str" cm="1">
        <f t="array" ref="BS436">IF(
   AND(
      Table65[[#This Row],[Service]] &lt;&gt; "",
      OR(
         COUNTIF(Table65[Service], "HT Custom RNA") &gt; 0,
         COUNTIF(Table65[Service], "HT Geneblock Custom RNA") &gt; 0
      ),
      COUNTA(_xlfn.UNIQUE(_xlfn._xlws.FILTER(Table65[Service], Table65[Service] &lt;&gt; ""))) &gt; 1
   ),
   "Error 9: If selecting HT Custom RNA or HT Geneblock Custom RNA, all items must match the selected HT service",
   ""
)</f>
        <v/>
      </c>
      <c r="BT436" s="4" t="str" cm="1">
        <f t="array" ref="BT436">IF(
   AND(
      Table65[[#This Row],[Service]] &lt;&gt; "",
      OR(COUNTIF(Table65[Service], "*HT Custom RNA*") &gt; 0, COUNTIF(Table65[Service], "*HT Geneblock Custom RNA*") &gt; 0),
      OR(
         COUNTA(_xlfn.UNIQUE(_xlfn._xlws.FILTER(Table65[RNA Analytics], (Table65[Service] &lt;&gt; "")))) &gt; 1,
         COUNTA(_xlfn.UNIQUE(_xlfn._xlws.FILTER(Table65[Bank Construct?], (Table65[Service] &lt;&gt; "")))) &gt; 1,
         COUNTA(_xlfn.UNIQUE(_xlfn._xlws.FILTER(Table65[Synthesis Type], (Table65[Service] &lt;&gt; "")))) &gt; 1
      )
   ),
   "Error 10: If submitting HT Custom RNA or HT Geneblock Custom RNA service request, all items must have the same Synthesis Type, Banking, and Analytics",
   ""
)</f>
        <v/>
      </c>
      <c r="BU436" s="4" t="str">
        <f>IF(AND(OR(Table65[[#This Row],[Service]] = "HT Custom RNA",Table65[[#This Row],[Service]] = "HT Geneblock Custom RNA"), Table65[[#This Row],[Vector]]="Banked Construct"),"Error 11: Banked constructs cannot be submitted for HT/Geneblock Custom RNA service. Contact the core if you'd like to resynthesize an entire banked plate","")</f>
        <v/>
      </c>
      <c r="BV436" s="4" t="str">
        <f>IF(AND(Table65[[#This Row],[Service]] &lt;&gt; "", Table65[[#This Row],[Vector]]="Banked Construct", Table65[[#This Row],[Bank Construct?]]="Yes"),"Error 12: Cannot bank constructs that are already banked","")</f>
        <v/>
      </c>
      <c r="BW436" s="4" t="str" cm="1">
        <f t="array" ref="BW436">_xlfn.LET(
    _xlpm.ProblemFound, _xlfn.TEXTJOIN(", ", TRUE, IF(AND(Table65[[#This Row],[Synthesis Type]]="Other RNA", OR(Table65[[#This Row],[Codon Optimize Capitalized?]]="No", Table65[[#This Row],[Codon Optimize Capitalized?]]="")), IF((ISNUMBER(SEARCH(Table_pA_Check[pA Check], Table65[[#This Row],[Custom Sequence/Bank ID]]))), Table_pA_Check[pA Check], ""),IF((ISNUMBER(FIND(LOWER(Table_pA_Check[pA Check]), Table65[[#This Row],[Custom Sequence/Bank ID]]))), Table_pA_Check[pA Check], ""))),
    IF(_xlpm.ProblemFound="", "", "Error 13: Problem sequences found (" &amp; _xlpm.ProblemFound &amp; ")"))</f>
        <v/>
      </c>
      <c r="BX436" s="4" t="str">
        <f>IF(AND(Table65[[#This Row],[Service]] &lt;&gt; "", Table65[[#This Row],[Codon Optimize Capitalized?]]&lt;&gt; "No", Table65[[#This Row],[Codon Optimize Capitalized?]]&lt;&gt; "", Table65[[#This Row],[Codon Optimize Capitalized?]]&lt;&gt; "No Options", EXACT(Table65[[#This Row],[Custom Sequence/Bank ID]],LOWER(Table65[[#This Row],[Custom Sequence/Bank ID]]))),"Error 14: Codon optimization is selected, but sequence is lowercase. Change regions for optimization to uppercase","")</f>
        <v/>
      </c>
      <c r="BY436" s="4" t="str">
        <f>IF(COUNTIF(Table65[Name], Table65[[#This Row],[Name]]) &gt; 1, "Error 15: Duplicate name", "")</f>
        <v/>
      </c>
      <c r="BZ436" s="4" t="str">
        <f>IF(
   Table65[[#This Row],[Service]]&lt;&gt;"",
   IF(
      AND(Table65[[#This Row],[Formulation]]="", Table65[[#This Row],[Number of Aliquots]]&gt;1),
      "Error 16: The RTC can only aliquot formulated circRNA; unformulated circRNA is stable through many freeze-thaw cycles",
      ""
   ),
   ""
)</f>
        <v/>
      </c>
      <c r="CA436" s="4" t="str">
        <f>IF(
   Table65[[#This Row],[Service]]&lt;&gt;"",
   IF(
      Table65[[#This Row],[Number of Aliquots]] &gt; (Table65[[#This Row],[Quantity (mg)]]*20),
      "Error 17: Too many aliquots. Maximum aliquots for Quantity requested = " &amp; (Table65[[#This Row],[Quantity (mg)]]*20),
      ""
   ),
   ""
)</f>
        <v/>
      </c>
      <c r="CB436" s="4" t="str">
        <f>IF(
   AND(Table65[[#This Row],[Service]]&lt;&gt;"", Table65[[#This Row],[Quantity (mg)]]&lt;0.2, Table65[[#This Row],[Formulation]]&lt;&gt;"", Table65[[#This Row],[Formulation]]&lt;&gt;"None"),
   "Error 18: Quantity too low. Minimum is 0.2mg for formulations",
   ""
)</f>
        <v/>
      </c>
      <c r="CC436" s="4" t="str">
        <f>IF(
   AND(Table65[[#This Row],[Service]]&lt;&gt;"", Table65[[#This Row],[Vector]]="No Vector", Table65[[#This Row],[Service]]&lt;&gt;"HT Geneblock Custom RNA"),
   "Error 19: [No Vector] can only be used for Geneblock service",
   ""
)</f>
        <v/>
      </c>
      <c r="CD436" s="4" t="str">
        <f>_xlfn.LET(
    _xlpm.errorList, _xlfn.TEXTJOIN(". ", TRUE, Table_Sequence_Check[[#This Row],[Problem Sequence Check]:[GC Check]],Table_Sequence_Check[[#This Row],[Restriction Enzyme Error]:[Gblock No Vector Check]]),
    IF(AND(Table65[[#This Row],[Service]]&lt;&gt;"", Table65[[#This Row],[Custom Sequence/Bank ID]]&lt;&gt;"SPECIAL",_xlpm.errorList&lt;&gt;""), _xlpm.errorList &amp; ".", "")
)</f>
        <v/>
      </c>
      <c r="CF436" s="3" t="str">
        <f t="shared" si="30"/>
        <v>Required</v>
      </c>
      <c r="CG436" s="1" t="str">
        <f t="shared" si="31"/>
        <v>Optional</v>
      </c>
      <c r="CH436" s="1" t="str">
        <f>IF(Table65[[#This Row],[Service]]&lt;&gt;"",IF((Table65[[#This Row],[Service]]="HT Custom RNA") + (Table65[[#This Row],[Service]]="HT Geneblock Custom RNA"), "Empty","Required"),"Empty")</f>
        <v>Empty</v>
      </c>
      <c r="CI436" s="1" t="str">
        <f>IF(Table65[[#This Row],[Service]] = "Stock RNA", "Required","Empty")</f>
        <v>Empty</v>
      </c>
      <c r="CJ436" s="1" t="str">
        <f>IF(OR(Table65[[#This Row],[Service]] = "Custom RNA", Table65[[#This Row],[Service]] = "HT Custom RNA", Table65[[#This Row],[Service]] = "HT Geneblock Custom RNA", Table65[[#This Row],[Service]] = "Formulation"), "Required", "Empty")</f>
        <v>Empty</v>
      </c>
      <c r="CK436" s="1" t="str">
        <f>IF(OR(Table65[[#This Row],[Service]] = "Custom RNA", Table65[[#This Row],[Service]] = "HT Custom RNA", Table65[[#This Row],[Service]] = "HT Geneblock Custom RNA"), "Required", "Empty")</f>
        <v>Empty</v>
      </c>
      <c r="CL436" s="1" t="str">
        <f>IF(OR(Table65[[#This Row],[Service]] = "Custom RNA", Table65[[#This Row],[Service]] = "HT Custom RNA", Table65[[#This Row],[Service]] = "HT Geneblock Custom RNA"), "Required", "Empty")</f>
        <v>Empty</v>
      </c>
      <c r="CM436" s="1" t="str">
        <f>IF(OR(Table65[[#This Row],[Service]] = "Custom RNA", Table65[[#This Row],[Service]] = "HT Custom RNA", Table65[[#This Row],[Service]] = "HT Geneblock Custom RNA"), "Required", "Empty")</f>
        <v>Empty</v>
      </c>
      <c r="CN436" s="1" t="str">
        <f>IF(AND(Table65[[#This Row],[Vector]]&lt;&gt;"Banked Construct", OR(Table65[[#This Row],[Service]] = "Custom RNA", Table65[[#This Row],[Service]] = "HT Custom RNA",Table65[[#This Row],[Service]] = "HT Geneblock Custom RNA",)), "Optional", "Empty")</f>
        <v>Empty</v>
      </c>
      <c r="CO436" s="1" t="str">
        <f>IF(OR(Table65[[#This Row],[Service]] = "Custom RNA", Table65[[#This Row],[Service]] = "HT Custom RNA"), "Optional", "Empty")</f>
        <v>Empty</v>
      </c>
      <c r="CP436" s="1" t="str">
        <f>IF(OR(Table65[[#This Row],[Service]] = "Custom RNA", Table65[[#This Row],[Service]] = "HT Custom RNA", Table65[[#This Row],[Service]] = "HT Custom Geneblock RNA"), "Optional", "Empty")</f>
        <v>Empty</v>
      </c>
      <c r="CQ436" s="1" t="str">
        <f>IF(Table65[[#This Row],[Service]]&lt;&gt;"",IF(OR(Table65[[#This Row],[Service]]="HT Custom RNA", Table65[[#This Row],[Service]]="HT Geneblock Custom RNA"), "Empty","Optional"),"Empty")</f>
        <v>Empty</v>
      </c>
      <c r="CR436" s="1" t="str">
        <f>IF(AND(Table65[[#This Row],[Formulation]]&lt;&gt;"",Table65[[#This Row],[Formulation]]&lt;&gt;"None",Table65[[#This Row],[Formulation]]&lt;&gt;"No Options"), "Required","Empty")</f>
        <v>Empty</v>
      </c>
      <c r="CS436" s="1" t="str">
        <f>IF(AND(Table65[[#This Row],[Formulation]]&lt;&gt;"",Table65[[#This Row],[Formulation]]&lt;&gt;"None",Table65[[#This Row],[Formulation]]&lt;&gt;"No Options"), "Optional","Empty")</f>
        <v>Empty</v>
      </c>
      <c r="CT436" s="1" t="str">
        <f t="shared" si="32"/>
        <v>Optional</v>
      </c>
      <c r="CU436" s="1" t="str">
        <f t="shared" si="33"/>
        <v>Optional</v>
      </c>
      <c r="CV436" s="2" t="str">
        <f t="shared" si="34"/>
        <v>Optional</v>
      </c>
    </row>
    <row r="437" spans="1:100" x14ac:dyDescent="0.35">
      <c r="A437" s="69">
        <v>433</v>
      </c>
      <c r="B437" s="59"/>
      <c r="C437" s="83"/>
      <c r="D437" s="85"/>
      <c r="E437" s="90"/>
      <c r="F437" s="60"/>
      <c r="G437" s="60"/>
      <c r="H437" s="60"/>
      <c r="I437" s="61"/>
      <c r="J437" s="61"/>
      <c r="K437" s="105"/>
      <c r="L437" s="90"/>
      <c r="M437" s="60"/>
      <c r="N437" s="108"/>
      <c r="O437" s="91"/>
      <c r="P437" s="111"/>
      <c r="Q437" s="93" t="str">
        <f>Table_Sequence_Check[[#This Row],[Final Warnings]]</f>
        <v/>
      </c>
      <c r="R437" s="19"/>
      <c r="S437" s="19"/>
      <c r="T437" s="19"/>
      <c r="BG437" s="3" t="str" cm="1">
        <f t="array" ref="BG437">_xlfn.LET(
    _xlpm.ProblemFound, _xlfn.TEXTJOIN(", ", TRUE, IF(OR(Table65[[#This Row],[Codon Optimize Capitalized?]]="No", Table65[[#This Row],[Codon Optimize Capitalized?]]=""), IF((ISNUMBER(SEARCH(Table_Problem_Sequences[Problem Sequences], Table65[[#This Row],[Custom Sequence/Bank ID]]))), Table_Problem_Sequences[Problem Sequences], ""),IF((ISNUMBER(FIND(LOWER(Table_Problem_Sequences[Problem Sequences]), Table65[[#This Row],[Custom Sequence/Bank ID]]))), Table_Problem_Sequences[Problem Sequences], ""))),
    IF(_xlpm.ProblemFound="", "", "Warning 1: Problem sequences found (" &amp; _xlpm.ProblemFound &amp; ")"))</f>
        <v/>
      </c>
      <c r="BH437" s="3" t="str">
        <f>IF(AND(Table65[[#This Row],[Vector]] &lt;&gt; "Banked Construct",Table65[[#This Row],[Service]]&lt;&gt;"Stock RNA", LEN(Table65[[#This Row],[Custom Sequence/Bank ID]])&lt;300, Table65[[#This Row],[Custom Sequence/Bank ID]]&lt;&gt;""),"Comment: Sequence is less than 300nt. A spacer sequence will be added to bring the length up to 300nt","")</f>
        <v/>
      </c>
      <c r="BI437" s="1" t="str">
        <f>IF(AND(Table65[[#This Row],[Custom Sequence/Bank ID]]&lt;&gt;"", Table65[[#This Row],[Codon Optimize Capitalized?]]&lt;&gt; "No", Table65[[#This Row],[Codon Optimize Capitalized?]]&lt;&gt; "", Table65[[#This Row],[Codon Optimize Capitalized?]]&lt;&gt; "No Options"),
    IF(MOD(LEN(SUBSTITUTE(SUBSTITUTE(SUBSTITUTE(SUBSTITUTE(SUBSTITUTE(Table65[[#This Row],[Custom Sequence/Bank ID]], "a", ""), "c", ""), "g", ""), "u", ""), "t", "")), 3) = 0,
        "",
        "Error 3: Optimization regions not divisible by 3"),
    "")</f>
        <v/>
      </c>
      <c r="BJ437" s="1" t="str">
        <f>IF(
    Table65[[#This Row],[Vector]]="Banked Construct",
    IF(
        AND(
            LEFT(Table65[[#This Row],[Custom Sequence/Bank ID]], 3)="RTC",
            ISNUMBER(VALUE(MID(Table65[[#This Row],[Custom Sequence/Bank ID]], 4, 7))),
            LEN(Table65[[#This Row],[Custom Sequence/Bank ID]])=10
        ),
        "",
        "Error 4: Incorrect Bank ID"
    ),
    ""
)</f>
        <v/>
      </c>
      <c r="BK437" s="1" t="str">
        <f>IF(
   AND(Table65[[#This Row],[Vector]]&lt;&gt;"Banked Construct", LEN(Table65[[#This Row],[Custom Sequence/Bank ID]])&gt;0),
   IF(
      LEN(
         SUBSTITUTE(
            SUBSTITUTE(
               SUBSTITUTE(
                  SUBSTITUTE(UPPER(Table65[[#This Row],[Custom Sequence/Bank ID]]),"A",""),
               "C",""),
            "T",""),
         "G","")
      )&gt;0,
      "Error 5: Non-ACGT characters present",
      ""
   ),
   ""
)</f>
        <v/>
      </c>
      <c r="BL437" s="4" t="str">
        <f>IF(AND(Table65[[#This Row],[Vector]] &lt;&gt; "Banked Construct",Table65[[#This Row],[Service]]="Custom RNA", LEN(Table65[[#This Row],[Custom Sequence/Bank ID]])&gt;10000),"Error 6: Maximum sequence length is 10,000nt",IF(AND(Table65[[#This Row],[Vector]] &lt;&gt; "Banked Construct",Table65[[#This Row],[Service]]="HT Custom RNA", LEN(Table65[[#This Row],[Custom Sequence/Bank ID]])&gt;5000),"Error 6: Maximum sequence length for HT is 5,000nt", IF(Table65[[#This Row],[Service]]="HT Geneblock Custom RNA", IF(AND(Table65[[#This Row],[Vector]]="RTC coding circRNA", LEN(Table65[[#This Row],[Custom Sequence/Bank ID]])&gt;3793),"Error 6: Maximum sequence length for Coding CircRNA Geneblock is 3,793nt", IF(AND(Table65[[#This Row],[Vector]]="RTC noncoding circRNA", LEN(Table65[[#This Row],[Custom Sequence/Bank ID]])&gt;4493),"Error 6: Maximum sequence length for Noncoding CircRNA Geneblock is 4,493nt", IF(AND(Table65[[#This Row],[Vector]]="RTC Other RNA", LEN(Table65[[#This Row],[Custom Sequence/Bank ID]])&gt;4913),"Error 6: Maximum sequence length for Other RNA Geneblock is 4,913nt",""))),"")))</f>
        <v/>
      </c>
      <c r="BM437" s="4" t="str">
        <f>IF(AND(Table65[[#This Row],[Vector]] &lt;&gt; "Banked Construct", Table65[[#This Row],[Service]]&lt;&gt;"Stock RNA", Table65[[#This Row],[Custom Sequence/Bank ID]]&lt;&gt;""),
    _xlfn.LET(
        _xlpm.Sequence, Table65[[#This Row],[Custom Sequence/Bank ID]],
        _xlpm.OriginalLength, IF(AND(Table65[[#This Row],[Codon Optimize Capitalized?]] &lt;&gt; "No", Table65[[#This Row],[Codon Optimize Capitalized?]] &lt;&gt; ""),
                           LEN(SUBSTITUTE(SUBSTITUTE(SUBSTITUTE(SUBSTITUTE(SUBSTITUTE(_xlpm.Sequence, "A", ""), "C", ""), "G", ""), "T", ""), "U", "")),
                           LEN(_xlpm.Sequence)),
        _xlpm.NoGCLength, IF(AND(Table65[[#This Row],[Codon Optimize Capitalized?]] &lt;&gt; "No", Table65[[#This Row],[Codon Optimize Capitalized?]] &lt;&gt; ""),
                       LEN((SUBSTITUTE(SUBSTITUTE(SUBSTITUTE(SUBSTITUTE(SUBSTITUTE(SUBSTITUTE(SUBSTITUTE(_xlpm.Sequence, "A", ""), "C", ""), "G", ""), "T", ""), "U", ""), "g", ""), "c", ""))),
                       LEN(SUBSTITUTE(SUBSTITUTE(UPPER(_xlpm.Sequence), "G", ""), "C", ""))),
        _xlpm.GCLength, _xlpm.OriginalLength - _xlpm.NoGCLength,
        _xlpm.GCPercentage, IF(_xlpm.OriginalLength &gt; 15, _xlpm.GCLength / _xlpm.OriginalLength, 0.5),
                IF(OR(_xlpm.GCPercentage &gt; 0.65, _xlpm.GCPercentage &lt; 0.25), "Warning 7: Unoptimized region GC is not between 25-65%", "")
    ),
    ""
)</f>
        <v/>
      </c>
      <c r="BN437" s="4" t="str" cm="1">
        <f t="array" ref="BN437">_xlfn.LET(
    _xlpm.ProblemFound, _xlfn.TEXTJOIN(", ", TRUE, IF(OR(Table65[[#This Row],[Codon Optimize Capitalized?]]="No", Table65[[#This Row],[Codon Optimize Capitalized?]]=""), IF((ISNUMBER(SEARCH(Table_Restriction_Enzymes[XbaI], Table65[[#This Row],[Custom Sequence/Bank ID]]))), Table_Restriction_Enzymes[XbaI], ""),IF((ISNUMBER(FIND(LOWER(Table_Restriction_Enzymes[XbaI]), Table65[[#This Row],[Custom Sequence/Bank ID]]))), Table_Restriction_Enzymes[XbaI], ""))),
    IF(_xlpm.ProblemFound="", "", "[" &amp; _xlpm.ProblemFound &amp; "]"))</f>
        <v/>
      </c>
      <c r="BO437" s="4" t="str">
        <f>IF(Table_Sequence_Check[[#This Row],[Restriction Enzyme 1 Check]]&lt;&gt;"", Table_Restriction_Enzymes[[#Headers],[XbaI]],"")</f>
        <v/>
      </c>
      <c r="BP437" s="4" t="str" cm="1">
        <f t="array" ref="BP437">_xlfn.LET(
    _xlpm.ProblemFound, _xlfn.TEXTJOIN(", ", TRUE, IF(OR(Table65[[#This Row],[Codon Optimize Capitalized?]]="No", Table65[[#This Row],[Codon Optimize Capitalized?]]=""), IF((ISNUMBER(SEARCH(Table_Restriction_Enzymes[AscI], Table65[[#This Row],[Custom Sequence/Bank ID]]))), Table_Restriction_Enzymes[AscI], ""),IF((ISNUMBER(FIND(LOWER(Table_Restriction_Enzymes[AscI]), Table65[[#This Row],[Custom Sequence/Bank ID]]))), Table_Restriction_Enzymes[AscI], ""))),
    IF(_xlpm.ProblemFound="", "", "[" &amp; _xlpm.ProblemFound &amp; "]"))</f>
        <v/>
      </c>
      <c r="BQ437" s="4" t="str">
        <f>IF(Table_Sequence_Check[[#This Row],[Restriction Enzyme 2 Check]]&lt;&gt;"", Table_Restriction_Enzymes[[#Headers],[AscI]],"")</f>
        <v/>
      </c>
      <c r="BR437" s="4" t="str">
        <f>IF(AND(Table65[[#This Row],[Vector]] &lt;&gt; "Banked Construct",Table65[[#This Row],[Service]]&lt;&gt;"Stock RNA", Table65[[#This Row],[Service]]&lt;&gt;"HT Geneblock Custom RNA", Table_Sequence_Check[[#This Row],[Restriction Enzyme 1 Check]]&lt;&gt;"", Table_Sequence_Check[[#This Row],[Restriction Enzyme 2 Check]]&lt;&gt; ""),"Error 8: Remove instances of one of the following: " &amp; _xlfn.CONCAT(Table_Sequence_Check[[#This Row],[Restriction Enzyme 1 Check]],Table_Sequence_Check[[#This Row],[Restriction Enzyme 2 Check]]),"")</f>
        <v/>
      </c>
      <c r="BS437" s="4" t="str" cm="1">
        <f t="array" ref="BS437">IF(
   AND(
      Table65[[#This Row],[Service]] &lt;&gt; "",
      OR(
         COUNTIF(Table65[Service], "HT Custom RNA") &gt; 0,
         COUNTIF(Table65[Service], "HT Geneblock Custom RNA") &gt; 0
      ),
      COUNTA(_xlfn.UNIQUE(_xlfn._xlws.FILTER(Table65[Service], Table65[Service] &lt;&gt; ""))) &gt; 1
   ),
   "Error 9: If selecting HT Custom RNA or HT Geneblock Custom RNA, all items must match the selected HT service",
   ""
)</f>
        <v/>
      </c>
      <c r="BT437" s="4" t="str" cm="1">
        <f t="array" ref="BT437">IF(
   AND(
      Table65[[#This Row],[Service]] &lt;&gt; "",
      OR(COUNTIF(Table65[Service], "*HT Custom RNA*") &gt; 0, COUNTIF(Table65[Service], "*HT Geneblock Custom RNA*") &gt; 0),
      OR(
         COUNTA(_xlfn.UNIQUE(_xlfn._xlws.FILTER(Table65[RNA Analytics], (Table65[Service] &lt;&gt; "")))) &gt; 1,
         COUNTA(_xlfn.UNIQUE(_xlfn._xlws.FILTER(Table65[Bank Construct?], (Table65[Service] &lt;&gt; "")))) &gt; 1,
         COUNTA(_xlfn.UNIQUE(_xlfn._xlws.FILTER(Table65[Synthesis Type], (Table65[Service] &lt;&gt; "")))) &gt; 1
      )
   ),
   "Error 10: If submitting HT Custom RNA or HT Geneblock Custom RNA service request, all items must have the same Synthesis Type, Banking, and Analytics",
   ""
)</f>
        <v/>
      </c>
      <c r="BU437" s="4" t="str">
        <f>IF(AND(OR(Table65[[#This Row],[Service]] = "HT Custom RNA",Table65[[#This Row],[Service]] = "HT Geneblock Custom RNA"), Table65[[#This Row],[Vector]]="Banked Construct"),"Error 11: Banked constructs cannot be submitted for HT/Geneblock Custom RNA service. Contact the core if you'd like to resynthesize an entire banked plate","")</f>
        <v/>
      </c>
      <c r="BV437" s="4" t="str">
        <f>IF(AND(Table65[[#This Row],[Service]] &lt;&gt; "", Table65[[#This Row],[Vector]]="Banked Construct", Table65[[#This Row],[Bank Construct?]]="Yes"),"Error 12: Cannot bank constructs that are already banked","")</f>
        <v/>
      </c>
      <c r="BW437" s="4" t="str" cm="1">
        <f t="array" ref="BW437">_xlfn.LET(
    _xlpm.ProblemFound, _xlfn.TEXTJOIN(", ", TRUE, IF(AND(Table65[[#This Row],[Synthesis Type]]="Other RNA", OR(Table65[[#This Row],[Codon Optimize Capitalized?]]="No", Table65[[#This Row],[Codon Optimize Capitalized?]]="")), IF((ISNUMBER(SEARCH(Table_pA_Check[pA Check], Table65[[#This Row],[Custom Sequence/Bank ID]]))), Table_pA_Check[pA Check], ""),IF((ISNUMBER(FIND(LOWER(Table_pA_Check[pA Check]), Table65[[#This Row],[Custom Sequence/Bank ID]]))), Table_pA_Check[pA Check], ""))),
    IF(_xlpm.ProblemFound="", "", "Error 13: Problem sequences found (" &amp; _xlpm.ProblemFound &amp; ")"))</f>
        <v/>
      </c>
      <c r="BX437" s="4" t="str">
        <f>IF(AND(Table65[[#This Row],[Service]] &lt;&gt; "", Table65[[#This Row],[Codon Optimize Capitalized?]]&lt;&gt; "No", Table65[[#This Row],[Codon Optimize Capitalized?]]&lt;&gt; "", Table65[[#This Row],[Codon Optimize Capitalized?]]&lt;&gt; "No Options", EXACT(Table65[[#This Row],[Custom Sequence/Bank ID]],LOWER(Table65[[#This Row],[Custom Sequence/Bank ID]]))),"Error 14: Codon optimization is selected, but sequence is lowercase. Change regions for optimization to uppercase","")</f>
        <v/>
      </c>
      <c r="BY437" s="4" t="str">
        <f>IF(COUNTIF(Table65[Name], Table65[[#This Row],[Name]]) &gt; 1, "Error 15: Duplicate name", "")</f>
        <v/>
      </c>
      <c r="BZ437" s="4" t="str">
        <f>IF(
   Table65[[#This Row],[Service]]&lt;&gt;"",
   IF(
      AND(Table65[[#This Row],[Formulation]]="", Table65[[#This Row],[Number of Aliquots]]&gt;1),
      "Error 16: The RTC can only aliquot formulated circRNA; unformulated circRNA is stable through many freeze-thaw cycles",
      ""
   ),
   ""
)</f>
        <v/>
      </c>
      <c r="CA437" s="4" t="str">
        <f>IF(
   Table65[[#This Row],[Service]]&lt;&gt;"",
   IF(
      Table65[[#This Row],[Number of Aliquots]] &gt; (Table65[[#This Row],[Quantity (mg)]]*20),
      "Error 17: Too many aliquots. Maximum aliquots for Quantity requested = " &amp; (Table65[[#This Row],[Quantity (mg)]]*20),
      ""
   ),
   ""
)</f>
        <v/>
      </c>
      <c r="CB437" s="4" t="str">
        <f>IF(
   AND(Table65[[#This Row],[Service]]&lt;&gt;"", Table65[[#This Row],[Quantity (mg)]]&lt;0.2, Table65[[#This Row],[Formulation]]&lt;&gt;"", Table65[[#This Row],[Formulation]]&lt;&gt;"None"),
   "Error 18: Quantity too low. Minimum is 0.2mg for formulations",
   ""
)</f>
        <v/>
      </c>
      <c r="CC437" s="4" t="str">
        <f>IF(
   AND(Table65[[#This Row],[Service]]&lt;&gt;"", Table65[[#This Row],[Vector]]="No Vector", Table65[[#This Row],[Service]]&lt;&gt;"HT Geneblock Custom RNA"),
   "Error 19: [No Vector] can only be used for Geneblock service",
   ""
)</f>
        <v/>
      </c>
      <c r="CD437" s="4" t="str">
        <f>_xlfn.LET(
    _xlpm.errorList, _xlfn.TEXTJOIN(". ", TRUE, Table_Sequence_Check[[#This Row],[Problem Sequence Check]:[GC Check]],Table_Sequence_Check[[#This Row],[Restriction Enzyme Error]:[Gblock No Vector Check]]),
    IF(AND(Table65[[#This Row],[Service]]&lt;&gt;"", Table65[[#This Row],[Custom Sequence/Bank ID]]&lt;&gt;"SPECIAL",_xlpm.errorList&lt;&gt;""), _xlpm.errorList &amp; ".", "")
)</f>
        <v/>
      </c>
      <c r="CF437" s="3" t="str">
        <f t="shared" si="30"/>
        <v>Required</v>
      </c>
      <c r="CG437" s="1" t="str">
        <f t="shared" si="31"/>
        <v>Optional</v>
      </c>
      <c r="CH437" s="1" t="str">
        <f>IF(Table65[[#This Row],[Service]]&lt;&gt;"",IF((Table65[[#This Row],[Service]]="HT Custom RNA") + (Table65[[#This Row],[Service]]="HT Geneblock Custom RNA"), "Empty","Required"),"Empty")</f>
        <v>Empty</v>
      </c>
      <c r="CI437" s="1" t="str">
        <f>IF(Table65[[#This Row],[Service]] = "Stock RNA", "Required","Empty")</f>
        <v>Empty</v>
      </c>
      <c r="CJ437" s="1" t="str">
        <f>IF(OR(Table65[[#This Row],[Service]] = "Custom RNA", Table65[[#This Row],[Service]] = "HT Custom RNA", Table65[[#This Row],[Service]] = "HT Geneblock Custom RNA", Table65[[#This Row],[Service]] = "Formulation"), "Required", "Empty")</f>
        <v>Empty</v>
      </c>
      <c r="CK437" s="1" t="str">
        <f>IF(OR(Table65[[#This Row],[Service]] = "Custom RNA", Table65[[#This Row],[Service]] = "HT Custom RNA", Table65[[#This Row],[Service]] = "HT Geneblock Custom RNA"), "Required", "Empty")</f>
        <v>Empty</v>
      </c>
      <c r="CL437" s="1" t="str">
        <f>IF(OR(Table65[[#This Row],[Service]] = "Custom RNA", Table65[[#This Row],[Service]] = "HT Custom RNA", Table65[[#This Row],[Service]] = "HT Geneblock Custom RNA"), "Required", "Empty")</f>
        <v>Empty</v>
      </c>
      <c r="CM437" s="1" t="str">
        <f>IF(OR(Table65[[#This Row],[Service]] = "Custom RNA", Table65[[#This Row],[Service]] = "HT Custom RNA", Table65[[#This Row],[Service]] = "HT Geneblock Custom RNA"), "Required", "Empty")</f>
        <v>Empty</v>
      </c>
      <c r="CN437" s="1" t="str">
        <f>IF(AND(Table65[[#This Row],[Vector]]&lt;&gt;"Banked Construct", OR(Table65[[#This Row],[Service]] = "Custom RNA", Table65[[#This Row],[Service]] = "HT Custom RNA",Table65[[#This Row],[Service]] = "HT Geneblock Custom RNA",)), "Optional", "Empty")</f>
        <v>Empty</v>
      </c>
      <c r="CO437" s="1" t="str">
        <f>IF(OR(Table65[[#This Row],[Service]] = "Custom RNA", Table65[[#This Row],[Service]] = "HT Custom RNA"), "Optional", "Empty")</f>
        <v>Empty</v>
      </c>
      <c r="CP437" s="1" t="str">
        <f>IF(OR(Table65[[#This Row],[Service]] = "Custom RNA", Table65[[#This Row],[Service]] = "HT Custom RNA", Table65[[#This Row],[Service]] = "HT Custom Geneblock RNA"), "Optional", "Empty")</f>
        <v>Empty</v>
      </c>
      <c r="CQ437" s="1" t="str">
        <f>IF(Table65[[#This Row],[Service]]&lt;&gt;"",IF(OR(Table65[[#This Row],[Service]]="HT Custom RNA", Table65[[#This Row],[Service]]="HT Geneblock Custom RNA"), "Empty","Optional"),"Empty")</f>
        <v>Empty</v>
      </c>
      <c r="CR437" s="1" t="str">
        <f>IF(AND(Table65[[#This Row],[Formulation]]&lt;&gt;"",Table65[[#This Row],[Formulation]]&lt;&gt;"None",Table65[[#This Row],[Formulation]]&lt;&gt;"No Options"), "Required","Empty")</f>
        <v>Empty</v>
      </c>
      <c r="CS437" s="1" t="str">
        <f>IF(AND(Table65[[#This Row],[Formulation]]&lt;&gt;"",Table65[[#This Row],[Formulation]]&lt;&gt;"None",Table65[[#This Row],[Formulation]]&lt;&gt;"No Options"), "Optional","Empty")</f>
        <v>Empty</v>
      </c>
      <c r="CT437" s="1" t="str">
        <f t="shared" si="32"/>
        <v>Optional</v>
      </c>
      <c r="CU437" s="1" t="str">
        <f t="shared" si="33"/>
        <v>Optional</v>
      </c>
      <c r="CV437" s="2" t="str">
        <f t="shared" si="34"/>
        <v>Optional</v>
      </c>
    </row>
    <row r="438" spans="1:100" x14ac:dyDescent="0.35">
      <c r="A438" s="69">
        <v>434</v>
      </c>
      <c r="B438" s="59"/>
      <c r="C438" s="83"/>
      <c r="D438" s="85"/>
      <c r="E438" s="90"/>
      <c r="F438" s="60"/>
      <c r="G438" s="60"/>
      <c r="H438" s="60"/>
      <c r="I438" s="61"/>
      <c r="J438" s="61"/>
      <c r="K438" s="105"/>
      <c r="L438" s="90"/>
      <c r="M438" s="60"/>
      <c r="N438" s="108"/>
      <c r="O438" s="91"/>
      <c r="P438" s="111"/>
      <c r="Q438" s="93" t="str">
        <f>Table_Sequence_Check[[#This Row],[Final Warnings]]</f>
        <v/>
      </c>
      <c r="R438" s="19"/>
      <c r="S438" s="19"/>
      <c r="T438" s="19"/>
      <c r="BG438" s="3" t="str" cm="1">
        <f t="array" ref="BG438">_xlfn.LET(
    _xlpm.ProblemFound, _xlfn.TEXTJOIN(", ", TRUE, IF(OR(Table65[[#This Row],[Codon Optimize Capitalized?]]="No", Table65[[#This Row],[Codon Optimize Capitalized?]]=""), IF((ISNUMBER(SEARCH(Table_Problem_Sequences[Problem Sequences], Table65[[#This Row],[Custom Sequence/Bank ID]]))), Table_Problem_Sequences[Problem Sequences], ""),IF((ISNUMBER(FIND(LOWER(Table_Problem_Sequences[Problem Sequences]), Table65[[#This Row],[Custom Sequence/Bank ID]]))), Table_Problem_Sequences[Problem Sequences], ""))),
    IF(_xlpm.ProblemFound="", "", "Warning 1: Problem sequences found (" &amp; _xlpm.ProblemFound &amp; ")"))</f>
        <v/>
      </c>
      <c r="BH438" s="3" t="str">
        <f>IF(AND(Table65[[#This Row],[Vector]] &lt;&gt; "Banked Construct",Table65[[#This Row],[Service]]&lt;&gt;"Stock RNA", LEN(Table65[[#This Row],[Custom Sequence/Bank ID]])&lt;300, Table65[[#This Row],[Custom Sequence/Bank ID]]&lt;&gt;""),"Comment: Sequence is less than 300nt. A spacer sequence will be added to bring the length up to 300nt","")</f>
        <v/>
      </c>
      <c r="BI438" s="1" t="str">
        <f>IF(AND(Table65[[#This Row],[Custom Sequence/Bank ID]]&lt;&gt;"", Table65[[#This Row],[Codon Optimize Capitalized?]]&lt;&gt; "No", Table65[[#This Row],[Codon Optimize Capitalized?]]&lt;&gt; "", Table65[[#This Row],[Codon Optimize Capitalized?]]&lt;&gt; "No Options"),
    IF(MOD(LEN(SUBSTITUTE(SUBSTITUTE(SUBSTITUTE(SUBSTITUTE(SUBSTITUTE(Table65[[#This Row],[Custom Sequence/Bank ID]], "a", ""), "c", ""), "g", ""), "u", ""), "t", "")), 3) = 0,
        "",
        "Error 3: Optimization regions not divisible by 3"),
    "")</f>
        <v/>
      </c>
      <c r="BJ438" s="1" t="str">
        <f>IF(
    Table65[[#This Row],[Vector]]="Banked Construct",
    IF(
        AND(
            LEFT(Table65[[#This Row],[Custom Sequence/Bank ID]], 3)="RTC",
            ISNUMBER(VALUE(MID(Table65[[#This Row],[Custom Sequence/Bank ID]], 4, 7))),
            LEN(Table65[[#This Row],[Custom Sequence/Bank ID]])=10
        ),
        "",
        "Error 4: Incorrect Bank ID"
    ),
    ""
)</f>
        <v/>
      </c>
      <c r="BK438" s="1" t="str">
        <f>IF(
   AND(Table65[[#This Row],[Vector]]&lt;&gt;"Banked Construct", LEN(Table65[[#This Row],[Custom Sequence/Bank ID]])&gt;0),
   IF(
      LEN(
         SUBSTITUTE(
            SUBSTITUTE(
               SUBSTITUTE(
                  SUBSTITUTE(UPPER(Table65[[#This Row],[Custom Sequence/Bank ID]]),"A",""),
               "C",""),
            "T",""),
         "G","")
      )&gt;0,
      "Error 5: Non-ACGT characters present",
      ""
   ),
   ""
)</f>
        <v/>
      </c>
      <c r="BL438" s="4" t="str">
        <f>IF(AND(Table65[[#This Row],[Vector]] &lt;&gt; "Banked Construct",Table65[[#This Row],[Service]]="Custom RNA", LEN(Table65[[#This Row],[Custom Sequence/Bank ID]])&gt;10000),"Error 6: Maximum sequence length is 10,000nt",IF(AND(Table65[[#This Row],[Vector]] &lt;&gt; "Banked Construct",Table65[[#This Row],[Service]]="HT Custom RNA", LEN(Table65[[#This Row],[Custom Sequence/Bank ID]])&gt;5000),"Error 6: Maximum sequence length for HT is 5,000nt", IF(Table65[[#This Row],[Service]]="HT Geneblock Custom RNA", IF(AND(Table65[[#This Row],[Vector]]="RTC coding circRNA", LEN(Table65[[#This Row],[Custom Sequence/Bank ID]])&gt;3793),"Error 6: Maximum sequence length for Coding CircRNA Geneblock is 3,793nt", IF(AND(Table65[[#This Row],[Vector]]="RTC noncoding circRNA", LEN(Table65[[#This Row],[Custom Sequence/Bank ID]])&gt;4493),"Error 6: Maximum sequence length for Noncoding CircRNA Geneblock is 4,493nt", IF(AND(Table65[[#This Row],[Vector]]="RTC Other RNA", LEN(Table65[[#This Row],[Custom Sequence/Bank ID]])&gt;4913),"Error 6: Maximum sequence length for Other RNA Geneblock is 4,913nt",""))),"")))</f>
        <v/>
      </c>
      <c r="BM438" s="4" t="str">
        <f>IF(AND(Table65[[#This Row],[Vector]] &lt;&gt; "Banked Construct", Table65[[#This Row],[Service]]&lt;&gt;"Stock RNA", Table65[[#This Row],[Custom Sequence/Bank ID]]&lt;&gt;""),
    _xlfn.LET(
        _xlpm.Sequence, Table65[[#This Row],[Custom Sequence/Bank ID]],
        _xlpm.OriginalLength, IF(AND(Table65[[#This Row],[Codon Optimize Capitalized?]] &lt;&gt; "No", Table65[[#This Row],[Codon Optimize Capitalized?]] &lt;&gt; ""),
                           LEN(SUBSTITUTE(SUBSTITUTE(SUBSTITUTE(SUBSTITUTE(SUBSTITUTE(_xlpm.Sequence, "A", ""), "C", ""), "G", ""), "T", ""), "U", "")),
                           LEN(_xlpm.Sequence)),
        _xlpm.NoGCLength, IF(AND(Table65[[#This Row],[Codon Optimize Capitalized?]] &lt;&gt; "No", Table65[[#This Row],[Codon Optimize Capitalized?]] &lt;&gt; ""),
                       LEN((SUBSTITUTE(SUBSTITUTE(SUBSTITUTE(SUBSTITUTE(SUBSTITUTE(SUBSTITUTE(SUBSTITUTE(_xlpm.Sequence, "A", ""), "C", ""), "G", ""), "T", ""), "U", ""), "g", ""), "c", ""))),
                       LEN(SUBSTITUTE(SUBSTITUTE(UPPER(_xlpm.Sequence), "G", ""), "C", ""))),
        _xlpm.GCLength, _xlpm.OriginalLength - _xlpm.NoGCLength,
        _xlpm.GCPercentage, IF(_xlpm.OriginalLength &gt; 15, _xlpm.GCLength / _xlpm.OriginalLength, 0.5),
                IF(OR(_xlpm.GCPercentage &gt; 0.65, _xlpm.GCPercentage &lt; 0.25), "Warning 7: Unoptimized region GC is not between 25-65%", "")
    ),
    ""
)</f>
        <v/>
      </c>
      <c r="BN438" s="4" t="str" cm="1">
        <f t="array" ref="BN438">_xlfn.LET(
    _xlpm.ProblemFound, _xlfn.TEXTJOIN(", ", TRUE, IF(OR(Table65[[#This Row],[Codon Optimize Capitalized?]]="No", Table65[[#This Row],[Codon Optimize Capitalized?]]=""), IF((ISNUMBER(SEARCH(Table_Restriction_Enzymes[XbaI], Table65[[#This Row],[Custom Sequence/Bank ID]]))), Table_Restriction_Enzymes[XbaI], ""),IF((ISNUMBER(FIND(LOWER(Table_Restriction_Enzymes[XbaI]), Table65[[#This Row],[Custom Sequence/Bank ID]]))), Table_Restriction_Enzymes[XbaI], ""))),
    IF(_xlpm.ProblemFound="", "", "[" &amp; _xlpm.ProblemFound &amp; "]"))</f>
        <v/>
      </c>
      <c r="BO438" s="4" t="str">
        <f>IF(Table_Sequence_Check[[#This Row],[Restriction Enzyme 1 Check]]&lt;&gt;"", Table_Restriction_Enzymes[[#Headers],[XbaI]],"")</f>
        <v/>
      </c>
      <c r="BP438" s="4" t="str" cm="1">
        <f t="array" ref="BP438">_xlfn.LET(
    _xlpm.ProblemFound, _xlfn.TEXTJOIN(", ", TRUE, IF(OR(Table65[[#This Row],[Codon Optimize Capitalized?]]="No", Table65[[#This Row],[Codon Optimize Capitalized?]]=""), IF((ISNUMBER(SEARCH(Table_Restriction_Enzymes[AscI], Table65[[#This Row],[Custom Sequence/Bank ID]]))), Table_Restriction_Enzymes[AscI], ""),IF((ISNUMBER(FIND(LOWER(Table_Restriction_Enzymes[AscI]), Table65[[#This Row],[Custom Sequence/Bank ID]]))), Table_Restriction_Enzymes[AscI], ""))),
    IF(_xlpm.ProblemFound="", "", "[" &amp; _xlpm.ProblemFound &amp; "]"))</f>
        <v/>
      </c>
      <c r="BQ438" s="4" t="str">
        <f>IF(Table_Sequence_Check[[#This Row],[Restriction Enzyme 2 Check]]&lt;&gt;"", Table_Restriction_Enzymes[[#Headers],[AscI]],"")</f>
        <v/>
      </c>
      <c r="BR438" s="4" t="str">
        <f>IF(AND(Table65[[#This Row],[Vector]] &lt;&gt; "Banked Construct",Table65[[#This Row],[Service]]&lt;&gt;"Stock RNA", Table65[[#This Row],[Service]]&lt;&gt;"HT Geneblock Custom RNA", Table_Sequence_Check[[#This Row],[Restriction Enzyme 1 Check]]&lt;&gt;"", Table_Sequence_Check[[#This Row],[Restriction Enzyme 2 Check]]&lt;&gt; ""),"Error 8: Remove instances of one of the following: " &amp; _xlfn.CONCAT(Table_Sequence_Check[[#This Row],[Restriction Enzyme 1 Check]],Table_Sequence_Check[[#This Row],[Restriction Enzyme 2 Check]]),"")</f>
        <v/>
      </c>
      <c r="BS438" s="4" t="str" cm="1">
        <f t="array" ref="BS438">IF(
   AND(
      Table65[[#This Row],[Service]] &lt;&gt; "",
      OR(
         COUNTIF(Table65[Service], "HT Custom RNA") &gt; 0,
         COUNTIF(Table65[Service], "HT Geneblock Custom RNA") &gt; 0
      ),
      COUNTA(_xlfn.UNIQUE(_xlfn._xlws.FILTER(Table65[Service], Table65[Service] &lt;&gt; ""))) &gt; 1
   ),
   "Error 9: If selecting HT Custom RNA or HT Geneblock Custom RNA, all items must match the selected HT service",
   ""
)</f>
        <v/>
      </c>
      <c r="BT438" s="4" t="str" cm="1">
        <f t="array" ref="BT438">IF(
   AND(
      Table65[[#This Row],[Service]] &lt;&gt; "",
      OR(COUNTIF(Table65[Service], "*HT Custom RNA*") &gt; 0, COUNTIF(Table65[Service], "*HT Geneblock Custom RNA*") &gt; 0),
      OR(
         COUNTA(_xlfn.UNIQUE(_xlfn._xlws.FILTER(Table65[RNA Analytics], (Table65[Service] &lt;&gt; "")))) &gt; 1,
         COUNTA(_xlfn.UNIQUE(_xlfn._xlws.FILTER(Table65[Bank Construct?], (Table65[Service] &lt;&gt; "")))) &gt; 1,
         COUNTA(_xlfn.UNIQUE(_xlfn._xlws.FILTER(Table65[Synthesis Type], (Table65[Service] &lt;&gt; "")))) &gt; 1
      )
   ),
   "Error 10: If submitting HT Custom RNA or HT Geneblock Custom RNA service request, all items must have the same Synthesis Type, Banking, and Analytics",
   ""
)</f>
        <v/>
      </c>
      <c r="BU438" s="4" t="str">
        <f>IF(AND(OR(Table65[[#This Row],[Service]] = "HT Custom RNA",Table65[[#This Row],[Service]] = "HT Geneblock Custom RNA"), Table65[[#This Row],[Vector]]="Banked Construct"),"Error 11: Banked constructs cannot be submitted for HT/Geneblock Custom RNA service. Contact the core if you'd like to resynthesize an entire banked plate","")</f>
        <v/>
      </c>
      <c r="BV438" s="4" t="str">
        <f>IF(AND(Table65[[#This Row],[Service]] &lt;&gt; "", Table65[[#This Row],[Vector]]="Banked Construct", Table65[[#This Row],[Bank Construct?]]="Yes"),"Error 12: Cannot bank constructs that are already banked","")</f>
        <v/>
      </c>
      <c r="BW438" s="4" t="str" cm="1">
        <f t="array" ref="BW438">_xlfn.LET(
    _xlpm.ProblemFound, _xlfn.TEXTJOIN(", ", TRUE, IF(AND(Table65[[#This Row],[Synthesis Type]]="Other RNA", OR(Table65[[#This Row],[Codon Optimize Capitalized?]]="No", Table65[[#This Row],[Codon Optimize Capitalized?]]="")), IF((ISNUMBER(SEARCH(Table_pA_Check[pA Check], Table65[[#This Row],[Custom Sequence/Bank ID]]))), Table_pA_Check[pA Check], ""),IF((ISNUMBER(FIND(LOWER(Table_pA_Check[pA Check]), Table65[[#This Row],[Custom Sequence/Bank ID]]))), Table_pA_Check[pA Check], ""))),
    IF(_xlpm.ProblemFound="", "", "Error 13: Problem sequences found (" &amp; _xlpm.ProblemFound &amp; ")"))</f>
        <v/>
      </c>
      <c r="BX438" s="4" t="str">
        <f>IF(AND(Table65[[#This Row],[Service]] &lt;&gt; "", Table65[[#This Row],[Codon Optimize Capitalized?]]&lt;&gt; "No", Table65[[#This Row],[Codon Optimize Capitalized?]]&lt;&gt; "", Table65[[#This Row],[Codon Optimize Capitalized?]]&lt;&gt; "No Options", EXACT(Table65[[#This Row],[Custom Sequence/Bank ID]],LOWER(Table65[[#This Row],[Custom Sequence/Bank ID]]))),"Error 14: Codon optimization is selected, but sequence is lowercase. Change regions for optimization to uppercase","")</f>
        <v/>
      </c>
      <c r="BY438" s="4" t="str">
        <f>IF(COUNTIF(Table65[Name], Table65[[#This Row],[Name]]) &gt; 1, "Error 15: Duplicate name", "")</f>
        <v/>
      </c>
      <c r="BZ438" s="4" t="str">
        <f>IF(
   Table65[[#This Row],[Service]]&lt;&gt;"",
   IF(
      AND(Table65[[#This Row],[Formulation]]="", Table65[[#This Row],[Number of Aliquots]]&gt;1),
      "Error 16: The RTC can only aliquot formulated circRNA; unformulated circRNA is stable through many freeze-thaw cycles",
      ""
   ),
   ""
)</f>
        <v/>
      </c>
      <c r="CA438" s="4" t="str">
        <f>IF(
   Table65[[#This Row],[Service]]&lt;&gt;"",
   IF(
      Table65[[#This Row],[Number of Aliquots]] &gt; (Table65[[#This Row],[Quantity (mg)]]*20),
      "Error 17: Too many aliquots. Maximum aliquots for Quantity requested = " &amp; (Table65[[#This Row],[Quantity (mg)]]*20),
      ""
   ),
   ""
)</f>
        <v/>
      </c>
      <c r="CB438" s="4" t="str">
        <f>IF(
   AND(Table65[[#This Row],[Service]]&lt;&gt;"", Table65[[#This Row],[Quantity (mg)]]&lt;0.2, Table65[[#This Row],[Formulation]]&lt;&gt;"", Table65[[#This Row],[Formulation]]&lt;&gt;"None"),
   "Error 18: Quantity too low. Minimum is 0.2mg for formulations",
   ""
)</f>
        <v/>
      </c>
      <c r="CC438" s="4" t="str">
        <f>IF(
   AND(Table65[[#This Row],[Service]]&lt;&gt;"", Table65[[#This Row],[Vector]]="No Vector", Table65[[#This Row],[Service]]&lt;&gt;"HT Geneblock Custom RNA"),
   "Error 19: [No Vector] can only be used for Geneblock service",
   ""
)</f>
        <v/>
      </c>
      <c r="CD438" s="4" t="str">
        <f>_xlfn.LET(
    _xlpm.errorList, _xlfn.TEXTJOIN(". ", TRUE, Table_Sequence_Check[[#This Row],[Problem Sequence Check]:[GC Check]],Table_Sequence_Check[[#This Row],[Restriction Enzyme Error]:[Gblock No Vector Check]]),
    IF(AND(Table65[[#This Row],[Service]]&lt;&gt;"", Table65[[#This Row],[Custom Sequence/Bank ID]]&lt;&gt;"SPECIAL",_xlpm.errorList&lt;&gt;""), _xlpm.errorList &amp; ".", "")
)</f>
        <v/>
      </c>
      <c r="CF438" s="3" t="str">
        <f t="shared" si="30"/>
        <v>Required</v>
      </c>
      <c r="CG438" s="1" t="str">
        <f t="shared" si="31"/>
        <v>Optional</v>
      </c>
      <c r="CH438" s="1" t="str">
        <f>IF(Table65[[#This Row],[Service]]&lt;&gt;"",IF((Table65[[#This Row],[Service]]="HT Custom RNA") + (Table65[[#This Row],[Service]]="HT Geneblock Custom RNA"), "Empty","Required"),"Empty")</f>
        <v>Empty</v>
      </c>
      <c r="CI438" s="1" t="str">
        <f>IF(Table65[[#This Row],[Service]] = "Stock RNA", "Required","Empty")</f>
        <v>Empty</v>
      </c>
      <c r="CJ438" s="1" t="str">
        <f>IF(OR(Table65[[#This Row],[Service]] = "Custom RNA", Table65[[#This Row],[Service]] = "HT Custom RNA", Table65[[#This Row],[Service]] = "HT Geneblock Custom RNA", Table65[[#This Row],[Service]] = "Formulation"), "Required", "Empty")</f>
        <v>Empty</v>
      </c>
      <c r="CK438" s="1" t="str">
        <f>IF(OR(Table65[[#This Row],[Service]] = "Custom RNA", Table65[[#This Row],[Service]] = "HT Custom RNA", Table65[[#This Row],[Service]] = "HT Geneblock Custom RNA"), "Required", "Empty")</f>
        <v>Empty</v>
      </c>
      <c r="CL438" s="1" t="str">
        <f>IF(OR(Table65[[#This Row],[Service]] = "Custom RNA", Table65[[#This Row],[Service]] = "HT Custom RNA", Table65[[#This Row],[Service]] = "HT Geneblock Custom RNA"), "Required", "Empty")</f>
        <v>Empty</v>
      </c>
      <c r="CM438" s="1" t="str">
        <f>IF(OR(Table65[[#This Row],[Service]] = "Custom RNA", Table65[[#This Row],[Service]] = "HT Custom RNA", Table65[[#This Row],[Service]] = "HT Geneblock Custom RNA"), "Required", "Empty")</f>
        <v>Empty</v>
      </c>
      <c r="CN438" s="1" t="str">
        <f>IF(AND(Table65[[#This Row],[Vector]]&lt;&gt;"Banked Construct", OR(Table65[[#This Row],[Service]] = "Custom RNA", Table65[[#This Row],[Service]] = "HT Custom RNA",Table65[[#This Row],[Service]] = "HT Geneblock Custom RNA",)), "Optional", "Empty")</f>
        <v>Empty</v>
      </c>
      <c r="CO438" s="1" t="str">
        <f>IF(OR(Table65[[#This Row],[Service]] = "Custom RNA", Table65[[#This Row],[Service]] = "HT Custom RNA"), "Optional", "Empty")</f>
        <v>Empty</v>
      </c>
      <c r="CP438" s="1" t="str">
        <f>IF(OR(Table65[[#This Row],[Service]] = "Custom RNA", Table65[[#This Row],[Service]] = "HT Custom RNA", Table65[[#This Row],[Service]] = "HT Custom Geneblock RNA"), "Optional", "Empty")</f>
        <v>Empty</v>
      </c>
      <c r="CQ438" s="1" t="str">
        <f>IF(Table65[[#This Row],[Service]]&lt;&gt;"",IF(OR(Table65[[#This Row],[Service]]="HT Custom RNA", Table65[[#This Row],[Service]]="HT Geneblock Custom RNA"), "Empty","Optional"),"Empty")</f>
        <v>Empty</v>
      </c>
      <c r="CR438" s="1" t="str">
        <f>IF(AND(Table65[[#This Row],[Formulation]]&lt;&gt;"",Table65[[#This Row],[Formulation]]&lt;&gt;"None",Table65[[#This Row],[Formulation]]&lt;&gt;"No Options"), "Required","Empty")</f>
        <v>Empty</v>
      </c>
      <c r="CS438" s="1" t="str">
        <f>IF(AND(Table65[[#This Row],[Formulation]]&lt;&gt;"",Table65[[#This Row],[Formulation]]&lt;&gt;"None",Table65[[#This Row],[Formulation]]&lt;&gt;"No Options"), "Optional","Empty")</f>
        <v>Empty</v>
      </c>
      <c r="CT438" s="1" t="str">
        <f t="shared" si="32"/>
        <v>Optional</v>
      </c>
      <c r="CU438" s="1" t="str">
        <f t="shared" si="33"/>
        <v>Optional</v>
      </c>
      <c r="CV438" s="2" t="str">
        <f t="shared" si="34"/>
        <v>Optional</v>
      </c>
    </row>
    <row r="439" spans="1:100" x14ac:dyDescent="0.35">
      <c r="A439" s="69">
        <v>435</v>
      </c>
      <c r="B439" s="59"/>
      <c r="C439" s="83"/>
      <c r="D439" s="85"/>
      <c r="E439" s="90"/>
      <c r="F439" s="60"/>
      <c r="G439" s="60"/>
      <c r="H439" s="60"/>
      <c r="I439" s="61"/>
      <c r="J439" s="61"/>
      <c r="K439" s="105"/>
      <c r="L439" s="90"/>
      <c r="M439" s="60"/>
      <c r="N439" s="108"/>
      <c r="O439" s="91"/>
      <c r="P439" s="111"/>
      <c r="Q439" s="93" t="str">
        <f>Table_Sequence_Check[[#This Row],[Final Warnings]]</f>
        <v/>
      </c>
      <c r="R439" s="19"/>
      <c r="S439" s="19"/>
      <c r="T439" s="19"/>
      <c r="BG439" s="3" t="str" cm="1">
        <f t="array" ref="BG439">_xlfn.LET(
    _xlpm.ProblemFound, _xlfn.TEXTJOIN(", ", TRUE, IF(OR(Table65[[#This Row],[Codon Optimize Capitalized?]]="No", Table65[[#This Row],[Codon Optimize Capitalized?]]=""), IF((ISNUMBER(SEARCH(Table_Problem_Sequences[Problem Sequences], Table65[[#This Row],[Custom Sequence/Bank ID]]))), Table_Problem_Sequences[Problem Sequences], ""),IF((ISNUMBER(FIND(LOWER(Table_Problem_Sequences[Problem Sequences]), Table65[[#This Row],[Custom Sequence/Bank ID]]))), Table_Problem_Sequences[Problem Sequences], ""))),
    IF(_xlpm.ProblemFound="", "", "Warning 1: Problem sequences found (" &amp; _xlpm.ProblemFound &amp; ")"))</f>
        <v/>
      </c>
      <c r="BH439" s="3" t="str">
        <f>IF(AND(Table65[[#This Row],[Vector]] &lt;&gt; "Banked Construct",Table65[[#This Row],[Service]]&lt;&gt;"Stock RNA", LEN(Table65[[#This Row],[Custom Sequence/Bank ID]])&lt;300, Table65[[#This Row],[Custom Sequence/Bank ID]]&lt;&gt;""),"Comment: Sequence is less than 300nt. A spacer sequence will be added to bring the length up to 300nt","")</f>
        <v/>
      </c>
      <c r="BI439" s="1" t="str">
        <f>IF(AND(Table65[[#This Row],[Custom Sequence/Bank ID]]&lt;&gt;"", Table65[[#This Row],[Codon Optimize Capitalized?]]&lt;&gt; "No", Table65[[#This Row],[Codon Optimize Capitalized?]]&lt;&gt; "", Table65[[#This Row],[Codon Optimize Capitalized?]]&lt;&gt; "No Options"),
    IF(MOD(LEN(SUBSTITUTE(SUBSTITUTE(SUBSTITUTE(SUBSTITUTE(SUBSTITUTE(Table65[[#This Row],[Custom Sequence/Bank ID]], "a", ""), "c", ""), "g", ""), "u", ""), "t", "")), 3) = 0,
        "",
        "Error 3: Optimization regions not divisible by 3"),
    "")</f>
        <v/>
      </c>
      <c r="BJ439" s="1" t="str">
        <f>IF(
    Table65[[#This Row],[Vector]]="Banked Construct",
    IF(
        AND(
            LEFT(Table65[[#This Row],[Custom Sequence/Bank ID]], 3)="RTC",
            ISNUMBER(VALUE(MID(Table65[[#This Row],[Custom Sequence/Bank ID]], 4, 7))),
            LEN(Table65[[#This Row],[Custom Sequence/Bank ID]])=10
        ),
        "",
        "Error 4: Incorrect Bank ID"
    ),
    ""
)</f>
        <v/>
      </c>
      <c r="BK439" s="1" t="str">
        <f>IF(
   AND(Table65[[#This Row],[Vector]]&lt;&gt;"Banked Construct", LEN(Table65[[#This Row],[Custom Sequence/Bank ID]])&gt;0),
   IF(
      LEN(
         SUBSTITUTE(
            SUBSTITUTE(
               SUBSTITUTE(
                  SUBSTITUTE(UPPER(Table65[[#This Row],[Custom Sequence/Bank ID]]),"A",""),
               "C",""),
            "T",""),
         "G","")
      )&gt;0,
      "Error 5: Non-ACGT characters present",
      ""
   ),
   ""
)</f>
        <v/>
      </c>
      <c r="BL439" s="4" t="str">
        <f>IF(AND(Table65[[#This Row],[Vector]] &lt;&gt; "Banked Construct",Table65[[#This Row],[Service]]="Custom RNA", LEN(Table65[[#This Row],[Custom Sequence/Bank ID]])&gt;10000),"Error 6: Maximum sequence length is 10,000nt",IF(AND(Table65[[#This Row],[Vector]] &lt;&gt; "Banked Construct",Table65[[#This Row],[Service]]="HT Custom RNA", LEN(Table65[[#This Row],[Custom Sequence/Bank ID]])&gt;5000),"Error 6: Maximum sequence length for HT is 5,000nt", IF(Table65[[#This Row],[Service]]="HT Geneblock Custom RNA", IF(AND(Table65[[#This Row],[Vector]]="RTC coding circRNA", LEN(Table65[[#This Row],[Custom Sequence/Bank ID]])&gt;3793),"Error 6: Maximum sequence length for Coding CircRNA Geneblock is 3,793nt", IF(AND(Table65[[#This Row],[Vector]]="RTC noncoding circRNA", LEN(Table65[[#This Row],[Custom Sequence/Bank ID]])&gt;4493),"Error 6: Maximum sequence length for Noncoding CircRNA Geneblock is 4,493nt", IF(AND(Table65[[#This Row],[Vector]]="RTC Other RNA", LEN(Table65[[#This Row],[Custom Sequence/Bank ID]])&gt;4913),"Error 6: Maximum sequence length for Other RNA Geneblock is 4,913nt",""))),"")))</f>
        <v/>
      </c>
      <c r="BM439" s="4" t="str">
        <f>IF(AND(Table65[[#This Row],[Vector]] &lt;&gt; "Banked Construct", Table65[[#This Row],[Service]]&lt;&gt;"Stock RNA", Table65[[#This Row],[Custom Sequence/Bank ID]]&lt;&gt;""),
    _xlfn.LET(
        _xlpm.Sequence, Table65[[#This Row],[Custom Sequence/Bank ID]],
        _xlpm.OriginalLength, IF(AND(Table65[[#This Row],[Codon Optimize Capitalized?]] &lt;&gt; "No", Table65[[#This Row],[Codon Optimize Capitalized?]] &lt;&gt; ""),
                           LEN(SUBSTITUTE(SUBSTITUTE(SUBSTITUTE(SUBSTITUTE(SUBSTITUTE(_xlpm.Sequence, "A", ""), "C", ""), "G", ""), "T", ""), "U", "")),
                           LEN(_xlpm.Sequence)),
        _xlpm.NoGCLength, IF(AND(Table65[[#This Row],[Codon Optimize Capitalized?]] &lt;&gt; "No", Table65[[#This Row],[Codon Optimize Capitalized?]] &lt;&gt; ""),
                       LEN((SUBSTITUTE(SUBSTITUTE(SUBSTITUTE(SUBSTITUTE(SUBSTITUTE(SUBSTITUTE(SUBSTITUTE(_xlpm.Sequence, "A", ""), "C", ""), "G", ""), "T", ""), "U", ""), "g", ""), "c", ""))),
                       LEN(SUBSTITUTE(SUBSTITUTE(UPPER(_xlpm.Sequence), "G", ""), "C", ""))),
        _xlpm.GCLength, _xlpm.OriginalLength - _xlpm.NoGCLength,
        _xlpm.GCPercentage, IF(_xlpm.OriginalLength &gt; 15, _xlpm.GCLength / _xlpm.OriginalLength, 0.5),
                IF(OR(_xlpm.GCPercentage &gt; 0.65, _xlpm.GCPercentage &lt; 0.25), "Warning 7: Unoptimized region GC is not between 25-65%", "")
    ),
    ""
)</f>
        <v/>
      </c>
      <c r="BN439" s="4" t="str" cm="1">
        <f t="array" ref="BN439">_xlfn.LET(
    _xlpm.ProblemFound, _xlfn.TEXTJOIN(", ", TRUE, IF(OR(Table65[[#This Row],[Codon Optimize Capitalized?]]="No", Table65[[#This Row],[Codon Optimize Capitalized?]]=""), IF((ISNUMBER(SEARCH(Table_Restriction_Enzymes[XbaI], Table65[[#This Row],[Custom Sequence/Bank ID]]))), Table_Restriction_Enzymes[XbaI], ""),IF((ISNUMBER(FIND(LOWER(Table_Restriction_Enzymes[XbaI]), Table65[[#This Row],[Custom Sequence/Bank ID]]))), Table_Restriction_Enzymes[XbaI], ""))),
    IF(_xlpm.ProblemFound="", "", "[" &amp; _xlpm.ProblemFound &amp; "]"))</f>
        <v/>
      </c>
      <c r="BO439" s="4" t="str">
        <f>IF(Table_Sequence_Check[[#This Row],[Restriction Enzyme 1 Check]]&lt;&gt;"", Table_Restriction_Enzymes[[#Headers],[XbaI]],"")</f>
        <v/>
      </c>
      <c r="BP439" s="4" t="str" cm="1">
        <f t="array" ref="BP439">_xlfn.LET(
    _xlpm.ProblemFound, _xlfn.TEXTJOIN(", ", TRUE, IF(OR(Table65[[#This Row],[Codon Optimize Capitalized?]]="No", Table65[[#This Row],[Codon Optimize Capitalized?]]=""), IF((ISNUMBER(SEARCH(Table_Restriction_Enzymes[AscI], Table65[[#This Row],[Custom Sequence/Bank ID]]))), Table_Restriction_Enzymes[AscI], ""),IF((ISNUMBER(FIND(LOWER(Table_Restriction_Enzymes[AscI]), Table65[[#This Row],[Custom Sequence/Bank ID]]))), Table_Restriction_Enzymes[AscI], ""))),
    IF(_xlpm.ProblemFound="", "", "[" &amp; _xlpm.ProblemFound &amp; "]"))</f>
        <v/>
      </c>
      <c r="BQ439" s="4" t="str">
        <f>IF(Table_Sequence_Check[[#This Row],[Restriction Enzyme 2 Check]]&lt;&gt;"", Table_Restriction_Enzymes[[#Headers],[AscI]],"")</f>
        <v/>
      </c>
      <c r="BR439" s="4" t="str">
        <f>IF(AND(Table65[[#This Row],[Vector]] &lt;&gt; "Banked Construct",Table65[[#This Row],[Service]]&lt;&gt;"Stock RNA", Table65[[#This Row],[Service]]&lt;&gt;"HT Geneblock Custom RNA", Table_Sequence_Check[[#This Row],[Restriction Enzyme 1 Check]]&lt;&gt;"", Table_Sequence_Check[[#This Row],[Restriction Enzyme 2 Check]]&lt;&gt; ""),"Error 8: Remove instances of one of the following: " &amp; _xlfn.CONCAT(Table_Sequence_Check[[#This Row],[Restriction Enzyme 1 Check]],Table_Sequence_Check[[#This Row],[Restriction Enzyme 2 Check]]),"")</f>
        <v/>
      </c>
      <c r="BS439" s="4" t="str" cm="1">
        <f t="array" ref="BS439">IF(
   AND(
      Table65[[#This Row],[Service]] &lt;&gt; "",
      OR(
         COUNTIF(Table65[Service], "HT Custom RNA") &gt; 0,
         COUNTIF(Table65[Service], "HT Geneblock Custom RNA") &gt; 0
      ),
      COUNTA(_xlfn.UNIQUE(_xlfn._xlws.FILTER(Table65[Service], Table65[Service] &lt;&gt; ""))) &gt; 1
   ),
   "Error 9: If selecting HT Custom RNA or HT Geneblock Custom RNA, all items must match the selected HT service",
   ""
)</f>
        <v/>
      </c>
      <c r="BT439" s="4" t="str" cm="1">
        <f t="array" ref="BT439">IF(
   AND(
      Table65[[#This Row],[Service]] &lt;&gt; "",
      OR(COUNTIF(Table65[Service], "*HT Custom RNA*") &gt; 0, COUNTIF(Table65[Service], "*HT Geneblock Custom RNA*") &gt; 0),
      OR(
         COUNTA(_xlfn.UNIQUE(_xlfn._xlws.FILTER(Table65[RNA Analytics], (Table65[Service] &lt;&gt; "")))) &gt; 1,
         COUNTA(_xlfn.UNIQUE(_xlfn._xlws.FILTER(Table65[Bank Construct?], (Table65[Service] &lt;&gt; "")))) &gt; 1,
         COUNTA(_xlfn.UNIQUE(_xlfn._xlws.FILTER(Table65[Synthesis Type], (Table65[Service] &lt;&gt; "")))) &gt; 1
      )
   ),
   "Error 10: If submitting HT Custom RNA or HT Geneblock Custom RNA service request, all items must have the same Synthesis Type, Banking, and Analytics",
   ""
)</f>
        <v/>
      </c>
      <c r="BU439" s="4" t="str">
        <f>IF(AND(OR(Table65[[#This Row],[Service]] = "HT Custom RNA",Table65[[#This Row],[Service]] = "HT Geneblock Custom RNA"), Table65[[#This Row],[Vector]]="Banked Construct"),"Error 11: Banked constructs cannot be submitted for HT/Geneblock Custom RNA service. Contact the core if you'd like to resynthesize an entire banked plate","")</f>
        <v/>
      </c>
      <c r="BV439" s="4" t="str">
        <f>IF(AND(Table65[[#This Row],[Service]] &lt;&gt; "", Table65[[#This Row],[Vector]]="Banked Construct", Table65[[#This Row],[Bank Construct?]]="Yes"),"Error 12: Cannot bank constructs that are already banked","")</f>
        <v/>
      </c>
      <c r="BW439" s="4" t="str" cm="1">
        <f t="array" ref="BW439">_xlfn.LET(
    _xlpm.ProblemFound, _xlfn.TEXTJOIN(", ", TRUE, IF(AND(Table65[[#This Row],[Synthesis Type]]="Other RNA", OR(Table65[[#This Row],[Codon Optimize Capitalized?]]="No", Table65[[#This Row],[Codon Optimize Capitalized?]]="")), IF((ISNUMBER(SEARCH(Table_pA_Check[pA Check], Table65[[#This Row],[Custom Sequence/Bank ID]]))), Table_pA_Check[pA Check], ""),IF((ISNUMBER(FIND(LOWER(Table_pA_Check[pA Check]), Table65[[#This Row],[Custom Sequence/Bank ID]]))), Table_pA_Check[pA Check], ""))),
    IF(_xlpm.ProblemFound="", "", "Error 13: Problem sequences found (" &amp; _xlpm.ProblemFound &amp; ")"))</f>
        <v/>
      </c>
      <c r="BX439" s="4" t="str">
        <f>IF(AND(Table65[[#This Row],[Service]] &lt;&gt; "", Table65[[#This Row],[Codon Optimize Capitalized?]]&lt;&gt; "No", Table65[[#This Row],[Codon Optimize Capitalized?]]&lt;&gt; "", Table65[[#This Row],[Codon Optimize Capitalized?]]&lt;&gt; "No Options", EXACT(Table65[[#This Row],[Custom Sequence/Bank ID]],LOWER(Table65[[#This Row],[Custom Sequence/Bank ID]]))),"Error 14: Codon optimization is selected, but sequence is lowercase. Change regions for optimization to uppercase","")</f>
        <v/>
      </c>
      <c r="BY439" s="4" t="str">
        <f>IF(COUNTIF(Table65[Name], Table65[[#This Row],[Name]]) &gt; 1, "Error 15: Duplicate name", "")</f>
        <v/>
      </c>
      <c r="BZ439" s="4" t="str">
        <f>IF(
   Table65[[#This Row],[Service]]&lt;&gt;"",
   IF(
      AND(Table65[[#This Row],[Formulation]]="", Table65[[#This Row],[Number of Aliquots]]&gt;1),
      "Error 16: The RTC can only aliquot formulated circRNA; unformulated circRNA is stable through many freeze-thaw cycles",
      ""
   ),
   ""
)</f>
        <v/>
      </c>
      <c r="CA439" s="4" t="str">
        <f>IF(
   Table65[[#This Row],[Service]]&lt;&gt;"",
   IF(
      Table65[[#This Row],[Number of Aliquots]] &gt; (Table65[[#This Row],[Quantity (mg)]]*20),
      "Error 17: Too many aliquots. Maximum aliquots for Quantity requested = " &amp; (Table65[[#This Row],[Quantity (mg)]]*20),
      ""
   ),
   ""
)</f>
        <v/>
      </c>
      <c r="CB439" s="4" t="str">
        <f>IF(
   AND(Table65[[#This Row],[Service]]&lt;&gt;"", Table65[[#This Row],[Quantity (mg)]]&lt;0.2, Table65[[#This Row],[Formulation]]&lt;&gt;"", Table65[[#This Row],[Formulation]]&lt;&gt;"None"),
   "Error 18: Quantity too low. Minimum is 0.2mg for formulations",
   ""
)</f>
        <v/>
      </c>
      <c r="CC439" s="4" t="str">
        <f>IF(
   AND(Table65[[#This Row],[Service]]&lt;&gt;"", Table65[[#This Row],[Vector]]="No Vector", Table65[[#This Row],[Service]]&lt;&gt;"HT Geneblock Custom RNA"),
   "Error 19: [No Vector] can only be used for Geneblock service",
   ""
)</f>
        <v/>
      </c>
      <c r="CD439" s="4" t="str">
        <f>_xlfn.LET(
    _xlpm.errorList, _xlfn.TEXTJOIN(". ", TRUE, Table_Sequence_Check[[#This Row],[Problem Sequence Check]:[GC Check]],Table_Sequence_Check[[#This Row],[Restriction Enzyme Error]:[Gblock No Vector Check]]),
    IF(AND(Table65[[#This Row],[Service]]&lt;&gt;"", Table65[[#This Row],[Custom Sequence/Bank ID]]&lt;&gt;"SPECIAL",_xlpm.errorList&lt;&gt;""), _xlpm.errorList &amp; ".", "")
)</f>
        <v/>
      </c>
      <c r="CF439" s="3" t="str">
        <f t="shared" si="30"/>
        <v>Required</v>
      </c>
      <c r="CG439" s="1" t="str">
        <f t="shared" si="31"/>
        <v>Optional</v>
      </c>
      <c r="CH439" s="1" t="str">
        <f>IF(Table65[[#This Row],[Service]]&lt;&gt;"",IF((Table65[[#This Row],[Service]]="HT Custom RNA") + (Table65[[#This Row],[Service]]="HT Geneblock Custom RNA"), "Empty","Required"),"Empty")</f>
        <v>Empty</v>
      </c>
      <c r="CI439" s="1" t="str">
        <f>IF(Table65[[#This Row],[Service]] = "Stock RNA", "Required","Empty")</f>
        <v>Empty</v>
      </c>
      <c r="CJ439" s="1" t="str">
        <f>IF(OR(Table65[[#This Row],[Service]] = "Custom RNA", Table65[[#This Row],[Service]] = "HT Custom RNA", Table65[[#This Row],[Service]] = "HT Geneblock Custom RNA", Table65[[#This Row],[Service]] = "Formulation"), "Required", "Empty")</f>
        <v>Empty</v>
      </c>
      <c r="CK439" s="1" t="str">
        <f>IF(OR(Table65[[#This Row],[Service]] = "Custom RNA", Table65[[#This Row],[Service]] = "HT Custom RNA", Table65[[#This Row],[Service]] = "HT Geneblock Custom RNA"), "Required", "Empty")</f>
        <v>Empty</v>
      </c>
      <c r="CL439" s="1" t="str">
        <f>IF(OR(Table65[[#This Row],[Service]] = "Custom RNA", Table65[[#This Row],[Service]] = "HT Custom RNA", Table65[[#This Row],[Service]] = "HT Geneblock Custom RNA"), "Required", "Empty")</f>
        <v>Empty</v>
      </c>
      <c r="CM439" s="1" t="str">
        <f>IF(OR(Table65[[#This Row],[Service]] = "Custom RNA", Table65[[#This Row],[Service]] = "HT Custom RNA", Table65[[#This Row],[Service]] = "HT Geneblock Custom RNA"), "Required", "Empty")</f>
        <v>Empty</v>
      </c>
      <c r="CN439" s="1" t="str">
        <f>IF(AND(Table65[[#This Row],[Vector]]&lt;&gt;"Banked Construct", OR(Table65[[#This Row],[Service]] = "Custom RNA", Table65[[#This Row],[Service]] = "HT Custom RNA",Table65[[#This Row],[Service]] = "HT Geneblock Custom RNA",)), "Optional", "Empty")</f>
        <v>Empty</v>
      </c>
      <c r="CO439" s="1" t="str">
        <f>IF(OR(Table65[[#This Row],[Service]] = "Custom RNA", Table65[[#This Row],[Service]] = "HT Custom RNA"), "Optional", "Empty")</f>
        <v>Empty</v>
      </c>
      <c r="CP439" s="1" t="str">
        <f>IF(OR(Table65[[#This Row],[Service]] = "Custom RNA", Table65[[#This Row],[Service]] = "HT Custom RNA", Table65[[#This Row],[Service]] = "HT Custom Geneblock RNA"), "Optional", "Empty")</f>
        <v>Empty</v>
      </c>
      <c r="CQ439" s="1" t="str">
        <f>IF(Table65[[#This Row],[Service]]&lt;&gt;"",IF(OR(Table65[[#This Row],[Service]]="HT Custom RNA", Table65[[#This Row],[Service]]="HT Geneblock Custom RNA"), "Empty","Optional"),"Empty")</f>
        <v>Empty</v>
      </c>
      <c r="CR439" s="1" t="str">
        <f>IF(AND(Table65[[#This Row],[Formulation]]&lt;&gt;"",Table65[[#This Row],[Formulation]]&lt;&gt;"None",Table65[[#This Row],[Formulation]]&lt;&gt;"No Options"), "Required","Empty")</f>
        <v>Empty</v>
      </c>
      <c r="CS439" s="1" t="str">
        <f>IF(AND(Table65[[#This Row],[Formulation]]&lt;&gt;"",Table65[[#This Row],[Formulation]]&lt;&gt;"None",Table65[[#This Row],[Formulation]]&lt;&gt;"No Options"), "Optional","Empty")</f>
        <v>Empty</v>
      </c>
      <c r="CT439" s="1" t="str">
        <f t="shared" si="32"/>
        <v>Optional</v>
      </c>
      <c r="CU439" s="1" t="str">
        <f t="shared" si="33"/>
        <v>Optional</v>
      </c>
      <c r="CV439" s="2" t="str">
        <f t="shared" si="34"/>
        <v>Optional</v>
      </c>
    </row>
    <row r="440" spans="1:100" x14ac:dyDescent="0.35">
      <c r="A440" s="69">
        <v>436</v>
      </c>
      <c r="B440" s="59"/>
      <c r="C440" s="83"/>
      <c r="D440" s="85"/>
      <c r="E440" s="90"/>
      <c r="F440" s="60"/>
      <c r="G440" s="60"/>
      <c r="H440" s="60"/>
      <c r="I440" s="61"/>
      <c r="J440" s="61"/>
      <c r="K440" s="105"/>
      <c r="L440" s="90"/>
      <c r="M440" s="60"/>
      <c r="N440" s="108"/>
      <c r="O440" s="91"/>
      <c r="P440" s="111"/>
      <c r="Q440" s="93" t="str">
        <f>Table_Sequence_Check[[#This Row],[Final Warnings]]</f>
        <v/>
      </c>
      <c r="R440" s="19"/>
      <c r="S440" s="19"/>
      <c r="T440" s="19"/>
      <c r="BG440" s="3" t="str" cm="1">
        <f t="array" ref="BG440">_xlfn.LET(
    _xlpm.ProblemFound, _xlfn.TEXTJOIN(", ", TRUE, IF(OR(Table65[[#This Row],[Codon Optimize Capitalized?]]="No", Table65[[#This Row],[Codon Optimize Capitalized?]]=""), IF((ISNUMBER(SEARCH(Table_Problem_Sequences[Problem Sequences], Table65[[#This Row],[Custom Sequence/Bank ID]]))), Table_Problem_Sequences[Problem Sequences], ""),IF((ISNUMBER(FIND(LOWER(Table_Problem_Sequences[Problem Sequences]), Table65[[#This Row],[Custom Sequence/Bank ID]]))), Table_Problem_Sequences[Problem Sequences], ""))),
    IF(_xlpm.ProblemFound="", "", "Warning 1: Problem sequences found (" &amp; _xlpm.ProblemFound &amp; ")"))</f>
        <v/>
      </c>
      <c r="BH440" s="3" t="str">
        <f>IF(AND(Table65[[#This Row],[Vector]] &lt;&gt; "Banked Construct",Table65[[#This Row],[Service]]&lt;&gt;"Stock RNA", LEN(Table65[[#This Row],[Custom Sequence/Bank ID]])&lt;300, Table65[[#This Row],[Custom Sequence/Bank ID]]&lt;&gt;""),"Comment: Sequence is less than 300nt. A spacer sequence will be added to bring the length up to 300nt","")</f>
        <v/>
      </c>
      <c r="BI440" s="1" t="str">
        <f>IF(AND(Table65[[#This Row],[Custom Sequence/Bank ID]]&lt;&gt;"", Table65[[#This Row],[Codon Optimize Capitalized?]]&lt;&gt; "No", Table65[[#This Row],[Codon Optimize Capitalized?]]&lt;&gt; "", Table65[[#This Row],[Codon Optimize Capitalized?]]&lt;&gt; "No Options"),
    IF(MOD(LEN(SUBSTITUTE(SUBSTITUTE(SUBSTITUTE(SUBSTITUTE(SUBSTITUTE(Table65[[#This Row],[Custom Sequence/Bank ID]], "a", ""), "c", ""), "g", ""), "u", ""), "t", "")), 3) = 0,
        "",
        "Error 3: Optimization regions not divisible by 3"),
    "")</f>
        <v/>
      </c>
      <c r="BJ440" s="1" t="str">
        <f>IF(
    Table65[[#This Row],[Vector]]="Banked Construct",
    IF(
        AND(
            LEFT(Table65[[#This Row],[Custom Sequence/Bank ID]], 3)="RTC",
            ISNUMBER(VALUE(MID(Table65[[#This Row],[Custom Sequence/Bank ID]], 4, 7))),
            LEN(Table65[[#This Row],[Custom Sequence/Bank ID]])=10
        ),
        "",
        "Error 4: Incorrect Bank ID"
    ),
    ""
)</f>
        <v/>
      </c>
      <c r="BK440" s="1" t="str">
        <f>IF(
   AND(Table65[[#This Row],[Vector]]&lt;&gt;"Banked Construct", LEN(Table65[[#This Row],[Custom Sequence/Bank ID]])&gt;0),
   IF(
      LEN(
         SUBSTITUTE(
            SUBSTITUTE(
               SUBSTITUTE(
                  SUBSTITUTE(UPPER(Table65[[#This Row],[Custom Sequence/Bank ID]]),"A",""),
               "C",""),
            "T",""),
         "G","")
      )&gt;0,
      "Error 5: Non-ACGT characters present",
      ""
   ),
   ""
)</f>
        <v/>
      </c>
      <c r="BL440" s="4" t="str">
        <f>IF(AND(Table65[[#This Row],[Vector]] &lt;&gt; "Banked Construct",Table65[[#This Row],[Service]]="Custom RNA", LEN(Table65[[#This Row],[Custom Sequence/Bank ID]])&gt;10000),"Error 6: Maximum sequence length is 10,000nt",IF(AND(Table65[[#This Row],[Vector]] &lt;&gt; "Banked Construct",Table65[[#This Row],[Service]]="HT Custom RNA", LEN(Table65[[#This Row],[Custom Sequence/Bank ID]])&gt;5000),"Error 6: Maximum sequence length for HT is 5,000nt", IF(Table65[[#This Row],[Service]]="HT Geneblock Custom RNA", IF(AND(Table65[[#This Row],[Vector]]="RTC coding circRNA", LEN(Table65[[#This Row],[Custom Sequence/Bank ID]])&gt;3793),"Error 6: Maximum sequence length for Coding CircRNA Geneblock is 3,793nt", IF(AND(Table65[[#This Row],[Vector]]="RTC noncoding circRNA", LEN(Table65[[#This Row],[Custom Sequence/Bank ID]])&gt;4493),"Error 6: Maximum sequence length for Noncoding CircRNA Geneblock is 4,493nt", IF(AND(Table65[[#This Row],[Vector]]="RTC Other RNA", LEN(Table65[[#This Row],[Custom Sequence/Bank ID]])&gt;4913),"Error 6: Maximum sequence length for Other RNA Geneblock is 4,913nt",""))),"")))</f>
        <v/>
      </c>
      <c r="BM440" s="4" t="str">
        <f>IF(AND(Table65[[#This Row],[Vector]] &lt;&gt; "Banked Construct", Table65[[#This Row],[Service]]&lt;&gt;"Stock RNA", Table65[[#This Row],[Custom Sequence/Bank ID]]&lt;&gt;""),
    _xlfn.LET(
        _xlpm.Sequence, Table65[[#This Row],[Custom Sequence/Bank ID]],
        _xlpm.OriginalLength, IF(AND(Table65[[#This Row],[Codon Optimize Capitalized?]] &lt;&gt; "No", Table65[[#This Row],[Codon Optimize Capitalized?]] &lt;&gt; ""),
                           LEN(SUBSTITUTE(SUBSTITUTE(SUBSTITUTE(SUBSTITUTE(SUBSTITUTE(_xlpm.Sequence, "A", ""), "C", ""), "G", ""), "T", ""), "U", "")),
                           LEN(_xlpm.Sequence)),
        _xlpm.NoGCLength, IF(AND(Table65[[#This Row],[Codon Optimize Capitalized?]] &lt;&gt; "No", Table65[[#This Row],[Codon Optimize Capitalized?]] &lt;&gt; ""),
                       LEN((SUBSTITUTE(SUBSTITUTE(SUBSTITUTE(SUBSTITUTE(SUBSTITUTE(SUBSTITUTE(SUBSTITUTE(_xlpm.Sequence, "A", ""), "C", ""), "G", ""), "T", ""), "U", ""), "g", ""), "c", ""))),
                       LEN(SUBSTITUTE(SUBSTITUTE(UPPER(_xlpm.Sequence), "G", ""), "C", ""))),
        _xlpm.GCLength, _xlpm.OriginalLength - _xlpm.NoGCLength,
        _xlpm.GCPercentage, IF(_xlpm.OriginalLength &gt; 15, _xlpm.GCLength / _xlpm.OriginalLength, 0.5),
                IF(OR(_xlpm.GCPercentage &gt; 0.65, _xlpm.GCPercentage &lt; 0.25), "Warning 7: Unoptimized region GC is not between 25-65%", "")
    ),
    ""
)</f>
        <v/>
      </c>
      <c r="BN440" s="4" t="str" cm="1">
        <f t="array" ref="BN440">_xlfn.LET(
    _xlpm.ProblemFound, _xlfn.TEXTJOIN(", ", TRUE, IF(OR(Table65[[#This Row],[Codon Optimize Capitalized?]]="No", Table65[[#This Row],[Codon Optimize Capitalized?]]=""), IF((ISNUMBER(SEARCH(Table_Restriction_Enzymes[XbaI], Table65[[#This Row],[Custom Sequence/Bank ID]]))), Table_Restriction_Enzymes[XbaI], ""),IF((ISNUMBER(FIND(LOWER(Table_Restriction_Enzymes[XbaI]), Table65[[#This Row],[Custom Sequence/Bank ID]]))), Table_Restriction_Enzymes[XbaI], ""))),
    IF(_xlpm.ProblemFound="", "", "[" &amp; _xlpm.ProblemFound &amp; "]"))</f>
        <v/>
      </c>
      <c r="BO440" s="4" t="str">
        <f>IF(Table_Sequence_Check[[#This Row],[Restriction Enzyme 1 Check]]&lt;&gt;"", Table_Restriction_Enzymes[[#Headers],[XbaI]],"")</f>
        <v/>
      </c>
      <c r="BP440" s="4" t="str" cm="1">
        <f t="array" ref="BP440">_xlfn.LET(
    _xlpm.ProblemFound, _xlfn.TEXTJOIN(", ", TRUE, IF(OR(Table65[[#This Row],[Codon Optimize Capitalized?]]="No", Table65[[#This Row],[Codon Optimize Capitalized?]]=""), IF((ISNUMBER(SEARCH(Table_Restriction_Enzymes[AscI], Table65[[#This Row],[Custom Sequence/Bank ID]]))), Table_Restriction_Enzymes[AscI], ""),IF((ISNUMBER(FIND(LOWER(Table_Restriction_Enzymes[AscI]), Table65[[#This Row],[Custom Sequence/Bank ID]]))), Table_Restriction_Enzymes[AscI], ""))),
    IF(_xlpm.ProblemFound="", "", "[" &amp; _xlpm.ProblemFound &amp; "]"))</f>
        <v/>
      </c>
      <c r="BQ440" s="4" t="str">
        <f>IF(Table_Sequence_Check[[#This Row],[Restriction Enzyme 2 Check]]&lt;&gt;"", Table_Restriction_Enzymes[[#Headers],[AscI]],"")</f>
        <v/>
      </c>
      <c r="BR440" s="4" t="str">
        <f>IF(AND(Table65[[#This Row],[Vector]] &lt;&gt; "Banked Construct",Table65[[#This Row],[Service]]&lt;&gt;"Stock RNA", Table65[[#This Row],[Service]]&lt;&gt;"HT Geneblock Custom RNA", Table_Sequence_Check[[#This Row],[Restriction Enzyme 1 Check]]&lt;&gt;"", Table_Sequence_Check[[#This Row],[Restriction Enzyme 2 Check]]&lt;&gt; ""),"Error 8: Remove instances of one of the following: " &amp; _xlfn.CONCAT(Table_Sequence_Check[[#This Row],[Restriction Enzyme 1 Check]],Table_Sequence_Check[[#This Row],[Restriction Enzyme 2 Check]]),"")</f>
        <v/>
      </c>
      <c r="BS440" s="4" t="str" cm="1">
        <f t="array" ref="BS440">IF(
   AND(
      Table65[[#This Row],[Service]] &lt;&gt; "",
      OR(
         COUNTIF(Table65[Service], "HT Custom RNA") &gt; 0,
         COUNTIF(Table65[Service], "HT Geneblock Custom RNA") &gt; 0
      ),
      COUNTA(_xlfn.UNIQUE(_xlfn._xlws.FILTER(Table65[Service], Table65[Service] &lt;&gt; ""))) &gt; 1
   ),
   "Error 9: If selecting HT Custom RNA or HT Geneblock Custom RNA, all items must match the selected HT service",
   ""
)</f>
        <v/>
      </c>
      <c r="BT440" s="4" t="str" cm="1">
        <f t="array" ref="BT440">IF(
   AND(
      Table65[[#This Row],[Service]] &lt;&gt; "",
      OR(COUNTIF(Table65[Service], "*HT Custom RNA*") &gt; 0, COUNTIF(Table65[Service], "*HT Geneblock Custom RNA*") &gt; 0),
      OR(
         COUNTA(_xlfn.UNIQUE(_xlfn._xlws.FILTER(Table65[RNA Analytics], (Table65[Service] &lt;&gt; "")))) &gt; 1,
         COUNTA(_xlfn.UNIQUE(_xlfn._xlws.FILTER(Table65[Bank Construct?], (Table65[Service] &lt;&gt; "")))) &gt; 1,
         COUNTA(_xlfn.UNIQUE(_xlfn._xlws.FILTER(Table65[Synthesis Type], (Table65[Service] &lt;&gt; "")))) &gt; 1
      )
   ),
   "Error 10: If submitting HT Custom RNA or HT Geneblock Custom RNA service request, all items must have the same Synthesis Type, Banking, and Analytics",
   ""
)</f>
        <v/>
      </c>
      <c r="BU440" s="4" t="str">
        <f>IF(AND(OR(Table65[[#This Row],[Service]] = "HT Custom RNA",Table65[[#This Row],[Service]] = "HT Geneblock Custom RNA"), Table65[[#This Row],[Vector]]="Banked Construct"),"Error 11: Banked constructs cannot be submitted for HT/Geneblock Custom RNA service. Contact the core if you'd like to resynthesize an entire banked plate","")</f>
        <v/>
      </c>
      <c r="BV440" s="4" t="str">
        <f>IF(AND(Table65[[#This Row],[Service]] &lt;&gt; "", Table65[[#This Row],[Vector]]="Banked Construct", Table65[[#This Row],[Bank Construct?]]="Yes"),"Error 12: Cannot bank constructs that are already banked","")</f>
        <v/>
      </c>
      <c r="BW440" s="4" t="str" cm="1">
        <f t="array" ref="BW440">_xlfn.LET(
    _xlpm.ProblemFound, _xlfn.TEXTJOIN(", ", TRUE, IF(AND(Table65[[#This Row],[Synthesis Type]]="Other RNA", OR(Table65[[#This Row],[Codon Optimize Capitalized?]]="No", Table65[[#This Row],[Codon Optimize Capitalized?]]="")), IF((ISNUMBER(SEARCH(Table_pA_Check[pA Check], Table65[[#This Row],[Custom Sequence/Bank ID]]))), Table_pA_Check[pA Check], ""),IF((ISNUMBER(FIND(LOWER(Table_pA_Check[pA Check]), Table65[[#This Row],[Custom Sequence/Bank ID]]))), Table_pA_Check[pA Check], ""))),
    IF(_xlpm.ProblemFound="", "", "Error 13: Problem sequences found (" &amp; _xlpm.ProblemFound &amp; ")"))</f>
        <v/>
      </c>
      <c r="BX440" s="4" t="str">
        <f>IF(AND(Table65[[#This Row],[Service]] &lt;&gt; "", Table65[[#This Row],[Codon Optimize Capitalized?]]&lt;&gt; "No", Table65[[#This Row],[Codon Optimize Capitalized?]]&lt;&gt; "", Table65[[#This Row],[Codon Optimize Capitalized?]]&lt;&gt; "No Options", EXACT(Table65[[#This Row],[Custom Sequence/Bank ID]],LOWER(Table65[[#This Row],[Custom Sequence/Bank ID]]))),"Error 14: Codon optimization is selected, but sequence is lowercase. Change regions for optimization to uppercase","")</f>
        <v/>
      </c>
      <c r="BY440" s="4" t="str">
        <f>IF(COUNTIF(Table65[Name], Table65[[#This Row],[Name]]) &gt; 1, "Error 15: Duplicate name", "")</f>
        <v/>
      </c>
      <c r="BZ440" s="4" t="str">
        <f>IF(
   Table65[[#This Row],[Service]]&lt;&gt;"",
   IF(
      AND(Table65[[#This Row],[Formulation]]="", Table65[[#This Row],[Number of Aliquots]]&gt;1),
      "Error 16: The RTC can only aliquot formulated circRNA; unformulated circRNA is stable through many freeze-thaw cycles",
      ""
   ),
   ""
)</f>
        <v/>
      </c>
      <c r="CA440" s="4" t="str">
        <f>IF(
   Table65[[#This Row],[Service]]&lt;&gt;"",
   IF(
      Table65[[#This Row],[Number of Aliquots]] &gt; (Table65[[#This Row],[Quantity (mg)]]*20),
      "Error 17: Too many aliquots. Maximum aliquots for Quantity requested = " &amp; (Table65[[#This Row],[Quantity (mg)]]*20),
      ""
   ),
   ""
)</f>
        <v/>
      </c>
      <c r="CB440" s="4" t="str">
        <f>IF(
   AND(Table65[[#This Row],[Service]]&lt;&gt;"", Table65[[#This Row],[Quantity (mg)]]&lt;0.2, Table65[[#This Row],[Formulation]]&lt;&gt;"", Table65[[#This Row],[Formulation]]&lt;&gt;"None"),
   "Error 18: Quantity too low. Minimum is 0.2mg for formulations",
   ""
)</f>
        <v/>
      </c>
      <c r="CC440" s="4" t="str">
        <f>IF(
   AND(Table65[[#This Row],[Service]]&lt;&gt;"", Table65[[#This Row],[Vector]]="No Vector", Table65[[#This Row],[Service]]&lt;&gt;"HT Geneblock Custom RNA"),
   "Error 19: [No Vector] can only be used for Geneblock service",
   ""
)</f>
        <v/>
      </c>
      <c r="CD440" s="4" t="str">
        <f>_xlfn.LET(
    _xlpm.errorList, _xlfn.TEXTJOIN(". ", TRUE, Table_Sequence_Check[[#This Row],[Problem Sequence Check]:[GC Check]],Table_Sequence_Check[[#This Row],[Restriction Enzyme Error]:[Gblock No Vector Check]]),
    IF(AND(Table65[[#This Row],[Service]]&lt;&gt;"", Table65[[#This Row],[Custom Sequence/Bank ID]]&lt;&gt;"SPECIAL",_xlpm.errorList&lt;&gt;""), _xlpm.errorList &amp; ".", "")
)</f>
        <v/>
      </c>
      <c r="CF440" s="3" t="str">
        <f t="shared" si="30"/>
        <v>Required</v>
      </c>
      <c r="CG440" s="1" t="str">
        <f t="shared" si="31"/>
        <v>Optional</v>
      </c>
      <c r="CH440" s="1" t="str">
        <f>IF(Table65[[#This Row],[Service]]&lt;&gt;"",IF((Table65[[#This Row],[Service]]="HT Custom RNA") + (Table65[[#This Row],[Service]]="HT Geneblock Custom RNA"), "Empty","Required"),"Empty")</f>
        <v>Empty</v>
      </c>
      <c r="CI440" s="1" t="str">
        <f>IF(Table65[[#This Row],[Service]] = "Stock RNA", "Required","Empty")</f>
        <v>Empty</v>
      </c>
      <c r="CJ440" s="1" t="str">
        <f>IF(OR(Table65[[#This Row],[Service]] = "Custom RNA", Table65[[#This Row],[Service]] = "HT Custom RNA", Table65[[#This Row],[Service]] = "HT Geneblock Custom RNA", Table65[[#This Row],[Service]] = "Formulation"), "Required", "Empty")</f>
        <v>Empty</v>
      </c>
      <c r="CK440" s="1" t="str">
        <f>IF(OR(Table65[[#This Row],[Service]] = "Custom RNA", Table65[[#This Row],[Service]] = "HT Custom RNA", Table65[[#This Row],[Service]] = "HT Geneblock Custom RNA"), "Required", "Empty")</f>
        <v>Empty</v>
      </c>
      <c r="CL440" s="1" t="str">
        <f>IF(OR(Table65[[#This Row],[Service]] = "Custom RNA", Table65[[#This Row],[Service]] = "HT Custom RNA", Table65[[#This Row],[Service]] = "HT Geneblock Custom RNA"), "Required", "Empty")</f>
        <v>Empty</v>
      </c>
      <c r="CM440" s="1" t="str">
        <f>IF(OR(Table65[[#This Row],[Service]] = "Custom RNA", Table65[[#This Row],[Service]] = "HT Custom RNA", Table65[[#This Row],[Service]] = "HT Geneblock Custom RNA"), "Required", "Empty")</f>
        <v>Empty</v>
      </c>
      <c r="CN440" s="1" t="str">
        <f>IF(AND(Table65[[#This Row],[Vector]]&lt;&gt;"Banked Construct", OR(Table65[[#This Row],[Service]] = "Custom RNA", Table65[[#This Row],[Service]] = "HT Custom RNA",Table65[[#This Row],[Service]] = "HT Geneblock Custom RNA",)), "Optional", "Empty")</f>
        <v>Empty</v>
      </c>
      <c r="CO440" s="1" t="str">
        <f>IF(OR(Table65[[#This Row],[Service]] = "Custom RNA", Table65[[#This Row],[Service]] = "HT Custom RNA"), "Optional", "Empty")</f>
        <v>Empty</v>
      </c>
      <c r="CP440" s="1" t="str">
        <f>IF(OR(Table65[[#This Row],[Service]] = "Custom RNA", Table65[[#This Row],[Service]] = "HT Custom RNA", Table65[[#This Row],[Service]] = "HT Custom Geneblock RNA"), "Optional", "Empty")</f>
        <v>Empty</v>
      </c>
      <c r="CQ440" s="1" t="str">
        <f>IF(Table65[[#This Row],[Service]]&lt;&gt;"",IF(OR(Table65[[#This Row],[Service]]="HT Custom RNA", Table65[[#This Row],[Service]]="HT Geneblock Custom RNA"), "Empty","Optional"),"Empty")</f>
        <v>Empty</v>
      </c>
      <c r="CR440" s="1" t="str">
        <f>IF(AND(Table65[[#This Row],[Formulation]]&lt;&gt;"",Table65[[#This Row],[Formulation]]&lt;&gt;"None",Table65[[#This Row],[Formulation]]&lt;&gt;"No Options"), "Required","Empty")</f>
        <v>Empty</v>
      </c>
      <c r="CS440" s="1" t="str">
        <f>IF(AND(Table65[[#This Row],[Formulation]]&lt;&gt;"",Table65[[#This Row],[Formulation]]&lt;&gt;"None",Table65[[#This Row],[Formulation]]&lt;&gt;"No Options"), "Optional","Empty")</f>
        <v>Empty</v>
      </c>
      <c r="CT440" s="1" t="str">
        <f t="shared" si="32"/>
        <v>Optional</v>
      </c>
      <c r="CU440" s="1" t="str">
        <f t="shared" si="33"/>
        <v>Optional</v>
      </c>
      <c r="CV440" s="2" t="str">
        <f t="shared" si="34"/>
        <v>Optional</v>
      </c>
    </row>
    <row r="441" spans="1:100" x14ac:dyDescent="0.35">
      <c r="A441" s="69">
        <v>437</v>
      </c>
      <c r="B441" s="59"/>
      <c r="C441" s="83"/>
      <c r="D441" s="85"/>
      <c r="E441" s="90"/>
      <c r="F441" s="60"/>
      <c r="G441" s="60"/>
      <c r="H441" s="60"/>
      <c r="I441" s="61"/>
      <c r="J441" s="61"/>
      <c r="K441" s="105"/>
      <c r="L441" s="90"/>
      <c r="M441" s="60"/>
      <c r="N441" s="108"/>
      <c r="O441" s="91"/>
      <c r="P441" s="111"/>
      <c r="Q441" s="93" t="str">
        <f>Table_Sequence_Check[[#This Row],[Final Warnings]]</f>
        <v/>
      </c>
      <c r="R441" s="19"/>
      <c r="S441" s="19"/>
      <c r="T441" s="19"/>
      <c r="BG441" s="3" t="str" cm="1">
        <f t="array" ref="BG441">_xlfn.LET(
    _xlpm.ProblemFound, _xlfn.TEXTJOIN(", ", TRUE, IF(OR(Table65[[#This Row],[Codon Optimize Capitalized?]]="No", Table65[[#This Row],[Codon Optimize Capitalized?]]=""), IF((ISNUMBER(SEARCH(Table_Problem_Sequences[Problem Sequences], Table65[[#This Row],[Custom Sequence/Bank ID]]))), Table_Problem_Sequences[Problem Sequences], ""),IF((ISNUMBER(FIND(LOWER(Table_Problem_Sequences[Problem Sequences]), Table65[[#This Row],[Custom Sequence/Bank ID]]))), Table_Problem_Sequences[Problem Sequences], ""))),
    IF(_xlpm.ProblemFound="", "", "Warning 1: Problem sequences found (" &amp; _xlpm.ProblemFound &amp; ")"))</f>
        <v/>
      </c>
      <c r="BH441" s="3" t="str">
        <f>IF(AND(Table65[[#This Row],[Vector]] &lt;&gt; "Banked Construct",Table65[[#This Row],[Service]]&lt;&gt;"Stock RNA", LEN(Table65[[#This Row],[Custom Sequence/Bank ID]])&lt;300, Table65[[#This Row],[Custom Sequence/Bank ID]]&lt;&gt;""),"Comment: Sequence is less than 300nt. A spacer sequence will be added to bring the length up to 300nt","")</f>
        <v/>
      </c>
      <c r="BI441" s="1" t="str">
        <f>IF(AND(Table65[[#This Row],[Custom Sequence/Bank ID]]&lt;&gt;"", Table65[[#This Row],[Codon Optimize Capitalized?]]&lt;&gt; "No", Table65[[#This Row],[Codon Optimize Capitalized?]]&lt;&gt; "", Table65[[#This Row],[Codon Optimize Capitalized?]]&lt;&gt; "No Options"),
    IF(MOD(LEN(SUBSTITUTE(SUBSTITUTE(SUBSTITUTE(SUBSTITUTE(SUBSTITUTE(Table65[[#This Row],[Custom Sequence/Bank ID]], "a", ""), "c", ""), "g", ""), "u", ""), "t", "")), 3) = 0,
        "",
        "Error 3: Optimization regions not divisible by 3"),
    "")</f>
        <v/>
      </c>
      <c r="BJ441" s="1" t="str">
        <f>IF(
    Table65[[#This Row],[Vector]]="Banked Construct",
    IF(
        AND(
            LEFT(Table65[[#This Row],[Custom Sequence/Bank ID]], 3)="RTC",
            ISNUMBER(VALUE(MID(Table65[[#This Row],[Custom Sequence/Bank ID]], 4, 7))),
            LEN(Table65[[#This Row],[Custom Sequence/Bank ID]])=10
        ),
        "",
        "Error 4: Incorrect Bank ID"
    ),
    ""
)</f>
        <v/>
      </c>
      <c r="BK441" s="1" t="str">
        <f>IF(
   AND(Table65[[#This Row],[Vector]]&lt;&gt;"Banked Construct", LEN(Table65[[#This Row],[Custom Sequence/Bank ID]])&gt;0),
   IF(
      LEN(
         SUBSTITUTE(
            SUBSTITUTE(
               SUBSTITUTE(
                  SUBSTITUTE(UPPER(Table65[[#This Row],[Custom Sequence/Bank ID]]),"A",""),
               "C",""),
            "T",""),
         "G","")
      )&gt;0,
      "Error 5: Non-ACGT characters present",
      ""
   ),
   ""
)</f>
        <v/>
      </c>
      <c r="BL441" s="4" t="str">
        <f>IF(AND(Table65[[#This Row],[Vector]] &lt;&gt; "Banked Construct",Table65[[#This Row],[Service]]="Custom RNA", LEN(Table65[[#This Row],[Custom Sequence/Bank ID]])&gt;10000),"Error 6: Maximum sequence length is 10,000nt",IF(AND(Table65[[#This Row],[Vector]] &lt;&gt; "Banked Construct",Table65[[#This Row],[Service]]="HT Custom RNA", LEN(Table65[[#This Row],[Custom Sequence/Bank ID]])&gt;5000),"Error 6: Maximum sequence length for HT is 5,000nt", IF(Table65[[#This Row],[Service]]="HT Geneblock Custom RNA", IF(AND(Table65[[#This Row],[Vector]]="RTC coding circRNA", LEN(Table65[[#This Row],[Custom Sequence/Bank ID]])&gt;3793),"Error 6: Maximum sequence length for Coding CircRNA Geneblock is 3,793nt", IF(AND(Table65[[#This Row],[Vector]]="RTC noncoding circRNA", LEN(Table65[[#This Row],[Custom Sequence/Bank ID]])&gt;4493),"Error 6: Maximum sequence length for Noncoding CircRNA Geneblock is 4,493nt", IF(AND(Table65[[#This Row],[Vector]]="RTC Other RNA", LEN(Table65[[#This Row],[Custom Sequence/Bank ID]])&gt;4913),"Error 6: Maximum sequence length for Other RNA Geneblock is 4,913nt",""))),"")))</f>
        <v/>
      </c>
      <c r="BM441" s="4" t="str">
        <f>IF(AND(Table65[[#This Row],[Vector]] &lt;&gt; "Banked Construct", Table65[[#This Row],[Service]]&lt;&gt;"Stock RNA", Table65[[#This Row],[Custom Sequence/Bank ID]]&lt;&gt;""),
    _xlfn.LET(
        _xlpm.Sequence, Table65[[#This Row],[Custom Sequence/Bank ID]],
        _xlpm.OriginalLength, IF(AND(Table65[[#This Row],[Codon Optimize Capitalized?]] &lt;&gt; "No", Table65[[#This Row],[Codon Optimize Capitalized?]] &lt;&gt; ""),
                           LEN(SUBSTITUTE(SUBSTITUTE(SUBSTITUTE(SUBSTITUTE(SUBSTITUTE(_xlpm.Sequence, "A", ""), "C", ""), "G", ""), "T", ""), "U", "")),
                           LEN(_xlpm.Sequence)),
        _xlpm.NoGCLength, IF(AND(Table65[[#This Row],[Codon Optimize Capitalized?]] &lt;&gt; "No", Table65[[#This Row],[Codon Optimize Capitalized?]] &lt;&gt; ""),
                       LEN((SUBSTITUTE(SUBSTITUTE(SUBSTITUTE(SUBSTITUTE(SUBSTITUTE(SUBSTITUTE(SUBSTITUTE(_xlpm.Sequence, "A", ""), "C", ""), "G", ""), "T", ""), "U", ""), "g", ""), "c", ""))),
                       LEN(SUBSTITUTE(SUBSTITUTE(UPPER(_xlpm.Sequence), "G", ""), "C", ""))),
        _xlpm.GCLength, _xlpm.OriginalLength - _xlpm.NoGCLength,
        _xlpm.GCPercentage, IF(_xlpm.OriginalLength &gt; 15, _xlpm.GCLength / _xlpm.OriginalLength, 0.5),
                IF(OR(_xlpm.GCPercentage &gt; 0.65, _xlpm.GCPercentage &lt; 0.25), "Warning 7: Unoptimized region GC is not between 25-65%", "")
    ),
    ""
)</f>
        <v/>
      </c>
      <c r="BN441" s="4" t="str" cm="1">
        <f t="array" ref="BN441">_xlfn.LET(
    _xlpm.ProblemFound, _xlfn.TEXTJOIN(", ", TRUE, IF(OR(Table65[[#This Row],[Codon Optimize Capitalized?]]="No", Table65[[#This Row],[Codon Optimize Capitalized?]]=""), IF((ISNUMBER(SEARCH(Table_Restriction_Enzymes[XbaI], Table65[[#This Row],[Custom Sequence/Bank ID]]))), Table_Restriction_Enzymes[XbaI], ""),IF((ISNUMBER(FIND(LOWER(Table_Restriction_Enzymes[XbaI]), Table65[[#This Row],[Custom Sequence/Bank ID]]))), Table_Restriction_Enzymes[XbaI], ""))),
    IF(_xlpm.ProblemFound="", "", "[" &amp; _xlpm.ProblemFound &amp; "]"))</f>
        <v/>
      </c>
      <c r="BO441" s="4" t="str">
        <f>IF(Table_Sequence_Check[[#This Row],[Restriction Enzyme 1 Check]]&lt;&gt;"", Table_Restriction_Enzymes[[#Headers],[XbaI]],"")</f>
        <v/>
      </c>
      <c r="BP441" s="4" t="str" cm="1">
        <f t="array" ref="BP441">_xlfn.LET(
    _xlpm.ProblemFound, _xlfn.TEXTJOIN(", ", TRUE, IF(OR(Table65[[#This Row],[Codon Optimize Capitalized?]]="No", Table65[[#This Row],[Codon Optimize Capitalized?]]=""), IF((ISNUMBER(SEARCH(Table_Restriction_Enzymes[AscI], Table65[[#This Row],[Custom Sequence/Bank ID]]))), Table_Restriction_Enzymes[AscI], ""),IF((ISNUMBER(FIND(LOWER(Table_Restriction_Enzymes[AscI]), Table65[[#This Row],[Custom Sequence/Bank ID]]))), Table_Restriction_Enzymes[AscI], ""))),
    IF(_xlpm.ProblemFound="", "", "[" &amp; _xlpm.ProblemFound &amp; "]"))</f>
        <v/>
      </c>
      <c r="BQ441" s="4" t="str">
        <f>IF(Table_Sequence_Check[[#This Row],[Restriction Enzyme 2 Check]]&lt;&gt;"", Table_Restriction_Enzymes[[#Headers],[AscI]],"")</f>
        <v/>
      </c>
      <c r="BR441" s="4" t="str">
        <f>IF(AND(Table65[[#This Row],[Vector]] &lt;&gt; "Banked Construct",Table65[[#This Row],[Service]]&lt;&gt;"Stock RNA", Table65[[#This Row],[Service]]&lt;&gt;"HT Geneblock Custom RNA", Table_Sequence_Check[[#This Row],[Restriction Enzyme 1 Check]]&lt;&gt;"", Table_Sequence_Check[[#This Row],[Restriction Enzyme 2 Check]]&lt;&gt; ""),"Error 8: Remove instances of one of the following: " &amp; _xlfn.CONCAT(Table_Sequence_Check[[#This Row],[Restriction Enzyme 1 Check]],Table_Sequence_Check[[#This Row],[Restriction Enzyme 2 Check]]),"")</f>
        <v/>
      </c>
      <c r="BS441" s="4" t="str" cm="1">
        <f t="array" ref="BS441">IF(
   AND(
      Table65[[#This Row],[Service]] &lt;&gt; "",
      OR(
         COUNTIF(Table65[Service], "HT Custom RNA") &gt; 0,
         COUNTIF(Table65[Service], "HT Geneblock Custom RNA") &gt; 0
      ),
      COUNTA(_xlfn.UNIQUE(_xlfn._xlws.FILTER(Table65[Service], Table65[Service] &lt;&gt; ""))) &gt; 1
   ),
   "Error 9: If selecting HT Custom RNA or HT Geneblock Custom RNA, all items must match the selected HT service",
   ""
)</f>
        <v/>
      </c>
      <c r="BT441" s="4" t="str" cm="1">
        <f t="array" ref="BT441">IF(
   AND(
      Table65[[#This Row],[Service]] &lt;&gt; "",
      OR(COUNTIF(Table65[Service], "*HT Custom RNA*") &gt; 0, COUNTIF(Table65[Service], "*HT Geneblock Custom RNA*") &gt; 0),
      OR(
         COUNTA(_xlfn.UNIQUE(_xlfn._xlws.FILTER(Table65[RNA Analytics], (Table65[Service] &lt;&gt; "")))) &gt; 1,
         COUNTA(_xlfn.UNIQUE(_xlfn._xlws.FILTER(Table65[Bank Construct?], (Table65[Service] &lt;&gt; "")))) &gt; 1,
         COUNTA(_xlfn.UNIQUE(_xlfn._xlws.FILTER(Table65[Synthesis Type], (Table65[Service] &lt;&gt; "")))) &gt; 1
      )
   ),
   "Error 10: If submitting HT Custom RNA or HT Geneblock Custom RNA service request, all items must have the same Synthesis Type, Banking, and Analytics",
   ""
)</f>
        <v/>
      </c>
      <c r="BU441" s="4" t="str">
        <f>IF(AND(OR(Table65[[#This Row],[Service]] = "HT Custom RNA",Table65[[#This Row],[Service]] = "HT Geneblock Custom RNA"), Table65[[#This Row],[Vector]]="Banked Construct"),"Error 11: Banked constructs cannot be submitted for HT/Geneblock Custom RNA service. Contact the core if you'd like to resynthesize an entire banked plate","")</f>
        <v/>
      </c>
      <c r="BV441" s="4" t="str">
        <f>IF(AND(Table65[[#This Row],[Service]] &lt;&gt; "", Table65[[#This Row],[Vector]]="Banked Construct", Table65[[#This Row],[Bank Construct?]]="Yes"),"Error 12: Cannot bank constructs that are already banked","")</f>
        <v/>
      </c>
      <c r="BW441" s="4" t="str" cm="1">
        <f t="array" ref="BW441">_xlfn.LET(
    _xlpm.ProblemFound, _xlfn.TEXTJOIN(", ", TRUE, IF(AND(Table65[[#This Row],[Synthesis Type]]="Other RNA", OR(Table65[[#This Row],[Codon Optimize Capitalized?]]="No", Table65[[#This Row],[Codon Optimize Capitalized?]]="")), IF((ISNUMBER(SEARCH(Table_pA_Check[pA Check], Table65[[#This Row],[Custom Sequence/Bank ID]]))), Table_pA_Check[pA Check], ""),IF((ISNUMBER(FIND(LOWER(Table_pA_Check[pA Check]), Table65[[#This Row],[Custom Sequence/Bank ID]]))), Table_pA_Check[pA Check], ""))),
    IF(_xlpm.ProblemFound="", "", "Error 13: Problem sequences found (" &amp; _xlpm.ProblemFound &amp; ")"))</f>
        <v/>
      </c>
      <c r="BX441" s="4" t="str">
        <f>IF(AND(Table65[[#This Row],[Service]] &lt;&gt; "", Table65[[#This Row],[Codon Optimize Capitalized?]]&lt;&gt; "No", Table65[[#This Row],[Codon Optimize Capitalized?]]&lt;&gt; "", Table65[[#This Row],[Codon Optimize Capitalized?]]&lt;&gt; "No Options", EXACT(Table65[[#This Row],[Custom Sequence/Bank ID]],LOWER(Table65[[#This Row],[Custom Sequence/Bank ID]]))),"Error 14: Codon optimization is selected, but sequence is lowercase. Change regions for optimization to uppercase","")</f>
        <v/>
      </c>
      <c r="BY441" s="4" t="str">
        <f>IF(COUNTIF(Table65[Name], Table65[[#This Row],[Name]]) &gt; 1, "Error 15: Duplicate name", "")</f>
        <v/>
      </c>
      <c r="BZ441" s="4" t="str">
        <f>IF(
   Table65[[#This Row],[Service]]&lt;&gt;"",
   IF(
      AND(Table65[[#This Row],[Formulation]]="", Table65[[#This Row],[Number of Aliquots]]&gt;1),
      "Error 16: The RTC can only aliquot formulated circRNA; unformulated circRNA is stable through many freeze-thaw cycles",
      ""
   ),
   ""
)</f>
        <v/>
      </c>
      <c r="CA441" s="4" t="str">
        <f>IF(
   Table65[[#This Row],[Service]]&lt;&gt;"",
   IF(
      Table65[[#This Row],[Number of Aliquots]] &gt; (Table65[[#This Row],[Quantity (mg)]]*20),
      "Error 17: Too many aliquots. Maximum aliquots for Quantity requested = " &amp; (Table65[[#This Row],[Quantity (mg)]]*20),
      ""
   ),
   ""
)</f>
        <v/>
      </c>
      <c r="CB441" s="4" t="str">
        <f>IF(
   AND(Table65[[#This Row],[Service]]&lt;&gt;"", Table65[[#This Row],[Quantity (mg)]]&lt;0.2, Table65[[#This Row],[Formulation]]&lt;&gt;"", Table65[[#This Row],[Formulation]]&lt;&gt;"None"),
   "Error 18: Quantity too low. Minimum is 0.2mg for formulations",
   ""
)</f>
        <v/>
      </c>
      <c r="CC441" s="4" t="str">
        <f>IF(
   AND(Table65[[#This Row],[Service]]&lt;&gt;"", Table65[[#This Row],[Vector]]="No Vector", Table65[[#This Row],[Service]]&lt;&gt;"HT Geneblock Custom RNA"),
   "Error 19: [No Vector] can only be used for Geneblock service",
   ""
)</f>
        <v/>
      </c>
      <c r="CD441" s="4" t="str">
        <f>_xlfn.LET(
    _xlpm.errorList, _xlfn.TEXTJOIN(". ", TRUE, Table_Sequence_Check[[#This Row],[Problem Sequence Check]:[GC Check]],Table_Sequence_Check[[#This Row],[Restriction Enzyme Error]:[Gblock No Vector Check]]),
    IF(AND(Table65[[#This Row],[Service]]&lt;&gt;"", Table65[[#This Row],[Custom Sequence/Bank ID]]&lt;&gt;"SPECIAL",_xlpm.errorList&lt;&gt;""), _xlpm.errorList &amp; ".", "")
)</f>
        <v/>
      </c>
      <c r="CF441" s="3" t="str">
        <f t="shared" si="30"/>
        <v>Required</v>
      </c>
      <c r="CG441" s="1" t="str">
        <f t="shared" si="31"/>
        <v>Optional</v>
      </c>
      <c r="CH441" s="1" t="str">
        <f>IF(Table65[[#This Row],[Service]]&lt;&gt;"",IF((Table65[[#This Row],[Service]]="HT Custom RNA") + (Table65[[#This Row],[Service]]="HT Geneblock Custom RNA"), "Empty","Required"),"Empty")</f>
        <v>Empty</v>
      </c>
      <c r="CI441" s="1" t="str">
        <f>IF(Table65[[#This Row],[Service]] = "Stock RNA", "Required","Empty")</f>
        <v>Empty</v>
      </c>
      <c r="CJ441" s="1" t="str">
        <f>IF(OR(Table65[[#This Row],[Service]] = "Custom RNA", Table65[[#This Row],[Service]] = "HT Custom RNA", Table65[[#This Row],[Service]] = "HT Geneblock Custom RNA", Table65[[#This Row],[Service]] = "Formulation"), "Required", "Empty")</f>
        <v>Empty</v>
      </c>
      <c r="CK441" s="1" t="str">
        <f>IF(OR(Table65[[#This Row],[Service]] = "Custom RNA", Table65[[#This Row],[Service]] = "HT Custom RNA", Table65[[#This Row],[Service]] = "HT Geneblock Custom RNA"), "Required", "Empty")</f>
        <v>Empty</v>
      </c>
      <c r="CL441" s="1" t="str">
        <f>IF(OR(Table65[[#This Row],[Service]] = "Custom RNA", Table65[[#This Row],[Service]] = "HT Custom RNA", Table65[[#This Row],[Service]] = "HT Geneblock Custom RNA"), "Required", "Empty")</f>
        <v>Empty</v>
      </c>
      <c r="CM441" s="1" t="str">
        <f>IF(OR(Table65[[#This Row],[Service]] = "Custom RNA", Table65[[#This Row],[Service]] = "HT Custom RNA", Table65[[#This Row],[Service]] = "HT Geneblock Custom RNA"), "Required", "Empty")</f>
        <v>Empty</v>
      </c>
      <c r="CN441" s="1" t="str">
        <f>IF(AND(Table65[[#This Row],[Vector]]&lt;&gt;"Banked Construct", OR(Table65[[#This Row],[Service]] = "Custom RNA", Table65[[#This Row],[Service]] = "HT Custom RNA",Table65[[#This Row],[Service]] = "HT Geneblock Custom RNA",)), "Optional", "Empty")</f>
        <v>Empty</v>
      </c>
      <c r="CO441" s="1" t="str">
        <f>IF(OR(Table65[[#This Row],[Service]] = "Custom RNA", Table65[[#This Row],[Service]] = "HT Custom RNA"), "Optional", "Empty")</f>
        <v>Empty</v>
      </c>
      <c r="CP441" s="1" t="str">
        <f>IF(OR(Table65[[#This Row],[Service]] = "Custom RNA", Table65[[#This Row],[Service]] = "HT Custom RNA", Table65[[#This Row],[Service]] = "HT Custom Geneblock RNA"), "Optional", "Empty")</f>
        <v>Empty</v>
      </c>
      <c r="CQ441" s="1" t="str">
        <f>IF(Table65[[#This Row],[Service]]&lt;&gt;"",IF(OR(Table65[[#This Row],[Service]]="HT Custom RNA", Table65[[#This Row],[Service]]="HT Geneblock Custom RNA"), "Empty","Optional"),"Empty")</f>
        <v>Empty</v>
      </c>
      <c r="CR441" s="1" t="str">
        <f>IF(AND(Table65[[#This Row],[Formulation]]&lt;&gt;"",Table65[[#This Row],[Formulation]]&lt;&gt;"None",Table65[[#This Row],[Formulation]]&lt;&gt;"No Options"), "Required","Empty")</f>
        <v>Empty</v>
      </c>
      <c r="CS441" s="1" t="str">
        <f>IF(AND(Table65[[#This Row],[Formulation]]&lt;&gt;"",Table65[[#This Row],[Formulation]]&lt;&gt;"None",Table65[[#This Row],[Formulation]]&lt;&gt;"No Options"), "Optional","Empty")</f>
        <v>Empty</v>
      </c>
      <c r="CT441" s="1" t="str">
        <f t="shared" si="32"/>
        <v>Optional</v>
      </c>
      <c r="CU441" s="1" t="str">
        <f t="shared" si="33"/>
        <v>Optional</v>
      </c>
      <c r="CV441" s="2" t="str">
        <f t="shared" si="34"/>
        <v>Optional</v>
      </c>
    </row>
    <row r="442" spans="1:100" x14ac:dyDescent="0.35">
      <c r="A442" s="69">
        <v>438</v>
      </c>
      <c r="B442" s="59"/>
      <c r="C442" s="83"/>
      <c r="D442" s="85"/>
      <c r="E442" s="90"/>
      <c r="F442" s="60"/>
      <c r="G442" s="60"/>
      <c r="H442" s="60"/>
      <c r="I442" s="61"/>
      <c r="J442" s="61"/>
      <c r="K442" s="105"/>
      <c r="L442" s="90"/>
      <c r="M442" s="60"/>
      <c r="N442" s="108"/>
      <c r="O442" s="91"/>
      <c r="P442" s="111"/>
      <c r="Q442" s="93" t="str">
        <f>Table_Sequence_Check[[#This Row],[Final Warnings]]</f>
        <v/>
      </c>
      <c r="R442" s="19"/>
      <c r="S442" s="19"/>
      <c r="T442" s="19"/>
      <c r="BG442" s="3" t="str" cm="1">
        <f t="array" ref="BG442">_xlfn.LET(
    _xlpm.ProblemFound, _xlfn.TEXTJOIN(", ", TRUE, IF(OR(Table65[[#This Row],[Codon Optimize Capitalized?]]="No", Table65[[#This Row],[Codon Optimize Capitalized?]]=""), IF((ISNUMBER(SEARCH(Table_Problem_Sequences[Problem Sequences], Table65[[#This Row],[Custom Sequence/Bank ID]]))), Table_Problem_Sequences[Problem Sequences], ""),IF((ISNUMBER(FIND(LOWER(Table_Problem_Sequences[Problem Sequences]), Table65[[#This Row],[Custom Sequence/Bank ID]]))), Table_Problem_Sequences[Problem Sequences], ""))),
    IF(_xlpm.ProblemFound="", "", "Warning 1: Problem sequences found (" &amp; _xlpm.ProblemFound &amp; ")"))</f>
        <v/>
      </c>
      <c r="BH442" s="3" t="str">
        <f>IF(AND(Table65[[#This Row],[Vector]] &lt;&gt; "Banked Construct",Table65[[#This Row],[Service]]&lt;&gt;"Stock RNA", LEN(Table65[[#This Row],[Custom Sequence/Bank ID]])&lt;300, Table65[[#This Row],[Custom Sequence/Bank ID]]&lt;&gt;""),"Comment: Sequence is less than 300nt. A spacer sequence will be added to bring the length up to 300nt","")</f>
        <v/>
      </c>
      <c r="BI442" s="1" t="str">
        <f>IF(AND(Table65[[#This Row],[Custom Sequence/Bank ID]]&lt;&gt;"", Table65[[#This Row],[Codon Optimize Capitalized?]]&lt;&gt; "No", Table65[[#This Row],[Codon Optimize Capitalized?]]&lt;&gt; "", Table65[[#This Row],[Codon Optimize Capitalized?]]&lt;&gt; "No Options"),
    IF(MOD(LEN(SUBSTITUTE(SUBSTITUTE(SUBSTITUTE(SUBSTITUTE(SUBSTITUTE(Table65[[#This Row],[Custom Sequence/Bank ID]], "a", ""), "c", ""), "g", ""), "u", ""), "t", "")), 3) = 0,
        "",
        "Error 3: Optimization regions not divisible by 3"),
    "")</f>
        <v/>
      </c>
      <c r="BJ442" s="1" t="str">
        <f>IF(
    Table65[[#This Row],[Vector]]="Banked Construct",
    IF(
        AND(
            LEFT(Table65[[#This Row],[Custom Sequence/Bank ID]], 3)="RTC",
            ISNUMBER(VALUE(MID(Table65[[#This Row],[Custom Sequence/Bank ID]], 4, 7))),
            LEN(Table65[[#This Row],[Custom Sequence/Bank ID]])=10
        ),
        "",
        "Error 4: Incorrect Bank ID"
    ),
    ""
)</f>
        <v/>
      </c>
      <c r="BK442" s="1" t="str">
        <f>IF(
   AND(Table65[[#This Row],[Vector]]&lt;&gt;"Banked Construct", LEN(Table65[[#This Row],[Custom Sequence/Bank ID]])&gt;0),
   IF(
      LEN(
         SUBSTITUTE(
            SUBSTITUTE(
               SUBSTITUTE(
                  SUBSTITUTE(UPPER(Table65[[#This Row],[Custom Sequence/Bank ID]]),"A",""),
               "C",""),
            "T",""),
         "G","")
      )&gt;0,
      "Error 5: Non-ACGT characters present",
      ""
   ),
   ""
)</f>
        <v/>
      </c>
      <c r="BL442" s="4" t="str">
        <f>IF(AND(Table65[[#This Row],[Vector]] &lt;&gt; "Banked Construct",Table65[[#This Row],[Service]]="Custom RNA", LEN(Table65[[#This Row],[Custom Sequence/Bank ID]])&gt;10000),"Error 6: Maximum sequence length is 10,000nt",IF(AND(Table65[[#This Row],[Vector]] &lt;&gt; "Banked Construct",Table65[[#This Row],[Service]]="HT Custom RNA", LEN(Table65[[#This Row],[Custom Sequence/Bank ID]])&gt;5000),"Error 6: Maximum sequence length for HT is 5,000nt", IF(Table65[[#This Row],[Service]]="HT Geneblock Custom RNA", IF(AND(Table65[[#This Row],[Vector]]="RTC coding circRNA", LEN(Table65[[#This Row],[Custom Sequence/Bank ID]])&gt;3793),"Error 6: Maximum sequence length for Coding CircRNA Geneblock is 3,793nt", IF(AND(Table65[[#This Row],[Vector]]="RTC noncoding circRNA", LEN(Table65[[#This Row],[Custom Sequence/Bank ID]])&gt;4493),"Error 6: Maximum sequence length for Noncoding CircRNA Geneblock is 4,493nt", IF(AND(Table65[[#This Row],[Vector]]="RTC Other RNA", LEN(Table65[[#This Row],[Custom Sequence/Bank ID]])&gt;4913),"Error 6: Maximum sequence length for Other RNA Geneblock is 4,913nt",""))),"")))</f>
        <v/>
      </c>
      <c r="BM442" s="4" t="str">
        <f>IF(AND(Table65[[#This Row],[Vector]] &lt;&gt; "Banked Construct", Table65[[#This Row],[Service]]&lt;&gt;"Stock RNA", Table65[[#This Row],[Custom Sequence/Bank ID]]&lt;&gt;""),
    _xlfn.LET(
        _xlpm.Sequence, Table65[[#This Row],[Custom Sequence/Bank ID]],
        _xlpm.OriginalLength, IF(AND(Table65[[#This Row],[Codon Optimize Capitalized?]] &lt;&gt; "No", Table65[[#This Row],[Codon Optimize Capitalized?]] &lt;&gt; ""),
                           LEN(SUBSTITUTE(SUBSTITUTE(SUBSTITUTE(SUBSTITUTE(SUBSTITUTE(_xlpm.Sequence, "A", ""), "C", ""), "G", ""), "T", ""), "U", "")),
                           LEN(_xlpm.Sequence)),
        _xlpm.NoGCLength, IF(AND(Table65[[#This Row],[Codon Optimize Capitalized?]] &lt;&gt; "No", Table65[[#This Row],[Codon Optimize Capitalized?]] &lt;&gt; ""),
                       LEN((SUBSTITUTE(SUBSTITUTE(SUBSTITUTE(SUBSTITUTE(SUBSTITUTE(SUBSTITUTE(SUBSTITUTE(_xlpm.Sequence, "A", ""), "C", ""), "G", ""), "T", ""), "U", ""), "g", ""), "c", ""))),
                       LEN(SUBSTITUTE(SUBSTITUTE(UPPER(_xlpm.Sequence), "G", ""), "C", ""))),
        _xlpm.GCLength, _xlpm.OriginalLength - _xlpm.NoGCLength,
        _xlpm.GCPercentage, IF(_xlpm.OriginalLength &gt; 15, _xlpm.GCLength / _xlpm.OriginalLength, 0.5),
                IF(OR(_xlpm.GCPercentage &gt; 0.65, _xlpm.GCPercentage &lt; 0.25), "Warning 7: Unoptimized region GC is not between 25-65%", "")
    ),
    ""
)</f>
        <v/>
      </c>
      <c r="BN442" s="4" t="str" cm="1">
        <f t="array" ref="BN442">_xlfn.LET(
    _xlpm.ProblemFound, _xlfn.TEXTJOIN(", ", TRUE, IF(OR(Table65[[#This Row],[Codon Optimize Capitalized?]]="No", Table65[[#This Row],[Codon Optimize Capitalized?]]=""), IF((ISNUMBER(SEARCH(Table_Restriction_Enzymes[XbaI], Table65[[#This Row],[Custom Sequence/Bank ID]]))), Table_Restriction_Enzymes[XbaI], ""),IF((ISNUMBER(FIND(LOWER(Table_Restriction_Enzymes[XbaI]), Table65[[#This Row],[Custom Sequence/Bank ID]]))), Table_Restriction_Enzymes[XbaI], ""))),
    IF(_xlpm.ProblemFound="", "", "[" &amp; _xlpm.ProblemFound &amp; "]"))</f>
        <v/>
      </c>
      <c r="BO442" s="4" t="str">
        <f>IF(Table_Sequence_Check[[#This Row],[Restriction Enzyme 1 Check]]&lt;&gt;"", Table_Restriction_Enzymes[[#Headers],[XbaI]],"")</f>
        <v/>
      </c>
      <c r="BP442" s="4" t="str" cm="1">
        <f t="array" ref="BP442">_xlfn.LET(
    _xlpm.ProblemFound, _xlfn.TEXTJOIN(", ", TRUE, IF(OR(Table65[[#This Row],[Codon Optimize Capitalized?]]="No", Table65[[#This Row],[Codon Optimize Capitalized?]]=""), IF((ISNUMBER(SEARCH(Table_Restriction_Enzymes[AscI], Table65[[#This Row],[Custom Sequence/Bank ID]]))), Table_Restriction_Enzymes[AscI], ""),IF((ISNUMBER(FIND(LOWER(Table_Restriction_Enzymes[AscI]), Table65[[#This Row],[Custom Sequence/Bank ID]]))), Table_Restriction_Enzymes[AscI], ""))),
    IF(_xlpm.ProblemFound="", "", "[" &amp; _xlpm.ProblemFound &amp; "]"))</f>
        <v/>
      </c>
      <c r="BQ442" s="4" t="str">
        <f>IF(Table_Sequence_Check[[#This Row],[Restriction Enzyme 2 Check]]&lt;&gt;"", Table_Restriction_Enzymes[[#Headers],[AscI]],"")</f>
        <v/>
      </c>
      <c r="BR442" s="4" t="str">
        <f>IF(AND(Table65[[#This Row],[Vector]] &lt;&gt; "Banked Construct",Table65[[#This Row],[Service]]&lt;&gt;"Stock RNA", Table65[[#This Row],[Service]]&lt;&gt;"HT Geneblock Custom RNA", Table_Sequence_Check[[#This Row],[Restriction Enzyme 1 Check]]&lt;&gt;"", Table_Sequence_Check[[#This Row],[Restriction Enzyme 2 Check]]&lt;&gt; ""),"Error 8: Remove instances of one of the following: " &amp; _xlfn.CONCAT(Table_Sequence_Check[[#This Row],[Restriction Enzyme 1 Check]],Table_Sequence_Check[[#This Row],[Restriction Enzyme 2 Check]]),"")</f>
        <v/>
      </c>
      <c r="BS442" s="4" t="str" cm="1">
        <f t="array" ref="BS442">IF(
   AND(
      Table65[[#This Row],[Service]] &lt;&gt; "",
      OR(
         COUNTIF(Table65[Service], "HT Custom RNA") &gt; 0,
         COUNTIF(Table65[Service], "HT Geneblock Custom RNA") &gt; 0
      ),
      COUNTA(_xlfn.UNIQUE(_xlfn._xlws.FILTER(Table65[Service], Table65[Service] &lt;&gt; ""))) &gt; 1
   ),
   "Error 9: If selecting HT Custom RNA or HT Geneblock Custom RNA, all items must match the selected HT service",
   ""
)</f>
        <v/>
      </c>
      <c r="BT442" s="4" t="str" cm="1">
        <f t="array" ref="BT442">IF(
   AND(
      Table65[[#This Row],[Service]] &lt;&gt; "",
      OR(COUNTIF(Table65[Service], "*HT Custom RNA*") &gt; 0, COUNTIF(Table65[Service], "*HT Geneblock Custom RNA*") &gt; 0),
      OR(
         COUNTA(_xlfn.UNIQUE(_xlfn._xlws.FILTER(Table65[RNA Analytics], (Table65[Service] &lt;&gt; "")))) &gt; 1,
         COUNTA(_xlfn.UNIQUE(_xlfn._xlws.FILTER(Table65[Bank Construct?], (Table65[Service] &lt;&gt; "")))) &gt; 1,
         COUNTA(_xlfn.UNIQUE(_xlfn._xlws.FILTER(Table65[Synthesis Type], (Table65[Service] &lt;&gt; "")))) &gt; 1
      )
   ),
   "Error 10: If submitting HT Custom RNA or HT Geneblock Custom RNA service request, all items must have the same Synthesis Type, Banking, and Analytics",
   ""
)</f>
        <v/>
      </c>
      <c r="BU442" s="4" t="str">
        <f>IF(AND(OR(Table65[[#This Row],[Service]] = "HT Custom RNA",Table65[[#This Row],[Service]] = "HT Geneblock Custom RNA"), Table65[[#This Row],[Vector]]="Banked Construct"),"Error 11: Banked constructs cannot be submitted for HT/Geneblock Custom RNA service. Contact the core if you'd like to resynthesize an entire banked plate","")</f>
        <v/>
      </c>
      <c r="BV442" s="4" t="str">
        <f>IF(AND(Table65[[#This Row],[Service]] &lt;&gt; "", Table65[[#This Row],[Vector]]="Banked Construct", Table65[[#This Row],[Bank Construct?]]="Yes"),"Error 12: Cannot bank constructs that are already banked","")</f>
        <v/>
      </c>
      <c r="BW442" s="4" t="str" cm="1">
        <f t="array" ref="BW442">_xlfn.LET(
    _xlpm.ProblemFound, _xlfn.TEXTJOIN(", ", TRUE, IF(AND(Table65[[#This Row],[Synthesis Type]]="Other RNA", OR(Table65[[#This Row],[Codon Optimize Capitalized?]]="No", Table65[[#This Row],[Codon Optimize Capitalized?]]="")), IF((ISNUMBER(SEARCH(Table_pA_Check[pA Check], Table65[[#This Row],[Custom Sequence/Bank ID]]))), Table_pA_Check[pA Check], ""),IF((ISNUMBER(FIND(LOWER(Table_pA_Check[pA Check]), Table65[[#This Row],[Custom Sequence/Bank ID]]))), Table_pA_Check[pA Check], ""))),
    IF(_xlpm.ProblemFound="", "", "Error 13: Problem sequences found (" &amp; _xlpm.ProblemFound &amp; ")"))</f>
        <v/>
      </c>
      <c r="BX442" s="4" t="str">
        <f>IF(AND(Table65[[#This Row],[Service]] &lt;&gt; "", Table65[[#This Row],[Codon Optimize Capitalized?]]&lt;&gt; "No", Table65[[#This Row],[Codon Optimize Capitalized?]]&lt;&gt; "", Table65[[#This Row],[Codon Optimize Capitalized?]]&lt;&gt; "No Options", EXACT(Table65[[#This Row],[Custom Sequence/Bank ID]],LOWER(Table65[[#This Row],[Custom Sequence/Bank ID]]))),"Error 14: Codon optimization is selected, but sequence is lowercase. Change regions for optimization to uppercase","")</f>
        <v/>
      </c>
      <c r="BY442" s="4" t="str">
        <f>IF(COUNTIF(Table65[Name], Table65[[#This Row],[Name]]) &gt; 1, "Error 15: Duplicate name", "")</f>
        <v/>
      </c>
      <c r="BZ442" s="4" t="str">
        <f>IF(
   Table65[[#This Row],[Service]]&lt;&gt;"",
   IF(
      AND(Table65[[#This Row],[Formulation]]="", Table65[[#This Row],[Number of Aliquots]]&gt;1),
      "Error 16: The RTC can only aliquot formulated circRNA; unformulated circRNA is stable through many freeze-thaw cycles",
      ""
   ),
   ""
)</f>
        <v/>
      </c>
      <c r="CA442" s="4" t="str">
        <f>IF(
   Table65[[#This Row],[Service]]&lt;&gt;"",
   IF(
      Table65[[#This Row],[Number of Aliquots]] &gt; (Table65[[#This Row],[Quantity (mg)]]*20),
      "Error 17: Too many aliquots. Maximum aliquots for Quantity requested = " &amp; (Table65[[#This Row],[Quantity (mg)]]*20),
      ""
   ),
   ""
)</f>
        <v/>
      </c>
      <c r="CB442" s="4" t="str">
        <f>IF(
   AND(Table65[[#This Row],[Service]]&lt;&gt;"", Table65[[#This Row],[Quantity (mg)]]&lt;0.2, Table65[[#This Row],[Formulation]]&lt;&gt;"", Table65[[#This Row],[Formulation]]&lt;&gt;"None"),
   "Error 18: Quantity too low. Minimum is 0.2mg for formulations",
   ""
)</f>
        <v/>
      </c>
      <c r="CC442" s="4" t="str">
        <f>IF(
   AND(Table65[[#This Row],[Service]]&lt;&gt;"", Table65[[#This Row],[Vector]]="No Vector", Table65[[#This Row],[Service]]&lt;&gt;"HT Geneblock Custom RNA"),
   "Error 19: [No Vector] can only be used for Geneblock service",
   ""
)</f>
        <v/>
      </c>
      <c r="CD442" s="4" t="str">
        <f>_xlfn.LET(
    _xlpm.errorList, _xlfn.TEXTJOIN(". ", TRUE, Table_Sequence_Check[[#This Row],[Problem Sequence Check]:[GC Check]],Table_Sequence_Check[[#This Row],[Restriction Enzyme Error]:[Gblock No Vector Check]]),
    IF(AND(Table65[[#This Row],[Service]]&lt;&gt;"", Table65[[#This Row],[Custom Sequence/Bank ID]]&lt;&gt;"SPECIAL",_xlpm.errorList&lt;&gt;""), _xlpm.errorList &amp; ".", "")
)</f>
        <v/>
      </c>
      <c r="CF442" s="3" t="str">
        <f t="shared" si="30"/>
        <v>Required</v>
      </c>
      <c r="CG442" s="1" t="str">
        <f t="shared" si="31"/>
        <v>Optional</v>
      </c>
      <c r="CH442" s="1" t="str">
        <f>IF(Table65[[#This Row],[Service]]&lt;&gt;"",IF((Table65[[#This Row],[Service]]="HT Custom RNA") + (Table65[[#This Row],[Service]]="HT Geneblock Custom RNA"), "Empty","Required"),"Empty")</f>
        <v>Empty</v>
      </c>
      <c r="CI442" s="1" t="str">
        <f>IF(Table65[[#This Row],[Service]] = "Stock RNA", "Required","Empty")</f>
        <v>Empty</v>
      </c>
      <c r="CJ442" s="1" t="str">
        <f>IF(OR(Table65[[#This Row],[Service]] = "Custom RNA", Table65[[#This Row],[Service]] = "HT Custom RNA", Table65[[#This Row],[Service]] = "HT Geneblock Custom RNA", Table65[[#This Row],[Service]] = "Formulation"), "Required", "Empty")</f>
        <v>Empty</v>
      </c>
      <c r="CK442" s="1" t="str">
        <f>IF(OR(Table65[[#This Row],[Service]] = "Custom RNA", Table65[[#This Row],[Service]] = "HT Custom RNA", Table65[[#This Row],[Service]] = "HT Geneblock Custom RNA"), "Required", "Empty")</f>
        <v>Empty</v>
      </c>
      <c r="CL442" s="1" t="str">
        <f>IF(OR(Table65[[#This Row],[Service]] = "Custom RNA", Table65[[#This Row],[Service]] = "HT Custom RNA", Table65[[#This Row],[Service]] = "HT Geneblock Custom RNA"), "Required", "Empty")</f>
        <v>Empty</v>
      </c>
      <c r="CM442" s="1" t="str">
        <f>IF(OR(Table65[[#This Row],[Service]] = "Custom RNA", Table65[[#This Row],[Service]] = "HT Custom RNA", Table65[[#This Row],[Service]] = "HT Geneblock Custom RNA"), "Required", "Empty")</f>
        <v>Empty</v>
      </c>
      <c r="CN442" s="1" t="str">
        <f>IF(AND(Table65[[#This Row],[Vector]]&lt;&gt;"Banked Construct", OR(Table65[[#This Row],[Service]] = "Custom RNA", Table65[[#This Row],[Service]] = "HT Custom RNA",Table65[[#This Row],[Service]] = "HT Geneblock Custom RNA",)), "Optional", "Empty")</f>
        <v>Empty</v>
      </c>
      <c r="CO442" s="1" t="str">
        <f>IF(OR(Table65[[#This Row],[Service]] = "Custom RNA", Table65[[#This Row],[Service]] = "HT Custom RNA"), "Optional", "Empty")</f>
        <v>Empty</v>
      </c>
      <c r="CP442" s="1" t="str">
        <f>IF(OR(Table65[[#This Row],[Service]] = "Custom RNA", Table65[[#This Row],[Service]] = "HT Custom RNA", Table65[[#This Row],[Service]] = "HT Custom Geneblock RNA"), "Optional", "Empty")</f>
        <v>Empty</v>
      </c>
      <c r="CQ442" s="1" t="str">
        <f>IF(Table65[[#This Row],[Service]]&lt;&gt;"",IF(OR(Table65[[#This Row],[Service]]="HT Custom RNA", Table65[[#This Row],[Service]]="HT Geneblock Custom RNA"), "Empty","Optional"),"Empty")</f>
        <v>Empty</v>
      </c>
      <c r="CR442" s="1" t="str">
        <f>IF(AND(Table65[[#This Row],[Formulation]]&lt;&gt;"",Table65[[#This Row],[Formulation]]&lt;&gt;"None",Table65[[#This Row],[Formulation]]&lt;&gt;"No Options"), "Required","Empty")</f>
        <v>Empty</v>
      </c>
      <c r="CS442" s="1" t="str">
        <f>IF(AND(Table65[[#This Row],[Formulation]]&lt;&gt;"",Table65[[#This Row],[Formulation]]&lt;&gt;"None",Table65[[#This Row],[Formulation]]&lt;&gt;"No Options"), "Optional","Empty")</f>
        <v>Empty</v>
      </c>
      <c r="CT442" s="1" t="str">
        <f t="shared" si="32"/>
        <v>Optional</v>
      </c>
      <c r="CU442" s="1" t="str">
        <f t="shared" si="33"/>
        <v>Optional</v>
      </c>
      <c r="CV442" s="2" t="str">
        <f t="shared" si="34"/>
        <v>Optional</v>
      </c>
    </row>
    <row r="443" spans="1:100" x14ac:dyDescent="0.35">
      <c r="A443" s="69">
        <v>439</v>
      </c>
      <c r="B443" s="59"/>
      <c r="C443" s="83"/>
      <c r="D443" s="85"/>
      <c r="E443" s="90"/>
      <c r="F443" s="60"/>
      <c r="G443" s="60"/>
      <c r="H443" s="60"/>
      <c r="I443" s="61"/>
      <c r="J443" s="61"/>
      <c r="K443" s="105"/>
      <c r="L443" s="90"/>
      <c r="M443" s="60"/>
      <c r="N443" s="108"/>
      <c r="O443" s="91"/>
      <c r="P443" s="111"/>
      <c r="Q443" s="93" t="str">
        <f>Table_Sequence_Check[[#This Row],[Final Warnings]]</f>
        <v/>
      </c>
      <c r="R443" s="19"/>
      <c r="S443" s="19"/>
      <c r="T443" s="19"/>
      <c r="BG443" s="3" t="str" cm="1">
        <f t="array" ref="BG443">_xlfn.LET(
    _xlpm.ProblemFound, _xlfn.TEXTJOIN(", ", TRUE, IF(OR(Table65[[#This Row],[Codon Optimize Capitalized?]]="No", Table65[[#This Row],[Codon Optimize Capitalized?]]=""), IF((ISNUMBER(SEARCH(Table_Problem_Sequences[Problem Sequences], Table65[[#This Row],[Custom Sequence/Bank ID]]))), Table_Problem_Sequences[Problem Sequences], ""),IF((ISNUMBER(FIND(LOWER(Table_Problem_Sequences[Problem Sequences]), Table65[[#This Row],[Custom Sequence/Bank ID]]))), Table_Problem_Sequences[Problem Sequences], ""))),
    IF(_xlpm.ProblemFound="", "", "Warning 1: Problem sequences found (" &amp; _xlpm.ProblemFound &amp; ")"))</f>
        <v/>
      </c>
      <c r="BH443" s="3" t="str">
        <f>IF(AND(Table65[[#This Row],[Vector]] &lt;&gt; "Banked Construct",Table65[[#This Row],[Service]]&lt;&gt;"Stock RNA", LEN(Table65[[#This Row],[Custom Sequence/Bank ID]])&lt;300, Table65[[#This Row],[Custom Sequence/Bank ID]]&lt;&gt;""),"Comment: Sequence is less than 300nt. A spacer sequence will be added to bring the length up to 300nt","")</f>
        <v/>
      </c>
      <c r="BI443" s="1" t="str">
        <f>IF(AND(Table65[[#This Row],[Custom Sequence/Bank ID]]&lt;&gt;"", Table65[[#This Row],[Codon Optimize Capitalized?]]&lt;&gt; "No", Table65[[#This Row],[Codon Optimize Capitalized?]]&lt;&gt; "", Table65[[#This Row],[Codon Optimize Capitalized?]]&lt;&gt; "No Options"),
    IF(MOD(LEN(SUBSTITUTE(SUBSTITUTE(SUBSTITUTE(SUBSTITUTE(SUBSTITUTE(Table65[[#This Row],[Custom Sequence/Bank ID]], "a", ""), "c", ""), "g", ""), "u", ""), "t", "")), 3) = 0,
        "",
        "Error 3: Optimization regions not divisible by 3"),
    "")</f>
        <v/>
      </c>
      <c r="BJ443" s="1" t="str">
        <f>IF(
    Table65[[#This Row],[Vector]]="Banked Construct",
    IF(
        AND(
            LEFT(Table65[[#This Row],[Custom Sequence/Bank ID]], 3)="RTC",
            ISNUMBER(VALUE(MID(Table65[[#This Row],[Custom Sequence/Bank ID]], 4, 7))),
            LEN(Table65[[#This Row],[Custom Sequence/Bank ID]])=10
        ),
        "",
        "Error 4: Incorrect Bank ID"
    ),
    ""
)</f>
        <v/>
      </c>
      <c r="BK443" s="1" t="str">
        <f>IF(
   AND(Table65[[#This Row],[Vector]]&lt;&gt;"Banked Construct", LEN(Table65[[#This Row],[Custom Sequence/Bank ID]])&gt;0),
   IF(
      LEN(
         SUBSTITUTE(
            SUBSTITUTE(
               SUBSTITUTE(
                  SUBSTITUTE(UPPER(Table65[[#This Row],[Custom Sequence/Bank ID]]),"A",""),
               "C",""),
            "T",""),
         "G","")
      )&gt;0,
      "Error 5: Non-ACGT characters present",
      ""
   ),
   ""
)</f>
        <v/>
      </c>
      <c r="BL443" s="4" t="str">
        <f>IF(AND(Table65[[#This Row],[Vector]] &lt;&gt; "Banked Construct",Table65[[#This Row],[Service]]="Custom RNA", LEN(Table65[[#This Row],[Custom Sequence/Bank ID]])&gt;10000),"Error 6: Maximum sequence length is 10,000nt",IF(AND(Table65[[#This Row],[Vector]] &lt;&gt; "Banked Construct",Table65[[#This Row],[Service]]="HT Custom RNA", LEN(Table65[[#This Row],[Custom Sequence/Bank ID]])&gt;5000),"Error 6: Maximum sequence length for HT is 5,000nt", IF(Table65[[#This Row],[Service]]="HT Geneblock Custom RNA", IF(AND(Table65[[#This Row],[Vector]]="RTC coding circRNA", LEN(Table65[[#This Row],[Custom Sequence/Bank ID]])&gt;3793),"Error 6: Maximum sequence length for Coding CircRNA Geneblock is 3,793nt", IF(AND(Table65[[#This Row],[Vector]]="RTC noncoding circRNA", LEN(Table65[[#This Row],[Custom Sequence/Bank ID]])&gt;4493),"Error 6: Maximum sequence length for Noncoding CircRNA Geneblock is 4,493nt", IF(AND(Table65[[#This Row],[Vector]]="RTC Other RNA", LEN(Table65[[#This Row],[Custom Sequence/Bank ID]])&gt;4913),"Error 6: Maximum sequence length for Other RNA Geneblock is 4,913nt",""))),"")))</f>
        <v/>
      </c>
      <c r="BM443" s="4" t="str">
        <f>IF(AND(Table65[[#This Row],[Vector]] &lt;&gt; "Banked Construct", Table65[[#This Row],[Service]]&lt;&gt;"Stock RNA", Table65[[#This Row],[Custom Sequence/Bank ID]]&lt;&gt;""),
    _xlfn.LET(
        _xlpm.Sequence, Table65[[#This Row],[Custom Sequence/Bank ID]],
        _xlpm.OriginalLength, IF(AND(Table65[[#This Row],[Codon Optimize Capitalized?]] &lt;&gt; "No", Table65[[#This Row],[Codon Optimize Capitalized?]] &lt;&gt; ""),
                           LEN(SUBSTITUTE(SUBSTITUTE(SUBSTITUTE(SUBSTITUTE(SUBSTITUTE(_xlpm.Sequence, "A", ""), "C", ""), "G", ""), "T", ""), "U", "")),
                           LEN(_xlpm.Sequence)),
        _xlpm.NoGCLength, IF(AND(Table65[[#This Row],[Codon Optimize Capitalized?]] &lt;&gt; "No", Table65[[#This Row],[Codon Optimize Capitalized?]] &lt;&gt; ""),
                       LEN((SUBSTITUTE(SUBSTITUTE(SUBSTITUTE(SUBSTITUTE(SUBSTITUTE(SUBSTITUTE(SUBSTITUTE(_xlpm.Sequence, "A", ""), "C", ""), "G", ""), "T", ""), "U", ""), "g", ""), "c", ""))),
                       LEN(SUBSTITUTE(SUBSTITUTE(UPPER(_xlpm.Sequence), "G", ""), "C", ""))),
        _xlpm.GCLength, _xlpm.OriginalLength - _xlpm.NoGCLength,
        _xlpm.GCPercentage, IF(_xlpm.OriginalLength &gt; 15, _xlpm.GCLength / _xlpm.OriginalLength, 0.5),
                IF(OR(_xlpm.GCPercentage &gt; 0.65, _xlpm.GCPercentage &lt; 0.25), "Warning 7: Unoptimized region GC is not between 25-65%", "")
    ),
    ""
)</f>
        <v/>
      </c>
      <c r="BN443" s="4" t="str" cm="1">
        <f t="array" ref="BN443">_xlfn.LET(
    _xlpm.ProblemFound, _xlfn.TEXTJOIN(", ", TRUE, IF(OR(Table65[[#This Row],[Codon Optimize Capitalized?]]="No", Table65[[#This Row],[Codon Optimize Capitalized?]]=""), IF((ISNUMBER(SEARCH(Table_Restriction_Enzymes[XbaI], Table65[[#This Row],[Custom Sequence/Bank ID]]))), Table_Restriction_Enzymes[XbaI], ""),IF((ISNUMBER(FIND(LOWER(Table_Restriction_Enzymes[XbaI]), Table65[[#This Row],[Custom Sequence/Bank ID]]))), Table_Restriction_Enzymes[XbaI], ""))),
    IF(_xlpm.ProblemFound="", "", "[" &amp; _xlpm.ProblemFound &amp; "]"))</f>
        <v/>
      </c>
      <c r="BO443" s="4" t="str">
        <f>IF(Table_Sequence_Check[[#This Row],[Restriction Enzyme 1 Check]]&lt;&gt;"", Table_Restriction_Enzymes[[#Headers],[XbaI]],"")</f>
        <v/>
      </c>
      <c r="BP443" s="4" t="str" cm="1">
        <f t="array" ref="BP443">_xlfn.LET(
    _xlpm.ProblemFound, _xlfn.TEXTJOIN(", ", TRUE, IF(OR(Table65[[#This Row],[Codon Optimize Capitalized?]]="No", Table65[[#This Row],[Codon Optimize Capitalized?]]=""), IF((ISNUMBER(SEARCH(Table_Restriction_Enzymes[AscI], Table65[[#This Row],[Custom Sequence/Bank ID]]))), Table_Restriction_Enzymes[AscI], ""),IF((ISNUMBER(FIND(LOWER(Table_Restriction_Enzymes[AscI]), Table65[[#This Row],[Custom Sequence/Bank ID]]))), Table_Restriction_Enzymes[AscI], ""))),
    IF(_xlpm.ProblemFound="", "", "[" &amp; _xlpm.ProblemFound &amp; "]"))</f>
        <v/>
      </c>
      <c r="BQ443" s="4" t="str">
        <f>IF(Table_Sequence_Check[[#This Row],[Restriction Enzyme 2 Check]]&lt;&gt;"", Table_Restriction_Enzymes[[#Headers],[AscI]],"")</f>
        <v/>
      </c>
      <c r="BR443" s="4" t="str">
        <f>IF(AND(Table65[[#This Row],[Vector]] &lt;&gt; "Banked Construct",Table65[[#This Row],[Service]]&lt;&gt;"Stock RNA", Table65[[#This Row],[Service]]&lt;&gt;"HT Geneblock Custom RNA", Table_Sequence_Check[[#This Row],[Restriction Enzyme 1 Check]]&lt;&gt;"", Table_Sequence_Check[[#This Row],[Restriction Enzyme 2 Check]]&lt;&gt; ""),"Error 8: Remove instances of one of the following: " &amp; _xlfn.CONCAT(Table_Sequence_Check[[#This Row],[Restriction Enzyme 1 Check]],Table_Sequence_Check[[#This Row],[Restriction Enzyme 2 Check]]),"")</f>
        <v/>
      </c>
      <c r="BS443" s="4" t="str" cm="1">
        <f t="array" ref="BS443">IF(
   AND(
      Table65[[#This Row],[Service]] &lt;&gt; "",
      OR(
         COUNTIF(Table65[Service], "HT Custom RNA") &gt; 0,
         COUNTIF(Table65[Service], "HT Geneblock Custom RNA") &gt; 0
      ),
      COUNTA(_xlfn.UNIQUE(_xlfn._xlws.FILTER(Table65[Service], Table65[Service] &lt;&gt; ""))) &gt; 1
   ),
   "Error 9: If selecting HT Custom RNA or HT Geneblock Custom RNA, all items must match the selected HT service",
   ""
)</f>
        <v/>
      </c>
      <c r="BT443" s="4" t="str" cm="1">
        <f t="array" ref="BT443">IF(
   AND(
      Table65[[#This Row],[Service]] &lt;&gt; "",
      OR(COUNTIF(Table65[Service], "*HT Custom RNA*") &gt; 0, COUNTIF(Table65[Service], "*HT Geneblock Custom RNA*") &gt; 0),
      OR(
         COUNTA(_xlfn.UNIQUE(_xlfn._xlws.FILTER(Table65[RNA Analytics], (Table65[Service] &lt;&gt; "")))) &gt; 1,
         COUNTA(_xlfn.UNIQUE(_xlfn._xlws.FILTER(Table65[Bank Construct?], (Table65[Service] &lt;&gt; "")))) &gt; 1,
         COUNTA(_xlfn.UNIQUE(_xlfn._xlws.FILTER(Table65[Synthesis Type], (Table65[Service] &lt;&gt; "")))) &gt; 1
      )
   ),
   "Error 10: If submitting HT Custom RNA or HT Geneblock Custom RNA service request, all items must have the same Synthesis Type, Banking, and Analytics",
   ""
)</f>
        <v/>
      </c>
      <c r="BU443" s="4" t="str">
        <f>IF(AND(OR(Table65[[#This Row],[Service]] = "HT Custom RNA",Table65[[#This Row],[Service]] = "HT Geneblock Custom RNA"), Table65[[#This Row],[Vector]]="Banked Construct"),"Error 11: Banked constructs cannot be submitted for HT/Geneblock Custom RNA service. Contact the core if you'd like to resynthesize an entire banked plate","")</f>
        <v/>
      </c>
      <c r="BV443" s="4" t="str">
        <f>IF(AND(Table65[[#This Row],[Service]] &lt;&gt; "", Table65[[#This Row],[Vector]]="Banked Construct", Table65[[#This Row],[Bank Construct?]]="Yes"),"Error 12: Cannot bank constructs that are already banked","")</f>
        <v/>
      </c>
      <c r="BW443" s="4" t="str" cm="1">
        <f t="array" ref="BW443">_xlfn.LET(
    _xlpm.ProblemFound, _xlfn.TEXTJOIN(", ", TRUE, IF(AND(Table65[[#This Row],[Synthesis Type]]="Other RNA", OR(Table65[[#This Row],[Codon Optimize Capitalized?]]="No", Table65[[#This Row],[Codon Optimize Capitalized?]]="")), IF((ISNUMBER(SEARCH(Table_pA_Check[pA Check], Table65[[#This Row],[Custom Sequence/Bank ID]]))), Table_pA_Check[pA Check], ""),IF((ISNUMBER(FIND(LOWER(Table_pA_Check[pA Check]), Table65[[#This Row],[Custom Sequence/Bank ID]]))), Table_pA_Check[pA Check], ""))),
    IF(_xlpm.ProblemFound="", "", "Error 13: Problem sequences found (" &amp; _xlpm.ProblemFound &amp; ")"))</f>
        <v/>
      </c>
      <c r="BX443" s="4" t="str">
        <f>IF(AND(Table65[[#This Row],[Service]] &lt;&gt; "", Table65[[#This Row],[Codon Optimize Capitalized?]]&lt;&gt; "No", Table65[[#This Row],[Codon Optimize Capitalized?]]&lt;&gt; "", Table65[[#This Row],[Codon Optimize Capitalized?]]&lt;&gt; "No Options", EXACT(Table65[[#This Row],[Custom Sequence/Bank ID]],LOWER(Table65[[#This Row],[Custom Sequence/Bank ID]]))),"Error 14: Codon optimization is selected, but sequence is lowercase. Change regions for optimization to uppercase","")</f>
        <v/>
      </c>
      <c r="BY443" s="4" t="str">
        <f>IF(COUNTIF(Table65[Name], Table65[[#This Row],[Name]]) &gt; 1, "Error 15: Duplicate name", "")</f>
        <v/>
      </c>
      <c r="BZ443" s="4" t="str">
        <f>IF(
   Table65[[#This Row],[Service]]&lt;&gt;"",
   IF(
      AND(Table65[[#This Row],[Formulation]]="", Table65[[#This Row],[Number of Aliquots]]&gt;1),
      "Error 16: The RTC can only aliquot formulated circRNA; unformulated circRNA is stable through many freeze-thaw cycles",
      ""
   ),
   ""
)</f>
        <v/>
      </c>
      <c r="CA443" s="4" t="str">
        <f>IF(
   Table65[[#This Row],[Service]]&lt;&gt;"",
   IF(
      Table65[[#This Row],[Number of Aliquots]] &gt; (Table65[[#This Row],[Quantity (mg)]]*20),
      "Error 17: Too many aliquots. Maximum aliquots for Quantity requested = " &amp; (Table65[[#This Row],[Quantity (mg)]]*20),
      ""
   ),
   ""
)</f>
        <v/>
      </c>
      <c r="CB443" s="4" t="str">
        <f>IF(
   AND(Table65[[#This Row],[Service]]&lt;&gt;"", Table65[[#This Row],[Quantity (mg)]]&lt;0.2, Table65[[#This Row],[Formulation]]&lt;&gt;"", Table65[[#This Row],[Formulation]]&lt;&gt;"None"),
   "Error 18: Quantity too low. Minimum is 0.2mg for formulations",
   ""
)</f>
        <v/>
      </c>
      <c r="CC443" s="4" t="str">
        <f>IF(
   AND(Table65[[#This Row],[Service]]&lt;&gt;"", Table65[[#This Row],[Vector]]="No Vector", Table65[[#This Row],[Service]]&lt;&gt;"HT Geneblock Custom RNA"),
   "Error 19: [No Vector] can only be used for Geneblock service",
   ""
)</f>
        <v/>
      </c>
      <c r="CD443" s="4" t="str">
        <f>_xlfn.LET(
    _xlpm.errorList, _xlfn.TEXTJOIN(". ", TRUE, Table_Sequence_Check[[#This Row],[Problem Sequence Check]:[GC Check]],Table_Sequence_Check[[#This Row],[Restriction Enzyme Error]:[Gblock No Vector Check]]),
    IF(AND(Table65[[#This Row],[Service]]&lt;&gt;"", Table65[[#This Row],[Custom Sequence/Bank ID]]&lt;&gt;"SPECIAL",_xlpm.errorList&lt;&gt;""), _xlpm.errorList &amp; ".", "")
)</f>
        <v/>
      </c>
      <c r="CF443" s="3" t="str">
        <f t="shared" si="30"/>
        <v>Required</v>
      </c>
      <c r="CG443" s="1" t="str">
        <f t="shared" si="31"/>
        <v>Optional</v>
      </c>
      <c r="CH443" s="1" t="str">
        <f>IF(Table65[[#This Row],[Service]]&lt;&gt;"",IF((Table65[[#This Row],[Service]]="HT Custom RNA") + (Table65[[#This Row],[Service]]="HT Geneblock Custom RNA"), "Empty","Required"),"Empty")</f>
        <v>Empty</v>
      </c>
      <c r="CI443" s="1" t="str">
        <f>IF(Table65[[#This Row],[Service]] = "Stock RNA", "Required","Empty")</f>
        <v>Empty</v>
      </c>
      <c r="CJ443" s="1" t="str">
        <f>IF(OR(Table65[[#This Row],[Service]] = "Custom RNA", Table65[[#This Row],[Service]] = "HT Custom RNA", Table65[[#This Row],[Service]] = "HT Geneblock Custom RNA", Table65[[#This Row],[Service]] = "Formulation"), "Required", "Empty")</f>
        <v>Empty</v>
      </c>
      <c r="CK443" s="1" t="str">
        <f>IF(OR(Table65[[#This Row],[Service]] = "Custom RNA", Table65[[#This Row],[Service]] = "HT Custom RNA", Table65[[#This Row],[Service]] = "HT Geneblock Custom RNA"), "Required", "Empty")</f>
        <v>Empty</v>
      </c>
      <c r="CL443" s="1" t="str">
        <f>IF(OR(Table65[[#This Row],[Service]] = "Custom RNA", Table65[[#This Row],[Service]] = "HT Custom RNA", Table65[[#This Row],[Service]] = "HT Geneblock Custom RNA"), "Required", "Empty")</f>
        <v>Empty</v>
      </c>
      <c r="CM443" s="1" t="str">
        <f>IF(OR(Table65[[#This Row],[Service]] = "Custom RNA", Table65[[#This Row],[Service]] = "HT Custom RNA", Table65[[#This Row],[Service]] = "HT Geneblock Custom RNA"), "Required", "Empty")</f>
        <v>Empty</v>
      </c>
      <c r="CN443" s="1" t="str">
        <f>IF(AND(Table65[[#This Row],[Vector]]&lt;&gt;"Banked Construct", OR(Table65[[#This Row],[Service]] = "Custom RNA", Table65[[#This Row],[Service]] = "HT Custom RNA",Table65[[#This Row],[Service]] = "HT Geneblock Custom RNA",)), "Optional", "Empty")</f>
        <v>Empty</v>
      </c>
      <c r="CO443" s="1" t="str">
        <f>IF(OR(Table65[[#This Row],[Service]] = "Custom RNA", Table65[[#This Row],[Service]] = "HT Custom RNA"), "Optional", "Empty")</f>
        <v>Empty</v>
      </c>
      <c r="CP443" s="1" t="str">
        <f>IF(OR(Table65[[#This Row],[Service]] = "Custom RNA", Table65[[#This Row],[Service]] = "HT Custom RNA", Table65[[#This Row],[Service]] = "HT Custom Geneblock RNA"), "Optional", "Empty")</f>
        <v>Empty</v>
      </c>
      <c r="CQ443" s="1" t="str">
        <f>IF(Table65[[#This Row],[Service]]&lt;&gt;"",IF(OR(Table65[[#This Row],[Service]]="HT Custom RNA", Table65[[#This Row],[Service]]="HT Geneblock Custom RNA"), "Empty","Optional"),"Empty")</f>
        <v>Empty</v>
      </c>
      <c r="CR443" s="1" t="str">
        <f>IF(AND(Table65[[#This Row],[Formulation]]&lt;&gt;"",Table65[[#This Row],[Formulation]]&lt;&gt;"None",Table65[[#This Row],[Formulation]]&lt;&gt;"No Options"), "Required","Empty")</f>
        <v>Empty</v>
      </c>
      <c r="CS443" s="1" t="str">
        <f>IF(AND(Table65[[#This Row],[Formulation]]&lt;&gt;"",Table65[[#This Row],[Formulation]]&lt;&gt;"None",Table65[[#This Row],[Formulation]]&lt;&gt;"No Options"), "Optional","Empty")</f>
        <v>Empty</v>
      </c>
      <c r="CT443" s="1" t="str">
        <f t="shared" si="32"/>
        <v>Optional</v>
      </c>
      <c r="CU443" s="1" t="str">
        <f t="shared" si="33"/>
        <v>Optional</v>
      </c>
      <c r="CV443" s="2" t="str">
        <f t="shared" si="34"/>
        <v>Optional</v>
      </c>
    </row>
    <row r="444" spans="1:100" x14ac:dyDescent="0.35">
      <c r="A444" s="69">
        <v>440</v>
      </c>
      <c r="B444" s="59"/>
      <c r="C444" s="83"/>
      <c r="D444" s="85"/>
      <c r="E444" s="90"/>
      <c r="F444" s="60"/>
      <c r="G444" s="60"/>
      <c r="H444" s="60"/>
      <c r="I444" s="61"/>
      <c r="J444" s="61"/>
      <c r="K444" s="105"/>
      <c r="L444" s="90"/>
      <c r="M444" s="60"/>
      <c r="N444" s="108"/>
      <c r="O444" s="91"/>
      <c r="P444" s="111"/>
      <c r="Q444" s="93" t="str">
        <f>Table_Sequence_Check[[#This Row],[Final Warnings]]</f>
        <v/>
      </c>
      <c r="R444" s="19"/>
      <c r="S444" s="19"/>
      <c r="T444" s="19"/>
      <c r="BG444" s="3" t="str" cm="1">
        <f t="array" ref="BG444">_xlfn.LET(
    _xlpm.ProblemFound, _xlfn.TEXTJOIN(", ", TRUE, IF(OR(Table65[[#This Row],[Codon Optimize Capitalized?]]="No", Table65[[#This Row],[Codon Optimize Capitalized?]]=""), IF((ISNUMBER(SEARCH(Table_Problem_Sequences[Problem Sequences], Table65[[#This Row],[Custom Sequence/Bank ID]]))), Table_Problem_Sequences[Problem Sequences], ""),IF((ISNUMBER(FIND(LOWER(Table_Problem_Sequences[Problem Sequences]), Table65[[#This Row],[Custom Sequence/Bank ID]]))), Table_Problem_Sequences[Problem Sequences], ""))),
    IF(_xlpm.ProblemFound="", "", "Warning 1: Problem sequences found (" &amp; _xlpm.ProblemFound &amp; ")"))</f>
        <v/>
      </c>
      <c r="BH444" s="3" t="str">
        <f>IF(AND(Table65[[#This Row],[Vector]] &lt;&gt; "Banked Construct",Table65[[#This Row],[Service]]&lt;&gt;"Stock RNA", LEN(Table65[[#This Row],[Custom Sequence/Bank ID]])&lt;300, Table65[[#This Row],[Custom Sequence/Bank ID]]&lt;&gt;""),"Comment: Sequence is less than 300nt. A spacer sequence will be added to bring the length up to 300nt","")</f>
        <v/>
      </c>
      <c r="BI444" s="1" t="str">
        <f>IF(AND(Table65[[#This Row],[Custom Sequence/Bank ID]]&lt;&gt;"", Table65[[#This Row],[Codon Optimize Capitalized?]]&lt;&gt; "No", Table65[[#This Row],[Codon Optimize Capitalized?]]&lt;&gt; "", Table65[[#This Row],[Codon Optimize Capitalized?]]&lt;&gt; "No Options"),
    IF(MOD(LEN(SUBSTITUTE(SUBSTITUTE(SUBSTITUTE(SUBSTITUTE(SUBSTITUTE(Table65[[#This Row],[Custom Sequence/Bank ID]], "a", ""), "c", ""), "g", ""), "u", ""), "t", "")), 3) = 0,
        "",
        "Error 3: Optimization regions not divisible by 3"),
    "")</f>
        <v/>
      </c>
      <c r="BJ444" s="1" t="str">
        <f>IF(
    Table65[[#This Row],[Vector]]="Banked Construct",
    IF(
        AND(
            LEFT(Table65[[#This Row],[Custom Sequence/Bank ID]], 3)="RTC",
            ISNUMBER(VALUE(MID(Table65[[#This Row],[Custom Sequence/Bank ID]], 4, 7))),
            LEN(Table65[[#This Row],[Custom Sequence/Bank ID]])=10
        ),
        "",
        "Error 4: Incorrect Bank ID"
    ),
    ""
)</f>
        <v/>
      </c>
      <c r="BK444" s="1" t="str">
        <f>IF(
   AND(Table65[[#This Row],[Vector]]&lt;&gt;"Banked Construct", LEN(Table65[[#This Row],[Custom Sequence/Bank ID]])&gt;0),
   IF(
      LEN(
         SUBSTITUTE(
            SUBSTITUTE(
               SUBSTITUTE(
                  SUBSTITUTE(UPPER(Table65[[#This Row],[Custom Sequence/Bank ID]]),"A",""),
               "C",""),
            "T",""),
         "G","")
      )&gt;0,
      "Error 5: Non-ACGT characters present",
      ""
   ),
   ""
)</f>
        <v/>
      </c>
      <c r="BL444" s="4" t="str">
        <f>IF(AND(Table65[[#This Row],[Vector]] &lt;&gt; "Banked Construct",Table65[[#This Row],[Service]]="Custom RNA", LEN(Table65[[#This Row],[Custom Sequence/Bank ID]])&gt;10000),"Error 6: Maximum sequence length is 10,000nt",IF(AND(Table65[[#This Row],[Vector]] &lt;&gt; "Banked Construct",Table65[[#This Row],[Service]]="HT Custom RNA", LEN(Table65[[#This Row],[Custom Sequence/Bank ID]])&gt;5000),"Error 6: Maximum sequence length for HT is 5,000nt", IF(Table65[[#This Row],[Service]]="HT Geneblock Custom RNA", IF(AND(Table65[[#This Row],[Vector]]="RTC coding circRNA", LEN(Table65[[#This Row],[Custom Sequence/Bank ID]])&gt;3793),"Error 6: Maximum sequence length for Coding CircRNA Geneblock is 3,793nt", IF(AND(Table65[[#This Row],[Vector]]="RTC noncoding circRNA", LEN(Table65[[#This Row],[Custom Sequence/Bank ID]])&gt;4493),"Error 6: Maximum sequence length for Noncoding CircRNA Geneblock is 4,493nt", IF(AND(Table65[[#This Row],[Vector]]="RTC Other RNA", LEN(Table65[[#This Row],[Custom Sequence/Bank ID]])&gt;4913),"Error 6: Maximum sequence length for Other RNA Geneblock is 4,913nt",""))),"")))</f>
        <v/>
      </c>
      <c r="BM444" s="4" t="str">
        <f>IF(AND(Table65[[#This Row],[Vector]] &lt;&gt; "Banked Construct", Table65[[#This Row],[Service]]&lt;&gt;"Stock RNA", Table65[[#This Row],[Custom Sequence/Bank ID]]&lt;&gt;""),
    _xlfn.LET(
        _xlpm.Sequence, Table65[[#This Row],[Custom Sequence/Bank ID]],
        _xlpm.OriginalLength, IF(AND(Table65[[#This Row],[Codon Optimize Capitalized?]] &lt;&gt; "No", Table65[[#This Row],[Codon Optimize Capitalized?]] &lt;&gt; ""),
                           LEN(SUBSTITUTE(SUBSTITUTE(SUBSTITUTE(SUBSTITUTE(SUBSTITUTE(_xlpm.Sequence, "A", ""), "C", ""), "G", ""), "T", ""), "U", "")),
                           LEN(_xlpm.Sequence)),
        _xlpm.NoGCLength, IF(AND(Table65[[#This Row],[Codon Optimize Capitalized?]] &lt;&gt; "No", Table65[[#This Row],[Codon Optimize Capitalized?]] &lt;&gt; ""),
                       LEN((SUBSTITUTE(SUBSTITUTE(SUBSTITUTE(SUBSTITUTE(SUBSTITUTE(SUBSTITUTE(SUBSTITUTE(_xlpm.Sequence, "A", ""), "C", ""), "G", ""), "T", ""), "U", ""), "g", ""), "c", ""))),
                       LEN(SUBSTITUTE(SUBSTITUTE(UPPER(_xlpm.Sequence), "G", ""), "C", ""))),
        _xlpm.GCLength, _xlpm.OriginalLength - _xlpm.NoGCLength,
        _xlpm.GCPercentage, IF(_xlpm.OriginalLength &gt; 15, _xlpm.GCLength / _xlpm.OriginalLength, 0.5),
                IF(OR(_xlpm.GCPercentage &gt; 0.65, _xlpm.GCPercentage &lt; 0.25), "Warning 7: Unoptimized region GC is not between 25-65%", "")
    ),
    ""
)</f>
        <v/>
      </c>
      <c r="BN444" s="4" t="str" cm="1">
        <f t="array" ref="BN444">_xlfn.LET(
    _xlpm.ProblemFound, _xlfn.TEXTJOIN(", ", TRUE, IF(OR(Table65[[#This Row],[Codon Optimize Capitalized?]]="No", Table65[[#This Row],[Codon Optimize Capitalized?]]=""), IF((ISNUMBER(SEARCH(Table_Restriction_Enzymes[XbaI], Table65[[#This Row],[Custom Sequence/Bank ID]]))), Table_Restriction_Enzymes[XbaI], ""),IF((ISNUMBER(FIND(LOWER(Table_Restriction_Enzymes[XbaI]), Table65[[#This Row],[Custom Sequence/Bank ID]]))), Table_Restriction_Enzymes[XbaI], ""))),
    IF(_xlpm.ProblemFound="", "", "[" &amp; _xlpm.ProblemFound &amp; "]"))</f>
        <v/>
      </c>
      <c r="BO444" s="4" t="str">
        <f>IF(Table_Sequence_Check[[#This Row],[Restriction Enzyme 1 Check]]&lt;&gt;"", Table_Restriction_Enzymes[[#Headers],[XbaI]],"")</f>
        <v/>
      </c>
      <c r="BP444" s="4" t="str" cm="1">
        <f t="array" ref="BP444">_xlfn.LET(
    _xlpm.ProblemFound, _xlfn.TEXTJOIN(", ", TRUE, IF(OR(Table65[[#This Row],[Codon Optimize Capitalized?]]="No", Table65[[#This Row],[Codon Optimize Capitalized?]]=""), IF((ISNUMBER(SEARCH(Table_Restriction_Enzymes[AscI], Table65[[#This Row],[Custom Sequence/Bank ID]]))), Table_Restriction_Enzymes[AscI], ""),IF((ISNUMBER(FIND(LOWER(Table_Restriction_Enzymes[AscI]), Table65[[#This Row],[Custom Sequence/Bank ID]]))), Table_Restriction_Enzymes[AscI], ""))),
    IF(_xlpm.ProblemFound="", "", "[" &amp; _xlpm.ProblemFound &amp; "]"))</f>
        <v/>
      </c>
      <c r="BQ444" s="4" t="str">
        <f>IF(Table_Sequence_Check[[#This Row],[Restriction Enzyme 2 Check]]&lt;&gt;"", Table_Restriction_Enzymes[[#Headers],[AscI]],"")</f>
        <v/>
      </c>
      <c r="BR444" s="4" t="str">
        <f>IF(AND(Table65[[#This Row],[Vector]] &lt;&gt; "Banked Construct",Table65[[#This Row],[Service]]&lt;&gt;"Stock RNA", Table65[[#This Row],[Service]]&lt;&gt;"HT Geneblock Custom RNA", Table_Sequence_Check[[#This Row],[Restriction Enzyme 1 Check]]&lt;&gt;"", Table_Sequence_Check[[#This Row],[Restriction Enzyme 2 Check]]&lt;&gt; ""),"Error 8: Remove instances of one of the following: " &amp; _xlfn.CONCAT(Table_Sequence_Check[[#This Row],[Restriction Enzyme 1 Check]],Table_Sequence_Check[[#This Row],[Restriction Enzyme 2 Check]]),"")</f>
        <v/>
      </c>
      <c r="BS444" s="4" t="str" cm="1">
        <f t="array" ref="BS444">IF(
   AND(
      Table65[[#This Row],[Service]] &lt;&gt; "",
      OR(
         COUNTIF(Table65[Service], "HT Custom RNA") &gt; 0,
         COUNTIF(Table65[Service], "HT Geneblock Custom RNA") &gt; 0
      ),
      COUNTA(_xlfn.UNIQUE(_xlfn._xlws.FILTER(Table65[Service], Table65[Service] &lt;&gt; ""))) &gt; 1
   ),
   "Error 9: If selecting HT Custom RNA or HT Geneblock Custom RNA, all items must match the selected HT service",
   ""
)</f>
        <v/>
      </c>
      <c r="BT444" s="4" t="str" cm="1">
        <f t="array" ref="BT444">IF(
   AND(
      Table65[[#This Row],[Service]] &lt;&gt; "",
      OR(COUNTIF(Table65[Service], "*HT Custom RNA*") &gt; 0, COUNTIF(Table65[Service], "*HT Geneblock Custom RNA*") &gt; 0),
      OR(
         COUNTA(_xlfn.UNIQUE(_xlfn._xlws.FILTER(Table65[RNA Analytics], (Table65[Service] &lt;&gt; "")))) &gt; 1,
         COUNTA(_xlfn.UNIQUE(_xlfn._xlws.FILTER(Table65[Bank Construct?], (Table65[Service] &lt;&gt; "")))) &gt; 1,
         COUNTA(_xlfn.UNIQUE(_xlfn._xlws.FILTER(Table65[Synthesis Type], (Table65[Service] &lt;&gt; "")))) &gt; 1
      )
   ),
   "Error 10: If submitting HT Custom RNA or HT Geneblock Custom RNA service request, all items must have the same Synthesis Type, Banking, and Analytics",
   ""
)</f>
        <v/>
      </c>
      <c r="BU444" s="4" t="str">
        <f>IF(AND(OR(Table65[[#This Row],[Service]] = "HT Custom RNA",Table65[[#This Row],[Service]] = "HT Geneblock Custom RNA"), Table65[[#This Row],[Vector]]="Banked Construct"),"Error 11: Banked constructs cannot be submitted for HT/Geneblock Custom RNA service. Contact the core if you'd like to resynthesize an entire banked plate","")</f>
        <v/>
      </c>
      <c r="BV444" s="4" t="str">
        <f>IF(AND(Table65[[#This Row],[Service]] &lt;&gt; "", Table65[[#This Row],[Vector]]="Banked Construct", Table65[[#This Row],[Bank Construct?]]="Yes"),"Error 12: Cannot bank constructs that are already banked","")</f>
        <v/>
      </c>
      <c r="BW444" s="4" t="str" cm="1">
        <f t="array" ref="BW444">_xlfn.LET(
    _xlpm.ProblemFound, _xlfn.TEXTJOIN(", ", TRUE, IF(AND(Table65[[#This Row],[Synthesis Type]]="Other RNA", OR(Table65[[#This Row],[Codon Optimize Capitalized?]]="No", Table65[[#This Row],[Codon Optimize Capitalized?]]="")), IF((ISNUMBER(SEARCH(Table_pA_Check[pA Check], Table65[[#This Row],[Custom Sequence/Bank ID]]))), Table_pA_Check[pA Check], ""),IF((ISNUMBER(FIND(LOWER(Table_pA_Check[pA Check]), Table65[[#This Row],[Custom Sequence/Bank ID]]))), Table_pA_Check[pA Check], ""))),
    IF(_xlpm.ProblemFound="", "", "Error 13: Problem sequences found (" &amp; _xlpm.ProblemFound &amp; ")"))</f>
        <v/>
      </c>
      <c r="BX444" s="4" t="str">
        <f>IF(AND(Table65[[#This Row],[Service]] &lt;&gt; "", Table65[[#This Row],[Codon Optimize Capitalized?]]&lt;&gt; "No", Table65[[#This Row],[Codon Optimize Capitalized?]]&lt;&gt; "", Table65[[#This Row],[Codon Optimize Capitalized?]]&lt;&gt; "No Options", EXACT(Table65[[#This Row],[Custom Sequence/Bank ID]],LOWER(Table65[[#This Row],[Custom Sequence/Bank ID]]))),"Error 14: Codon optimization is selected, but sequence is lowercase. Change regions for optimization to uppercase","")</f>
        <v/>
      </c>
      <c r="BY444" s="4" t="str">
        <f>IF(COUNTIF(Table65[Name], Table65[[#This Row],[Name]]) &gt; 1, "Error 15: Duplicate name", "")</f>
        <v/>
      </c>
      <c r="BZ444" s="4" t="str">
        <f>IF(
   Table65[[#This Row],[Service]]&lt;&gt;"",
   IF(
      AND(Table65[[#This Row],[Formulation]]="", Table65[[#This Row],[Number of Aliquots]]&gt;1),
      "Error 16: The RTC can only aliquot formulated circRNA; unformulated circRNA is stable through many freeze-thaw cycles",
      ""
   ),
   ""
)</f>
        <v/>
      </c>
      <c r="CA444" s="4" t="str">
        <f>IF(
   Table65[[#This Row],[Service]]&lt;&gt;"",
   IF(
      Table65[[#This Row],[Number of Aliquots]] &gt; (Table65[[#This Row],[Quantity (mg)]]*20),
      "Error 17: Too many aliquots. Maximum aliquots for Quantity requested = " &amp; (Table65[[#This Row],[Quantity (mg)]]*20),
      ""
   ),
   ""
)</f>
        <v/>
      </c>
      <c r="CB444" s="4" t="str">
        <f>IF(
   AND(Table65[[#This Row],[Service]]&lt;&gt;"", Table65[[#This Row],[Quantity (mg)]]&lt;0.2, Table65[[#This Row],[Formulation]]&lt;&gt;"", Table65[[#This Row],[Formulation]]&lt;&gt;"None"),
   "Error 18: Quantity too low. Minimum is 0.2mg for formulations",
   ""
)</f>
        <v/>
      </c>
      <c r="CC444" s="4" t="str">
        <f>IF(
   AND(Table65[[#This Row],[Service]]&lt;&gt;"", Table65[[#This Row],[Vector]]="No Vector", Table65[[#This Row],[Service]]&lt;&gt;"HT Geneblock Custom RNA"),
   "Error 19: [No Vector] can only be used for Geneblock service",
   ""
)</f>
        <v/>
      </c>
      <c r="CD444" s="4" t="str">
        <f>_xlfn.LET(
    _xlpm.errorList, _xlfn.TEXTJOIN(". ", TRUE, Table_Sequence_Check[[#This Row],[Problem Sequence Check]:[GC Check]],Table_Sequence_Check[[#This Row],[Restriction Enzyme Error]:[Gblock No Vector Check]]),
    IF(AND(Table65[[#This Row],[Service]]&lt;&gt;"", Table65[[#This Row],[Custom Sequence/Bank ID]]&lt;&gt;"SPECIAL",_xlpm.errorList&lt;&gt;""), _xlpm.errorList &amp; ".", "")
)</f>
        <v/>
      </c>
      <c r="CF444" s="3" t="str">
        <f t="shared" si="30"/>
        <v>Required</v>
      </c>
      <c r="CG444" s="1" t="str">
        <f t="shared" si="31"/>
        <v>Optional</v>
      </c>
      <c r="CH444" s="1" t="str">
        <f>IF(Table65[[#This Row],[Service]]&lt;&gt;"",IF((Table65[[#This Row],[Service]]="HT Custom RNA") + (Table65[[#This Row],[Service]]="HT Geneblock Custom RNA"), "Empty","Required"),"Empty")</f>
        <v>Empty</v>
      </c>
      <c r="CI444" s="1" t="str">
        <f>IF(Table65[[#This Row],[Service]] = "Stock RNA", "Required","Empty")</f>
        <v>Empty</v>
      </c>
      <c r="CJ444" s="1" t="str">
        <f>IF(OR(Table65[[#This Row],[Service]] = "Custom RNA", Table65[[#This Row],[Service]] = "HT Custom RNA", Table65[[#This Row],[Service]] = "HT Geneblock Custom RNA", Table65[[#This Row],[Service]] = "Formulation"), "Required", "Empty")</f>
        <v>Empty</v>
      </c>
      <c r="CK444" s="1" t="str">
        <f>IF(OR(Table65[[#This Row],[Service]] = "Custom RNA", Table65[[#This Row],[Service]] = "HT Custom RNA", Table65[[#This Row],[Service]] = "HT Geneblock Custom RNA"), "Required", "Empty")</f>
        <v>Empty</v>
      </c>
      <c r="CL444" s="1" t="str">
        <f>IF(OR(Table65[[#This Row],[Service]] = "Custom RNA", Table65[[#This Row],[Service]] = "HT Custom RNA", Table65[[#This Row],[Service]] = "HT Geneblock Custom RNA"), "Required", "Empty")</f>
        <v>Empty</v>
      </c>
      <c r="CM444" s="1" t="str">
        <f>IF(OR(Table65[[#This Row],[Service]] = "Custom RNA", Table65[[#This Row],[Service]] = "HT Custom RNA", Table65[[#This Row],[Service]] = "HT Geneblock Custom RNA"), "Required", "Empty")</f>
        <v>Empty</v>
      </c>
      <c r="CN444" s="1" t="str">
        <f>IF(AND(Table65[[#This Row],[Vector]]&lt;&gt;"Banked Construct", OR(Table65[[#This Row],[Service]] = "Custom RNA", Table65[[#This Row],[Service]] = "HT Custom RNA",Table65[[#This Row],[Service]] = "HT Geneblock Custom RNA",)), "Optional", "Empty")</f>
        <v>Empty</v>
      </c>
      <c r="CO444" s="1" t="str">
        <f>IF(OR(Table65[[#This Row],[Service]] = "Custom RNA", Table65[[#This Row],[Service]] = "HT Custom RNA"), "Optional", "Empty")</f>
        <v>Empty</v>
      </c>
      <c r="CP444" s="1" t="str">
        <f>IF(OR(Table65[[#This Row],[Service]] = "Custom RNA", Table65[[#This Row],[Service]] = "HT Custom RNA", Table65[[#This Row],[Service]] = "HT Custom Geneblock RNA"), "Optional", "Empty")</f>
        <v>Empty</v>
      </c>
      <c r="CQ444" s="1" t="str">
        <f>IF(Table65[[#This Row],[Service]]&lt;&gt;"",IF(OR(Table65[[#This Row],[Service]]="HT Custom RNA", Table65[[#This Row],[Service]]="HT Geneblock Custom RNA"), "Empty","Optional"),"Empty")</f>
        <v>Empty</v>
      </c>
      <c r="CR444" s="1" t="str">
        <f>IF(AND(Table65[[#This Row],[Formulation]]&lt;&gt;"",Table65[[#This Row],[Formulation]]&lt;&gt;"None",Table65[[#This Row],[Formulation]]&lt;&gt;"No Options"), "Required","Empty")</f>
        <v>Empty</v>
      </c>
      <c r="CS444" s="1" t="str">
        <f>IF(AND(Table65[[#This Row],[Formulation]]&lt;&gt;"",Table65[[#This Row],[Formulation]]&lt;&gt;"None",Table65[[#This Row],[Formulation]]&lt;&gt;"No Options"), "Optional","Empty")</f>
        <v>Empty</v>
      </c>
      <c r="CT444" s="1" t="str">
        <f t="shared" si="32"/>
        <v>Optional</v>
      </c>
      <c r="CU444" s="1" t="str">
        <f t="shared" si="33"/>
        <v>Optional</v>
      </c>
      <c r="CV444" s="2" t="str">
        <f t="shared" si="34"/>
        <v>Optional</v>
      </c>
    </row>
    <row r="445" spans="1:100" x14ac:dyDescent="0.35">
      <c r="A445" s="69">
        <v>441</v>
      </c>
      <c r="B445" s="59"/>
      <c r="C445" s="83"/>
      <c r="D445" s="85"/>
      <c r="E445" s="90"/>
      <c r="F445" s="60"/>
      <c r="G445" s="60"/>
      <c r="H445" s="60"/>
      <c r="I445" s="61"/>
      <c r="J445" s="61"/>
      <c r="K445" s="105"/>
      <c r="L445" s="90"/>
      <c r="M445" s="60"/>
      <c r="N445" s="108"/>
      <c r="O445" s="91"/>
      <c r="P445" s="111"/>
      <c r="Q445" s="93" t="str">
        <f>Table_Sequence_Check[[#This Row],[Final Warnings]]</f>
        <v/>
      </c>
      <c r="R445" s="19"/>
      <c r="S445" s="19"/>
      <c r="T445" s="19"/>
      <c r="BG445" s="3" t="str" cm="1">
        <f t="array" ref="BG445">_xlfn.LET(
    _xlpm.ProblemFound, _xlfn.TEXTJOIN(", ", TRUE, IF(OR(Table65[[#This Row],[Codon Optimize Capitalized?]]="No", Table65[[#This Row],[Codon Optimize Capitalized?]]=""), IF((ISNUMBER(SEARCH(Table_Problem_Sequences[Problem Sequences], Table65[[#This Row],[Custom Sequence/Bank ID]]))), Table_Problem_Sequences[Problem Sequences], ""),IF((ISNUMBER(FIND(LOWER(Table_Problem_Sequences[Problem Sequences]), Table65[[#This Row],[Custom Sequence/Bank ID]]))), Table_Problem_Sequences[Problem Sequences], ""))),
    IF(_xlpm.ProblemFound="", "", "Warning 1: Problem sequences found (" &amp; _xlpm.ProblemFound &amp; ")"))</f>
        <v/>
      </c>
      <c r="BH445" s="3" t="str">
        <f>IF(AND(Table65[[#This Row],[Vector]] &lt;&gt; "Banked Construct",Table65[[#This Row],[Service]]&lt;&gt;"Stock RNA", LEN(Table65[[#This Row],[Custom Sequence/Bank ID]])&lt;300, Table65[[#This Row],[Custom Sequence/Bank ID]]&lt;&gt;""),"Comment: Sequence is less than 300nt. A spacer sequence will be added to bring the length up to 300nt","")</f>
        <v/>
      </c>
      <c r="BI445" s="1" t="str">
        <f>IF(AND(Table65[[#This Row],[Custom Sequence/Bank ID]]&lt;&gt;"", Table65[[#This Row],[Codon Optimize Capitalized?]]&lt;&gt; "No", Table65[[#This Row],[Codon Optimize Capitalized?]]&lt;&gt; "", Table65[[#This Row],[Codon Optimize Capitalized?]]&lt;&gt; "No Options"),
    IF(MOD(LEN(SUBSTITUTE(SUBSTITUTE(SUBSTITUTE(SUBSTITUTE(SUBSTITUTE(Table65[[#This Row],[Custom Sequence/Bank ID]], "a", ""), "c", ""), "g", ""), "u", ""), "t", "")), 3) = 0,
        "",
        "Error 3: Optimization regions not divisible by 3"),
    "")</f>
        <v/>
      </c>
      <c r="BJ445" s="1" t="str">
        <f>IF(
    Table65[[#This Row],[Vector]]="Banked Construct",
    IF(
        AND(
            LEFT(Table65[[#This Row],[Custom Sequence/Bank ID]], 3)="RTC",
            ISNUMBER(VALUE(MID(Table65[[#This Row],[Custom Sequence/Bank ID]], 4, 7))),
            LEN(Table65[[#This Row],[Custom Sequence/Bank ID]])=10
        ),
        "",
        "Error 4: Incorrect Bank ID"
    ),
    ""
)</f>
        <v/>
      </c>
      <c r="BK445" s="1" t="str">
        <f>IF(
   AND(Table65[[#This Row],[Vector]]&lt;&gt;"Banked Construct", LEN(Table65[[#This Row],[Custom Sequence/Bank ID]])&gt;0),
   IF(
      LEN(
         SUBSTITUTE(
            SUBSTITUTE(
               SUBSTITUTE(
                  SUBSTITUTE(UPPER(Table65[[#This Row],[Custom Sequence/Bank ID]]),"A",""),
               "C",""),
            "T",""),
         "G","")
      )&gt;0,
      "Error 5: Non-ACGT characters present",
      ""
   ),
   ""
)</f>
        <v/>
      </c>
      <c r="BL445" s="4" t="str">
        <f>IF(AND(Table65[[#This Row],[Vector]] &lt;&gt; "Banked Construct",Table65[[#This Row],[Service]]="Custom RNA", LEN(Table65[[#This Row],[Custom Sequence/Bank ID]])&gt;10000),"Error 6: Maximum sequence length is 10,000nt",IF(AND(Table65[[#This Row],[Vector]] &lt;&gt; "Banked Construct",Table65[[#This Row],[Service]]="HT Custom RNA", LEN(Table65[[#This Row],[Custom Sequence/Bank ID]])&gt;5000),"Error 6: Maximum sequence length for HT is 5,000nt", IF(Table65[[#This Row],[Service]]="HT Geneblock Custom RNA", IF(AND(Table65[[#This Row],[Vector]]="RTC coding circRNA", LEN(Table65[[#This Row],[Custom Sequence/Bank ID]])&gt;3793),"Error 6: Maximum sequence length for Coding CircRNA Geneblock is 3,793nt", IF(AND(Table65[[#This Row],[Vector]]="RTC noncoding circRNA", LEN(Table65[[#This Row],[Custom Sequence/Bank ID]])&gt;4493),"Error 6: Maximum sequence length for Noncoding CircRNA Geneblock is 4,493nt", IF(AND(Table65[[#This Row],[Vector]]="RTC Other RNA", LEN(Table65[[#This Row],[Custom Sequence/Bank ID]])&gt;4913),"Error 6: Maximum sequence length for Other RNA Geneblock is 4,913nt",""))),"")))</f>
        <v/>
      </c>
      <c r="BM445" s="4" t="str">
        <f>IF(AND(Table65[[#This Row],[Vector]] &lt;&gt; "Banked Construct", Table65[[#This Row],[Service]]&lt;&gt;"Stock RNA", Table65[[#This Row],[Custom Sequence/Bank ID]]&lt;&gt;""),
    _xlfn.LET(
        _xlpm.Sequence, Table65[[#This Row],[Custom Sequence/Bank ID]],
        _xlpm.OriginalLength, IF(AND(Table65[[#This Row],[Codon Optimize Capitalized?]] &lt;&gt; "No", Table65[[#This Row],[Codon Optimize Capitalized?]] &lt;&gt; ""),
                           LEN(SUBSTITUTE(SUBSTITUTE(SUBSTITUTE(SUBSTITUTE(SUBSTITUTE(_xlpm.Sequence, "A", ""), "C", ""), "G", ""), "T", ""), "U", "")),
                           LEN(_xlpm.Sequence)),
        _xlpm.NoGCLength, IF(AND(Table65[[#This Row],[Codon Optimize Capitalized?]] &lt;&gt; "No", Table65[[#This Row],[Codon Optimize Capitalized?]] &lt;&gt; ""),
                       LEN((SUBSTITUTE(SUBSTITUTE(SUBSTITUTE(SUBSTITUTE(SUBSTITUTE(SUBSTITUTE(SUBSTITUTE(_xlpm.Sequence, "A", ""), "C", ""), "G", ""), "T", ""), "U", ""), "g", ""), "c", ""))),
                       LEN(SUBSTITUTE(SUBSTITUTE(UPPER(_xlpm.Sequence), "G", ""), "C", ""))),
        _xlpm.GCLength, _xlpm.OriginalLength - _xlpm.NoGCLength,
        _xlpm.GCPercentage, IF(_xlpm.OriginalLength &gt; 15, _xlpm.GCLength / _xlpm.OriginalLength, 0.5),
                IF(OR(_xlpm.GCPercentage &gt; 0.65, _xlpm.GCPercentage &lt; 0.25), "Warning 7: Unoptimized region GC is not between 25-65%", "")
    ),
    ""
)</f>
        <v/>
      </c>
      <c r="BN445" s="4" t="str" cm="1">
        <f t="array" ref="BN445">_xlfn.LET(
    _xlpm.ProblemFound, _xlfn.TEXTJOIN(", ", TRUE, IF(OR(Table65[[#This Row],[Codon Optimize Capitalized?]]="No", Table65[[#This Row],[Codon Optimize Capitalized?]]=""), IF((ISNUMBER(SEARCH(Table_Restriction_Enzymes[XbaI], Table65[[#This Row],[Custom Sequence/Bank ID]]))), Table_Restriction_Enzymes[XbaI], ""),IF((ISNUMBER(FIND(LOWER(Table_Restriction_Enzymes[XbaI]), Table65[[#This Row],[Custom Sequence/Bank ID]]))), Table_Restriction_Enzymes[XbaI], ""))),
    IF(_xlpm.ProblemFound="", "", "[" &amp; _xlpm.ProblemFound &amp; "]"))</f>
        <v/>
      </c>
      <c r="BO445" s="4" t="str">
        <f>IF(Table_Sequence_Check[[#This Row],[Restriction Enzyme 1 Check]]&lt;&gt;"", Table_Restriction_Enzymes[[#Headers],[XbaI]],"")</f>
        <v/>
      </c>
      <c r="BP445" s="4" t="str" cm="1">
        <f t="array" ref="BP445">_xlfn.LET(
    _xlpm.ProblemFound, _xlfn.TEXTJOIN(", ", TRUE, IF(OR(Table65[[#This Row],[Codon Optimize Capitalized?]]="No", Table65[[#This Row],[Codon Optimize Capitalized?]]=""), IF((ISNUMBER(SEARCH(Table_Restriction_Enzymes[AscI], Table65[[#This Row],[Custom Sequence/Bank ID]]))), Table_Restriction_Enzymes[AscI], ""),IF((ISNUMBER(FIND(LOWER(Table_Restriction_Enzymes[AscI]), Table65[[#This Row],[Custom Sequence/Bank ID]]))), Table_Restriction_Enzymes[AscI], ""))),
    IF(_xlpm.ProblemFound="", "", "[" &amp; _xlpm.ProblemFound &amp; "]"))</f>
        <v/>
      </c>
      <c r="BQ445" s="4" t="str">
        <f>IF(Table_Sequence_Check[[#This Row],[Restriction Enzyme 2 Check]]&lt;&gt;"", Table_Restriction_Enzymes[[#Headers],[AscI]],"")</f>
        <v/>
      </c>
      <c r="BR445" s="4" t="str">
        <f>IF(AND(Table65[[#This Row],[Vector]] &lt;&gt; "Banked Construct",Table65[[#This Row],[Service]]&lt;&gt;"Stock RNA", Table65[[#This Row],[Service]]&lt;&gt;"HT Geneblock Custom RNA", Table_Sequence_Check[[#This Row],[Restriction Enzyme 1 Check]]&lt;&gt;"", Table_Sequence_Check[[#This Row],[Restriction Enzyme 2 Check]]&lt;&gt; ""),"Error 8: Remove instances of one of the following: " &amp; _xlfn.CONCAT(Table_Sequence_Check[[#This Row],[Restriction Enzyme 1 Check]],Table_Sequence_Check[[#This Row],[Restriction Enzyme 2 Check]]),"")</f>
        <v/>
      </c>
      <c r="BS445" s="4" t="str" cm="1">
        <f t="array" ref="BS445">IF(
   AND(
      Table65[[#This Row],[Service]] &lt;&gt; "",
      OR(
         COUNTIF(Table65[Service], "HT Custom RNA") &gt; 0,
         COUNTIF(Table65[Service], "HT Geneblock Custom RNA") &gt; 0
      ),
      COUNTA(_xlfn.UNIQUE(_xlfn._xlws.FILTER(Table65[Service], Table65[Service] &lt;&gt; ""))) &gt; 1
   ),
   "Error 9: If selecting HT Custom RNA or HT Geneblock Custom RNA, all items must match the selected HT service",
   ""
)</f>
        <v/>
      </c>
      <c r="BT445" s="4" t="str" cm="1">
        <f t="array" ref="BT445">IF(
   AND(
      Table65[[#This Row],[Service]] &lt;&gt; "",
      OR(COUNTIF(Table65[Service], "*HT Custom RNA*") &gt; 0, COUNTIF(Table65[Service], "*HT Geneblock Custom RNA*") &gt; 0),
      OR(
         COUNTA(_xlfn.UNIQUE(_xlfn._xlws.FILTER(Table65[RNA Analytics], (Table65[Service] &lt;&gt; "")))) &gt; 1,
         COUNTA(_xlfn.UNIQUE(_xlfn._xlws.FILTER(Table65[Bank Construct?], (Table65[Service] &lt;&gt; "")))) &gt; 1,
         COUNTA(_xlfn.UNIQUE(_xlfn._xlws.FILTER(Table65[Synthesis Type], (Table65[Service] &lt;&gt; "")))) &gt; 1
      )
   ),
   "Error 10: If submitting HT Custom RNA or HT Geneblock Custom RNA service request, all items must have the same Synthesis Type, Banking, and Analytics",
   ""
)</f>
        <v/>
      </c>
      <c r="BU445" s="4" t="str">
        <f>IF(AND(OR(Table65[[#This Row],[Service]] = "HT Custom RNA",Table65[[#This Row],[Service]] = "HT Geneblock Custom RNA"), Table65[[#This Row],[Vector]]="Banked Construct"),"Error 11: Banked constructs cannot be submitted for HT/Geneblock Custom RNA service. Contact the core if you'd like to resynthesize an entire banked plate","")</f>
        <v/>
      </c>
      <c r="BV445" s="4" t="str">
        <f>IF(AND(Table65[[#This Row],[Service]] &lt;&gt; "", Table65[[#This Row],[Vector]]="Banked Construct", Table65[[#This Row],[Bank Construct?]]="Yes"),"Error 12: Cannot bank constructs that are already banked","")</f>
        <v/>
      </c>
      <c r="BW445" s="4" t="str" cm="1">
        <f t="array" ref="BW445">_xlfn.LET(
    _xlpm.ProblemFound, _xlfn.TEXTJOIN(", ", TRUE, IF(AND(Table65[[#This Row],[Synthesis Type]]="Other RNA", OR(Table65[[#This Row],[Codon Optimize Capitalized?]]="No", Table65[[#This Row],[Codon Optimize Capitalized?]]="")), IF((ISNUMBER(SEARCH(Table_pA_Check[pA Check], Table65[[#This Row],[Custom Sequence/Bank ID]]))), Table_pA_Check[pA Check], ""),IF((ISNUMBER(FIND(LOWER(Table_pA_Check[pA Check]), Table65[[#This Row],[Custom Sequence/Bank ID]]))), Table_pA_Check[pA Check], ""))),
    IF(_xlpm.ProblemFound="", "", "Error 13: Problem sequences found (" &amp; _xlpm.ProblemFound &amp; ")"))</f>
        <v/>
      </c>
      <c r="BX445" s="4" t="str">
        <f>IF(AND(Table65[[#This Row],[Service]] &lt;&gt; "", Table65[[#This Row],[Codon Optimize Capitalized?]]&lt;&gt; "No", Table65[[#This Row],[Codon Optimize Capitalized?]]&lt;&gt; "", Table65[[#This Row],[Codon Optimize Capitalized?]]&lt;&gt; "No Options", EXACT(Table65[[#This Row],[Custom Sequence/Bank ID]],LOWER(Table65[[#This Row],[Custom Sequence/Bank ID]]))),"Error 14: Codon optimization is selected, but sequence is lowercase. Change regions for optimization to uppercase","")</f>
        <v/>
      </c>
      <c r="BY445" s="4" t="str">
        <f>IF(COUNTIF(Table65[Name], Table65[[#This Row],[Name]]) &gt; 1, "Error 15: Duplicate name", "")</f>
        <v/>
      </c>
      <c r="BZ445" s="4" t="str">
        <f>IF(
   Table65[[#This Row],[Service]]&lt;&gt;"",
   IF(
      AND(Table65[[#This Row],[Formulation]]="", Table65[[#This Row],[Number of Aliquots]]&gt;1),
      "Error 16: The RTC can only aliquot formulated circRNA; unformulated circRNA is stable through many freeze-thaw cycles",
      ""
   ),
   ""
)</f>
        <v/>
      </c>
      <c r="CA445" s="4" t="str">
        <f>IF(
   Table65[[#This Row],[Service]]&lt;&gt;"",
   IF(
      Table65[[#This Row],[Number of Aliquots]] &gt; (Table65[[#This Row],[Quantity (mg)]]*20),
      "Error 17: Too many aliquots. Maximum aliquots for Quantity requested = " &amp; (Table65[[#This Row],[Quantity (mg)]]*20),
      ""
   ),
   ""
)</f>
        <v/>
      </c>
      <c r="CB445" s="4" t="str">
        <f>IF(
   AND(Table65[[#This Row],[Service]]&lt;&gt;"", Table65[[#This Row],[Quantity (mg)]]&lt;0.2, Table65[[#This Row],[Formulation]]&lt;&gt;"", Table65[[#This Row],[Formulation]]&lt;&gt;"None"),
   "Error 18: Quantity too low. Minimum is 0.2mg for formulations",
   ""
)</f>
        <v/>
      </c>
      <c r="CC445" s="4" t="str">
        <f>IF(
   AND(Table65[[#This Row],[Service]]&lt;&gt;"", Table65[[#This Row],[Vector]]="No Vector", Table65[[#This Row],[Service]]&lt;&gt;"HT Geneblock Custom RNA"),
   "Error 19: [No Vector] can only be used for Geneblock service",
   ""
)</f>
        <v/>
      </c>
      <c r="CD445" s="4" t="str">
        <f>_xlfn.LET(
    _xlpm.errorList, _xlfn.TEXTJOIN(". ", TRUE, Table_Sequence_Check[[#This Row],[Problem Sequence Check]:[GC Check]],Table_Sequence_Check[[#This Row],[Restriction Enzyme Error]:[Gblock No Vector Check]]),
    IF(AND(Table65[[#This Row],[Service]]&lt;&gt;"", Table65[[#This Row],[Custom Sequence/Bank ID]]&lt;&gt;"SPECIAL",_xlpm.errorList&lt;&gt;""), _xlpm.errorList &amp; ".", "")
)</f>
        <v/>
      </c>
      <c r="CF445" s="3" t="str">
        <f t="shared" si="30"/>
        <v>Required</v>
      </c>
      <c r="CG445" s="1" t="str">
        <f t="shared" si="31"/>
        <v>Optional</v>
      </c>
      <c r="CH445" s="1" t="str">
        <f>IF(Table65[[#This Row],[Service]]&lt;&gt;"",IF((Table65[[#This Row],[Service]]="HT Custom RNA") + (Table65[[#This Row],[Service]]="HT Geneblock Custom RNA"), "Empty","Required"),"Empty")</f>
        <v>Empty</v>
      </c>
      <c r="CI445" s="1" t="str">
        <f>IF(Table65[[#This Row],[Service]] = "Stock RNA", "Required","Empty")</f>
        <v>Empty</v>
      </c>
      <c r="CJ445" s="1" t="str">
        <f>IF(OR(Table65[[#This Row],[Service]] = "Custom RNA", Table65[[#This Row],[Service]] = "HT Custom RNA", Table65[[#This Row],[Service]] = "HT Geneblock Custom RNA", Table65[[#This Row],[Service]] = "Formulation"), "Required", "Empty")</f>
        <v>Empty</v>
      </c>
      <c r="CK445" s="1" t="str">
        <f>IF(OR(Table65[[#This Row],[Service]] = "Custom RNA", Table65[[#This Row],[Service]] = "HT Custom RNA", Table65[[#This Row],[Service]] = "HT Geneblock Custom RNA"), "Required", "Empty")</f>
        <v>Empty</v>
      </c>
      <c r="CL445" s="1" t="str">
        <f>IF(OR(Table65[[#This Row],[Service]] = "Custom RNA", Table65[[#This Row],[Service]] = "HT Custom RNA", Table65[[#This Row],[Service]] = "HT Geneblock Custom RNA"), "Required", "Empty")</f>
        <v>Empty</v>
      </c>
      <c r="CM445" s="1" t="str">
        <f>IF(OR(Table65[[#This Row],[Service]] = "Custom RNA", Table65[[#This Row],[Service]] = "HT Custom RNA", Table65[[#This Row],[Service]] = "HT Geneblock Custom RNA"), "Required", "Empty")</f>
        <v>Empty</v>
      </c>
      <c r="CN445" s="1" t="str">
        <f>IF(AND(Table65[[#This Row],[Vector]]&lt;&gt;"Banked Construct", OR(Table65[[#This Row],[Service]] = "Custom RNA", Table65[[#This Row],[Service]] = "HT Custom RNA",Table65[[#This Row],[Service]] = "HT Geneblock Custom RNA",)), "Optional", "Empty")</f>
        <v>Empty</v>
      </c>
      <c r="CO445" s="1" t="str">
        <f>IF(OR(Table65[[#This Row],[Service]] = "Custom RNA", Table65[[#This Row],[Service]] = "HT Custom RNA"), "Optional", "Empty")</f>
        <v>Empty</v>
      </c>
      <c r="CP445" s="1" t="str">
        <f>IF(OR(Table65[[#This Row],[Service]] = "Custom RNA", Table65[[#This Row],[Service]] = "HT Custom RNA", Table65[[#This Row],[Service]] = "HT Custom Geneblock RNA"), "Optional", "Empty")</f>
        <v>Empty</v>
      </c>
      <c r="CQ445" s="1" t="str">
        <f>IF(Table65[[#This Row],[Service]]&lt;&gt;"",IF(OR(Table65[[#This Row],[Service]]="HT Custom RNA", Table65[[#This Row],[Service]]="HT Geneblock Custom RNA"), "Empty","Optional"),"Empty")</f>
        <v>Empty</v>
      </c>
      <c r="CR445" s="1" t="str">
        <f>IF(AND(Table65[[#This Row],[Formulation]]&lt;&gt;"",Table65[[#This Row],[Formulation]]&lt;&gt;"None",Table65[[#This Row],[Formulation]]&lt;&gt;"No Options"), "Required","Empty")</f>
        <v>Empty</v>
      </c>
      <c r="CS445" s="1" t="str">
        <f>IF(AND(Table65[[#This Row],[Formulation]]&lt;&gt;"",Table65[[#This Row],[Formulation]]&lt;&gt;"None",Table65[[#This Row],[Formulation]]&lt;&gt;"No Options"), "Optional","Empty")</f>
        <v>Empty</v>
      </c>
      <c r="CT445" s="1" t="str">
        <f t="shared" si="32"/>
        <v>Optional</v>
      </c>
      <c r="CU445" s="1" t="str">
        <f t="shared" si="33"/>
        <v>Optional</v>
      </c>
      <c r="CV445" s="2" t="str">
        <f t="shared" si="34"/>
        <v>Optional</v>
      </c>
    </row>
    <row r="446" spans="1:100" x14ac:dyDescent="0.35">
      <c r="A446" s="69">
        <v>442</v>
      </c>
      <c r="B446" s="59"/>
      <c r="C446" s="83"/>
      <c r="D446" s="85"/>
      <c r="E446" s="90"/>
      <c r="F446" s="60"/>
      <c r="G446" s="60"/>
      <c r="H446" s="60"/>
      <c r="I446" s="61"/>
      <c r="J446" s="61"/>
      <c r="K446" s="105"/>
      <c r="L446" s="90"/>
      <c r="M446" s="60"/>
      <c r="N446" s="108"/>
      <c r="O446" s="91"/>
      <c r="P446" s="111"/>
      <c r="Q446" s="93" t="str">
        <f>Table_Sequence_Check[[#This Row],[Final Warnings]]</f>
        <v/>
      </c>
      <c r="R446" s="19"/>
      <c r="S446" s="19"/>
      <c r="T446" s="19"/>
      <c r="BG446" s="3" t="str" cm="1">
        <f t="array" ref="BG446">_xlfn.LET(
    _xlpm.ProblemFound, _xlfn.TEXTJOIN(", ", TRUE, IF(OR(Table65[[#This Row],[Codon Optimize Capitalized?]]="No", Table65[[#This Row],[Codon Optimize Capitalized?]]=""), IF((ISNUMBER(SEARCH(Table_Problem_Sequences[Problem Sequences], Table65[[#This Row],[Custom Sequence/Bank ID]]))), Table_Problem_Sequences[Problem Sequences], ""),IF((ISNUMBER(FIND(LOWER(Table_Problem_Sequences[Problem Sequences]), Table65[[#This Row],[Custom Sequence/Bank ID]]))), Table_Problem_Sequences[Problem Sequences], ""))),
    IF(_xlpm.ProblemFound="", "", "Warning 1: Problem sequences found (" &amp; _xlpm.ProblemFound &amp; ")"))</f>
        <v/>
      </c>
      <c r="BH446" s="3" t="str">
        <f>IF(AND(Table65[[#This Row],[Vector]] &lt;&gt; "Banked Construct",Table65[[#This Row],[Service]]&lt;&gt;"Stock RNA", LEN(Table65[[#This Row],[Custom Sequence/Bank ID]])&lt;300, Table65[[#This Row],[Custom Sequence/Bank ID]]&lt;&gt;""),"Comment: Sequence is less than 300nt. A spacer sequence will be added to bring the length up to 300nt","")</f>
        <v/>
      </c>
      <c r="BI446" s="1" t="str">
        <f>IF(AND(Table65[[#This Row],[Custom Sequence/Bank ID]]&lt;&gt;"", Table65[[#This Row],[Codon Optimize Capitalized?]]&lt;&gt; "No", Table65[[#This Row],[Codon Optimize Capitalized?]]&lt;&gt; "", Table65[[#This Row],[Codon Optimize Capitalized?]]&lt;&gt; "No Options"),
    IF(MOD(LEN(SUBSTITUTE(SUBSTITUTE(SUBSTITUTE(SUBSTITUTE(SUBSTITUTE(Table65[[#This Row],[Custom Sequence/Bank ID]], "a", ""), "c", ""), "g", ""), "u", ""), "t", "")), 3) = 0,
        "",
        "Error 3: Optimization regions not divisible by 3"),
    "")</f>
        <v/>
      </c>
      <c r="BJ446" s="1" t="str">
        <f>IF(
    Table65[[#This Row],[Vector]]="Banked Construct",
    IF(
        AND(
            LEFT(Table65[[#This Row],[Custom Sequence/Bank ID]], 3)="RTC",
            ISNUMBER(VALUE(MID(Table65[[#This Row],[Custom Sequence/Bank ID]], 4, 7))),
            LEN(Table65[[#This Row],[Custom Sequence/Bank ID]])=10
        ),
        "",
        "Error 4: Incorrect Bank ID"
    ),
    ""
)</f>
        <v/>
      </c>
      <c r="BK446" s="1" t="str">
        <f>IF(
   AND(Table65[[#This Row],[Vector]]&lt;&gt;"Banked Construct", LEN(Table65[[#This Row],[Custom Sequence/Bank ID]])&gt;0),
   IF(
      LEN(
         SUBSTITUTE(
            SUBSTITUTE(
               SUBSTITUTE(
                  SUBSTITUTE(UPPER(Table65[[#This Row],[Custom Sequence/Bank ID]]),"A",""),
               "C",""),
            "T",""),
         "G","")
      )&gt;0,
      "Error 5: Non-ACGT characters present",
      ""
   ),
   ""
)</f>
        <v/>
      </c>
      <c r="BL446" s="4" t="str">
        <f>IF(AND(Table65[[#This Row],[Vector]] &lt;&gt; "Banked Construct",Table65[[#This Row],[Service]]="Custom RNA", LEN(Table65[[#This Row],[Custom Sequence/Bank ID]])&gt;10000),"Error 6: Maximum sequence length is 10,000nt",IF(AND(Table65[[#This Row],[Vector]] &lt;&gt; "Banked Construct",Table65[[#This Row],[Service]]="HT Custom RNA", LEN(Table65[[#This Row],[Custom Sequence/Bank ID]])&gt;5000),"Error 6: Maximum sequence length for HT is 5,000nt", IF(Table65[[#This Row],[Service]]="HT Geneblock Custom RNA", IF(AND(Table65[[#This Row],[Vector]]="RTC coding circRNA", LEN(Table65[[#This Row],[Custom Sequence/Bank ID]])&gt;3793),"Error 6: Maximum sequence length for Coding CircRNA Geneblock is 3,793nt", IF(AND(Table65[[#This Row],[Vector]]="RTC noncoding circRNA", LEN(Table65[[#This Row],[Custom Sequence/Bank ID]])&gt;4493),"Error 6: Maximum sequence length for Noncoding CircRNA Geneblock is 4,493nt", IF(AND(Table65[[#This Row],[Vector]]="RTC Other RNA", LEN(Table65[[#This Row],[Custom Sequence/Bank ID]])&gt;4913),"Error 6: Maximum sequence length for Other RNA Geneblock is 4,913nt",""))),"")))</f>
        <v/>
      </c>
      <c r="BM446" s="4" t="str">
        <f>IF(AND(Table65[[#This Row],[Vector]] &lt;&gt; "Banked Construct", Table65[[#This Row],[Service]]&lt;&gt;"Stock RNA", Table65[[#This Row],[Custom Sequence/Bank ID]]&lt;&gt;""),
    _xlfn.LET(
        _xlpm.Sequence, Table65[[#This Row],[Custom Sequence/Bank ID]],
        _xlpm.OriginalLength, IF(AND(Table65[[#This Row],[Codon Optimize Capitalized?]] &lt;&gt; "No", Table65[[#This Row],[Codon Optimize Capitalized?]] &lt;&gt; ""),
                           LEN(SUBSTITUTE(SUBSTITUTE(SUBSTITUTE(SUBSTITUTE(SUBSTITUTE(_xlpm.Sequence, "A", ""), "C", ""), "G", ""), "T", ""), "U", "")),
                           LEN(_xlpm.Sequence)),
        _xlpm.NoGCLength, IF(AND(Table65[[#This Row],[Codon Optimize Capitalized?]] &lt;&gt; "No", Table65[[#This Row],[Codon Optimize Capitalized?]] &lt;&gt; ""),
                       LEN((SUBSTITUTE(SUBSTITUTE(SUBSTITUTE(SUBSTITUTE(SUBSTITUTE(SUBSTITUTE(SUBSTITUTE(_xlpm.Sequence, "A", ""), "C", ""), "G", ""), "T", ""), "U", ""), "g", ""), "c", ""))),
                       LEN(SUBSTITUTE(SUBSTITUTE(UPPER(_xlpm.Sequence), "G", ""), "C", ""))),
        _xlpm.GCLength, _xlpm.OriginalLength - _xlpm.NoGCLength,
        _xlpm.GCPercentage, IF(_xlpm.OriginalLength &gt; 15, _xlpm.GCLength / _xlpm.OriginalLength, 0.5),
                IF(OR(_xlpm.GCPercentage &gt; 0.65, _xlpm.GCPercentage &lt; 0.25), "Warning 7: Unoptimized region GC is not between 25-65%", "")
    ),
    ""
)</f>
        <v/>
      </c>
      <c r="BN446" s="4" t="str" cm="1">
        <f t="array" ref="BN446">_xlfn.LET(
    _xlpm.ProblemFound, _xlfn.TEXTJOIN(", ", TRUE, IF(OR(Table65[[#This Row],[Codon Optimize Capitalized?]]="No", Table65[[#This Row],[Codon Optimize Capitalized?]]=""), IF((ISNUMBER(SEARCH(Table_Restriction_Enzymes[XbaI], Table65[[#This Row],[Custom Sequence/Bank ID]]))), Table_Restriction_Enzymes[XbaI], ""),IF((ISNUMBER(FIND(LOWER(Table_Restriction_Enzymes[XbaI]), Table65[[#This Row],[Custom Sequence/Bank ID]]))), Table_Restriction_Enzymes[XbaI], ""))),
    IF(_xlpm.ProblemFound="", "", "[" &amp; _xlpm.ProblemFound &amp; "]"))</f>
        <v/>
      </c>
      <c r="BO446" s="4" t="str">
        <f>IF(Table_Sequence_Check[[#This Row],[Restriction Enzyme 1 Check]]&lt;&gt;"", Table_Restriction_Enzymes[[#Headers],[XbaI]],"")</f>
        <v/>
      </c>
      <c r="BP446" s="4" t="str" cm="1">
        <f t="array" ref="BP446">_xlfn.LET(
    _xlpm.ProblemFound, _xlfn.TEXTJOIN(", ", TRUE, IF(OR(Table65[[#This Row],[Codon Optimize Capitalized?]]="No", Table65[[#This Row],[Codon Optimize Capitalized?]]=""), IF((ISNUMBER(SEARCH(Table_Restriction_Enzymes[AscI], Table65[[#This Row],[Custom Sequence/Bank ID]]))), Table_Restriction_Enzymes[AscI], ""),IF((ISNUMBER(FIND(LOWER(Table_Restriction_Enzymes[AscI]), Table65[[#This Row],[Custom Sequence/Bank ID]]))), Table_Restriction_Enzymes[AscI], ""))),
    IF(_xlpm.ProblemFound="", "", "[" &amp; _xlpm.ProblemFound &amp; "]"))</f>
        <v/>
      </c>
      <c r="BQ446" s="4" t="str">
        <f>IF(Table_Sequence_Check[[#This Row],[Restriction Enzyme 2 Check]]&lt;&gt;"", Table_Restriction_Enzymes[[#Headers],[AscI]],"")</f>
        <v/>
      </c>
      <c r="BR446" s="4" t="str">
        <f>IF(AND(Table65[[#This Row],[Vector]] &lt;&gt; "Banked Construct",Table65[[#This Row],[Service]]&lt;&gt;"Stock RNA", Table65[[#This Row],[Service]]&lt;&gt;"HT Geneblock Custom RNA", Table_Sequence_Check[[#This Row],[Restriction Enzyme 1 Check]]&lt;&gt;"", Table_Sequence_Check[[#This Row],[Restriction Enzyme 2 Check]]&lt;&gt; ""),"Error 8: Remove instances of one of the following: " &amp; _xlfn.CONCAT(Table_Sequence_Check[[#This Row],[Restriction Enzyme 1 Check]],Table_Sequence_Check[[#This Row],[Restriction Enzyme 2 Check]]),"")</f>
        <v/>
      </c>
      <c r="BS446" s="4" t="str" cm="1">
        <f t="array" ref="BS446">IF(
   AND(
      Table65[[#This Row],[Service]] &lt;&gt; "",
      OR(
         COUNTIF(Table65[Service], "HT Custom RNA") &gt; 0,
         COUNTIF(Table65[Service], "HT Geneblock Custom RNA") &gt; 0
      ),
      COUNTA(_xlfn.UNIQUE(_xlfn._xlws.FILTER(Table65[Service], Table65[Service] &lt;&gt; ""))) &gt; 1
   ),
   "Error 9: If selecting HT Custom RNA or HT Geneblock Custom RNA, all items must match the selected HT service",
   ""
)</f>
        <v/>
      </c>
      <c r="BT446" s="4" t="str" cm="1">
        <f t="array" ref="BT446">IF(
   AND(
      Table65[[#This Row],[Service]] &lt;&gt; "",
      OR(COUNTIF(Table65[Service], "*HT Custom RNA*") &gt; 0, COUNTIF(Table65[Service], "*HT Geneblock Custom RNA*") &gt; 0),
      OR(
         COUNTA(_xlfn.UNIQUE(_xlfn._xlws.FILTER(Table65[RNA Analytics], (Table65[Service] &lt;&gt; "")))) &gt; 1,
         COUNTA(_xlfn.UNIQUE(_xlfn._xlws.FILTER(Table65[Bank Construct?], (Table65[Service] &lt;&gt; "")))) &gt; 1,
         COUNTA(_xlfn.UNIQUE(_xlfn._xlws.FILTER(Table65[Synthesis Type], (Table65[Service] &lt;&gt; "")))) &gt; 1
      )
   ),
   "Error 10: If submitting HT Custom RNA or HT Geneblock Custom RNA service request, all items must have the same Synthesis Type, Banking, and Analytics",
   ""
)</f>
        <v/>
      </c>
      <c r="BU446" s="4" t="str">
        <f>IF(AND(OR(Table65[[#This Row],[Service]] = "HT Custom RNA",Table65[[#This Row],[Service]] = "HT Geneblock Custom RNA"), Table65[[#This Row],[Vector]]="Banked Construct"),"Error 11: Banked constructs cannot be submitted for HT/Geneblock Custom RNA service. Contact the core if you'd like to resynthesize an entire banked plate","")</f>
        <v/>
      </c>
      <c r="BV446" s="4" t="str">
        <f>IF(AND(Table65[[#This Row],[Service]] &lt;&gt; "", Table65[[#This Row],[Vector]]="Banked Construct", Table65[[#This Row],[Bank Construct?]]="Yes"),"Error 12: Cannot bank constructs that are already banked","")</f>
        <v/>
      </c>
      <c r="BW446" s="4" t="str" cm="1">
        <f t="array" ref="BW446">_xlfn.LET(
    _xlpm.ProblemFound, _xlfn.TEXTJOIN(", ", TRUE, IF(AND(Table65[[#This Row],[Synthesis Type]]="Other RNA", OR(Table65[[#This Row],[Codon Optimize Capitalized?]]="No", Table65[[#This Row],[Codon Optimize Capitalized?]]="")), IF((ISNUMBER(SEARCH(Table_pA_Check[pA Check], Table65[[#This Row],[Custom Sequence/Bank ID]]))), Table_pA_Check[pA Check], ""),IF((ISNUMBER(FIND(LOWER(Table_pA_Check[pA Check]), Table65[[#This Row],[Custom Sequence/Bank ID]]))), Table_pA_Check[pA Check], ""))),
    IF(_xlpm.ProblemFound="", "", "Error 13: Problem sequences found (" &amp; _xlpm.ProblemFound &amp; ")"))</f>
        <v/>
      </c>
      <c r="BX446" s="4" t="str">
        <f>IF(AND(Table65[[#This Row],[Service]] &lt;&gt; "", Table65[[#This Row],[Codon Optimize Capitalized?]]&lt;&gt; "No", Table65[[#This Row],[Codon Optimize Capitalized?]]&lt;&gt; "", Table65[[#This Row],[Codon Optimize Capitalized?]]&lt;&gt; "No Options", EXACT(Table65[[#This Row],[Custom Sequence/Bank ID]],LOWER(Table65[[#This Row],[Custom Sequence/Bank ID]]))),"Error 14: Codon optimization is selected, but sequence is lowercase. Change regions for optimization to uppercase","")</f>
        <v/>
      </c>
      <c r="BY446" s="4" t="str">
        <f>IF(COUNTIF(Table65[Name], Table65[[#This Row],[Name]]) &gt; 1, "Error 15: Duplicate name", "")</f>
        <v/>
      </c>
      <c r="BZ446" s="4" t="str">
        <f>IF(
   Table65[[#This Row],[Service]]&lt;&gt;"",
   IF(
      AND(Table65[[#This Row],[Formulation]]="", Table65[[#This Row],[Number of Aliquots]]&gt;1),
      "Error 16: The RTC can only aliquot formulated circRNA; unformulated circRNA is stable through many freeze-thaw cycles",
      ""
   ),
   ""
)</f>
        <v/>
      </c>
      <c r="CA446" s="4" t="str">
        <f>IF(
   Table65[[#This Row],[Service]]&lt;&gt;"",
   IF(
      Table65[[#This Row],[Number of Aliquots]] &gt; (Table65[[#This Row],[Quantity (mg)]]*20),
      "Error 17: Too many aliquots. Maximum aliquots for Quantity requested = " &amp; (Table65[[#This Row],[Quantity (mg)]]*20),
      ""
   ),
   ""
)</f>
        <v/>
      </c>
      <c r="CB446" s="4" t="str">
        <f>IF(
   AND(Table65[[#This Row],[Service]]&lt;&gt;"", Table65[[#This Row],[Quantity (mg)]]&lt;0.2, Table65[[#This Row],[Formulation]]&lt;&gt;"", Table65[[#This Row],[Formulation]]&lt;&gt;"None"),
   "Error 18: Quantity too low. Minimum is 0.2mg for formulations",
   ""
)</f>
        <v/>
      </c>
      <c r="CC446" s="4" t="str">
        <f>IF(
   AND(Table65[[#This Row],[Service]]&lt;&gt;"", Table65[[#This Row],[Vector]]="No Vector", Table65[[#This Row],[Service]]&lt;&gt;"HT Geneblock Custom RNA"),
   "Error 19: [No Vector] can only be used for Geneblock service",
   ""
)</f>
        <v/>
      </c>
      <c r="CD446" s="4" t="str">
        <f>_xlfn.LET(
    _xlpm.errorList, _xlfn.TEXTJOIN(". ", TRUE, Table_Sequence_Check[[#This Row],[Problem Sequence Check]:[GC Check]],Table_Sequence_Check[[#This Row],[Restriction Enzyme Error]:[Gblock No Vector Check]]),
    IF(AND(Table65[[#This Row],[Service]]&lt;&gt;"", Table65[[#This Row],[Custom Sequence/Bank ID]]&lt;&gt;"SPECIAL",_xlpm.errorList&lt;&gt;""), _xlpm.errorList &amp; ".", "")
)</f>
        <v/>
      </c>
      <c r="CF446" s="3" t="str">
        <f t="shared" si="30"/>
        <v>Required</v>
      </c>
      <c r="CG446" s="1" t="str">
        <f t="shared" si="31"/>
        <v>Optional</v>
      </c>
      <c r="CH446" s="1" t="str">
        <f>IF(Table65[[#This Row],[Service]]&lt;&gt;"",IF((Table65[[#This Row],[Service]]="HT Custom RNA") + (Table65[[#This Row],[Service]]="HT Geneblock Custom RNA"), "Empty","Required"),"Empty")</f>
        <v>Empty</v>
      </c>
      <c r="CI446" s="1" t="str">
        <f>IF(Table65[[#This Row],[Service]] = "Stock RNA", "Required","Empty")</f>
        <v>Empty</v>
      </c>
      <c r="CJ446" s="1" t="str">
        <f>IF(OR(Table65[[#This Row],[Service]] = "Custom RNA", Table65[[#This Row],[Service]] = "HT Custom RNA", Table65[[#This Row],[Service]] = "HT Geneblock Custom RNA", Table65[[#This Row],[Service]] = "Formulation"), "Required", "Empty")</f>
        <v>Empty</v>
      </c>
      <c r="CK446" s="1" t="str">
        <f>IF(OR(Table65[[#This Row],[Service]] = "Custom RNA", Table65[[#This Row],[Service]] = "HT Custom RNA", Table65[[#This Row],[Service]] = "HT Geneblock Custom RNA"), "Required", "Empty")</f>
        <v>Empty</v>
      </c>
      <c r="CL446" s="1" t="str">
        <f>IF(OR(Table65[[#This Row],[Service]] = "Custom RNA", Table65[[#This Row],[Service]] = "HT Custom RNA", Table65[[#This Row],[Service]] = "HT Geneblock Custom RNA"), "Required", "Empty")</f>
        <v>Empty</v>
      </c>
      <c r="CM446" s="1" t="str">
        <f>IF(OR(Table65[[#This Row],[Service]] = "Custom RNA", Table65[[#This Row],[Service]] = "HT Custom RNA", Table65[[#This Row],[Service]] = "HT Geneblock Custom RNA"), "Required", "Empty")</f>
        <v>Empty</v>
      </c>
      <c r="CN446" s="1" t="str">
        <f>IF(AND(Table65[[#This Row],[Vector]]&lt;&gt;"Banked Construct", OR(Table65[[#This Row],[Service]] = "Custom RNA", Table65[[#This Row],[Service]] = "HT Custom RNA",Table65[[#This Row],[Service]] = "HT Geneblock Custom RNA",)), "Optional", "Empty")</f>
        <v>Empty</v>
      </c>
      <c r="CO446" s="1" t="str">
        <f>IF(OR(Table65[[#This Row],[Service]] = "Custom RNA", Table65[[#This Row],[Service]] = "HT Custom RNA"), "Optional", "Empty")</f>
        <v>Empty</v>
      </c>
      <c r="CP446" s="1" t="str">
        <f>IF(OR(Table65[[#This Row],[Service]] = "Custom RNA", Table65[[#This Row],[Service]] = "HT Custom RNA", Table65[[#This Row],[Service]] = "HT Custom Geneblock RNA"), "Optional", "Empty")</f>
        <v>Empty</v>
      </c>
      <c r="CQ446" s="1" t="str">
        <f>IF(Table65[[#This Row],[Service]]&lt;&gt;"",IF(OR(Table65[[#This Row],[Service]]="HT Custom RNA", Table65[[#This Row],[Service]]="HT Geneblock Custom RNA"), "Empty","Optional"),"Empty")</f>
        <v>Empty</v>
      </c>
      <c r="CR446" s="1" t="str">
        <f>IF(AND(Table65[[#This Row],[Formulation]]&lt;&gt;"",Table65[[#This Row],[Formulation]]&lt;&gt;"None",Table65[[#This Row],[Formulation]]&lt;&gt;"No Options"), "Required","Empty")</f>
        <v>Empty</v>
      </c>
      <c r="CS446" s="1" t="str">
        <f>IF(AND(Table65[[#This Row],[Formulation]]&lt;&gt;"",Table65[[#This Row],[Formulation]]&lt;&gt;"None",Table65[[#This Row],[Formulation]]&lt;&gt;"No Options"), "Optional","Empty")</f>
        <v>Empty</v>
      </c>
      <c r="CT446" s="1" t="str">
        <f t="shared" si="32"/>
        <v>Optional</v>
      </c>
      <c r="CU446" s="1" t="str">
        <f t="shared" si="33"/>
        <v>Optional</v>
      </c>
      <c r="CV446" s="2" t="str">
        <f t="shared" si="34"/>
        <v>Optional</v>
      </c>
    </row>
    <row r="447" spans="1:100" x14ac:dyDescent="0.35">
      <c r="A447" s="69">
        <v>443</v>
      </c>
      <c r="B447" s="59"/>
      <c r="C447" s="83"/>
      <c r="D447" s="85"/>
      <c r="E447" s="90"/>
      <c r="F447" s="60"/>
      <c r="G447" s="60"/>
      <c r="H447" s="60"/>
      <c r="I447" s="61"/>
      <c r="J447" s="61"/>
      <c r="K447" s="105"/>
      <c r="L447" s="90"/>
      <c r="M447" s="60"/>
      <c r="N447" s="108"/>
      <c r="O447" s="91"/>
      <c r="P447" s="111"/>
      <c r="Q447" s="93" t="str">
        <f>Table_Sequence_Check[[#This Row],[Final Warnings]]</f>
        <v/>
      </c>
      <c r="R447" s="19"/>
      <c r="S447" s="19"/>
      <c r="T447" s="19"/>
      <c r="BG447" s="3" t="str" cm="1">
        <f t="array" ref="BG447">_xlfn.LET(
    _xlpm.ProblemFound, _xlfn.TEXTJOIN(", ", TRUE, IF(OR(Table65[[#This Row],[Codon Optimize Capitalized?]]="No", Table65[[#This Row],[Codon Optimize Capitalized?]]=""), IF((ISNUMBER(SEARCH(Table_Problem_Sequences[Problem Sequences], Table65[[#This Row],[Custom Sequence/Bank ID]]))), Table_Problem_Sequences[Problem Sequences], ""),IF((ISNUMBER(FIND(LOWER(Table_Problem_Sequences[Problem Sequences]), Table65[[#This Row],[Custom Sequence/Bank ID]]))), Table_Problem_Sequences[Problem Sequences], ""))),
    IF(_xlpm.ProblemFound="", "", "Warning 1: Problem sequences found (" &amp; _xlpm.ProblemFound &amp; ")"))</f>
        <v/>
      </c>
      <c r="BH447" s="3" t="str">
        <f>IF(AND(Table65[[#This Row],[Vector]] &lt;&gt; "Banked Construct",Table65[[#This Row],[Service]]&lt;&gt;"Stock RNA", LEN(Table65[[#This Row],[Custom Sequence/Bank ID]])&lt;300, Table65[[#This Row],[Custom Sequence/Bank ID]]&lt;&gt;""),"Comment: Sequence is less than 300nt. A spacer sequence will be added to bring the length up to 300nt","")</f>
        <v/>
      </c>
      <c r="BI447" s="1" t="str">
        <f>IF(AND(Table65[[#This Row],[Custom Sequence/Bank ID]]&lt;&gt;"", Table65[[#This Row],[Codon Optimize Capitalized?]]&lt;&gt; "No", Table65[[#This Row],[Codon Optimize Capitalized?]]&lt;&gt; "", Table65[[#This Row],[Codon Optimize Capitalized?]]&lt;&gt; "No Options"),
    IF(MOD(LEN(SUBSTITUTE(SUBSTITUTE(SUBSTITUTE(SUBSTITUTE(SUBSTITUTE(Table65[[#This Row],[Custom Sequence/Bank ID]], "a", ""), "c", ""), "g", ""), "u", ""), "t", "")), 3) = 0,
        "",
        "Error 3: Optimization regions not divisible by 3"),
    "")</f>
        <v/>
      </c>
      <c r="BJ447" s="1" t="str">
        <f>IF(
    Table65[[#This Row],[Vector]]="Banked Construct",
    IF(
        AND(
            LEFT(Table65[[#This Row],[Custom Sequence/Bank ID]], 3)="RTC",
            ISNUMBER(VALUE(MID(Table65[[#This Row],[Custom Sequence/Bank ID]], 4, 7))),
            LEN(Table65[[#This Row],[Custom Sequence/Bank ID]])=10
        ),
        "",
        "Error 4: Incorrect Bank ID"
    ),
    ""
)</f>
        <v/>
      </c>
      <c r="BK447" s="1" t="str">
        <f>IF(
   AND(Table65[[#This Row],[Vector]]&lt;&gt;"Banked Construct", LEN(Table65[[#This Row],[Custom Sequence/Bank ID]])&gt;0),
   IF(
      LEN(
         SUBSTITUTE(
            SUBSTITUTE(
               SUBSTITUTE(
                  SUBSTITUTE(UPPER(Table65[[#This Row],[Custom Sequence/Bank ID]]),"A",""),
               "C",""),
            "T",""),
         "G","")
      )&gt;0,
      "Error 5: Non-ACGT characters present",
      ""
   ),
   ""
)</f>
        <v/>
      </c>
      <c r="BL447" s="4" t="str">
        <f>IF(AND(Table65[[#This Row],[Vector]] &lt;&gt; "Banked Construct",Table65[[#This Row],[Service]]="Custom RNA", LEN(Table65[[#This Row],[Custom Sequence/Bank ID]])&gt;10000),"Error 6: Maximum sequence length is 10,000nt",IF(AND(Table65[[#This Row],[Vector]] &lt;&gt; "Banked Construct",Table65[[#This Row],[Service]]="HT Custom RNA", LEN(Table65[[#This Row],[Custom Sequence/Bank ID]])&gt;5000),"Error 6: Maximum sequence length for HT is 5,000nt", IF(Table65[[#This Row],[Service]]="HT Geneblock Custom RNA", IF(AND(Table65[[#This Row],[Vector]]="RTC coding circRNA", LEN(Table65[[#This Row],[Custom Sequence/Bank ID]])&gt;3793),"Error 6: Maximum sequence length for Coding CircRNA Geneblock is 3,793nt", IF(AND(Table65[[#This Row],[Vector]]="RTC noncoding circRNA", LEN(Table65[[#This Row],[Custom Sequence/Bank ID]])&gt;4493),"Error 6: Maximum sequence length for Noncoding CircRNA Geneblock is 4,493nt", IF(AND(Table65[[#This Row],[Vector]]="RTC Other RNA", LEN(Table65[[#This Row],[Custom Sequence/Bank ID]])&gt;4913),"Error 6: Maximum sequence length for Other RNA Geneblock is 4,913nt",""))),"")))</f>
        <v/>
      </c>
      <c r="BM447" s="4" t="str">
        <f>IF(AND(Table65[[#This Row],[Vector]] &lt;&gt; "Banked Construct", Table65[[#This Row],[Service]]&lt;&gt;"Stock RNA", Table65[[#This Row],[Custom Sequence/Bank ID]]&lt;&gt;""),
    _xlfn.LET(
        _xlpm.Sequence, Table65[[#This Row],[Custom Sequence/Bank ID]],
        _xlpm.OriginalLength, IF(AND(Table65[[#This Row],[Codon Optimize Capitalized?]] &lt;&gt; "No", Table65[[#This Row],[Codon Optimize Capitalized?]] &lt;&gt; ""),
                           LEN(SUBSTITUTE(SUBSTITUTE(SUBSTITUTE(SUBSTITUTE(SUBSTITUTE(_xlpm.Sequence, "A", ""), "C", ""), "G", ""), "T", ""), "U", "")),
                           LEN(_xlpm.Sequence)),
        _xlpm.NoGCLength, IF(AND(Table65[[#This Row],[Codon Optimize Capitalized?]] &lt;&gt; "No", Table65[[#This Row],[Codon Optimize Capitalized?]] &lt;&gt; ""),
                       LEN((SUBSTITUTE(SUBSTITUTE(SUBSTITUTE(SUBSTITUTE(SUBSTITUTE(SUBSTITUTE(SUBSTITUTE(_xlpm.Sequence, "A", ""), "C", ""), "G", ""), "T", ""), "U", ""), "g", ""), "c", ""))),
                       LEN(SUBSTITUTE(SUBSTITUTE(UPPER(_xlpm.Sequence), "G", ""), "C", ""))),
        _xlpm.GCLength, _xlpm.OriginalLength - _xlpm.NoGCLength,
        _xlpm.GCPercentage, IF(_xlpm.OriginalLength &gt; 15, _xlpm.GCLength / _xlpm.OriginalLength, 0.5),
                IF(OR(_xlpm.GCPercentage &gt; 0.65, _xlpm.GCPercentage &lt; 0.25), "Warning 7: Unoptimized region GC is not between 25-65%", "")
    ),
    ""
)</f>
        <v/>
      </c>
      <c r="BN447" s="4" t="str" cm="1">
        <f t="array" ref="BN447">_xlfn.LET(
    _xlpm.ProblemFound, _xlfn.TEXTJOIN(", ", TRUE, IF(OR(Table65[[#This Row],[Codon Optimize Capitalized?]]="No", Table65[[#This Row],[Codon Optimize Capitalized?]]=""), IF((ISNUMBER(SEARCH(Table_Restriction_Enzymes[XbaI], Table65[[#This Row],[Custom Sequence/Bank ID]]))), Table_Restriction_Enzymes[XbaI], ""),IF((ISNUMBER(FIND(LOWER(Table_Restriction_Enzymes[XbaI]), Table65[[#This Row],[Custom Sequence/Bank ID]]))), Table_Restriction_Enzymes[XbaI], ""))),
    IF(_xlpm.ProblemFound="", "", "[" &amp; _xlpm.ProblemFound &amp; "]"))</f>
        <v/>
      </c>
      <c r="BO447" s="4" t="str">
        <f>IF(Table_Sequence_Check[[#This Row],[Restriction Enzyme 1 Check]]&lt;&gt;"", Table_Restriction_Enzymes[[#Headers],[XbaI]],"")</f>
        <v/>
      </c>
      <c r="BP447" s="4" t="str" cm="1">
        <f t="array" ref="BP447">_xlfn.LET(
    _xlpm.ProblemFound, _xlfn.TEXTJOIN(", ", TRUE, IF(OR(Table65[[#This Row],[Codon Optimize Capitalized?]]="No", Table65[[#This Row],[Codon Optimize Capitalized?]]=""), IF((ISNUMBER(SEARCH(Table_Restriction_Enzymes[AscI], Table65[[#This Row],[Custom Sequence/Bank ID]]))), Table_Restriction_Enzymes[AscI], ""),IF((ISNUMBER(FIND(LOWER(Table_Restriction_Enzymes[AscI]), Table65[[#This Row],[Custom Sequence/Bank ID]]))), Table_Restriction_Enzymes[AscI], ""))),
    IF(_xlpm.ProblemFound="", "", "[" &amp; _xlpm.ProblemFound &amp; "]"))</f>
        <v/>
      </c>
      <c r="BQ447" s="4" t="str">
        <f>IF(Table_Sequence_Check[[#This Row],[Restriction Enzyme 2 Check]]&lt;&gt;"", Table_Restriction_Enzymes[[#Headers],[AscI]],"")</f>
        <v/>
      </c>
      <c r="BR447" s="4" t="str">
        <f>IF(AND(Table65[[#This Row],[Vector]] &lt;&gt; "Banked Construct",Table65[[#This Row],[Service]]&lt;&gt;"Stock RNA", Table65[[#This Row],[Service]]&lt;&gt;"HT Geneblock Custom RNA", Table_Sequence_Check[[#This Row],[Restriction Enzyme 1 Check]]&lt;&gt;"", Table_Sequence_Check[[#This Row],[Restriction Enzyme 2 Check]]&lt;&gt; ""),"Error 8: Remove instances of one of the following: " &amp; _xlfn.CONCAT(Table_Sequence_Check[[#This Row],[Restriction Enzyme 1 Check]],Table_Sequence_Check[[#This Row],[Restriction Enzyme 2 Check]]),"")</f>
        <v/>
      </c>
      <c r="BS447" s="4" t="str" cm="1">
        <f t="array" ref="BS447">IF(
   AND(
      Table65[[#This Row],[Service]] &lt;&gt; "",
      OR(
         COUNTIF(Table65[Service], "HT Custom RNA") &gt; 0,
         COUNTIF(Table65[Service], "HT Geneblock Custom RNA") &gt; 0
      ),
      COUNTA(_xlfn.UNIQUE(_xlfn._xlws.FILTER(Table65[Service], Table65[Service] &lt;&gt; ""))) &gt; 1
   ),
   "Error 9: If selecting HT Custom RNA or HT Geneblock Custom RNA, all items must match the selected HT service",
   ""
)</f>
        <v/>
      </c>
      <c r="BT447" s="4" t="str" cm="1">
        <f t="array" ref="BT447">IF(
   AND(
      Table65[[#This Row],[Service]] &lt;&gt; "",
      OR(COUNTIF(Table65[Service], "*HT Custom RNA*") &gt; 0, COUNTIF(Table65[Service], "*HT Geneblock Custom RNA*") &gt; 0),
      OR(
         COUNTA(_xlfn.UNIQUE(_xlfn._xlws.FILTER(Table65[RNA Analytics], (Table65[Service] &lt;&gt; "")))) &gt; 1,
         COUNTA(_xlfn.UNIQUE(_xlfn._xlws.FILTER(Table65[Bank Construct?], (Table65[Service] &lt;&gt; "")))) &gt; 1,
         COUNTA(_xlfn.UNIQUE(_xlfn._xlws.FILTER(Table65[Synthesis Type], (Table65[Service] &lt;&gt; "")))) &gt; 1
      )
   ),
   "Error 10: If submitting HT Custom RNA or HT Geneblock Custom RNA service request, all items must have the same Synthesis Type, Banking, and Analytics",
   ""
)</f>
        <v/>
      </c>
      <c r="BU447" s="4" t="str">
        <f>IF(AND(OR(Table65[[#This Row],[Service]] = "HT Custom RNA",Table65[[#This Row],[Service]] = "HT Geneblock Custom RNA"), Table65[[#This Row],[Vector]]="Banked Construct"),"Error 11: Banked constructs cannot be submitted for HT/Geneblock Custom RNA service. Contact the core if you'd like to resynthesize an entire banked plate","")</f>
        <v/>
      </c>
      <c r="BV447" s="4" t="str">
        <f>IF(AND(Table65[[#This Row],[Service]] &lt;&gt; "", Table65[[#This Row],[Vector]]="Banked Construct", Table65[[#This Row],[Bank Construct?]]="Yes"),"Error 12: Cannot bank constructs that are already banked","")</f>
        <v/>
      </c>
      <c r="BW447" s="4" t="str" cm="1">
        <f t="array" ref="BW447">_xlfn.LET(
    _xlpm.ProblemFound, _xlfn.TEXTJOIN(", ", TRUE, IF(AND(Table65[[#This Row],[Synthesis Type]]="Other RNA", OR(Table65[[#This Row],[Codon Optimize Capitalized?]]="No", Table65[[#This Row],[Codon Optimize Capitalized?]]="")), IF((ISNUMBER(SEARCH(Table_pA_Check[pA Check], Table65[[#This Row],[Custom Sequence/Bank ID]]))), Table_pA_Check[pA Check], ""),IF((ISNUMBER(FIND(LOWER(Table_pA_Check[pA Check]), Table65[[#This Row],[Custom Sequence/Bank ID]]))), Table_pA_Check[pA Check], ""))),
    IF(_xlpm.ProblemFound="", "", "Error 13: Problem sequences found (" &amp; _xlpm.ProblemFound &amp; ")"))</f>
        <v/>
      </c>
      <c r="BX447" s="4" t="str">
        <f>IF(AND(Table65[[#This Row],[Service]] &lt;&gt; "", Table65[[#This Row],[Codon Optimize Capitalized?]]&lt;&gt; "No", Table65[[#This Row],[Codon Optimize Capitalized?]]&lt;&gt; "", Table65[[#This Row],[Codon Optimize Capitalized?]]&lt;&gt; "No Options", EXACT(Table65[[#This Row],[Custom Sequence/Bank ID]],LOWER(Table65[[#This Row],[Custom Sequence/Bank ID]]))),"Error 14: Codon optimization is selected, but sequence is lowercase. Change regions for optimization to uppercase","")</f>
        <v/>
      </c>
      <c r="BY447" s="4" t="str">
        <f>IF(COUNTIF(Table65[Name], Table65[[#This Row],[Name]]) &gt; 1, "Error 15: Duplicate name", "")</f>
        <v/>
      </c>
      <c r="BZ447" s="4" t="str">
        <f>IF(
   Table65[[#This Row],[Service]]&lt;&gt;"",
   IF(
      AND(Table65[[#This Row],[Formulation]]="", Table65[[#This Row],[Number of Aliquots]]&gt;1),
      "Error 16: The RTC can only aliquot formulated circRNA; unformulated circRNA is stable through many freeze-thaw cycles",
      ""
   ),
   ""
)</f>
        <v/>
      </c>
      <c r="CA447" s="4" t="str">
        <f>IF(
   Table65[[#This Row],[Service]]&lt;&gt;"",
   IF(
      Table65[[#This Row],[Number of Aliquots]] &gt; (Table65[[#This Row],[Quantity (mg)]]*20),
      "Error 17: Too many aliquots. Maximum aliquots for Quantity requested = " &amp; (Table65[[#This Row],[Quantity (mg)]]*20),
      ""
   ),
   ""
)</f>
        <v/>
      </c>
      <c r="CB447" s="4" t="str">
        <f>IF(
   AND(Table65[[#This Row],[Service]]&lt;&gt;"", Table65[[#This Row],[Quantity (mg)]]&lt;0.2, Table65[[#This Row],[Formulation]]&lt;&gt;"", Table65[[#This Row],[Formulation]]&lt;&gt;"None"),
   "Error 18: Quantity too low. Minimum is 0.2mg for formulations",
   ""
)</f>
        <v/>
      </c>
      <c r="CC447" s="4" t="str">
        <f>IF(
   AND(Table65[[#This Row],[Service]]&lt;&gt;"", Table65[[#This Row],[Vector]]="No Vector", Table65[[#This Row],[Service]]&lt;&gt;"HT Geneblock Custom RNA"),
   "Error 19: [No Vector] can only be used for Geneblock service",
   ""
)</f>
        <v/>
      </c>
      <c r="CD447" s="4" t="str">
        <f>_xlfn.LET(
    _xlpm.errorList, _xlfn.TEXTJOIN(". ", TRUE, Table_Sequence_Check[[#This Row],[Problem Sequence Check]:[GC Check]],Table_Sequence_Check[[#This Row],[Restriction Enzyme Error]:[Gblock No Vector Check]]),
    IF(AND(Table65[[#This Row],[Service]]&lt;&gt;"", Table65[[#This Row],[Custom Sequence/Bank ID]]&lt;&gt;"SPECIAL",_xlpm.errorList&lt;&gt;""), _xlpm.errorList &amp; ".", "")
)</f>
        <v/>
      </c>
      <c r="CF447" s="3" t="str">
        <f t="shared" si="30"/>
        <v>Required</v>
      </c>
      <c r="CG447" s="1" t="str">
        <f t="shared" si="31"/>
        <v>Optional</v>
      </c>
      <c r="CH447" s="1" t="str">
        <f>IF(Table65[[#This Row],[Service]]&lt;&gt;"",IF((Table65[[#This Row],[Service]]="HT Custom RNA") + (Table65[[#This Row],[Service]]="HT Geneblock Custom RNA"), "Empty","Required"),"Empty")</f>
        <v>Empty</v>
      </c>
      <c r="CI447" s="1" t="str">
        <f>IF(Table65[[#This Row],[Service]] = "Stock RNA", "Required","Empty")</f>
        <v>Empty</v>
      </c>
      <c r="CJ447" s="1" t="str">
        <f>IF(OR(Table65[[#This Row],[Service]] = "Custom RNA", Table65[[#This Row],[Service]] = "HT Custom RNA", Table65[[#This Row],[Service]] = "HT Geneblock Custom RNA", Table65[[#This Row],[Service]] = "Formulation"), "Required", "Empty")</f>
        <v>Empty</v>
      </c>
      <c r="CK447" s="1" t="str">
        <f>IF(OR(Table65[[#This Row],[Service]] = "Custom RNA", Table65[[#This Row],[Service]] = "HT Custom RNA", Table65[[#This Row],[Service]] = "HT Geneblock Custom RNA"), "Required", "Empty")</f>
        <v>Empty</v>
      </c>
      <c r="CL447" s="1" t="str">
        <f>IF(OR(Table65[[#This Row],[Service]] = "Custom RNA", Table65[[#This Row],[Service]] = "HT Custom RNA", Table65[[#This Row],[Service]] = "HT Geneblock Custom RNA"), "Required", "Empty")</f>
        <v>Empty</v>
      </c>
      <c r="CM447" s="1" t="str">
        <f>IF(OR(Table65[[#This Row],[Service]] = "Custom RNA", Table65[[#This Row],[Service]] = "HT Custom RNA", Table65[[#This Row],[Service]] = "HT Geneblock Custom RNA"), "Required", "Empty")</f>
        <v>Empty</v>
      </c>
      <c r="CN447" s="1" t="str">
        <f>IF(AND(Table65[[#This Row],[Vector]]&lt;&gt;"Banked Construct", OR(Table65[[#This Row],[Service]] = "Custom RNA", Table65[[#This Row],[Service]] = "HT Custom RNA",Table65[[#This Row],[Service]] = "HT Geneblock Custom RNA",)), "Optional", "Empty")</f>
        <v>Empty</v>
      </c>
      <c r="CO447" s="1" t="str">
        <f>IF(OR(Table65[[#This Row],[Service]] = "Custom RNA", Table65[[#This Row],[Service]] = "HT Custom RNA"), "Optional", "Empty")</f>
        <v>Empty</v>
      </c>
      <c r="CP447" s="1" t="str">
        <f>IF(OR(Table65[[#This Row],[Service]] = "Custom RNA", Table65[[#This Row],[Service]] = "HT Custom RNA", Table65[[#This Row],[Service]] = "HT Custom Geneblock RNA"), "Optional", "Empty")</f>
        <v>Empty</v>
      </c>
      <c r="CQ447" s="1" t="str">
        <f>IF(Table65[[#This Row],[Service]]&lt;&gt;"",IF(OR(Table65[[#This Row],[Service]]="HT Custom RNA", Table65[[#This Row],[Service]]="HT Geneblock Custom RNA"), "Empty","Optional"),"Empty")</f>
        <v>Empty</v>
      </c>
      <c r="CR447" s="1" t="str">
        <f>IF(AND(Table65[[#This Row],[Formulation]]&lt;&gt;"",Table65[[#This Row],[Formulation]]&lt;&gt;"None",Table65[[#This Row],[Formulation]]&lt;&gt;"No Options"), "Required","Empty")</f>
        <v>Empty</v>
      </c>
      <c r="CS447" s="1" t="str">
        <f>IF(AND(Table65[[#This Row],[Formulation]]&lt;&gt;"",Table65[[#This Row],[Formulation]]&lt;&gt;"None",Table65[[#This Row],[Formulation]]&lt;&gt;"No Options"), "Optional","Empty")</f>
        <v>Empty</v>
      </c>
      <c r="CT447" s="1" t="str">
        <f t="shared" si="32"/>
        <v>Optional</v>
      </c>
      <c r="CU447" s="1" t="str">
        <f t="shared" si="33"/>
        <v>Optional</v>
      </c>
      <c r="CV447" s="2" t="str">
        <f t="shared" si="34"/>
        <v>Optional</v>
      </c>
    </row>
    <row r="448" spans="1:100" x14ac:dyDescent="0.35">
      <c r="A448" s="69">
        <v>444</v>
      </c>
      <c r="B448" s="59"/>
      <c r="C448" s="83"/>
      <c r="D448" s="85"/>
      <c r="E448" s="90"/>
      <c r="F448" s="60"/>
      <c r="G448" s="60"/>
      <c r="H448" s="60"/>
      <c r="I448" s="61"/>
      <c r="J448" s="61"/>
      <c r="K448" s="105"/>
      <c r="L448" s="90"/>
      <c r="M448" s="60"/>
      <c r="N448" s="108"/>
      <c r="O448" s="91"/>
      <c r="P448" s="111"/>
      <c r="Q448" s="93" t="str">
        <f>Table_Sequence_Check[[#This Row],[Final Warnings]]</f>
        <v/>
      </c>
      <c r="R448" s="19"/>
      <c r="S448" s="19"/>
      <c r="T448" s="19"/>
      <c r="BG448" s="3" t="str" cm="1">
        <f t="array" ref="BG448">_xlfn.LET(
    _xlpm.ProblemFound, _xlfn.TEXTJOIN(", ", TRUE, IF(OR(Table65[[#This Row],[Codon Optimize Capitalized?]]="No", Table65[[#This Row],[Codon Optimize Capitalized?]]=""), IF((ISNUMBER(SEARCH(Table_Problem_Sequences[Problem Sequences], Table65[[#This Row],[Custom Sequence/Bank ID]]))), Table_Problem_Sequences[Problem Sequences], ""),IF((ISNUMBER(FIND(LOWER(Table_Problem_Sequences[Problem Sequences]), Table65[[#This Row],[Custom Sequence/Bank ID]]))), Table_Problem_Sequences[Problem Sequences], ""))),
    IF(_xlpm.ProblemFound="", "", "Warning 1: Problem sequences found (" &amp; _xlpm.ProblemFound &amp; ")"))</f>
        <v/>
      </c>
      <c r="BH448" s="3" t="str">
        <f>IF(AND(Table65[[#This Row],[Vector]] &lt;&gt; "Banked Construct",Table65[[#This Row],[Service]]&lt;&gt;"Stock RNA", LEN(Table65[[#This Row],[Custom Sequence/Bank ID]])&lt;300, Table65[[#This Row],[Custom Sequence/Bank ID]]&lt;&gt;""),"Comment: Sequence is less than 300nt. A spacer sequence will be added to bring the length up to 300nt","")</f>
        <v/>
      </c>
      <c r="BI448" s="1" t="str">
        <f>IF(AND(Table65[[#This Row],[Custom Sequence/Bank ID]]&lt;&gt;"", Table65[[#This Row],[Codon Optimize Capitalized?]]&lt;&gt; "No", Table65[[#This Row],[Codon Optimize Capitalized?]]&lt;&gt; "", Table65[[#This Row],[Codon Optimize Capitalized?]]&lt;&gt; "No Options"),
    IF(MOD(LEN(SUBSTITUTE(SUBSTITUTE(SUBSTITUTE(SUBSTITUTE(SUBSTITUTE(Table65[[#This Row],[Custom Sequence/Bank ID]], "a", ""), "c", ""), "g", ""), "u", ""), "t", "")), 3) = 0,
        "",
        "Error 3: Optimization regions not divisible by 3"),
    "")</f>
        <v/>
      </c>
      <c r="BJ448" s="1" t="str">
        <f>IF(
    Table65[[#This Row],[Vector]]="Banked Construct",
    IF(
        AND(
            LEFT(Table65[[#This Row],[Custom Sequence/Bank ID]], 3)="RTC",
            ISNUMBER(VALUE(MID(Table65[[#This Row],[Custom Sequence/Bank ID]], 4, 7))),
            LEN(Table65[[#This Row],[Custom Sequence/Bank ID]])=10
        ),
        "",
        "Error 4: Incorrect Bank ID"
    ),
    ""
)</f>
        <v/>
      </c>
      <c r="BK448" s="1" t="str">
        <f>IF(
   AND(Table65[[#This Row],[Vector]]&lt;&gt;"Banked Construct", LEN(Table65[[#This Row],[Custom Sequence/Bank ID]])&gt;0),
   IF(
      LEN(
         SUBSTITUTE(
            SUBSTITUTE(
               SUBSTITUTE(
                  SUBSTITUTE(UPPER(Table65[[#This Row],[Custom Sequence/Bank ID]]),"A",""),
               "C",""),
            "T",""),
         "G","")
      )&gt;0,
      "Error 5: Non-ACGT characters present",
      ""
   ),
   ""
)</f>
        <v/>
      </c>
      <c r="BL448" s="4" t="str">
        <f>IF(AND(Table65[[#This Row],[Vector]] &lt;&gt; "Banked Construct",Table65[[#This Row],[Service]]="Custom RNA", LEN(Table65[[#This Row],[Custom Sequence/Bank ID]])&gt;10000),"Error 6: Maximum sequence length is 10,000nt",IF(AND(Table65[[#This Row],[Vector]] &lt;&gt; "Banked Construct",Table65[[#This Row],[Service]]="HT Custom RNA", LEN(Table65[[#This Row],[Custom Sequence/Bank ID]])&gt;5000),"Error 6: Maximum sequence length for HT is 5,000nt", IF(Table65[[#This Row],[Service]]="HT Geneblock Custom RNA", IF(AND(Table65[[#This Row],[Vector]]="RTC coding circRNA", LEN(Table65[[#This Row],[Custom Sequence/Bank ID]])&gt;3793),"Error 6: Maximum sequence length for Coding CircRNA Geneblock is 3,793nt", IF(AND(Table65[[#This Row],[Vector]]="RTC noncoding circRNA", LEN(Table65[[#This Row],[Custom Sequence/Bank ID]])&gt;4493),"Error 6: Maximum sequence length for Noncoding CircRNA Geneblock is 4,493nt", IF(AND(Table65[[#This Row],[Vector]]="RTC Other RNA", LEN(Table65[[#This Row],[Custom Sequence/Bank ID]])&gt;4913),"Error 6: Maximum sequence length for Other RNA Geneblock is 4,913nt",""))),"")))</f>
        <v/>
      </c>
      <c r="BM448" s="4" t="str">
        <f>IF(AND(Table65[[#This Row],[Vector]] &lt;&gt; "Banked Construct", Table65[[#This Row],[Service]]&lt;&gt;"Stock RNA", Table65[[#This Row],[Custom Sequence/Bank ID]]&lt;&gt;""),
    _xlfn.LET(
        _xlpm.Sequence, Table65[[#This Row],[Custom Sequence/Bank ID]],
        _xlpm.OriginalLength, IF(AND(Table65[[#This Row],[Codon Optimize Capitalized?]] &lt;&gt; "No", Table65[[#This Row],[Codon Optimize Capitalized?]] &lt;&gt; ""),
                           LEN(SUBSTITUTE(SUBSTITUTE(SUBSTITUTE(SUBSTITUTE(SUBSTITUTE(_xlpm.Sequence, "A", ""), "C", ""), "G", ""), "T", ""), "U", "")),
                           LEN(_xlpm.Sequence)),
        _xlpm.NoGCLength, IF(AND(Table65[[#This Row],[Codon Optimize Capitalized?]] &lt;&gt; "No", Table65[[#This Row],[Codon Optimize Capitalized?]] &lt;&gt; ""),
                       LEN((SUBSTITUTE(SUBSTITUTE(SUBSTITUTE(SUBSTITUTE(SUBSTITUTE(SUBSTITUTE(SUBSTITUTE(_xlpm.Sequence, "A", ""), "C", ""), "G", ""), "T", ""), "U", ""), "g", ""), "c", ""))),
                       LEN(SUBSTITUTE(SUBSTITUTE(UPPER(_xlpm.Sequence), "G", ""), "C", ""))),
        _xlpm.GCLength, _xlpm.OriginalLength - _xlpm.NoGCLength,
        _xlpm.GCPercentage, IF(_xlpm.OriginalLength &gt; 15, _xlpm.GCLength / _xlpm.OriginalLength, 0.5),
                IF(OR(_xlpm.GCPercentage &gt; 0.65, _xlpm.GCPercentage &lt; 0.25), "Warning 7: Unoptimized region GC is not between 25-65%", "")
    ),
    ""
)</f>
        <v/>
      </c>
      <c r="BN448" s="4" t="str" cm="1">
        <f t="array" ref="BN448">_xlfn.LET(
    _xlpm.ProblemFound, _xlfn.TEXTJOIN(", ", TRUE, IF(OR(Table65[[#This Row],[Codon Optimize Capitalized?]]="No", Table65[[#This Row],[Codon Optimize Capitalized?]]=""), IF((ISNUMBER(SEARCH(Table_Restriction_Enzymes[XbaI], Table65[[#This Row],[Custom Sequence/Bank ID]]))), Table_Restriction_Enzymes[XbaI], ""),IF((ISNUMBER(FIND(LOWER(Table_Restriction_Enzymes[XbaI]), Table65[[#This Row],[Custom Sequence/Bank ID]]))), Table_Restriction_Enzymes[XbaI], ""))),
    IF(_xlpm.ProblemFound="", "", "[" &amp; _xlpm.ProblemFound &amp; "]"))</f>
        <v/>
      </c>
      <c r="BO448" s="4" t="str">
        <f>IF(Table_Sequence_Check[[#This Row],[Restriction Enzyme 1 Check]]&lt;&gt;"", Table_Restriction_Enzymes[[#Headers],[XbaI]],"")</f>
        <v/>
      </c>
      <c r="BP448" s="4" t="str" cm="1">
        <f t="array" ref="BP448">_xlfn.LET(
    _xlpm.ProblemFound, _xlfn.TEXTJOIN(", ", TRUE, IF(OR(Table65[[#This Row],[Codon Optimize Capitalized?]]="No", Table65[[#This Row],[Codon Optimize Capitalized?]]=""), IF((ISNUMBER(SEARCH(Table_Restriction_Enzymes[AscI], Table65[[#This Row],[Custom Sequence/Bank ID]]))), Table_Restriction_Enzymes[AscI], ""),IF((ISNUMBER(FIND(LOWER(Table_Restriction_Enzymes[AscI]), Table65[[#This Row],[Custom Sequence/Bank ID]]))), Table_Restriction_Enzymes[AscI], ""))),
    IF(_xlpm.ProblemFound="", "", "[" &amp; _xlpm.ProblemFound &amp; "]"))</f>
        <v/>
      </c>
      <c r="BQ448" s="4" t="str">
        <f>IF(Table_Sequence_Check[[#This Row],[Restriction Enzyme 2 Check]]&lt;&gt;"", Table_Restriction_Enzymes[[#Headers],[AscI]],"")</f>
        <v/>
      </c>
      <c r="BR448" s="4" t="str">
        <f>IF(AND(Table65[[#This Row],[Vector]] &lt;&gt; "Banked Construct",Table65[[#This Row],[Service]]&lt;&gt;"Stock RNA", Table65[[#This Row],[Service]]&lt;&gt;"HT Geneblock Custom RNA", Table_Sequence_Check[[#This Row],[Restriction Enzyme 1 Check]]&lt;&gt;"", Table_Sequence_Check[[#This Row],[Restriction Enzyme 2 Check]]&lt;&gt; ""),"Error 8: Remove instances of one of the following: " &amp; _xlfn.CONCAT(Table_Sequence_Check[[#This Row],[Restriction Enzyme 1 Check]],Table_Sequence_Check[[#This Row],[Restriction Enzyme 2 Check]]),"")</f>
        <v/>
      </c>
      <c r="BS448" s="4" t="str" cm="1">
        <f t="array" ref="BS448">IF(
   AND(
      Table65[[#This Row],[Service]] &lt;&gt; "",
      OR(
         COUNTIF(Table65[Service], "HT Custom RNA") &gt; 0,
         COUNTIF(Table65[Service], "HT Geneblock Custom RNA") &gt; 0
      ),
      COUNTA(_xlfn.UNIQUE(_xlfn._xlws.FILTER(Table65[Service], Table65[Service] &lt;&gt; ""))) &gt; 1
   ),
   "Error 9: If selecting HT Custom RNA or HT Geneblock Custom RNA, all items must match the selected HT service",
   ""
)</f>
        <v/>
      </c>
      <c r="BT448" s="4" t="str" cm="1">
        <f t="array" ref="BT448">IF(
   AND(
      Table65[[#This Row],[Service]] &lt;&gt; "",
      OR(COUNTIF(Table65[Service], "*HT Custom RNA*") &gt; 0, COUNTIF(Table65[Service], "*HT Geneblock Custom RNA*") &gt; 0),
      OR(
         COUNTA(_xlfn.UNIQUE(_xlfn._xlws.FILTER(Table65[RNA Analytics], (Table65[Service] &lt;&gt; "")))) &gt; 1,
         COUNTA(_xlfn.UNIQUE(_xlfn._xlws.FILTER(Table65[Bank Construct?], (Table65[Service] &lt;&gt; "")))) &gt; 1,
         COUNTA(_xlfn.UNIQUE(_xlfn._xlws.FILTER(Table65[Synthesis Type], (Table65[Service] &lt;&gt; "")))) &gt; 1
      )
   ),
   "Error 10: If submitting HT Custom RNA or HT Geneblock Custom RNA service request, all items must have the same Synthesis Type, Banking, and Analytics",
   ""
)</f>
        <v/>
      </c>
      <c r="BU448" s="4" t="str">
        <f>IF(AND(OR(Table65[[#This Row],[Service]] = "HT Custom RNA",Table65[[#This Row],[Service]] = "HT Geneblock Custom RNA"), Table65[[#This Row],[Vector]]="Banked Construct"),"Error 11: Banked constructs cannot be submitted for HT/Geneblock Custom RNA service. Contact the core if you'd like to resynthesize an entire banked plate","")</f>
        <v/>
      </c>
      <c r="BV448" s="4" t="str">
        <f>IF(AND(Table65[[#This Row],[Service]] &lt;&gt; "", Table65[[#This Row],[Vector]]="Banked Construct", Table65[[#This Row],[Bank Construct?]]="Yes"),"Error 12: Cannot bank constructs that are already banked","")</f>
        <v/>
      </c>
      <c r="BW448" s="4" t="str" cm="1">
        <f t="array" ref="BW448">_xlfn.LET(
    _xlpm.ProblemFound, _xlfn.TEXTJOIN(", ", TRUE, IF(AND(Table65[[#This Row],[Synthesis Type]]="Other RNA", OR(Table65[[#This Row],[Codon Optimize Capitalized?]]="No", Table65[[#This Row],[Codon Optimize Capitalized?]]="")), IF((ISNUMBER(SEARCH(Table_pA_Check[pA Check], Table65[[#This Row],[Custom Sequence/Bank ID]]))), Table_pA_Check[pA Check], ""),IF((ISNUMBER(FIND(LOWER(Table_pA_Check[pA Check]), Table65[[#This Row],[Custom Sequence/Bank ID]]))), Table_pA_Check[pA Check], ""))),
    IF(_xlpm.ProblemFound="", "", "Error 13: Problem sequences found (" &amp; _xlpm.ProblemFound &amp; ")"))</f>
        <v/>
      </c>
      <c r="BX448" s="4" t="str">
        <f>IF(AND(Table65[[#This Row],[Service]] &lt;&gt; "", Table65[[#This Row],[Codon Optimize Capitalized?]]&lt;&gt; "No", Table65[[#This Row],[Codon Optimize Capitalized?]]&lt;&gt; "", Table65[[#This Row],[Codon Optimize Capitalized?]]&lt;&gt; "No Options", EXACT(Table65[[#This Row],[Custom Sequence/Bank ID]],LOWER(Table65[[#This Row],[Custom Sequence/Bank ID]]))),"Error 14: Codon optimization is selected, but sequence is lowercase. Change regions for optimization to uppercase","")</f>
        <v/>
      </c>
      <c r="BY448" s="4" t="str">
        <f>IF(COUNTIF(Table65[Name], Table65[[#This Row],[Name]]) &gt; 1, "Error 15: Duplicate name", "")</f>
        <v/>
      </c>
      <c r="BZ448" s="4" t="str">
        <f>IF(
   Table65[[#This Row],[Service]]&lt;&gt;"",
   IF(
      AND(Table65[[#This Row],[Formulation]]="", Table65[[#This Row],[Number of Aliquots]]&gt;1),
      "Error 16: The RTC can only aliquot formulated circRNA; unformulated circRNA is stable through many freeze-thaw cycles",
      ""
   ),
   ""
)</f>
        <v/>
      </c>
      <c r="CA448" s="4" t="str">
        <f>IF(
   Table65[[#This Row],[Service]]&lt;&gt;"",
   IF(
      Table65[[#This Row],[Number of Aliquots]] &gt; (Table65[[#This Row],[Quantity (mg)]]*20),
      "Error 17: Too many aliquots. Maximum aliquots for Quantity requested = " &amp; (Table65[[#This Row],[Quantity (mg)]]*20),
      ""
   ),
   ""
)</f>
        <v/>
      </c>
      <c r="CB448" s="4" t="str">
        <f>IF(
   AND(Table65[[#This Row],[Service]]&lt;&gt;"", Table65[[#This Row],[Quantity (mg)]]&lt;0.2, Table65[[#This Row],[Formulation]]&lt;&gt;"", Table65[[#This Row],[Formulation]]&lt;&gt;"None"),
   "Error 18: Quantity too low. Minimum is 0.2mg for formulations",
   ""
)</f>
        <v/>
      </c>
      <c r="CC448" s="4" t="str">
        <f>IF(
   AND(Table65[[#This Row],[Service]]&lt;&gt;"", Table65[[#This Row],[Vector]]="No Vector", Table65[[#This Row],[Service]]&lt;&gt;"HT Geneblock Custom RNA"),
   "Error 19: [No Vector] can only be used for Geneblock service",
   ""
)</f>
        <v/>
      </c>
      <c r="CD448" s="4" t="str">
        <f>_xlfn.LET(
    _xlpm.errorList, _xlfn.TEXTJOIN(". ", TRUE, Table_Sequence_Check[[#This Row],[Problem Sequence Check]:[GC Check]],Table_Sequence_Check[[#This Row],[Restriction Enzyme Error]:[Gblock No Vector Check]]),
    IF(AND(Table65[[#This Row],[Service]]&lt;&gt;"", Table65[[#This Row],[Custom Sequence/Bank ID]]&lt;&gt;"SPECIAL",_xlpm.errorList&lt;&gt;""), _xlpm.errorList &amp; ".", "")
)</f>
        <v/>
      </c>
      <c r="CF448" s="3" t="str">
        <f t="shared" si="30"/>
        <v>Required</v>
      </c>
      <c r="CG448" s="1" t="str">
        <f t="shared" si="31"/>
        <v>Optional</v>
      </c>
      <c r="CH448" s="1" t="str">
        <f>IF(Table65[[#This Row],[Service]]&lt;&gt;"",IF((Table65[[#This Row],[Service]]="HT Custom RNA") + (Table65[[#This Row],[Service]]="HT Geneblock Custom RNA"), "Empty","Required"),"Empty")</f>
        <v>Empty</v>
      </c>
      <c r="CI448" s="1" t="str">
        <f>IF(Table65[[#This Row],[Service]] = "Stock RNA", "Required","Empty")</f>
        <v>Empty</v>
      </c>
      <c r="CJ448" s="1" t="str">
        <f>IF(OR(Table65[[#This Row],[Service]] = "Custom RNA", Table65[[#This Row],[Service]] = "HT Custom RNA", Table65[[#This Row],[Service]] = "HT Geneblock Custom RNA", Table65[[#This Row],[Service]] = "Formulation"), "Required", "Empty")</f>
        <v>Empty</v>
      </c>
      <c r="CK448" s="1" t="str">
        <f>IF(OR(Table65[[#This Row],[Service]] = "Custom RNA", Table65[[#This Row],[Service]] = "HT Custom RNA", Table65[[#This Row],[Service]] = "HT Geneblock Custom RNA"), "Required", "Empty")</f>
        <v>Empty</v>
      </c>
      <c r="CL448" s="1" t="str">
        <f>IF(OR(Table65[[#This Row],[Service]] = "Custom RNA", Table65[[#This Row],[Service]] = "HT Custom RNA", Table65[[#This Row],[Service]] = "HT Geneblock Custom RNA"), "Required", "Empty")</f>
        <v>Empty</v>
      </c>
      <c r="CM448" s="1" t="str">
        <f>IF(OR(Table65[[#This Row],[Service]] = "Custom RNA", Table65[[#This Row],[Service]] = "HT Custom RNA", Table65[[#This Row],[Service]] = "HT Geneblock Custom RNA"), "Required", "Empty")</f>
        <v>Empty</v>
      </c>
      <c r="CN448" s="1" t="str">
        <f>IF(AND(Table65[[#This Row],[Vector]]&lt;&gt;"Banked Construct", OR(Table65[[#This Row],[Service]] = "Custom RNA", Table65[[#This Row],[Service]] = "HT Custom RNA",Table65[[#This Row],[Service]] = "HT Geneblock Custom RNA",)), "Optional", "Empty")</f>
        <v>Empty</v>
      </c>
      <c r="CO448" s="1" t="str">
        <f>IF(OR(Table65[[#This Row],[Service]] = "Custom RNA", Table65[[#This Row],[Service]] = "HT Custom RNA"), "Optional", "Empty")</f>
        <v>Empty</v>
      </c>
      <c r="CP448" s="1" t="str">
        <f>IF(OR(Table65[[#This Row],[Service]] = "Custom RNA", Table65[[#This Row],[Service]] = "HT Custom RNA", Table65[[#This Row],[Service]] = "HT Custom Geneblock RNA"), "Optional", "Empty")</f>
        <v>Empty</v>
      </c>
      <c r="CQ448" s="1" t="str">
        <f>IF(Table65[[#This Row],[Service]]&lt;&gt;"",IF(OR(Table65[[#This Row],[Service]]="HT Custom RNA", Table65[[#This Row],[Service]]="HT Geneblock Custom RNA"), "Empty","Optional"),"Empty")</f>
        <v>Empty</v>
      </c>
      <c r="CR448" s="1" t="str">
        <f>IF(AND(Table65[[#This Row],[Formulation]]&lt;&gt;"",Table65[[#This Row],[Formulation]]&lt;&gt;"None",Table65[[#This Row],[Formulation]]&lt;&gt;"No Options"), "Required","Empty")</f>
        <v>Empty</v>
      </c>
      <c r="CS448" s="1" t="str">
        <f>IF(AND(Table65[[#This Row],[Formulation]]&lt;&gt;"",Table65[[#This Row],[Formulation]]&lt;&gt;"None",Table65[[#This Row],[Formulation]]&lt;&gt;"No Options"), "Optional","Empty")</f>
        <v>Empty</v>
      </c>
      <c r="CT448" s="1" t="str">
        <f t="shared" si="32"/>
        <v>Optional</v>
      </c>
      <c r="CU448" s="1" t="str">
        <f t="shared" si="33"/>
        <v>Optional</v>
      </c>
      <c r="CV448" s="2" t="str">
        <f t="shared" si="34"/>
        <v>Optional</v>
      </c>
    </row>
    <row r="449" spans="1:100" x14ac:dyDescent="0.35">
      <c r="A449" s="69">
        <v>445</v>
      </c>
      <c r="B449" s="59"/>
      <c r="C449" s="83"/>
      <c r="D449" s="85"/>
      <c r="E449" s="90"/>
      <c r="F449" s="60"/>
      <c r="G449" s="60"/>
      <c r="H449" s="60"/>
      <c r="I449" s="61"/>
      <c r="J449" s="61"/>
      <c r="K449" s="105"/>
      <c r="L449" s="90"/>
      <c r="M449" s="60"/>
      <c r="N449" s="108"/>
      <c r="O449" s="91"/>
      <c r="P449" s="111"/>
      <c r="Q449" s="93" t="str">
        <f>Table_Sequence_Check[[#This Row],[Final Warnings]]</f>
        <v/>
      </c>
      <c r="R449" s="19"/>
      <c r="S449" s="19"/>
      <c r="T449" s="19"/>
      <c r="BG449" s="3" t="str" cm="1">
        <f t="array" ref="BG449">_xlfn.LET(
    _xlpm.ProblemFound, _xlfn.TEXTJOIN(", ", TRUE, IF(OR(Table65[[#This Row],[Codon Optimize Capitalized?]]="No", Table65[[#This Row],[Codon Optimize Capitalized?]]=""), IF((ISNUMBER(SEARCH(Table_Problem_Sequences[Problem Sequences], Table65[[#This Row],[Custom Sequence/Bank ID]]))), Table_Problem_Sequences[Problem Sequences], ""),IF((ISNUMBER(FIND(LOWER(Table_Problem_Sequences[Problem Sequences]), Table65[[#This Row],[Custom Sequence/Bank ID]]))), Table_Problem_Sequences[Problem Sequences], ""))),
    IF(_xlpm.ProblemFound="", "", "Warning 1: Problem sequences found (" &amp; _xlpm.ProblemFound &amp; ")"))</f>
        <v/>
      </c>
      <c r="BH449" s="3" t="str">
        <f>IF(AND(Table65[[#This Row],[Vector]] &lt;&gt; "Banked Construct",Table65[[#This Row],[Service]]&lt;&gt;"Stock RNA", LEN(Table65[[#This Row],[Custom Sequence/Bank ID]])&lt;300, Table65[[#This Row],[Custom Sequence/Bank ID]]&lt;&gt;""),"Comment: Sequence is less than 300nt. A spacer sequence will be added to bring the length up to 300nt","")</f>
        <v/>
      </c>
      <c r="BI449" s="1" t="str">
        <f>IF(AND(Table65[[#This Row],[Custom Sequence/Bank ID]]&lt;&gt;"", Table65[[#This Row],[Codon Optimize Capitalized?]]&lt;&gt; "No", Table65[[#This Row],[Codon Optimize Capitalized?]]&lt;&gt; "", Table65[[#This Row],[Codon Optimize Capitalized?]]&lt;&gt; "No Options"),
    IF(MOD(LEN(SUBSTITUTE(SUBSTITUTE(SUBSTITUTE(SUBSTITUTE(SUBSTITUTE(Table65[[#This Row],[Custom Sequence/Bank ID]], "a", ""), "c", ""), "g", ""), "u", ""), "t", "")), 3) = 0,
        "",
        "Error 3: Optimization regions not divisible by 3"),
    "")</f>
        <v/>
      </c>
      <c r="BJ449" s="1" t="str">
        <f>IF(
    Table65[[#This Row],[Vector]]="Banked Construct",
    IF(
        AND(
            LEFT(Table65[[#This Row],[Custom Sequence/Bank ID]], 3)="RTC",
            ISNUMBER(VALUE(MID(Table65[[#This Row],[Custom Sequence/Bank ID]], 4, 7))),
            LEN(Table65[[#This Row],[Custom Sequence/Bank ID]])=10
        ),
        "",
        "Error 4: Incorrect Bank ID"
    ),
    ""
)</f>
        <v/>
      </c>
      <c r="BK449" s="1" t="str">
        <f>IF(
   AND(Table65[[#This Row],[Vector]]&lt;&gt;"Banked Construct", LEN(Table65[[#This Row],[Custom Sequence/Bank ID]])&gt;0),
   IF(
      LEN(
         SUBSTITUTE(
            SUBSTITUTE(
               SUBSTITUTE(
                  SUBSTITUTE(UPPER(Table65[[#This Row],[Custom Sequence/Bank ID]]),"A",""),
               "C",""),
            "T",""),
         "G","")
      )&gt;0,
      "Error 5: Non-ACGT characters present",
      ""
   ),
   ""
)</f>
        <v/>
      </c>
      <c r="BL449" s="4" t="str">
        <f>IF(AND(Table65[[#This Row],[Vector]] &lt;&gt; "Banked Construct",Table65[[#This Row],[Service]]="Custom RNA", LEN(Table65[[#This Row],[Custom Sequence/Bank ID]])&gt;10000),"Error 6: Maximum sequence length is 10,000nt",IF(AND(Table65[[#This Row],[Vector]] &lt;&gt; "Banked Construct",Table65[[#This Row],[Service]]="HT Custom RNA", LEN(Table65[[#This Row],[Custom Sequence/Bank ID]])&gt;5000),"Error 6: Maximum sequence length for HT is 5,000nt", IF(Table65[[#This Row],[Service]]="HT Geneblock Custom RNA", IF(AND(Table65[[#This Row],[Vector]]="RTC coding circRNA", LEN(Table65[[#This Row],[Custom Sequence/Bank ID]])&gt;3793),"Error 6: Maximum sequence length for Coding CircRNA Geneblock is 3,793nt", IF(AND(Table65[[#This Row],[Vector]]="RTC noncoding circRNA", LEN(Table65[[#This Row],[Custom Sequence/Bank ID]])&gt;4493),"Error 6: Maximum sequence length for Noncoding CircRNA Geneblock is 4,493nt", IF(AND(Table65[[#This Row],[Vector]]="RTC Other RNA", LEN(Table65[[#This Row],[Custom Sequence/Bank ID]])&gt;4913),"Error 6: Maximum sequence length for Other RNA Geneblock is 4,913nt",""))),"")))</f>
        <v/>
      </c>
      <c r="BM449" s="4" t="str">
        <f>IF(AND(Table65[[#This Row],[Vector]] &lt;&gt; "Banked Construct", Table65[[#This Row],[Service]]&lt;&gt;"Stock RNA", Table65[[#This Row],[Custom Sequence/Bank ID]]&lt;&gt;""),
    _xlfn.LET(
        _xlpm.Sequence, Table65[[#This Row],[Custom Sequence/Bank ID]],
        _xlpm.OriginalLength, IF(AND(Table65[[#This Row],[Codon Optimize Capitalized?]] &lt;&gt; "No", Table65[[#This Row],[Codon Optimize Capitalized?]] &lt;&gt; ""),
                           LEN(SUBSTITUTE(SUBSTITUTE(SUBSTITUTE(SUBSTITUTE(SUBSTITUTE(_xlpm.Sequence, "A", ""), "C", ""), "G", ""), "T", ""), "U", "")),
                           LEN(_xlpm.Sequence)),
        _xlpm.NoGCLength, IF(AND(Table65[[#This Row],[Codon Optimize Capitalized?]] &lt;&gt; "No", Table65[[#This Row],[Codon Optimize Capitalized?]] &lt;&gt; ""),
                       LEN((SUBSTITUTE(SUBSTITUTE(SUBSTITUTE(SUBSTITUTE(SUBSTITUTE(SUBSTITUTE(SUBSTITUTE(_xlpm.Sequence, "A", ""), "C", ""), "G", ""), "T", ""), "U", ""), "g", ""), "c", ""))),
                       LEN(SUBSTITUTE(SUBSTITUTE(UPPER(_xlpm.Sequence), "G", ""), "C", ""))),
        _xlpm.GCLength, _xlpm.OriginalLength - _xlpm.NoGCLength,
        _xlpm.GCPercentage, IF(_xlpm.OriginalLength &gt; 15, _xlpm.GCLength / _xlpm.OriginalLength, 0.5),
                IF(OR(_xlpm.GCPercentage &gt; 0.65, _xlpm.GCPercentage &lt; 0.25), "Warning 7: Unoptimized region GC is not between 25-65%", "")
    ),
    ""
)</f>
        <v/>
      </c>
      <c r="BN449" s="4" t="str" cm="1">
        <f t="array" ref="BN449">_xlfn.LET(
    _xlpm.ProblemFound, _xlfn.TEXTJOIN(", ", TRUE, IF(OR(Table65[[#This Row],[Codon Optimize Capitalized?]]="No", Table65[[#This Row],[Codon Optimize Capitalized?]]=""), IF((ISNUMBER(SEARCH(Table_Restriction_Enzymes[XbaI], Table65[[#This Row],[Custom Sequence/Bank ID]]))), Table_Restriction_Enzymes[XbaI], ""),IF((ISNUMBER(FIND(LOWER(Table_Restriction_Enzymes[XbaI]), Table65[[#This Row],[Custom Sequence/Bank ID]]))), Table_Restriction_Enzymes[XbaI], ""))),
    IF(_xlpm.ProblemFound="", "", "[" &amp; _xlpm.ProblemFound &amp; "]"))</f>
        <v/>
      </c>
      <c r="BO449" s="4" t="str">
        <f>IF(Table_Sequence_Check[[#This Row],[Restriction Enzyme 1 Check]]&lt;&gt;"", Table_Restriction_Enzymes[[#Headers],[XbaI]],"")</f>
        <v/>
      </c>
      <c r="BP449" s="4" t="str" cm="1">
        <f t="array" ref="BP449">_xlfn.LET(
    _xlpm.ProblemFound, _xlfn.TEXTJOIN(", ", TRUE, IF(OR(Table65[[#This Row],[Codon Optimize Capitalized?]]="No", Table65[[#This Row],[Codon Optimize Capitalized?]]=""), IF((ISNUMBER(SEARCH(Table_Restriction_Enzymes[AscI], Table65[[#This Row],[Custom Sequence/Bank ID]]))), Table_Restriction_Enzymes[AscI], ""),IF((ISNUMBER(FIND(LOWER(Table_Restriction_Enzymes[AscI]), Table65[[#This Row],[Custom Sequence/Bank ID]]))), Table_Restriction_Enzymes[AscI], ""))),
    IF(_xlpm.ProblemFound="", "", "[" &amp; _xlpm.ProblemFound &amp; "]"))</f>
        <v/>
      </c>
      <c r="BQ449" s="4" t="str">
        <f>IF(Table_Sequence_Check[[#This Row],[Restriction Enzyme 2 Check]]&lt;&gt;"", Table_Restriction_Enzymes[[#Headers],[AscI]],"")</f>
        <v/>
      </c>
      <c r="BR449" s="4" t="str">
        <f>IF(AND(Table65[[#This Row],[Vector]] &lt;&gt; "Banked Construct",Table65[[#This Row],[Service]]&lt;&gt;"Stock RNA", Table65[[#This Row],[Service]]&lt;&gt;"HT Geneblock Custom RNA", Table_Sequence_Check[[#This Row],[Restriction Enzyme 1 Check]]&lt;&gt;"", Table_Sequence_Check[[#This Row],[Restriction Enzyme 2 Check]]&lt;&gt; ""),"Error 8: Remove instances of one of the following: " &amp; _xlfn.CONCAT(Table_Sequence_Check[[#This Row],[Restriction Enzyme 1 Check]],Table_Sequence_Check[[#This Row],[Restriction Enzyme 2 Check]]),"")</f>
        <v/>
      </c>
      <c r="BS449" s="4" t="str" cm="1">
        <f t="array" ref="BS449">IF(
   AND(
      Table65[[#This Row],[Service]] &lt;&gt; "",
      OR(
         COUNTIF(Table65[Service], "HT Custom RNA") &gt; 0,
         COUNTIF(Table65[Service], "HT Geneblock Custom RNA") &gt; 0
      ),
      COUNTA(_xlfn.UNIQUE(_xlfn._xlws.FILTER(Table65[Service], Table65[Service] &lt;&gt; ""))) &gt; 1
   ),
   "Error 9: If selecting HT Custom RNA or HT Geneblock Custom RNA, all items must match the selected HT service",
   ""
)</f>
        <v/>
      </c>
      <c r="BT449" s="4" t="str" cm="1">
        <f t="array" ref="BT449">IF(
   AND(
      Table65[[#This Row],[Service]] &lt;&gt; "",
      OR(COUNTIF(Table65[Service], "*HT Custom RNA*") &gt; 0, COUNTIF(Table65[Service], "*HT Geneblock Custom RNA*") &gt; 0),
      OR(
         COUNTA(_xlfn.UNIQUE(_xlfn._xlws.FILTER(Table65[RNA Analytics], (Table65[Service] &lt;&gt; "")))) &gt; 1,
         COUNTA(_xlfn.UNIQUE(_xlfn._xlws.FILTER(Table65[Bank Construct?], (Table65[Service] &lt;&gt; "")))) &gt; 1,
         COUNTA(_xlfn.UNIQUE(_xlfn._xlws.FILTER(Table65[Synthesis Type], (Table65[Service] &lt;&gt; "")))) &gt; 1
      )
   ),
   "Error 10: If submitting HT Custom RNA or HT Geneblock Custom RNA service request, all items must have the same Synthesis Type, Banking, and Analytics",
   ""
)</f>
        <v/>
      </c>
      <c r="BU449" s="4" t="str">
        <f>IF(AND(OR(Table65[[#This Row],[Service]] = "HT Custom RNA",Table65[[#This Row],[Service]] = "HT Geneblock Custom RNA"), Table65[[#This Row],[Vector]]="Banked Construct"),"Error 11: Banked constructs cannot be submitted for HT/Geneblock Custom RNA service. Contact the core if you'd like to resynthesize an entire banked plate","")</f>
        <v/>
      </c>
      <c r="BV449" s="4" t="str">
        <f>IF(AND(Table65[[#This Row],[Service]] &lt;&gt; "", Table65[[#This Row],[Vector]]="Banked Construct", Table65[[#This Row],[Bank Construct?]]="Yes"),"Error 12: Cannot bank constructs that are already banked","")</f>
        <v/>
      </c>
      <c r="BW449" s="4" t="str" cm="1">
        <f t="array" ref="BW449">_xlfn.LET(
    _xlpm.ProblemFound, _xlfn.TEXTJOIN(", ", TRUE, IF(AND(Table65[[#This Row],[Synthesis Type]]="Other RNA", OR(Table65[[#This Row],[Codon Optimize Capitalized?]]="No", Table65[[#This Row],[Codon Optimize Capitalized?]]="")), IF((ISNUMBER(SEARCH(Table_pA_Check[pA Check], Table65[[#This Row],[Custom Sequence/Bank ID]]))), Table_pA_Check[pA Check], ""),IF((ISNUMBER(FIND(LOWER(Table_pA_Check[pA Check]), Table65[[#This Row],[Custom Sequence/Bank ID]]))), Table_pA_Check[pA Check], ""))),
    IF(_xlpm.ProblemFound="", "", "Error 13: Problem sequences found (" &amp; _xlpm.ProblemFound &amp; ")"))</f>
        <v/>
      </c>
      <c r="BX449" s="4" t="str">
        <f>IF(AND(Table65[[#This Row],[Service]] &lt;&gt; "", Table65[[#This Row],[Codon Optimize Capitalized?]]&lt;&gt; "No", Table65[[#This Row],[Codon Optimize Capitalized?]]&lt;&gt; "", Table65[[#This Row],[Codon Optimize Capitalized?]]&lt;&gt; "No Options", EXACT(Table65[[#This Row],[Custom Sequence/Bank ID]],LOWER(Table65[[#This Row],[Custom Sequence/Bank ID]]))),"Error 14: Codon optimization is selected, but sequence is lowercase. Change regions for optimization to uppercase","")</f>
        <v/>
      </c>
      <c r="BY449" s="4" t="str">
        <f>IF(COUNTIF(Table65[Name], Table65[[#This Row],[Name]]) &gt; 1, "Error 15: Duplicate name", "")</f>
        <v/>
      </c>
      <c r="BZ449" s="4" t="str">
        <f>IF(
   Table65[[#This Row],[Service]]&lt;&gt;"",
   IF(
      AND(Table65[[#This Row],[Formulation]]="", Table65[[#This Row],[Number of Aliquots]]&gt;1),
      "Error 16: The RTC can only aliquot formulated circRNA; unformulated circRNA is stable through many freeze-thaw cycles",
      ""
   ),
   ""
)</f>
        <v/>
      </c>
      <c r="CA449" s="4" t="str">
        <f>IF(
   Table65[[#This Row],[Service]]&lt;&gt;"",
   IF(
      Table65[[#This Row],[Number of Aliquots]] &gt; (Table65[[#This Row],[Quantity (mg)]]*20),
      "Error 17: Too many aliquots. Maximum aliquots for Quantity requested = " &amp; (Table65[[#This Row],[Quantity (mg)]]*20),
      ""
   ),
   ""
)</f>
        <v/>
      </c>
      <c r="CB449" s="4" t="str">
        <f>IF(
   AND(Table65[[#This Row],[Service]]&lt;&gt;"", Table65[[#This Row],[Quantity (mg)]]&lt;0.2, Table65[[#This Row],[Formulation]]&lt;&gt;"", Table65[[#This Row],[Formulation]]&lt;&gt;"None"),
   "Error 18: Quantity too low. Minimum is 0.2mg for formulations",
   ""
)</f>
        <v/>
      </c>
      <c r="CC449" s="4" t="str">
        <f>IF(
   AND(Table65[[#This Row],[Service]]&lt;&gt;"", Table65[[#This Row],[Vector]]="No Vector", Table65[[#This Row],[Service]]&lt;&gt;"HT Geneblock Custom RNA"),
   "Error 19: [No Vector] can only be used for Geneblock service",
   ""
)</f>
        <v/>
      </c>
      <c r="CD449" s="4" t="str">
        <f>_xlfn.LET(
    _xlpm.errorList, _xlfn.TEXTJOIN(". ", TRUE, Table_Sequence_Check[[#This Row],[Problem Sequence Check]:[GC Check]],Table_Sequence_Check[[#This Row],[Restriction Enzyme Error]:[Gblock No Vector Check]]),
    IF(AND(Table65[[#This Row],[Service]]&lt;&gt;"", Table65[[#This Row],[Custom Sequence/Bank ID]]&lt;&gt;"SPECIAL",_xlpm.errorList&lt;&gt;""), _xlpm.errorList &amp; ".", "")
)</f>
        <v/>
      </c>
      <c r="CF449" s="3" t="str">
        <f t="shared" si="30"/>
        <v>Required</v>
      </c>
      <c r="CG449" s="1" t="str">
        <f t="shared" si="31"/>
        <v>Optional</v>
      </c>
      <c r="CH449" s="1" t="str">
        <f>IF(Table65[[#This Row],[Service]]&lt;&gt;"",IF((Table65[[#This Row],[Service]]="HT Custom RNA") + (Table65[[#This Row],[Service]]="HT Geneblock Custom RNA"), "Empty","Required"),"Empty")</f>
        <v>Empty</v>
      </c>
      <c r="CI449" s="1" t="str">
        <f>IF(Table65[[#This Row],[Service]] = "Stock RNA", "Required","Empty")</f>
        <v>Empty</v>
      </c>
      <c r="CJ449" s="1" t="str">
        <f>IF(OR(Table65[[#This Row],[Service]] = "Custom RNA", Table65[[#This Row],[Service]] = "HT Custom RNA", Table65[[#This Row],[Service]] = "HT Geneblock Custom RNA", Table65[[#This Row],[Service]] = "Formulation"), "Required", "Empty")</f>
        <v>Empty</v>
      </c>
      <c r="CK449" s="1" t="str">
        <f>IF(OR(Table65[[#This Row],[Service]] = "Custom RNA", Table65[[#This Row],[Service]] = "HT Custom RNA", Table65[[#This Row],[Service]] = "HT Geneblock Custom RNA"), "Required", "Empty")</f>
        <v>Empty</v>
      </c>
      <c r="CL449" s="1" t="str">
        <f>IF(OR(Table65[[#This Row],[Service]] = "Custom RNA", Table65[[#This Row],[Service]] = "HT Custom RNA", Table65[[#This Row],[Service]] = "HT Geneblock Custom RNA"), "Required", "Empty")</f>
        <v>Empty</v>
      </c>
      <c r="CM449" s="1" t="str">
        <f>IF(OR(Table65[[#This Row],[Service]] = "Custom RNA", Table65[[#This Row],[Service]] = "HT Custom RNA", Table65[[#This Row],[Service]] = "HT Geneblock Custom RNA"), "Required", "Empty")</f>
        <v>Empty</v>
      </c>
      <c r="CN449" s="1" t="str">
        <f>IF(AND(Table65[[#This Row],[Vector]]&lt;&gt;"Banked Construct", OR(Table65[[#This Row],[Service]] = "Custom RNA", Table65[[#This Row],[Service]] = "HT Custom RNA",Table65[[#This Row],[Service]] = "HT Geneblock Custom RNA",)), "Optional", "Empty")</f>
        <v>Empty</v>
      </c>
      <c r="CO449" s="1" t="str">
        <f>IF(OR(Table65[[#This Row],[Service]] = "Custom RNA", Table65[[#This Row],[Service]] = "HT Custom RNA"), "Optional", "Empty")</f>
        <v>Empty</v>
      </c>
      <c r="CP449" s="1" t="str">
        <f>IF(OR(Table65[[#This Row],[Service]] = "Custom RNA", Table65[[#This Row],[Service]] = "HT Custom RNA", Table65[[#This Row],[Service]] = "HT Custom Geneblock RNA"), "Optional", "Empty")</f>
        <v>Empty</v>
      </c>
      <c r="CQ449" s="1" t="str">
        <f>IF(Table65[[#This Row],[Service]]&lt;&gt;"",IF(OR(Table65[[#This Row],[Service]]="HT Custom RNA", Table65[[#This Row],[Service]]="HT Geneblock Custom RNA"), "Empty","Optional"),"Empty")</f>
        <v>Empty</v>
      </c>
      <c r="CR449" s="1" t="str">
        <f>IF(AND(Table65[[#This Row],[Formulation]]&lt;&gt;"",Table65[[#This Row],[Formulation]]&lt;&gt;"None",Table65[[#This Row],[Formulation]]&lt;&gt;"No Options"), "Required","Empty")</f>
        <v>Empty</v>
      </c>
      <c r="CS449" s="1" t="str">
        <f>IF(AND(Table65[[#This Row],[Formulation]]&lt;&gt;"",Table65[[#This Row],[Formulation]]&lt;&gt;"None",Table65[[#This Row],[Formulation]]&lt;&gt;"No Options"), "Optional","Empty")</f>
        <v>Empty</v>
      </c>
      <c r="CT449" s="1" t="str">
        <f t="shared" si="32"/>
        <v>Optional</v>
      </c>
      <c r="CU449" s="1" t="str">
        <f t="shared" si="33"/>
        <v>Optional</v>
      </c>
      <c r="CV449" s="2" t="str">
        <f t="shared" si="34"/>
        <v>Optional</v>
      </c>
    </row>
    <row r="450" spans="1:100" x14ac:dyDescent="0.35">
      <c r="A450" s="69">
        <v>446</v>
      </c>
      <c r="B450" s="59"/>
      <c r="C450" s="83"/>
      <c r="D450" s="85"/>
      <c r="E450" s="90"/>
      <c r="F450" s="60"/>
      <c r="G450" s="60"/>
      <c r="H450" s="60"/>
      <c r="I450" s="61"/>
      <c r="J450" s="61"/>
      <c r="K450" s="105"/>
      <c r="L450" s="90"/>
      <c r="M450" s="60"/>
      <c r="N450" s="108"/>
      <c r="O450" s="91"/>
      <c r="P450" s="111"/>
      <c r="Q450" s="93" t="str">
        <f>Table_Sequence_Check[[#This Row],[Final Warnings]]</f>
        <v/>
      </c>
      <c r="R450" s="19"/>
      <c r="S450" s="19"/>
      <c r="T450" s="19"/>
      <c r="BG450" s="3" t="str" cm="1">
        <f t="array" ref="BG450">_xlfn.LET(
    _xlpm.ProblemFound, _xlfn.TEXTJOIN(", ", TRUE, IF(OR(Table65[[#This Row],[Codon Optimize Capitalized?]]="No", Table65[[#This Row],[Codon Optimize Capitalized?]]=""), IF((ISNUMBER(SEARCH(Table_Problem_Sequences[Problem Sequences], Table65[[#This Row],[Custom Sequence/Bank ID]]))), Table_Problem_Sequences[Problem Sequences], ""),IF((ISNUMBER(FIND(LOWER(Table_Problem_Sequences[Problem Sequences]), Table65[[#This Row],[Custom Sequence/Bank ID]]))), Table_Problem_Sequences[Problem Sequences], ""))),
    IF(_xlpm.ProblemFound="", "", "Warning 1: Problem sequences found (" &amp; _xlpm.ProblemFound &amp; ")"))</f>
        <v/>
      </c>
      <c r="BH450" s="3" t="str">
        <f>IF(AND(Table65[[#This Row],[Vector]] &lt;&gt; "Banked Construct",Table65[[#This Row],[Service]]&lt;&gt;"Stock RNA", LEN(Table65[[#This Row],[Custom Sequence/Bank ID]])&lt;300, Table65[[#This Row],[Custom Sequence/Bank ID]]&lt;&gt;""),"Comment: Sequence is less than 300nt. A spacer sequence will be added to bring the length up to 300nt","")</f>
        <v/>
      </c>
      <c r="BI450" s="1" t="str">
        <f>IF(AND(Table65[[#This Row],[Custom Sequence/Bank ID]]&lt;&gt;"", Table65[[#This Row],[Codon Optimize Capitalized?]]&lt;&gt; "No", Table65[[#This Row],[Codon Optimize Capitalized?]]&lt;&gt; "", Table65[[#This Row],[Codon Optimize Capitalized?]]&lt;&gt; "No Options"),
    IF(MOD(LEN(SUBSTITUTE(SUBSTITUTE(SUBSTITUTE(SUBSTITUTE(SUBSTITUTE(Table65[[#This Row],[Custom Sequence/Bank ID]], "a", ""), "c", ""), "g", ""), "u", ""), "t", "")), 3) = 0,
        "",
        "Error 3: Optimization regions not divisible by 3"),
    "")</f>
        <v/>
      </c>
      <c r="BJ450" s="1" t="str">
        <f>IF(
    Table65[[#This Row],[Vector]]="Banked Construct",
    IF(
        AND(
            LEFT(Table65[[#This Row],[Custom Sequence/Bank ID]], 3)="RTC",
            ISNUMBER(VALUE(MID(Table65[[#This Row],[Custom Sequence/Bank ID]], 4, 7))),
            LEN(Table65[[#This Row],[Custom Sequence/Bank ID]])=10
        ),
        "",
        "Error 4: Incorrect Bank ID"
    ),
    ""
)</f>
        <v/>
      </c>
      <c r="BK450" s="1" t="str">
        <f>IF(
   AND(Table65[[#This Row],[Vector]]&lt;&gt;"Banked Construct", LEN(Table65[[#This Row],[Custom Sequence/Bank ID]])&gt;0),
   IF(
      LEN(
         SUBSTITUTE(
            SUBSTITUTE(
               SUBSTITUTE(
                  SUBSTITUTE(UPPER(Table65[[#This Row],[Custom Sequence/Bank ID]]),"A",""),
               "C",""),
            "T",""),
         "G","")
      )&gt;0,
      "Error 5: Non-ACGT characters present",
      ""
   ),
   ""
)</f>
        <v/>
      </c>
      <c r="BL450" s="4" t="str">
        <f>IF(AND(Table65[[#This Row],[Vector]] &lt;&gt; "Banked Construct",Table65[[#This Row],[Service]]="Custom RNA", LEN(Table65[[#This Row],[Custom Sequence/Bank ID]])&gt;10000),"Error 6: Maximum sequence length is 10,000nt",IF(AND(Table65[[#This Row],[Vector]] &lt;&gt; "Banked Construct",Table65[[#This Row],[Service]]="HT Custom RNA", LEN(Table65[[#This Row],[Custom Sequence/Bank ID]])&gt;5000),"Error 6: Maximum sequence length for HT is 5,000nt", IF(Table65[[#This Row],[Service]]="HT Geneblock Custom RNA", IF(AND(Table65[[#This Row],[Vector]]="RTC coding circRNA", LEN(Table65[[#This Row],[Custom Sequence/Bank ID]])&gt;3793),"Error 6: Maximum sequence length for Coding CircRNA Geneblock is 3,793nt", IF(AND(Table65[[#This Row],[Vector]]="RTC noncoding circRNA", LEN(Table65[[#This Row],[Custom Sequence/Bank ID]])&gt;4493),"Error 6: Maximum sequence length for Noncoding CircRNA Geneblock is 4,493nt", IF(AND(Table65[[#This Row],[Vector]]="RTC Other RNA", LEN(Table65[[#This Row],[Custom Sequence/Bank ID]])&gt;4913),"Error 6: Maximum sequence length for Other RNA Geneblock is 4,913nt",""))),"")))</f>
        <v/>
      </c>
      <c r="BM450" s="4" t="str">
        <f>IF(AND(Table65[[#This Row],[Vector]] &lt;&gt; "Banked Construct", Table65[[#This Row],[Service]]&lt;&gt;"Stock RNA", Table65[[#This Row],[Custom Sequence/Bank ID]]&lt;&gt;""),
    _xlfn.LET(
        _xlpm.Sequence, Table65[[#This Row],[Custom Sequence/Bank ID]],
        _xlpm.OriginalLength, IF(AND(Table65[[#This Row],[Codon Optimize Capitalized?]] &lt;&gt; "No", Table65[[#This Row],[Codon Optimize Capitalized?]] &lt;&gt; ""),
                           LEN(SUBSTITUTE(SUBSTITUTE(SUBSTITUTE(SUBSTITUTE(SUBSTITUTE(_xlpm.Sequence, "A", ""), "C", ""), "G", ""), "T", ""), "U", "")),
                           LEN(_xlpm.Sequence)),
        _xlpm.NoGCLength, IF(AND(Table65[[#This Row],[Codon Optimize Capitalized?]] &lt;&gt; "No", Table65[[#This Row],[Codon Optimize Capitalized?]] &lt;&gt; ""),
                       LEN((SUBSTITUTE(SUBSTITUTE(SUBSTITUTE(SUBSTITUTE(SUBSTITUTE(SUBSTITUTE(SUBSTITUTE(_xlpm.Sequence, "A", ""), "C", ""), "G", ""), "T", ""), "U", ""), "g", ""), "c", ""))),
                       LEN(SUBSTITUTE(SUBSTITUTE(UPPER(_xlpm.Sequence), "G", ""), "C", ""))),
        _xlpm.GCLength, _xlpm.OriginalLength - _xlpm.NoGCLength,
        _xlpm.GCPercentage, IF(_xlpm.OriginalLength &gt; 15, _xlpm.GCLength / _xlpm.OriginalLength, 0.5),
                IF(OR(_xlpm.GCPercentage &gt; 0.65, _xlpm.GCPercentage &lt; 0.25), "Warning 7: Unoptimized region GC is not between 25-65%", "")
    ),
    ""
)</f>
        <v/>
      </c>
      <c r="BN450" s="4" t="str" cm="1">
        <f t="array" ref="BN450">_xlfn.LET(
    _xlpm.ProblemFound, _xlfn.TEXTJOIN(", ", TRUE, IF(OR(Table65[[#This Row],[Codon Optimize Capitalized?]]="No", Table65[[#This Row],[Codon Optimize Capitalized?]]=""), IF((ISNUMBER(SEARCH(Table_Restriction_Enzymes[XbaI], Table65[[#This Row],[Custom Sequence/Bank ID]]))), Table_Restriction_Enzymes[XbaI], ""),IF((ISNUMBER(FIND(LOWER(Table_Restriction_Enzymes[XbaI]), Table65[[#This Row],[Custom Sequence/Bank ID]]))), Table_Restriction_Enzymes[XbaI], ""))),
    IF(_xlpm.ProblemFound="", "", "[" &amp; _xlpm.ProblemFound &amp; "]"))</f>
        <v/>
      </c>
      <c r="BO450" s="4" t="str">
        <f>IF(Table_Sequence_Check[[#This Row],[Restriction Enzyme 1 Check]]&lt;&gt;"", Table_Restriction_Enzymes[[#Headers],[XbaI]],"")</f>
        <v/>
      </c>
      <c r="BP450" s="4" t="str" cm="1">
        <f t="array" ref="BP450">_xlfn.LET(
    _xlpm.ProblemFound, _xlfn.TEXTJOIN(", ", TRUE, IF(OR(Table65[[#This Row],[Codon Optimize Capitalized?]]="No", Table65[[#This Row],[Codon Optimize Capitalized?]]=""), IF((ISNUMBER(SEARCH(Table_Restriction_Enzymes[AscI], Table65[[#This Row],[Custom Sequence/Bank ID]]))), Table_Restriction_Enzymes[AscI], ""),IF((ISNUMBER(FIND(LOWER(Table_Restriction_Enzymes[AscI]), Table65[[#This Row],[Custom Sequence/Bank ID]]))), Table_Restriction_Enzymes[AscI], ""))),
    IF(_xlpm.ProblemFound="", "", "[" &amp; _xlpm.ProblemFound &amp; "]"))</f>
        <v/>
      </c>
      <c r="BQ450" s="4" t="str">
        <f>IF(Table_Sequence_Check[[#This Row],[Restriction Enzyme 2 Check]]&lt;&gt;"", Table_Restriction_Enzymes[[#Headers],[AscI]],"")</f>
        <v/>
      </c>
      <c r="BR450" s="4" t="str">
        <f>IF(AND(Table65[[#This Row],[Vector]] &lt;&gt; "Banked Construct",Table65[[#This Row],[Service]]&lt;&gt;"Stock RNA", Table65[[#This Row],[Service]]&lt;&gt;"HT Geneblock Custom RNA", Table_Sequence_Check[[#This Row],[Restriction Enzyme 1 Check]]&lt;&gt;"", Table_Sequence_Check[[#This Row],[Restriction Enzyme 2 Check]]&lt;&gt; ""),"Error 8: Remove instances of one of the following: " &amp; _xlfn.CONCAT(Table_Sequence_Check[[#This Row],[Restriction Enzyme 1 Check]],Table_Sequence_Check[[#This Row],[Restriction Enzyme 2 Check]]),"")</f>
        <v/>
      </c>
      <c r="BS450" s="4" t="str" cm="1">
        <f t="array" ref="BS450">IF(
   AND(
      Table65[[#This Row],[Service]] &lt;&gt; "",
      OR(
         COUNTIF(Table65[Service], "HT Custom RNA") &gt; 0,
         COUNTIF(Table65[Service], "HT Geneblock Custom RNA") &gt; 0
      ),
      COUNTA(_xlfn.UNIQUE(_xlfn._xlws.FILTER(Table65[Service], Table65[Service] &lt;&gt; ""))) &gt; 1
   ),
   "Error 9: If selecting HT Custom RNA or HT Geneblock Custom RNA, all items must match the selected HT service",
   ""
)</f>
        <v/>
      </c>
      <c r="BT450" s="4" t="str" cm="1">
        <f t="array" ref="BT450">IF(
   AND(
      Table65[[#This Row],[Service]] &lt;&gt; "",
      OR(COUNTIF(Table65[Service], "*HT Custom RNA*") &gt; 0, COUNTIF(Table65[Service], "*HT Geneblock Custom RNA*") &gt; 0),
      OR(
         COUNTA(_xlfn.UNIQUE(_xlfn._xlws.FILTER(Table65[RNA Analytics], (Table65[Service] &lt;&gt; "")))) &gt; 1,
         COUNTA(_xlfn.UNIQUE(_xlfn._xlws.FILTER(Table65[Bank Construct?], (Table65[Service] &lt;&gt; "")))) &gt; 1,
         COUNTA(_xlfn.UNIQUE(_xlfn._xlws.FILTER(Table65[Synthesis Type], (Table65[Service] &lt;&gt; "")))) &gt; 1
      )
   ),
   "Error 10: If submitting HT Custom RNA or HT Geneblock Custom RNA service request, all items must have the same Synthesis Type, Banking, and Analytics",
   ""
)</f>
        <v/>
      </c>
      <c r="BU450" s="4" t="str">
        <f>IF(AND(OR(Table65[[#This Row],[Service]] = "HT Custom RNA",Table65[[#This Row],[Service]] = "HT Geneblock Custom RNA"), Table65[[#This Row],[Vector]]="Banked Construct"),"Error 11: Banked constructs cannot be submitted for HT/Geneblock Custom RNA service. Contact the core if you'd like to resynthesize an entire banked plate","")</f>
        <v/>
      </c>
      <c r="BV450" s="4" t="str">
        <f>IF(AND(Table65[[#This Row],[Service]] &lt;&gt; "", Table65[[#This Row],[Vector]]="Banked Construct", Table65[[#This Row],[Bank Construct?]]="Yes"),"Error 12: Cannot bank constructs that are already banked","")</f>
        <v/>
      </c>
      <c r="BW450" s="4" t="str" cm="1">
        <f t="array" ref="BW450">_xlfn.LET(
    _xlpm.ProblemFound, _xlfn.TEXTJOIN(", ", TRUE, IF(AND(Table65[[#This Row],[Synthesis Type]]="Other RNA", OR(Table65[[#This Row],[Codon Optimize Capitalized?]]="No", Table65[[#This Row],[Codon Optimize Capitalized?]]="")), IF((ISNUMBER(SEARCH(Table_pA_Check[pA Check], Table65[[#This Row],[Custom Sequence/Bank ID]]))), Table_pA_Check[pA Check], ""),IF((ISNUMBER(FIND(LOWER(Table_pA_Check[pA Check]), Table65[[#This Row],[Custom Sequence/Bank ID]]))), Table_pA_Check[pA Check], ""))),
    IF(_xlpm.ProblemFound="", "", "Error 13: Problem sequences found (" &amp; _xlpm.ProblemFound &amp; ")"))</f>
        <v/>
      </c>
      <c r="BX450" s="4" t="str">
        <f>IF(AND(Table65[[#This Row],[Service]] &lt;&gt; "", Table65[[#This Row],[Codon Optimize Capitalized?]]&lt;&gt; "No", Table65[[#This Row],[Codon Optimize Capitalized?]]&lt;&gt; "", Table65[[#This Row],[Codon Optimize Capitalized?]]&lt;&gt; "No Options", EXACT(Table65[[#This Row],[Custom Sequence/Bank ID]],LOWER(Table65[[#This Row],[Custom Sequence/Bank ID]]))),"Error 14: Codon optimization is selected, but sequence is lowercase. Change regions for optimization to uppercase","")</f>
        <v/>
      </c>
      <c r="BY450" s="4" t="str">
        <f>IF(COUNTIF(Table65[Name], Table65[[#This Row],[Name]]) &gt; 1, "Error 15: Duplicate name", "")</f>
        <v/>
      </c>
      <c r="BZ450" s="4" t="str">
        <f>IF(
   Table65[[#This Row],[Service]]&lt;&gt;"",
   IF(
      AND(Table65[[#This Row],[Formulation]]="", Table65[[#This Row],[Number of Aliquots]]&gt;1),
      "Error 16: The RTC can only aliquot formulated circRNA; unformulated circRNA is stable through many freeze-thaw cycles",
      ""
   ),
   ""
)</f>
        <v/>
      </c>
      <c r="CA450" s="4" t="str">
        <f>IF(
   Table65[[#This Row],[Service]]&lt;&gt;"",
   IF(
      Table65[[#This Row],[Number of Aliquots]] &gt; (Table65[[#This Row],[Quantity (mg)]]*20),
      "Error 17: Too many aliquots. Maximum aliquots for Quantity requested = " &amp; (Table65[[#This Row],[Quantity (mg)]]*20),
      ""
   ),
   ""
)</f>
        <v/>
      </c>
      <c r="CB450" s="4" t="str">
        <f>IF(
   AND(Table65[[#This Row],[Service]]&lt;&gt;"", Table65[[#This Row],[Quantity (mg)]]&lt;0.2, Table65[[#This Row],[Formulation]]&lt;&gt;"", Table65[[#This Row],[Formulation]]&lt;&gt;"None"),
   "Error 18: Quantity too low. Minimum is 0.2mg for formulations",
   ""
)</f>
        <v/>
      </c>
      <c r="CC450" s="4" t="str">
        <f>IF(
   AND(Table65[[#This Row],[Service]]&lt;&gt;"", Table65[[#This Row],[Vector]]="No Vector", Table65[[#This Row],[Service]]&lt;&gt;"HT Geneblock Custom RNA"),
   "Error 19: [No Vector] can only be used for Geneblock service",
   ""
)</f>
        <v/>
      </c>
      <c r="CD450" s="4" t="str">
        <f>_xlfn.LET(
    _xlpm.errorList, _xlfn.TEXTJOIN(". ", TRUE, Table_Sequence_Check[[#This Row],[Problem Sequence Check]:[GC Check]],Table_Sequence_Check[[#This Row],[Restriction Enzyme Error]:[Gblock No Vector Check]]),
    IF(AND(Table65[[#This Row],[Service]]&lt;&gt;"", Table65[[#This Row],[Custom Sequence/Bank ID]]&lt;&gt;"SPECIAL",_xlpm.errorList&lt;&gt;""), _xlpm.errorList &amp; ".", "")
)</f>
        <v/>
      </c>
      <c r="CF450" s="3" t="str">
        <f t="shared" si="30"/>
        <v>Required</v>
      </c>
      <c r="CG450" s="1" t="str">
        <f t="shared" si="31"/>
        <v>Optional</v>
      </c>
      <c r="CH450" s="1" t="str">
        <f>IF(Table65[[#This Row],[Service]]&lt;&gt;"",IF((Table65[[#This Row],[Service]]="HT Custom RNA") + (Table65[[#This Row],[Service]]="HT Geneblock Custom RNA"), "Empty","Required"),"Empty")</f>
        <v>Empty</v>
      </c>
      <c r="CI450" s="1" t="str">
        <f>IF(Table65[[#This Row],[Service]] = "Stock RNA", "Required","Empty")</f>
        <v>Empty</v>
      </c>
      <c r="CJ450" s="1" t="str">
        <f>IF(OR(Table65[[#This Row],[Service]] = "Custom RNA", Table65[[#This Row],[Service]] = "HT Custom RNA", Table65[[#This Row],[Service]] = "HT Geneblock Custom RNA", Table65[[#This Row],[Service]] = "Formulation"), "Required", "Empty")</f>
        <v>Empty</v>
      </c>
      <c r="CK450" s="1" t="str">
        <f>IF(OR(Table65[[#This Row],[Service]] = "Custom RNA", Table65[[#This Row],[Service]] = "HT Custom RNA", Table65[[#This Row],[Service]] = "HT Geneblock Custom RNA"), "Required", "Empty")</f>
        <v>Empty</v>
      </c>
      <c r="CL450" s="1" t="str">
        <f>IF(OR(Table65[[#This Row],[Service]] = "Custom RNA", Table65[[#This Row],[Service]] = "HT Custom RNA", Table65[[#This Row],[Service]] = "HT Geneblock Custom RNA"), "Required", "Empty")</f>
        <v>Empty</v>
      </c>
      <c r="CM450" s="1" t="str">
        <f>IF(OR(Table65[[#This Row],[Service]] = "Custom RNA", Table65[[#This Row],[Service]] = "HT Custom RNA", Table65[[#This Row],[Service]] = "HT Geneblock Custom RNA"), "Required", "Empty")</f>
        <v>Empty</v>
      </c>
      <c r="CN450" s="1" t="str">
        <f>IF(AND(Table65[[#This Row],[Vector]]&lt;&gt;"Banked Construct", OR(Table65[[#This Row],[Service]] = "Custom RNA", Table65[[#This Row],[Service]] = "HT Custom RNA",Table65[[#This Row],[Service]] = "HT Geneblock Custom RNA",)), "Optional", "Empty")</f>
        <v>Empty</v>
      </c>
      <c r="CO450" s="1" t="str">
        <f>IF(OR(Table65[[#This Row],[Service]] = "Custom RNA", Table65[[#This Row],[Service]] = "HT Custom RNA"), "Optional", "Empty")</f>
        <v>Empty</v>
      </c>
      <c r="CP450" s="1" t="str">
        <f>IF(OR(Table65[[#This Row],[Service]] = "Custom RNA", Table65[[#This Row],[Service]] = "HT Custom RNA", Table65[[#This Row],[Service]] = "HT Custom Geneblock RNA"), "Optional", "Empty")</f>
        <v>Empty</v>
      </c>
      <c r="CQ450" s="1" t="str">
        <f>IF(Table65[[#This Row],[Service]]&lt;&gt;"",IF(OR(Table65[[#This Row],[Service]]="HT Custom RNA", Table65[[#This Row],[Service]]="HT Geneblock Custom RNA"), "Empty","Optional"),"Empty")</f>
        <v>Empty</v>
      </c>
      <c r="CR450" s="1" t="str">
        <f>IF(AND(Table65[[#This Row],[Formulation]]&lt;&gt;"",Table65[[#This Row],[Formulation]]&lt;&gt;"None",Table65[[#This Row],[Formulation]]&lt;&gt;"No Options"), "Required","Empty")</f>
        <v>Empty</v>
      </c>
      <c r="CS450" s="1" t="str">
        <f>IF(AND(Table65[[#This Row],[Formulation]]&lt;&gt;"",Table65[[#This Row],[Formulation]]&lt;&gt;"None",Table65[[#This Row],[Formulation]]&lt;&gt;"No Options"), "Optional","Empty")</f>
        <v>Empty</v>
      </c>
      <c r="CT450" s="1" t="str">
        <f t="shared" si="32"/>
        <v>Optional</v>
      </c>
      <c r="CU450" s="1" t="str">
        <f t="shared" si="33"/>
        <v>Optional</v>
      </c>
      <c r="CV450" s="2" t="str">
        <f t="shared" si="34"/>
        <v>Optional</v>
      </c>
    </row>
    <row r="451" spans="1:100" x14ac:dyDescent="0.35">
      <c r="A451" s="69">
        <v>447</v>
      </c>
      <c r="B451" s="59"/>
      <c r="C451" s="83"/>
      <c r="D451" s="85"/>
      <c r="E451" s="90"/>
      <c r="F451" s="60"/>
      <c r="G451" s="60"/>
      <c r="H451" s="60"/>
      <c r="I451" s="61"/>
      <c r="J451" s="61"/>
      <c r="K451" s="105"/>
      <c r="L451" s="90"/>
      <c r="M451" s="60"/>
      <c r="N451" s="108"/>
      <c r="O451" s="91"/>
      <c r="P451" s="111"/>
      <c r="Q451" s="93" t="str">
        <f>Table_Sequence_Check[[#This Row],[Final Warnings]]</f>
        <v/>
      </c>
      <c r="R451" s="19"/>
      <c r="S451" s="19"/>
      <c r="T451" s="19"/>
      <c r="BG451" s="3" t="str" cm="1">
        <f t="array" ref="BG451">_xlfn.LET(
    _xlpm.ProblemFound, _xlfn.TEXTJOIN(", ", TRUE, IF(OR(Table65[[#This Row],[Codon Optimize Capitalized?]]="No", Table65[[#This Row],[Codon Optimize Capitalized?]]=""), IF((ISNUMBER(SEARCH(Table_Problem_Sequences[Problem Sequences], Table65[[#This Row],[Custom Sequence/Bank ID]]))), Table_Problem_Sequences[Problem Sequences], ""),IF((ISNUMBER(FIND(LOWER(Table_Problem_Sequences[Problem Sequences]), Table65[[#This Row],[Custom Sequence/Bank ID]]))), Table_Problem_Sequences[Problem Sequences], ""))),
    IF(_xlpm.ProblemFound="", "", "Warning 1: Problem sequences found (" &amp; _xlpm.ProblemFound &amp; ")"))</f>
        <v/>
      </c>
      <c r="BH451" s="3" t="str">
        <f>IF(AND(Table65[[#This Row],[Vector]] &lt;&gt; "Banked Construct",Table65[[#This Row],[Service]]&lt;&gt;"Stock RNA", LEN(Table65[[#This Row],[Custom Sequence/Bank ID]])&lt;300, Table65[[#This Row],[Custom Sequence/Bank ID]]&lt;&gt;""),"Comment: Sequence is less than 300nt. A spacer sequence will be added to bring the length up to 300nt","")</f>
        <v/>
      </c>
      <c r="BI451" s="1" t="str">
        <f>IF(AND(Table65[[#This Row],[Custom Sequence/Bank ID]]&lt;&gt;"", Table65[[#This Row],[Codon Optimize Capitalized?]]&lt;&gt; "No", Table65[[#This Row],[Codon Optimize Capitalized?]]&lt;&gt; "", Table65[[#This Row],[Codon Optimize Capitalized?]]&lt;&gt; "No Options"),
    IF(MOD(LEN(SUBSTITUTE(SUBSTITUTE(SUBSTITUTE(SUBSTITUTE(SUBSTITUTE(Table65[[#This Row],[Custom Sequence/Bank ID]], "a", ""), "c", ""), "g", ""), "u", ""), "t", "")), 3) = 0,
        "",
        "Error 3: Optimization regions not divisible by 3"),
    "")</f>
        <v/>
      </c>
      <c r="BJ451" s="1" t="str">
        <f>IF(
    Table65[[#This Row],[Vector]]="Banked Construct",
    IF(
        AND(
            LEFT(Table65[[#This Row],[Custom Sequence/Bank ID]], 3)="RTC",
            ISNUMBER(VALUE(MID(Table65[[#This Row],[Custom Sequence/Bank ID]], 4, 7))),
            LEN(Table65[[#This Row],[Custom Sequence/Bank ID]])=10
        ),
        "",
        "Error 4: Incorrect Bank ID"
    ),
    ""
)</f>
        <v/>
      </c>
      <c r="BK451" s="1" t="str">
        <f>IF(
   AND(Table65[[#This Row],[Vector]]&lt;&gt;"Banked Construct", LEN(Table65[[#This Row],[Custom Sequence/Bank ID]])&gt;0),
   IF(
      LEN(
         SUBSTITUTE(
            SUBSTITUTE(
               SUBSTITUTE(
                  SUBSTITUTE(UPPER(Table65[[#This Row],[Custom Sequence/Bank ID]]),"A",""),
               "C",""),
            "T",""),
         "G","")
      )&gt;0,
      "Error 5: Non-ACGT characters present",
      ""
   ),
   ""
)</f>
        <v/>
      </c>
      <c r="BL451" s="4" t="str">
        <f>IF(AND(Table65[[#This Row],[Vector]] &lt;&gt; "Banked Construct",Table65[[#This Row],[Service]]="Custom RNA", LEN(Table65[[#This Row],[Custom Sequence/Bank ID]])&gt;10000),"Error 6: Maximum sequence length is 10,000nt",IF(AND(Table65[[#This Row],[Vector]] &lt;&gt; "Banked Construct",Table65[[#This Row],[Service]]="HT Custom RNA", LEN(Table65[[#This Row],[Custom Sequence/Bank ID]])&gt;5000),"Error 6: Maximum sequence length for HT is 5,000nt", IF(Table65[[#This Row],[Service]]="HT Geneblock Custom RNA", IF(AND(Table65[[#This Row],[Vector]]="RTC coding circRNA", LEN(Table65[[#This Row],[Custom Sequence/Bank ID]])&gt;3793),"Error 6: Maximum sequence length for Coding CircRNA Geneblock is 3,793nt", IF(AND(Table65[[#This Row],[Vector]]="RTC noncoding circRNA", LEN(Table65[[#This Row],[Custom Sequence/Bank ID]])&gt;4493),"Error 6: Maximum sequence length for Noncoding CircRNA Geneblock is 4,493nt", IF(AND(Table65[[#This Row],[Vector]]="RTC Other RNA", LEN(Table65[[#This Row],[Custom Sequence/Bank ID]])&gt;4913),"Error 6: Maximum sequence length for Other RNA Geneblock is 4,913nt",""))),"")))</f>
        <v/>
      </c>
      <c r="BM451" s="4" t="str">
        <f>IF(AND(Table65[[#This Row],[Vector]] &lt;&gt; "Banked Construct", Table65[[#This Row],[Service]]&lt;&gt;"Stock RNA", Table65[[#This Row],[Custom Sequence/Bank ID]]&lt;&gt;""),
    _xlfn.LET(
        _xlpm.Sequence, Table65[[#This Row],[Custom Sequence/Bank ID]],
        _xlpm.OriginalLength, IF(AND(Table65[[#This Row],[Codon Optimize Capitalized?]] &lt;&gt; "No", Table65[[#This Row],[Codon Optimize Capitalized?]] &lt;&gt; ""),
                           LEN(SUBSTITUTE(SUBSTITUTE(SUBSTITUTE(SUBSTITUTE(SUBSTITUTE(_xlpm.Sequence, "A", ""), "C", ""), "G", ""), "T", ""), "U", "")),
                           LEN(_xlpm.Sequence)),
        _xlpm.NoGCLength, IF(AND(Table65[[#This Row],[Codon Optimize Capitalized?]] &lt;&gt; "No", Table65[[#This Row],[Codon Optimize Capitalized?]] &lt;&gt; ""),
                       LEN((SUBSTITUTE(SUBSTITUTE(SUBSTITUTE(SUBSTITUTE(SUBSTITUTE(SUBSTITUTE(SUBSTITUTE(_xlpm.Sequence, "A", ""), "C", ""), "G", ""), "T", ""), "U", ""), "g", ""), "c", ""))),
                       LEN(SUBSTITUTE(SUBSTITUTE(UPPER(_xlpm.Sequence), "G", ""), "C", ""))),
        _xlpm.GCLength, _xlpm.OriginalLength - _xlpm.NoGCLength,
        _xlpm.GCPercentage, IF(_xlpm.OriginalLength &gt; 15, _xlpm.GCLength / _xlpm.OriginalLength, 0.5),
                IF(OR(_xlpm.GCPercentage &gt; 0.65, _xlpm.GCPercentage &lt; 0.25), "Warning 7: Unoptimized region GC is not between 25-65%", "")
    ),
    ""
)</f>
        <v/>
      </c>
      <c r="BN451" s="4" t="str" cm="1">
        <f t="array" ref="BN451">_xlfn.LET(
    _xlpm.ProblemFound, _xlfn.TEXTJOIN(", ", TRUE, IF(OR(Table65[[#This Row],[Codon Optimize Capitalized?]]="No", Table65[[#This Row],[Codon Optimize Capitalized?]]=""), IF((ISNUMBER(SEARCH(Table_Restriction_Enzymes[XbaI], Table65[[#This Row],[Custom Sequence/Bank ID]]))), Table_Restriction_Enzymes[XbaI], ""),IF((ISNUMBER(FIND(LOWER(Table_Restriction_Enzymes[XbaI]), Table65[[#This Row],[Custom Sequence/Bank ID]]))), Table_Restriction_Enzymes[XbaI], ""))),
    IF(_xlpm.ProblemFound="", "", "[" &amp; _xlpm.ProblemFound &amp; "]"))</f>
        <v/>
      </c>
      <c r="BO451" s="4" t="str">
        <f>IF(Table_Sequence_Check[[#This Row],[Restriction Enzyme 1 Check]]&lt;&gt;"", Table_Restriction_Enzymes[[#Headers],[XbaI]],"")</f>
        <v/>
      </c>
      <c r="BP451" s="4" t="str" cm="1">
        <f t="array" ref="BP451">_xlfn.LET(
    _xlpm.ProblemFound, _xlfn.TEXTJOIN(", ", TRUE, IF(OR(Table65[[#This Row],[Codon Optimize Capitalized?]]="No", Table65[[#This Row],[Codon Optimize Capitalized?]]=""), IF((ISNUMBER(SEARCH(Table_Restriction_Enzymes[AscI], Table65[[#This Row],[Custom Sequence/Bank ID]]))), Table_Restriction_Enzymes[AscI], ""),IF((ISNUMBER(FIND(LOWER(Table_Restriction_Enzymes[AscI]), Table65[[#This Row],[Custom Sequence/Bank ID]]))), Table_Restriction_Enzymes[AscI], ""))),
    IF(_xlpm.ProblemFound="", "", "[" &amp; _xlpm.ProblemFound &amp; "]"))</f>
        <v/>
      </c>
      <c r="BQ451" s="4" t="str">
        <f>IF(Table_Sequence_Check[[#This Row],[Restriction Enzyme 2 Check]]&lt;&gt;"", Table_Restriction_Enzymes[[#Headers],[AscI]],"")</f>
        <v/>
      </c>
      <c r="BR451" s="4" t="str">
        <f>IF(AND(Table65[[#This Row],[Vector]] &lt;&gt; "Banked Construct",Table65[[#This Row],[Service]]&lt;&gt;"Stock RNA", Table65[[#This Row],[Service]]&lt;&gt;"HT Geneblock Custom RNA", Table_Sequence_Check[[#This Row],[Restriction Enzyme 1 Check]]&lt;&gt;"", Table_Sequence_Check[[#This Row],[Restriction Enzyme 2 Check]]&lt;&gt; ""),"Error 8: Remove instances of one of the following: " &amp; _xlfn.CONCAT(Table_Sequence_Check[[#This Row],[Restriction Enzyme 1 Check]],Table_Sequence_Check[[#This Row],[Restriction Enzyme 2 Check]]),"")</f>
        <v/>
      </c>
      <c r="BS451" s="4" t="str" cm="1">
        <f t="array" ref="BS451">IF(
   AND(
      Table65[[#This Row],[Service]] &lt;&gt; "",
      OR(
         COUNTIF(Table65[Service], "HT Custom RNA") &gt; 0,
         COUNTIF(Table65[Service], "HT Geneblock Custom RNA") &gt; 0
      ),
      COUNTA(_xlfn.UNIQUE(_xlfn._xlws.FILTER(Table65[Service], Table65[Service] &lt;&gt; ""))) &gt; 1
   ),
   "Error 9: If selecting HT Custom RNA or HT Geneblock Custom RNA, all items must match the selected HT service",
   ""
)</f>
        <v/>
      </c>
      <c r="BT451" s="4" t="str" cm="1">
        <f t="array" ref="BT451">IF(
   AND(
      Table65[[#This Row],[Service]] &lt;&gt; "",
      OR(COUNTIF(Table65[Service], "*HT Custom RNA*") &gt; 0, COUNTIF(Table65[Service], "*HT Geneblock Custom RNA*") &gt; 0),
      OR(
         COUNTA(_xlfn.UNIQUE(_xlfn._xlws.FILTER(Table65[RNA Analytics], (Table65[Service] &lt;&gt; "")))) &gt; 1,
         COUNTA(_xlfn.UNIQUE(_xlfn._xlws.FILTER(Table65[Bank Construct?], (Table65[Service] &lt;&gt; "")))) &gt; 1,
         COUNTA(_xlfn.UNIQUE(_xlfn._xlws.FILTER(Table65[Synthesis Type], (Table65[Service] &lt;&gt; "")))) &gt; 1
      )
   ),
   "Error 10: If submitting HT Custom RNA or HT Geneblock Custom RNA service request, all items must have the same Synthesis Type, Banking, and Analytics",
   ""
)</f>
        <v/>
      </c>
      <c r="BU451" s="4" t="str">
        <f>IF(AND(OR(Table65[[#This Row],[Service]] = "HT Custom RNA",Table65[[#This Row],[Service]] = "HT Geneblock Custom RNA"), Table65[[#This Row],[Vector]]="Banked Construct"),"Error 11: Banked constructs cannot be submitted for HT/Geneblock Custom RNA service. Contact the core if you'd like to resynthesize an entire banked plate","")</f>
        <v/>
      </c>
      <c r="BV451" s="4" t="str">
        <f>IF(AND(Table65[[#This Row],[Service]] &lt;&gt; "", Table65[[#This Row],[Vector]]="Banked Construct", Table65[[#This Row],[Bank Construct?]]="Yes"),"Error 12: Cannot bank constructs that are already banked","")</f>
        <v/>
      </c>
      <c r="BW451" s="4" t="str" cm="1">
        <f t="array" ref="BW451">_xlfn.LET(
    _xlpm.ProblemFound, _xlfn.TEXTJOIN(", ", TRUE, IF(AND(Table65[[#This Row],[Synthesis Type]]="Other RNA", OR(Table65[[#This Row],[Codon Optimize Capitalized?]]="No", Table65[[#This Row],[Codon Optimize Capitalized?]]="")), IF((ISNUMBER(SEARCH(Table_pA_Check[pA Check], Table65[[#This Row],[Custom Sequence/Bank ID]]))), Table_pA_Check[pA Check], ""),IF((ISNUMBER(FIND(LOWER(Table_pA_Check[pA Check]), Table65[[#This Row],[Custom Sequence/Bank ID]]))), Table_pA_Check[pA Check], ""))),
    IF(_xlpm.ProblemFound="", "", "Error 13: Problem sequences found (" &amp; _xlpm.ProblemFound &amp; ")"))</f>
        <v/>
      </c>
      <c r="BX451" s="4" t="str">
        <f>IF(AND(Table65[[#This Row],[Service]] &lt;&gt; "", Table65[[#This Row],[Codon Optimize Capitalized?]]&lt;&gt; "No", Table65[[#This Row],[Codon Optimize Capitalized?]]&lt;&gt; "", Table65[[#This Row],[Codon Optimize Capitalized?]]&lt;&gt; "No Options", EXACT(Table65[[#This Row],[Custom Sequence/Bank ID]],LOWER(Table65[[#This Row],[Custom Sequence/Bank ID]]))),"Error 14: Codon optimization is selected, but sequence is lowercase. Change regions for optimization to uppercase","")</f>
        <v/>
      </c>
      <c r="BY451" s="4" t="str">
        <f>IF(COUNTIF(Table65[Name], Table65[[#This Row],[Name]]) &gt; 1, "Error 15: Duplicate name", "")</f>
        <v/>
      </c>
      <c r="BZ451" s="4" t="str">
        <f>IF(
   Table65[[#This Row],[Service]]&lt;&gt;"",
   IF(
      AND(Table65[[#This Row],[Formulation]]="", Table65[[#This Row],[Number of Aliquots]]&gt;1),
      "Error 16: The RTC can only aliquot formulated circRNA; unformulated circRNA is stable through many freeze-thaw cycles",
      ""
   ),
   ""
)</f>
        <v/>
      </c>
      <c r="CA451" s="4" t="str">
        <f>IF(
   Table65[[#This Row],[Service]]&lt;&gt;"",
   IF(
      Table65[[#This Row],[Number of Aliquots]] &gt; (Table65[[#This Row],[Quantity (mg)]]*20),
      "Error 17: Too many aliquots. Maximum aliquots for Quantity requested = " &amp; (Table65[[#This Row],[Quantity (mg)]]*20),
      ""
   ),
   ""
)</f>
        <v/>
      </c>
      <c r="CB451" s="4" t="str">
        <f>IF(
   AND(Table65[[#This Row],[Service]]&lt;&gt;"", Table65[[#This Row],[Quantity (mg)]]&lt;0.2, Table65[[#This Row],[Formulation]]&lt;&gt;"", Table65[[#This Row],[Formulation]]&lt;&gt;"None"),
   "Error 18: Quantity too low. Minimum is 0.2mg for formulations",
   ""
)</f>
        <v/>
      </c>
      <c r="CC451" s="4" t="str">
        <f>IF(
   AND(Table65[[#This Row],[Service]]&lt;&gt;"", Table65[[#This Row],[Vector]]="No Vector", Table65[[#This Row],[Service]]&lt;&gt;"HT Geneblock Custom RNA"),
   "Error 19: [No Vector] can only be used for Geneblock service",
   ""
)</f>
        <v/>
      </c>
      <c r="CD451" s="4" t="str">
        <f>_xlfn.LET(
    _xlpm.errorList, _xlfn.TEXTJOIN(". ", TRUE, Table_Sequence_Check[[#This Row],[Problem Sequence Check]:[GC Check]],Table_Sequence_Check[[#This Row],[Restriction Enzyme Error]:[Gblock No Vector Check]]),
    IF(AND(Table65[[#This Row],[Service]]&lt;&gt;"", Table65[[#This Row],[Custom Sequence/Bank ID]]&lt;&gt;"SPECIAL",_xlpm.errorList&lt;&gt;""), _xlpm.errorList &amp; ".", "")
)</f>
        <v/>
      </c>
      <c r="CF451" s="3" t="str">
        <f t="shared" si="30"/>
        <v>Required</v>
      </c>
      <c r="CG451" s="1" t="str">
        <f t="shared" si="31"/>
        <v>Optional</v>
      </c>
      <c r="CH451" s="1" t="str">
        <f>IF(Table65[[#This Row],[Service]]&lt;&gt;"",IF((Table65[[#This Row],[Service]]="HT Custom RNA") + (Table65[[#This Row],[Service]]="HT Geneblock Custom RNA"), "Empty","Required"),"Empty")</f>
        <v>Empty</v>
      </c>
      <c r="CI451" s="1" t="str">
        <f>IF(Table65[[#This Row],[Service]] = "Stock RNA", "Required","Empty")</f>
        <v>Empty</v>
      </c>
      <c r="CJ451" s="1" t="str">
        <f>IF(OR(Table65[[#This Row],[Service]] = "Custom RNA", Table65[[#This Row],[Service]] = "HT Custom RNA", Table65[[#This Row],[Service]] = "HT Geneblock Custom RNA", Table65[[#This Row],[Service]] = "Formulation"), "Required", "Empty")</f>
        <v>Empty</v>
      </c>
      <c r="CK451" s="1" t="str">
        <f>IF(OR(Table65[[#This Row],[Service]] = "Custom RNA", Table65[[#This Row],[Service]] = "HT Custom RNA", Table65[[#This Row],[Service]] = "HT Geneblock Custom RNA"), "Required", "Empty")</f>
        <v>Empty</v>
      </c>
      <c r="CL451" s="1" t="str">
        <f>IF(OR(Table65[[#This Row],[Service]] = "Custom RNA", Table65[[#This Row],[Service]] = "HT Custom RNA", Table65[[#This Row],[Service]] = "HT Geneblock Custom RNA"), "Required", "Empty")</f>
        <v>Empty</v>
      </c>
      <c r="CM451" s="1" t="str">
        <f>IF(OR(Table65[[#This Row],[Service]] = "Custom RNA", Table65[[#This Row],[Service]] = "HT Custom RNA", Table65[[#This Row],[Service]] = "HT Geneblock Custom RNA"), "Required", "Empty")</f>
        <v>Empty</v>
      </c>
      <c r="CN451" s="1" t="str">
        <f>IF(AND(Table65[[#This Row],[Vector]]&lt;&gt;"Banked Construct", OR(Table65[[#This Row],[Service]] = "Custom RNA", Table65[[#This Row],[Service]] = "HT Custom RNA",Table65[[#This Row],[Service]] = "HT Geneblock Custom RNA",)), "Optional", "Empty")</f>
        <v>Empty</v>
      </c>
      <c r="CO451" s="1" t="str">
        <f>IF(OR(Table65[[#This Row],[Service]] = "Custom RNA", Table65[[#This Row],[Service]] = "HT Custom RNA"), "Optional", "Empty")</f>
        <v>Empty</v>
      </c>
      <c r="CP451" s="1" t="str">
        <f>IF(OR(Table65[[#This Row],[Service]] = "Custom RNA", Table65[[#This Row],[Service]] = "HT Custom RNA", Table65[[#This Row],[Service]] = "HT Custom Geneblock RNA"), "Optional", "Empty")</f>
        <v>Empty</v>
      </c>
      <c r="CQ451" s="1" t="str">
        <f>IF(Table65[[#This Row],[Service]]&lt;&gt;"",IF(OR(Table65[[#This Row],[Service]]="HT Custom RNA", Table65[[#This Row],[Service]]="HT Geneblock Custom RNA"), "Empty","Optional"),"Empty")</f>
        <v>Empty</v>
      </c>
      <c r="CR451" s="1" t="str">
        <f>IF(AND(Table65[[#This Row],[Formulation]]&lt;&gt;"",Table65[[#This Row],[Formulation]]&lt;&gt;"None",Table65[[#This Row],[Formulation]]&lt;&gt;"No Options"), "Required","Empty")</f>
        <v>Empty</v>
      </c>
      <c r="CS451" s="1" t="str">
        <f>IF(AND(Table65[[#This Row],[Formulation]]&lt;&gt;"",Table65[[#This Row],[Formulation]]&lt;&gt;"None",Table65[[#This Row],[Formulation]]&lt;&gt;"No Options"), "Optional","Empty")</f>
        <v>Empty</v>
      </c>
      <c r="CT451" s="1" t="str">
        <f t="shared" si="32"/>
        <v>Optional</v>
      </c>
      <c r="CU451" s="1" t="str">
        <f t="shared" si="33"/>
        <v>Optional</v>
      </c>
      <c r="CV451" s="2" t="str">
        <f t="shared" si="34"/>
        <v>Optional</v>
      </c>
    </row>
    <row r="452" spans="1:100" x14ac:dyDescent="0.35">
      <c r="A452" s="69">
        <v>448</v>
      </c>
      <c r="B452" s="59"/>
      <c r="C452" s="83"/>
      <c r="D452" s="85"/>
      <c r="E452" s="90"/>
      <c r="F452" s="60"/>
      <c r="G452" s="60"/>
      <c r="H452" s="60"/>
      <c r="I452" s="61"/>
      <c r="J452" s="61"/>
      <c r="K452" s="105"/>
      <c r="L452" s="90"/>
      <c r="M452" s="60"/>
      <c r="N452" s="108"/>
      <c r="O452" s="91"/>
      <c r="P452" s="111"/>
      <c r="Q452" s="93" t="str">
        <f>Table_Sequence_Check[[#This Row],[Final Warnings]]</f>
        <v/>
      </c>
      <c r="R452" s="19"/>
      <c r="S452" s="19"/>
      <c r="T452" s="19"/>
      <c r="BG452" s="3" t="str" cm="1">
        <f t="array" ref="BG452">_xlfn.LET(
    _xlpm.ProblemFound, _xlfn.TEXTJOIN(", ", TRUE, IF(OR(Table65[[#This Row],[Codon Optimize Capitalized?]]="No", Table65[[#This Row],[Codon Optimize Capitalized?]]=""), IF((ISNUMBER(SEARCH(Table_Problem_Sequences[Problem Sequences], Table65[[#This Row],[Custom Sequence/Bank ID]]))), Table_Problem_Sequences[Problem Sequences], ""),IF((ISNUMBER(FIND(LOWER(Table_Problem_Sequences[Problem Sequences]), Table65[[#This Row],[Custom Sequence/Bank ID]]))), Table_Problem_Sequences[Problem Sequences], ""))),
    IF(_xlpm.ProblemFound="", "", "Warning 1: Problem sequences found (" &amp; _xlpm.ProblemFound &amp; ")"))</f>
        <v/>
      </c>
      <c r="BH452" s="3" t="str">
        <f>IF(AND(Table65[[#This Row],[Vector]] &lt;&gt; "Banked Construct",Table65[[#This Row],[Service]]&lt;&gt;"Stock RNA", LEN(Table65[[#This Row],[Custom Sequence/Bank ID]])&lt;300, Table65[[#This Row],[Custom Sequence/Bank ID]]&lt;&gt;""),"Comment: Sequence is less than 300nt. A spacer sequence will be added to bring the length up to 300nt","")</f>
        <v/>
      </c>
      <c r="BI452" s="1" t="str">
        <f>IF(AND(Table65[[#This Row],[Custom Sequence/Bank ID]]&lt;&gt;"", Table65[[#This Row],[Codon Optimize Capitalized?]]&lt;&gt; "No", Table65[[#This Row],[Codon Optimize Capitalized?]]&lt;&gt; "", Table65[[#This Row],[Codon Optimize Capitalized?]]&lt;&gt; "No Options"),
    IF(MOD(LEN(SUBSTITUTE(SUBSTITUTE(SUBSTITUTE(SUBSTITUTE(SUBSTITUTE(Table65[[#This Row],[Custom Sequence/Bank ID]], "a", ""), "c", ""), "g", ""), "u", ""), "t", "")), 3) = 0,
        "",
        "Error 3: Optimization regions not divisible by 3"),
    "")</f>
        <v/>
      </c>
      <c r="BJ452" s="1" t="str">
        <f>IF(
    Table65[[#This Row],[Vector]]="Banked Construct",
    IF(
        AND(
            LEFT(Table65[[#This Row],[Custom Sequence/Bank ID]], 3)="RTC",
            ISNUMBER(VALUE(MID(Table65[[#This Row],[Custom Sequence/Bank ID]], 4, 7))),
            LEN(Table65[[#This Row],[Custom Sequence/Bank ID]])=10
        ),
        "",
        "Error 4: Incorrect Bank ID"
    ),
    ""
)</f>
        <v/>
      </c>
      <c r="BK452" s="1" t="str">
        <f>IF(
   AND(Table65[[#This Row],[Vector]]&lt;&gt;"Banked Construct", LEN(Table65[[#This Row],[Custom Sequence/Bank ID]])&gt;0),
   IF(
      LEN(
         SUBSTITUTE(
            SUBSTITUTE(
               SUBSTITUTE(
                  SUBSTITUTE(UPPER(Table65[[#This Row],[Custom Sequence/Bank ID]]),"A",""),
               "C",""),
            "T",""),
         "G","")
      )&gt;0,
      "Error 5: Non-ACGT characters present",
      ""
   ),
   ""
)</f>
        <v/>
      </c>
      <c r="BL452" s="4" t="str">
        <f>IF(AND(Table65[[#This Row],[Vector]] &lt;&gt; "Banked Construct",Table65[[#This Row],[Service]]="Custom RNA", LEN(Table65[[#This Row],[Custom Sequence/Bank ID]])&gt;10000),"Error 6: Maximum sequence length is 10,000nt",IF(AND(Table65[[#This Row],[Vector]] &lt;&gt; "Banked Construct",Table65[[#This Row],[Service]]="HT Custom RNA", LEN(Table65[[#This Row],[Custom Sequence/Bank ID]])&gt;5000),"Error 6: Maximum sequence length for HT is 5,000nt", IF(Table65[[#This Row],[Service]]="HT Geneblock Custom RNA", IF(AND(Table65[[#This Row],[Vector]]="RTC coding circRNA", LEN(Table65[[#This Row],[Custom Sequence/Bank ID]])&gt;3793),"Error 6: Maximum sequence length for Coding CircRNA Geneblock is 3,793nt", IF(AND(Table65[[#This Row],[Vector]]="RTC noncoding circRNA", LEN(Table65[[#This Row],[Custom Sequence/Bank ID]])&gt;4493),"Error 6: Maximum sequence length for Noncoding CircRNA Geneblock is 4,493nt", IF(AND(Table65[[#This Row],[Vector]]="RTC Other RNA", LEN(Table65[[#This Row],[Custom Sequence/Bank ID]])&gt;4913),"Error 6: Maximum sequence length for Other RNA Geneblock is 4,913nt",""))),"")))</f>
        <v/>
      </c>
      <c r="BM452" s="4" t="str">
        <f>IF(AND(Table65[[#This Row],[Vector]] &lt;&gt; "Banked Construct", Table65[[#This Row],[Service]]&lt;&gt;"Stock RNA", Table65[[#This Row],[Custom Sequence/Bank ID]]&lt;&gt;""),
    _xlfn.LET(
        _xlpm.Sequence, Table65[[#This Row],[Custom Sequence/Bank ID]],
        _xlpm.OriginalLength, IF(AND(Table65[[#This Row],[Codon Optimize Capitalized?]] &lt;&gt; "No", Table65[[#This Row],[Codon Optimize Capitalized?]] &lt;&gt; ""),
                           LEN(SUBSTITUTE(SUBSTITUTE(SUBSTITUTE(SUBSTITUTE(SUBSTITUTE(_xlpm.Sequence, "A", ""), "C", ""), "G", ""), "T", ""), "U", "")),
                           LEN(_xlpm.Sequence)),
        _xlpm.NoGCLength, IF(AND(Table65[[#This Row],[Codon Optimize Capitalized?]] &lt;&gt; "No", Table65[[#This Row],[Codon Optimize Capitalized?]] &lt;&gt; ""),
                       LEN((SUBSTITUTE(SUBSTITUTE(SUBSTITUTE(SUBSTITUTE(SUBSTITUTE(SUBSTITUTE(SUBSTITUTE(_xlpm.Sequence, "A", ""), "C", ""), "G", ""), "T", ""), "U", ""), "g", ""), "c", ""))),
                       LEN(SUBSTITUTE(SUBSTITUTE(UPPER(_xlpm.Sequence), "G", ""), "C", ""))),
        _xlpm.GCLength, _xlpm.OriginalLength - _xlpm.NoGCLength,
        _xlpm.GCPercentage, IF(_xlpm.OriginalLength &gt; 15, _xlpm.GCLength / _xlpm.OriginalLength, 0.5),
                IF(OR(_xlpm.GCPercentage &gt; 0.65, _xlpm.GCPercentage &lt; 0.25), "Warning 7: Unoptimized region GC is not between 25-65%", "")
    ),
    ""
)</f>
        <v/>
      </c>
      <c r="BN452" s="4" t="str" cm="1">
        <f t="array" ref="BN452">_xlfn.LET(
    _xlpm.ProblemFound, _xlfn.TEXTJOIN(", ", TRUE, IF(OR(Table65[[#This Row],[Codon Optimize Capitalized?]]="No", Table65[[#This Row],[Codon Optimize Capitalized?]]=""), IF((ISNUMBER(SEARCH(Table_Restriction_Enzymes[XbaI], Table65[[#This Row],[Custom Sequence/Bank ID]]))), Table_Restriction_Enzymes[XbaI], ""),IF((ISNUMBER(FIND(LOWER(Table_Restriction_Enzymes[XbaI]), Table65[[#This Row],[Custom Sequence/Bank ID]]))), Table_Restriction_Enzymes[XbaI], ""))),
    IF(_xlpm.ProblemFound="", "", "[" &amp; _xlpm.ProblemFound &amp; "]"))</f>
        <v/>
      </c>
      <c r="BO452" s="4" t="str">
        <f>IF(Table_Sequence_Check[[#This Row],[Restriction Enzyme 1 Check]]&lt;&gt;"", Table_Restriction_Enzymes[[#Headers],[XbaI]],"")</f>
        <v/>
      </c>
      <c r="BP452" s="4" t="str" cm="1">
        <f t="array" ref="BP452">_xlfn.LET(
    _xlpm.ProblemFound, _xlfn.TEXTJOIN(", ", TRUE, IF(OR(Table65[[#This Row],[Codon Optimize Capitalized?]]="No", Table65[[#This Row],[Codon Optimize Capitalized?]]=""), IF((ISNUMBER(SEARCH(Table_Restriction_Enzymes[AscI], Table65[[#This Row],[Custom Sequence/Bank ID]]))), Table_Restriction_Enzymes[AscI], ""),IF((ISNUMBER(FIND(LOWER(Table_Restriction_Enzymes[AscI]), Table65[[#This Row],[Custom Sequence/Bank ID]]))), Table_Restriction_Enzymes[AscI], ""))),
    IF(_xlpm.ProblemFound="", "", "[" &amp; _xlpm.ProblemFound &amp; "]"))</f>
        <v/>
      </c>
      <c r="BQ452" s="4" t="str">
        <f>IF(Table_Sequence_Check[[#This Row],[Restriction Enzyme 2 Check]]&lt;&gt;"", Table_Restriction_Enzymes[[#Headers],[AscI]],"")</f>
        <v/>
      </c>
      <c r="BR452" s="4" t="str">
        <f>IF(AND(Table65[[#This Row],[Vector]] &lt;&gt; "Banked Construct",Table65[[#This Row],[Service]]&lt;&gt;"Stock RNA", Table65[[#This Row],[Service]]&lt;&gt;"HT Geneblock Custom RNA", Table_Sequence_Check[[#This Row],[Restriction Enzyme 1 Check]]&lt;&gt;"", Table_Sequence_Check[[#This Row],[Restriction Enzyme 2 Check]]&lt;&gt; ""),"Error 8: Remove instances of one of the following: " &amp; _xlfn.CONCAT(Table_Sequence_Check[[#This Row],[Restriction Enzyme 1 Check]],Table_Sequence_Check[[#This Row],[Restriction Enzyme 2 Check]]),"")</f>
        <v/>
      </c>
      <c r="BS452" s="4" t="str" cm="1">
        <f t="array" ref="BS452">IF(
   AND(
      Table65[[#This Row],[Service]] &lt;&gt; "",
      OR(
         COUNTIF(Table65[Service], "HT Custom RNA") &gt; 0,
         COUNTIF(Table65[Service], "HT Geneblock Custom RNA") &gt; 0
      ),
      COUNTA(_xlfn.UNIQUE(_xlfn._xlws.FILTER(Table65[Service], Table65[Service] &lt;&gt; ""))) &gt; 1
   ),
   "Error 9: If selecting HT Custom RNA or HT Geneblock Custom RNA, all items must match the selected HT service",
   ""
)</f>
        <v/>
      </c>
      <c r="BT452" s="4" t="str" cm="1">
        <f t="array" ref="BT452">IF(
   AND(
      Table65[[#This Row],[Service]] &lt;&gt; "",
      OR(COUNTIF(Table65[Service], "*HT Custom RNA*") &gt; 0, COUNTIF(Table65[Service], "*HT Geneblock Custom RNA*") &gt; 0),
      OR(
         COUNTA(_xlfn.UNIQUE(_xlfn._xlws.FILTER(Table65[RNA Analytics], (Table65[Service] &lt;&gt; "")))) &gt; 1,
         COUNTA(_xlfn.UNIQUE(_xlfn._xlws.FILTER(Table65[Bank Construct?], (Table65[Service] &lt;&gt; "")))) &gt; 1,
         COUNTA(_xlfn.UNIQUE(_xlfn._xlws.FILTER(Table65[Synthesis Type], (Table65[Service] &lt;&gt; "")))) &gt; 1
      )
   ),
   "Error 10: If submitting HT Custom RNA or HT Geneblock Custom RNA service request, all items must have the same Synthesis Type, Banking, and Analytics",
   ""
)</f>
        <v/>
      </c>
      <c r="BU452" s="4" t="str">
        <f>IF(AND(OR(Table65[[#This Row],[Service]] = "HT Custom RNA",Table65[[#This Row],[Service]] = "HT Geneblock Custom RNA"), Table65[[#This Row],[Vector]]="Banked Construct"),"Error 11: Banked constructs cannot be submitted for HT/Geneblock Custom RNA service. Contact the core if you'd like to resynthesize an entire banked plate","")</f>
        <v/>
      </c>
      <c r="BV452" s="4" t="str">
        <f>IF(AND(Table65[[#This Row],[Service]] &lt;&gt; "", Table65[[#This Row],[Vector]]="Banked Construct", Table65[[#This Row],[Bank Construct?]]="Yes"),"Error 12: Cannot bank constructs that are already banked","")</f>
        <v/>
      </c>
      <c r="BW452" s="4" t="str" cm="1">
        <f t="array" ref="BW452">_xlfn.LET(
    _xlpm.ProblemFound, _xlfn.TEXTJOIN(", ", TRUE, IF(AND(Table65[[#This Row],[Synthesis Type]]="Other RNA", OR(Table65[[#This Row],[Codon Optimize Capitalized?]]="No", Table65[[#This Row],[Codon Optimize Capitalized?]]="")), IF((ISNUMBER(SEARCH(Table_pA_Check[pA Check], Table65[[#This Row],[Custom Sequence/Bank ID]]))), Table_pA_Check[pA Check], ""),IF((ISNUMBER(FIND(LOWER(Table_pA_Check[pA Check]), Table65[[#This Row],[Custom Sequence/Bank ID]]))), Table_pA_Check[pA Check], ""))),
    IF(_xlpm.ProblemFound="", "", "Error 13: Problem sequences found (" &amp; _xlpm.ProblemFound &amp; ")"))</f>
        <v/>
      </c>
      <c r="BX452" s="4" t="str">
        <f>IF(AND(Table65[[#This Row],[Service]] &lt;&gt; "", Table65[[#This Row],[Codon Optimize Capitalized?]]&lt;&gt; "No", Table65[[#This Row],[Codon Optimize Capitalized?]]&lt;&gt; "", Table65[[#This Row],[Codon Optimize Capitalized?]]&lt;&gt; "No Options", EXACT(Table65[[#This Row],[Custom Sequence/Bank ID]],LOWER(Table65[[#This Row],[Custom Sequence/Bank ID]]))),"Error 14: Codon optimization is selected, but sequence is lowercase. Change regions for optimization to uppercase","")</f>
        <v/>
      </c>
      <c r="BY452" s="4" t="str">
        <f>IF(COUNTIF(Table65[Name], Table65[[#This Row],[Name]]) &gt; 1, "Error 15: Duplicate name", "")</f>
        <v/>
      </c>
      <c r="BZ452" s="4" t="str">
        <f>IF(
   Table65[[#This Row],[Service]]&lt;&gt;"",
   IF(
      AND(Table65[[#This Row],[Formulation]]="", Table65[[#This Row],[Number of Aliquots]]&gt;1),
      "Error 16: The RTC can only aliquot formulated circRNA; unformulated circRNA is stable through many freeze-thaw cycles",
      ""
   ),
   ""
)</f>
        <v/>
      </c>
      <c r="CA452" s="4" t="str">
        <f>IF(
   Table65[[#This Row],[Service]]&lt;&gt;"",
   IF(
      Table65[[#This Row],[Number of Aliquots]] &gt; (Table65[[#This Row],[Quantity (mg)]]*20),
      "Error 17: Too many aliquots. Maximum aliquots for Quantity requested = " &amp; (Table65[[#This Row],[Quantity (mg)]]*20),
      ""
   ),
   ""
)</f>
        <v/>
      </c>
      <c r="CB452" s="4" t="str">
        <f>IF(
   AND(Table65[[#This Row],[Service]]&lt;&gt;"", Table65[[#This Row],[Quantity (mg)]]&lt;0.2, Table65[[#This Row],[Formulation]]&lt;&gt;"", Table65[[#This Row],[Formulation]]&lt;&gt;"None"),
   "Error 18: Quantity too low. Minimum is 0.2mg for formulations",
   ""
)</f>
        <v/>
      </c>
      <c r="CC452" s="4" t="str">
        <f>IF(
   AND(Table65[[#This Row],[Service]]&lt;&gt;"", Table65[[#This Row],[Vector]]="No Vector", Table65[[#This Row],[Service]]&lt;&gt;"HT Geneblock Custom RNA"),
   "Error 19: [No Vector] can only be used for Geneblock service",
   ""
)</f>
        <v/>
      </c>
      <c r="CD452" s="4" t="str">
        <f>_xlfn.LET(
    _xlpm.errorList, _xlfn.TEXTJOIN(". ", TRUE, Table_Sequence_Check[[#This Row],[Problem Sequence Check]:[GC Check]],Table_Sequence_Check[[#This Row],[Restriction Enzyme Error]:[Gblock No Vector Check]]),
    IF(AND(Table65[[#This Row],[Service]]&lt;&gt;"", Table65[[#This Row],[Custom Sequence/Bank ID]]&lt;&gt;"SPECIAL",_xlpm.errorList&lt;&gt;""), _xlpm.errorList &amp; ".", "")
)</f>
        <v/>
      </c>
      <c r="CF452" s="3" t="str">
        <f t="shared" si="30"/>
        <v>Required</v>
      </c>
      <c r="CG452" s="1" t="str">
        <f t="shared" si="31"/>
        <v>Optional</v>
      </c>
      <c r="CH452" s="1" t="str">
        <f>IF(Table65[[#This Row],[Service]]&lt;&gt;"",IF((Table65[[#This Row],[Service]]="HT Custom RNA") + (Table65[[#This Row],[Service]]="HT Geneblock Custom RNA"), "Empty","Required"),"Empty")</f>
        <v>Empty</v>
      </c>
      <c r="CI452" s="1" t="str">
        <f>IF(Table65[[#This Row],[Service]] = "Stock RNA", "Required","Empty")</f>
        <v>Empty</v>
      </c>
      <c r="CJ452" s="1" t="str">
        <f>IF(OR(Table65[[#This Row],[Service]] = "Custom RNA", Table65[[#This Row],[Service]] = "HT Custom RNA", Table65[[#This Row],[Service]] = "HT Geneblock Custom RNA", Table65[[#This Row],[Service]] = "Formulation"), "Required", "Empty")</f>
        <v>Empty</v>
      </c>
      <c r="CK452" s="1" t="str">
        <f>IF(OR(Table65[[#This Row],[Service]] = "Custom RNA", Table65[[#This Row],[Service]] = "HT Custom RNA", Table65[[#This Row],[Service]] = "HT Geneblock Custom RNA"), "Required", "Empty")</f>
        <v>Empty</v>
      </c>
      <c r="CL452" s="1" t="str">
        <f>IF(OR(Table65[[#This Row],[Service]] = "Custom RNA", Table65[[#This Row],[Service]] = "HT Custom RNA", Table65[[#This Row],[Service]] = "HT Geneblock Custom RNA"), "Required", "Empty")</f>
        <v>Empty</v>
      </c>
      <c r="CM452" s="1" t="str">
        <f>IF(OR(Table65[[#This Row],[Service]] = "Custom RNA", Table65[[#This Row],[Service]] = "HT Custom RNA", Table65[[#This Row],[Service]] = "HT Geneblock Custom RNA"), "Required", "Empty")</f>
        <v>Empty</v>
      </c>
      <c r="CN452" s="1" t="str">
        <f>IF(AND(Table65[[#This Row],[Vector]]&lt;&gt;"Banked Construct", OR(Table65[[#This Row],[Service]] = "Custom RNA", Table65[[#This Row],[Service]] = "HT Custom RNA",Table65[[#This Row],[Service]] = "HT Geneblock Custom RNA",)), "Optional", "Empty")</f>
        <v>Empty</v>
      </c>
      <c r="CO452" s="1" t="str">
        <f>IF(OR(Table65[[#This Row],[Service]] = "Custom RNA", Table65[[#This Row],[Service]] = "HT Custom RNA"), "Optional", "Empty")</f>
        <v>Empty</v>
      </c>
      <c r="CP452" s="1" t="str">
        <f>IF(OR(Table65[[#This Row],[Service]] = "Custom RNA", Table65[[#This Row],[Service]] = "HT Custom RNA", Table65[[#This Row],[Service]] = "HT Custom Geneblock RNA"), "Optional", "Empty")</f>
        <v>Empty</v>
      </c>
      <c r="CQ452" s="1" t="str">
        <f>IF(Table65[[#This Row],[Service]]&lt;&gt;"",IF(OR(Table65[[#This Row],[Service]]="HT Custom RNA", Table65[[#This Row],[Service]]="HT Geneblock Custom RNA"), "Empty","Optional"),"Empty")</f>
        <v>Empty</v>
      </c>
      <c r="CR452" s="1" t="str">
        <f>IF(AND(Table65[[#This Row],[Formulation]]&lt;&gt;"",Table65[[#This Row],[Formulation]]&lt;&gt;"None",Table65[[#This Row],[Formulation]]&lt;&gt;"No Options"), "Required","Empty")</f>
        <v>Empty</v>
      </c>
      <c r="CS452" s="1" t="str">
        <f>IF(AND(Table65[[#This Row],[Formulation]]&lt;&gt;"",Table65[[#This Row],[Formulation]]&lt;&gt;"None",Table65[[#This Row],[Formulation]]&lt;&gt;"No Options"), "Optional","Empty")</f>
        <v>Empty</v>
      </c>
      <c r="CT452" s="1" t="str">
        <f t="shared" si="32"/>
        <v>Optional</v>
      </c>
      <c r="CU452" s="1" t="str">
        <f t="shared" si="33"/>
        <v>Optional</v>
      </c>
      <c r="CV452" s="2" t="str">
        <f t="shared" si="34"/>
        <v>Optional</v>
      </c>
    </row>
    <row r="453" spans="1:100" x14ac:dyDescent="0.35">
      <c r="A453" s="69">
        <v>449</v>
      </c>
      <c r="B453" s="59"/>
      <c r="C453" s="83"/>
      <c r="D453" s="85"/>
      <c r="E453" s="90"/>
      <c r="F453" s="60"/>
      <c r="G453" s="60"/>
      <c r="H453" s="60"/>
      <c r="I453" s="61"/>
      <c r="J453" s="61"/>
      <c r="K453" s="105"/>
      <c r="L453" s="90"/>
      <c r="M453" s="60"/>
      <c r="N453" s="108"/>
      <c r="O453" s="91"/>
      <c r="P453" s="111"/>
      <c r="Q453" s="93" t="str">
        <f>Table_Sequence_Check[[#This Row],[Final Warnings]]</f>
        <v/>
      </c>
      <c r="R453" s="19"/>
      <c r="S453" s="19"/>
      <c r="T453" s="19"/>
      <c r="BG453" s="3" t="str" cm="1">
        <f t="array" ref="BG453">_xlfn.LET(
    _xlpm.ProblemFound, _xlfn.TEXTJOIN(", ", TRUE, IF(OR(Table65[[#This Row],[Codon Optimize Capitalized?]]="No", Table65[[#This Row],[Codon Optimize Capitalized?]]=""), IF((ISNUMBER(SEARCH(Table_Problem_Sequences[Problem Sequences], Table65[[#This Row],[Custom Sequence/Bank ID]]))), Table_Problem_Sequences[Problem Sequences], ""),IF((ISNUMBER(FIND(LOWER(Table_Problem_Sequences[Problem Sequences]), Table65[[#This Row],[Custom Sequence/Bank ID]]))), Table_Problem_Sequences[Problem Sequences], ""))),
    IF(_xlpm.ProblemFound="", "", "Warning 1: Problem sequences found (" &amp; _xlpm.ProblemFound &amp; ")"))</f>
        <v/>
      </c>
      <c r="BH453" s="3" t="str">
        <f>IF(AND(Table65[[#This Row],[Vector]] &lt;&gt; "Banked Construct",Table65[[#This Row],[Service]]&lt;&gt;"Stock RNA", LEN(Table65[[#This Row],[Custom Sequence/Bank ID]])&lt;300, Table65[[#This Row],[Custom Sequence/Bank ID]]&lt;&gt;""),"Comment: Sequence is less than 300nt. A spacer sequence will be added to bring the length up to 300nt","")</f>
        <v/>
      </c>
      <c r="BI453" s="1" t="str">
        <f>IF(AND(Table65[[#This Row],[Custom Sequence/Bank ID]]&lt;&gt;"", Table65[[#This Row],[Codon Optimize Capitalized?]]&lt;&gt; "No", Table65[[#This Row],[Codon Optimize Capitalized?]]&lt;&gt; "", Table65[[#This Row],[Codon Optimize Capitalized?]]&lt;&gt; "No Options"),
    IF(MOD(LEN(SUBSTITUTE(SUBSTITUTE(SUBSTITUTE(SUBSTITUTE(SUBSTITUTE(Table65[[#This Row],[Custom Sequence/Bank ID]], "a", ""), "c", ""), "g", ""), "u", ""), "t", "")), 3) = 0,
        "",
        "Error 3: Optimization regions not divisible by 3"),
    "")</f>
        <v/>
      </c>
      <c r="BJ453" s="1" t="str">
        <f>IF(
    Table65[[#This Row],[Vector]]="Banked Construct",
    IF(
        AND(
            LEFT(Table65[[#This Row],[Custom Sequence/Bank ID]], 3)="RTC",
            ISNUMBER(VALUE(MID(Table65[[#This Row],[Custom Sequence/Bank ID]], 4, 7))),
            LEN(Table65[[#This Row],[Custom Sequence/Bank ID]])=10
        ),
        "",
        "Error 4: Incorrect Bank ID"
    ),
    ""
)</f>
        <v/>
      </c>
      <c r="BK453" s="1" t="str">
        <f>IF(
   AND(Table65[[#This Row],[Vector]]&lt;&gt;"Banked Construct", LEN(Table65[[#This Row],[Custom Sequence/Bank ID]])&gt;0),
   IF(
      LEN(
         SUBSTITUTE(
            SUBSTITUTE(
               SUBSTITUTE(
                  SUBSTITUTE(UPPER(Table65[[#This Row],[Custom Sequence/Bank ID]]),"A",""),
               "C",""),
            "T",""),
         "G","")
      )&gt;0,
      "Error 5: Non-ACGT characters present",
      ""
   ),
   ""
)</f>
        <v/>
      </c>
      <c r="BL453" s="4" t="str">
        <f>IF(AND(Table65[[#This Row],[Vector]] &lt;&gt; "Banked Construct",Table65[[#This Row],[Service]]="Custom RNA", LEN(Table65[[#This Row],[Custom Sequence/Bank ID]])&gt;10000),"Error 6: Maximum sequence length is 10,000nt",IF(AND(Table65[[#This Row],[Vector]] &lt;&gt; "Banked Construct",Table65[[#This Row],[Service]]="HT Custom RNA", LEN(Table65[[#This Row],[Custom Sequence/Bank ID]])&gt;5000),"Error 6: Maximum sequence length for HT is 5,000nt", IF(Table65[[#This Row],[Service]]="HT Geneblock Custom RNA", IF(AND(Table65[[#This Row],[Vector]]="RTC coding circRNA", LEN(Table65[[#This Row],[Custom Sequence/Bank ID]])&gt;3793),"Error 6: Maximum sequence length for Coding CircRNA Geneblock is 3,793nt", IF(AND(Table65[[#This Row],[Vector]]="RTC noncoding circRNA", LEN(Table65[[#This Row],[Custom Sequence/Bank ID]])&gt;4493),"Error 6: Maximum sequence length for Noncoding CircRNA Geneblock is 4,493nt", IF(AND(Table65[[#This Row],[Vector]]="RTC Other RNA", LEN(Table65[[#This Row],[Custom Sequence/Bank ID]])&gt;4913),"Error 6: Maximum sequence length for Other RNA Geneblock is 4,913nt",""))),"")))</f>
        <v/>
      </c>
      <c r="BM453" s="4" t="str">
        <f>IF(AND(Table65[[#This Row],[Vector]] &lt;&gt; "Banked Construct", Table65[[#This Row],[Service]]&lt;&gt;"Stock RNA", Table65[[#This Row],[Custom Sequence/Bank ID]]&lt;&gt;""),
    _xlfn.LET(
        _xlpm.Sequence, Table65[[#This Row],[Custom Sequence/Bank ID]],
        _xlpm.OriginalLength, IF(AND(Table65[[#This Row],[Codon Optimize Capitalized?]] &lt;&gt; "No", Table65[[#This Row],[Codon Optimize Capitalized?]] &lt;&gt; ""),
                           LEN(SUBSTITUTE(SUBSTITUTE(SUBSTITUTE(SUBSTITUTE(SUBSTITUTE(_xlpm.Sequence, "A", ""), "C", ""), "G", ""), "T", ""), "U", "")),
                           LEN(_xlpm.Sequence)),
        _xlpm.NoGCLength, IF(AND(Table65[[#This Row],[Codon Optimize Capitalized?]] &lt;&gt; "No", Table65[[#This Row],[Codon Optimize Capitalized?]] &lt;&gt; ""),
                       LEN((SUBSTITUTE(SUBSTITUTE(SUBSTITUTE(SUBSTITUTE(SUBSTITUTE(SUBSTITUTE(SUBSTITUTE(_xlpm.Sequence, "A", ""), "C", ""), "G", ""), "T", ""), "U", ""), "g", ""), "c", ""))),
                       LEN(SUBSTITUTE(SUBSTITUTE(UPPER(_xlpm.Sequence), "G", ""), "C", ""))),
        _xlpm.GCLength, _xlpm.OriginalLength - _xlpm.NoGCLength,
        _xlpm.GCPercentage, IF(_xlpm.OriginalLength &gt; 15, _xlpm.GCLength / _xlpm.OriginalLength, 0.5),
                IF(OR(_xlpm.GCPercentage &gt; 0.65, _xlpm.GCPercentage &lt; 0.25), "Warning 7: Unoptimized region GC is not between 25-65%", "")
    ),
    ""
)</f>
        <v/>
      </c>
      <c r="BN453" s="4" t="str" cm="1">
        <f t="array" ref="BN453">_xlfn.LET(
    _xlpm.ProblemFound, _xlfn.TEXTJOIN(", ", TRUE, IF(OR(Table65[[#This Row],[Codon Optimize Capitalized?]]="No", Table65[[#This Row],[Codon Optimize Capitalized?]]=""), IF((ISNUMBER(SEARCH(Table_Restriction_Enzymes[XbaI], Table65[[#This Row],[Custom Sequence/Bank ID]]))), Table_Restriction_Enzymes[XbaI], ""),IF((ISNUMBER(FIND(LOWER(Table_Restriction_Enzymes[XbaI]), Table65[[#This Row],[Custom Sequence/Bank ID]]))), Table_Restriction_Enzymes[XbaI], ""))),
    IF(_xlpm.ProblemFound="", "", "[" &amp; _xlpm.ProblemFound &amp; "]"))</f>
        <v/>
      </c>
      <c r="BO453" s="4" t="str">
        <f>IF(Table_Sequence_Check[[#This Row],[Restriction Enzyme 1 Check]]&lt;&gt;"", Table_Restriction_Enzymes[[#Headers],[XbaI]],"")</f>
        <v/>
      </c>
      <c r="BP453" s="4" t="str" cm="1">
        <f t="array" ref="BP453">_xlfn.LET(
    _xlpm.ProblemFound, _xlfn.TEXTJOIN(", ", TRUE, IF(OR(Table65[[#This Row],[Codon Optimize Capitalized?]]="No", Table65[[#This Row],[Codon Optimize Capitalized?]]=""), IF((ISNUMBER(SEARCH(Table_Restriction_Enzymes[AscI], Table65[[#This Row],[Custom Sequence/Bank ID]]))), Table_Restriction_Enzymes[AscI], ""),IF((ISNUMBER(FIND(LOWER(Table_Restriction_Enzymes[AscI]), Table65[[#This Row],[Custom Sequence/Bank ID]]))), Table_Restriction_Enzymes[AscI], ""))),
    IF(_xlpm.ProblemFound="", "", "[" &amp; _xlpm.ProblemFound &amp; "]"))</f>
        <v/>
      </c>
      <c r="BQ453" s="4" t="str">
        <f>IF(Table_Sequence_Check[[#This Row],[Restriction Enzyme 2 Check]]&lt;&gt;"", Table_Restriction_Enzymes[[#Headers],[AscI]],"")</f>
        <v/>
      </c>
      <c r="BR453" s="4" t="str">
        <f>IF(AND(Table65[[#This Row],[Vector]] &lt;&gt; "Banked Construct",Table65[[#This Row],[Service]]&lt;&gt;"Stock RNA", Table65[[#This Row],[Service]]&lt;&gt;"HT Geneblock Custom RNA", Table_Sequence_Check[[#This Row],[Restriction Enzyme 1 Check]]&lt;&gt;"", Table_Sequence_Check[[#This Row],[Restriction Enzyme 2 Check]]&lt;&gt; ""),"Error 8: Remove instances of one of the following: " &amp; _xlfn.CONCAT(Table_Sequence_Check[[#This Row],[Restriction Enzyme 1 Check]],Table_Sequence_Check[[#This Row],[Restriction Enzyme 2 Check]]),"")</f>
        <v/>
      </c>
      <c r="BS453" s="4" t="str" cm="1">
        <f t="array" ref="BS453">IF(
   AND(
      Table65[[#This Row],[Service]] &lt;&gt; "",
      OR(
         COUNTIF(Table65[Service], "HT Custom RNA") &gt; 0,
         COUNTIF(Table65[Service], "HT Geneblock Custom RNA") &gt; 0
      ),
      COUNTA(_xlfn.UNIQUE(_xlfn._xlws.FILTER(Table65[Service], Table65[Service] &lt;&gt; ""))) &gt; 1
   ),
   "Error 9: If selecting HT Custom RNA or HT Geneblock Custom RNA, all items must match the selected HT service",
   ""
)</f>
        <v/>
      </c>
      <c r="BT453" s="4" t="str" cm="1">
        <f t="array" ref="BT453">IF(
   AND(
      Table65[[#This Row],[Service]] &lt;&gt; "",
      OR(COUNTIF(Table65[Service], "*HT Custom RNA*") &gt; 0, COUNTIF(Table65[Service], "*HT Geneblock Custom RNA*") &gt; 0),
      OR(
         COUNTA(_xlfn.UNIQUE(_xlfn._xlws.FILTER(Table65[RNA Analytics], (Table65[Service] &lt;&gt; "")))) &gt; 1,
         COUNTA(_xlfn.UNIQUE(_xlfn._xlws.FILTER(Table65[Bank Construct?], (Table65[Service] &lt;&gt; "")))) &gt; 1,
         COUNTA(_xlfn.UNIQUE(_xlfn._xlws.FILTER(Table65[Synthesis Type], (Table65[Service] &lt;&gt; "")))) &gt; 1
      )
   ),
   "Error 10: If submitting HT Custom RNA or HT Geneblock Custom RNA service request, all items must have the same Synthesis Type, Banking, and Analytics",
   ""
)</f>
        <v/>
      </c>
      <c r="BU453" s="4" t="str">
        <f>IF(AND(OR(Table65[[#This Row],[Service]] = "HT Custom RNA",Table65[[#This Row],[Service]] = "HT Geneblock Custom RNA"), Table65[[#This Row],[Vector]]="Banked Construct"),"Error 11: Banked constructs cannot be submitted for HT/Geneblock Custom RNA service. Contact the core if you'd like to resynthesize an entire banked plate","")</f>
        <v/>
      </c>
      <c r="BV453" s="4" t="str">
        <f>IF(AND(Table65[[#This Row],[Service]] &lt;&gt; "", Table65[[#This Row],[Vector]]="Banked Construct", Table65[[#This Row],[Bank Construct?]]="Yes"),"Error 12: Cannot bank constructs that are already banked","")</f>
        <v/>
      </c>
      <c r="BW453" s="4" t="str" cm="1">
        <f t="array" ref="BW453">_xlfn.LET(
    _xlpm.ProblemFound, _xlfn.TEXTJOIN(", ", TRUE, IF(AND(Table65[[#This Row],[Synthesis Type]]="Other RNA", OR(Table65[[#This Row],[Codon Optimize Capitalized?]]="No", Table65[[#This Row],[Codon Optimize Capitalized?]]="")), IF((ISNUMBER(SEARCH(Table_pA_Check[pA Check], Table65[[#This Row],[Custom Sequence/Bank ID]]))), Table_pA_Check[pA Check], ""),IF((ISNUMBER(FIND(LOWER(Table_pA_Check[pA Check]), Table65[[#This Row],[Custom Sequence/Bank ID]]))), Table_pA_Check[pA Check], ""))),
    IF(_xlpm.ProblemFound="", "", "Error 13: Problem sequences found (" &amp; _xlpm.ProblemFound &amp; ")"))</f>
        <v/>
      </c>
      <c r="BX453" s="4" t="str">
        <f>IF(AND(Table65[[#This Row],[Service]] &lt;&gt; "", Table65[[#This Row],[Codon Optimize Capitalized?]]&lt;&gt; "No", Table65[[#This Row],[Codon Optimize Capitalized?]]&lt;&gt; "", Table65[[#This Row],[Codon Optimize Capitalized?]]&lt;&gt; "No Options", EXACT(Table65[[#This Row],[Custom Sequence/Bank ID]],LOWER(Table65[[#This Row],[Custom Sequence/Bank ID]]))),"Error 14: Codon optimization is selected, but sequence is lowercase. Change regions for optimization to uppercase","")</f>
        <v/>
      </c>
      <c r="BY453" s="4" t="str">
        <f>IF(COUNTIF(Table65[Name], Table65[[#This Row],[Name]]) &gt; 1, "Error 15: Duplicate name", "")</f>
        <v/>
      </c>
      <c r="BZ453" s="4" t="str">
        <f>IF(
   Table65[[#This Row],[Service]]&lt;&gt;"",
   IF(
      AND(Table65[[#This Row],[Formulation]]="", Table65[[#This Row],[Number of Aliquots]]&gt;1),
      "Error 16: The RTC can only aliquot formulated circRNA; unformulated circRNA is stable through many freeze-thaw cycles",
      ""
   ),
   ""
)</f>
        <v/>
      </c>
      <c r="CA453" s="4" t="str">
        <f>IF(
   Table65[[#This Row],[Service]]&lt;&gt;"",
   IF(
      Table65[[#This Row],[Number of Aliquots]] &gt; (Table65[[#This Row],[Quantity (mg)]]*20),
      "Error 17: Too many aliquots. Maximum aliquots for Quantity requested = " &amp; (Table65[[#This Row],[Quantity (mg)]]*20),
      ""
   ),
   ""
)</f>
        <v/>
      </c>
      <c r="CB453" s="4" t="str">
        <f>IF(
   AND(Table65[[#This Row],[Service]]&lt;&gt;"", Table65[[#This Row],[Quantity (mg)]]&lt;0.2, Table65[[#This Row],[Formulation]]&lt;&gt;"", Table65[[#This Row],[Formulation]]&lt;&gt;"None"),
   "Error 18: Quantity too low. Minimum is 0.2mg for formulations",
   ""
)</f>
        <v/>
      </c>
      <c r="CC453" s="4" t="str">
        <f>IF(
   AND(Table65[[#This Row],[Service]]&lt;&gt;"", Table65[[#This Row],[Vector]]="No Vector", Table65[[#This Row],[Service]]&lt;&gt;"HT Geneblock Custom RNA"),
   "Error 19: [No Vector] can only be used for Geneblock service",
   ""
)</f>
        <v/>
      </c>
      <c r="CD453" s="4" t="str">
        <f>_xlfn.LET(
    _xlpm.errorList, _xlfn.TEXTJOIN(". ", TRUE, Table_Sequence_Check[[#This Row],[Problem Sequence Check]:[GC Check]],Table_Sequence_Check[[#This Row],[Restriction Enzyme Error]:[Gblock No Vector Check]]),
    IF(AND(Table65[[#This Row],[Service]]&lt;&gt;"", Table65[[#This Row],[Custom Sequence/Bank ID]]&lt;&gt;"SPECIAL",_xlpm.errorList&lt;&gt;""), _xlpm.errorList &amp; ".", "")
)</f>
        <v/>
      </c>
      <c r="CF453" s="3" t="str">
        <f t="shared" ref="CF453:CF504" si="35">"Required"</f>
        <v>Required</v>
      </c>
      <c r="CG453" s="1" t="str">
        <f t="shared" ref="CG453:CG504" si="36">"Optional"</f>
        <v>Optional</v>
      </c>
      <c r="CH453" s="1" t="str">
        <f>IF(Table65[[#This Row],[Service]]&lt;&gt;"",IF((Table65[[#This Row],[Service]]="HT Custom RNA") + (Table65[[#This Row],[Service]]="HT Geneblock Custom RNA"), "Empty","Required"),"Empty")</f>
        <v>Empty</v>
      </c>
      <c r="CI453" s="1" t="str">
        <f>IF(Table65[[#This Row],[Service]] = "Stock RNA", "Required","Empty")</f>
        <v>Empty</v>
      </c>
      <c r="CJ453" s="1" t="str">
        <f>IF(OR(Table65[[#This Row],[Service]] = "Custom RNA", Table65[[#This Row],[Service]] = "HT Custom RNA", Table65[[#This Row],[Service]] = "HT Geneblock Custom RNA", Table65[[#This Row],[Service]] = "Formulation"), "Required", "Empty")</f>
        <v>Empty</v>
      </c>
      <c r="CK453" s="1" t="str">
        <f>IF(OR(Table65[[#This Row],[Service]] = "Custom RNA", Table65[[#This Row],[Service]] = "HT Custom RNA", Table65[[#This Row],[Service]] = "HT Geneblock Custom RNA"), "Required", "Empty")</f>
        <v>Empty</v>
      </c>
      <c r="CL453" s="1" t="str">
        <f>IF(OR(Table65[[#This Row],[Service]] = "Custom RNA", Table65[[#This Row],[Service]] = "HT Custom RNA", Table65[[#This Row],[Service]] = "HT Geneblock Custom RNA"), "Required", "Empty")</f>
        <v>Empty</v>
      </c>
      <c r="CM453" s="1" t="str">
        <f>IF(OR(Table65[[#This Row],[Service]] = "Custom RNA", Table65[[#This Row],[Service]] = "HT Custom RNA", Table65[[#This Row],[Service]] = "HT Geneblock Custom RNA"), "Required", "Empty")</f>
        <v>Empty</v>
      </c>
      <c r="CN453" s="1" t="str">
        <f>IF(AND(Table65[[#This Row],[Vector]]&lt;&gt;"Banked Construct", OR(Table65[[#This Row],[Service]] = "Custom RNA", Table65[[#This Row],[Service]] = "HT Custom RNA",Table65[[#This Row],[Service]] = "HT Geneblock Custom RNA",)), "Optional", "Empty")</f>
        <v>Empty</v>
      </c>
      <c r="CO453" s="1" t="str">
        <f>IF(OR(Table65[[#This Row],[Service]] = "Custom RNA", Table65[[#This Row],[Service]] = "HT Custom RNA"), "Optional", "Empty")</f>
        <v>Empty</v>
      </c>
      <c r="CP453" s="1" t="str">
        <f>IF(OR(Table65[[#This Row],[Service]] = "Custom RNA", Table65[[#This Row],[Service]] = "HT Custom RNA", Table65[[#This Row],[Service]] = "HT Custom Geneblock RNA"), "Optional", "Empty")</f>
        <v>Empty</v>
      </c>
      <c r="CQ453" s="1" t="str">
        <f>IF(Table65[[#This Row],[Service]]&lt;&gt;"",IF(OR(Table65[[#This Row],[Service]]="HT Custom RNA", Table65[[#This Row],[Service]]="HT Geneblock Custom RNA"), "Empty","Optional"),"Empty")</f>
        <v>Empty</v>
      </c>
      <c r="CR453" s="1" t="str">
        <f>IF(AND(Table65[[#This Row],[Formulation]]&lt;&gt;"",Table65[[#This Row],[Formulation]]&lt;&gt;"None",Table65[[#This Row],[Formulation]]&lt;&gt;"No Options"), "Required","Empty")</f>
        <v>Empty</v>
      </c>
      <c r="CS453" s="1" t="str">
        <f>IF(AND(Table65[[#This Row],[Formulation]]&lt;&gt;"",Table65[[#This Row],[Formulation]]&lt;&gt;"None",Table65[[#This Row],[Formulation]]&lt;&gt;"No Options"), "Optional","Empty")</f>
        <v>Empty</v>
      </c>
      <c r="CT453" s="1" t="str">
        <f t="shared" ref="CT453:CT504" si="37">"Optional"</f>
        <v>Optional</v>
      </c>
      <c r="CU453" s="1" t="str">
        <f t="shared" ref="CU453:CU504" si="38">"Optional"</f>
        <v>Optional</v>
      </c>
      <c r="CV453" s="2" t="str">
        <f t="shared" ref="CV453:CV504" si="39">"Optional"</f>
        <v>Optional</v>
      </c>
    </row>
    <row r="454" spans="1:100" x14ac:dyDescent="0.35">
      <c r="A454" s="69">
        <v>450</v>
      </c>
      <c r="B454" s="59"/>
      <c r="C454" s="83"/>
      <c r="D454" s="85"/>
      <c r="E454" s="90"/>
      <c r="F454" s="60"/>
      <c r="G454" s="60"/>
      <c r="H454" s="60"/>
      <c r="I454" s="61"/>
      <c r="J454" s="61"/>
      <c r="K454" s="105"/>
      <c r="L454" s="90"/>
      <c r="M454" s="60"/>
      <c r="N454" s="108"/>
      <c r="O454" s="91"/>
      <c r="P454" s="111"/>
      <c r="Q454" s="93" t="str">
        <f>Table_Sequence_Check[[#This Row],[Final Warnings]]</f>
        <v/>
      </c>
      <c r="R454" s="19"/>
      <c r="S454" s="19"/>
      <c r="T454" s="19"/>
      <c r="BG454" s="3" t="str" cm="1">
        <f t="array" ref="BG454">_xlfn.LET(
    _xlpm.ProblemFound, _xlfn.TEXTJOIN(", ", TRUE, IF(OR(Table65[[#This Row],[Codon Optimize Capitalized?]]="No", Table65[[#This Row],[Codon Optimize Capitalized?]]=""), IF((ISNUMBER(SEARCH(Table_Problem_Sequences[Problem Sequences], Table65[[#This Row],[Custom Sequence/Bank ID]]))), Table_Problem_Sequences[Problem Sequences], ""),IF((ISNUMBER(FIND(LOWER(Table_Problem_Sequences[Problem Sequences]), Table65[[#This Row],[Custom Sequence/Bank ID]]))), Table_Problem_Sequences[Problem Sequences], ""))),
    IF(_xlpm.ProblemFound="", "", "Warning 1: Problem sequences found (" &amp; _xlpm.ProblemFound &amp; ")"))</f>
        <v/>
      </c>
      <c r="BH454" s="3" t="str">
        <f>IF(AND(Table65[[#This Row],[Vector]] &lt;&gt; "Banked Construct",Table65[[#This Row],[Service]]&lt;&gt;"Stock RNA", LEN(Table65[[#This Row],[Custom Sequence/Bank ID]])&lt;300, Table65[[#This Row],[Custom Sequence/Bank ID]]&lt;&gt;""),"Comment: Sequence is less than 300nt. A spacer sequence will be added to bring the length up to 300nt","")</f>
        <v/>
      </c>
      <c r="BI454" s="1" t="str">
        <f>IF(AND(Table65[[#This Row],[Custom Sequence/Bank ID]]&lt;&gt;"", Table65[[#This Row],[Codon Optimize Capitalized?]]&lt;&gt; "No", Table65[[#This Row],[Codon Optimize Capitalized?]]&lt;&gt; "", Table65[[#This Row],[Codon Optimize Capitalized?]]&lt;&gt; "No Options"),
    IF(MOD(LEN(SUBSTITUTE(SUBSTITUTE(SUBSTITUTE(SUBSTITUTE(SUBSTITUTE(Table65[[#This Row],[Custom Sequence/Bank ID]], "a", ""), "c", ""), "g", ""), "u", ""), "t", "")), 3) = 0,
        "",
        "Error 3: Optimization regions not divisible by 3"),
    "")</f>
        <v/>
      </c>
      <c r="BJ454" s="1" t="str">
        <f>IF(
    Table65[[#This Row],[Vector]]="Banked Construct",
    IF(
        AND(
            LEFT(Table65[[#This Row],[Custom Sequence/Bank ID]], 3)="RTC",
            ISNUMBER(VALUE(MID(Table65[[#This Row],[Custom Sequence/Bank ID]], 4, 7))),
            LEN(Table65[[#This Row],[Custom Sequence/Bank ID]])=10
        ),
        "",
        "Error 4: Incorrect Bank ID"
    ),
    ""
)</f>
        <v/>
      </c>
      <c r="BK454" s="1" t="str">
        <f>IF(
   AND(Table65[[#This Row],[Vector]]&lt;&gt;"Banked Construct", LEN(Table65[[#This Row],[Custom Sequence/Bank ID]])&gt;0),
   IF(
      LEN(
         SUBSTITUTE(
            SUBSTITUTE(
               SUBSTITUTE(
                  SUBSTITUTE(UPPER(Table65[[#This Row],[Custom Sequence/Bank ID]]),"A",""),
               "C",""),
            "T",""),
         "G","")
      )&gt;0,
      "Error 5: Non-ACGT characters present",
      ""
   ),
   ""
)</f>
        <v/>
      </c>
      <c r="BL454" s="4" t="str">
        <f>IF(AND(Table65[[#This Row],[Vector]] &lt;&gt; "Banked Construct",Table65[[#This Row],[Service]]="Custom RNA", LEN(Table65[[#This Row],[Custom Sequence/Bank ID]])&gt;10000),"Error 6: Maximum sequence length is 10,000nt",IF(AND(Table65[[#This Row],[Vector]] &lt;&gt; "Banked Construct",Table65[[#This Row],[Service]]="HT Custom RNA", LEN(Table65[[#This Row],[Custom Sequence/Bank ID]])&gt;5000),"Error 6: Maximum sequence length for HT is 5,000nt", IF(Table65[[#This Row],[Service]]="HT Geneblock Custom RNA", IF(AND(Table65[[#This Row],[Vector]]="RTC coding circRNA", LEN(Table65[[#This Row],[Custom Sequence/Bank ID]])&gt;3793),"Error 6: Maximum sequence length for Coding CircRNA Geneblock is 3,793nt", IF(AND(Table65[[#This Row],[Vector]]="RTC noncoding circRNA", LEN(Table65[[#This Row],[Custom Sequence/Bank ID]])&gt;4493),"Error 6: Maximum sequence length for Noncoding CircRNA Geneblock is 4,493nt", IF(AND(Table65[[#This Row],[Vector]]="RTC Other RNA", LEN(Table65[[#This Row],[Custom Sequence/Bank ID]])&gt;4913),"Error 6: Maximum sequence length for Other RNA Geneblock is 4,913nt",""))),"")))</f>
        <v/>
      </c>
      <c r="BM454" s="4" t="str">
        <f>IF(AND(Table65[[#This Row],[Vector]] &lt;&gt; "Banked Construct", Table65[[#This Row],[Service]]&lt;&gt;"Stock RNA", Table65[[#This Row],[Custom Sequence/Bank ID]]&lt;&gt;""),
    _xlfn.LET(
        _xlpm.Sequence, Table65[[#This Row],[Custom Sequence/Bank ID]],
        _xlpm.OriginalLength, IF(AND(Table65[[#This Row],[Codon Optimize Capitalized?]] &lt;&gt; "No", Table65[[#This Row],[Codon Optimize Capitalized?]] &lt;&gt; ""),
                           LEN(SUBSTITUTE(SUBSTITUTE(SUBSTITUTE(SUBSTITUTE(SUBSTITUTE(_xlpm.Sequence, "A", ""), "C", ""), "G", ""), "T", ""), "U", "")),
                           LEN(_xlpm.Sequence)),
        _xlpm.NoGCLength, IF(AND(Table65[[#This Row],[Codon Optimize Capitalized?]] &lt;&gt; "No", Table65[[#This Row],[Codon Optimize Capitalized?]] &lt;&gt; ""),
                       LEN((SUBSTITUTE(SUBSTITUTE(SUBSTITUTE(SUBSTITUTE(SUBSTITUTE(SUBSTITUTE(SUBSTITUTE(_xlpm.Sequence, "A", ""), "C", ""), "G", ""), "T", ""), "U", ""), "g", ""), "c", ""))),
                       LEN(SUBSTITUTE(SUBSTITUTE(UPPER(_xlpm.Sequence), "G", ""), "C", ""))),
        _xlpm.GCLength, _xlpm.OriginalLength - _xlpm.NoGCLength,
        _xlpm.GCPercentage, IF(_xlpm.OriginalLength &gt; 15, _xlpm.GCLength / _xlpm.OriginalLength, 0.5),
                IF(OR(_xlpm.GCPercentage &gt; 0.65, _xlpm.GCPercentage &lt; 0.25), "Warning 7: Unoptimized region GC is not between 25-65%", "")
    ),
    ""
)</f>
        <v/>
      </c>
      <c r="BN454" s="4" t="str" cm="1">
        <f t="array" ref="BN454">_xlfn.LET(
    _xlpm.ProblemFound, _xlfn.TEXTJOIN(", ", TRUE, IF(OR(Table65[[#This Row],[Codon Optimize Capitalized?]]="No", Table65[[#This Row],[Codon Optimize Capitalized?]]=""), IF((ISNUMBER(SEARCH(Table_Restriction_Enzymes[XbaI], Table65[[#This Row],[Custom Sequence/Bank ID]]))), Table_Restriction_Enzymes[XbaI], ""),IF((ISNUMBER(FIND(LOWER(Table_Restriction_Enzymes[XbaI]), Table65[[#This Row],[Custom Sequence/Bank ID]]))), Table_Restriction_Enzymes[XbaI], ""))),
    IF(_xlpm.ProblemFound="", "", "[" &amp; _xlpm.ProblemFound &amp; "]"))</f>
        <v/>
      </c>
      <c r="BO454" s="4" t="str">
        <f>IF(Table_Sequence_Check[[#This Row],[Restriction Enzyme 1 Check]]&lt;&gt;"", Table_Restriction_Enzymes[[#Headers],[XbaI]],"")</f>
        <v/>
      </c>
      <c r="BP454" s="4" t="str" cm="1">
        <f t="array" ref="BP454">_xlfn.LET(
    _xlpm.ProblemFound, _xlfn.TEXTJOIN(", ", TRUE, IF(OR(Table65[[#This Row],[Codon Optimize Capitalized?]]="No", Table65[[#This Row],[Codon Optimize Capitalized?]]=""), IF((ISNUMBER(SEARCH(Table_Restriction_Enzymes[AscI], Table65[[#This Row],[Custom Sequence/Bank ID]]))), Table_Restriction_Enzymes[AscI], ""),IF((ISNUMBER(FIND(LOWER(Table_Restriction_Enzymes[AscI]), Table65[[#This Row],[Custom Sequence/Bank ID]]))), Table_Restriction_Enzymes[AscI], ""))),
    IF(_xlpm.ProblemFound="", "", "[" &amp; _xlpm.ProblemFound &amp; "]"))</f>
        <v/>
      </c>
      <c r="BQ454" s="4" t="str">
        <f>IF(Table_Sequence_Check[[#This Row],[Restriction Enzyme 2 Check]]&lt;&gt;"", Table_Restriction_Enzymes[[#Headers],[AscI]],"")</f>
        <v/>
      </c>
      <c r="BR454" s="4" t="str">
        <f>IF(AND(Table65[[#This Row],[Vector]] &lt;&gt; "Banked Construct",Table65[[#This Row],[Service]]&lt;&gt;"Stock RNA", Table65[[#This Row],[Service]]&lt;&gt;"HT Geneblock Custom RNA", Table_Sequence_Check[[#This Row],[Restriction Enzyme 1 Check]]&lt;&gt;"", Table_Sequence_Check[[#This Row],[Restriction Enzyme 2 Check]]&lt;&gt; ""),"Error 8: Remove instances of one of the following: " &amp; _xlfn.CONCAT(Table_Sequence_Check[[#This Row],[Restriction Enzyme 1 Check]],Table_Sequence_Check[[#This Row],[Restriction Enzyme 2 Check]]),"")</f>
        <v/>
      </c>
      <c r="BS454" s="4" t="str" cm="1">
        <f t="array" ref="BS454">IF(
   AND(
      Table65[[#This Row],[Service]] &lt;&gt; "",
      OR(
         COUNTIF(Table65[Service], "HT Custom RNA") &gt; 0,
         COUNTIF(Table65[Service], "HT Geneblock Custom RNA") &gt; 0
      ),
      COUNTA(_xlfn.UNIQUE(_xlfn._xlws.FILTER(Table65[Service], Table65[Service] &lt;&gt; ""))) &gt; 1
   ),
   "Error 9: If selecting HT Custom RNA or HT Geneblock Custom RNA, all items must match the selected HT service",
   ""
)</f>
        <v/>
      </c>
      <c r="BT454" s="4" t="str" cm="1">
        <f t="array" ref="BT454">IF(
   AND(
      Table65[[#This Row],[Service]] &lt;&gt; "",
      OR(COUNTIF(Table65[Service], "*HT Custom RNA*") &gt; 0, COUNTIF(Table65[Service], "*HT Geneblock Custom RNA*") &gt; 0),
      OR(
         COUNTA(_xlfn.UNIQUE(_xlfn._xlws.FILTER(Table65[RNA Analytics], (Table65[Service] &lt;&gt; "")))) &gt; 1,
         COUNTA(_xlfn.UNIQUE(_xlfn._xlws.FILTER(Table65[Bank Construct?], (Table65[Service] &lt;&gt; "")))) &gt; 1,
         COUNTA(_xlfn.UNIQUE(_xlfn._xlws.FILTER(Table65[Synthesis Type], (Table65[Service] &lt;&gt; "")))) &gt; 1
      )
   ),
   "Error 10: If submitting HT Custom RNA or HT Geneblock Custom RNA service request, all items must have the same Synthesis Type, Banking, and Analytics",
   ""
)</f>
        <v/>
      </c>
      <c r="BU454" s="4" t="str">
        <f>IF(AND(OR(Table65[[#This Row],[Service]] = "HT Custom RNA",Table65[[#This Row],[Service]] = "HT Geneblock Custom RNA"), Table65[[#This Row],[Vector]]="Banked Construct"),"Error 11: Banked constructs cannot be submitted for HT/Geneblock Custom RNA service. Contact the core if you'd like to resynthesize an entire banked plate","")</f>
        <v/>
      </c>
      <c r="BV454" s="4" t="str">
        <f>IF(AND(Table65[[#This Row],[Service]] &lt;&gt; "", Table65[[#This Row],[Vector]]="Banked Construct", Table65[[#This Row],[Bank Construct?]]="Yes"),"Error 12: Cannot bank constructs that are already banked","")</f>
        <v/>
      </c>
      <c r="BW454" s="4" t="str" cm="1">
        <f t="array" ref="BW454">_xlfn.LET(
    _xlpm.ProblemFound, _xlfn.TEXTJOIN(", ", TRUE, IF(AND(Table65[[#This Row],[Synthesis Type]]="Other RNA", OR(Table65[[#This Row],[Codon Optimize Capitalized?]]="No", Table65[[#This Row],[Codon Optimize Capitalized?]]="")), IF((ISNUMBER(SEARCH(Table_pA_Check[pA Check], Table65[[#This Row],[Custom Sequence/Bank ID]]))), Table_pA_Check[pA Check], ""),IF((ISNUMBER(FIND(LOWER(Table_pA_Check[pA Check]), Table65[[#This Row],[Custom Sequence/Bank ID]]))), Table_pA_Check[pA Check], ""))),
    IF(_xlpm.ProblemFound="", "", "Error 13: Problem sequences found (" &amp; _xlpm.ProblemFound &amp; ")"))</f>
        <v/>
      </c>
      <c r="BX454" s="4" t="str">
        <f>IF(AND(Table65[[#This Row],[Service]] &lt;&gt; "", Table65[[#This Row],[Codon Optimize Capitalized?]]&lt;&gt; "No", Table65[[#This Row],[Codon Optimize Capitalized?]]&lt;&gt; "", Table65[[#This Row],[Codon Optimize Capitalized?]]&lt;&gt; "No Options", EXACT(Table65[[#This Row],[Custom Sequence/Bank ID]],LOWER(Table65[[#This Row],[Custom Sequence/Bank ID]]))),"Error 14: Codon optimization is selected, but sequence is lowercase. Change regions for optimization to uppercase","")</f>
        <v/>
      </c>
      <c r="BY454" s="4" t="str">
        <f>IF(COUNTIF(Table65[Name], Table65[[#This Row],[Name]]) &gt; 1, "Error 15: Duplicate name", "")</f>
        <v/>
      </c>
      <c r="BZ454" s="4" t="str">
        <f>IF(
   Table65[[#This Row],[Service]]&lt;&gt;"",
   IF(
      AND(Table65[[#This Row],[Formulation]]="", Table65[[#This Row],[Number of Aliquots]]&gt;1),
      "Error 16: The RTC can only aliquot formulated circRNA; unformulated circRNA is stable through many freeze-thaw cycles",
      ""
   ),
   ""
)</f>
        <v/>
      </c>
      <c r="CA454" s="4" t="str">
        <f>IF(
   Table65[[#This Row],[Service]]&lt;&gt;"",
   IF(
      Table65[[#This Row],[Number of Aliquots]] &gt; (Table65[[#This Row],[Quantity (mg)]]*20),
      "Error 17: Too many aliquots. Maximum aliquots for Quantity requested = " &amp; (Table65[[#This Row],[Quantity (mg)]]*20),
      ""
   ),
   ""
)</f>
        <v/>
      </c>
      <c r="CB454" s="4" t="str">
        <f>IF(
   AND(Table65[[#This Row],[Service]]&lt;&gt;"", Table65[[#This Row],[Quantity (mg)]]&lt;0.2, Table65[[#This Row],[Formulation]]&lt;&gt;"", Table65[[#This Row],[Formulation]]&lt;&gt;"None"),
   "Error 18: Quantity too low. Minimum is 0.2mg for formulations",
   ""
)</f>
        <v/>
      </c>
      <c r="CC454" s="4" t="str">
        <f>IF(
   AND(Table65[[#This Row],[Service]]&lt;&gt;"", Table65[[#This Row],[Vector]]="No Vector", Table65[[#This Row],[Service]]&lt;&gt;"HT Geneblock Custom RNA"),
   "Error 19: [No Vector] can only be used for Geneblock service",
   ""
)</f>
        <v/>
      </c>
      <c r="CD454" s="4" t="str">
        <f>_xlfn.LET(
    _xlpm.errorList, _xlfn.TEXTJOIN(". ", TRUE, Table_Sequence_Check[[#This Row],[Problem Sequence Check]:[GC Check]],Table_Sequence_Check[[#This Row],[Restriction Enzyme Error]:[Gblock No Vector Check]]),
    IF(AND(Table65[[#This Row],[Service]]&lt;&gt;"", Table65[[#This Row],[Custom Sequence/Bank ID]]&lt;&gt;"SPECIAL",_xlpm.errorList&lt;&gt;""), _xlpm.errorList &amp; ".", "")
)</f>
        <v/>
      </c>
      <c r="CF454" s="3" t="str">
        <f t="shared" si="35"/>
        <v>Required</v>
      </c>
      <c r="CG454" s="1" t="str">
        <f t="shared" si="36"/>
        <v>Optional</v>
      </c>
      <c r="CH454" s="1" t="str">
        <f>IF(Table65[[#This Row],[Service]]&lt;&gt;"",IF((Table65[[#This Row],[Service]]="HT Custom RNA") + (Table65[[#This Row],[Service]]="HT Geneblock Custom RNA"), "Empty","Required"),"Empty")</f>
        <v>Empty</v>
      </c>
      <c r="CI454" s="1" t="str">
        <f>IF(Table65[[#This Row],[Service]] = "Stock RNA", "Required","Empty")</f>
        <v>Empty</v>
      </c>
      <c r="CJ454" s="1" t="str">
        <f>IF(OR(Table65[[#This Row],[Service]] = "Custom RNA", Table65[[#This Row],[Service]] = "HT Custom RNA", Table65[[#This Row],[Service]] = "HT Geneblock Custom RNA", Table65[[#This Row],[Service]] = "Formulation"), "Required", "Empty")</f>
        <v>Empty</v>
      </c>
      <c r="CK454" s="1" t="str">
        <f>IF(OR(Table65[[#This Row],[Service]] = "Custom RNA", Table65[[#This Row],[Service]] = "HT Custom RNA", Table65[[#This Row],[Service]] = "HT Geneblock Custom RNA"), "Required", "Empty")</f>
        <v>Empty</v>
      </c>
      <c r="CL454" s="1" t="str">
        <f>IF(OR(Table65[[#This Row],[Service]] = "Custom RNA", Table65[[#This Row],[Service]] = "HT Custom RNA", Table65[[#This Row],[Service]] = "HT Geneblock Custom RNA"), "Required", "Empty")</f>
        <v>Empty</v>
      </c>
      <c r="CM454" s="1" t="str">
        <f>IF(OR(Table65[[#This Row],[Service]] = "Custom RNA", Table65[[#This Row],[Service]] = "HT Custom RNA", Table65[[#This Row],[Service]] = "HT Geneblock Custom RNA"), "Required", "Empty")</f>
        <v>Empty</v>
      </c>
      <c r="CN454" s="1" t="str">
        <f>IF(AND(Table65[[#This Row],[Vector]]&lt;&gt;"Banked Construct", OR(Table65[[#This Row],[Service]] = "Custom RNA", Table65[[#This Row],[Service]] = "HT Custom RNA",Table65[[#This Row],[Service]] = "HT Geneblock Custom RNA",)), "Optional", "Empty")</f>
        <v>Empty</v>
      </c>
      <c r="CO454" s="1" t="str">
        <f>IF(OR(Table65[[#This Row],[Service]] = "Custom RNA", Table65[[#This Row],[Service]] = "HT Custom RNA"), "Optional", "Empty")</f>
        <v>Empty</v>
      </c>
      <c r="CP454" s="1" t="str">
        <f>IF(OR(Table65[[#This Row],[Service]] = "Custom RNA", Table65[[#This Row],[Service]] = "HT Custom RNA", Table65[[#This Row],[Service]] = "HT Custom Geneblock RNA"), "Optional", "Empty")</f>
        <v>Empty</v>
      </c>
      <c r="CQ454" s="1" t="str">
        <f>IF(Table65[[#This Row],[Service]]&lt;&gt;"",IF(OR(Table65[[#This Row],[Service]]="HT Custom RNA", Table65[[#This Row],[Service]]="HT Geneblock Custom RNA"), "Empty","Optional"),"Empty")</f>
        <v>Empty</v>
      </c>
      <c r="CR454" s="1" t="str">
        <f>IF(AND(Table65[[#This Row],[Formulation]]&lt;&gt;"",Table65[[#This Row],[Formulation]]&lt;&gt;"None",Table65[[#This Row],[Formulation]]&lt;&gt;"No Options"), "Required","Empty")</f>
        <v>Empty</v>
      </c>
      <c r="CS454" s="1" t="str">
        <f>IF(AND(Table65[[#This Row],[Formulation]]&lt;&gt;"",Table65[[#This Row],[Formulation]]&lt;&gt;"None",Table65[[#This Row],[Formulation]]&lt;&gt;"No Options"), "Optional","Empty")</f>
        <v>Empty</v>
      </c>
      <c r="CT454" s="1" t="str">
        <f t="shared" si="37"/>
        <v>Optional</v>
      </c>
      <c r="CU454" s="1" t="str">
        <f t="shared" si="38"/>
        <v>Optional</v>
      </c>
      <c r="CV454" s="2" t="str">
        <f t="shared" si="39"/>
        <v>Optional</v>
      </c>
    </row>
    <row r="455" spans="1:100" x14ac:dyDescent="0.35">
      <c r="A455" s="69">
        <v>451</v>
      </c>
      <c r="B455" s="59"/>
      <c r="C455" s="83"/>
      <c r="D455" s="85"/>
      <c r="E455" s="90"/>
      <c r="F455" s="60"/>
      <c r="G455" s="60"/>
      <c r="H455" s="60"/>
      <c r="I455" s="61"/>
      <c r="J455" s="61"/>
      <c r="K455" s="105"/>
      <c r="L455" s="90"/>
      <c r="M455" s="60"/>
      <c r="N455" s="108"/>
      <c r="O455" s="91"/>
      <c r="P455" s="111"/>
      <c r="Q455" s="93" t="str">
        <f>Table_Sequence_Check[[#This Row],[Final Warnings]]</f>
        <v/>
      </c>
      <c r="R455" s="19"/>
      <c r="S455" s="19"/>
      <c r="T455" s="19"/>
      <c r="BG455" s="3" t="str" cm="1">
        <f t="array" ref="BG455">_xlfn.LET(
    _xlpm.ProblemFound, _xlfn.TEXTJOIN(", ", TRUE, IF(OR(Table65[[#This Row],[Codon Optimize Capitalized?]]="No", Table65[[#This Row],[Codon Optimize Capitalized?]]=""), IF((ISNUMBER(SEARCH(Table_Problem_Sequences[Problem Sequences], Table65[[#This Row],[Custom Sequence/Bank ID]]))), Table_Problem_Sequences[Problem Sequences], ""),IF((ISNUMBER(FIND(LOWER(Table_Problem_Sequences[Problem Sequences]), Table65[[#This Row],[Custom Sequence/Bank ID]]))), Table_Problem_Sequences[Problem Sequences], ""))),
    IF(_xlpm.ProblemFound="", "", "Warning 1: Problem sequences found (" &amp; _xlpm.ProblemFound &amp; ")"))</f>
        <v/>
      </c>
      <c r="BH455" s="3" t="str">
        <f>IF(AND(Table65[[#This Row],[Vector]] &lt;&gt; "Banked Construct",Table65[[#This Row],[Service]]&lt;&gt;"Stock RNA", LEN(Table65[[#This Row],[Custom Sequence/Bank ID]])&lt;300, Table65[[#This Row],[Custom Sequence/Bank ID]]&lt;&gt;""),"Comment: Sequence is less than 300nt. A spacer sequence will be added to bring the length up to 300nt","")</f>
        <v/>
      </c>
      <c r="BI455" s="1" t="str">
        <f>IF(AND(Table65[[#This Row],[Custom Sequence/Bank ID]]&lt;&gt;"", Table65[[#This Row],[Codon Optimize Capitalized?]]&lt;&gt; "No", Table65[[#This Row],[Codon Optimize Capitalized?]]&lt;&gt; "", Table65[[#This Row],[Codon Optimize Capitalized?]]&lt;&gt; "No Options"),
    IF(MOD(LEN(SUBSTITUTE(SUBSTITUTE(SUBSTITUTE(SUBSTITUTE(SUBSTITUTE(Table65[[#This Row],[Custom Sequence/Bank ID]], "a", ""), "c", ""), "g", ""), "u", ""), "t", "")), 3) = 0,
        "",
        "Error 3: Optimization regions not divisible by 3"),
    "")</f>
        <v/>
      </c>
      <c r="BJ455" s="1" t="str">
        <f>IF(
    Table65[[#This Row],[Vector]]="Banked Construct",
    IF(
        AND(
            LEFT(Table65[[#This Row],[Custom Sequence/Bank ID]], 3)="RTC",
            ISNUMBER(VALUE(MID(Table65[[#This Row],[Custom Sequence/Bank ID]], 4, 7))),
            LEN(Table65[[#This Row],[Custom Sequence/Bank ID]])=10
        ),
        "",
        "Error 4: Incorrect Bank ID"
    ),
    ""
)</f>
        <v/>
      </c>
      <c r="BK455" s="1" t="str">
        <f>IF(
   AND(Table65[[#This Row],[Vector]]&lt;&gt;"Banked Construct", LEN(Table65[[#This Row],[Custom Sequence/Bank ID]])&gt;0),
   IF(
      LEN(
         SUBSTITUTE(
            SUBSTITUTE(
               SUBSTITUTE(
                  SUBSTITUTE(UPPER(Table65[[#This Row],[Custom Sequence/Bank ID]]),"A",""),
               "C",""),
            "T",""),
         "G","")
      )&gt;0,
      "Error 5: Non-ACGT characters present",
      ""
   ),
   ""
)</f>
        <v/>
      </c>
      <c r="BL455" s="4" t="str">
        <f>IF(AND(Table65[[#This Row],[Vector]] &lt;&gt; "Banked Construct",Table65[[#This Row],[Service]]="Custom RNA", LEN(Table65[[#This Row],[Custom Sequence/Bank ID]])&gt;10000),"Error 6: Maximum sequence length is 10,000nt",IF(AND(Table65[[#This Row],[Vector]] &lt;&gt; "Banked Construct",Table65[[#This Row],[Service]]="HT Custom RNA", LEN(Table65[[#This Row],[Custom Sequence/Bank ID]])&gt;5000),"Error 6: Maximum sequence length for HT is 5,000nt", IF(Table65[[#This Row],[Service]]="HT Geneblock Custom RNA", IF(AND(Table65[[#This Row],[Vector]]="RTC coding circRNA", LEN(Table65[[#This Row],[Custom Sequence/Bank ID]])&gt;3793),"Error 6: Maximum sequence length for Coding CircRNA Geneblock is 3,793nt", IF(AND(Table65[[#This Row],[Vector]]="RTC noncoding circRNA", LEN(Table65[[#This Row],[Custom Sequence/Bank ID]])&gt;4493),"Error 6: Maximum sequence length for Noncoding CircRNA Geneblock is 4,493nt", IF(AND(Table65[[#This Row],[Vector]]="RTC Other RNA", LEN(Table65[[#This Row],[Custom Sequence/Bank ID]])&gt;4913),"Error 6: Maximum sequence length for Other RNA Geneblock is 4,913nt",""))),"")))</f>
        <v/>
      </c>
      <c r="BM455" s="4" t="str">
        <f>IF(AND(Table65[[#This Row],[Vector]] &lt;&gt; "Banked Construct", Table65[[#This Row],[Service]]&lt;&gt;"Stock RNA", Table65[[#This Row],[Custom Sequence/Bank ID]]&lt;&gt;""),
    _xlfn.LET(
        _xlpm.Sequence, Table65[[#This Row],[Custom Sequence/Bank ID]],
        _xlpm.OriginalLength, IF(AND(Table65[[#This Row],[Codon Optimize Capitalized?]] &lt;&gt; "No", Table65[[#This Row],[Codon Optimize Capitalized?]] &lt;&gt; ""),
                           LEN(SUBSTITUTE(SUBSTITUTE(SUBSTITUTE(SUBSTITUTE(SUBSTITUTE(_xlpm.Sequence, "A", ""), "C", ""), "G", ""), "T", ""), "U", "")),
                           LEN(_xlpm.Sequence)),
        _xlpm.NoGCLength, IF(AND(Table65[[#This Row],[Codon Optimize Capitalized?]] &lt;&gt; "No", Table65[[#This Row],[Codon Optimize Capitalized?]] &lt;&gt; ""),
                       LEN((SUBSTITUTE(SUBSTITUTE(SUBSTITUTE(SUBSTITUTE(SUBSTITUTE(SUBSTITUTE(SUBSTITUTE(_xlpm.Sequence, "A", ""), "C", ""), "G", ""), "T", ""), "U", ""), "g", ""), "c", ""))),
                       LEN(SUBSTITUTE(SUBSTITUTE(UPPER(_xlpm.Sequence), "G", ""), "C", ""))),
        _xlpm.GCLength, _xlpm.OriginalLength - _xlpm.NoGCLength,
        _xlpm.GCPercentage, IF(_xlpm.OriginalLength &gt; 15, _xlpm.GCLength / _xlpm.OriginalLength, 0.5),
                IF(OR(_xlpm.GCPercentage &gt; 0.65, _xlpm.GCPercentage &lt; 0.25), "Warning 7: Unoptimized region GC is not between 25-65%", "")
    ),
    ""
)</f>
        <v/>
      </c>
      <c r="BN455" s="4" t="str" cm="1">
        <f t="array" ref="BN455">_xlfn.LET(
    _xlpm.ProblemFound, _xlfn.TEXTJOIN(", ", TRUE, IF(OR(Table65[[#This Row],[Codon Optimize Capitalized?]]="No", Table65[[#This Row],[Codon Optimize Capitalized?]]=""), IF((ISNUMBER(SEARCH(Table_Restriction_Enzymes[XbaI], Table65[[#This Row],[Custom Sequence/Bank ID]]))), Table_Restriction_Enzymes[XbaI], ""),IF((ISNUMBER(FIND(LOWER(Table_Restriction_Enzymes[XbaI]), Table65[[#This Row],[Custom Sequence/Bank ID]]))), Table_Restriction_Enzymes[XbaI], ""))),
    IF(_xlpm.ProblemFound="", "", "[" &amp; _xlpm.ProblemFound &amp; "]"))</f>
        <v/>
      </c>
      <c r="BO455" s="4" t="str">
        <f>IF(Table_Sequence_Check[[#This Row],[Restriction Enzyme 1 Check]]&lt;&gt;"", Table_Restriction_Enzymes[[#Headers],[XbaI]],"")</f>
        <v/>
      </c>
      <c r="BP455" s="4" t="str" cm="1">
        <f t="array" ref="BP455">_xlfn.LET(
    _xlpm.ProblemFound, _xlfn.TEXTJOIN(", ", TRUE, IF(OR(Table65[[#This Row],[Codon Optimize Capitalized?]]="No", Table65[[#This Row],[Codon Optimize Capitalized?]]=""), IF((ISNUMBER(SEARCH(Table_Restriction_Enzymes[AscI], Table65[[#This Row],[Custom Sequence/Bank ID]]))), Table_Restriction_Enzymes[AscI], ""),IF((ISNUMBER(FIND(LOWER(Table_Restriction_Enzymes[AscI]), Table65[[#This Row],[Custom Sequence/Bank ID]]))), Table_Restriction_Enzymes[AscI], ""))),
    IF(_xlpm.ProblemFound="", "", "[" &amp; _xlpm.ProblemFound &amp; "]"))</f>
        <v/>
      </c>
      <c r="BQ455" s="4" t="str">
        <f>IF(Table_Sequence_Check[[#This Row],[Restriction Enzyme 2 Check]]&lt;&gt;"", Table_Restriction_Enzymes[[#Headers],[AscI]],"")</f>
        <v/>
      </c>
      <c r="BR455" s="4" t="str">
        <f>IF(AND(Table65[[#This Row],[Vector]] &lt;&gt; "Banked Construct",Table65[[#This Row],[Service]]&lt;&gt;"Stock RNA", Table65[[#This Row],[Service]]&lt;&gt;"HT Geneblock Custom RNA", Table_Sequence_Check[[#This Row],[Restriction Enzyme 1 Check]]&lt;&gt;"", Table_Sequence_Check[[#This Row],[Restriction Enzyme 2 Check]]&lt;&gt; ""),"Error 8: Remove instances of one of the following: " &amp; _xlfn.CONCAT(Table_Sequence_Check[[#This Row],[Restriction Enzyme 1 Check]],Table_Sequence_Check[[#This Row],[Restriction Enzyme 2 Check]]),"")</f>
        <v/>
      </c>
      <c r="BS455" s="4" t="str" cm="1">
        <f t="array" ref="BS455">IF(
   AND(
      Table65[[#This Row],[Service]] &lt;&gt; "",
      OR(
         COUNTIF(Table65[Service], "HT Custom RNA") &gt; 0,
         COUNTIF(Table65[Service], "HT Geneblock Custom RNA") &gt; 0
      ),
      COUNTA(_xlfn.UNIQUE(_xlfn._xlws.FILTER(Table65[Service], Table65[Service] &lt;&gt; ""))) &gt; 1
   ),
   "Error 9: If selecting HT Custom RNA or HT Geneblock Custom RNA, all items must match the selected HT service",
   ""
)</f>
        <v/>
      </c>
      <c r="BT455" s="4" t="str" cm="1">
        <f t="array" ref="BT455">IF(
   AND(
      Table65[[#This Row],[Service]] &lt;&gt; "",
      OR(COUNTIF(Table65[Service], "*HT Custom RNA*") &gt; 0, COUNTIF(Table65[Service], "*HT Geneblock Custom RNA*") &gt; 0),
      OR(
         COUNTA(_xlfn.UNIQUE(_xlfn._xlws.FILTER(Table65[RNA Analytics], (Table65[Service] &lt;&gt; "")))) &gt; 1,
         COUNTA(_xlfn.UNIQUE(_xlfn._xlws.FILTER(Table65[Bank Construct?], (Table65[Service] &lt;&gt; "")))) &gt; 1,
         COUNTA(_xlfn.UNIQUE(_xlfn._xlws.FILTER(Table65[Synthesis Type], (Table65[Service] &lt;&gt; "")))) &gt; 1
      )
   ),
   "Error 10: If submitting HT Custom RNA or HT Geneblock Custom RNA service request, all items must have the same Synthesis Type, Banking, and Analytics",
   ""
)</f>
        <v/>
      </c>
      <c r="BU455" s="4" t="str">
        <f>IF(AND(OR(Table65[[#This Row],[Service]] = "HT Custom RNA",Table65[[#This Row],[Service]] = "HT Geneblock Custom RNA"), Table65[[#This Row],[Vector]]="Banked Construct"),"Error 11: Banked constructs cannot be submitted for HT/Geneblock Custom RNA service. Contact the core if you'd like to resynthesize an entire banked plate","")</f>
        <v/>
      </c>
      <c r="BV455" s="4" t="str">
        <f>IF(AND(Table65[[#This Row],[Service]] &lt;&gt; "", Table65[[#This Row],[Vector]]="Banked Construct", Table65[[#This Row],[Bank Construct?]]="Yes"),"Error 12: Cannot bank constructs that are already banked","")</f>
        <v/>
      </c>
      <c r="BW455" s="4" t="str" cm="1">
        <f t="array" ref="BW455">_xlfn.LET(
    _xlpm.ProblemFound, _xlfn.TEXTJOIN(", ", TRUE, IF(AND(Table65[[#This Row],[Synthesis Type]]="Other RNA", OR(Table65[[#This Row],[Codon Optimize Capitalized?]]="No", Table65[[#This Row],[Codon Optimize Capitalized?]]="")), IF((ISNUMBER(SEARCH(Table_pA_Check[pA Check], Table65[[#This Row],[Custom Sequence/Bank ID]]))), Table_pA_Check[pA Check], ""),IF((ISNUMBER(FIND(LOWER(Table_pA_Check[pA Check]), Table65[[#This Row],[Custom Sequence/Bank ID]]))), Table_pA_Check[pA Check], ""))),
    IF(_xlpm.ProblemFound="", "", "Error 13: Problem sequences found (" &amp; _xlpm.ProblemFound &amp; ")"))</f>
        <v/>
      </c>
      <c r="BX455" s="4" t="str">
        <f>IF(AND(Table65[[#This Row],[Service]] &lt;&gt; "", Table65[[#This Row],[Codon Optimize Capitalized?]]&lt;&gt; "No", Table65[[#This Row],[Codon Optimize Capitalized?]]&lt;&gt; "", Table65[[#This Row],[Codon Optimize Capitalized?]]&lt;&gt; "No Options", EXACT(Table65[[#This Row],[Custom Sequence/Bank ID]],LOWER(Table65[[#This Row],[Custom Sequence/Bank ID]]))),"Error 14: Codon optimization is selected, but sequence is lowercase. Change regions for optimization to uppercase","")</f>
        <v/>
      </c>
      <c r="BY455" s="4" t="str">
        <f>IF(COUNTIF(Table65[Name], Table65[[#This Row],[Name]]) &gt; 1, "Error 15: Duplicate name", "")</f>
        <v/>
      </c>
      <c r="BZ455" s="4" t="str">
        <f>IF(
   Table65[[#This Row],[Service]]&lt;&gt;"",
   IF(
      AND(Table65[[#This Row],[Formulation]]="", Table65[[#This Row],[Number of Aliquots]]&gt;1),
      "Error 16: The RTC can only aliquot formulated circRNA; unformulated circRNA is stable through many freeze-thaw cycles",
      ""
   ),
   ""
)</f>
        <v/>
      </c>
      <c r="CA455" s="4" t="str">
        <f>IF(
   Table65[[#This Row],[Service]]&lt;&gt;"",
   IF(
      Table65[[#This Row],[Number of Aliquots]] &gt; (Table65[[#This Row],[Quantity (mg)]]*20),
      "Error 17: Too many aliquots. Maximum aliquots for Quantity requested = " &amp; (Table65[[#This Row],[Quantity (mg)]]*20),
      ""
   ),
   ""
)</f>
        <v/>
      </c>
      <c r="CB455" s="4" t="str">
        <f>IF(
   AND(Table65[[#This Row],[Service]]&lt;&gt;"", Table65[[#This Row],[Quantity (mg)]]&lt;0.2, Table65[[#This Row],[Formulation]]&lt;&gt;"", Table65[[#This Row],[Formulation]]&lt;&gt;"None"),
   "Error 18: Quantity too low. Minimum is 0.2mg for formulations",
   ""
)</f>
        <v/>
      </c>
      <c r="CC455" s="4" t="str">
        <f>IF(
   AND(Table65[[#This Row],[Service]]&lt;&gt;"", Table65[[#This Row],[Vector]]="No Vector", Table65[[#This Row],[Service]]&lt;&gt;"HT Geneblock Custom RNA"),
   "Error 19: [No Vector] can only be used for Geneblock service",
   ""
)</f>
        <v/>
      </c>
      <c r="CD455" s="4" t="str">
        <f>_xlfn.LET(
    _xlpm.errorList, _xlfn.TEXTJOIN(". ", TRUE, Table_Sequence_Check[[#This Row],[Problem Sequence Check]:[GC Check]],Table_Sequence_Check[[#This Row],[Restriction Enzyme Error]:[Gblock No Vector Check]]),
    IF(AND(Table65[[#This Row],[Service]]&lt;&gt;"", Table65[[#This Row],[Custom Sequence/Bank ID]]&lt;&gt;"SPECIAL",_xlpm.errorList&lt;&gt;""), _xlpm.errorList &amp; ".", "")
)</f>
        <v/>
      </c>
      <c r="CF455" s="3" t="str">
        <f t="shared" si="35"/>
        <v>Required</v>
      </c>
      <c r="CG455" s="1" t="str">
        <f t="shared" si="36"/>
        <v>Optional</v>
      </c>
      <c r="CH455" s="1" t="str">
        <f>IF(Table65[[#This Row],[Service]]&lt;&gt;"",IF((Table65[[#This Row],[Service]]="HT Custom RNA") + (Table65[[#This Row],[Service]]="HT Geneblock Custom RNA"), "Empty","Required"),"Empty")</f>
        <v>Empty</v>
      </c>
      <c r="CI455" s="1" t="str">
        <f>IF(Table65[[#This Row],[Service]] = "Stock RNA", "Required","Empty")</f>
        <v>Empty</v>
      </c>
      <c r="CJ455" s="1" t="str">
        <f>IF(OR(Table65[[#This Row],[Service]] = "Custom RNA", Table65[[#This Row],[Service]] = "HT Custom RNA", Table65[[#This Row],[Service]] = "HT Geneblock Custom RNA", Table65[[#This Row],[Service]] = "Formulation"), "Required", "Empty")</f>
        <v>Empty</v>
      </c>
      <c r="CK455" s="1" t="str">
        <f>IF(OR(Table65[[#This Row],[Service]] = "Custom RNA", Table65[[#This Row],[Service]] = "HT Custom RNA", Table65[[#This Row],[Service]] = "HT Geneblock Custom RNA"), "Required", "Empty")</f>
        <v>Empty</v>
      </c>
      <c r="CL455" s="1" t="str">
        <f>IF(OR(Table65[[#This Row],[Service]] = "Custom RNA", Table65[[#This Row],[Service]] = "HT Custom RNA", Table65[[#This Row],[Service]] = "HT Geneblock Custom RNA"), "Required", "Empty")</f>
        <v>Empty</v>
      </c>
      <c r="CM455" s="1" t="str">
        <f>IF(OR(Table65[[#This Row],[Service]] = "Custom RNA", Table65[[#This Row],[Service]] = "HT Custom RNA", Table65[[#This Row],[Service]] = "HT Geneblock Custom RNA"), "Required", "Empty")</f>
        <v>Empty</v>
      </c>
      <c r="CN455" s="1" t="str">
        <f>IF(AND(Table65[[#This Row],[Vector]]&lt;&gt;"Banked Construct", OR(Table65[[#This Row],[Service]] = "Custom RNA", Table65[[#This Row],[Service]] = "HT Custom RNA",Table65[[#This Row],[Service]] = "HT Geneblock Custom RNA",)), "Optional", "Empty")</f>
        <v>Empty</v>
      </c>
      <c r="CO455" s="1" t="str">
        <f>IF(OR(Table65[[#This Row],[Service]] = "Custom RNA", Table65[[#This Row],[Service]] = "HT Custom RNA"), "Optional", "Empty")</f>
        <v>Empty</v>
      </c>
      <c r="CP455" s="1" t="str">
        <f>IF(OR(Table65[[#This Row],[Service]] = "Custom RNA", Table65[[#This Row],[Service]] = "HT Custom RNA", Table65[[#This Row],[Service]] = "HT Custom Geneblock RNA"), "Optional", "Empty")</f>
        <v>Empty</v>
      </c>
      <c r="CQ455" s="1" t="str">
        <f>IF(Table65[[#This Row],[Service]]&lt;&gt;"",IF(OR(Table65[[#This Row],[Service]]="HT Custom RNA", Table65[[#This Row],[Service]]="HT Geneblock Custom RNA"), "Empty","Optional"),"Empty")</f>
        <v>Empty</v>
      </c>
      <c r="CR455" s="1" t="str">
        <f>IF(AND(Table65[[#This Row],[Formulation]]&lt;&gt;"",Table65[[#This Row],[Formulation]]&lt;&gt;"None",Table65[[#This Row],[Formulation]]&lt;&gt;"No Options"), "Required","Empty")</f>
        <v>Empty</v>
      </c>
      <c r="CS455" s="1" t="str">
        <f>IF(AND(Table65[[#This Row],[Formulation]]&lt;&gt;"",Table65[[#This Row],[Formulation]]&lt;&gt;"None",Table65[[#This Row],[Formulation]]&lt;&gt;"No Options"), "Optional","Empty")</f>
        <v>Empty</v>
      </c>
      <c r="CT455" s="1" t="str">
        <f t="shared" si="37"/>
        <v>Optional</v>
      </c>
      <c r="CU455" s="1" t="str">
        <f t="shared" si="38"/>
        <v>Optional</v>
      </c>
      <c r="CV455" s="2" t="str">
        <f t="shared" si="39"/>
        <v>Optional</v>
      </c>
    </row>
    <row r="456" spans="1:100" x14ac:dyDescent="0.35">
      <c r="A456" s="69">
        <v>452</v>
      </c>
      <c r="B456" s="59"/>
      <c r="C456" s="83"/>
      <c r="D456" s="85"/>
      <c r="E456" s="90"/>
      <c r="F456" s="60"/>
      <c r="G456" s="60"/>
      <c r="H456" s="60"/>
      <c r="I456" s="61"/>
      <c r="J456" s="61"/>
      <c r="K456" s="105"/>
      <c r="L456" s="90"/>
      <c r="M456" s="60"/>
      <c r="N456" s="108"/>
      <c r="O456" s="91"/>
      <c r="P456" s="111"/>
      <c r="Q456" s="93" t="str">
        <f>Table_Sequence_Check[[#This Row],[Final Warnings]]</f>
        <v/>
      </c>
      <c r="R456" s="19"/>
      <c r="S456" s="19"/>
      <c r="T456" s="19"/>
      <c r="BG456" s="3" t="str" cm="1">
        <f t="array" ref="BG456">_xlfn.LET(
    _xlpm.ProblemFound, _xlfn.TEXTJOIN(", ", TRUE, IF(OR(Table65[[#This Row],[Codon Optimize Capitalized?]]="No", Table65[[#This Row],[Codon Optimize Capitalized?]]=""), IF((ISNUMBER(SEARCH(Table_Problem_Sequences[Problem Sequences], Table65[[#This Row],[Custom Sequence/Bank ID]]))), Table_Problem_Sequences[Problem Sequences], ""),IF((ISNUMBER(FIND(LOWER(Table_Problem_Sequences[Problem Sequences]), Table65[[#This Row],[Custom Sequence/Bank ID]]))), Table_Problem_Sequences[Problem Sequences], ""))),
    IF(_xlpm.ProblemFound="", "", "Warning 1: Problem sequences found (" &amp; _xlpm.ProblemFound &amp; ")"))</f>
        <v/>
      </c>
      <c r="BH456" s="3" t="str">
        <f>IF(AND(Table65[[#This Row],[Vector]] &lt;&gt; "Banked Construct",Table65[[#This Row],[Service]]&lt;&gt;"Stock RNA", LEN(Table65[[#This Row],[Custom Sequence/Bank ID]])&lt;300, Table65[[#This Row],[Custom Sequence/Bank ID]]&lt;&gt;""),"Comment: Sequence is less than 300nt. A spacer sequence will be added to bring the length up to 300nt","")</f>
        <v/>
      </c>
      <c r="BI456" s="1" t="str">
        <f>IF(AND(Table65[[#This Row],[Custom Sequence/Bank ID]]&lt;&gt;"", Table65[[#This Row],[Codon Optimize Capitalized?]]&lt;&gt; "No", Table65[[#This Row],[Codon Optimize Capitalized?]]&lt;&gt; "", Table65[[#This Row],[Codon Optimize Capitalized?]]&lt;&gt; "No Options"),
    IF(MOD(LEN(SUBSTITUTE(SUBSTITUTE(SUBSTITUTE(SUBSTITUTE(SUBSTITUTE(Table65[[#This Row],[Custom Sequence/Bank ID]], "a", ""), "c", ""), "g", ""), "u", ""), "t", "")), 3) = 0,
        "",
        "Error 3: Optimization regions not divisible by 3"),
    "")</f>
        <v/>
      </c>
      <c r="BJ456" s="1" t="str">
        <f>IF(
    Table65[[#This Row],[Vector]]="Banked Construct",
    IF(
        AND(
            LEFT(Table65[[#This Row],[Custom Sequence/Bank ID]], 3)="RTC",
            ISNUMBER(VALUE(MID(Table65[[#This Row],[Custom Sequence/Bank ID]], 4, 7))),
            LEN(Table65[[#This Row],[Custom Sequence/Bank ID]])=10
        ),
        "",
        "Error 4: Incorrect Bank ID"
    ),
    ""
)</f>
        <v/>
      </c>
      <c r="BK456" s="1" t="str">
        <f>IF(
   AND(Table65[[#This Row],[Vector]]&lt;&gt;"Banked Construct", LEN(Table65[[#This Row],[Custom Sequence/Bank ID]])&gt;0),
   IF(
      LEN(
         SUBSTITUTE(
            SUBSTITUTE(
               SUBSTITUTE(
                  SUBSTITUTE(UPPER(Table65[[#This Row],[Custom Sequence/Bank ID]]),"A",""),
               "C",""),
            "T",""),
         "G","")
      )&gt;0,
      "Error 5: Non-ACGT characters present",
      ""
   ),
   ""
)</f>
        <v/>
      </c>
      <c r="BL456" s="4" t="str">
        <f>IF(AND(Table65[[#This Row],[Vector]] &lt;&gt; "Banked Construct",Table65[[#This Row],[Service]]="Custom RNA", LEN(Table65[[#This Row],[Custom Sequence/Bank ID]])&gt;10000),"Error 6: Maximum sequence length is 10,000nt",IF(AND(Table65[[#This Row],[Vector]] &lt;&gt; "Banked Construct",Table65[[#This Row],[Service]]="HT Custom RNA", LEN(Table65[[#This Row],[Custom Sequence/Bank ID]])&gt;5000),"Error 6: Maximum sequence length for HT is 5,000nt", IF(Table65[[#This Row],[Service]]="HT Geneblock Custom RNA", IF(AND(Table65[[#This Row],[Vector]]="RTC coding circRNA", LEN(Table65[[#This Row],[Custom Sequence/Bank ID]])&gt;3793),"Error 6: Maximum sequence length for Coding CircRNA Geneblock is 3,793nt", IF(AND(Table65[[#This Row],[Vector]]="RTC noncoding circRNA", LEN(Table65[[#This Row],[Custom Sequence/Bank ID]])&gt;4493),"Error 6: Maximum sequence length for Noncoding CircRNA Geneblock is 4,493nt", IF(AND(Table65[[#This Row],[Vector]]="RTC Other RNA", LEN(Table65[[#This Row],[Custom Sequence/Bank ID]])&gt;4913),"Error 6: Maximum sequence length for Other RNA Geneblock is 4,913nt",""))),"")))</f>
        <v/>
      </c>
      <c r="BM456" s="4" t="str">
        <f>IF(AND(Table65[[#This Row],[Vector]] &lt;&gt; "Banked Construct", Table65[[#This Row],[Service]]&lt;&gt;"Stock RNA", Table65[[#This Row],[Custom Sequence/Bank ID]]&lt;&gt;""),
    _xlfn.LET(
        _xlpm.Sequence, Table65[[#This Row],[Custom Sequence/Bank ID]],
        _xlpm.OriginalLength, IF(AND(Table65[[#This Row],[Codon Optimize Capitalized?]] &lt;&gt; "No", Table65[[#This Row],[Codon Optimize Capitalized?]] &lt;&gt; ""),
                           LEN(SUBSTITUTE(SUBSTITUTE(SUBSTITUTE(SUBSTITUTE(SUBSTITUTE(_xlpm.Sequence, "A", ""), "C", ""), "G", ""), "T", ""), "U", "")),
                           LEN(_xlpm.Sequence)),
        _xlpm.NoGCLength, IF(AND(Table65[[#This Row],[Codon Optimize Capitalized?]] &lt;&gt; "No", Table65[[#This Row],[Codon Optimize Capitalized?]] &lt;&gt; ""),
                       LEN((SUBSTITUTE(SUBSTITUTE(SUBSTITUTE(SUBSTITUTE(SUBSTITUTE(SUBSTITUTE(SUBSTITUTE(_xlpm.Sequence, "A", ""), "C", ""), "G", ""), "T", ""), "U", ""), "g", ""), "c", ""))),
                       LEN(SUBSTITUTE(SUBSTITUTE(UPPER(_xlpm.Sequence), "G", ""), "C", ""))),
        _xlpm.GCLength, _xlpm.OriginalLength - _xlpm.NoGCLength,
        _xlpm.GCPercentage, IF(_xlpm.OriginalLength &gt; 15, _xlpm.GCLength / _xlpm.OriginalLength, 0.5),
                IF(OR(_xlpm.GCPercentage &gt; 0.65, _xlpm.GCPercentage &lt; 0.25), "Warning 7: Unoptimized region GC is not between 25-65%", "")
    ),
    ""
)</f>
        <v/>
      </c>
      <c r="BN456" s="4" t="str" cm="1">
        <f t="array" ref="BN456">_xlfn.LET(
    _xlpm.ProblemFound, _xlfn.TEXTJOIN(", ", TRUE, IF(OR(Table65[[#This Row],[Codon Optimize Capitalized?]]="No", Table65[[#This Row],[Codon Optimize Capitalized?]]=""), IF((ISNUMBER(SEARCH(Table_Restriction_Enzymes[XbaI], Table65[[#This Row],[Custom Sequence/Bank ID]]))), Table_Restriction_Enzymes[XbaI], ""),IF((ISNUMBER(FIND(LOWER(Table_Restriction_Enzymes[XbaI]), Table65[[#This Row],[Custom Sequence/Bank ID]]))), Table_Restriction_Enzymes[XbaI], ""))),
    IF(_xlpm.ProblemFound="", "", "[" &amp; _xlpm.ProblemFound &amp; "]"))</f>
        <v/>
      </c>
      <c r="BO456" s="4" t="str">
        <f>IF(Table_Sequence_Check[[#This Row],[Restriction Enzyme 1 Check]]&lt;&gt;"", Table_Restriction_Enzymes[[#Headers],[XbaI]],"")</f>
        <v/>
      </c>
      <c r="BP456" s="4" t="str" cm="1">
        <f t="array" ref="BP456">_xlfn.LET(
    _xlpm.ProblemFound, _xlfn.TEXTJOIN(", ", TRUE, IF(OR(Table65[[#This Row],[Codon Optimize Capitalized?]]="No", Table65[[#This Row],[Codon Optimize Capitalized?]]=""), IF((ISNUMBER(SEARCH(Table_Restriction_Enzymes[AscI], Table65[[#This Row],[Custom Sequence/Bank ID]]))), Table_Restriction_Enzymes[AscI], ""),IF((ISNUMBER(FIND(LOWER(Table_Restriction_Enzymes[AscI]), Table65[[#This Row],[Custom Sequence/Bank ID]]))), Table_Restriction_Enzymes[AscI], ""))),
    IF(_xlpm.ProblemFound="", "", "[" &amp; _xlpm.ProblemFound &amp; "]"))</f>
        <v/>
      </c>
      <c r="BQ456" s="4" t="str">
        <f>IF(Table_Sequence_Check[[#This Row],[Restriction Enzyme 2 Check]]&lt;&gt;"", Table_Restriction_Enzymes[[#Headers],[AscI]],"")</f>
        <v/>
      </c>
      <c r="BR456" s="4" t="str">
        <f>IF(AND(Table65[[#This Row],[Vector]] &lt;&gt; "Banked Construct",Table65[[#This Row],[Service]]&lt;&gt;"Stock RNA", Table65[[#This Row],[Service]]&lt;&gt;"HT Geneblock Custom RNA", Table_Sequence_Check[[#This Row],[Restriction Enzyme 1 Check]]&lt;&gt;"", Table_Sequence_Check[[#This Row],[Restriction Enzyme 2 Check]]&lt;&gt; ""),"Error 8: Remove instances of one of the following: " &amp; _xlfn.CONCAT(Table_Sequence_Check[[#This Row],[Restriction Enzyme 1 Check]],Table_Sequence_Check[[#This Row],[Restriction Enzyme 2 Check]]),"")</f>
        <v/>
      </c>
      <c r="BS456" s="4" t="str" cm="1">
        <f t="array" ref="BS456">IF(
   AND(
      Table65[[#This Row],[Service]] &lt;&gt; "",
      OR(
         COUNTIF(Table65[Service], "HT Custom RNA") &gt; 0,
         COUNTIF(Table65[Service], "HT Geneblock Custom RNA") &gt; 0
      ),
      COUNTA(_xlfn.UNIQUE(_xlfn._xlws.FILTER(Table65[Service], Table65[Service] &lt;&gt; ""))) &gt; 1
   ),
   "Error 9: If selecting HT Custom RNA or HT Geneblock Custom RNA, all items must match the selected HT service",
   ""
)</f>
        <v/>
      </c>
      <c r="BT456" s="4" t="str" cm="1">
        <f t="array" ref="BT456">IF(
   AND(
      Table65[[#This Row],[Service]] &lt;&gt; "",
      OR(COUNTIF(Table65[Service], "*HT Custom RNA*") &gt; 0, COUNTIF(Table65[Service], "*HT Geneblock Custom RNA*") &gt; 0),
      OR(
         COUNTA(_xlfn.UNIQUE(_xlfn._xlws.FILTER(Table65[RNA Analytics], (Table65[Service] &lt;&gt; "")))) &gt; 1,
         COUNTA(_xlfn.UNIQUE(_xlfn._xlws.FILTER(Table65[Bank Construct?], (Table65[Service] &lt;&gt; "")))) &gt; 1,
         COUNTA(_xlfn.UNIQUE(_xlfn._xlws.FILTER(Table65[Synthesis Type], (Table65[Service] &lt;&gt; "")))) &gt; 1
      )
   ),
   "Error 10: If submitting HT Custom RNA or HT Geneblock Custom RNA service request, all items must have the same Synthesis Type, Banking, and Analytics",
   ""
)</f>
        <v/>
      </c>
      <c r="BU456" s="4" t="str">
        <f>IF(AND(OR(Table65[[#This Row],[Service]] = "HT Custom RNA",Table65[[#This Row],[Service]] = "HT Geneblock Custom RNA"), Table65[[#This Row],[Vector]]="Banked Construct"),"Error 11: Banked constructs cannot be submitted for HT/Geneblock Custom RNA service. Contact the core if you'd like to resynthesize an entire banked plate","")</f>
        <v/>
      </c>
      <c r="BV456" s="4" t="str">
        <f>IF(AND(Table65[[#This Row],[Service]] &lt;&gt; "", Table65[[#This Row],[Vector]]="Banked Construct", Table65[[#This Row],[Bank Construct?]]="Yes"),"Error 12: Cannot bank constructs that are already banked","")</f>
        <v/>
      </c>
      <c r="BW456" s="4" t="str" cm="1">
        <f t="array" ref="BW456">_xlfn.LET(
    _xlpm.ProblemFound, _xlfn.TEXTJOIN(", ", TRUE, IF(AND(Table65[[#This Row],[Synthesis Type]]="Other RNA", OR(Table65[[#This Row],[Codon Optimize Capitalized?]]="No", Table65[[#This Row],[Codon Optimize Capitalized?]]="")), IF((ISNUMBER(SEARCH(Table_pA_Check[pA Check], Table65[[#This Row],[Custom Sequence/Bank ID]]))), Table_pA_Check[pA Check], ""),IF((ISNUMBER(FIND(LOWER(Table_pA_Check[pA Check]), Table65[[#This Row],[Custom Sequence/Bank ID]]))), Table_pA_Check[pA Check], ""))),
    IF(_xlpm.ProblemFound="", "", "Error 13: Problem sequences found (" &amp; _xlpm.ProblemFound &amp; ")"))</f>
        <v/>
      </c>
      <c r="BX456" s="4" t="str">
        <f>IF(AND(Table65[[#This Row],[Service]] &lt;&gt; "", Table65[[#This Row],[Codon Optimize Capitalized?]]&lt;&gt; "No", Table65[[#This Row],[Codon Optimize Capitalized?]]&lt;&gt; "", Table65[[#This Row],[Codon Optimize Capitalized?]]&lt;&gt; "No Options", EXACT(Table65[[#This Row],[Custom Sequence/Bank ID]],LOWER(Table65[[#This Row],[Custom Sequence/Bank ID]]))),"Error 14: Codon optimization is selected, but sequence is lowercase. Change regions for optimization to uppercase","")</f>
        <v/>
      </c>
      <c r="BY456" s="4" t="str">
        <f>IF(COUNTIF(Table65[Name], Table65[[#This Row],[Name]]) &gt; 1, "Error 15: Duplicate name", "")</f>
        <v/>
      </c>
      <c r="BZ456" s="4" t="str">
        <f>IF(
   Table65[[#This Row],[Service]]&lt;&gt;"",
   IF(
      AND(Table65[[#This Row],[Formulation]]="", Table65[[#This Row],[Number of Aliquots]]&gt;1),
      "Error 16: The RTC can only aliquot formulated circRNA; unformulated circRNA is stable through many freeze-thaw cycles",
      ""
   ),
   ""
)</f>
        <v/>
      </c>
      <c r="CA456" s="4" t="str">
        <f>IF(
   Table65[[#This Row],[Service]]&lt;&gt;"",
   IF(
      Table65[[#This Row],[Number of Aliquots]] &gt; (Table65[[#This Row],[Quantity (mg)]]*20),
      "Error 17: Too many aliquots. Maximum aliquots for Quantity requested = " &amp; (Table65[[#This Row],[Quantity (mg)]]*20),
      ""
   ),
   ""
)</f>
        <v/>
      </c>
      <c r="CB456" s="4" t="str">
        <f>IF(
   AND(Table65[[#This Row],[Service]]&lt;&gt;"", Table65[[#This Row],[Quantity (mg)]]&lt;0.2, Table65[[#This Row],[Formulation]]&lt;&gt;"", Table65[[#This Row],[Formulation]]&lt;&gt;"None"),
   "Error 18: Quantity too low. Minimum is 0.2mg for formulations",
   ""
)</f>
        <v/>
      </c>
      <c r="CC456" s="4" t="str">
        <f>IF(
   AND(Table65[[#This Row],[Service]]&lt;&gt;"", Table65[[#This Row],[Vector]]="No Vector", Table65[[#This Row],[Service]]&lt;&gt;"HT Geneblock Custom RNA"),
   "Error 19: [No Vector] can only be used for Geneblock service",
   ""
)</f>
        <v/>
      </c>
      <c r="CD456" s="4" t="str">
        <f>_xlfn.LET(
    _xlpm.errorList, _xlfn.TEXTJOIN(". ", TRUE, Table_Sequence_Check[[#This Row],[Problem Sequence Check]:[GC Check]],Table_Sequence_Check[[#This Row],[Restriction Enzyme Error]:[Gblock No Vector Check]]),
    IF(AND(Table65[[#This Row],[Service]]&lt;&gt;"", Table65[[#This Row],[Custom Sequence/Bank ID]]&lt;&gt;"SPECIAL",_xlpm.errorList&lt;&gt;""), _xlpm.errorList &amp; ".", "")
)</f>
        <v/>
      </c>
      <c r="CF456" s="3" t="str">
        <f t="shared" si="35"/>
        <v>Required</v>
      </c>
      <c r="CG456" s="1" t="str">
        <f t="shared" si="36"/>
        <v>Optional</v>
      </c>
      <c r="CH456" s="1" t="str">
        <f>IF(Table65[[#This Row],[Service]]&lt;&gt;"",IF((Table65[[#This Row],[Service]]="HT Custom RNA") + (Table65[[#This Row],[Service]]="HT Geneblock Custom RNA"), "Empty","Required"),"Empty")</f>
        <v>Empty</v>
      </c>
      <c r="CI456" s="1" t="str">
        <f>IF(Table65[[#This Row],[Service]] = "Stock RNA", "Required","Empty")</f>
        <v>Empty</v>
      </c>
      <c r="CJ456" s="1" t="str">
        <f>IF(OR(Table65[[#This Row],[Service]] = "Custom RNA", Table65[[#This Row],[Service]] = "HT Custom RNA", Table65[[#This Row],[Service]] = "HT Geneblock Custom RNA", Table65[[#This Row],[Service]] = "Formulation"), "Required", "Empty")</f>
        <v>Empty</v>
      </c>
      <c r="CK456" s="1" t="str">
        <f>IF(OR(Table65[[#This Row],[Service]] = "Custom RNA", Table65[[#This Row],[Service]] = "HT Custom RNA", Table65[[#This Row],[Service]] = "HT Geneblock Custom RNA"), "Required", "Empty")</f>
        <v>Empty</v>
      </c>
      <c r="CL456" s="1" t="str">
        <f>IF(OR(Table65[[#This Row],[Service]] = "Custom RNA", Table65[[#This Row],[Service]] = "HT Custom RNA", Table65[[#This Row],[Service]] = "HT Geneblock Custom RNA"), "Required", "Empty")</f>
        <v>Empty</v>
      </c>
      <c r="CM456" s="1" t="str">
        <f>IF(OR(Table65[[#This Row],[Service]] = "Custom RNA", Table65[[#This Row],[Service]] = "HT Custom RNA", Table65[[#This Row],[Service]] = "HT Geneblock Custom RNA"), "Required", "Empty")</f>
        <v>Empty</v>
      </c>
      <c r="CN456" s="1" t="str">
        <f>IF(AND(Table65[[#This Row],[Vector]]&lt;&gt;"Banked Construct", OR(Table65[[#This Row],[Service]] = "Custom RNA", Table65[[#This Row],[Service]] = "HT Custom RNA",Table65[[#This Row],[Service]] = "HT Geneblock Custom RNA",)), "Optional", "Empty")</f>
        <v>Empty</v>
      </c>
      <c r="CO456" s="1" t="str">
        <f>IF(OR(Table65[[#This Row],[Service]] = "Custom RNA", Table65[[#This Row],[Service]] = "HT Custom RNA"), "Optional", "Empty")</f>
        <v>Empty</v>
      </c>
      <c r="CP456" s="1" t="str">
        <f>IF(OR(Table65[[#This Row],[Service]] = "Custom RNA", Table65[[#This Row],[Service]] = "HT Custom RNA", Table65[[#This Row],[Service]] = "HT Custom Geneblock RNA"), "Optional", "Empty")</f>
        <v>Empty</v>
      </c>
      <c r="CQ456" s="1" t="str">
        <f>IF(Table65[[#This Row],[Service]]&lt;&gt;"",IF(OR(Table65[[#This Row],[Service]]="HT Custom RNA", Table65[[#This Row],[Service]]="HT Geneblock Custom RNA"), "Empty","Optional"),"Empty")</f>
        <v>Empty</v>
      </c>
      <c r="CR456" s="1" t="str">
        <f>IF(AND(Table65[[#This Row],[Formulation]]&lt;&gt;"",Table65[[#This Row],[Formulation]]&lt;&gt;"None",Table65[[#This Row],[Formulation]]&lt;&gt;"No Options"), "Required","Empty")</f>
        <v>Empty</v>
      </c>
      <c r="CS456" s="1" t="str">
        <f>IF(AND(Table65[[#This Row],[Formulation]]&lt;&gt;"",Table65[[#This Row],[Formulation]]&lt;&gt;"None",Table65[[#This Row],[Formulation]]&lt;&gt;"No Options"), "Optional","Empty")</f>
        <v>Empty</v>
      </c>
      <c r="CT456" s="1" t="str">
        <f t="shared" si="37"/>
        <v>Optional</v>
      </c>
      <c r="CU456" s="1" t="str">
        <f t="shared" si="38"/>
        <v>Optional</v>
      </c>
      <c r="CV456" s="2" t="str">
        <f t="shared" si="39"/>
        <v>Optional</v>
      </c>
    </row>
    <row r="457" spans="1:100" x14ac:dyDescent="0.35">
      <c r="A457" s="69">
        <v>453</v>
      </c>
      <c r="B457" s="59"/>
      <c r="C457" s="83"/>
      <c r="D457" s="85"/>
      <c r="E457" s="90"/>
      <c r="F457" s="60"/>
      <c r="G457" s="60"/>
      <c r="H457" s="60"/>
      <c r="I457" s="61"/>
      <c r="J457" s="61"/>
      <c r="K457" s="105"/>
      <c r="L457" s="90"/>
      <c r="M457" s="60"/>
      <c r="N457" s="108"/>
      <c r="O457" s="91"/>
      <c r="P457" s="111"/>
      <c r="Q457" s="93" t="str">
        <f>Table_Sequence_Check[[#This Row],[Final Warnings]]</f>
        <v/>
      </c>
      <c r="R457" s="19"/>
      <c r="S457" s="19"/>
      <c r="T457" s="19"/>
      <c r="BG457" s="3" t="str" cm="1">
        <f t="array" ref="BG457">_xlfn.LET(
    _xlpm.ProblemFound, _xlfn.TEXTJOIN(", ", TRUE, IF(OR(Table65[[#This Row],[Codon Optimize Capitalized?]]="No", Table65[[#This Row],[Codon Optimize Capitalized?]]=""), IF((ISNUMBER(SEARCH(Table_Problem_Sequences[Problem Sequences], Table65[[#This Row],[Custom Sequence/Bank ID]]))), Table_Problem_Sequences[Problem Sequences], ""),IF((ISNUMBER(FIND(LOWER(Table_Problem_Sequences[Problem Sequences]), Table65[[#This Row],[Custom Sequence/Bank ID]]))), Table_Problem_Sequences[Problem Sequences], ""))),
    IF(_xlpm.ProblemFound="", "", "Warning 1: Problem sequences found (" &amp; _xlpm.ProblemFound &amp; ")"))</f>
        <v/>
      </c>
      <c r="BH457" s="3" t="str">
        <f>IF(AND(Table65[[#This Row],[Vector]] &lt;&gt; "Banked Construct",Table65[[#This Row],[Service]]&lt;&gt;"Stock RNA", LEN(Table65[[#This Row],[Custom Sequence/Bank ID]])&lt;300, Table65[[#This Row],[Custom Sequence/Bank ID]]&lt;&gt;""),"Comment: Sequence is less than 300nt. A spacer sequence will be added to bring the length up to 300nt","")</f>
        <v/>
      </c>
      <c r="BI457" s="1" t="str">
        <f>IF(AND(Table65[[#This Row],[Custom Sequence/Bank ID]]&lt;&gt;"", Table65[[#This Row],[Codon Optimize Capitalized?]]&lt;&gt; "No", Table65[[#This Row],[Codon Optimize Capitalized?]]&lt;&gt; "", Table65[[#This Row],[Codon Optimize Capitalized?]]&lt;&gt; "No Options"),
    IF(MOD(LEN(SUBSTITUTE(SUBSTITUTE(SUBSTITUTE(SUBSTITUTE(SUBSTITUTE(Table65[[#This Row],[Custom Sequence/Bank ID]], "a", ""), "c", ""), "g", ""), "u", ""), "t", "")), 3) = 0,
        "",
        "Error 3: Optimization regions not divisible by 3"),
    "")</f>
        <v/>
      </c>
      <c r="BJ457" s="1" t="str">
        <f>IF(
    Table65[[#This Row],[Vector]]="Banked Construct",
    IF(
        AND(
            LEFT(Table65[[#This Row],[Custom Sequence/Bank ID]], 3)="RTC",
            ISNUMBER(VALUE(MID(Table65[[#This Row],[Custom Sequence/Bank ID]], 4, 7))),
            LEN(Table65[[#This Row],[Custom Sequence/Bank ID]])=10
        ),
        "",
        "Error 4: Incorrect Bank ID"
    ),
    ""
)</f>
        <v/>
      </c>
      <c r="BK457" s="1" t="str">
        <f>IF(
   AND(Table65[[#This Row],[Vector]]&lt;&gt;"Banked Construct", LEN(Table65[[#This Row],[Custom Sequence/Bank ID]])&gt;0),
   IF(
      LEN(
         SUBSTITUTE(
            SUBSTITUTE(
               SUBSTITUTE(
                  SUBSTITUTE(UPPER(Table65[[#This Row],[Custom Sequence/Bank ID]]),"A",""),
               "C",""),
            "T",""),
         "G","")
      )&gt;0,
      "Error 5: Non-ACGT characters present",
      ""
   ),
   ""
)</f>
        <v/>
      </c>
      <c r="BL457" s="4" t="str">
        <f>IF(AND(Table65[[#This Row],[Vector]] &lt;&gt; "Banked Construct",Table65[[#This Row],[Service]]="Custom RNA", LEN(Table65[[#This Row],[Custom Sequence/Bank ID]])&gt;10000),"Error 6: Maximum sequence length is 10,000nt",IF(AND(Table65[[#This Row],[Vector]] &lt;&gt; "Banked Construct",Table65[[#This Row],[Service]]="HT Custom RNA", LEN(Table65[[#This Row],[Custom Sequence/Bank ID]])&gt;5000),"Error 6: Maximum sequence length for HT is 5,000nt", IF(Table65[[#This Row],[Service]]="HT Geneblock Custom RNA", IF(AND(Table65[[#This Row],[Vector]]="RTC coding circRNA", LEN(Table65[[#This Row],[Custom Sequence/Bank ID]])&gt;3793),"Error 6: Maximum sequence length for Coding CircRNA Geneblock is 3,793nt", IF(AND(Table65[[#This Row],[Vector]]="RTC noncoding circRNA", LEN(Table65[[#This Row],[Custom Sequence/Bank ID]])&gt;4493),"Error 6: Maximum sequence length for Noncoding CircRNA Geneblock is 4,493nt", IF(AND(Table65[[#This Row],[Vector]]="RTC Other RNA", LEN(Table65[[#This Row],[Custom Sequence/Bank ID]])&gt;4913),"Error 6: Maximum sequence length for Other RNA Geneblock is 4,913nt",""))),"")))</f>
        <v/>
      </c>
      <c r="BM457" s="4" t="str">
        <f>IF(AND(Table65[[#This Row],[Vector]] &lt;&gt; "Banked Construct", Table65[[#This Row],[Service]]&lt;&gt;"Stock RNA", Table65[[#This Row],[Custom Sequence/Bank ID]]&lt;&gt;""),
    _xlfn.LET(
        _xlpm.Sequence, Table65[[#This Row],[Custom Sequence/Bank ID]],
        _xlpm.OriginalLength, IF(AND(Table65[[#This Row],[Codon Optimize Capitalized?]] &lt;&gt; "No", Table65[[#This Row],[Codon Optimize Capitalized?]] &lt;&gt; ""),
                           LEN(SUBSTITUTE(SUBSTITUTE(SUBSTITUTE(SUBSTITUTE(SUBSTITUTE(_xlpm.Sequence, "A", ""), "C", ""), "G", ""), "T", ""), "U", "")),
                           LEN(_xlpm.Sequence)),
        _xlpm.NoGCLength, IF(AND(Table65[[#This Row],[Codon Optimize Capitalized?]] &lt;&gt; "No", Table65[[#This Row],[Codon Optimize Capitalized?]] &lt;&gt; ""),
                       LEN((SUBSTITUTE(SUBSTITUTE(SUBSTITUTE(SUBSTITUTE(SUBSTITUTE(SUBSTITUTE(SUBSTITUTE(_xlpm.Sequence, "A", ""), "C", ""), "G", ""), "T", ""), "U", ""), "g", ""), "c", ""))),
                       LEN(SUBSTITUTE(SUBSTITUTE(UPPER(_xlpm.Sequence), "G", ""), "C", ""))),
        _xlpm.GCLength, _xlpm.OriginalLength - _xlpm.NoGCLength,
        _xlpm.GCPercentage, IF(_xlpm.OriginalLength &gt; 15, _xlpm.GCLength / _xlpm.OriginalLength, 0.5),
                IF(OR(_xlpm.GCPercentage &gt; 0.65, _xlpm.GCPercentage &lt; 0.25), "Warning 7: Unoptimized region GC is not between 25-65%", "")
    ),
    ""
)</f>
        <v/>
      </c>
      <c r="BN457" s="4" t="str" cm="1">
        <f t="array" ref="BN457">_xlfn.LET(
    _xlpm.ProblemFound, _xlfn.TEXTJOIN(", ", TRUE, IF(OR(Table65[[#This Row],[Codon Optimize Capitalized?]]="No", Table65[[#This Row],[Codon Optimize Capitalized?]]=""), IF((ISNUMBER(SEARCH(Table_Restriction_Enzymes[XbaI], Table65[[#This Row],[Custom Sequence/Bank ID]]))), Table_Restriction_Enzymes[XbaI], ""),IF((ISNUMBER(FIND(LOWER(Table_Restriction_Enzymes[XbaI]), Table65[[#This Row],[Custom Sequence/Bank ID]]))), Table_Restriction_Enzymes[XbaI], ""))),
    IF(_xlpm.ProblemFound="", "", "[" &amp; _xlpm.ProblemFound &amp; "]"))</f>
        <v/>
      </c>
      <c r="BO457" s="4" t="str">
        <f>IF(Table_Sequence_Check[[#This Row],[Restriction Enzyme 1 Check]]&lt;&gt;"", Table_Restriction_Enzymes[[#Headers],[XbaI]],"")</f>
        <v/>
      </c>
      <c r="BP457" s="4" t="str" cm="1">
        <f t="array" ref="BP457">_xlfn.LET(
    _xlpm.ProblemFound, _xlfn.TEXTJOIN(", ", TRUE, IF(OR(Table65[[#This Row],[Codon Optimize Capitalized?]]="No", Table65[[#This Row],[Codon Optimize Capitalized?]]=""), IF((ISNUMBER(SEARCH(Table_Restriction_Enzymes[AscI], Table65[[#This Row],[Custom Sequence/Bank ID]]))), Table_Restriction_Enzymes[AscI], ""),IF((ISNUMBER(FIND(LOWER(Table_Restriction_Enzymes[AscI]), Table65[[#This Row],[Custom Sequence/Bank ID]]))), Table_Restriction_Enzymes[AscI], ""))),
    IF(_xlpm.ProblemFound="", "", "[" &amp; _xlpm.ProblemFound &amp; "]"))</f>
        <v/>
      </c>
      <c r="BQ457" s="4" t="str">
        <f>IF(Table_Sequence_Check[[#This Row],[Restriction Enzyme 2 Check]]&lt;&gt;"", Table_Restriction_Enzymes[[#Headers],[AscI]],"")</f>
        <v/>
      </c>
      <c r="BR457" s="4" t="str">
        <f>IF(AND(Table65[[#This Row],[Vector]] &lt;&gt; "Banked Construct",Table65[[#This Row],[Service]]&lt;&gt;"Stock RNA", Table65[[#This Row],[Service]]&lt;&gt;"HT Geneblock Custom RNA", Table_Sequence_Check[[#This Row],[Restriction Enzyme 1 Check]]&lt;&gt;"", Table_Sequence_Check[[#This Row],[Restriction Enzyme 2 Check]]&lt;&gt; ""),"Error 8: Remove instances of one of the following: " &amp; _xlfn.CONCAT(Table_Sequence_Check[[#This Row],[Restriction Enzyme 1 Check]],Table_Sequence_Check[[#This Row],[Restriction Enzyme 2 Check]]),"")</f>
        <v/>
      </c>
      <c r="BS457" s="4" t="str" cm="1">
        <f t="array" ref="BS457">IF(
   AND(
      Table65[[#This Row],[Service]] &lt;&gt; "",
      OR(
         COUNTIF(Table65[Service], "HT Custom RNA") &gt; 0,
         COUNTIF(Table65[Service], "HT Geneblock Custom RNA") &gt; 0
      ),
      COUNTA(_xlfn.UNIQUE(_xlfn._xlws.FILTER(Table65[Service], Table65[Service] &lt;&gt; ""))) &gt; 1
   ),
   "Error 9: If selecting HT Custom RNA or HT Geneblock Custom RNA, all items must match the selected HT service",
   ""
)</f>
        <v/>
      </c>
      <c r="BT457" s="4" t="str" cm="1">
        <f t="array" ref="BT457">IF(
   AND(
      Table65[[#This Row],[Service]] &lt;&gt; "",
      OR(COUNTIF(Table65[Service], "*HT Custom RNA*") &gt; 0, COUNTIF(Table65[Service], "*HT Geneblock Custom RNA*") &gt; 0),
      OR(
         COUNTA(_xlfn.UNIQUE(_xlfn._xlws.FILTER(Table65[RNA Analytics], (Table65[Service] &lt;&gt; "")))) &gt; 1,
         COUNTA(_xlfn.UNIQUE(_xlfn._xlws.FILTER(Table65[Bank Construct?], (Table65[Service] &lt;&gt; "")))) &gt; 1,
         COUNTA(_xlfn.UNIQUE(_xlfn._xlws.FILTER(Table65[Synthesis Type], (Table65[Service] &lt;&gt; "")))) &gt; 1
      )
   ),
   "Error 10: If submitting HT Custom RNA or HT Geneblock Custom RNA service request, all items must have the same Synthesis Type, Banking, and Analytics",
   ""
)</f>
        <v/>
      </c>
      <c r="BU457" s="4" t="str">
        <f>IF(AND(OR(Table65[[#This Row],[Service]] = "HT Custom RNA",Table65[[#This Row],[Service]] = "HT Geneblock Custom RNA"), Table65[[#This Row],[Vector]]="Banked Construct"),"Error 11: Banked constructs cannot be submitted for HT/Geneblock Custom RNA service. Contact the core if you'd like to resynthesize an entire banked plate","")</f>
        <v/>
      </c>
      <c r="BV457" s="4" t="str">
        <f>IF(AND(Table65[[#This Row],[Service]] &lt;&gt; "", Table65[[#This Row],[Vector]]="Banked Construct", Table65[[#This Row],[Bank Construct?]]="Yes"),"Error 12: Cannot bank constructs that are already banked","")</f>
        <v/>
      </c>
      <c r="BW457" s="4" t="str" cm="1">
        <f t="array" ref="BW457">_xlfn.LET(
    _xlpm.ProblemFound, _xlfn.TEXTJOIN(", ", TRUE, IF(AND(Table65[[#This Row],[Synthesis Type]]="Other RNA", OR(Table65[[#This Row],[Codon Optimize Capitalized?]]="No", Table65[[#This Row],[Codon Optimize Capitalized?]]="")), IF((ISNUMBER(SEARCH(Table_pA_Check[pA Check], Table65[[#This Row],[Custom Sequence/Bank ID]]))), Table_pA_Check[pA Check], ""),IF((ISNUMBER(FIND(LOWER(Table_pA_Check[pA Check]), Table65[[#This Row],[Custom Sequence/Bank ID]]))), Table_pA_Check[pA Check], ""))),
    IF(_xlpm.ProblemFound="", "", "Error 13: Problem sequences found (" &amp; _xlpm.ProblemFound &amp; ")"))</f>
        <v/>
      </c>
      <c r="BX457" s="4" t="str">
        <f>IF(AND(Table65[[#This Row],[Service]] &lt;&gt; "", Table65[[#This Row],[Codon Optimize Capitalized?]]&lt;&gt; "No", Table65[[#This Row],[Codon Optimize Capitalized?]]&lt;&gt; "", Table65[[#This Row],[Codon Optimize Capitalized?]]&lt;&gt; "No Options", EXACT(Table65[[#This Row],[Custom Sequence/Bank ID]],LOWER(Table65[[#This Row],[Custom Sequence/Bank ID]]))),"Error 14: Codon optimization is selected, but sequence is lowercase. Change regions for optimization to uppercase","")</f>
        <v/>
      </c>
      <c r="BY457" s="4" t="str">
        <f>IF(COUNTIF(Table65[Name], Table65[[#This Row],[Name]]) &gt; 1, "Error 15: Duplicate name", "")</f>
        <v/>
      </c>
      <c r="BZ457" s="4" t="str">
        <f>IF(
   Table65[[#This Row],[Service]]&lt;&gt;"",
   IF(
      AND(Table65[[#This Row],[Formulation]]="", Table65[[#This Row],[Number of Aliquots]]&gt;1),
      "Error 16: The RTC can only aliquot formulated circRNA; unformulated circRNA is stable through many freeze-thaw cycles",
      ""
   ),
   ""
)</f>
        <v/>
      </c>
      <c r="CA457" s="4" t="str">
        <f>IF(
   Table65[[#This Row],[Service]]&lt;&gt;"",
   IF(
      Table65[[#This Row],[Number of Aliquots]] &gt; (Table65[[#This Row],[Quantity (mg)]]*20),
      "Error 17: Too many aliquots. Maximum aliquots for Quantity requested = " &amp; (Table65[[#This Row],[Quantity (mg)]]*20),
      ""
   ),
   ""
)</f>
        <v/>
      </c>
      <c r="CB457" s="4" t="str">
        <f>IF(
   AND(Table65[[#This Row],[Service]]&lt;&gt;"", Table65[[#This Row],[Quantity (mg)]]&lt;0.2, Table65[[#This Row],[Formulation]]&lt;&gt;"", Table65[[#This Row],[Formulation]]&lt;&gt;"None"),
   "Error 18: Quantity too low. Minimum is 0.2mg for formulations",
   ""
)</f>
        <v/>
      </c>
      <c r="CC457" s="4" t="str">
        <f>IF(
   AND(Table65[[#This Row],[Service]]&lt;&gt;"", Table65[[#This Row],[Vector]]="No Vector", Table65[[#This Row],[Service]]&lt;&gt;"HT Geneblock Custom RNA"),
   "Error 19: [No Vector] can only be used for Geneblock service",
   ""
)</f>
        <v/>
      </c>
      <c r="CD457" s="4" t="str">
        <f>_xlfn.LET(
    _xlpm.errorList, _xlfn.TEXTJOIN(". ", TRUE, Table_Sequence_Check[[#This Row],[Problem Sequence Check]:[GC Check]],Table_Sequence_Check[[#This Row],[Restriction Enzyme Error]:[Gblock No Vector Check]]),
    IF(AND(Table65[[#This Row],[Service]]&lt;&gt;"", Table65[[#This Row],[Custom Sequence/Bank ID]]&lt;&gt;"SPECIAL",_xlpm.errorList&lt;&gt;""), _xlpm.errorList &amp; ".", "")
)</f>
        <v/>
      </c>
      <c r="CF457" s="3" t="str">
        <f t="shared" si="35"/>
        <v>Required</v>
      </c>
      <c r="CG457" s="1" t="str">
        <f t="shared" si="36"/>
        <v>Optional</v>
      </c>
      <c r="CH457" s="1" t="str">
        <f>IF(Table65[[#This Row],[Service]]&lt;&gt;"",IF((Table65[[#This Row],[Service]]="HT Custom RNA") + (Table65[[#This Row],[Service]]="HT Geneblock Custom RNA"), "Empty","Required"),"Empty")</f>
        <v>Empty</v>
      </c>
      <c r="CI457" s="1" t="str">
        <f>IF(Table65[[#This Row],[Service]] = "Stock RNA", "Required","Empty")</f>
        <v>Empty</v>
      </c>
      <c r="CJ457" s="1" t="str">
        <f>IF(OR(Table65[[#This Row],[Service]] = "Custom RNA", Table65[[#This Row],[Service]] = "HT Custom RNA", Table65[[#This Row],[Service]] = "HT Geneblock Custom RNA", Table65[[#This Row],[Service]] = "Formulation"), "Required", "Empty")</f>
        <v>Empty</v>
      </c>
      <c r="CK457" s="1" t="str">
        <f>IF(OR(Table65[[#This Row],[Service]] = "Custom RNA", Table65[[#This Row],[Service]] = "HT Custom RNA", Table65[[#This Row],[Service]] = "HT Geneblock Custom RNA"), "Required", "Empty")</f>
        <v>Empty</v>
      </c>
      <c r="CL457" s="1" t="str">
        <f>IF(OR(Table65[[#This Row],[Service]] = "Custom RNA", Table65[[#This Row],[Service]] = "HT Custom RNA", Table65[[#This Row],[Service]] = "HT Geneblock Custom RNA"), "Required", "Empty")</f>
        <v>Empty</v>
      </c>
      <c r="CM457" s="1" t="str">
        <f>IF(OR(Table65[[#This Row],[Service]] = "Custom RNA", Table65[[#This Row],[Service]] = "HT Custom RNA", Table65[[#This Row],[Service]] = "HT Geneblock Custom RNA"), "Required", "Empty")</f>
        <v>Empty</v>
      </c>
      <c r="CN457" s="1" t="str">
        <f>IF(AND(Table65[[#This Row],[Vector]]&lt;&gt;"Banked Construct", OR(Table65[[#This Row],[Service]] = "Custom RNA", Table65[[#This Row],[Service]] = "HT Custom RNA",Table65[[#This Row],[Service]] = "HT Geneblock Custom RNA",)), "Optional", "Empty")</f>
        <v>Empty</v>
      </c>
      <c r="CO457" s="1" t="str">
        <f>IF(OR(Table65[[#This Row],[Service]] = "Custom RNA", Table65[[#This Row],[Service]] = "HT Custom RNA"), "Optional", "Empty")</f>
        <v>Empty</v>
      </c>
      <c r="CP457" s="1" t="str">
        <f>IF(OR(Table65[[#This Row],[Service]] = "Custom RNA", Table65[[#This Row],[Service]] = "HT Custom RNA", Table65[[#This Row],[Service]] = "HT Custom Geneblock RNA"), "Optional", "Empty")</f>
        <v>Empty</v>
      </c>
      <c r="CQ457" s="1" t="str">
        <f>IF(Table65[[#This Row],[Service]]&lt;&gt;"",IF(OR(Table65[[#This Row],[Service]]="HT Custom RNA", Table65[[#This Row],[Service]]="HT Geneblock Custom RNA"), "Empty","Optional"),"Empty")</f>
        <v>Empty</v>
      </c>
      <c r="CR457" s="1" t="str">
        <f>IF(AND(Table65[[#This Row],[Formulation]]&lt;&gt;"",Table65[[#This Row],[Formulation]]&lt;&gt;"None",Table65[[#This Row],[Formulation]]&lt;&gt;"No Options"), "Required","Empty")</f>
        <v>Empty</v>
      </c>
      <c r="CS457" s="1" t="str">
        <f>IF(AND(Table65[[#This Row],[Formulation]]&lt;&gt;"",Table65[[#This Row],[Formulation]]&lt;&gt;"None",Table65[[#This Row],[Formulation]]&lt;&gt;"No Options"), "Optional","Empty")</f>
        <v>Empty</v>
      </c>
      <c r="CT457" s="1" t="str">
        <f t="shared" si="37"/>
        <v>Optional</v>
      </c>
      <c r="CU457" s="1" t="str">
        <f t="shared" si="38"/>
        <v>Optional</v>
      </c>
      <c r="CV457" s="2" t="str">
        <f t="shared" si="39"/>
        <v>Optional</v>
      </c>
    </row>
    <row r="458" spans="1:100" x14ac:dyDescent="0.35">
      <c r="A458" s="69">
        <v>454</v>
      </c>
      <c r="B458" s="59"/>
      <c r="C458" s="83"/>
      <c r="D458" s="85"/>
      <c r="E458" s="90"/>
      <c r="F458" s="60"/>
      <c r="G458" s="60"/>
      <c r="H458" s="60"/>
      <c r="I458" s="61"/>
      <c r="J458" s="61"/>
      <c r="K458" s="105"/>
      <c r="L458" s="90"/>
      <c r="M458" s="60"/>
      <c r="N458" s="108"/>
      <c r="O458" s="91"/>
      <c r="P458" s="111"/>
      <c r="Q458" s="93" t="str">
        <f>Table_Sequence_Check[[#This Row],[Final Warnings]]</f>
        <v/>
      </c>
      <c r="R458" s="19"/>
      <c r="S458" s="19"/>
      <c r="T458" s="19"/>
      <c r="BG458" s="3" t="str" cm="1">
        <f t="array" ref="BG458">_xlfn.LET(
    _xlpm.ProblemFound, _xlfn.TEXTJOIN(", ", TRUE, IF(OR(Table65[[#This Row],[Codon Optimize Capitalized?]]="No", Table65[[#This Row],[Codon Optimize Capitalized?]]=""), IF((ISNUMBER(SEARCH(Table_Problem_Sequences[Problem Sequences], Table65[[#This Row],[Custom Sequence/Bank ID]]))), Table_Problem_Sequences[Problem Sequences], ""),IF((ISNUMBER(FIND(LOWER(Table_Problem_Sequences[Problem Sequences]), Table65[[#This Row],[Custom Sequence/Bank ID]]))), Table_Problem_Sequences[Problem Sequences], ""))),
    IF(_xlpm.ProblemFound="", "", "Warning 1: Problem sequences found (" &amp; _xlpm.ProblemFound &amp; ")"))</f>
        <v/>
      </c>
      <c r="BH458" s="3" t="str">
        <f>IF(AND(Table65[[#This Row],[Vector]] &lt;&gt; "Banked Construct",Table65[[#This Row],[Service]]&lt;&gt;"Stock RNA", LEN(Table65[[#This Row],[Custom Sequence/Bank ID]])&lt;300, Table65[[#This Row],[Custom Sequence/Bank ID]]&lt;&gt;""),"Comment: Sequence is less than 300nt. A spacer sequence will be added to bring the length up to 300nt","")</f>
        <v/>
      </c>
      <c r="BI458" s="1" t="str">
        <f>IF(AND(Table65[[#This Row],[Custom Sequence/Bank ID]]&lt;&gt;"", Table65[[#This Row],[Codon Optimize Capitalized?]]&lt;&gt; "No", Table65[[#This Row],[Codon Optimize Capitalized?]]&lt;&gt; "", Table65[[#This Row],[Codon Optimize Capitalized?]]&lt;&gt; "No Options"),
    IF(MOD(LEN(SUBSTITUTE(SUBSTITUTE(SUBSTITUTE(SUBSTITUTE(SUBSTITUTE(Table65[[#This Row],[Custom Sequence/Bank ID]], "a", ""), "c", ""), "g", ""), "u", ""), "t", "")), 3) = 0,
        "",
        "Error 3: Optimization regions not divisible by 3"),
    "")</f>
        <v/>
      </c>
      <c r="BJ458" s="1" t="str">
        <f>IF(
    Table65[[#This Row],[Vector]]="Banked Construct",
    IF(
        AND(
            LEFT(Table65[[#This Row],[Custom Sequence/Bank ID]], 3)="RTC",
            ISNUMBER(VALUE(MID(Table65[[#This Row],[Custom Sequence/Bank ID]], 4, 7))),
            LEN(Table65[[#This Row],[Custom Sequence/Bank ID]])=10
        ),
        "",
        "Error 4: Incorrect Bank ID"
    ),
    ""
)</f>
        <v/>
      </c>
      <c r="BK458" s="1" t="str">
        <f>IF(
   AND(Table65[[#This Row],[Vector]]&lt;&gt;"Banked Construct", LEN(Table65[[#This Row],[Custom Sequence/Bank ID]])&gt;0),
   IF(
      LEN(
         SUBSTITUTE(
            SUBSTITUTE(
               SUBSTITUTE(
                  SUBSTITUTE(UPPER(Table65[[#This Row],[Custom Sequence/Bank ID]]),"A",""),
               "C",""),
            "T",""),
         "G","")
      )&gt;0,
      "Error 5: Non-ACGT characters present",
      ""
   ),
   ""
)</f>
        <v/>
      </c>
      <c r="BL458" s="4" t="str">
        <f>IF(AND(Table65[[#This Row],[Vector]] &lt;&gt; "Banked Construct",Table65[[#This Row],[Service]]="Custom RNA", LEN(Table65[[#This Row],[Custom Sequence/Bank ID]])&gt;10000),"Error 6: Maximum sequence length is 10,000nt",IF(AND(Table65[[#This Row],[Vector]] &lt;&gt; "Banked Construct",Table65[[#This Row],[Service]]="HT Custom RNA", LEN(Table65[[#This Row],[Custom Sequence/Bank ID]])&gt;5000),"Error 6: Maximum sequence length for HT is 5,000nt", IF(Table65[[#This Row],[Service]]="HT Geneblock Custom RNA", IF(AND(Table65[[#This Row],[Vector]]="RTC coding circRNA", LEN(Table65[[#This Row],[Custom Sequence/Bank ID]])&gt;3793),"Error 6: Maximum sequence length for Coding CircRNA Geneblock is 3,793nt", IF(AND(Table65[[#This Row],[Vector]]="RTC noncoding circRNA", LEN(Table65[[#This Row],[Custom Sequence/Bank ID]])&gt;4493),"Error 6: Maximum sequence length for Noncoding CircRNA Geneblock is 4,493nt", IF(AND(Table65[[#This Row],[Vector]]="RTC Other RNA", LEN(Table65[[#This Row],[Custom Sequence/Bank ID]])&gt;4913),"Error 6: Maximum sequence length for Other RNA Geneblock is 4,913nt",""))),"")))</f>
        <v/>
      </c>
      <c r="BM458" s="4" t="str">
        <f>IF(AND(Table65[[#This Row],[Vector]] &lt;&gt; "Banked Construct", Table65[[#This Row],[Service]]&lt;&gt;"Stock RNA", Table65[[#This Row],[Custom Sequence/Bank ID]]&lt;&gt;""),
    _xlfn.LET(
        _xlpm.Sequence, Table65[[#This Row],[Custom Sequence/Bank ID]],
        _xlpm.OriginalLength, IF(AND(Table65[[#This Row],[Codon Optimize Capitalized?]] &lt;&gt; "No", Table65[[#This Row],[Codon Optimize Capitalized?]] &lt;&gt; ""),
                           LEN(SUBSTITUTE(SUBSTITUTE(SUBSTITUTE(SUBSTITUTE(SUBSTITUTE(_xlpm.Sequence, "A", ""), "C", ""), "G", ""), "T", ""), "U", "")),
                           LEN(_xlpm.Sequence)),
        _xlpm.NoGCLength, IF(AND(Table65[[#This Row],[Codon Optimize Capitalized?]] &lt;&gt; "No", Table65[[#This Row],[Codon Optimize Capitalized?]] &lt;&gt; ""),
                       LEN((SUBSTITUTE(SUBSTITUTE(SUBSTITUTE(SUBSTITUTE(SUBSTITUTE(SUBSTITUTE(SUBSTITUTE(_xlpm.Sequence, "A", ""), "C", ""), "G", ""), "T", ""), "U", ""), "g", ""), "c", ""))),
                       LEN(SUBSTITUTE(SUBSTITUTE(UPPER(_xlpm.Sequence), "G", ""), "C", ""))),
        _xlpm.GCLength, _xlpm.OriginalLength - _xlpm.NoGCLength,
        _xlpm.GCPercentage, IF(_xlpm.OriginalLength &gt; 15, _xlpm.GCLength / _xlpm.OriginalLength, 0.5),
                IF(OR(_xlpm.GCPercentage &gt; 0.65, _xlpm.GCPercentage &lt; 0.25), "Warning 7: Unoptimized region GC is not between 25-65%", "")
    ),
    ""
)</f>
        <v/>
      </c>
      <c r="BN458" s="4" t="str" cm="1">
        <f t="array" ref="BN458">_xlfn.LET(
    _xlpm.ProblemFound, _xlfn.TEXTJOIN(", ", TRUE, IF(OR(Table65[[#This Row],[Codon Optimize Capitalized?]]="No", Table65[[#This Row],[Codon Optimize Capitalized?]]=""), IF((ISNUMBER(SEARCH(Table_Restriction_Enzymes[XbaI], Table65[[#This Row],[Custom Sequence/Bank ID]]))), Table_Restriction_Enzymes[XbaI], ""),IF((ISNUMBER(FIND(LOWER(Table_Restriction_Enzymes[XbaI]), Table65[[#This Row],[Custom Sequence/Bank ID]]))), Table_Restriction_Enzymes[XbaI], ""))),
    IF(_xlpm.ProblemFound="", "", "[" &amp; _xlpm.ProblemFound &amp; "]"))</f>
        <v/>
      </c>
      <c r="BO458" s="4" t="str">
        <f>IF(Table_Sequence_Check[[#This Row],[Restriction Enzyme 1 Check]]&lt;&gt;"", Table_Restriction_Enzymes[[#Headers],[XbaI]],"")</f>
        <v/>
      </c>
      <c r="BP458" s="4" t="str" cm="1">
        <f t="array" ref="BP458">_xlfn.LET(
    _xlpm.ProblemFound, _xlfn.TEXTJOIN(", ", TRUE, IF(OR(Table65[[#This Row],[Codon Optimize Capitalized?]]="No", Table65[[#This Row],[Codon Optimize Capitalized?]]=""), IF((ISNUMBER(SEARCH(Table_Restriction_Enzymes[AscI], Table65[[#This Row],[Custom Sequence/Bank ID]]))), Table_Restriction_Enzymes[AscI], ""),IF((ISNUMBER(FIND(LOWER(Table_Restriction_Enzymes[AscI]), Table65[[#This Row],[Custom Sequence/Bank ID]]))), Table_Restriction_Enzymes[AscI], ""))),
    IF(_xlpm.ProblemFound="", "", "[" &amp; _xlpm.ProblemFound &amp; "]"))</f>
        <v/>
      </c>
      <c r="BQ458" s="4" t="str">
        <f>IF(Table_Sequence_Check[[#This Row],[Restriction Enzyme 2 Check]]&lt;&gt;"", Table_Restriction_Enzymes[[#Headers],[AscI]],"")</f>
        <v/>
      </c>
      <c r="BR458" s="4" t="str">
        <f>IF(AND(Table65[[#This Row],[Vector]] &lt;&gt; "Banked Construct",Table65[[#This Row],[Service]]&lt;&gt;"Stock RNA", Table65[[#This Row],[Service]]&lt;&gt;"HT Geneblock Custom RNA", Table_Sequence_Check[[#This Row],[Restriction Enzyme 1 Check]]&lt;&gt;"", Table_Sequence_Check[[#This Row],[Restriction Enzyme 2 Check]]&lt;&gt; ""),"Error 8: Remove instances of one of the following: " &amp; _xlfn.CONCAT(Table_Sequence_Check[[#This Row],[Restriction Enzyme 1 Check]],Table_Sequence_Check[[#This Row],[Restriction Enzyme 2 Check]]),"")</f>
        <v/>
      </c>
      <c r="BS458" s="4" t="str" cm="1">
        <f t="array" ref="BS458">IF(
   AND(
      Table65[[#This Row],[Service]] &lt;&gt; "",
      OR(
         COUNTIF(Table65[Service], "HT Custom RNA") &gt; 0,
         COUNTIF(Table65[Service], "HT Geneblock Custom RNA") &gt; 0
      ),
      COUNTA(_xlfn.UNIQUE(_xlfn._xlws.FILTER(Table65[Service], Table65[Service] &lt;&gt; ""))) &gt; 1
   ),
   "Error 9: If selecting HT Custom RNA or HT Geneblock Custom RNA, all items must match the selected HT service",
   ""
)</f>
        <v/>
      </c>
      <c r="BT458" s="4" t="str" cm="1">
        <f t="array" ref="BT458">IF(
   AND(
      Table65[[#This Row],[Service]] &lt;&gt; "",
      OR(COUNTIF(Table65[Service], "*HT Custom RNA*") &gt; 0, COUNTIF(Table65[Service], "*HT Geneblock Custom RNA*") &gt; 0),
      OR(
         COUNTA(_xlfn.UNIQUE(_xlfn._xlws.FILTER(Table65[RNA Analytics], (Table65[Service] &lt;&gt; "")))) &gt; 1,
         COUNTA(_xlfn.UNIQUE(_xlfn._xlws.FILTER(Table65[Bank Construct?], (Table65[Service] &lt;&gt; "")))) &gt; 1,
         COUNTA(_xlfn.UNIQUE(_xlfn._xlws.FILTER(Table65[Synthesis Type], (Table65[Service] &lt;&gt; "")))) &gt; 1
      )
   ),
   "Error 10: If submitting HT Custom RNA or HT Geneblock Custom RNA service request, all items must have the same Synthesis Type, Banking, and Analytics",
   ""
)</f>
        <v/>
      </c>
      <c r="BU458" s="4" t="str">
        <f>IF(AND(OR(Table65[[#This Row],[Service]] = "HT Custom RNA",Table65[[#This Row],[Service]] = "HT Geneblock Custom RNA"), Table65[[#This Row],[Vector]]="Banked Construct"),"Error 11: Banked constructs cannot be submitted for HT/Geneblock Custom RNA service. Contact the core if you'd like to resynthesize an entire banked plate","")</f>
        <v/>
      </c>
      <c r="BV458" s="4" t="str">
        <f>IF(AND(Table65[[#This Row],[Service]] &lt;&gt; "", Table65[[#This Row],[Vector]]="Banked Construct", Table65[[#This Row],[Bank Construct?]]="Yes"),"Error 12: Cannot bank constructs that are already banked","")</f>
        <v/>
      </c>
      <c r="BW458" s="4" t="str" cm="1">
        <f t="array" ref="BW458">_xlfn.LET(
    _xlpm.ProblemFound, _xlfn.TEXTJOIN(", ", TRUE, IF(AND(Table65[[#This Row],[Synthesis Type]]="Other RNA", OR(Table65[[#This Row],[Codon Optimize Capitalized?]]="No", Table65[[#This Row],[Codon Optimize Capitalized?]]="")), IF((ISNUMBER(SEARCH(Table_pA_Check[pA Check], Table65[[#This Row],[Custom Sequence/Bank ID]]))), Table_pA_Check[pA Check], ""),IF((ISNUMBER(FIND(LOWER(Table_pA_Check[pA Check]), Table65[[#This Row],[Custom Sequence/Bank ID]]))), Table_pA_Check[pA Check], ""))),
    IF(_xlpm.ProblemFound="", "", "Error 13: Problem sequences found (" &amp; _xlpm.ProblemFound &amp; ")"))</f>
        <v/>
      </c>
      <c r="BX458" s="4" t="str">
        <f>IF(AND(Table65[[#This Row],[Service]] &lt;&gt; "", Table65[[#This Row],[Codon Optimize Capitalized?]]&lt;&gt; "No", Table65[[#This Row],[Codon Optimize Capitalized?]]&lt;&gt; "", Table65[[#This Row],[Codon Optimize Capitalized?]]&lt;&gt; "No Options", EXACT(Table65[[#This Row],[Custom Sequence/Bank ID]],LOWER(Table65[[#This Row],[Custom Sequence/Bank ID]]))),"Error 14: Codon optimization is selected, but sequence is lowercase. Change regions for optimization to uppercase","")</f>
        <v/>
      </c>
      <c r="BY458" s="4" t="str">
        <f>IF(COUNTIF(Table65[Name], Table65[[#This Row],[Name]]) &gt; 1, "Error 15: Duplicate name", "")</f>
        <v/>
      </c>
      <c r="BZ458" s="4" t="str">
        <f>IF(
   Table65[[#This Row],[Service]]&lt;&gt;"",
   IF(
      AND(Table65[[#This Row],[Formulation]]="", Table65[[#This Row],[Number of Aliquots]]&gt;1),
      "Error 16: The RTC can only aliquot formulated circRNA; unformulated circRNA is stable through many freeze-thaw cycles",
      ""
   ),
   ""
)</f>
        <v/>
      </c>
      <c r="CA458" s="4" t="str">
        <f>IF(
   Table65[[#This Row],[Service]]&lt;&gt;"",
   IF(
      Table65[[#This Row],[Number of Aliquots]] &gt; (Table65[[#This Row],[Quantity (mg)]]*20),
      "Error 17: Too many aliquots. Maximum aliquots for Quantity requested = " &amp; (Table65[[#This Row],[Quantity (mg)]]*20),
      ""
   ),
   ""
)</f>
        <v/>
      </c>
      <c r="CB458" s="4" t="str">
        <f>IF(
   AND(Table65[[#This Row],[Service]]&lt;&gt;"", Table65[[#This Row],[Quantity (mg)]]&lt;0.2, Table65[[#This Row],[Formulation]]&lt;&gt;"", Table65[[#This Row],[Formulation]]&lt;&gt;"None"),
   "Error 18: Quantity too low. Minimum is 0.2mg for formulations",
   ""
)</f>
        <v/>
      </c>
      <c r="CC458" s="4" t="str">
        <f>IF(
   AND(Table65[[#This Row],[Service]]&lt;&gt;"", Table65[[#This Row],[Vector]]="No Vector", Table65[[#This Row],[Service]]&lt;&gt;"HT Geneblock Custom RNA"),
   "Error 19: [No Vector] can only be used for Geneblock service",
   ""
)</f>
        <v/>
      </c>
      <c r="CD458" s="4" t="str">
        <f>_xlfn.LET(
    _xlpm.errorList, _xlfn.TEXTJOIN(". ", TRUE, Table_Sequence_Check[[#This Row],[Problem Sequence Check]:[GC Check]],Table_Sequence_Check[[#This Row],[Restriction Enzyme Error]:[Gblock No Vector Check]]),
    IF(AND(Table65[[#This Row],[Service]]&lt;&gt;"", Table65[[#This Row],[Custom Sequence/Bank ID]]&lt;&gt;"SPECIAL",_xlpm.errorList&lt;&gt;""), _xlpm.errorList &amp; ".", "")
)</f>
        <v/>
      </c>
      <c r="CF458" s="3" t="str">
        <f t="shared" si="35"/>
        <v>Required</v>
      </c>
      <c r="CG458" s="1" t="str">
        <f t="shared" si="36"/>
        <v>Optional</v>
      </c>
      <c r="CH458" s="1" t="str">
        <f>IF(Table65[[#This Row],[Service]]&lt;&gt;"",IF((Table65[[#This Row],[Service]]="HT Custom RNA") + (Table65[[#This Row],[Service]]="HT Geneblock Custom RNA"), "Empty","Required"),"Empty")</f>
        <v>Empty</v>
      </c>
      <c r="CI458" s="1" t="str">
        <f>IF(Table65[[#This Row],[Service]] = "Stock RNA", "Required","Empty")</f>
        <v>Empty</v>
      </c>
      <c r="CJ458" s="1" t="str">
        <f>IF(OR(Table65[[#This Row],[Service]] = "Custom RNA", Table65[[#This Row],[Service]] = "HT Custom RNA", Table65[[#This Row],[Service]] = "HT Geneblock Custom RNA", Table65[[#This Row],[Service]] = "Formulation"), "Required", "Empty")</f>
        <v>Empty</v>
      </c>
      <c r="CK458" s="1" t="str">
        <f>IF(OR(Table65[[#This Row],[Service]] = "Custom RNA", Table65[[#This Row],[Service]] = "HT Custom RNA", Table65[[#This Row],[Service]] = "HT Geneblock Custom RNA"), "Required", "Empty")</f>
        <v>Empty</v>
      </c>
      <c r="CL458" s="1" t="str">
        <f>IF(OR(Table65[[#This Row],[Service]] = "Custom RNA", Table65[[#This Row],[Service]] = "HT Custom RNA", Table65[[#This Row],[Service]] = "HT Geneblock Custom RNA"), "Required", "Empty")</f>
        <v>Empty</v>
      </c>
      <c r="CM458" s="1" t="str">
        <f>IF(OR(Table65[[#This Row],[Service]] = "Custom RNA", Table65[[#This Row],[Service]] = "HT Custom RNA", Table65[[#This Row],[Service]] = "HT Geneblock Custom RNA"), "Required", "Empty")</f>
        <v>Empty</v>
      </c>
      <c r="CN458" s="1" t="str">
        <f>IF(AND(Table65[[#This Row],[Vector]]&lt;&gt;"Banked Construct", OR(Table65[[#This Row],[Service]] = "Custom RNA", Table65[[#This Row],[Service]] = "HT Custom RNA",Table65[[#This Row],[Service]] = "HT Geneblock Custom RNA",)), "Optional", "Empty")</f>
        <v>Empty</v>
      </c>
      <c r="CO458" s="1" t="str">
        <f>IF(OR(Table65[[#This Row],[Service]] = "Custom RNA", Table65[[#This Row],[Service]] = "HT Custom RNA"), "Optional", "Empty")</f>
        <v>Empty</v>
      </c>
      <c r="CP458" s="1" t="str">
        <f>IF(OR(Table65[[#This Row],[Service]] = "Custom RNA", Table65[[#This Row],[Service]] = "HT Custom RNA", Table65[[#This Row],[Service]] = "HT Custom Geneblock RNA"), "Optional", "Empty")</f>
        <v>Empty</v>
      </c>
      <c r="CQ458" s="1" t="str">
        <f>IF(Table65[[#This Row],[Service]]&lt;&gt;"",IF(OR(Table65[[#This Row],[Service]]="HT Custom RNA", Table65[[#This Row],[Service]]="HT Geneblock Custom RNA"), "Empty","Optional"),"Empty")</f>
        <v>Empty</v>
      </c>
      <c r="CR458" s="1" t="str">
        <f>IF(AND(Table65[[#This Row],[Formulation]]&lt;&gt;"",Table65[[#This Row],[Formulation]]&lt;&gt;"None",Table65[[#This Row],[Formulation]]&lt;&gt;"No Options"), "Required","Empty")</f>
        <v>Empty</v>
      </c>
      <c r="CS458" s="1" t="str">
        <f>IF(AND(Table65[[#This Row],[Formulation]]&lt;&gt;"",Table65[[#This Row],[Formulation]]&lt;&gt;"None",Table65[[#This Row],[Formulation]]&lt;&gt;"No Options"), "Optional","Empty")</f>
        <v>Empty</v>
      </c>
      <c r="CT458" s="1" t="str">
        <f t="shared" si="37"/>
        <v>Optional</v>
      </c>
      <c r="CU458" s="1" t="str">
        <f t="shared" si="38"/>
        <v>Optional</v>
      </c>
      <c r="CV458" s="2" t="str">
        <f t="shared" si="39"/>
        <v>Optional</v>
      </c>
    </row>
    <row r="459" spans="1:100" x14ac:dyDescent="0.35">
      <c r="A459" s="69">
        <v>455</v>
      </c>
      <c r="B459" s="59"/>
      <c r="C459" s="83"/>
      <c r="D459" s="85"/>
      <c r="E459" s="90"/>
      <c r="F459" s="60"/>
      <c r="G459" s="60"/>
      <c r="H459" s="60"/>
      <c r="I459" s="61"/>
      <c r="J459" s="61"/>
      <c r="K459" s="105"/>
      <c r="L459" s="90"/>
      <c r="M459" s="60"/>
      <c r="N459" s="108"/>
      <c r="O459" s="91"/>
      <c r="P459" s="111"/>
      <c r="Q459" s="93" t="str">
        <f>Table_Sequence_Check[[#This Row],[Final Warnings]]</f>
        <v/>
      </c>
      <c r="R459" s="19"/>
      <c r="S459" s="19"/>
      <c r="T459" s="19"/>
      <c r="BG459" s="3" t="str" cm="1">
        <f t="array" ref="BG459">_xlfn.LET(
    _xlpm.ProblemFound, _xlfn.TEXTJOIN(", ", TRUE, IF(OR(Table65[[#This Row],[Codon Optimize Capitalized?]]="No", Table65[[#This Row],[Codon Optimize Capitalized?]]=""), IF((ISNUMBER(SEARCH(Table_Problem_Sequences[Problem Sequences], Table65[[#This Row],[Custom Sequence/Bank ID]]))), Table_Problem_Sequences[Problem Sequences], ""),IF((ISNUMBER(FIND(LOWER(Table_Problem_Sequences[Problem Sequences]), Table65[[#This Row],[Custom Sequence/Bank ID]]))), Table_Problem_Sequences[Problem Sequences], ""))),
    IF(_xlpm.ProblemFound="", "", "Warning 1: Problem sequences found (" &amp; _xlpm.ProblemFound &amp; ")"))</f>
        <v/>
      </c>
      <c r="BH459" s="3" t="str">
        <f>IF(AND(Table65[[#This Row],[Vector]] &lt;&gt; "Banked Construct",Table65[[#This Row],[Service]]&lt;&gt;"Stock RNA", LEN(Table65[[#This Row],[Custom Sequence/Bank ID]])&lt;300, Table65[[#This Row],[Custom Sequence/Bank ID]]&lt;&gt;""),"Comment: Sequence is less than 300nt. A spacer sequence will be added to bring the length up to 300nt","")</f>
        <v/>
      </c>
      <c r="BI459" s="1" t="str">
        <f>IF(AND(Table65[[#This Row],[Custom Sequence/Bank ID]]&lt;&gt;"", Table65[[#This Row],[Codon Optimize Capitalized?]]&lt;&gt; "No", Table65[[#This Row],[Codon Optimize Capitalized?]]&lt;&gt; "", Table65[[#This Row],[Codon Optimize Capitalized?]]&lt;&gt; "No Options"),
    IF(MOD(LEN(SUBSTITUTE(SUBSTITUTE(SUBSTITUTE(SUBSTITUTE(SUBSTITUTE(Table65[[#This Row],[Custom Sequence/Bank ID]], "a", ""), "c", ""), "g", ""), "u", ""), "t", "")), 3) = 0,
        "",
        "Error 3: Optimization regions not divisible by 3"),
    "")</f>
        <v/>
      </c>
      <c r="BJ459" s="1" t="str">
        <f>IF(
    Table65[[#This Row],[Vector]]="Banked Construct",
    IF(
        AND(
            LEFT(Table65[[#This Row],[Custom Sequence/Bank ID]], 3)="RTC",
            ISNUMBER(VALUE(MID(Table65[[#This Row],[Custom Sequence/Bank ID]], 4, 7))),
            LEN(Table65[[#This Row],[Custom Sequence/Bank ID]])=10
        ),
        "",
        "Error 4: Incorrect Bank ID"
    ),
    ""
)</f>
        <v/>
      </c>
      <c r="BK459" s="1" t="str">
        <f>IF(
   AND(Table65[[#This Row],[Vector]]&lt;&gt;"Banked Construct", LEN(Table65[[#This Row],[Custom Sequence/Bank ID]])&gt;0),
   IF(
      LEN(
         SUBSTITUTE(
            SUBSTITUTE(
               SUBSTITUTE(
                  SUBSTITUTE(UPPER(Table65[[#This Row],[Custom Sequence/Bank ID]]),"A",""),
               "C",""),
            "T",""),
         "G","")
      )&gt;0,
      "Error 5: Non-ACGT characters present",
      ""
   ),
   ""
)</f>
        <v/>
      </c>
      <c r="BL459" s="4" t="str">
        <f>IF(AND(Table65[[#This Row],[Vector]] &lt;&gt; "Banked Construct",Table65[[#This Row],[Service]]="Custom RNA", LEN(Table65[[#This Row],[Custom Sequence/Bank ID]])&gt;10000),"Error 6: Maximum sequence length is 10,000nt",IF(AND(Table65[[#This Row],[Vector]] &lt;&gt; "Banked Construct",Table65[[#This Row],[Service]]="HT Custom RNA", LEN(Table65[[#This Row],[Custom Sequence/Bank ID]])&gt;5000),"Error 6: Maximum sequence length for HT is 5,000nt", IF(Table65[[#This Row],[Service]]="HT Geneblock Custom RNA", IF(AND(Table65[[#This Row],[Vector]]="RTC coding circRNA", LEN(Table65[[#This Row],[Custom Sequence/Bank ID]])&gt;3793),"Error 6: Maximum sequence length for Coding CircRNA Geneblock is 3,793nt", IF(AND(Table65[[#This Row],[Vector]]="RTC noncoding circRNA", LEN(Table65[[#This Row],[Custom Sequence/Bank ID]])&gt;4493),"Error 6: Maximum sequence length for Noncoding CircRNA Geneblock is 4,493nt", IF(AND(Table65[[#This Row],[Vector]]="RTC Other RNA", LEN(Table65[[#This Row],[Custom Sequence/Bank ID]])&gt;4913),"Error 6: Maximum sequence length for Other RNA Geneblock is 4,913nt",""))),"")))</f>
        <v/>
      </c>
      <c r="BM459" s="4" t="str">
        <f>IF(AND(Table65[[#This Row],[Vector]] &lt;&gt; "Banked Construct", Table65[[#This Row],[Service]]&lt;&gt;"Stock RNA", Table65[[#This Row],[Custom Sequence/Bank ID]]&lt;&gt;""),
    _xlfn.LET(
        _xlpm.Sequence, Table65[[#This Row],[Custom Sequence/Bank ID]],
        _xlpm.OriginalLength, IF(AND(Table65[[#This Row],[Codon Optimize Capitalized?]] &lt;&gt; "No", Table65[[#This Row],[Codon Optimize Capitalized?]] &lt;&gt; ""),
                           LEN(SUBSTITUTE(SUBSTITUTE(SUBSTITUTE(SUBSTITUTE(SUBSTITUTE(_xlpm.Sequence, "A", ""), "C", ""), "G", ""), "T", ""), "U", "")),
                           LEN(_xlpm.Sequence)),
        _xlpm.NoGCLength, IF(AND(Table65[[#This Row],[Codon Optimize Capitalized?]] &lt;&gt; "No", Table65[[#This Row],[Codon Optimize Capitalized?]] &lt;&gt; ""),
                       LEN((SUBSTITUTE(SUBSTITUTE(SUBSTITUTE(SUBSTITUTE(SUBSTITUTE(SUBSTITUTE(SUBSTITUTE(_xlpm.Sequence, "A", ""), "C", ""), "G", ""), "T", ""), "U", ""), "g", ""), "c", ""))),
                       LEN(SUBSTITUTE(SUBSTITUTE(UPPER(_xlpm.Sequence), "G", ""), "C", ""))),
        _xlpm.GCLength, _xlpm.OriginalLength - _xlpm.NoGCLength,
        _xlpm.GCPercentage, IF(_xlpm.OriginalLength &gt; 15, _xlpm.GCLength / _xlpm.OriginalLength, 0.5),
                IF(OR(_xlpm.GCPercentage &gt; 0.65, _xlpm.GCPercentage &lt; 0.25), "Warning 7: Unoptimized region GC is not between 25-65%", "")
    ),
    ""
)</f>
        <v/>
      </c>
      <c r="BN459" s="4" t="str" cm="1">
        <f t="array" ref="BN459">_xlfn.LET(
    _xlpm.ProblemFound, _xlfn.TEXTJOIN(", ", TRUE, IF(OR(Table65[[#This Row],[Codon Optimize Capitalized?]]="No", Table65[[#This Row],[Codon Optimize Capitalized?]]=""), IF((ISNUMBER(SEARCH(Table_Restriction_Enzymes[XbaI], Table65[[#This Row],[Custom Sequence/Bank ID]]))), Table_Restriction_Enzymes[XbaI], ""),IF((ISNUMBER(FIND(LOWER(Table_Restriction_Enzymes[XbaI]), Table65[[#This Row],[Custom Sequence/Bank ID]]))), Table_Restriction_Enzymes[XbaI], ""))),
    IF(_xlpm.ProblemFound="", "", "[" &amp; _xlpm.ProblemFound &amp; "]"))</f>
        <v/>
      </c>
      <c r="BO459" s="4" t="str">
        <f>IF(Table_Sequence_Check[[#This Row],[Restriction Enzyme 1 Check]]&lt;&gt;"", Table_Restriction_Enzymes[[#Headers],[XbaI]],"")</f>
        <v/>
      </c>
      <c r="BP459" s="4" t="str" cm="1">
        <f t="array" ref="BP459">_xlfn.LET(
    _xlpm.ProblemFound, _xlfn.TEXTJOIN(", ", TRUE, IF(OR(Table65[[#This Row],[Codon Optimize Capitalized?]]="No", Table65[[#This Row],[Codon Optimize Capitalized?]]=""), IF((ISNUMBER(SEARCH(Table_Restriction_Enzymes[AscI], Table65[[#This Row],[Custom Sequence/Bank ID]]))), Table_Restriction_Enzymes[AscI], ""),IF((ISNUMBER(FIND(LOWER(Table_Restriction_Enzymes[AscI]), Table65[[#This Row],[Custom Sequence/Bank ID]]))), Table_Restriction_Enzymes[AscI], ""))),
    IF(_xlpm.ProblemFound="", "", "[" &amp; _xlpm.ProblemFound &amp; "]"))</f>
        <v/>
      </c>
      <c r="BQ459" s="4" t="str">
        <f>IF(Table_Sequence_Check[[#This Row],[Restriction Enzyme 2 Check]]&lt;&gt;"", Table_Restriction_Enzymes[[#Headers],[AscI]],"")</f>
        <v/>
      </c>
      <c r="BR459" s="4" t="str">
        <f>IF(AND(Table65[[#This Row],[Vector]] &lt;&gt; "Banked Construct",Table65[[#This Row],[Service]]&lt;&gt;"Stock RNA", Table65[[#This Row],[Service]]&lt;&gt;"HT Geneblock Custom RNA", Table_Sequence_Check[[#This Row],[Restriction Enzyme 1 Check]]&lt;&gt;"", Table_Sequence_Check[[#This Row],[Restriction Enzyme 2 Check]]&lt;&gt; ""),"Error 8: Remove instances of one of the following: " &amp; _xlfn.CONCAT(Table_Sequence_Check[[#This Row],[Restriction Enzyme 1 Check]],Table_Sequence_Check[[#This Row],[Restriction Enzyme 2 Check]]),"")</f>
        <v/>
      </c>
      <c r="BS459" s="4" t="str" cm="1">
        <f t="array" ref="BS459">IF(
   AND(
      Table65[[#This Row],[Service]] &lt;&gt; "",
      OR(
         COUNTIF(Table65[Service], "HT Custom RNA") &gt; 0,
         COUNTIF(Table65[Service], "HT Geneblock Custom RNA") &gt; 0
      ),
      COUNTA(_xlfn.UNIQUE(_xlfn._xlws.FILTER(Table65[Service], Table65[Service] &lt;&gt; ""))) &gt; 1
   ),
   "Error 9: If selecting HT Custom RNA or HT Geneblock Custom RNA, all items must match the selected HT service",
   ""
)</f>
        <v/>
      </c>
      <c r="BT459" s="4" t="str" cm="1">
        <f t="array" ref="BT459">IF(
   AND(
      Table65[[#This Row],[Service]] &lt;&gt; "",
      OR(COUNTIF(Table65[Service], "*HT Custom RNA*") &gt; 0, COUNTIF(Table65[Service], "*HT Geneblock Custom RNA*") &gt; 0),
      OR(
         COUNTA(_xlfn.UNIQUE(_xlfn._xlws.FILTER(Table65[RNA Analytics], (Table65[Service] &lt;&gt; "")))) &gt; 1,
         COUNTA(_xlfn.UNIQUE(_xlfn._xlws.FILTER(Table65[Bank Construct?], (Table65[Service] &lt;&gt; "")))) &gt; 1,
         COUNTA(_xlfn.UNIQUE(_xlfn._xlws.FILTER(Table65[Synthesis Type], (Table65[Service] &lt;&gt; "")))) &gt; 1
      )
   ),
   "Error 10: If submitting HT Custom RNA or HT Geneblock Custom RNA service request, all items must have the same Synthesis Type, Banking, and Analytics",
   ""
)</f>
        <v/>
      </c>
      <c r="BU459" s="4" t="str">
        <f>IF(AND(OR(Table65[[#This Row],[Service]] = "HT Custom RNA",Table65[[#This Row],[Service]] = "HT Geneblock Custom RNA"), Table65[[#This Row],[Vector]]="Banked Construct"),"Error 11: Banked constructs cannot be submitted for HT/Geneblock Custom RNA service. Contact the core if you'd like to resynthesize an entire banked plate","")</f>
        <v/>
      </c>
      <c r="BV459" s="4" t="str">
        <f>IF(AND(Table65[[#This Row],[Service]] &lt;&gt; "", Table65[[#This Row],[Vector]]="Banked Construct", Table65[[#This Row],[Bank Construct?]]="Yes"),"Error 12: Cannot bank constructs that are already banked","")</f>
        <v/>
      </c>
      <c r="BW459" s="4" t="str" cm="1">
        <f t="array" ref="BW459">_xlfn.LET(
    _xlpm.ProblemFound, _xlfn.TEXTJOIN(", ", TRUE, IF(AND(Table65[[#This Row],[Synthesis Type]]="Other RNA", OR(Table65[[#This Row],[Codon Optimize Capitalized?]]="No", Table65[[#This Row],[Codon Optimize Capitalized?]]="")), IF((ISNUMBER(SEARCH(Table_pA_Check[pA Check], Table65[[#This Row],[Custom Sequence/Bank ID]]))), Table_pA_Check[pA Check], ""),IF((ISNUMBER(FIND(LOWER(Table_pA_Check[pA Check]), Table65[[#This Row],[Custom Sequence/Bank ID]]))), Table_pA_Check[pA Check], ""))),
    IF(_xlpm.ProblemFound="", "", "Error 13: Problem sequences found (" &amp; _xlpm.ProblemFound &amp; ")"))</f>
        <v/>
      </c>
      <c r="BX459" s="4" t="str">
        <f>IF(AND(Table65[[#This Row],[Service]] &lt;&gt; "", Table65[[#This Row],[Codon Optimize Capitalized?]]&lt;&gt; "No", Table65[[#This Row],[Codon Optimize Capitalized?]]&lt;&gt; "", Table65[[#This Row],[Codon Optimize Capitalized?]]&lt;&gt; "No Options", EXACT(Table65[[#This Row],[Custom Sequence/Bank ID]],LOWER(Table65[[#This Row],[Custom Sequence/Bank ID]]))),"Error 14: Codon optimization is selected, but sequence is lowercase. Change regions for optimization to uppercase","")</f>
        <v/>
      </c>
      <c r="BY459" s="4" t="str">
        <f>IF(COUNTIF(Table65[Name], Table65[[#This Row],[Name]]) &gt; 1, "Error 15: Duplicate name", "")</f>
        <v/>
      </c>
      <c r="BZ459" s="4" t="str">
        <f>IF(
   Table65[[#This Row],[Service]]&lt;&gt;"",
   IF(
      AND(Table65[[#This Row],[Formulation]]="", Table65[[#This Row],[Number of Aliquots]]&gt;1),
      "Error 16: The RTC can only aliquot formulated circRNA; unformulated circRNA is stable through many freeze-thaw cycles",
      ""
   ),
   ""
)</f>
        <v/>
      </c>
      <c r="CA459" s="4" t="str">
        <f>IF(
   Table65[[#This Row],[Service]]&lt;&gt;"",
   IF(
      Table65[[#This Row],[Number of Aliquots]] &gt; (Table65[[#This Row],[Quantity (mg)]]*20),
      "Error 17: Too many aliquots. Maximum aliquots for Quantity requested = " &amp; (Table65[[#This Row],[Quantity (mg)]]*20),
      ""
   ),
   ""
)</f>
        <v/>
      </c>
      <c r="CB459" s="4" t="str">
        <f>IF(
   AND(Table65[[#This Row],[Service]]&lt;&gt;"", Table65[[#This Row],[Quantity (mg)]]&lt;0.2, Table65[[#This Row],[Formulation]]&lt;&gt;"", Table65[[#This Row],[Formulation]]&lt;&gt;"None"),
   "Error 18: Quantity too low. Minimum is 0.2mg for formulations",
   ""
)</f>
        <v/>
      </c>
      <c r="CC459" s="4" t="str">
        <f>IF(
   AND(Table65[[#This Row],[Service]]&lt;&gt;"", Table65[[#This Row],[Vector]]="No Vector", Table65[[#This Row],[Service]]&lt;&gt;"HT Geneblock Custom RNA"),
   "Error 19: [No Vector] can only be used for Geneblock service",
   ""
)</f>
        <v/>
      </c>
      <c r="CD459" s="4" t="str">
        <f>_xlfn.LET(
    _xlpm.errorList, _xlfn.TEXTJOIN(". ", TRUE, Table_Sequence_Check[[#This Row],[Problem Sequence Check]:[GC Check]],Table_Sequence_Check[[#This Row],[Restriction Enzyme Error]:[Gblock No Vector Check]]),
    IF(AND(Table65[[#This Row],[Service]]&lt;&gt;"", Table65[[#This Row],[Custom Sequence/Bank ID]]&lt;&gt;"SPECIAL",_xlpm.errorList&lt;&gt;""), _xlpm.errorList &amp; ".", "")
)</f>
        <v/>
      </c>
      <c r="CF459" s="3" t="str">
        <f t="shared" si="35"/>
        <v>Required</v>
      </c>
      <c r="CG459" s="1" t="str">
        <f t="shared" si="36"/>
        <v>Optional</v>
      </c>
      <c r="CH459" s="1" t="str">
        <f>IF(Table65[[#This Row],[Service]]&lt;&gt;"",IF((Table65[[#This Row],[Service]]="HT Custom RNA") + (Table65[[#This Row],[Service]]="HT Geneblock Custom RNA"), "Empty","Required"),"Empty")</f>
        <v>Empty</v>
      </c>
      <c r="CI459" s="1" t="str">
        <f>IF(Table65[[#This Row],[Service]] = "Stock RNA", "Required","Empty")</f>
        <v>Empty</v>
      </c>
      <c r="CJ459" s="1" t="str">
        <f>IF(OR(Table65[[#This Row],[Service]] = "Custom RNA", Table65[[#This Row],[Service]] = "HT Custom RNA", Table65[[#This Row],[Service]] = "HT Geneblock Custom RNA", Table65[[#This Row],[Service]] = "Formulation"), "Required", "Empty")</f>
        <v>Empty</v>
      </c>
      <c r="CK459" s="1" t="str">
        <f>IF(OR(Table65[[#This Row],[Service]] = "Custom RNA", Table65[[#This Row],[Service]] = "HT Custom RNA", Table65[[#This Row],[Service]] = "HT Geneblock Custom RNA"), "Required", "Empty")</f>
        <v>Empty</v>
      </c>
      <c r="CL459" s="1" t="str">
        <f>IF(OR(Table65[[#This Row],[Service]] = "Custom RNA", Table65[[#This Row],[Service]] = "HT Custom RNA", Table65[[#This Row],[Service]] = "HT Geneblock Custom RNA"), "Required", "Empty")</f>
        <v>Empty</v>
      </c>
      <c r="CM459" s="1" t="str">
        <f>IF(OR(Table65[[#This Row],[Service]] = "Custom RNA", Table65[[#This Row],[Service]] = "HT Custom RNA", Table65[[#This Row],[Service]] = "HT Geneblock Custom RNA"), "Required", "Empty")</f>
        <v>Empty</v>
      </c>
      <c r="CN459" s="1" t="str">
        <f>IF(AND(Table65[[#This Row],[Vector]]&lt;&gt;"Banked Construct", OR(Table65[[#This Row],[Service]] = "Custom RNA", Table65[[#This Row],[Service]] = "HT Custom RNA",Table65[[#This Row],[Service]] = "HT Geneblock Custom RNA",)), "Optional", "Empty")</f>
        <v>Empty</v>
      </c>
      <c r="CO459" s="1" t="str">
        <f>IF(OR(Table65[[#This Row],[Service]] = "Custom RNA", Table65[[#This Row],[Service]] = "HT Custom RNA"), "Optional", "Empty")</f>
        <v>Empty</v>
      </c>
      <c r="CP459" s="1" t="str">
        <f>IF(OR(Table65[[#This Row],[Service]] = "Custom RNA", Table65[[#This Row],[Service]] = "HT Custom RNA", Table65[[#This Row],[Service]] = "HT Custom Geneblock RNA"), "Optional", "Empty")</f>
        <v>Empty</v>
      </c>
      <c r="CQ459" s="1" t="str">
        <f>IF(Table65[[#This Row],[Service]]&lt;&gt;"",IF(OR(Table65[[#This Row],[Service]]="HT Custom RNA", Table65[[#This Row],[Service]]="HT Geneblock Custom RNA"), "Empty","Optional"),"Empty")</f>
        <v>Empty</v>
      </c>
      <c r="CR459" s="1" t="str">
        <f>IF(AND(Table65[[#This Row],[Formulation]]&lt;&gt;"",Table65[[#This Row],[Formulation]]&lt;&gt;"None",Table65[[#This Row],[Formulation]]&lt;&gt;"No Options"), "Required","Empty")</f>
        <v>Empty</v>
      </c>
      <c r="CS459" s="1" t="str">
        <f>IF(AND(Table65[[#This Row],[Formulation]]&lt;&gt;"",Table65[[#This Row],[Formulation]]&lt;&gt;"None",Table65[[#This Row],[Formulation]]&lt;&gt;"No Options"), "Optional","Empty")</f>
        <v>Empty</v>
      </c>
      <c r="CT459" s="1" t="str">
        <f t="shared" si="37"/>
        <v>Optional</v>
      </c>
      <c r="CU459" s="1" t="str">
        <f t="shared" si="38"/>
        <v>Optional</v>
      </c>
      <c r="CV459" s="2" t="str">
        <f t="shared" si="39"/>
        <v>Optional</v>
      </c>
    </row>
    <row r="460" spans="1:100" x14ac:dyDescent="0.35">
      <c r="A460" s="69">
        <v>456</v>
      </c>
      <c r="B460" s="59"/>
      <c r="C460" s="83"/>
      <c r="D460" s="85"/>
      <c r="E460" s="90"/>
      <c r="F460" s="60"/>
      <c r="G460" s="60"/>
      <c r="H460" s="60"/>
      <c r="I460" s="61"/>
      <c r="J460" s="61"/>
      <c r="K460" s="105"/>
      <c r="L460" s="90"/>
      <c r="M460" s="60"/>
      <c r="N460" s="108"/>
      <c r="O460" s="91"/>
      <c r="P460" s="111"/>
      <c r="Q460" s="93" t="str">
        <f>Table_Sequence_Check[[#This Row],[Final Warnings]]</f>
        <v/>
      </c>
      <c r="R460" s="19"/>
      <c r="S460" s="19"/>
      <c r="T460" s="19"/>
      <c r="BG460" s="3" t="str" cm="1">
        <f t="array" ref="BG460">_xlfn.LET(
    _xlpm.ProblemFound, _xlfn.TEXTJOIN(", ", TRUE, IF(OR(Table65[[#This Row],[Codon Optimize Capitalized?]]="No", Table65[[#This Row],[Codon Optimize Capitalized?]]=""), IF((ISNUMBER(SEARCH(Table_Problem_Sequences[Problem Sequences], Table65[[#This Row],[Custom Sequence/Bank ID]]))), Table_Problem_Sequences[Problem Sequences], ""),IF((ISNUMBER(FIND(LOWER(Table_Problem_Sequences[Problem Sequences]), Table65[[#This Row],[Custom Sequence/Bank ID]]))), Table_Problem_Sequences[Problem Sequences], ""))),
    IF(_xlpm.ProblemFound="", "", "Warning 1: Problem sequences found (" &amp; _xlpm.ProblemFound &amp; ")"))</f>
        <v/>
      </c>
      <c r="BH460" s="3" t="str">
        <f>IF(AND(Table65[[#This Row],[Vector]] &lt;&gt; "Banked Construct",Table65[[#This Row],[Service]]&lt;&gt;"Stock RNA", LEN(Table65[[#This Row],[Custom Sequence/Bank ID]])&lt;300, Table65[[#This Row],[Custom Sequence/Bank ID]]&lt;&gt;""),"Comment: Sequence is less than 300nt. A spacer sequence will be added to bring the length up to 300nt","")</f>
        <v/>
      </c>
      <c r="BI460" s="1" t="str">
        <f>IF(AND(Table65[[#This Row],[Custom Sequence/Bank ID]]&lt;&gt;"", Table65[[#This Row],[Codon Optimize Capitalized?]]&lt;&gt; "No", Table65[[#This Row],[Codon Optimize Capitalized?]]&lt;&gt; "", Table65[[#This Row],[Codon Optimize Capitalized?]]&lt;&gt; "No Options"),
    IF(MOD(LEN(SUBSTITUTE(SUBSTITUTE(SUBSTITUTE(SUBSTITUTE(SUBSTITUTE(Table65[[#This Row],[Custom Sequence/Bank ID]], "a", ""), "c", ""), "g", ""), "u", ""), "t", "")), 3) = 0,
        "",
        "Error 3: Optimization regions not divisible by 3"),
    "")</f>
        <v/>
      </c>
      <c r="BJ460" s="1" t="str">
        <f>IF(
    Table65[[#This Row],[Vector]]="Banked Construct",
    IF(
        AND(
            LEFT(Table65[[#This Row],[Custom Sequence/Bank ID]], 3)="RTC",
            ISNUMBER(VALUE(MID(Table65[[#This Row],[Custom Sequence/Bank ID]], 4, 7))),
            LEN(Table65[[#This Row],[Custom Sequence/Bank ID]])=10
        ),
        "",
        "Error 4: Incorrect Bank ID"
    ),
    ""
)</f>
        <v/>
      </c>
      <c r="BK460" s="1" t="str">
        <f>IF(
   AND(Table65[[#This Row],[Vector]]&lt;&gt;"Banked Construct", LEN(Table65[[#This Row],[Custom Sequence/Bank ID]])&gt;0),
   IF(
      LEN(
         SUBSTITUTE(
            SUBSTITUTE(
               SUBSTITUTE(
                  SUBSTITUTE(UPPER(Table65[[#This Row],[Custom Sequence/Bank ID]]),"A",""),
               "C",""),
            "T",""),
         "G","")
      )&gt;0,
      "Error 5: Non-ACGT characters present",
      ""
   ),
   ""
)</f>
        <v/>
      </c>
      <c r="BL460" s="4" t="str">
        <f>IF(AND(Table65[[#This Row],[Vector]] &lt;&gt; "Banked Construct",Table65[[#This Row],[Service]]="Custom RNA", LEN(Table65[[#This Row],[Custom Sequence/Bank ID]])&gt;10000),"Error 6: Maximum sequence length is 10,000nt",IF(AND(Table65[[#This Row],[Vector]] &lt;&gt; "Banked Construct",Table65[[#This Row],[Service]]="HT Custom RNA", LEN(Table65[[#This Row],[Custom Sequence/Bank ID]])&gt;5000),"Error 6: Maximum sequence length for HT is 5,000nt", IF(Table65[[#This Row],[Service]]="HT Geneblock Custom RNA", IF(AND(Table65[[#This Row],[Vector]]="RTC coding circRNA", LEN(Table65[[#This Row],[Custom Sequence/Bank ID]])&gt;3793),"Error 6: Maximum sequence length for Coding CircRNA Geneblock is 3,793nt", IF(AND(Table65[[#This Row],[Vector]]="RTC noncoding circRNA", LEN(Table65[[#This Row],[Custom Sequence/Bank ID]])&gt;4493),"Error 6: Maximum sequence length for Noncoding CircRNA Geneblock is 4,493nt", IF(AND(Table65[[#This Row],[Vector]]="RTC Other RNA", LEN(Table65[[#This Row],[Custom Sequence/Bank ID]])&gt;4913),"Error 6: Maximum sequence length for Other RNA Geneblock is 4,913nt",""))),"")))</f>
        <v/>
      </c>
      <c r="BM460" s="4" t="str">
        <f>IF(AND(Table65[[#This Row],[Vector]] &lt;&gt; "Banked Construct", Table65[[#This Row],[Service]]&lt;&gt;"Stock RNA", Table65[[#This Row],[Custom Sequence/Bank ID]]&lt;&gt;""),
    _xlfn.LET(
        _xlpm.Sequence, Table65[[#This Row],[Custom Sequence/Bank ID]],
        _xlpm.OriginalLength, IF(AND(Table65[[#This Row],[Codon Optimize Capitalized?]] &lt;&gt; "No", Table65[[#This Row],[Codon Optimize Capitalized?]] &lt;&gt; ""),
                           LEN(SUBSTITUTE(SUBSTITUTE(SUBSTITUTE(SUBSTITUTE(SUBSTITUTE(_xlpm.Sequence, "A", ""), "C", ""), "G", ""), "T", ""), "U", "")),
                           LEN(_xlpm.Sequence)),
        _xlpm.NoGCLength, IF(AND(Table65[[#This Row],[Codon Optimize Capitalized?]] &lt;&gt; "No", Table65[[#This Row],[Codon Optimize Capitalized?]] &lt;&gt; ""),
                       LEN((SUBSTITUTE(SUBSTITUTE(SUBSTITUTE(SUBSTITUTE(SUBSTITUTE(SUBSTITUTE(SUBSTITUTE(_xlpm.Sequence, "A", ""), "C", ""), "G", ""), "T", ""), "U", ""), "g", ""), "c", ""))),
                       LEN(SUBSTITUTE(SUBSTITUTE(UPPER(_xlpm.Sequence), "G", ""), "C", ""))),
        _xlpm.GCLength, _xlpm.OriginalLength - _xlpm.NoGCLength,
        _xlpm.GCPercentage, IF(_xlpm.OriginalLength &gt; 15, _xlpm.GCLength / _xlpm.OriginalLength, 0.5),
                IF(OR(_xlpm.GCPercentage &gt; 0.65, _xlpm.GCPercentage &lt; 0.25), "Warning 7: Unoptimized region GC is not between 25-65%", "")
    ),
    ""
)</f>
        <v/>
      </c>
      <c r="BN460" s="4" t="str" cm="1">
        <f t="array" ref="BN460">_xlfn.LET(
    _xlpm.ProblemFound, _xlfn.TEXTJOIN(", ", TRUE, IF(OR(Table65[[#This Row],[Codon Optimize Capitalized?]]="No", Table65[[#This Row],[Codon Optimize Capitalized?]]=""), IF((ISNUMBER(SEARCH(Table_Restriction_Enzymes[XbaI], Table65[[#This Row],[Custom Sequence/Bank ID]]))), Table_Restriction_Enzymes[XbaI], ""),IF((ISNUMBER(FIND(LOWER(Table_Restriction_Enzymes[XbaI]), Table65[[#This Row],[Custom Sequence/Bank ID]]))), Table_Restriction_Enzymes[XbaI], ""))),
    IF(_xlpm.ProblemFound="", "", "[" &amp; _xlpm.ProblemFound &amp; "]"))</f>
        <v/>
      </c>
      <c r="BO460" s="4" t="str">
        <f>IF(Table_Sequence_Check[[#This Row],[Restriction Enzyme 1 Check]]&lt;&gt;"", Table_Restriction_Enzymes[[#Headers],[XbaI]],"")</f>
        <v/>
      </c>
      <c r="BP460" s="4" t="str" cm="1">
        <f t="array" ref="BP460">_xlfn.LET(
    _xlpm.ProblemFound, _xlfn.TEXTJOIN(", ", TRUE, IF(OR(Table65[[#This Row],[Codon Optimize Capitalized?]]="No", Table65[[#This Row],[Codon Optimize Capitalized?]]=""), IF((ISNUMBER(SEARCH(Table_Restriction_Enzymes[AscI], Table65[[#This Row],[Custom Sequence/Bank ID]]))), Table_Restriction_Enzymes[AscI], ""),IF((ISNUMBER(FIND(LOWER(Table_Restriction_Enzymes[AscI]), Table65[[#This Row],[Custom Sequence/Bank ID]]))), Table_Restriction_Enzymes[AscI], ""))),
    IF(_xlpm.ProblemFound="", "", "[" &amp; _xlpm.ProblemFound &amp; "]"))</f>
        <v/>
      </c>
      <c r="BQ460" s="4" t="str">
        <f>IF(Table_Sequence_Check[[#This Row],[Restriction Enzyme 2 Check]]&lt;&gt;"", Table_Restriction_Enzymes[[#Headers],[AscI]],"")</f>
        <v/>
      </c>
      <c r="BR460" s="4" t="str">
        <f>IF(AND(Table65[[#This Row],[Vector]] &lt;&gt; "Banked Construct",Table65[[#This Row],[Service]]&lt;&gt;"Stock RNA", Table65[[#This Row],[Service]]&lt;&gt;"HT Geneblock Custom RNA", Table_Sequence_Check[[#This Row],[Restriction Enzyme 1 Check]]&lt;&gt;"", Table_Sequence_Check[[#This Row],[Restriction Enzyme 2 Check]]&lt;&gt; ""),"Error 8: Remove instances of one of the following: " &amp; _xlfn.CONCAT(Table_Sequence_Check[[#This Row],[Restriction Enzyme 1 Check]],Table_Sequence_Check[[#This Row],[Restriction Enzyme 2 Check]]),"")</f>
        <v/>
      </c>
      <c r="BS460" s="4" t="str" cm="1">
        <f t="array" ref="BS460">IF(
   AND(
      Table65[[#This Row],[Service]] &lt;&gt; "",
      OR(
         COUNTIF(Table65[Service], "HT Custom RNA") &gt; 0,
         COUNTIF(Table65[Service], "HT Geneblock Custom RNA") &gt; 0
      ),
      COUNTA(_xlfn.UNIQUE(_xlfn._xlws.FILTER(Table65[Service], Table65[Service] &lt;&gt; ""))) &gt; 1
   ),
   "Error 9: If selecting HT Custom RNA or HT Geneblock Custom RNA, all items must match the selected HT service",
   ""
)</f>
        <v/>
      </c>
      <c r="BT460" s="4" t="str" cm="1">
        <f t="array" ref="BT460">IF(
   AND(
      Table65[[#This Row],[Service]] &lt;&gt; "",
      OR(COUNTIF(Table65[Service], "*HT Custom RNA*") &gt; 0, COUNTIF(Table65[Service], "*HT Geneblock Custom RNA*") &gt; 0),
      OR(
         COUNTA(_xlfn.UNIQUE(_xlfn._xlws.FILTER(Table65[RNA Analytics], (Table65[Service] &lt;&gt; "")))) &gt; 1,
         COUNTA(_xlfn.UNIQUE(_xlfn._xlws.FILTER(Table65[Bank Construct?], (Table65[Service] &lt;&gt; "")))) &gt; 1,
         COUNTA(_xlfn.UNIQUE(_xlfn._xlws.FILTER(Table65[Synthesis Type], (Table65[Service] &lt;&gt; "")))) &gt; 1
      )
   ),
   "Error 10: If submitting HT Custom RNA or HT Geneblock Custom RNA service request, all items must have the same Synthesis Type, Banking, and Analytics",
   ""
)</f>
        <v/>
      </c>
      <c r="BU460" s="4" t="str">
        <f>IF(AND(OR(Table65[[#This Row],[Service]] = "HT Custom RNA",Table65[[#This Row],[Service]] = "HT Geneblock Custom RNA"), Table65[[#This Row],[Vector]]="Banked Construct"),"Error 11: Banked constructs cannot be submitted for HT/Geneblock Custom RNA service. Contact the core if you'd like to resynthesize an entire banked plate","")</f>
        <v/>
      </c>
      <c r="BV460" s="4" t="str">
        <f>IF(AND(Table65[[#This Row],[Service]] &lt;&gt; "", Table65[[#This Row],[Vector]]="Banked Construct", Table65[[#This Row],[Bank Construct?]]="Yes"),"Error 12: Cannot bank constructs that are already banked","")</f>
        <v/>
      </c>
      <c r="BW460" s="4" t="str" cm="1">
        <f t="array" ref="BW460">_xlfn.LET(
    _xlpm.ProblemFound, _xlfn.TEXTJOIN(", ", TRUE, IF(AND(Table65[[#This Row],[Synthesis Type]]="Other RNA", OR(Table65[[#This Row],[Codon Optimize Capitalized?]]="No", Table65[[#This Row],[Codon Optimize Capitalized?]]="")), IF((ISNUMBER(SEARCH(Table_pA_Check[pA Check], Table65[[#This Row],[Custom Sequence/Bank ID]]))), Table_pA_Check[pA Check], ""),IF((ISNUMBER(FIND(LOWER(Table_pA_Check[pA Check]), Table65[[#This Row],[Custom Sequence/Bank ID]]))), Table_pA_Check[pA Check], ""))),
    IF(_xlpm.ProblemFound="", "", "Error 13: Problem sequences found (" &amp; _xlpm.ProblemFound &amp; ")"))</f>
        <v/>
      </c>
      <c r="BX460" s="4" t="str">
        <f>IF(AND(Table65[[#This Row],[Service]] &lt;&gt; "", Table65[[#This Row],[Codon Optimize Capitalized?]]&lt;&gt; "No", Table65[[#This Row],[Codon Optimize Capitalized?]]&lt;&gt; "", Table65[[#This Row],[Codon Optimize Capitalized?]]&lt;&gt; "No Options", EXACT(Table65[[#This Row],[Custom Sequence/Bank ID]],LOWER(Table65[[#This Row],[Custom Sequence/Bank ID]]))),"Error 14: Codon optimization is selected, but sequence is lowercase. Change regions for optimization to uppercase","")</f>
        <v/>
      </c>
      <c r="BY460" s="4" t="str">
        <f>IF(COUNTIF(Table65[Name], Table65[[#This Row],[Name]]) &gt; 1, "Error 15: Duplicate name", "")</f>
        <v/>
      </c>
      <c r="BZ460" s="4" t="str">
        <f>IF(
   Table65[[#This Row],[Service]]&lt;&gt;"",
   IF(
      AND(Table65[[#This Row],[Formulation]]="", Table65[[#This Row],[Number of Aliquots]]&gt;1),
      "Error 16: The RTC can only aliquot formulated circRNA; unformulated circRNA is stable through many freeze-thaw cycles",
      ""
   ),
   ""
)</f>
        <v/>
      </c>
      <c r="CA460" s="4" t="str">
        <f>IF(
   Table65[[#This Row],[Service]]&lt;&gt;"",
   IF(
      Table65[[#This Row],[Number of Aliquots]] &gt; (Table65[[#This Row],[Quantity (mg)]]*20),
      "Error 17: Too many aliquots. Maximum aliquots for Quantity requested = " &amp; (Table65[[#This Row],[Quantity (mg)]]*20),
      ""
   ),
   ""
)</f>
        <v/>
      </c>
      <c r="CB460" s="4" t="str">
        <f>IF(
   AND(Table65[[#This Row],[Service]]&lt;&gt;"", Table65[[#This Row],[Quantity (mg)]]&lt;0.2, Table65[[#This Row],[Formulation]]&lt;&gt;"", Table65[[#This Row],[Formulation]]&lt;&gt;"None"),
   "Error 18: Quantity too low. Minimum is 0.2mg for formulations",
   ""
)</f>
        <v/>
      </c>
      <c r="CC460" s="4" t="str">
        <f>IF(
   AND(Table65[[#This Row],[Service]]&lt;&gt;"", Table65[[#This Row],[Vector]]="No Vector", Table65[[#This Row],[Service]]&lt;&gt;"HT Geneblock Custom RNA"),
   "Error 19: [No Vector] can only be used for Geneblock service",
   ""
)</f>
        <v/>
      </c>
      <c r="CD460" s="4" t="str">
        <f>_xlfn.LET(
    _xlpm.errorList, _xlfn.TEXTJOIN(". ", TRUE, Table_Sequence_Check[[#This Row],[Problem Sequence Check]:[GC Check]],Table_Sequence_Check[[#This Row],[Restriction Enzyme Error]:[Gblock No Vector Check]]),
    IF(AND(Table65[[#This Row],[Service]]&lt;&gt;"", Table65[[#This Row],[Custom Sequence/Bank ID]]&lt;&gt;"SPECIAL",_xlpm.errorList&lt;&gt;""), _xlpm.errorList &amp; ".", "")
)</f>
        <v/>
      </c>
      <c r="CF460" s="3" t="str">
        <f t="shared" si="35"/>
        <v>Required</v>
      </c>
      <c r="CG460" s="1" t="str">
        <f t="shared" si="36"/>
        <v>Optional</v>
      </c>
      <c r="CH460" s="1" t="str">
        <f>IF(Table65[[#This Row],[Service]]&lt;&gt;"",IF((Table65[[#This Row],[Service]]="HT Custom RNA") + (Table65[[#This Row],[Service]]="HT Geneblock Custom RNA"), "Empty","Required"),"Empty")</f>
        <v>Empty</v>
      </c>
      <c r="CI460" s="1" t="str">
        <f>IF(Table65[[#This Row],[Service]] = "Stock RNA", "Required","Empty")</f>
        <v>Empty</v>
      </c>
      <c r="CJ460" s="1" t="str">
        <f>IF(OR(Table65[[#This Row],[Service]] = "Custom RNA", Table65[[#This Row],[Service]] = "HT Custom RNA", Table65[[#This Row],[Service]] = "HT Geneblock Custom RNA", Table65[[#This Row],[Service]] = "Formulation"), "Required", "Empty")</f>
        <v>Empty</v>
      </c>
      <c r="CK460" s="1" t="str">
        <f>IF(OR(Table65[[#This Row],[Service]] = "Custom RNA", Table65[[#This Row],[Service]] = "HT Custom RNA", Table65[[#This Row],[Service]] = "HT Geneblock Custom RNA"), "Required", "Empty")</f>
        <v>Empty</v>
      </c>
      <c r="CL460" s="1" t="str">
        <f>IF(OR(Table65[[#This Row],[Service]] = "Custom RNA", Table65[[#This Row],[Service]] = "HT Custom RNA", Table65[[#This Row],[Service]] = "HT Geneblock Custom RNA"), "Required", "Empty")</f>
        <v>Empty</v>
      </c>
      <c r="CM460" s="1" t="str">
        <f>IF(OR(Table65[[#This Row],[Service]] = "Custom RNA", Table65[[#This Row],[Service]] = "HT Custom RNA", Table65[[#This Row],[Service]] = "HT Geneblock Custom RNA"), "Required", "Empty")</f>
        <v>Empty</v>
      </c>
      <c r="CN460" s="1" t="str">
        <f>IF(AND(Table65[[#This Row],[Vector]]&lt;&gt;"Banked Construct", OR(Table65[[#This Row],[Service]] = "Custom RNA", Table65[[#This Row],[Service]] = "HT Custom RNA",Table65[[#This Row],[Service]] = "HT Geneblock Custom RNA",)), "Optional", "Empty")</f>
        <v>Empty</v>
      </c>
      <c r="CO460" s="1" t="str">
        <f>IF(OR(Table65[[#This Row],[Service]] = "Custom RNA", Table65[[#This Row],[Service]] = "HT Custom RNA"), "Optional", "Empty")</f>
        <v>Empty</v>
      </c>
      <c r="CP460" s="1" t="str">
        <f>IF(OR(Table65[[#This Row],[Service]] = "Custom RNA", Table65[[#This Row],[Service]] = "HT Custom RNA", Table65[[#This Row],[Service]] = "HT Custom Geneblock RNA"), "Optional", "Empty")</f>
        <v>Empty</v>
      </c>
      <c r="CQ460" s="1" t="str">
        <f>IF(Table65[[#This Row],[Service]]&lt;&gt;"",IF(OR(Table65[[#This Row],[Service]]="HT Custom RNA", Table65[[#This Row],[Service]]="HT Geneblock Custom RNA"), "Empty","Optional"),"Empty")</f>
        <v>Empty</v>
      </c>
      <c r="CR460" s="1" t="str">
        <f>IF(AND(Table65[[#This Row],[Formulation]]&lt;&gt;"",Table65[[#This Row],[Formulation]]&lt;&gt;"None",Table65[[#This Row],[Formulation]]&lt;&gt;"No Options"), "Required","Empty")</f>
        <v>Empty</v>
      </c>
      <c r="CS460" s="1" t="str">
        <f>IF(AND(Table65[[#This Row],[Formulation]]&lt;&gt;"",Table65[[#This Row],[Formulation]]&lt;&gt;"None",Table65[[#This Row],[Formulation]]&lt;&gt;"No Options"), "Optional","Empty")</f>
        <v>Empty</v>
      </c>
      <c r="CT460" s="1" t="str">
        <f t="shared" si="37"/>
        <v>Optional</v>
      </c>
      <c r="CU460" s="1" t="str">
        <f t="shared" si="38"/>
        <v>Optional</v>
      </c>
      <c r="CV460" s="2" t="str">
        <f t="shared" si="39"/>
        <v>Optional</v>
      </c>
    </row>
    <row r="461" spans="1:100" x14ac:dyDescent="0.35">
      <c r="A461" s="69">
        <v>457</v>
      </c>
      <c r="B461" s="59"/>
      <c r="C461" s="83"/>
      <c r="D461" s="85"/>
      <c r="E461" s="90"/>
      <c r="F461" s="60"/>
      <c r="G461" s="60"/>
      <c r="H461" s="60"/>
      <c r="I461" s="61"/>
      <c r="J461" s="61"/>
      <c r="K461" s="105"/>
      <c r="L461" s="90"/>
      <c r="M461" s="60"/>
      <c r="N461" s="108"/>
      <c r="O461" s="91"/>
      <c r="P461" s="111"/>
      <c r="Q461" s="93" t="str">
        <f>Table_Sequence_Check[[#This Row],[Final Warnings]]</f>
        <v/>
      </c>
      <c r="R461" s="19"/>
      <c r="S461" s="19"/>
      <c r="T461" s="19"/>
      <c r="BG461" s="3" t="str" cm="1">
        <f t="array" ref="BG461">_xlfn.LET(
    _xlpm.ProblemFound, _xlfn.TEXTJOIN(", ", TRUE, IF(OR(Table65[[#This Row],[Codon Optimize Capitalized?]]="No", Table65[[#This Row],[Codon Optimize Capitalized?]]=""), IF((ISNUMBER(SEARCH(Table_Problem_Sequences[Problem Sequences], Table65[[#This Row],[Custom Sequence/Bank ID]]))), Table_Problem_Sequences[Problem Sequences], ""),IF((ISNUMBER(FIND(LOWER(Table_Problem_Sequences[Problem Sequences]), Table65[[#This Row],[Custom Sequence/Bank ID]]))), Table_Problem_Sequences[Problem Sequences], ""))),
    IF(_xlpm.ProblemFound="", "", "Warning 1: Problem sequences found (" &amp; _xlpm.ProblemFound &amp; ")"))</f>
        <v/>
      </c>
      <c r="BH461" s="3" t="str">
        <f>IF(AND(Table65[[#This Row],[Vector]] &lt;&gt; "Banked Construct",Table65[[#This Row],[Service]]&lt;&gt;"Stock RNA", LEN(Table65[[#This Row],[Custom Sequence/Bank ID]])&lt;300, Table65[[#This Row],[Custom Sequence/Bank ID]]&lt;&gt;""),"Comment: Sequence is less than 300nt. A spacer sequence will be added to bring the length up to 300nt","")</f>
        <v/>
      </c>
      <c r="BI461" s="1" t="str">
        <f>IF(AND(Table65[[#This Row],[Custom Sequence/Bank ID]]&lt;&gt;"", Table65[[#This Row],[Codon Optimize Capitalized?]]&lt;&gt; "No", Table65[[#This Row],[Codon Optimize Capitalized?]]&lt;&gt; "", Table65[[#This Row],[Codon Optimize Capitalized?]]&lt;&gt; "No Options"),
    IF(MOD(LEN(SUBSTITUTE(SUBSTITUTE(SUBSTITUTE(SUBSTITUTE(SUBSTITUTE(Table65[[#This Row],[Custom Sequence/Bank ID]], "a", ""), "c", ""), "g", ""), "u", ""), "t", "")), 3) = 0,
        "",
        "Error 3: Optimization regions not divisible by 3"),
    "")</f>
        <v/>
      </c>
      <c r="BJ461" s="1" t="str">
        <f>IF(
    Table65[[#This Row],[Vector]]="Banked Construct",
    IF(
        AND(
            LEFT(Table65[[#This Row],[Custom Sequence/Bank ID]], 3)="RTC",
            ISNUMBER(VALUE(MID(Table65[[#This Row],[Custom Sequence/Bank ID]], 4, 7))),
            LEN(Table65[[#This Row],[Custom Sequence/Bank ID]])=10
        ),
        "",
        "Error 4: Incorrect Bank ID"
    ),
    ""
)</f>
        <v/>
      </c>
      <c r="BK461" s="1" t="str">
        <f>IF(
   AND(Table65[[#This Row],[Vector]]&lt;&gt;"Banked Construct", LEN(Table65[[#This Row],[Custom Sequence/Bank ID]])&gt;0),
   IF(
      LEN(
         SUBSTITUTE(
            SUBSTITUTE(
               SUBSTITUTE(
                  SUBSTITUTE(UPPER(Table65[[#This Row],[Custom Sequence/Bank ID]]),"A",""),
               "C",""),
            "T",""),
         "G","")
      )&gt;0,
      "Error 5: Non-ACGT characters present",
      ""
   ),
   ""
)</f>
        <v/>
      </c>
      <c r="BL461" s="4" t="str">
        <f>IF(AND(Table65[[#This Row],[Vector]] &lt;&gt; "Banked Construct",Table65[[#This Row],[Service]]="Custom RNA", LEN(Table65[[#This Row],[Custom Sequence/Bank ID]])&gt;10000),"Error 6: Maximum sequence length is 10,000nt",IF(AND(Table65[[#This Row],[Vector]] &lt;&gt; "Banked Construct",Table65[[#This Row],[Service]]="HT Custom RNA", LEN(Table65[[#This Row],[Custom Sequence/Bank ID]])&gt;5000),"Error 6: Maximum sequence length for HT is 5,000nt", IF(Table65[[#This Row],[Service]]="HT Geneblock Custom RNA", IF(AND(Table65[[#This Row],[Vector]]="RTC coding circRNA", LEN(Table65[[#This Row],[Custom Sequence/Bank ID]])&gt;3793),"Error 6: Maximum sequence length for Coding CircRNA Geneblock is 3,793nt", IF(AND(Table65[[#This Row],[Vector]]="RTC noncoding circRNA", LEN(Table65[[#This Row],[Custom Sequence/Bank ID]])&gt;4493),"Error 6: Maximum sequence length for Noncoding CircRNA Geneblock is 4,493nt", IF(AND(Table65[[#This Row],[Vector]]="RTC Other RNA", LEN(Table65[[#This Row],[Custom Sequence/Bank ID]])&gt;4913),"Error 6: Maximum sequence length for Other RNA Geneblock is 4,913nt",""))),"")))</f>
        <v/>
      </c>
      <c r="BM461" s="4" t="str">
        <f>IF(AND(Table65[[#This Row],[Vector]] &lt;&gt; "Banked Construct", Table65[[#This Row],[Service]]&lt;&gt;"Stock RNA", Table65[[#This Row],[Custom Sequence/Bank ID]]&lt;&gt;""),
    _xlfn.LET(
        _xlpm.Sequence, Table65[[#This Row],[Custom Sequence/Bank ID]],
        _xlpm.OriginalLength, IF(AND(Table65[[#This Row],[Codon Optimize Capitalized?]] &lt;&gt; "No", Table65[[#This Row],[Codon Optimize Capitalized?]] &lt;&gt; ""),
                           LEN(SUBSTITUTE(SUBSTITUTE(SUBSTITUTE(SUBSTITUTE(SUBSTITUTE(_xlpm.Sequence, "A", ""), "C", ""), "G", ""), "T", ""), "U", "")),
                           LEN(_xlpm.Sequence)),
        _xlpm.NoGCLength, IF(AND(Table65[[#This Row],[Codon Optimize Capitalized?]] &lt;&gt; "No", Table65[[#This Row],[Codon Optimize Capitalized?]] &lt;&gt; ""),
                       LEN((SUBSTITUTE(SUBSTITUTE(SUBSTITUTE(SUBSTITUTE(SUBSTITUTE(SUBSTITUTE(SUBSTITUTE(_xlpm.Sequence, "A", ""), "C", ""), "G", ""), "T", ""), "U", ""), "g", ""), "c", ""))),
                       LEN(SUBSTITUTE(SUBSTITUTE(UPPER(_xlpm.Sequence), "G", ""), "C", ""))),
        _xlpm.GCLength, _xlpm.OriginalLength - _xlpm.NoGCLength,
        _xlpm.GCPercentage, IF(_xlpm.OriginalLength &gt; 15, _xlpm.GCLength / _xlpm.OriginalLength, 0.5),
                IF(OR(_xlpm.GCPercentage &gt; 0.65, _xlpm.GCPercentage &lt; 0.25), "Warning 7: Unoptimized region GC is not between 25-65%", "")
    ),
    ""
)</f>
        <v/>
      </c>
      <c r="BN461" s="4" t="str" cm="1">
        <f t="array" ref="BN461">_xlfn.LET(
    _xlpm.ProblemFound, _xlfn.TEXTJOIN(", ", TRUE, IF(OR(Table65[[#This Row],[Codon Optimize Capitalized?]]="No", Table65[[#This Row],[Codon Optimize Capitalized?]]=""), IF((ISNUMBER(SEARCH(Table_Restriction_Enzymes[XbaI], Table65[[#This Row],[Custom Sequence/Bank ID]]))), Table_Restriction_Enzymes[XbaI], ""),IF((ISNUMBER(FIND(LOWER(Table_Restriction_Enzymes[XbaI]), Table65[[#This Row],[Custom Sequence/Bank ID]]))), Table_Restriction_Enzymes[XbaI], ""))),
    IF(_xlpm.ProblemFound="", "", "[" &amp; _xlpm.ProblemFound &amp; "]"))</f>
        <v/>
      </c>
      <c r="BO461" s="4" t="str">
        <f>IF(Table_Sequence_Check[[#This Row],[Restriction Enzyme 1 Check]]&lt;&gt;"", Table_Restriction_Enzymes[[#Headers],[XbaI]],"")</f>
        <v/>
      </c>
      <c r="BP461" s="4" t="str" cm="1">
        <f t="array" ref="BP461">_xlfn.LET(
    _xlpm.ProblemFound, _xlfn.TEXTJOIN(", ", TRUE, IF(OR(Table65[[#This Row],[Codon Optimize Capitalized?]]="No", Table65[[#This Row],[Codon Optimize Capitalized?]]=""), IF((ISNUMBER(SEARCH(Table_Restriction_Enzymes[AscI], Table65[[#This Row],[Custom Sequence/Bank ID]]))), Table_Restriction_Enzymes[AscI], ""),IF((ISNUMBER(FIND(LOWER(Table_Restriction_Enzymes[AscI]), Table65[[#This Row],[Custom Sequence/Bank ID]]))), Table_Restriction_Enzymes[AscI], ""))),
    IF(_xlpm.ProblemFound="", "", "[" &amp; _xlpm.ProblemFound &amp; "]"))</f>
        <v/>
      </c>
      <c r="BQ461" s="4" t="str">
        <f>IF(Table_Sequence_Check[[#This Row],[Restriction Enzyme 2 Check]]&lt;&gt;"", Table_Restriction_Enzymes[[#Headers],[AscI]],"")</f>
        <v/>
      </c>
      <c r="BR461" s="4" t="str">
        <f>IF(AND(Table65[[#This Row],[Vector]] &lt;&gt; "Banked Construct",Table65[[#This Row],[Service]]&lt;&gt;"Stock RNA", Table65[[#This Row],[Service]]&lt;&gt;"HT Geneblock Custom RNA", Table_Sequence_Check[[#This Row],[Restriction Enzyme 1 Check]]&lt;&gt;"", Table_Sequence_Check[[#This Row],[Restriction Enzyme 2 Check]]&lt;&gt; ""),"Error 8: Remove instances of one of the following: " &amp; _xlfn.CONCAT(Table_Sequence_Check[[#This Row],[Restriction Enzyme 1 Check]],Table_Sequence_Check[[#This Row],[Restriction Enzyme 2 Check]]),"")</f>
        <v/>
      </c>
      <c r="BS461" s="4" t="str" cm="1">
        <f t="array" ref="BS461">IF(
   AND(
      Table65[[#This Row],[Service]] &lt;&gt; "",
      OR(
         COUNTIF(Table65[Service], "HT Custom RNA") &gt; 0,
         COUNTIF(Table65[Service], "HT Geneblock Custom RNA") &gt; 0
      ),
      COUNTA(_xlfn.UNIQUE(_xlfn._xlws.FILTER(Table65[Service], Table65[Service] &lt;&gt; ""))) &gt; 1
   ),
   "Error 9: If selecting HT Custom RNA or HT Geneblock Custom RNA, all items must match the selected HT service",
   ""
)</f>
        <v/>
      </c>
      <c r="BT461" s="4" t="str" cm="1">
        <f t="array" ref="BT461">IF(
   AND(
      Table65[[#This Row],[Service]] &lt;&gt; "",
      OR(COUNTIF(Table65[Service], "*HT Custom RNA*") &gt; 0, COUNTIF(Table65[Service], "*HT Geneblock Custom RNA*") &gt; 0),
      OR(
         COUNTA(_xlfn.UNIQUE(_xlfn._xlws.FILTER(Table65[RNA Analytics], (Table65[Service] &lt;&gt; "")))) &gt; 1,
         COUNTA(_xlfn.UNIQUE(_xlfn._xlws.FILTER(Table65[Bank Construct?], (Table65[Service] &lt;&gt; "")))) &gt; 1,
         COUNTA(_xlfn.UNIQUE(_xlfn._xlws.FILTER(Table65[Synthesis Type], (Table65[Service] &lt;&gt; "")))) &gt; 1
      )
   ),
   "Error 10: If submitting HT Custom RNA or HT Geneblock Custom RNA service request, all items must have the same Synthesis Type, Banking, and Analytics",
   ""
)</f>
        <v/>
      </c>
      <c r="BU461" s="4" t="str">
        <f>IF(AND(OR(Table65[[#This Row],[Service]] = "HT Custom RNA",Table65[[#This Row],[Service]] = "HT Geneblock Custom RNA"), Table65[[#This Row],[Vector]]="Banked Construct"),"Error 11: Banked constructs cannot be submitted for HT/Geneblock Custom RNA service. Contact the core if you'd like to resynthesize an entire banked plate","")</f>
        <v/>
      </c>
      <c r="BV461" s="4" t="str">
        <f>IF(AND(Table65[[#This Row],[Service]] &lt;&gt; "", Table65[[#This Row],[Vector]]="Banked Construct", Table65[[#This Row],[Bank Construct?]]="Yes"),"Error 12: Cannot bank constructs that are already banked","")</f>
        <v/>
      </c>
      <c r="BW461" s="4" t="str" cm="1">
        <f t="array" ref="BW461">_xlfn.LET(
    _xlpm.ProblemFound, _xlfn.TEXTJOIN(", ", TRUE, IF(AND(Table65[[#This Row],[Synthesis Type]]="Other RNA", OR(Table65[[#This Row],[Codon Optimize Capitalized?]]="No", Table65[[#This Row],[Codon Optimize Capitalized?]]="")), IF((ISNUMBER(SEARCH(Table_pA_Check[pA Check], Table65[[#This Row],[Custom Sequence/Bank ID]]))), Table_pA_Check[pA Check], ""),IF((ISNUMBER(FIND(LOWER(Table_pA_Check[pA Check]), Table65[[#This Row],[Custom Sequence/Bank ID]]))), Table_pA_Check[pA Check], ""))),
    IF(_xlpm.ProblemFound="", "", "Error 13: Problem sequences found (" &amp; _xlpm.ProblemFound &amp; ")"))</f>
        <v/>
      </c>
      <c r="BX461" s="4" t="str">
        <f>IF(AND(Table65[[#This Row],[Service]] &lt;&gt; "", Table65[[#This Row],[Codon Optimize Capitalized?]]&lt;&gt; "No", Table65[[#This Row],[Codon Optimize Capitalized?]]&lt;&gt; "", Table65[[#This Row],[Codon Optimize Capitalized?]]&lt;&gt; "No Options", EXACT(Table65[[#This Row],[Custom Sequence/Bank ID]],LOWER(Table65[[#This Row],[Custom Sequence/Bank ID]]))),"Error 14: Codon optimization is selected, but sequence is lowercase. Change regions for optimization to uppercase","")</f>
        <v/>
      </c>
      <c r="BY461" s="4" t="str">
        <f>IF(COUNTIF(Table65[Name], Table65[[#This Row],[Name]]) &gt; 1, "Error 15: Duplicate name", "")</f>
        <v/>
      </c>
      <c r="BZ461" s="4" t="str">
        <f>IF(
   Table65[[#This Row],[Service]]&lt;&gt;"",
   IF(
      AND(Table65[[#This Row],[Formulation]]="", Table65[[#This Row],[Number of Aliquots]]&gt;1),
      "Error 16: The RTC can only aliquot formulated circRNA; unformulated circRNA is stable through many freeze-thaw cycles",
      ""
   ),
   ""
)</f>
        <v/>
      </c>
      <c r="CA461" s="4" t="str">
        <f>IF(
   Table65[[#This Row],[Service]]&lt;&gt;"",
   IF(
      Table65[[#This Row],[Number of Aliquots]] &gt; (Table65[[#This Row],[Quantity (mg)]]*20),
      "Error 17: Too many aliquots. Maximum aliquots for Quantity requested = " &amp; (Table65[[#This Row],[Quantity (mg)]]*20),
      ""
   ),
   ""
)</f>
        <v/>
      </c>
      <c r="CB461" s="4" t="str">
        <f>IF(
   AND(Table65[[#This Row],[Service]]&lt;&gt;"", Table65[[#This Row],[Quantity (mg)]]&lt;0.2, Table65[[#This Row],[Formulation]]&lt;&gt;"", Table65[[#This Row],[Formulation]]&lt;&gt;"None"),
   "Error 18: Quantity too low. Minimum is 0.2mg for formulations",
   ""
)</f>
        <v/>
      </c>
      <c r="CC461" s="4" t="str">
        <f>IF(
   AND(Table65[[#This Row],[Service]]&lt;&gt;"", Table65[[#This Row],[Vector]]="No Vector", Table65[[#This Row],[Service]]&lt;&gt;"HT Geneblock Custom RNA"),
   "Error 19: [No Vector] can only be used for Geneblock service",
   ""
)</f>
        <v/>
      </c>
      <c r="CD461" s="4" t="str">
        <f>_xlfn.LET(
    _xlpm.errorList, _xlfn.TEXTJOIN(". ", TRUE, Table_Sequence_Check[[#This Row],[Problem Sequence Check]:[GC Check]],Table_Sequence_Check[[#This Row],[Restriction Enzyme Error]:[Gblock No Vector Check]]),
    IF(AND(Table65[[#This Row],[Service]]&lt;&gt;"", Table65[[#This Row],[Custom Sequence/Bank ID]]&lt;&gt;"SPECIAL",_xlpm.errorList&lt;&gt;""), _xlpm.errorList &amp; ".", "")
)</f>
        <v/>
      </c>
      <c r="CF461" s="3" t="str">
        <f t="shared" si="35"/>
        <v>Required</v>
      </c>
      <c r="CG461" s="1" t="str">
        <f t="shared" si="36"/>
        <v>Optional</v>
      </c>
      <c r="CH461" s="1" t="str">
        <f>IF(Table65[[#This Row],[Service]]&lt;&gt;"",IF((Table65[[#This Row],[Service]]="HT Custom RNA") + (Table65[[#This Row],[Service]]="HT Geneblock Custom RNA"), "Empty","Required"),"Empty")</f>
        <v>Empty</v>
      </c>
      <c r="CI461" s="1" t="str">
        <f>IF(Table65[[#This Row],[Service]] = "Stock RNA", "Required","Empty")</f>
        <v>Empty</v>
      </c>
      <c r="CJ461" s="1" t="str">
        <f>IF(OR(Table65[[#This Row],[Service]] = "Custom RNA", Table65[[#This Row],[Service]] = "HT Custom RNA", Table65[[#This Row],[Service]] = "HT Geneblock Custom RNA", Table65[[#This Row],[Service]] = "Formulation"), "Required", "Empty")</f>
        <v>Empty</v>
      </c>
      <c r="CK461" s="1" t="str">
        <f>IF(OR(Table65[[#This Row],[Service]] = "Custom RNA", Table65[[#This Row],[Service]] = "HT Custom RNA", Table65[[#This Row],[Service]] = "HT Geneblock Custom RNA"), "Required", "Empty")</f>
        <v>Empty</v>
      </c>
      <c r="CL461" s="1" t="str">
        <f>IF(OR(Table65[[#This Row],[Service]] = "Custom RNA", Table65[[#This Row],[Service]] = "HT Custom RNA", Table65[[#This Row],[Service]] = "HT Geneblock Custom RNA"), "Required", "Empty")</f>
        <v>Empty</v>
      </c>
      <c r="CM461" s="1" t="str">
        <f>IF(OR(Table65[[#This Row],[Service]] = "Custom RNA", Table65[[#This Row],[Service]] = "HT Custom RNA", Table65[[#This Row],[Service]] = "HT Geneblock Custom RNA"), "Required", "Empty")</f>
        <v>Empty</v>
      </c>
      <c r="CN461" s="1" t="str">
        <f>IF(AND(Table65[[#This Row],[Vector]]&lt;&gt;"Banked Construct", OR(Table65[[#This Row],[Service]] = "Custom RNA", Table65[[#This Row],[Service]] = "HT Custom RNA",Table65[[#This Row],[Service]] = "HT Geneblock Custom RNA",)), "Optional", "Empty")</f>
        <v>Empty</v>
      </c>
      <c r="CO461" s="1" t="str">
        <f>IF(OR(Table65[[#This Row],[Service]] = "Custom RNA", Table65[[#This Row],[Service]] = "HT Custom RNA"), "Optional", "Empty")</f>
        <v>Empty</v>
      </c>
      <c r="CP461" s="1" t="str">
        <f>IF(OR(Table65[[#This Row],[Service]] = "Custom RNA", Table65[[#This Row],[Service]] = "HT Custom RNA", Table65[[#This Row],[Service]] = "HT Custom Geneblock RNA"), "Optional", "Empty")</f>
        <v>Empty</v>
      </c>
      <c r="CQ461" s="1" t="str">
        <f>IF(Table65[[#This Row],[Service]]&lt;&gt;"",IF(OR(Table65[[#This Row],[Service]]="HT Custom RNA", Table65[[#This Row],[Service]]="HT Geneblock Custom RNA"), "Empty","Optional"),"Empty")</f>
        <v>Empty</v>
      </c>
      <c r="CR461" s="1" t="str">
        <f>IF(AND(Table65[[#This Row],[Formulation]]&lt;&gt;"",Table65[[#This Row],[Formulation]]&lt;&gt;"None",Table65[[#This Row],[Formulation]]&lt;&gt;"No Options"), "Required","Empty")</f>
        <v>Empty</v>
      </c>
      <c r="CS461" s="1" t="str">
        <f>IF(AND(Table65[[#This Row],[Formulation]]&lt;&gt;"",Table65[[#This Row],[Formulation]]&lt;&gt;"None",Table65[[#This Row],[Formulation]]&lt;&gt;"No Options"), "Optional","Empty")</f>
        <v>Empty</v>
      </c>
      <c r="CT461" s="1" t="str">
        <f t="shared" si="37"/>
        <v>Optional</v>
      </c>
      <c r="CU461" s="1" t="str">
        <f t="shared" si="38"/>
        <v>Optional</v>
      </c>
      <c r="CV461" s="2" t="str">
        <f t="shared" si="39"/>
        <v>Optional</v>
      </c>
    </row>
    <row r="462" spans="1:100" x14ac:dyDescent="0.35">
      <c r="A462" s="69">
        <v>458</v>
      </c>
      <c r="B462" s="59"/>
      <c r="C462" s="83"/>
      <c r="D462" s="85"/>
      <c r="E462" s="90"/>
      <c r="F462" s="60"/>
      <c r="G462" s="60"/>
      <c r="H462" s="60"/>
      <c r="I462" s="61"/>
      <c r="J462" s="61"/>
      <c r="K462" s="105"/>
      <c r="L462" s="90"/>
      <c r="M462" s="60"/>
      <c r="N462" s="108"/>
      <c r="O462" s="91"/>
      <c r="P462" s="111"/>
      <c r="Q462" s="93" t="str">
        <f>Table_Sequence_Check[[#This Row],[Final Warnings]]</f>
        <v/>
      </c>
      <c r="R462" s="19"/>
      <c r="S462" s="19"/>
      <c r="T462" s="19"/>
      <c r="BG462" s="3" t="str" cm="1">
        <f t="array" ref="BG462">_xlfn.LET(
    _xlpm.ProblemFound, _xlfn.TEXTJOIN(", ", TRUE, IF(OR(Table65[[#This Row],[Codon Optimize Capitalized?]]="No", Table65[[#This Row],[Codon Optimize Capitalized?]]=""), IF((ISNUMBER(SEARCH(Table_Problem_Sequences[Problem Sequences], Table65[[#This Row],[Custom Sequence/Bank ID]]))), Table_Problem_Sequences[Problem Sequences], ""),IF((ISNUMBER(FIND(LOWER(Table_Problem_Sequences[Problem Sequences]), Table65[[#This Row],[Custom Sequence/Bank ID]]))), Table_Problem_Sequences[Problem Sequences], ""))),
    IF(_xlpm.ProblemFound="", "", "Warning 1: Problem sequences found (" &amp; _xlpm.ProblemFound &amp; ")"))</f>
        <v/>
      </c>
      <c r="BH462" s="3" t="str">
        <f>IF(AND(Table65[[#This Row],[Vector]] &lt;&gt; "Banked Construct",Table65[[#This Row],[Service]]&lt;&gt;"Stock RNA", LEN(Table65[[#This Row],[Custom Sequence/Bank ID]])&lt;300, Table65[[#This Row],[Custom Sequence/Bank ID]]&lt;&gt;""),"Comment: Sequence is less than 300nt. A spacer sequence will be added to bring the length up to 300nt","")</f>
        <v/>
      </c>
      <c r="BI462" s="1" t="str">
        <f>IF(AND(Table65[[#This Row],[Custom Sequence/Bank ID]]&lt;&gt;"", Table65[[#This Row],[Codon Optimize Capitalized?]]&lt;&gt; "No", Table65[[#This Row],[Codon Optimize Capitalized?]]&lt;&gt; "", Table65[[#This Row],[Codon Optimize Capitalized?]]&lt;&gt; "No Options"),
    IF(MOD(LEN(SUBSTITUTE(SUBSTITUTE(SUBSTITUTE(SUBSTITUTE(SUBSTITUTE(Table65[[#This Row],[Custom Sequence/Bank ID]], "a", ""), "c", ""), "g", ""), "u", ""), "t", "")), 3) = 0,
        "",
        "Error 3: Optimization regions not divisible by 3"),
    "")</f>
        <v/>
      </c>
      <c r="BJ462" s="1" t="str">
        <f>IF(
    Table65[[#This Row],[Vector]]="Banked Construct",
    IF(
        AND(
            LEFT(Table65[[#This Row],[Custom Sequence/Bank ID]], 3)="RTC",
            ISNUMBER(VALUE(MID(Table65[[#This Row],[Custom Sequence/Bank ID]], 4, 7))),
            LEN(Table65[[#This Row],[Custom Sequence/Bank ID]])=10
        ),
        "",
        "Error 4: Incorrect Bank ID"
    ),
    ""
)</f>
        <v/>
      </c>
      <c r="BK462" s="1" t="str">
        <f>IF(
   AND(Table65[[#This Row],[Vector]]&lt;&gt;"Banked Construct", LEN(Table65[[#This Row],[Custom Sequence/Bank ID]])&gt;0),
   IF(
      LEN(
         SUBSTITUTE(
            SUBSTITUTE(
               SUBSTITUTE(
                  SUBSTITUTE(UPPER(Table65[[#This Row],[Custom Sequence/Bank ID]]),"A",""),
               "C",""),
            "T",""),
         "G","")
      )&gt;0,
      "Error 5: Non-ACGT characters present",
      ""
   ),
   ""
)</f>
        <v/>
      </c>
      <c r="BL462" s="4" t="str">
        <f>IF(AND(Table65[[#This Row],[Vector]] &lt;&gt; "Banked Construct",Table65[[#This Row],[Service]]="Custom RNA", LEN(Table65[[#This Row],[Custom Sequence/Bank ID]])&gt;10000),"Error 6: Maximum sequence length is 10,000nt",IF(AND(Table65[[#This Row],[Vector]] &lt;&gt; "Banked Construct",Table65[[#This Row],[Service]]="HT Custom RNA", LEN(Table65[[#This Row],[Custom Sequence/Bank ID]])&gt;5000),"Error 6: Maximum sequence length for HT is 5,000nt", IF(Table65[[#This Row],[Service]]="HT Geneblock Custom RNA", IF(AND(Table65[[#This Row],[Vector]]="RTC coding circRNA", LEN(Table65[[#This Row],[Custom Sequence/Bank ID]])&gt;3793),"Error 6: Maximum sequence length for Coding CircRNA Geneblock is 3,793nt", IF(AND(Table65[[#This Row],[Vector]]="RTC noncoding circRNA", LEN(Table65[[#This Row],[Custom Sequence/Bank ID]])&gt;4493),"Error 6: Maximum sequence length for Noncoding CircRNA Geneblock is 4,493nt", IF(AND(Table65[[#This Row],[Vector]]="RTC Other RNA", LEN(Table65[[#This Row],[Custom Sequence/Bank ID]])&gt;4913),"Error 6: Maximum sequence length for Other RNA Geneblock is 4,913nt",""))),"")))</f>
        <v/>
      </c>
      <c r="BM462" s="4" t="str">
        <f>IF(AND(Table65[[#This Row],[Vector]] &lt;&gt; "Banked Construct", Table65[[#This Row],[Service]]&lt;&gt;"Stock RNA", Table65[[#This Row],[Custom Sequence/Bank ID]]&lt;&gt;""),
    _xlfn.LET(
        _xlpm.Sequence, Table65[[#This Row],[Custom Sequence/Bank ID]],
        _xlpm.OriginalLength, IF(AND(Table65[[#This Row],[Codon Optimize Capitalized?]] &lt;&gt; "No", Table65[[#This Row],[Codon Optimize Capitalized?]] &lt;&gt; ""),
                           LEN(SUBSTITUTE(SUBSTITUTE(SUBSTITUTE(SUBSTITUTE(SUBSTITUTE(_xlpm.Sequence, "A", ""), "C", ""), "G", ""), "T", ""), "U", "")),
                           LEN(_xlpm.Sequence)),
        _xlpm.NoGCLength, IF(AND(Table65[[#This Row],[Codon Optimize Capitalized?]] &lt;&gt; "No", Table65[[#This Row],[Codon Optimize Capitalized?]] &lt;&gt; ""),
                       LEN((SUBSTITUTE(SUBSTITUTE(SUBSTITUTE(SUBSTITUTE(SUBSTITUTE(SUBSTITUTE(SUBSTITUTE(_xlpm.Sequence, "A", ""), "C", ""), "G", ""), "T", ""), "U", ""), "g", ""), "c", ""))),
                       LEN(SUBSTITUTE(SUBSTITUTE(UPPER(_xlpm.Sequence), "G", ""), "C", ""))),
        _xlpm.GCLength, _xlpm.OriginalLength - _xlpm.NoGCLength,
        _xlpm.GCPercentage, IF(_xlpm.OriginalLength &gt; 15, _xlpm.GCLength / _xlpm.OriginalLength, 0.5),
                IF(OR(_xlpm.GCPercentage &gt; 0.65, _xlpm.GCPercentage &lt; 0.25), "Warning 7: Unoptimized region GC is not between 25-65%", "")
    ),
    ""
)</f>
        <v/>
      </c>
      <c r="BN462" s="4" t="str" cm="1">
        <f t="array" ref="BN462">_xlfn.LET(
    _xlpm.ProblemFound, _xlfn.TEXTJOIN(", ", TRUE, IF(OR(Table65[[#This Row],[Codon Optimize Capitalized?]]="No", Table65[[#This Row],[Codon Optimize Capitalized?]]=""), IF((ISNUMBER(SEARCH(Table_Restriction_Enzymes[XbaI], Table65[[#This Row],[Custom Sequence/Bank ID]]))), Table_Restriction_Enzymes[XbaI], ""),IF((ISNUMBER(FIND(LOWER(Table_Restriction_Enzymes[XbaI]), Table65[[#This Row],[Custom Sequence/Bank ID]]))), Table_Restriction_Enzymes[XbaI], ""))),
    IF(_xlpm.ProblemFound="", "", "[" &amp; _xlpm.ProblemFound &amp; "]"))</f>
        <v/>
      </c>
      <c r="BO462" s="4" t="str">
        <f>IF(Table_Sequence_Check[[#This Row],[Restriction Enzyme 1 Check]]&lt;&gt;"", Table_Restriction_Enzymes[[#Headers],[XbaI]],"")</f>
        <v/>
      </c>
      <c r="BP462" s="4" t="str" cm="1">
        <f t="array" ref="BP462">_xlfn.LET(
    _xlpm.ProblemFound, _xlfn.TEXTJOIN(", ", TRUE, IF(OR(Table65[[#This Row],[Codon Optimize Capitalized?]]="No", Table65[[#This Row],[Codon Optimize Capitalized?]]=""), IF((ISNUMBER(SEARCH(Table_Restriction_Enzymes[AscI], Table65[[#This Row],[Custom Sequence/Bank ID]]))), Table_Restriction_Enzymes[AscI], ""),IF((ISNUMBER(FIND(LOWER(Table_Restriction_Enzymes[AscI]), Table65[[#This Row],[Custom Sequence/Bank ID]]))), Table_Restriction_Enzymes[AscI], ""))),
    IF(_xlpm.ProblemFound="", "", "[" &amp; _xlpm.ProblemFound &amp; "]"))</f>
        <v/>
      </c>
      <c r="BQ462" s="4" t="str">
        <f>IF(Table_Sequence_Check[[#This Row],[Restriction Enzyme 2 Check]]&lt;&gt;"", Table_Restriction_Enzymes[[#Headers],[AscI]],"")</f>
        <v/>
      </c>
      <c r="BR462" s="4" t="str">
        <f>IF(AND(Table65[[#This Row],[Vector]] &lt;&gt; "Banked Construct",Table65[[#This Row],[Service]]&lt;&gt;"Stock RNA", Table65[[#This Row],[Service]]&lt;&gt;"HT Geneblock Custom RNA", Table_Sequence_Check[[#This Row],[Restriction Enzyme 1 Check]]&lt;&gt;"", Table_Sequence_Check[[#This Row],[Restriction Enzyme 2 Check]]&lt;&gt; ""),"Error 8: Remove instances of one of the following: " &amp; _xlfn.CONCAT(Table_Sequence_Check[[#This Row],[Restriction Enzyme 1 Check]],Table_Sequence_Check[[#This Row],[Restriction Enzyme 2 Check]]),"")</f>
        <v/>
      </c>
      <c r="BS462" s="4" t="str" cm="1">
        <f t="array" ref="BS462">IF(
   AND(
      Table65[[#This Row],[Service]] &lt;&gt; "",
      OR(
         COUNTIF(Table65[Service], "HT Custom RNA") &gt; 0,
         COUNTIF(Table65[Service], "HT Geneblock Custom RNA") &gt; 0
      ),
      COUNTA(_xlfn.UNIQUE(_xlfn._xlws.FILTER(Table65[Service], Table65[Service] &lt;&gt; ""))) &gt; 1
   ),
   "Error 9: If selecting HT Custom RNA or HT Geneblock Custom RNA, all items must match the selected HT service",
   ""
)</f>
        <v/>
      </c>
      <c r="BT462" s="4" t="str" cm="1">
        <f t="array" ref="BT462">IF(
   AND(
      Table65[[#This Row],[Service]] &lt;&gt; "",
      OR(COUNTIF(Table65[Service], "*HT Custom RNA*") &gt; 0, COUNTIF(Table65[Service], "*HT Geneblock Custom RNA*") &gt; 0),
      OR(
         COUNTA(_xlfn.UNIQUE(_xlfn._xlws.FILTER(Table65[RNA Analytics], (Table65[Service] &lt;&gt; "")))) &gt; 1,
         COUNTA(_xlfn.UNIQUE(_xlfn._xlws.FILTER(Table65[Bank Construct?], (Table65[Service] &lt;&gt; "")))) &gt; 1,
         COUNTA(_xlfn.UNIQUE(_xlfn._xlws.FILTER(Table65[Synthesis Type], (Table65[Service] &lt;&gt; "")))) &gt; 1
      )
   ),
   "Error 10: If submitting HT Custom RNA or HT Geneblock Custom RNA service request, all items must have the same Synthesis Type, Banking, and Analytics",
   ""
)</f>
        <v/>
      </c>
      <c r="BU462" s="4" t="str">
        <f>IF(AND(OR(Table65[[#This Row],[Service]] = "HT Custom RNA",Table65[[#This Row],[Service]] = "HT Geneblock Custom RNA"), Table65[[#This Row],[Vector]]="Banked Construct"),"Error 11: Banked constructs cannot be submitted for HT/Geneblock Custom RNA service. Contact the core if you'd like to resynthesize an entire banked plate","")</f>
        <v/>
      </c>
      <c r="BV462" s="4" t="str">
        <f>IF(AND(Table65[[#This Row],[Service]] &lt;&gt; "", Table65[[#This Row],[Vector]]="Banked Construct", Table65[[#This Row],[Bank Construct?]]="Yes"),"Error 12: Cannot bank constructs that are already banked","")</f>
        <v/>
      </c>
      <c r="BW462" s="4" t="str" cm="1">
        <f t="array" ref="BW462">_xlfn.LET(
    _xlpm.ProblemFound, _xlfn.TEXTJOIN(", ", TRUE, IF(AND(Table65[[#This Row],[Synthesis Type]]="Other RNA", OR(Table65[[#This Row],[Codon Optimize Capitalized?]]="No", Table65[[#This Row],[Codon Optimize Capitalized?]]="")), IF((ISNUMBER(SEARCH(Table_pA_Check[pA Check], Table65[[#This Row],[Custom Sequence/Bank ID]]))), Table_pA_Check[pA Check], ""),IF((ISNUMBER(FIND(LOWER(Table_pA_Check[pA Check]), Table65[[#This Row],[Custom Sequence/Bank ID]]))), Table_pA_Check[pA Check], ""))),
    IF(_xlpm.ProblemFound="", "", "Error 13: Problem sequences found (" &amp; _xlpm.ProblemFound &amp; ")"))</f>
        <v/>
      </c>
      <c r="BX462" s="4" t="str">
        <f>IF(AND(Table65[[#This Row],[Service]] &lt;&gt; "", Table65[[#This Row],[Codon Optimize Capitalized?]]&lt;&gt; "No", Table65[[#This Row],[Codon Optimize Capitalized?]]&lt;&gt; "", Table65[[#This Row],[Codon Optimize Capitalized?]]&lt;&gt; "No Options", EXACT(Table65[[#This Row],[Custom Sequence/Bank ID]],LOWER(Table65[[#This Row],[Custom Sequence/Bank ID]]))),"Error 14: Codon optimization is selected, but sequence is lowercase. Change regions for optimization to uppercase","")</f>
        <v/>
      </c>
      <c r="BY462" s="4" t="str">
        <f>IF(COUNTIF(Table65[Name], Table65[[#This Row],[Name]]) &gt; 1, "Error 15: Duplicate name", "")</f>
        <v/>
      </c>
      <c r="BZ462" s="4" t="str">
        <f>IF(
   Table65[[#This Row],[Service]]&lt;&gt;"",
   IF(
      AND(Table65[[#This Row],[Formulation]]="", Table65[[#This Row],[Number of Aliquots]]&gt;1),
      "Error 16: The RTC can only aliquot formulated circRNA; unformulated circRNA is stable through many freeze-thaw cycles",
      ""
   ),
   ""
)</f>
        <v/>
      </c>
      <c r="CA462" s="4" t="str">
        <f>IF(
   Table65[[#This Row],[Service]]&lt;&gt;"",
   IF(
      Table65[[#This Row],[Number of Aliquots]] &gt; (Table65[[#This Row],[Quantity (mg)]]*20),
      "Error 17: Too many aliquots. Maximum aliquots for Quantity requested = " &amp; (Table65[[#This Row],[Quantity (mg)]]*20),
      ""
   ),
   ""
)</f>
        <v/>
      </c>
      <c r="CB462" s="4" t="str">
        <f>IF(
   AND(Table65[[#This Row],[Service]]&lt;&gt;"", Table65[[#This Row],[Quantity (mg)]]&lt;0.2, Table65[[#This Row],[Formulation]]&lt;&gt;"", Table65[[#This Row],[Formulation]]&lt;&gt;"None"),
   "Error 18: Quantity too low. Minimum is 0.2mg for formulations",
   ""
)</f>
        <v/>
      </c>
      <c r="CC462" s="4" t="str">
        <f>IF(
   AND(Table65[[#This Row],[Service]]&lt;&gt;"", Table65[[#This Row],[Vector]]="No Vector", Table65[[#This Row],[Service]]&lt;&gt;"HT Geneblock Custom RNA"),
   "Error 19: [No Vector] can only be used for Geneblock service",
   ""
)</f>
        <v/>
      </c>
      <c r="CD462" s="4" t="str">
        <f>_xlfn.LET(
    _xlpm.errorList, _xlfn.TEXTJOIN(". ", TRUE, Table_Sequence_Check[[#This Row],[Problem Sequence Check]:[GC Check]],Table_Sequence_Check[[#This Row],[Restriction Enzyme Error]:[Gblock No Vector Check]]),
    IF(AND(Table65[[#This Row],[Service]]&lt;&gt;"", Table65[[#This Row],[Custom Sequence/Bank ID]]&lt;&gt;"SPECIAL",_xlpm.errorList&lt;&gt;""), _xlpm.errorList &amp; ".", "")
)</f>
        <v/>
      </c>
      <c r="CF462" s="3" t="str">
        <f t="shared" si="35"/>
        <v>Required</v>
      </c>
      <c r="CG462" s="1" t="str">
        <f t="shared" si="36"/>
        <v>Optional</v>
      </c>
      <c r="CH462" s="1" t="str">
        <f>IF(Table65[[#This Row],[Service]]&lt;&gt;"",IF((Table65[[#This Row],[Service]]="HT Custom RNA") + (Table65[[#This Row],[Service]]="HT Geneblock Custom RNA"), "Empty","Required"),"Empty")</f>
        <v>Empty</v>
      </c>
      <c r="CI462" s="1" t="str">
        <f>IF(Table65[[#This Row],[Service]] = "Stock RNA", "Required","Empty")</f>
        <v>Empty</v>
      </c>
      <c r="CJ462" s="1" t="str">
        <f>IF(OR(Table65[[#This Row],[Service]] = "Custom RNA", Table65[[#This Row],[Service]] = "HT Custom RNA", Table65[[#This Row],[Service]] = "HT Geneblock Custom RNA", Table65[[#This Row],[Service]] = "Formulation"), "Required", "Empty")</f>
        <v>Empty</v>
      </c>
      <c r="CK462" s="1" t="str">
        <f>IF(OR(Table65[[#This Row],[Service]] = "Custom RNA", Table65[[#This Row],[Service]] = "HT Custom RNA", Table65[[#This Row],[Service]] = "HT Geneblock Custom RNA"), "Required", "Empty")</f>
        <v>Empty</v>
      </c>
      <c r="CL462" s="1" t="str">
        <f>IF(OR(Table65[[#This Row],[Service]] = "Custom RNA", Table65[[#This Row],[Service]] = "HT Custom RNA", Table65[[#This Row],[Service]] = "HT Geneblock Custom RNA"), "Required", "Empty")</f>
        <v>Empty</v>
      </c>
      <c r="CM462" s="1" t="str">
        <f>IF(OR(Table65[[#This Row],[Service]] = "Custom RNA", Table65[[#This Row],[Service]] = "HT Custom RNA", Table65[[#This Row],[Service]] = "HT Geneblock Custom RNA"), "Required", "Empty")</f>
        <v>Empty</v>
      </c>
      <c r="CN462" s="1" t="str">
        <f>IF(AND(Table65[[#This Row],[Vector]]&lt;&gt;"Banked Construct", OR(Table65[[#This Row],[Service]] = "Custom RNA", Table65[[#This Row],[Service]] = "HT Custom RNA",Table65[[#This Row],[Service]] = "HT Geneblock Custom RNA",)), "Optional", "Empty")</f>
        <v>Empty</v>
      </c>
      <c r="CO462" s="1" t="str">
        <f>IF(OR(Table65[[#This Row],[Service]] = "Custom RNA", Table65[[#This Row],[Service]] = "HT Custom RNA"), "Optional", "Empty")</f>
        <v>Empty</v>
      </c>
      <c r="CP462" s="1" t="str">
        <f>IF(OR(Table65[[#This Row],[Service]] = "Custom RNA", Table65[[#This Row],[Service]] = "HT Custom RNA", Table65[[#This Row],[Service]] = "HT Custom Geneblock RNA"), "Optional", "Empty")</f>
        <v>Empty</v>
      </c>
      <c r="CQ462" s="1" t="str">
        <f>IF(Table65[[#This Row],[Service]]&lt;&gt;"",IF(OR(Table65[[#This Row],[Service]]="HT Custom RNA", Table65[[#This Row],[Service]]="HT Geneblock Custom RNA"), "Empty","Optional"),"Empty")</f>
        <v>Empty</v>
      </c>
      <c r="CR462" s="1" t="str">
        <f>IF(AND(Table65[[#This Row],[Formulation]]&lt;&gt;"",Table65[[#This Row],[Formulation]]&lt;&gt;"None",Table65[[#This Row],[Formulation]]&lt;&gt;"No Options"), "Required","Empty")</f>
        <v>Empty</v>
      </c>
      <c r="CS462" s="1" t="str">
        <f>IF(AND(Table65[[#This Row],[Formulation]]&lt;&gt;"",Table65[[#This Row],[Formulation]]&lt;&gt;"None",Table65[[#This Row],[Formulation]]&lt;&gt;"No Options"), "Optional","Empty")</f>
        <v>Empty</v>
      </c>
      <c r="CT462" s="1" t="str">
        <f t="shared" si="37"/>
        <v>Optional</v>
      </c>
      <c r="CU462" s="1" t="str">
        <f t="shared" si="38"/>
        <v>Optional</v>
      </c>
      <c r="CV462" s="2" t="str">
        <f t="shared" si="39"/>
        <v>Optional</v>
      </c>
    </row>
    <row r="463" spans="1:100" x14ac:dyDescent="0.35">
      <c r="A463" s="69">
        <v>459</v>
      </c>
      <c r="B463" s="59"/>
      <c r="C463" s="83"/>
      <c r="D463" s="85"/>
      <c r="E463" s="90"/>
      <c r="F463" s="60"/>
      <c r="G463" s="60"/>
      <c r="H463" s="60"/>
      <c r="I463" s="61"/>
      <c r="J463" s="61"/>
      <c r="K463" s="105"/>
      <c r="L463" s="90"/>
      <c r="M463" s="60"/>
      <c r="N463" s="108"/>
      <c r="O463" s="91"/>
      <c r="P463" s="111"/>
      <c r="Q463" s="93" t="str">
        <f>Table_Sequence_Check[[#This Row],[Final Warnings]]</f>
        <v/>
      </c>
      <c r="R463" s="19"/>
      <c r="S463" s="19"/>
      <c r="T463" s="19"/>
      <c r="BG463" s="3" t="str" cm="1">
        <f t="array" ref="BG463">_xlfn.LET(
    _xlpm.ProblemFound, _xlfn.TEXTJOIN(", ", TRUE, IF(OR(Table65[[#This Row],[Codon Optimize Capitalized?]]="No", Table65[[#This Row],[Codon Optimize Capitalized?]]=""), IF((ISNUMBER(SEARCH(Table_Problem_Sequences[Problem Sequences], Table65[[#This Row],[Custom Sequence/Bank ID]]))), Table_Problem_Sequences[Problem Sequences], ""),IF((ISNUMBER(FIND(LOWER(Table_Problem_Sequences[Problem Sequences]), Table65[[#This Row],[Custom Sequence/Bank ID]]))), Table_Problem_Sequences[Problem Sequences], ""))),
    IF(_xlpm.ProblemFound="", "", "Warning 1: Problem sequences found (" &amp; _xlpm.ProblemFound &amp; ")"))</f>
        <v/>
      </c>
      <c r="BH463" s="3" t="str">
        <f>IF(AND(Table65[[#This Row],[Vector]] &lt;&gt; "Banked Construct",Table65[[#This Row],[Service]]&lt;&gt;"Stock RNA", LEN(Table65[[#This Row],[Custom Sequence/Bank ID]])&lt;300, Table65[[#This Row],[Custom Sequence/Bank ID]]&lt;&gt;""),"Comment: Sequence is less than 300nt. A spacer sequence will be added to bring the length up to 300nt","")</f>
        <v/>
      </c>
      <c r="BI463" s="1" t="str">
        <f>IF(AND(Table65[[#This Row],[Custom Sequence/Bank ID]]&lt;&gt;"", Table65[[#This Row],[Codon Optimize Capitalized?]]&lt;&gt; "No", Table65[[#This Row],[Codon Optimize Capitalized?]]&lt;&gt; "", Table65[[#This Row],[Codon Optimize Capitalized?]]&lt;&gt; "No Options"),
    IF(MOD(LEN(SUBSTITUTE(SUBSTITUTE(SUBSTITUTE(SUBSTITUTE(SUBSTITUTE(Table65[[#This Row],[Custom Sequence/Bank ID]], "a", ""), "c", ""), "g", ""), "u", ""), "t", "")), 3) = 0,
        "",
        "Error 3: Optimization regions not divisible by 3"),
    "")</f>
        <v/>
      </c>
      <c r="BJ463" s="1" t="str">
        <f>IF(
    Table65[[#This Row],[Vector]]="Banked Construct",
    IF(
        AND(
            LEFT(Table65[[#This Row],[Custom Sequence/Bank ID]], 3)="RTC",
            ISNUMBER(VALUE(MID(Table65[[#This Row],[Custom Sequence/Bank ID]], 4, 7))),
            LEN(Table65[[#This Row],[Custom Sequence/Bank ID]])=10
        ),
        "",
        "Error 4: Incorrect Bank ID"
    ),
    ""
)</f>
        <v/>
      </c>
      <c r="BK463" s="1" t="str">
        <f>IF(
   AND(Table65[[#This Row],[Vector]]&lt;&gt;"Banked Construct", LEN(Table65[[#This Row],[Custom Sequence/Bank ID]])&gt;0),
   IF(
      LEN(
         SUBSTITUTE(
            SUBSTITUTE(
               SUBSTITUTE(
                  SUBSTITUTE(UPPER(Table65[[#This Row],[Custom Sequence/Bank ID]]),"A",""),
               "C",""),
            "T",""),
         "G","")
      )&gt;0,
      "Error 5: Non-ACGT characters present",
      ""
   ),
   ""
)</f>
        <v/>
      </c>
      <c r="BL463" s="4" t="str">
        <f>IF(AND(Table65[[#This Row],[Vector]] &lt;&gt; "Banked Construct",Table65[[#This Row],[Service]]="Custom RNA", LEN(Table65[[#This Row],[Custom Sequence/Bank ID]])&gt;10000),"Error 6: Maximum sequence length is 10,000nt",IF(AND(Table65[[#This Row],[Vector]] &lt;&gt; "Banked Construct",Table65[[#This Row],[Service]]="HT Custom RNA", LEN(Table65[[#This Row],[Custom Sequence/Bank ID]])&gt;5000),"Error 6: Maximum sequence length for HT is 5,000nt", IF(Table65[[#This Row],[Service]]="HT Geneblock Custom RNA", IF(AND(Table65[[#This Row],[Vector]]="RTC coding circRNA", LEN(Table65[[#This Row],[Custom Sequence/Bank ID]])&gt;3793),"Error 6: Maximum sequence length for Coding CircRNA Geneblock is 3,793nt", IF(AND(Table65[[#This Row],[Vector]]="RTC noncoding circRNA", LEN(Table65[[#This Row],[Custom Sequence/Bank ID]])&gt;4493),"Error 6: Maximum sequence length for Noncoding CircRNA Geneblock is 4,493nt", IF(AND(Table65[[#This Row],[Vector]]="RTC Other RNA", LEN(Table65[[#This Row],[Custom Sequence/Bank ID]])&gt;4913),"Error 6: Maximum sequence length for Other RNA Geneblock is 4,913nt",""))),"")))</f>
        <v/>
      </c>
      <c r="BM463" s="4" t="str">
        <f>IF(AND(Table65[[#This Row],[Vector]] &lt;&gt; "Banked Construct", Table65[[#This Row],[Service]]&lt;&gt;"Stock RNA", Table65[[#This Row],[Custom Sequence/Bank ID]]&lt;&gt;""),
    _xlfn.LET(
        _xlpm.Sequence, Table65[[#This Row],[Custom Sequence/Bank ID]],
        _xlpm.OriginalLength, IF(AND(Table65[[#This Row],[Codon Optimize Capitalized?]] &lt;&gt; "No", Table65[[#This Row],[Codon Optimize Capitalized?]] &lt;&gt; ""),
                           LEN(SUBSTITUTE(SUBSTITUTE(SUBSTITUTE(SUBSTITUTE(SUBSTITUTE(_xlpm.Sequence, "A", ""), "C", ""), "G", ""), "T", ""), "U", "")),
                           LEN(_xlpm.Sequence)),
        _xlpm.NoGCLength, IF(AND(Table65[[#This Row],[Codon Optimize Capitalized?]] &lt;&gt; "No", Table65[[#This Row],[Codon Optimize Capitalized?]] &lt;&gt; ""),
                       LEN((SUBSTITUTE(SUBSTITUTE(SUBSTITUTE(SUBSTITUTE(SUBSTITUTE(SUBSTITUTE(SUBSTITUTE(_xlpm.Sequence, "A", ""), "C", ""), "G", ""), "T", ""), "U", ""), "g", ""), "c", ""))),
                       LEN(SUBSTITUTE(SUBSTITUTE(UPPER(_xlpm.Sequence), "G", ""), "C", ""))),
        _xlpm.GCLength, _xlpm.OriginalLength - _xlpm.NoGCLength,
        _xlpm.GCPercentage, IF(_xlpm.OriginalLength &gt; 15, _xlpm.GCLength / _xlpm.OriginalLength, 0.5),
                IF(OR(_xlpm.GCPercentage &gt; 0.65, _xlpm.GCPercentage &lt; 0.25), "Warning 7: Unoptimized region GC is not between 25-65%", "")
    ),
    ""
)</f>
        <v/>
      </c>
      <c r="BN463" s="4" t="str" cm="1">
        <f t="array" ref="BN463">_xlfn.LET(
    _xlpm.ProblemFound, _xlfn.TEXTJOIN(", ", TRUE, IF(OR(Table65[[#This Row],[Codon Optimize Capitalized?]]="No", Table65[[#This Row],[Codon Optimize Capitalized?]]=""), IF((ISNUMBER(SEARCH(Table_Restriction_Enzymes[XbaI], Table65[[#This Row],[Custom Sequence/Bank ID]]))), Table_Restriction_Enzymes[XbaI], ""),IF((ISNUMBER(FIND(LOWER(Table_Restriction_Enzymes[XbaI]), Table65[[#This Row],[Custom Sequence/Bank ID]]))), Table_Restriction_Enzymes[XbaI], ""))),
    IF(_xlpm.ProblemFound="", "", "[" &amp; _xlpm.ProblemFound &amp; "]"))</f>
        <v/>
      </c>
      <c r="BO463" s="4" t="str">
        <f>IF(Table_Sequence_Check[[#This Row],[Restriction Enzyme 1 Check]]&lt;&gt;"", Table_Restriction_Enzymes[[#Headers],[XbaI]],"")</f>
        <v/>
      </c>
      <c r="BP463" s="4" t="str" cm="1">
        <f t="array" ref="BP463">_xlfn.LET(
    _xlpm.ProblemFound, _xlfn.TEXTJOIN(", ", TRUE, IF(OR(Table65[[#This Row],[Codon Optimize Capitalized?]]="No", Table65[[#This Row],[Codon Optimize Capitalized?]]=""), IF((ISNUMBER(SEARCH(Table_Restriction_Enzymes[AscI], Table65[[#This Row],[Custom Sequence/Bank ID]]))), Table_Restriction_Enzymes[AscI], ""),IF((ISNUMBER(FIND(LOWER(Table_Restriction_Enzymes[AscI]), Table65[[#This Row],[Custom Sequence/Bank ID]]))), Table_Restriction_Enzymes[AscI], ""))),
    IF(_xlpm.ProblemFound="", "", "[" &amp; _xlpm.ProblemFound &amp; "]"))</f>
        <v/>
      </c>
      <c r="BQ463" s="4" t="str">
        <f>IF(Table_Sequence_Check[[#This Row],[Restriction Enzyme 2 Check]]&lt;&gt;"", Table_Restriction_Enzymes[[#Headers],[AscI]],"")</f>
        <v/>
      </c>
      <c r="BR463" s="4" t="str">
        <f>IF(AND(Table65[[#This Row],[Vector]] &lt;&gt; "Banked Construct",Table65[[#This Row],[Service]]&lt;&gt;"Stock RNA", Table65[[#This Row],[Service]]&lt;&gt;"HT Geneblock Custom RNA", Table_Sequence_Check[[#This Row],[Restriction Enzyme 1 Check]]&lt;&gt;"", Table_Sequence_Check[[#This Row],[Restriction Enzyme 2 Check]]&lt;&gt; ""),"Error 8: Remove instances of one of the following: " &amp; _xlfn.CONCAT(Table_Sequence_Check[[#This Row],[Restriction Enzyme 1 Check]],Table_Sequence_Check[[#This Row],[Restriction Enzyme 2 Check]]),"")</f>
        <v/>
      </c>
      <c r="BS463" s="4" t="str" cm="1">
        <f t="array" ref="BS463">IF(
   AND(
      Table65[[#This Row],[Service]] &lt;&gt; "",
      OR(
         COUNTIF(Table65[Service], "HT Custom RNA") &gt; 0,
         COUNTIF(Table65[Service], "HT Geneblock Custom RNA") &gt; 0
      ),
      COUNTA(_xlfn.UNIQUE(_xlfn._xlws.FILTER(Table65[Service], Table65[Service] &lt;&gt; ""))) &gt; 1
   ),
   "Error 9: If selecting HT Custom RNA or HT Geneblock Custom RNA, all items must match the selected HT service",
   ""
)</f>
        <v/>
      </c>
      <c r="BT463" s="4" t="str" cm="1">
        <f t="array" ref="BT463">IF(
   AND(
      Table65[[#This Row],[Service]] &lt;&gt; "",
      OR(COUNTIF(Table65[Service], "*HT Custom RNA*") &gt; 0, COUNTIF(Table65[Service], "*HT Geneblock Custom RNA*") &gt; 0),
      OR(
         COUNTA(_xlfn.UNIQUE(_xlfn._xlws.FILTER(Table65[RNA Analytics], (Table65[Service] &lt;&gt; "")))) &gt; 1,
         COUNTA(_xlfn.UNIQUE(_xlfn._xlws.FILTER(Table65[Bank Construct?], (Table65[Service] &lt;&gt; "")))) &gt; 1,
         COUNTA(_xlfn.UNIQUE(_xlfn._xlws.FILTER(Table65[Synthesis Type], (Table65[Service] &lt;&gt; "")))) &gt; 1
      )
   ),
   "Error 10: If submitting HT Custom RNA or HT Geneblock Custom RNA service request, all items must have the same Synthesis Type, Banking, and Analytics",
   ""
)</f>
        <v/>
      </c>
      <c r="BU463" s="4" t="str">
        <f>IF(AND(OR(Table65[[#This Row],[Service]] = "HT Custom RNA",Table65[[#This Row],[Service]] = "HT Geneblock Custom RNA"), Table65[[#This Row],[Vector]]="Banked Construct"),"Error 11: Banked constructs cannot be submitted for HT/Geneblock Custom RNA service. Contact the core if you'd like to resynthesize an entire banked plate","")</f>
        <v/>
      </c>
      <c r="BV463" s="4" t="str">
        <f>IF(AND(Table65[[#This Row],[Service]] &lt;&gt; "", Table65[[#This Row],[Vector]]="Banked Construct", Table65[[#This Row],[Bank Construct?]]="Yes"),"Error 12: Cannot bank constructs that are already banked","")</f>
        <v/>
      </c>
      <c r="BW463" s="4" t="str" cm="1">
        <f t="array" ref="BW463">_xlfn.LET(
    _xlpm.ProblemFound, _xlfn.TEXTJOIN(", ", TRUE, IF(AND(Table65[[#This Row],[Synthesis Type]]="Other RNA", OR(Table65[[#This Row],[Codon Optimize Capitalized?]]="No", Table65[[#This Row],[Codon Optimize Capitalized?]]="")), IF((ISNUMBER(SEARCH(Table_pA_Check[pA Check], Table65[[#This Row],[Custom Sequence/Bank ID]]))), Table_pA_Check[pA Check], ""),IF((ISNUMBER(FIND(LOWER(Table_pA_Check[pA Check]), Table65[[#This Row],[Custom Sequence/Bank ID]]))), Table_pA_Check[pA Check], ""))),
    IF(_xlpm.ProblemFound="", "", "Error 13: Problem sequences found (" &amp; _xlpm.ProblemFound &amp; ")"))</f>
        <v/>
      </c>
      <c r="BX463" s="4" t="str">
        <f>IF(AND(Table65[[#This Row],[Service]] &lt;&gt; "", Table65[[#This Row],[Codon Optimize Capitalized?]]&lt;&gt; "No", Table65[[#This Row],[Codon Optimize Capitalized?]]&lt;&gt; "", Table65[[#This Row],[Codon Optimize Capitalized?]]&lt;&gt; "No Options", EXACT(Table65[[#This Row],[Custom Sequence/Bank ID]],LOWER(Table65[[#This Row],[Custom Sequence/Bank ID]]))),"Error 14: Codon optimization is selected, but sequence is lowercase. Change regions for optimization to uppercase","")</f>
        <v/>
      </c>
      <c r="BY463" s="4" t="str">
        <f>IF(COUNTIF(Table65[Name], Table65[[#This Row],[Name]]) &gt; 1, "Error 15: Duplicate name", "")</f>
        <v/>
      </c>
      <c r="BZ463" s="4" t="str">
        <f>IF(
   Table65[[#This Row],[Service]]&lt;&gt;"",
   IF(
      AND(Table65[[#This Row],[Formulation]]="", Table65[[#This Row],[Number of Aliquots]]&gt;1),
      "Error 16: The RTC can only aliquot formulated circRNA; unformulated circRNA is stable through many freeze-thaw cycles",
      ""
   ),
   ""
)</f>
        <v/>
      </c>
      <c r="CA463" s="4" t="str">
        <f>IF(
   Table65[[#This Row],[Service]]&lt;&gt;"",
   IF(
      Table65[[#This Row],[Number of Aliquots]] &gt; (Table65[[#This Row],[Quantity (mg)]]*20),
      "Error 17: Too many aliquots. Maximum aliquots for Quantity requested = " &amp; (Table65[[#This Row],[Quantity (mg)]]*20),
      ""
   ),
   ""
)</f>
        <v/>
      </c>
      <c r="CB463" s="4" t="str">
        <f>IF(
   AND(Table65[[#This Row],[Service]]&lt;&gt;"", Table65[[#This Row],[Quantity (mg)]]&lt;0.2, Table65[[#This Row],[Formulation]]&lt;&gt;"", Table65[[#This Row],[Formulation]]&lt;&gt;"None"),
   "Error 18: Quantity too low. Minimum is 0.2mg for formulations",
   ""
)</f>
        <v/>
      </c>
      <c r="CC463" s="4" t="str">
        <f>IF(
   AND(Table65[[#This Row],[Service]]&lt;&gt;"", Table65[[#This Row],[Vector]]="No Vector", Table65[[#This Row],[Service]]&lt;&gt;"HT Geneblock Custom RNA"),
   "Error 19: [No Vector] can only be used for Geneblock service",
   ""
)</f>
        <v/>
      </c>
      <c r="CD463" s="4" t="str">
        <f>_xlfn.LET(
    _xlpm.errorList, _xlfn.TEXTJOIN(". ", TRUE, Table_Sequence_Check[[#This Row],[Problem Sequence Check]:[GC Check]],Table_Sequence_Check[[#This Row],[Restriction Enzyme Error]:[Gblock No Vector Check]]),
    IF(AND(Table65[[#This Row],[Service]]&lt;&gt;"", Table65[[#This Row],[Custom Sequence/Bank ID]]&lt;&gt;"SPECIAL",_xlpm.errorList&lt;&gt;""), _xlpm.errorList &amp; ".", "")
)</f>
        <v/>
      </c>
      <c r="CF463" s="3" t="str">
        <f t="shared" si="35"/>
        <v>Required</v>
      </c>
      <c r="CG463" s="1" t="str">
        <f t="shared" si="36"/>
        <v>Optional</v>
      </c>
      <c r="CH463" s="1" t="str">
        <f>IF(Table65[[#This Row],[Service]]&lt;&gt;"",IF((Table65[[#This Row],[Service]]="HT Custom RNA") + (Table65[[#This Row],[Service]]="HT Geneblock Custom RNA"), "Empty","Required"),"Empty")</f>
        <v>Empty</v>
      </c>
      <c r="CI463" s="1" t="str">
        <f>IF(Table65[[#This Row],[Service]] = "Stock RNA", "Required","Empty")</f>
        <v>Empty</v>
      </c>
      <c r="CJ463" s="1" t="str">
        <f>IF(OR(Table65[[#This Row],[Service]] = "Custom RNA", Table65[[#This Row],[Service]] = "HT Custom RNA", Table65[[#This Row],[Service]] = "HT Geneblock Custom RNA", Table65[[#This Row],[Service]] = "Formulation"), "Required", "Empty")</f>
        <v>Empty</v>
      </c>
      <c r="CK463" s="1" t="str">
        <f>IF(OR(Table65[[#This Row],[Service]] = "Custom RNA", Table65[[#This Row],[Service]] = "HT Custom RNA", Table65[[#This Row],[Service]] = "HT Geneblock Custom RNA"), "Required", "Empty")</f>
        <v>Empty</v>
      </c>
      <c r="CL463" s="1" t="str">
        <f>IF(OR(Table65[[#This Row],[Service]] = "Custom RNA", Table65[[#This Row],[Service]] = "HT Custom RNA", Table65[[#This Row],[Service]] = "HT Geneblock Custom RNA"), "Required", "Empty")</f>
        <v>Empty</v>
      </c>
      <c r="CM463" s="1" t="str">
        <f>IF(OR(Table65[[#This Row],[Service]] = "Custom RNA", Table65[[#This Row],[Service]] = "HT Custom RNA", Table65[[#This Row],[Service]] = "HT Geneblock Custom RNA"), "Required", "Empty")</f>
        <v>Empty</v>
      </c>
      <c r="CN463" s="1" t="str">
        <f>IF(AND(Table65[[#This Row],[Vector]]&lt;&gt;"Banked Construct", OR(Table65[[#This Row],[Service]] = "Custom RNA", Table65[[#This Row],[Service]] = "HT Custom RNA",Table65[[#This Row],[Service]] = "HT Geneblock Custom RNA",)), "Optional", "Empty")</f>
        <v>Empty</v>
      </c>
      <c r="CO463" s="1" t="str">
        <f>IF(OR(Table65[[#This Row],[Service]] = "Custom RNA", Table65[[#This Row],[Service]] = "HT Custom RNA"), "Optional", "Empty")</f>
        <v>Empty</v>
      </c>
      <c r="CP463" s="1" t="str">
        <f>IF(OR(Table65[[#This Row],[Service]] = "Custom RNA", Table65[[#This Row],[Service]] = "HT Custom RNA", Table65[[#This Row],[Service]] = "HT Custom Geneblock RNA"), "Optional", "Empty")</f>
        <v>Empty</v>
      </c>
      <c r="CQ463" s="1" t="str">
        <f>IF(Table65[[#This Row],[Service]]&lt;&gt;"",IF(OR(Table65[[#This Row],[Service]]="HT Custom RNA", Table65[[#This Row],[Service]]="HT Geneblock Custom RNA"), "Empty","Optional"),"Empty")</f>
        <v>Empty</v>
      </c>
      <c r="CR463" s="1" t="str">
        <f>IF(AND(Table65[[#This Row],[Formulation]]&lt;&gt;"",Table65[[#This Row],[Formulation]]&lt;&gt;"None",Table65[[#This Row],[Formulation]]&lt;&gt;"No Options"), "Required","Empty")</f>
        <v>Empty</v>
      </c>
      <c r="CS463" s="1" t="str">
        <f>IF(AND(Table65[[#This Row],[Formulation]]&lt;&gt;"",Table65[[#This Row],[Formulation]]&lt;&gt;"None",Table65[[#This Row],[Formulation]]&lt;&gt;"No Options"), "Optional","Empty")</f>
        <v>Empty</v>
      </c>
      <c r="CT463" s="1" t="str">
        <f t="shared" si="37"/>
        <v>Optional</v>
      </c>
      <c r="CU463" s="1" t="str">
        <f t="shared" si="38"/>
        <v>Optional</v>
      </c>
      <c r="CV463" s="2" t="str">
        <f t="shared" si="39"/>
        <v>Optional</v>
      </c>
    </row>
    <row r="464" spans="1:100" x14ac:dyDescent="0.35">
      <c r="A464" s="69">
        <v>460</v>
      </c>
      <c r="B464" s="59"/>
      <c r="C464" s="83"/>
      <c r="D464" s="85"/>
      <c r="E464" s="90"/>
      <c r="F464" s="60"/>
      <c r="G464" s="60"/>
      <c r="H464" s="60"/>
      <c r="I464" s="61"/>
      <c r="J464" s="61"/>
      <c r="K464" s="105"/>
      <c r="L464" s="90"/>
      <c r="M464" s="60"/>
      <c r="N464" s="108"/>
      <c r="O464" s="91"/>
      <c r="P464" s="111"/>
      <c r="Q464" s="93" t="str">
        <f>Table_Sequence_Check[[#This Row],[Final Warnings]]</f>
        <v/>
      </c>
      <c r="R464" s="19"/>
      <c r="S464" s="19"/>
      <c r="T464" s="19"/>
      <c r="BG464" s="3" t="str" cm="1">
        <f t="array" ref="BG464">_xlfn.LET(
    _xlpm.ProblemFound, _xlfn.TEXTJOIN(", ", TRUE, IF(OR(Table65[[#This Row],[Codon Optimize Capitalized?]]="No", Table65[[#This Row],[Codon Optimize Capitalized?]]=""), IF((ISNUMBER(SEARCH(Table_Problem_Sequences[Problem Sequences], Table65[[#This Row],[Custom Sequence/Bank ID]]))), Table_Problem_Sequences[Problem Sequences], ""),IF((ISNUMBER(FIND(LOWER(Table_Problem_Sequences[Problem Sequences]), Table65[[#This Row],[Custom Sequence/Bank ID]]))), Table_Problem_Sequences[Problem Sequences], ""))),
    IF(_xlpm.ProblemFound="", "", "Warning 1: Problem sequences found (" &amp; _xlpm.ProblemFound &amp; ")"))</f>
        <v/>
      </c>
      <c r="BH464" s="3" t="str">
        <f>IF(AND(Table65[[#This Row],[Vector]] &lt;&gt; "Banked Construct",Table65[[#This Row],[Service]]&lt;&gt;"Stock RNA", LEN(Table65[[#This Row],[Custom Sequence/Bank ID]])&lt;300, Table65[[#This Row],[Custom Sequence/Bank ID]]&lt;&gt;""),"Comment: Sequence is less than 300nt. A spacer sequence will be added to bring the length up to 300nt","")</f>
        <v/>
      </c>
      <c r="BI464" s="1" t="str">
        <f>IF(AND(Table65[[#This Row],[Custom Sequence/Bank ID]]&lt;&gt;"", Table65[[#This Row],[Codon Optimize Capitalized?]]&lt;&gt; "No", Table65[[#This Row],[Codon Optimize Capitalized?]]&lt;&gt; "", Table65[[#This Row],[Codon Optimize Capitalized?]]&lt;&gt; "No Options"),
    IF(MOD(LEN(SUBSTITUTE(SUBSTITUTE(SUBSTITUTE(SUBSTITUTE(SUBSTITUTE(Table65[[#This Row],[Custom Sequence/Bank ID]], "a", ""), "c", ""), "g", ""), "u", ""), "t", "")), 3) = 0,
        "",
        "Error 3: Optimization regions not divisible by 3"),
    "")</f>
        <v/>
      </c>
      <c r="BJ464" s="1" t="str">
        <f>IF(
    Table65[[#This Row],[Vector]]="Banked Construct",
    IF(
        AND(
            LEFT(Table65[[#This Row],[Custom Sequence/Bank ID]], 3)="RTC",
            ISNUMBER(VALUE(MID(Table65[[#This Row],[Custom Sequence/Bank ID]], 4, 7))),
            LEN(Table65[[#This Row],[Custom Sequence/Bank ID]])=10
        ),
        "",
        "Error 4: Incorrect Bank ID"
    ),
    ""
)</f>
        <v/>
      </c>
      <c r="BK464" s="1" t="str">
        <f>IF(
   AND(Table65[[#This Row],[Vector]]&lt;&gt;"Banked Construct", LEN(Table65[[#This Row],[Custom Sequence/Bank ID]])&gt;0),
   IF(
      LEN(
         SUBSTITUTE(
            SUBSTITUTE(
               SUBSTITUTE(
                  SUBSTITUTE(UPPER(Table65[[#This Row],[Custom Sequence/Bank ID]]),"A",""),
               "C",""),
            "T",""),
         "G","")
      )&gt;0,
      "Error 5: Non-ACGT characters present",
      ""
   ),
   ""
)</f>
        <v/>
      </c>
      <c r="BL464" s="4" t="str">
        <f>IF(AND(Table65[[#This Row],[Vector]] &lt;&gt; "Banked Construct",Table65[[#This Row],[Service]]="Custom RNA", LEN(Table65[[#This Row],[Custom Sequence/Bank ID]])&gt;10000),"Error 6: Maximum sequence length is 10,000nt",IF(AND(Table65[[#This Row],[Vector]] &lt;&gt; "Banked Construct",Table65[[#This Row],[Service]]="HT Custom RNA", LEN(Table65[[#This Row],[Custom Sequence/Bank ID]])&gt;5000),"Error 6: Maximum sequence length for HT is 5,000nt", IF(Table65[[#This Row],[Service]]="HT Geneblock Custom RNA", IF(AND(Table65[[#This Row],[Vector]]="RTC coding circRNA", LEN(Table65[[#This Row],[Custom Sequence/Bank ID]])&gt;3793),"Error 6: Maximum sequence length for Coding CircRNA Geneblock is 3,793nt", IF(AND(Table65[[#This Row],[Vector]]="RTC noncoding circRNA", LEN(Table65[[#This Row],[Custom Sequence/Bank ID]])&gt;4493),"Error 6: Maximum sequence length for Noncoding CircRNA Geneblock is 4,493nt", IF(AND(Table65[[#This Row],[Vector]]="RTC Other RNA", LEN(Table65[[#This Row],[Custom Sequence/Bank ID]])&gt;4913),"Error 6: Maximum sequence length for Other RNA Geneblock is 4,913nt",""))),"")))</f>
        <v/>
      </c>
      <c r="BM464" s="4" t="str">
        <f>IF(AND(Table65[[#This Row],[Vector]] &lt;&gt; "Banked Construct", Table65[[#This Row],[Service]]&lt;&gt;"Stock RNA", Table65[[#This Row],[Custom Sequence/Bank ID]]&lt;&gt;""),
    _xlfn.LET(
        _xlpm.Sequence, Table65[[#This Row],[Custom Sequence/Bank ID]],
        _xlpm.OriginalLength, IF(AND(Table65[[#This Row],[Codon Optimize Capitalized?]] &lt;&gt; "No", Table65[[#This Row],[Codon Optimize Capitalized?]] &lt;&gt; ""),
                           LEN(SUBSTITUTE(SUBSTITUTE(SUBSTITUTE(SUBSTITUTE(SUBSTITUTE(_xlpm.Sequence, "A", ""), "C", ""), "G", ""), "T", ""), "U", "")),
                           LEN(_xlpm.Sequence)),
        _xlpm.NoGCLength, IF(AND(Table65[[#This Row],[Codon Optimize Capitalized?]] &lt;&gt; "No", Table65[[#This Row],[Codon Optimize Capitalized?]] &lt;&gt; ""),
                       LEN((SUBSTITUTE(SUBSTITUTE(SUBSTITUTE(SUBSTITUTE(SUBSTITUTE(SUBSTITUTE(SUBSTITUTE(_xlpm.Sequence, "A", ""), "C", ""), "G", ""), "T", ""), "U", ""), "g", ""), "c", ""))),
                       LEN(SUBSTITUTE(SUBSTITUTE(UPPER(_xlpm.Sequence), "G", ""), "C", ""))),
        _xlpm.GCLength, _xlpm.OriginalLength - _xlpm.NoGCLength,
        _xlpm.GCPercentage, IF(_xlpm.OriginalLength &gt; 15, _xlpm.GCLength / _xlpm.OriginalLength, 0.5),
                IF(OR(_xlpm.GCPercentage &gt; 0.65, _xlpm.GCPercentage &lt; 0.25), "Warning 7: Unoptimized region GC is not between 25-65%", "")
    ),
    ""
)</f>
        <v/>
      </c>
      <c r="BN464" s="4" t="str" cm="1">
        <f t="array" ref="BN464">_xlfn.LET(
    _xlpm.ProblemFound, _xlfn.TEXTJOIN(", ", TRUE, IF(OR(Table65[[#This Row],[Codon Optimize Capitalized?]]="No", Table65[[#This Row],[Codon Optimize Capitalized?]]=""), IF((ISNUMBER(SEARCH(Table_Restriction_Enzymes[XbaI], Table65[[#This Row],[Custom Sequence/Bank ID]]))), Table_Restriction_Enzymes[XbaI], ""),IF((ISNUMBER(FIND(LOWER(Table_Restriction_Enzymes[XbaI]), Table65[[#This Row],[Custom Sequence/Bank ID]]))), Table_Restriction_Enzymes[XbaI], ""))),
    IF(_xlpm.ProblemFound="", "", "[" &amp; _xlpm.ProblemFound &amp; "]"))</f>
        <v/>
      </c>
      <c r="BO464" s="4" t="str">
        <f>IF(Table_Sequence_Check[[#This Row],[Restriction Enzyme 1 Check]]&lt;&gt;"", Table_Restriction_Enzymes[[#Headers],[XbaI]],"")</f>
        <v/>
      </c>
      <c r="BP464" s="4" t="str" cm="1">
        <f t="array" ref="BP464">_xlfn.LET(
    _xlpm.ProblemFound, _xlfn.TEXTJOIN(", ", TRUE, IF(OR(Table65[[#This Row],[Codon Optimize Capitalized?]]="No", Table65[[#This Row],[Codon Optimize Capitalized?]]=""), IF((ISNUMBER(SEARCH(Table_Restriction_Enzymes[AscI], Table65[[#This Row],[Custom Sequence/Bank ID]]))), Table_Restriction_Enzymes[AscI], ""),IF((ISNUMBER(FIND(LOWER(Table_Restriction_Enzymes[AscI]), Table65[[#This Row],[Custom Sequence/Bank ID]]))), Table_Restriction_Enzymes[AscI], ""))),
    IF(_xlpm.ProblemFound="", "", "[" &amp; _xlpm.ProblemFound &amp; "]"))</f>
        <v/>
      </c>
      <c r="BQ464" s="4" t="str">
        <f>IF(Table_Sequence_Check[[#This Row],[Restriction Enzyme 2 Check]]&lt;&gt;"", Table_Restriction_Enzymes[[#Headers],[AscI]],"")</f>
        <v/>
      </c>
      <c r="BR464" s="4" t="str">
        <f>IF(AND(Table65[[#This Row],[Vector]] &lt;&gt; "Banked Construct",Table65[[#This Row],[Service]]&lt;&gt;"Stock RNA", Table65[[#This Row],[Service]]&lt;&gt;"HT Geneblock Custom RNA", Table_Sequence_Check[[#This Row],[Restriction Enzyme 1 Check]]&lt;&gt;"", Table_Sequence_Check[[#This Row],[Restriction Enzyme 2 Check]]&lt;&gt; ""),"Error 8: Remove instances of one of the following: " &amp; _xlfn.CONCAT(Table_Sequence_Check[[#This Row],[Restriction Enzyme 1 Check]],Table_Sequence_Check[[#This Row],[Restriction Enzyme 2 Check]]),"")</f>
        <v/>
      </c>
      <c r="BS464" s="4" t="str" cm="1">
        <f t="array" ref="BS464">IF(
   AND(
      Table65[[#This Row],[Service]] &lt;&gt; "",
      OR(
         COUNTIF(Table65[Service], "HT Custom RNA") &gt; 0,
         COUNTIF(Table65[Service], "HT Geneblock Custom RNA") &gt; 0
      ),
      COUNTA(_xlfn.UNIQUE(_xlfn._xlws.FILTER(Table65[Service], Table65[Service] &lt;&gt; ""))) &gt; 1
   ),
   "Error 9: If selecting HT Custom RNA or HT Geneblock Custom RNA, all items must match the selected HT service",
   ""
)</f>
        <v/>
      </c>
      <c r="BT464" s="4" t="str" cm="1">
        <f t="array" ref="BT464">IF(
   AND(
      Table65[[#This Row],[Service]] &lt;&gt; "",
      OR(COUNTIF(Table65[Service], "*HT Custom RNA*") &gt; 0, COUNTIF(Table65[Service], "*HT Geneblock Custom RNA*") &gt; 0),
      OR(
         COUNTA(_xlfn.UNIQUE(_xlfn._xlws.FILTER(Table65[RNA Analytics], (Table65[Service] &lt;&gt; "")))) &gt; 1,
         COUNTA(_xlfn.UNIQUE(_xlfn._xlws.FILTER(Table65[Bank Construct?], (Table65[Service] &lt;&gt; "")))) &gt; 1,
         COUNTA(_xlfn.UNIQUE(_xlfn._xlws.FILTER(Table65[Synthesis Type], (Table65[Service] &lt;&gt; "")))) &gt; 1
      )
   ),
   "Error 10: If submitting HT Custom RNA or HT Geneblock Custom RNA service request, all items must have the same Synthesis Type, Banking, and Analytics",
   ""
)</f>
        <v/>
      </c>
      <c r="BU464" s="4" t="str">
        <f>IF(AND(OR(Table65[[#This Row],[Service]] = "HT Custom RNA",Table65[[#This Row],[Service]] = "HT Geneblock Custom RNA"), Table65[[#This Row],[Vector]]="Banked Construct"),"Error 11: Banked constructs cannot be submitted for HT/Geneblock Custom RNA service. Contact the core if you'd like to resynthesize an entire banked plate","")</f>
        <v/>
      </c>
      <c r="BV464" s="4" t="str">
        <f>IF(AND(Table65[[#This Row],[Service]] &lt;&gt; "", Table65[[#This Row],[Vector]]="Banked Construct", Table65[[#This Row],[Bank Construct?]]="Yes"),"Error 12: Cannot bank constructs that are already banked","")</f>
        <v/>
      </c>
      <c r="BW464" s="4" t="str" cm="1">
        <f t="array" ref="BW464">_xlfn.LET(
    _xlpm.ProblemFound, _xlfn.TEXTJOIN(", ", TRUE, IF(AND(Table65[[#This Row],[Synthesis Type]]="Other RNA", OR(Table65[[#This Row],[Codon Optimize Capitalized?]]="No", Table65[[#This Row],[Codon Optimize Capitalized?]]="")), IF((ISNUMBER(SEARCH(Table_pA_Check[pA Check], Table65[[#This Row],[Custom Sequence/Bank ID]]))), Table_pA_Check[pA Check], ""),IF((ISNUMBER(FIND(LOWER(Table_pA_Check[pA Check]), Table65[[#This Row],[Custom Sequence/Bank ID]]))), Table_pA_Check[pA Check], ""))),
    IF(_xlpm.ProblemFound="", "", "Error 13: Problem sequences found (" &amp; _xlpm.ProblemFound &amp; ")"))</f>
        <v/>
      </c>
      <c r="BX464" s="4" t="str">
        <f>IF(AND(Table65[[#This Row],[Service]] &lt;&gt; "", Table65[[#This Row],[Codon Optimize Capitalized?]]&lt;&gt; "No", Table65[[#This Row],[Codon Optimize Capitalized?]]&lt;&gt; "", Table65[[#This Row],[Codon Optimize Capitalized?]]&lt;&gt; "No Options", EXACT(Table65[[#This Row],[Custom Sequence/Bank ID]],LOWER(Table65[[#This Row],[Custom Sequence/Bank ID]]))),"Error 14: Codon optimization is selected, but sequence is lowercase. Change regions for optimization to uppercase","")</f>
        <v/>
      </c>
      <c r="BY464" s="4" t="str">
        <f>IF(COUNTIF(Table65[Name], Table65[[#This Row],[Name]]) &gt; 1, "Error 15: Duplicate name", "")</f>
        <v/>
      </c>
      <c r="BZ464" s="4" t="str">
        <f>IF(
   Table65[[#This Row],[Service]]&lt;&gt;"",
   IF(
      AND(Table65[[#This Row],[Formulation]]="", Table65[[#This Row],[Number of Aliquots]]&gt;1),
      "Error 16: The RTC can only aliquot formulated circRNA; unformulated circRNA is stable through many freeze-thaw cycles",
      ""
   ),
   ""
)</f>
        <v/>
      </c>
      <c r="CA464" s="4" t="str">
        <f>IF(
   Table65[[#This Row],[Service]]&lt;&gt;"",
   IF(
      Table65[[#This Row],[Number of Aliquots]] &gt; (Table65[[#This Row],[Quantity (mg)]]*20),
      "Error 17: Too many aliquots. Maximum aliquots for Quantity requested = " &amp; (Table65[[#This Row],[Quantity (mg)]]*20),
      ""
   ),
   ""
)</f>
        <v/>
      </c>
      <c r="CB464" s="4" t="str">
        <f>IF(
   AND(Table65[[#This Row],[Service]]&lt;&gt;"", Table65[[#This Row],[Quantity (mg)]]&lt;0.2, Table65[[#This Row],[Formulation]]&lt;&gt;"", Table65[[#This Row],[Formulation]]&lt;&gt;"None"),
   "Error 18: Quantity too low. Minimum is 0.2mg for formulations",
   ""
)</f>
        <v/>
      </c>
      <c r="CC464" s="4" t="str">
        <f>IF(
   AND(Table65[[#This Row],[Service]]&lt;&gt;"", Table65[[#This Row],[Vector]]="No Vector", Table65[[#This Row],[Service]]&lt;&gt;"HT Geneblock Custom RNA"),
   "Error 19: [No Vector] can only be used for Geneblock service",
   ""
)</f>
        <v/>
      </c>
      <c r="CD464" s="4" t="str">
        <f>_xlfn.LET(
    _xlpm.errorList, _xlfn.TEXTJOIN(". ", TRUE, Table_Sequence_Check[[#This Row],[Problem Sequence Check]:[GC Check]],Table_Sequence_Check[[#This Row],[Restriction Enzyme Error]:[Gblock No Vector Check]]),
    IF(AND(Table65[[#This Row],[Service]]&lt;&gt;"", Table65[[#This Row],[Custom Sequence/Bank ID]]&lt;&gt;"SPECIAL",_xlpm.errorList&lt;&gt;""), _xlpm.errorList &amp; ".", "")
)</f>
        <v/>
      </c>
      <c r="CF464" s="3" t="str">
        <f t="shared" si="35"/>
        <v>Required</v>
      </c>
      <c r="CG464" s="1" t="str">
        <f t="shared" si="36"/>
        <v>Optional</v>
      </c>
      <c r="CH464" s="1" t="str">
        <f>IF(Table65[[#This Row],[Service]]&lt;&gt;"",IF((Table65[[#This Row],[Service]]="HT Custom RNA") + (Table65[[#This Row],[Service]]="HT Geneblock Custom RNA"), "Empty","Required"),"Empty")</f>
        <v>Empty</v>
      </c>
      <c r="CI464" s="1" t="str">
        <f>IF(Table65[[#This Row],[Service]] = "Stock RNA", "Required","Empty")</f>
        <v>Empty</v>
      </c>
      <c r="CJ464" s="1" t="str">
        <f>IF(OR(Table65[[#This Row],[Service]] = "Custom RNA", Table65[[#This Row],[Service]] = "HT Custom RNA", Table65[[#This Row],[Service]] = "HT Geneblock Custom RNA", Table65[[#This Row],[Service]] = "Formulation"), "Required", "Empty")</f>
        <v>Empty</v>
      </c>
      <c r="CK464" s="1" t="str">
        <f>IF(OR(Table65[[#This Row],[Service]] = "Custom RNA", Table65[[#This Row],[Service]] = "HT Custom RNA", Table65[[#This Row],[Service]] = "HT Geneblock Custom RNA"), "Required", "Empty")</f>
        <v>Empty</v>
      </c>
      <c r="CL464" s="1" t="str">
        <f>IF(OR(Table65[[#This Row],[Service]] = "Custom RNA", Table65[[#This Row],[Service]] = "HT Custom RNA", Table65[[#This Row],[Service]] = "HT Geneblock Custom RNA"), "Required", "Empty")</f>
        <v>Empty</v>
      </c>
      <c r="CM464" s="1" t="str">
        <f>IF(OR(Table65[[#This Row],[Service]] = "Custom RNA", Table65[[#This Row],[Service]] = "HT Custom RNA", Table65[[#This Row],[Service]] = "HT Geneblock Custom RNA"), "Required", "Empty")</f>
        <v>Empty</v>
      </c>
      <c r="CN464" s="1" t="str">
        <f>IF(AND(Table65[[#This Row],[Vector]]&lt;&gt;"Banked Construct", OR(Table65[[#This Row],[Service]] = "Custom RNA", Table65[[#This Row],[Service]] = "HT Custom RNA",Table65[[#This Row],[Service]] = "HT Geneblock Custom RNA",)), "Optional", "Empty")</f>
        <v>Empty</v>
      </c>
      <c r="CO464" s="1" t="str">
        <f>IF(OR(Table65[[#This Row],[Service]] = "Custom RNA", Table65[[#This Row],[Service]] = "HT Custom RNA"), "Optional", "Empty")</f>
        <v>Empty</v>
      </c>
      <c r="CP464" s="1" t="str">
        <f>IF(OR(Table65[[#This Row],[Service]] = "Custom RNA", Table65[[#This Row],[Service]] = "HT Custom RNA", Table65[[#This Row],[Service]] = "HT Custom Geneblock RNA"), "Optional", "Empty")</f>
        <v>Empty</v>
      </c>
      <c r="CQ464" s="1" t="str">
        <f>IF(Table65[[#This Row],[Service]]&lt;&gt;"",IF(OR(Table65[[#This Row],[Service]]="HT Custom RNA", Table65[[#This Row],[Service]]="HT Geneblock Custom RNA"), "Empty","Optional"),"Empty")</f>
        <v>Empty</v>
      </c>
      <c r="CR464" s="1" t="str">
        <f>IF(AND(Table65[[#This Row],[Formulation]]&lt;&gt;"",Table65[[#This Row],[Formulation]]&lt;&gt;"None",Table65[[#This Row],[Formulation]]&lt;&gt;"No Options"), "Required","Empty")</f>
        <v>Empty</v>
      </c>
      <c r="CS464" s="1" t="str">
        <f>IF(AND(Table65[[#This Row],[Formulation]]&lt;&gt;"",Table65[[#This Row],[Formulation]]&lt;&gt;"None",Table65[[#This Row],[Formulation]]&lt;&gt;"No Options"), "Optional","Empty")</f>
        <v>Empty</v>
      </c>
      <c r="CT464" s="1" t="str">
        <f t="shared" si="37"/>
        <v>Optional</v>
      </c>
      <c r="CU464" s="1" t="str">
        <f t="shared" si="38"/>
        <v>Optional</v>
      </c>
      <c r="CV464" s="2" t="str">
        <f t="shared" si="39"/>
        <v>Optional</v>
      </c>
    </row>
    <row r="465" spans="1:100" x14ac:dyDescent="0.35">
      <c r="A465" s="69">
        <v>461</v>
      </c>
      <c r="B465" s="59"/>
      <c r="C465" s="83"/>
      <c r="D465" s="85"/>
      <c r="E465" s="90"/>
      <c r="F465" s="60"/>
      <c r="G465" s="60"/>
      <c r="H465" s="60"/>
      <c r="I465" s="61"/>
      <c r="J465" s="61"/>
      <c r="K465" s="105"/>
      <c r="L465" s="90"/>
      <c r="M465" s="60"/>
      <c r="N465" s="108"/>
      <c r="O465" s="91"/>
      <c r="P465" s="111"/>
      <c r="Q465" s="93" t="str">
        <f>Table_Sequence_Check[[#This Row],[Final Warnings]]</f>
        <v/>
      </c>
      <c r="R465" s="19"/>
      <c r="S465" s="19"/>
      <c r="T465" s="19"/>
      <c r="BG465" s="3" t="str" cm="1">
        <f t="array" ref="BG465">_xlfn.LET(
    _xlpm.ProblemFound, _xlfn.TEXTJOIN(", ", TRUE, IF(OR(Table65[[#This Row],[Codon Optimize Capitalized?]]="No", Table65[[#This Row],[Codon Optimize Capitalized?]]=""), IF((ISNUMBER(SEARCH(Table_Problem_Sequences[Problem Sequences], Table65[[#This Row],[Custom Sequence/Bank ID]]))), Table_Problem_Sequences[Problem Sequences], ""),IF((ISNUMBER(FIND(LOWER(Table_Problem_Sequences[Problem Sequences]), Table65[[#This Row],[Custom Sequence/Bank ID]]))), Table_Problem_Sequences[Problem Sequences], ""))),
    IF(_xlpm.ProblemFound="", "", "Warning 1: Problem sequences found (" &amp; _xlpm.ProblemFound &amp; ")"))</f>
        <v/>
      </c>
      <c r="BH465" s="3" t="str">
        <f>IF(AND(Table65[[#This Row],[Vector]] &lt;&gt; "Banked Construct",Table65[[#This Row],[Service]]&lt;&gt;"Stock RNA", LEN(Table65[[#This Row],[Custom Sequence/Bank ID]])&lt;300, Table65[[#This Row],[Custom Sequence/Bank ID]]&lt;&gt;""),"Comment: Sequence is less than 300nt. A spacer sequence will be added to bring the length up to 300nt","")</f>
        <v/>
      </c>
      <c r="BI465" s="1" t="str">
        <f>IF(AND(Table65[[#This Row],[Custom Sequence/Bank ID]]&lt;&gt;"", Table65[[#This Row],[Codon Optimize Capitalized?]]&lt;&gt; "No", Table65[[#This Row],[Codon Optimize Capitalized?]]&lt;&gt; "", Table65[[#This Row],[Codon Optimize Capitalized?]]&lt;&gt; "No Options"),
    IF(MOD(LEN(SUBSTITUTE(SUBSTITUTE(SUBSTITUTE(SUBSTITUTE(SUBSTITUTE(Table65[[#This Row],[Custom Sequence/Bank ID]], "a", ""), "c", ""), "g", ""), "u", ""), "t", "")), 3) = 0,
        "",
        "Error 3: Optimization regions not divisible by 3"),
    "")</f>
        <v/>
      </c>
      <c r="BJ465" s="1" t="str">
        <f>IF(
    Table65[[#This Row],[Vector]]="Banked Construct",
    IF(
        AND(
            LEFT(Table65[[#This Row],[Custom Sequence/Bank ID]], 3)="RTC",
            ISNUMBER(VALUE(MID(Table65[[#This Row],[Custom Sequence/Bank ID]], 4, 7))),
            LEN(Table65[[#This Row],[Custom Sequence/Bank ID]])=10
        ),
        "",
        "Error 4: Incorrect Bank ID"
    ),
    ""
)</f>
        <v/>
      </c>
      <c r="BK465" s="1" t="str">
        <f>IF(
   AND(Table65[[#This Row],[Vector]]&lt;&gt;"Banked Construct", LEN(Table65[[#This Row],[Custom Sequence/Bank ID]])&gt;0),
   IF(
      LEN(
         SUBSTITUTE(
            SUBSTITUTE(
               SUBSTITUTE(
                  SUBSTITUTE(UPPER(Table65[[#This Row],[Custom Sequence/Bank ID]]),"A",""),
               "C",""),
            "T",""),
         "G","")
      )&gt;0,
      "Error 5: Non-ACGT characters present",
      ""
   ),
   ""
)</f>
        <v/>
      </c>
      <c r="BL465" s="4" t="str">
        <f>IF(AND(Table65[[#This Row],[Vector]] &lt;&gt; "Banked Construct",Table65[[#This Row],[Service]]="Custom RNA", LEN(Table65[[#This Row],[Custom Sequence/Bank ID]])&gt;10000),"Error 6: Maximum sequence length is 10,000nt",IF(AND(Table65[[#This Row],[Vector]] &lt;&gt; "Banked Construct",Table65[[#This Row],[Service]]="HT Custom RNA", LEN(Table65[[#This Row],[Custom Sequence/Bank ID]])&gt;5000),"Error 6: Maximum sequence length for HT is 5,000nt", IF(Table65[[#This Row],[Service]]="HT Geneblock Custom RNA", IF(AND(Table65[[#This Row],[Vector]]="RTC coding circRNA", LEN(Table65[[#This Row],[Custom Sequence/Bank ID]])&gt;3793),"Error 6: Maximum sequence length for Coding CircRNA Geneblock is 3,793nt", IF(AND(Table65[[#This Row],[Vector]]="RTC noncoding circRNA", LEN(Table65[[#This Row],[Custom Sequence/Bank ID]])&gt;4493),"Error 6: Maximum sequence length for Noncoding CircRNA Geneblock is 4,493nt", IF(AND(Table65[[#This Row],[Vector]]="RTC Other RNA", LEN(Table65[[#This Row],[Custom Sequence/Bank ID]])&gt;4913),"Error 6: Maximum sequence length for Other RNA Geneblock is 4,913nt",""))),"")))</f>
        <v/>
      </c>
      <c r="BM465" s="4" t="str">
        <f>IF(AND(Table65[[#This Row],[Vector]] &lt;&gt; "Banked Construct", Table65[[#This Row],[Service]]&lt;&gt;"Stock RNA", Table65[[#This Row],[Custom Sequence/Bank ID]]&lt;&gt;""),
    _xlfn.LET(
        _xlpm.Sequence, Table65[[#This Row],[Custom Sequence/Bank ID]],
        _xlpm.OriginalLength, IF(AND(Table65[[#This Row],[Codon Optimize Capitalized?]] &lt;&gt; "No", Table65[[#This Row],[Codon Optimize Capitalized?]] &lt;&gt; ""),
                           LEN(SUBSTITUTE(SUBSTITUTE(SUBSTITUTE(SUBSTITUTE(SUBSTITUTE(_xlpm.Sequence, "A", ""), "C", ""), "G", ""), "T", ""), "U", "")),
                           LEN(_xlpm.Sequence)),
        _xlpm.NoGCLength, IF(AND(Table65[[#This Row],[Codon Optimize Capitalized?]] &lt;&gt; "No", Table65[[#This Row],[Codon Optimize Capitalized?]] &lt;&gt; ""),
                       LEN((SUBSTITUTE(SUBSTITUTE(SUBSTITUTE(SUBSTITUTE(SUBSTITUTE(SUBSTITUTE(SUBSTITUTE(_xlpm.Sequence, "A", ""), "C", ""), "G", ""), "T", ""), "U", ""), "g", ""), "c", ""))),
                       LEN(SUBSTITUTE(SUBSTITUTE(UPPER(_xlpm.Sequence), "G", ""), "C", ""))),
        _xlpm.GCLength, _xlpm.OriginalLength - _xlpm.NoGCLength,
        _xlpm.GCPercentage, IF(_xlpm.OriginalLength &gt; 15, _xlpm.GCLength / _xlpm.OriginalLength, 0.5),
                IF(OR(_xlpm.GCPercentage &gt; 0.65, _xlpm.GCPercentage &lt; 0.25), "Warning 7: Unoptimized region GC is not between 25-65%", "")
    ),
    ""
)</f>
        <v/>
      </c>
      <c r="BN465" s="4" t="str" cm="1">
        <f t="array" ref="BN465">_xlfn.LET(
    _xlpm.ProblemFound, _xlfn.TEXTJOIN(", ", TRUE, IF(OR(Table65[[#This Row],[Codon Optimize Capitalized?]]="No", Table65[[#This Row],[Codon Optimize Capitalized?]]=""), IF((ISNUMBER(SEARCH(Table_Restriction_Enzymes[XbaI], Table65[[#This Row],[Custom Sequence/Bank ID]]))), Table_Restriction_Enzymes[XbaI], ""),IF((ISNUMBER(FIND(LOWER(Table_Restriction_Enzymes[XbaI]), Table65[[#This Row],[Custom Sequence/Bank ID]]))), Table_Restriction_Enzymes[XbaI], ""))),
    IF(_xlpm.ProblemFound="", "", "[" &amp; _xlpm.ProblemFound &amp; "]"))</f>
        <v/>
      </c>
      <c r="BO465" s="4" t="str">
        <f>IF(Table_Sequence_Check[[#This Row],[Restriction Enzyme 1 Check]]&lt;&gt;"", Table_Restriction_Enzymes[[#Headers],[XbaI]],"")</f>
        <v/>
      </c>
      <c r="BP465" s="4" t="str" cm="1">
        <f t="array" ref="BP465">_xlfn.LET(
    _xlpm.ProblemFound, _xlfn.TEXTJOIN(", ", TRUE, IF(OR(Table65[[#This Row],[Codon Optimize Capitalized?]]="No", Table65[[#This Row],[Codon Optimize Capitalized?]]=""), IF((ISNUMBER(SEARCH(Table_Restriction_Enzymes[AscI], Table65[[#This Row],[Custom Sequence/Bank ID]]))), Table_Restriction_Enzymes[AscI], ""),IF((ISNUMBER(FIND(LOWER(Table_Restriction_Enzymes[AscI]), Table65[[#This Row],[Custom Sequence/Bank ID]]))), Table_Restriction_Enzymes[AscI], ""))),
    IF(_xlpm.ProblemFound="", "", "[" &amp; _xlpm.ProblemFound &amp; "]"))</f>
        <v/>
      </c>
      <c r="BQ465" s="4" t="str">
        <f>IF(Table_Sequence_Check[[#This Row],[Restriction Enzyme 2 Check]]&lt;&gt;"", Table_Restriction_Enzymes[[#Headers],[AscI]],"")</f>
        <v/>
      </c>
      <c r="BR465" s="4" t="str">
        <f>IF(AND(Table65[[#This Row],[Vector]] &lt;&gt; "Banked Construct",Table65[[#This Row],[Service]]&lt;&gt;"Stock RNA", Table65[[#This Row],[Service]]&lt;&gt;"HT Geneblock Custom RNA", Table_Sequence_Check[[#This Row],[Restriction Enzyme 1 Check]]&lt;&gt;"", Table_Sequence_Check[[#This Row],[Restriction Enzyme 2 Check]]&lt;&gt; ""),"Error 8: Remove instances of one of the following: " &amp; _xlfn.CONCAT(Table_Sequence_Check[[#This Row],[Restriction Enzyme 1 Check]],Table_Sequence_Check[[#This Row],[Restriction Enzyme 2 Check]]),"")</f>
        <v/>
      </c>
      <c r="BS465" s="4" t="str" cm="1">
        <f t="array" ref="BS465">IF(
   AND(
      Table65[[#This Row],[Service]] &lt;&gt; "",
      OR(
         COUNTIF(Table65[Service], "HT Custom RNA") &gt; 0,
         COUNTIF(Table65[Service], "HT Geneblock Custom RNA") &gt; 0
      ),
      COUNTA(_xlfn.UNIQUE(_xlfn._xlws.FILTER(Table65[Service], Table65[Service] &lt;&gt; ""))) &gt; 1
   ),
   "Error 9: If selecting HT Custom RNA or HT Geneblock Custom RNA, all items must match the selected HT service",
   ""
)</f>
        <v/>
      </c>
      <c r="BT465" s="4" t="str" cm="1">
        <f t="array" ref="BT465">IF(
   AND(
      Table65[[#This Row],[Service]] &lt;&gt; "",
      OR(COUNTIF(Table65[Service], "*HT Custom RNA*") &gt; 0, COUNTIF(Table65[Service], "*HT Geneblock Custom RNA*") &gt; 0),
      OR(
         COUNTA(_xlfn.UNIQUE(_xlfn._xlws.FILTER(Table65[RNA Analytics], (Table65[Service] &lt;&gt; "")))) &gt; 1,
         COUNTA(_xlfn.UNIQUE(_xlfn._xlws.FILTER(Table65[Bank Construct?], (Table65[Service] &lt;&gt; "")))) &gt; 1,
         COUNTA(_xlfn.UNIQUE(_xlfn._xlws.FILTER(Table65[Synthesis Type], (Table65[Service] &lt;&gt; "")))) &gt; 1
      )
   ),
   "Error 10: If submitting HT Custom RNA or HT Geneblock Custom RNA service request, all items must have the same Synthesis Type, Banking, and Analytics",
   ""
)</f>
        <v/>
      </c>
      <c r="BU465" s="4" t="str">
        <f>IF(AND(OR(Table65[[#This Row],[Service]] = "HT Custom RNA",Table65[[#This Row],[Service]] = "HT Geneblock Custom RNA"), Table65[[#This Row],[Vector]]="Banked Construct"),"Error 11: Banked constructs cannot be submitted for HT/Geneblock Custom RNA service. Contact the core if you'd like to resynthesize an entire banked plate","")</f>
        <v/>
      </c>
      <c r="BV465" s="4" t="str">
        <f>IF(AND(Table65[[#This Row],[Service]] &lt;&gt; "", Table65[[#This Row],[Vector]]="Banked Construct", Table65[[#This Row],[Bank Construct?]]="Yes"),"Error 12: Cannot bank constructs that are already banked","")</f>
        <v/>
      </c>
      <c r="BW465" s="4" t="str" cm="1">
        <f t="array" ref="BW465">_xlfn.LET(
    _xlpm.ProblemFound, _xlfn.TEXTJOIN(", ", TRUE, IF(AND(Table65[[#This Row],[Synthesis Type]]="Other RNA", OR(Table65[[#This Row],[Codon Optimize Capitalized?]]="No", Table65[[#This Row],[Codon Optimize Capitalized?]]="")), IF((ISNUMBER(SEARCH(Table_pA_Check[pA Check], Table65[[#This Row],[Custom Sequence/Bank ID]]))), Table_pA_Check[pA Check], ""),IF((ISNUMBER(FIND(LOWER(Table_pA_Check[pA Check]), Table65[[#This Row],[Custom Sequence/Bank ID]]))), Table_pA_Check[pA Check], ""))),
    IF(_xlpm.ProblemFound="", "", "Error 13: Problem sequences found (" &amp; _xlpm.ProblemFound &amp; ")"))</f>
        <v/>
      </c>
      <c r="BX465" s="4" t="str">
        <f>IF(AND(Table65[[#This Row],[Service]] &lt;&gt; "", Table65[[#This Row],[Codon Optimize Capitalized?]]&lt;&gt; "No", Table65[[#This Row],[Codon Optimize Capitalized?]]&lt;&gt; "", Table65[[#This Row],[Codon Optimize Capitalized?]]&lt;&gt; "No Options", EXACT(Table65[[#This Row],[Custom Sequence/Bank ID]],LOWER(Table65[[#This Row],[Custom Sequence/Bank ID]]))),"Error 14: Codon optimization is selected, but sequence is lowercase. Change regions for optimization to uppercase","")</f>
        <v/>
      </c>
      <c r="BY465" s="4" t="str">
        <f>IF(COUNTIF(Table65[Name], Table65[[#This Row],[Name]]) &gt; 1, "Error 15: Duplicate name", "")</f>
        <v/>
      </c>
      <c r="BZ465" s="4" t="str">
        <f>IF(
   Table65[[#This Row],[Service]]&lt;&gt;"",
   IF(
      AND(Table65[[#This Row],[Formulation]]="", Table65[[#This Row],[Number of Aliquots]]&gt;1),
      "Error 16: The RTC can only aliquot formulated circRNA; unformulated circRNA is stable through many freeze-thaw cycles",
      ""
   ),
   ""
)</f>
        <v/>
      </c>
      <c r="CA465" s="4" t="str">
        <f>IF(
   Table65[[#This Row],[Service]]&lt;&gt;"",
   IF(
      Table65[[#This Row],[Number of Aliquots]] &gt; (Table65[[#This Row],[Quantity (mg)]]*20),
      "Error 17: Too many aliquots. Maximum aliquots for Quantity requested = " &amp; (Table65[[#This Row],[Quantity (mg)]]*20),
      ""
   ),
   ""
)</f>
        <v/>
      </c>
      <c r="CB465" s="4" t="str">
        <f>IF(
   AND(Table65[[#This Row],[Service]]&lt;&gt;"", Table65[[#This Row],[Quantity (mg)]]&lt;0.2, Table65[[#This Row],[Formulation]]&lt;&gt;"", Table65[[#This Row],[Formulation]]&lt;&gt;"None"),
   "Error 18: Quantity too low. Minimum is 0.2mg for formulations",
   ""
)</f>
        <v/>
      </c>
      <c r="CC465" s="4" t="str">
        <f>IF(
   AND(Table65[[#This Row],[Service]]&lt;&gt;"", Table65[[#This Row],[Vector]]="No Vector", Table65[[#This Row],[Service]]&lt;&gt;"HT Geneblock Custom RNA"),
   "Error 19: [No Vector] can only be used for Geneblock service",
   ""
)</f>
        <v/>
      </c>
      <c r="CD465" s="4" t="str">
        <f>_xlfn.LET(
    _xlpm.errorList, _xlfn.TEXTJOIN(". ", TRUE, Table_Sequence_Check[[#This Row],[Problem Sequence Check]:[GC Check]],Table_Sequence_Check[[#This Row],[Restriction Enzyme Error]:[Gblock No Vector Check]]),
    IF(AND(Table65[[#This Row],[Service]]&lt;&gt;"", Table65[[#This Row],[Custom Sequence/Bank ID]]&lt;&gt;"SPECIAL",_xlpm.errorList&lt;&gt;""), _xlpm.errorList &amp; ".", "")
)</f>
        <v/>
      </c>
      <c r="CF465" s="3" t="str">
        <f t="shared" si="35"/>
        <v>Required</v>
      </c>
      <c r="CG465" s="1" t="str">
        <f t="shared" si="36"/>
        <v>Optional</v>
      </c>
      <c r="CH465" s="1" t="str">
        <f>IF(Table65[[#This Row],[Service]]&lt;&gt;"",IF((Table65[[#This Row],[Service]]="HT Custom RNA") + (Table65[[#This Row],[Service]]="HT Geneblock Custom RNA"), "Empty","Required"),"Empty")</f>
        <v>Empty</v>
      </c>
      <c r="CI465" s="1" t="str">
        <f>IF(Table65[[#This Row],[Service]] = "Stock RNA", "Required","Empty")</f>
        <v>Empty</v>
      </c>
      <c r="CJ465" s="1" t="str">
        <f>IF(OR(Table65[[#This Row],[Service]] = "Custom RNA", Table65[[#This Row],[Service]] = "HT Custom RNA", Table65[[#This Row],[Service]] = "HT Geneblock Custom RNA", Table65[[#This Row],[Service]] = "Formulation"), "Required", "Empty")</f>
        <v>Empty</v>
      </c>
      <c r="CK465" s="1" t="str">
        <f>IF(OR(Table65[[#This Row],[Service]] = "Custom RNA", Table65[[#This Row],[Service]] = "HT Custom RNA", Table65[[#This Row],[Service]] = "HT Geneblock Custom RNA"), "Required", "Empty")</f>
        <v>Empty</v>
      </c>
      <c r="CL465" s="1" t="str">
        <f>IF(OR(Table65[[#This Row],[Service]] = "Custom RNA", Table65[[#This Row],[Service]] = "HT Custom RNA", Table65[[#This Row],[Service]] = "HT Geneblock Custom RNA"), "Required", "Empty")</f>
        <v>Empty</v>
      </c>
      <c r="CM465" s="1" t="str">
        <f>IF(OR(Table65[[#This Row],[Service]] = "Custom RNA", Table65[[#This Row],[Service]] = "HT Custom RNA", Table65[[#This Row],[Service]] = "HT Geneblock Custom RNA"), "Required", "Empty")</f>
        <v>Empty</v>
      </c>
      <c r="CN465" s="1" t="str">
        <f>IF(AND(Table65[[#This Row],[Vector]]&lt;&gt;"Banked Construct", OR(Table65[[#This Row],[Service]] = "Custom RNA", Table65[[#This Row],[Service]] = "HT Custom RNA",Table65[[#This Row],[Service]] = "HT Geneblock Custom RNA",)), "Optional", "Empty")</f>
        <v>Empty</v>
      </c>
      <c r="CO465" s="1" t="str">
        <f>IF(OR(Table65[[#This Row],[Service]] = "Custom RNA", Table65[[#This Row],[Service]] = "HT Custom RNA"), "Optional", "Empty")</f>
        <v>Empty</v>
      </c>
      <c r="CP465" s="1" t="str">
        <f>IF(OR(Table65[[#This Row],[Service]] = "Custom RNA", Table65[[#This Row],[Service]] = "HT Custom RNA", Table65[[#This Row],[Service]] = "HT Custom Geneblock RNA"), "Optional", "Empty")</f>
        <v>Empty</v>
      </c>
      <c r="CQ465" s="1" t="str">
        <f>IF(Table65[[#This Row],[Service]]&lt;&gt;"",IF(OR(Table65[[#This Row],[Service]]="HT Custom RNA", Table65[[#This Row],[Service]]="HT Geneblock Custom RNA"), "Empty","Optional"),"Empty")</f>
        <v>Empty</v>
      </c>
      <c r="CR465" s="1" t="str">
        <f>IF(AND(Table65[[#This Row],[Formulation]]&lt;&gt;"",Table65[[#This Row],[Formulation]]&lt;&gt;"None",Table65[[#This Row],[Formulation]]&lt;&gt;"No Options"), "Required","Empty")</f>
        <v>Empty</v>
      </c>
      <c r="CS465" s="1" t="str">
        <f>IF(AND(Table65[[#This Row],[Formulation]]&lt;&gt;"",Table65[[#This Row],[Formulation]]&lt;&gt;"None",Table65[[#This Row],[Formulation]]&lt;&gt;"No Options"), "Optional","Empty")</f>
        <v>Empty</v>
      </c>
      <c r="CT465" s="1" t="str">
        <f t="shared" si="37"/>
        <v>Optional</v>
      </c>
      <c r="CU465" s="1" t="str">
        <f t="shared" si="38"/>
        <v>Optional</v>
      </c>
      <c r="CV465" s="2" t="str">
        <f t="shared" si="39"/>
        <v>Optional</v>
      </c>
    </row>
    <row r="466" spans="1:100" x14ac:dyDescent="0.35">
      <c r="A466" s="69">
        <v>462</v>
      </c>
      <c r="B466" s="59"/>
      <c r="C466" s="83"/>
      <c r="D466" s="85"/>
      <c r="E466" s="90"/>
      <c r="F466" s="60"/>
      <c r="G466" s="60"/>
      <c r="H466" s="60"/>
      <c r="I466" s="61"/>
      <c r="J466" s="61"/>
      <c r="K466" s="105"/>
      <c r="L466" s="90"/>
      <c r="M466" s="60"/>
      <c r="N466" s="108"/>
      <c r="O466" s="91"/>
      <c r="P466" s="111"/>
      <c r="Q466" s="93" t="str">
        <f>Table_Sequence_Check[[#This Row],[Final Warnings]]</f>
        <v/>
      </c>
      <c r="R466" s="19"/>
      <c r="S466" s="19"/>
      <c r="T466" s="19"/>
      <c r="BG466" s="3" t="str" cm="1">
        <f t="array" ref="BG466">_xlfn.LET(
    _xlpm.ProblemFound, _xlfn.TEXTJOIN(", ", TRUE, IF(OR(Table65[[#This Row],[Codon Optimize Capitalized?]]="No", Table65[[#This Row],[Codon Optimize Capitalized?]]=""), IF((ISNUMBER(SEARCH(Table_Problem_Sequences[Problem Sequences], Table65[[#This Row],[Custom Sequence/Bank ID]]))), Table_Problem_Sequences[Problem Sequences], ""),IF((ISNUMBER(FIND(LOWER(Table_Problem_Sequences[Problem Sequences]), Table65[[#This Row],[Custom Sequence/Bank ID]]))), Table_Problem_Sequences[Problem Sequences], ""))),
    IF(_xlpm.ProblemFound="", "", "Warning 1: Problem sequences found (" &amp; _xlpm.ProblemFound &amp; ")"))</f>
        <v/>
      </c>
      <c r="BH466" s="3" t="str">
        <f>IF(AND(Table65[[#This Row],[Vector]] &lt;&gt; "Banked Construct",Table65[[#This Row],[Service]]&lt;&gt;"Stock RNA", LEN(Table65[[#This Row],[Custom Sequence/Bank ID]])&lt;300, Table65[[#This Row],[Custom Sequence/Bank ID]]&lt;&gt;""),"Comment: Sequence is less than 300nt. A spacer sequence will be added to bring the length up to 300nt","")</f>
        <v/>
      </c>
      <c r="BI466" s="1" t="str">
        <f>IF(AND(Table65[[#This Row],[Custom Sequence/Bank ID]]&lt;&gt;"", Table65[[#This Row],[Codon Optimize Capitalized?]]&lt;&gt; "No", Table65[[#This Row],[Codon Optimize Capitalized?]]&lt;&gt; "", Table65[[#This Row],[Codon Optimize Capitalized?]]&lt;&gt; "No Options"),
    IF(MOD(LEN(SUBSTITUTE(SUBSTITUTE(SUBSTITUTE(SUBSTITUTE(SUBSTITUTE(Table65[[#This Row],[Custom Sequence/Bank ID]], "a", ""), "c", ""), "g", ""), "u", ""), "t", "")), 3) = 0,
        "",
        "Error 3: Optimization regions not divisible by 3"),
    "")</f>
        <v/>
      </c>
      <c r="BJ466" s="1" t="str">
        <f>IF(
    Table65[[#This Row],[Vector]]="Banked Construct",
    IF(
        AND(
            LEFT(Table65[[#This Row],[Custom Sequence/Bank ID]], 3)="RTC",
            ISNUMBER(VALUE(MID(Table65[[#This Row],[Custom Sequence/Bank ID]], 4, 7))),
            LEN(Table65[[#This Row],[Custom Sequence/Bank ID]])=10
        ),
        "",
        "Error 4: Incorrect Bank ID"
    ),
    ""
)</f>
        <v/>
      </c>
      <c r="BK466" s="1" t="str">
        <f>IF(
   AND(Table65[[#This Row],[Vector]]&lt;&gt;"Banked Construct", LEN(Table65[[#This Row],[Custom Sequence/Bank ID]])&gt;0),
   IF(
      LEN(
         SUBSTITUTE(
            SUBSTITUTE(
               SUBSTITUTE(
                  SUBSTITUTE(UPPER(Table65[[#This Row],[Custom Sequence/Bank ID]]),"A",""),
               "C",""),
            "T",""),
         "G","")
      )&gt;0,
      "Error 5: Non-ACGT characters present",
      ""
   ),
   ""
)</f>
        <v/>
      </c>
      <c r="BL466" s="4" t="str">
        <f>IF(AND(Table65[[#This Row],[Vector]] &lt;&gt; "Banked Construct",Table65[[#This Row],[Service]]="Custom RNA", LEN(Table65[[#This Row],[Custom Sequence/Bank ID]])&gt;10000),"Error 6: Maximum sequence length is 10,000nt",IF(AND(Table65[[#This Row],[Vector]] &lt;&gt; "Banked Construct",Table65[[#This Row],[Service]]="HT Custom RNA", LEN(Table65[[#This Row],[Custom Sequence/Bank ID]])&gt;5000),"Error 6: Maximum sequence length for HT is 5,000nt", IF(Table65[[#This Row],[Service]]="HT Geneblock Custom RNA", IF(AND(Table65[[#This Row],[Vector]]="RTC coding circRNA", LEN(Table65[[#This Row],[Custom Sequence/Bank ID]])&gt;3793),"Error 6: Maximum sequence length for Coding CircRNA Geneblock is 3,793nt", IF(AND(Table65[[#This Row],[Vector]]="RTC noncoding circRNA", LEN(Table65[[#This Row],[Custom Sequence/Bank ID]])&gt;4493),"Error 6: Maximum sequence length for Noncoding CircRNA Geneblock is 4,493nt", IF(AND(Table65[[#This Row],[Vector]]="RTC Other RNA", LEN(Table65[[#This Row],[Custom Sequence/Bank ID]])&gt;4913),"Error 6: Maximum sequence length for Other RNA Geneblock is 4,913nt",""))),"")))</f>
        <v/>
      </c>
      <c r="BM466" s="4" t="str">
        <f>IF(AND(Table65[[#This Row],[Vector]] &lt;&gt; "Banked Construct", Table65[[#This Row],[Service]]&lt;&gt;"Stock RNA", Table65[[#This Row],[Custom Sequence/Bank ID]]&lt;&gt;""),
    _xlfn.LET(
        _xlpm.Sequence, Table65[[#This Row],[Custom Sequence/Bank ID]],
        _xlpm.OriginalLength, IF(AND(Table65[[#This Row],[Codon Optimize Capitalized?]] &lt;&gt; "No", Table65[[#This Row],[Codon Optimize Capitalized?]] &lt;&gt; ""),
                           LEN(SUBSTITUTE(SUBSTITUTE(SUBSTITUTE(SUBSTITUTE(SUBSTITUTE(_xlpm.Sequence, "A", ""), "C", ""), "G", ""), "T", ""), "U", "")),
                           LEN(_xlpm.Sequence)),
        _xlpm.NoGCLength, IF(AND(Table65[[#This Row],[Codon Optimize Capitalized?]] &lt;&gt; "No", Table65[[#This Row],[Codon Optimize Capitalized?]] &lt;&gt; ""),
                       LEN((SUBSTITUTE(SUBSTITUTE(SUBSTITUTE(SUBSTITUTE(SUBSTITUTE(SUBSTITUTE(SUBSTITUTE(_xlpm.Sequence, "A", ""), "C", ""), "G", ""), "T", ""), "U", ""), "g", ""), "c", ""))),
                       LEN(SUBSTITUTE(SUBSTITUTE(UPPER(_xlpm.Sequence), "G", ""), "C", ""))),
        _xlpm.GCLength, _xlpm.OriginalLength - _xlpm.NoGCLength,
        _xlpm.GCPercentage, IF(_xlpm.OriginalLength &gt; 15, _xlpm.GCLength / _xlpm.OriginalLength, 0.5),
                IF(OR(_xlpm.GCPercentage &gt; 0.65, _xlpm.GCPercentage &lt; 0.25), "Warning 7: Unoptimized region GC is not between 25-65%", "")
    ),
    ""
)</f>
        <v/>
      </c>
      <c r="BN466" s="4" t="str" cm="1">
        <f t="array" ref="BN466">_xlfn.LET(
    _xlpm.ProblemFound, _xlfn.TEXTJOIN(", ", TRUE, IF(OR(Table65[[#This Row],[Codon Optimize Capitalized?]]="No", Table65[[#This Row],[Codon Optimize Capitalized?]]=""), IF((ISNUMBER(SEARCH(Table_Restriction_Enzymes[XbaI], Table65[[#This Row],[Custom Sequence/Bank ID]]))), Table_Restriction_Enzymes[XbaI], ""),IF((ISNUMBER(FIND(LOWER(Table_Restriction_Enzymes[XbaI]), Table65[[#This Row],[Custom Sequence/Bank ID]]))), Table_Restriction_Enzymes[XbaI], ""))),
    IF(_xlpm.ProblemFound="", "", "[" &amp; _xlpm.ProblemFound &amp; "]"))</f>
        <v/>
      </c>
      <c r="BO466" s="4" t="str">
        <f>IF(Table_Sequence_Check[[#This Row],[Restriction Enzyme 1 Check]]&lt;&gt;"", Table_Restriction_Enzymes[[#Headers],[XbaI]],"")</f>
        <v/>
      </c>
      <c r="BP466" s="4" t="str" cm="1">
        <f t="array" ref="BP466">_xlfn.LET(
    _xlpm.ProblemFound, _xlfn.TEXTJOIN(", ", TRUE, IF(OR(Table65[[#This Row],[Codon Optimize Capitalized?]]="No", Table65[[#This Row],[Codon Optimize Capitalized?]]=""), IF((ISNUMBER(SEARCH(Table_Restriction_Enzymes[AscI], Table65[[#This Row],[Custom Sequence/Bank ID]]))), Table_Restriction_Enzymes[AscI], ""),IF((ISNUMBER(FIND(LOWER(Table_Restriction_Enzymes[AscI]), Table65[[#This Row],[Custom Sequence/Bank ID]]))), Table_Restriction_Enzymes[AscI], ""))),
    IF(_xlpm.ProblemFound="", "", "[" &amp; _xlpm.ProblemFound &amp; "]"))</f>
        <v/>
      </c>
      <c r="BQ466" s="4" t="str">
        <f>IF(Table_Sequence_Check[[#This Row],[Restriction Enzyme 2 Check]]&lt;&gt;"", Table_Restriction_Enzymes[[#Headers],[AscI]],"")</f>
        <v/>
      </c>
      <c r="BR466" s="4" t="str">
        <f>IF(AND(Table65[[#This Row],[Vector]] &lt;&gt; "Banked Construct",Table65[[#This Row],[Service]]&lt;&gt;"Stock RNA", Table65[[#This Row],[Service]]&lt;&gt;"HT Geneblock Custom RNA", Table_Sequence_Check[[#This Row],[Restriction Enzyme 1 Check]]&lt;&gt;"", Table_Sequence_Check[[#This Row],[Restriction Enzyme 2 Check]]&lt;&gt; ""),"Error 8: Remove instances of one of the following: " &amp; _xlfn.CONCAT(Table_Sequence_Check[[#This Row],[Restriction Enzyme 1 Check]],Table_Sequence_Check[[#This Row],[Restriction Enzyme 2 Check]]),"")</f>
        <v/>
      </c>
      <c r="BS466" s="4" t="str" cm="1">
        <f t="array" ref="BS466">IF(
   AND(
      Table65[[#This Row],[Service]] &lt;&gt; "",
      OR(
         COUNTIF(Table65[Service], "HT Custom RNA") &gt; 0,
         COUNTIF(Table65[Service], "HT Geneblock Custom RNA") &gt; 0
      ),
      COUNTA(_xlfn.UNIQUE(_xlfn._xlws.FILTER(Table65[Service], Table65[Service] &lt;&gt; ""))) &gt; 1
   ),
   "Error 9: If selecting HT Custom RNA or HT Geneblock Custom RNA, all items must match the selected HT service",
   ""
)</f>
        <v/>
      </c>
      <c r="BT466" s="4" t="str" cm="1">
        <f t="array" ref="BT466">IF(
   AND(
      Table65[[#This Row],[Service]] &lt;&gt; "",
      OR(COUNTIF(Table65[Service], "*HT Custom RNA*") &gt; 0, COUNTIF(Table65[Service], "*HT Geneblock Custom RNA*") &gt; 0),
      OR(
         COUNTA(_xlfn.UNIQUE(_xlfn._xlws.FILTER(Table65[RNA Analytics], (Table65[Service] &lt;&gt; "")))) &gt; 1,
         COUNTA(_xlfn.UNIQUE(_xlfn._xlws.FILTER(Table65[Bank Construct?], (Table65[Service] &lt;&gt; "")))) &gt; 1,
         COUNTA(_xlfn.UNIQUE(_xlfn._xlws.FILTER(Table65[Synthesis Type], (Table65[Service] &lt;&gt; "")))) &gt; 1
      )
   ),
   "Error 10: If submitting HT Custom RNA or HT Geneblock Custom RNA service request, all items must have the same Synthesis Type, Banking, and Analytics",
   ""
)</f>
        <v/>
      </c>
      <c r="BU466" s="4" t="str">
        <f>IF(AND(OR(Table65[[#This Row],[Service]] = "HT Custom RNA",Table65[[#This Row],[Service]] = "HT Geneblock Custom RNA"), Table65[[#This Row],[Vector]]="Banked Construct"),"Error 11: Banked constructs cannot be submitted for HT/Geneblock Custom RNA service. Contact the core if you'd like to resynthesize an entire banked plate","")</f>
        <v/>
      </c>
      <c r="BV466" s="4" t="str">
        <f>IF(AND(Table65[[#This Row],[Service]] &lt;&gt; "", Table65[[#This Row],[Vector]]="Banked Construct", Table65[[#This Row],[Bank Construct?]]="Yes"),"Error 12: Cannot bank constructs that are already banked","")</f>
        <v/>
      </c>
      <c r="BW466" s="4" t="str" cm="1">
        <f t="array" ref="BW466">_xlfn.LET(
    _xlpm.ProblemFound, _xlfn.TEXTJOIN(", ", TRUE, IF(AND(Table65[[#This Row],[Synthesis Type]]="Other RNA", OR(Table65[[#This Row],[Codon Optimize Capitalized?]]="No", Table65[[#This Row],[Codon Optimize Capitalized?]]="")), IF((ISNUMBER(SEARCH(Table_pA_Check[pA Check], Table65[[#This Row],[Custom Sequence/Bank ID]]))), Table_pA_Check[pA Check], ""),IF((ISNUMBER(FIND(LOWER(Table_pA_Check[pA Check]), Table65[[#This Row],[Custom Sequence/Bank ID]]))), Table_pA_Check[pA Check], ""))),
    IF(_xlpm.ProblemFound="", "", "Error 13: Problem sequences found (" &amp; _xlpm.ProblemFound &amp; ")"))</f>
        <v/>
      </c>
      <c r="BX466" s="4" t="str">
        <f>IF(AND(Table65[[#This Row],[Service]] &lt;&gt; "", Table65[[#This Row],[Codon Optimize Capitalized?]]&lt;&gt; "No", Table65[[#This Row],[Codon Optimize Capitalized?]]&lt;&gt; "", Table65[[#This Row],[Codon Optimize Capitalized?]]&lt;&gt; "No Options", EXACT(Table65[[#This Row],[Custom Sequence/Bank ID]],LOWER(Table65[[#This Row],[Custom Sequence/Bank ID]]))),"Error 14: Codon optimization is selected, but sequence is lowercase. Change regions for optimization to uppercase","")</f>
        <v/>
      </c>
      <c r="BY466" s="4" t="str">
        <f>IF(COUNTIF(Table65[Name], Table65[[#This Row],[Name]]) &gt; 1, "Error 15: Duplicate name", "")</f>
        <v/>
      </c>
      <c r="BZ466" s="4" t="str">
        <f>IF(
   Table65[[#This Row],[Service]]&lt;&gt;"",
   IF(
      AND(Table65[[#This Row],[Formulation]]="", Table65[[#This Row],[Number of Aliquots]]&gt;1),
      "Error 16: The RTC can only aliquot formulated circRNA; unformulated circRNA is stable through many freeze-thaw cycles",
      ""
   ),
   ""
)</f>
        <v/>
      </c>
      <c r="CA466" s="4" t="str">
        <f>IF(
   Table65[[#This Row],[Service]]&lt;&gt;"",
   IF(
      Table65[[#This Row],[Number of Aliquots]] &gt; (Table65[[#This Row],[Quantity (mg)]]*20),
      "Error 17: Too many aliquots. Maximum aliquots for Quantity requested = " &amp; (Table65[[#This Row],[Quantity (mg)]]*20),
      ""
   ),
   ""
)</f>
        <v/>
      </c>
      <c r="CB466" s="4" t="str">
        <f>IF(
   AND(Table65[[#This Row],[Service]]&lt;&gt;"", Table65[[#This Row],[Quantity (mg)]]&lt;0.2, Table65[[#This Row],[Formulation]]&lt;&gt;"", Table65[[#This Row],[Formulation]]&lt;&gt;"None"),
   "Error 18: Quantity too low. Minimum is 0.2mg for formulations",
   ""
)</f>
        <v/>
      </c>
      <c r="CC466" s="4" t="str">
        <f>IF(
   AND(Table65[[#This Row],[Service]]&lt;&gt;"", Table65[[#This Row],[Vector]]="No Vector", Table65[[#This Row],[Service]]&lt;&gt;"HT Geneblock Custom RNA"),
   "Error 19: [No Vector] can only be used for Geneblock service",
   ""
)</f>
        <v/>
      </c>
      <c r="CD466" s="4" t="str">
        <f>_xlfn.LET(
    _xlpm.errorList, _xlfn.TEXTJOIN(". ", TRUE, Table_Sequence_Check[[#This Row],[Problem Sequence Check]:[GC Check]],Table_Sequence_Check[[#This Row],[Restriction Enzyme Error]:[Gblock No Vector Check]]),
    IF(AND(Table65[[#This Row],[Service]]&lt;&gt;"", Table65[[#This Row],[Custom Sequence/Bank ID]]&lt;&gt;"SPECIAL",_xlpm.errorList&lt;&gt;""), _xlpm.errorList &amp; ".", "")
)</f>
        <v/>
      </c>
      <c r="CF466" s="3" t="str">
        <f t="shared" si="35"/>
        <v>Required</v>
      </c>
      <c r="CG466" s="1" t="str">
        <f t="shared" si="36"/>
        <v>Optional</v>
      </c>
      <c r="CH466" s="1" t="str">
        <f>IF(Table65[[#This Row],[Service]]&lt;&gt;"",IF((Table65[[#This Row],[Service]]="HT Custom RNA") + (Table65[[#This Row],[Service]]="HT Geneblock Custom RNA"), "Empty","Required"),"Empty")</f>
        <v>Empty</v>
      </c>
      <c r="CI466" s="1" t="str">
        <f>IF(Table65[[#This Row],[Service]] = "Stock RNA", "Required","Empty")</f>
        <v>Empty</v>
      </c>
      <c r="CJ466" s="1" t="str">
        <f>IF(OR(Table65[[#This Row],[Service]] = "Custom RNA", Table65[[#This Row],[Service]] = "HT Custom RNA", Table65[[#This Row],[Service]] = "HT Geneblock Custom RNA", Table65[[#This Row],[Service]] = "Formulation"), "Required", "Empty")</f>
        <v>Empty</v>
      </c>
      <c r="CK466" s="1" t="str">
        <f>IF(OR(Table65[[#This Row],[Service]] = "Custom RNA", Table65[[#This Row],[Service]] = "HT Custom RNA", Table65[[#This Row],[Service]] = "HT Geneblock Custom RNA"), "Required", "Empty")</f>
        <v>Empty</v>
      </c>
      <c r="CL466" s="1" t="str">
        <f>IF(OR(Table65[[#This Row],[Service]] = "Custom RNA", Table65[[#This Row],[Service]] = "HT Custom RNA", Table65[[#This Row],[Service]] = "HT Geneblock Custom RNA"), "Required", "Empty")</f>
        <v>Empty</v>
      </c>
      <c r="CM466" s="1" t="str">
        <f>IF(OR(Table65[[#This Row],[Service]] = "Custom RNA", Table65[[#This Row],[Service]] = "HT Custom RNA", Table65[[#This Row],[Service]] = "HT Geneblock Custom RNA"), "Required", "Empty")</f>
        <v>Empty</v>
      </c>
      <c r="CN466" s="1" t="str">
        <f>IF(AND(Table65[[#This Row],[Vector]]&lt;&gt;"Banked Construct", OR(Table65[[#This Row],[Service]] = "Custom RNA", Table65[[#This Row],[Service]] = "HT Custom RNA",Table65[[#This Row],[Service]] = "HT Geneblock Custom RNA",)), "Optional", "Empty")</f>
        <v>Empty</v>
      </c>
      <c r="CO466" s="1" t="str">
        <f>IF(OR(Table65[[#This Row],[Service]] = "Custom RNA", Table65[[#This Row],[Service]] = "HT Custom RNA"), "Optional", "Empty")</f>
        <v>Empty</v>
      </c>
      <c r="CP466" s="1" t="str">
        <f>IF(OR(Table65[[#This Row],[Service]] = "Custom RNA", Table65[[#This Row],[Service]] = "HT Custom RNA", Table65[[#This Row],[Service]] = "HT Custom Geneblock RNA"), "Optional", "Empty")</f>
        <v>Empty</v>
      </c>
      <c r="CQ466" s="1" t="str">
        <f>IF(Table65[[#This Row],[Service]]&lt;&gt;"",IF(OR(Table65[[#This Row],[Service]]="HT Custom RNA", Table65[[#This Row],[Service]]="HT Geneblock Custom RNA"), "Empty","Optional"),"Empty")</f>
        <v>Empty</v>
      </c>
      <c r="CR466" s="1" t="str">
        <f>IF(AND(Table65[[#This Row],[Formulation]]&lt;&gt;"",Table65[[#This Row],[Formulation]]&lt;&gt;"None",Table65[[#This Row],[Formulation]]&lt;&gt;"No Options"), "Required","Empty")</f>
        <v>Empty</v>
      </c>
      <c r="CS466" s="1" t="str">
        <f>IF(AND(Table65[[#This Row],[Formulation]]&lt;&gt;"",Table65[[#This Row],[Formulation]]&lt;&gt;"None",Table65[[#This Row],[Formulation]]&lt;&gt;"No Options"), "Optional","Empty")</f>
        <v>Empty</v>
      </c>
      <c r="CT466" s="1" t="str">
        <f t="shared" si="37"/>
        <v>Optional</v>
      </c>
      <c r="CU466" s="1" t="str">
        <f t="shared" si="38"/>
        <v>Optional</v>
      </c>
      <c r="CV466" s="2" t="str">
        <f t="shared" si="39"/>
        <v>Optional</v>
      </c>
    </row>
    <row r="467" spans="1:100" x14ac:dyDescent="0.35">
      <c r="A467" s="69">
        <v>463</v>
      </c>
      <c r="B467" s="59"/>
      <c r="C467" s="83"/>
      <c r="D467" s="85"/>
      <c r="E467" s="90"/>
      <c r="F467" s="60"/>
      <c r="G467" s="60"/>
      <c r="H467" s="60"/>
      <c r="I467" s="61"/>
      <c r="J467" s="61"/>
      <c r="K467" s="105"/>
      <c r="L467" s="90"/>
      <c r="M467" s="60"/>
      <c r="N467" s="108"/>
      <c r="O467" s="91"/>
      <c r="P467" s="111"/>
      <c r="Q467" s="93" t="str">
        <f>Table_Sequence_Check[[#This Row],[Final Warnings]]</f>
        <v/>
      </c>
      <c r="R467" s="19"/>
      <c r="S467" s="19"/>
      <c r="T467" s="19"/>
      <c r="BG467" s="3" t="str" cm="1">
        <f t="array" ref="BG467">_xlfn.LET(
    _xlpm.ProblemFound, _xlfn.TEXTJOIN(", ", TRUE, IF(OR(Table65[[#This Row],[Codon Optimize Capitalized?]]="No", Table65[[#This Row],[Codon Optimize Capitalized?]]=""), IF((ISNUMBER(SEARCH(Table_Problem_Sequences[Problem Sequences], Table65[[#This Row],[Custom Sequence/Bank ID]]))), Table_Problem_Sequences[Problem Sequences], ""),IF((ISNUMBER(FIND(LOWER(Table_Problem_Sequences[Problem Sequences]), Table65[[#This Row],[Custom Sequence/Bank ID]]))), Table_Problem_Sequences[Problem Sequences], ""))),
    IF(_xlpm.ProblemFound="", "", "Warning 1: Problem sequences found (" &amp; _xlpm.ProblemFound &amp; ")"))</f>
        <v/>
      </c>
      <c r="BH467" s="3" t="str">
        <f>IF(AND(Table65[[#This Row],[Vector]] &lt;&gt; "Banked Construct",Table65[[#This Row],[Service]]&lt;&gt;"Stock RNA", LEN(Table65[[#This Row],[Custom Sequence/Bank ID]])&lt;300, Table65[[#This Row],[Custom Sequence/Bank ID]]&lt;&gt;""),"Comment: Sequence is less than 300nt. A spacer sequence will be added to bring the length up to 300nt","")</f>
        <v/>
      </c>
      <c r="BI467" s="1" t="str">
        <f>IF(AND(Table65[[#This Row],[Custom Sequence/Bank ID]]&lt;&gt;"", Table65[[#This Row],[Codon Optimize Capitalized?]]&lt;&gt; "No", Table65[[#This Row],[Codon Optimize Capitalized?]]&lt;&gt; "", Table65[[#This Row],[Codon Optimize Capitalized?]]&lt;&gt; "No Options"),
    IF(MOD(LEN(SUBSTITUTE(SUBSTITUTE(SUBSTITUTE(SUBSTITUTE(SUBSTITUTE(Table65[[#This Row],[Custom Sequence/Bank ID]], "a", ""), "c", ""), "g", ""), "u", ""), "t", "")), 3) = 0,
        "",
        "Error 3: Optimization regions not divisible by 3"),
    "")</f>
        <v/>
      </c>
      <c r="BJ467" s="1" t="str">
        <f>IF(
    Table65[[#This Row],[Vector]]="Banked Construct",
    IF(
        AND(
            LEFT(Table65[[#This Row],[Custom Sequence/Bank ID]], 3)="RTC",
            ISNUMBER(VALUE(MID(Table65[[#This Row],[Custom Sequence/Bank ID]], 4, 7))),
            LEN(Table65[[#This Row],[Custom Sequence/Bank ID]])=10
        ),
        "",
        "Error 4: Incorrect Bank ID"
    ),
    ""
)</f>
        <v/>
      </c>
      <c r="BK467" s="1" t="str">
        <f>IF(
   AND(Table65[[#This Row],[Vector]]&lt;&gt;"Banked Construct", LEN(Table65[[#This Row],[Custom Sequence/Bank ID]])&gt;0),
   IF(
      LEN(
         SUBSTITUTE(
            SUBSTITUTE(
               SUBSTITUTE(
                  SUBSTITUTE(UPPER(Table65[[#This Row],[Custom Sequence/Bank ID]]),"A",""),
               "C",""),
            "T",""),
         "G","")
      )&gt;0,
      "Error 5: Non-ACGT characters present",
      ""
   ),
   ""
)</f>
        <v/>
      </c>
      <c r="BL467" s="4" t="str">
        <f>IF(AND(Table65[[#This Row],[Vector]] &lt;&gt; "Banked Construct",Table65[[#This Row],[Service]]="Custom RNA", LEN(Table65[[#This Row],[Custom Sequence/Bank ID]])&gt;10000),"Error 6: Maximum sequence length is 10,000nt",IF(AND(Table65[[#This Row],[Vector]] &lt;&gt; "Banked Construct",Table65[[#This Row],[Service]]="HT Custom RNA", LEN(Table65[[#This Row],[Custom Sequence/Bank ID]])&gt;5000),"Error 6: Maximum sequence length for HT is 5,000nt", IF(Table65[[#This Row],[Service]]="HT Geneblock Custom RNA", IF(AND(Table65[[#This Row],[Vector]]="RTC coding circRNA", LEN(Table65[[#This Row],[Custom Sequence/Bank ID]])&gt;3793),"Error 6: Maximum sequence length for Coding CircRNA Geneblock is 3,793nt", IF(AND(Table65[[#This Row],[Vector]]="RTC noncoding circRNA", LEN(Table65[[#This Row],[Custom Sequence/Bank ID]])&gt;4493),"Error 6: Maximum sequence length for Noncoding CircRNA Geneblock is 4,493nt", IF(AND(Table65[[#This Row],[Vector]]="RTC Other RNA", LEN(Table65[[#This Row],[Custom Sequence/Bank ID]])&gt;4913),"Error 6: Maximum sequence length for Other RNA Geneblock is 4,913nt",""))),"")))</f>
        <v/>
      </c>
      <c r="BM467" s="4" t="str">
        <f>IF(AND(Table65[[#This Row],[Vector]] &lt;&gt; "Banked Construct", Table65[[#This Row],[Service]]&lt;&gt;"Stock RNA", Table65[[#This Row],[Custom Sequence/Bank ID]]&lt;&gt;""),
    _xlfn.LET(
        _xlpm.Sequence, Table65[[#This Row],[Custom Sequence/Bank ID]],
        _xlpm.OriginalLength, IF(AND(Table65[[#This Row],[Codon Optimize Capitalized?]] &lt;&gt; "No", Table65[[#This Row],[Codon Optimize Capitalized?]] &lt;&gt; ""),
                           LEN(SUBSTITUTE(SUBSTITUTE(SUBSTITUTE(SUBSTITUTE(SUBSTITUTE(_xlpm.Sequence, "A", ""), "C", ""), "G", ""), "T", ""), "U", "")),
                           LEN(_xlpm.Sequence)),
        _xlpm.NoGCLength, IF(AND(Table65[[#This Row],[Codon Optimize Capitalized?]] &lt;&gt; "No", Table65[[#This Row],[Codon Optimize Capitalized?]] &lt;&gt; ""),
                       LEN((SUBSTITUTE(SUBSTITUTE(SUBSTITUTE(SUBSTITUTE(SUBSTITUTE(SUBSTITUTE(SUBSTITUTE(_xlpm.Sequence, "A", ""), "C", ""), "G", ""), "T", ""), "U", ""), "g", ""), "c", ""))),
                       LEN(SUBSTITUTE(SUBSTITUTE(UPPER(_xlpm.Sequence), "G", ""), "C", ""))),
        _xlpm.GCLength, _xlpm.OriginalLength - _xlpm.NoGCLength,
        _xlpm.GCPercentage, IF(_xlpm.OriginalLength &gt; 15, _xlpm.GCLength / _xlpm.OriginalLength, 0.5),
                IF(OR(_xlpm.GCPercentage &gt; 0.65, _xlpm.GCPercentage &lt; 0.25), "Warning 7: Unoptimized region GC is not between 25-65%", "")
    ),
    ""
)</f>
        <v/>
      </c>
      <c r="BN467" s="4" t="str" cm="1">
        <f t="array" ref="BN467">_xlfn.LET(
    _xlpm.ProblemFound, _xlfn.TEXTJOIN(", ", TRUE, IF(OR(Table65[[#This Row],[Codon Optimize Capitalized?]]="No", Table65[[#This Row],[Codon Optimize Capitalized?]]=""), IF((ISNUMBER(SEARCH(Table_Restriction_Enzymes[XbaI], Table65[[#This Row],[Custom Sequence/Bank ID]]))), Table_Restriction_Enzymes[XbaI], ""),IF((ISNUMBER(FIND(LOWER(Table_Restriction_Enzymes[XbaI]), Table65[[#This Row],[Custom Sequence/Bank ID]]))), Table_Restriction_Enzymes[XbaI], ""))),
    IF(_xlpm.ProblemFound="", "", "[" &amp; _xlpm.ProblemFound &amp; "]"))</f>
        <v/>
      </c>
      <c r="BO467" s="4" t="str">
        <f>IF(Table_Sequence_Check[[#This Row],[Restriction Enzyme 1 Check]]&lt;&gt;"", Table_Restriction_Enzymes[[#Headers],[XbaI]],"")</f>
        <v/>
      </c>
      <c r="BP467" s="4" t="str" cm="1">
        <f t="array" ref="BP467">_xlfn.LET(
    _xlpm.ProblemFound, _xlfn.TEXTJOIN(", ", TRUE, IF(OR(Table65[[#This Row],[Codon Optimize Capitalized?]]="No", Table65[[#This Row],[Codon Optimize Capitalized?]]=""), IF((ISNUMBER(SEARCH(Table_Restriction_Enzymes[AscI], Table65[[#This Row],[Custom Sequence/Bank ID]]))), Table_Restriction_Enzymes[AscI], ""),IF((ISNUMBER(FIND(LOWER(Table_Restriction_Enzymes[AscI]), Table65[[#This Row],[Custom Sequence/Bank ID]]))), Table_Restriction_Enzymes[AscI], ""))),
    IF(_xlpm.ProblemFound="", "", "[" &amp; _xlpm.ProblemFound &amp; "]"))</f>
        <v/>
      </c>
      <c r="BQ467" s="4" t="str">
        <f>IF(Table_Sequence_Check[[#This Row],[Restriction Enzyme 2 Check]]&lt;&gt;"", Table_Restriction_Enzymes[[#Headers],[AscI]],"")</f>
        <v/>
      </c>
      <c r="BR467" s="4" t="str">
        <f>IF(AND(Table65[[#This Row],[Vector]] &lt;&gt; "Banked Construct",Table65[[#This Row],[Service]]&lt;&gt;"Stock RNA", Table65[[#This Row],[Service]]&lt;&gt;"HT Geneblock Custom RNA", Table_Sequence_Check[[#This Row],[Restriction Enzyme 1 Check]]&lt;&gt;"", Table_Sequence_Check[[#This Row],[Restriction Enzyme 2 Check]]&lt;&gt; ""),"Error 8: Remove instances of one of the following: " &amp; _xlfn.CONCAT(Table_Sequence_Check[[#This Row],[Restriction Enzyme 1 Check]],Table_Sequence_Check[[#This Row],[Restriction Enzyme 2 Check]]),"")</f>
        <v/>
      </c>
      <c r="BS467" s="4" t="str" cm="1">
        <f t="array" ref="BS467">IF(
   AND(
      Table65[[#This Row],[Service]] &lt;&gt; "",
      OR(
         COUNTIF(Table65[Service], "HT Custom RNA") &gt; 0,
         COUNTIF(Table65[Service], "HT Geneblock Custom RNA") &gt; 0
      ),
      COUNTA(_xlfn.UNIQUE(_xlfn._xlws.FILTER(Table65[Service], Table65[Service] &lt;&gt; ""))) &gt; 1
   ),
   "Error 9: If selecting HT Custom RNA or HT Geneblock Custom RNA, all items must match the selected HT service",
   ""
)</f>
        <v/>
      </c>
      <c r="BT467" s="4" t="str" cm="1">
        <f t="array" ref="BT467">IF(
   AND(
      Table65[[#This Row],[Service]] &lt;&gt; "",
      OR(COUNTIF(Table65[Service], "*HT Custom RNA*") &gt; 0, COUNTIF(Table65[Service], "*HT Geneblock Custom RNA*") &gt; 0),
      OR(
         COUNTA(_xlfn.UNIQUE(_xlfn._xlws.FILTER(Table65[RNA Analytics], (Table65[Service] &lt;&gt; "")))) &gt; 1,
         COUNTA(_xlfn.UNIQUE(_xlfn._xlws.FILTER(Table65[Bank Construct?], (Table65[Service] &lt;&gt; "")))) &gt; 1,
         COUNTA(_xlfn.UNIQUE(_xlfn._xlws.FILTER(Table65[Synthesis Type], (Table65[Service] &lt;&gt; "")))) &gt; 1
      )
   ),
   "Error 10: If submitting HT Custom RNA or HT Geneblock Custom RNA service request, all items must have the same Synthesis Type, Banking, and Analytics",
   ""
)</f>
        <v/>
      </c>
      <c r="BU467" s="4" t="str">
        <f>IF(AND(OR(Table65[[#This Row],[Service]] = "HT Custom RNA",Table65[[#This Row],[Service]] = "HT Geneblock Custom RNA"), Table65[[#This Row],[Vector]]="Banked Construct"),"Error 11: Banked constructs cannot be submitted for HT/Geneblock Custom RNA service. Contact the core if you'd like to resynthesize an entire banked plate","")</f>
        <v/>
      </c>
      <c r="BV467" s="4" t="str">
        <f>IF(AND(Table65[[#This Row],[Service]] &lt;&gt; "", Table65[[#This Row],[Vector]]="Banked Construct", Table65[[#This Row],[Bank Construct?]]="Yes"),"Error 12: Cannot bank constructs that are already banked","")</f>
        <v/>
      </c>
      <c r="BW467" s="4" t="str" cm="1">
        <f t="array" ref="BW467">_xlfn.LET(
    _xlpm.ProblemFound, _xlfn.TEXTJOIN(", ", TRUE, IF(AND(Table65[[#This Row],[Synthesis Type]]="Other RNA", OR(Table65[[#This Row],[Codon Optimize Capitalized?]]="No", Table65[[#This Row],[Codon Optimize Capitalized?]]="")), IF((ISNUMBER(SEARCH(Table_pA_Check[pA Check], Table65[[#This Row],[Custom Sequence/Bank ID]]))), Table_pA_Check[pA Check], ""),IF((ISNUMBER(FIND(LOWER(Table_pA_Check[pA Check]), Table65[[#This Row],[Custom Sequence/Bank ID]]))), Table_pA_Check[pA Check], ""))),
    IF(_xlpm.ProblemFound="", "", "Error 13: Problem sequences found (" &amp; _xlpm.ProblemFound &amp; ")"))</f>
        <v/>
      </c>
      <c r="BX467" s="4" t="str">
        <f>IF(AND(Table65[[#This Row],[Service]] &lt;&gt; "", Table65[[#This Row],[Codon Optimize Capitalized?]]&lt;&gt; "No", Table65[[#This Row],[Codon Optimize Capitalized?]]&lt;&gt; "", Table65[[#This Row],[Codon Optimize Capitalized?]]&lt;&gt; "No Options", EXACT(Table65[[#This Row],[Custom Sequence/Bank ID]],LOWER(Table65[[#This Row],[Custom Sequence/Bank ID]]))),"Error 14: Codon optimization is selected, but sequence is lowercase. Change regions for optimization to uppercase","")</f>
        <v/>
      </c>
      <c r="BY467" s="4" t="str">
        <f>IF(COUNTIF(Table65[Name], Table65[[#This Row],[Name]]) &gt; 1, "Error 15: Duplicate name", "")</f>
        <v/>
      </c>
      <c r="BZ467" s="4" t="str">
        <f>IF(
   Table65[[#This Row],[Service]]&lt;&gt;"",
   IF(
      AND(Table65[[#This Row],[Formulation]]="", Table65[[#This Row],[Number of Aliquots]]&gt;1),
      "Error 16: The RTC can only aliquot formulated circRNA; unformulated circRNA is stable through many freeze-thaw cycles",
      ""
   ),
   ""
)</f>
        <v/>
      </c>
      <c r="CA467" s="4" t="str">
        <f>IF(
   Table65[[#This Row],[Service]]&lt;&gt;"",
   IF(
      Table65[[#This Row],[Number of Aliquots]] &gt; (Table65[[#This Row],[Quantity (mg)]]*20),
      "Error 17: Too many aliquots. Maximum aliquots for Quantity requested = " &amp; (Table65[[#This Row],[Quantity (mg)]]*20),
      ""
   ),
   ""
)</f>
        <v/>
      </c>
      <c r="CB467" s="4" t="str">
        <f>IF(
   AND(Table65[[#This Row],[Service]]&lt;&gt;"", Table65[[#This Row],[Quantity (mg)]]&lt;0.2, Table65[[#This Row],[Formulation]]&lt;&gt;"", Table65[[#This Row],[Formulation]]&lt;&gt;"None"),
   "Error 18: Quantity too low. Minimum is 0.2mg for formulations",
   ""
)</f>
        <v/>
      </c>
      <c r="CC467" s="4" t="str">
        <f>IF(
   AND(Table65[[#This Row],[Service]]&lt;&gt;"", Table65[[#This Row],[Vector]]="No Vector", Table65[[#This Row],[Service]]&lt;&gt;"HT Geneblock Custom RNA"),
   "Error 19: [No Vector] can only be used for Geneblock service",
   ""
)</f>
        <v/>
      </c>
      <c r="CD467" s="4" t="str">
        <f>_xlfn.LET(
    _xlpm.errorList, _xlfn.TEXTJOIN(". ", TRUE, Table_Sequence_Check[[#This Row],[Problem Sequence Check]:[GC Check]],Table_Sequence_Check[[#This Row],[Restriction Enzyme Error]:[Gblock No Vector Check]]),
    IF(AND(Table65[[#This Row],[Service]]&lt;&gt;"", Table65[[#This Row],[Custom Sequence/Bank ID]]&lt;&gt;"SPECIAL",_xlpm.errorList&lt;&gt;""), _xlpm.errorList &amp; ".", "")
)</f>
        <v/>
      </c>
      <c r="CF467" s="3" t="str">
        <f t="shared" si="35"/>
        <v>Required</v>
      </c>
      <c r="CG467" s="1" t="str">
        <f t="shared" si="36"/>
        <v>Optional</v>
      </c>
      <c r="CH467" s="1" t="str">
        <f>IF(Table65[[#This Row],[Service]]&lt;&gt;"",IF((Table65[[#This Row],[Service]]="HT Custom RNA") + (Table65[[#This Row],[Service]]="HT Geneblock Custom RNA"), "Empty","Required"),"Empty")</f>
        <v>Empty</v>
      </c>
      <c r="CI467" s="1" t="str">
        <f>IF(Table65[[#This Row],[Service]] = "Stock RNA", "Required","Empty")</f>
        <v>Empty</v>
      </c>
      <c r="CJ467" s="1" t="str">
        <f>IF(OR(Table65[[#This Row],[Service]] = "Custom RNA", Table65[[#This Row],[Service]] = "HT Custom RNA", Table65[[#This Row],[Service]] = "HT Geneblock Custom RNA", Table65[[#This Row],[Service]] = "Formulation"), "Required", "Empty")</f>
        <v>Empty</v>
      </c>
      <c r="CK467" s="1" t="str">
        <f>IF(OR(Table65[[#This Row],[Service]] = "Custom RNA", Table65[[#This Row],[Service]] = "HT Custom RNA", Table65[[#This Row],[Service]] = "HT Geneblock Custom RNA"), "Required", "Empty")</f>
        <v>Empty</v>
      </c>
      <c r="CL467" s="1" t="str">
        <f>IF(OR(Table65[[#This Row],[Service]] = "Custom RNA", Table65[[#This Row],[Service]] = "HT Custom RNA", Table65[[#This Row],[Service]] = "HT Geneblock Custom RNA"), "Required", "Empty")</f>
        <v>Empty</v>
      </c>
      <c r="CM467" s="1" t="str">
        <f>IF(OR(Table65[[#This Row],[Service]] = "Custom RNA", Table65[[#This Row],[Service]] = "HT Custom RNA", Table65[[#This Row],[Service]] = "HT Geneblock Custom RNA"), "Required", "Empty")</f>
        <v>Empty</v>
      </c>
      <c r="CN467" s="1" t="str">
        <f>IF(AND(Table65[[#This Row],[Vector]]&lt;&gt;"Banked Construct", OR(Table65[[#This Row],[Service]] = "Custom RNA", Table65[[#This Row],[Service]] = "HT Custom RNA",Table65[[#This Row],[Service]] = "HT Geneblock Custom RNA",)), "Optional", "Empty")</f>
        <v>Empty</v>
      </c>
      <c r="CO467" s="1" t="str">
        <f>IF(OR(Table65[[#This Row],[Service]] = "Custom RNA", Table65[[#This Row],[Service]] = "HT Custom RNA"), "Optional", "Empty")</f>
        <v>Empty</v>
      </c>
      <c r="CP467" s="1" t="str">
        <f>IF(OR(Table65[[#This Row],[Service]] = "Custom RNA", Table65[[#This Row],[Service]] = "HT Custom RNA", Table65[[#This Row],[Service]] = "HT Custom Geneblock RNA"), "Optional", "Empty")</f>
        <v>Empty</v>
      </c>
      <c r="CQ467" s="1" t="str">
        <f>IF(Table65[[#This Row],[Service]]&lt;&gt;"",IF(OR(Table65[[#This Row],[Service]]="HT Custom RNA", Table65[[#This Row],[Service]]="HT Geneblock Custom RNA"), "Empty","Optional"),"Empty")</f>
        <v>Empty</v>
      </c>
      <c r="CR467" s="1" t="str">
        <f>IF(AND(Table65[[#This Row],[Formulation]]&lt;&gt;"",Table65[[#This Row],[Formulation]]&lt;&gt;"None",Table65[[#This Row],[Formulation]]&lt;&gt;"No Options"), "Required","Empty")</f>
        <v>Empty</v>
      </c>
      <c r="CS467" s="1" t="str">
        <f>IF(AND(Table65[[#This Row],[Formulation]]&lt;&gt;"",Table65[[#This Row],[Formulation]]&lt;&gt;"None",Table65[[#This Row],[Formulation]]&lt;&gt;"No Options"), "Optional","Empty")</f>
        <v>Empty</v>
      </c>
      <c r="CT467" s="1" t="str">
        <f t="shared" si="37"/>
        <v>Optional</v>
      </c>
      <c r="CU467" s="1" t="str">
        <f t="shared" si="38"/>
        <v>Optional</v>
      </c>
      <c r="CV467" s="2" t="str">
        <f t="shared" si="39"/>
        <v>Optional</v>
      </c>
    </row>
    <row r="468" spans="1:100" x14ac:dyDescent="0.35">
      <c r="A468" s="69">
        <v>464</v>
      </c>
      <c r="B468" s="59"/>
      <c r="C468" s="83"/>
      <c r="D468" s="85"/>
      <c r="E468" s="90"/>
      <c r="F468" s="60"/>
      <c r="G468" s="60"/>
      <c r="H468" s="60"/>
      <c r="I468" s="61"/>
      <c r="J468" s="61"/>
      <c r="K468" s="105"/>
      <c r="L468" s="90"/>
      <c r="M468" s="60"/>
      <c r="N468" s="108"/>
      <c r="O468" s="91"/>
      <c r="P468" s="111"/>
      <c r="Q468" s="93" t="str">
        <f>Table_Sequence_Check[[#This Row],[Final Warnings]]</f>
        <v/>
      </c>
      <c r="R468" s="19"/>
      <c r="S468" s="19"/>
      <c r="T468" s="19"/>
      <c r="BG468" s="3" t="str" cm="1">
        <f t="array" ref="BG468">_xlfn.LET(
    _xlpm.ProblemFound, _xlfn.TEXTJOIN(", ", TRUE, IF(OR(Table65[[#This Row],[Codon Optimize Capitalized?]]="No", Table65[[#This Row],[Codon Optimize Capitalized?]]=""), IF((ISNUMBER(SEARCH(Table_Problem_Sequences[Problem Sequences], Table65[[#This Row],[Custom Sequence/Bank ID]]))), Table_Problem_Sequences[Problem Sequences], ""),IF((ISNUMBER(FIND(LOWER(Table_Problem_Sequences[Problem Sequences]), Table65[[#This Row],[Custom Sequence/Bank ID]]))), Table_Problem_Sequences[Problem Sequences], ""))),
    IF(_xlpm.ProblemFound="", "", "Warning 1: Problem sequences found (" &amp; _xlpm.ProblemFound &amp; ")"))</f>
        <v/>
      </c>
      <c r="BH468" s="3" t="str">
        <f>IF(AND(Table65[[#This Row],[Vector]] &lt;&gt; "Banked Construct",Table65[[#This Row],[Service]]&lt;&gt;"Stock RNA", LEN(Table65[[#This Row],[Custom Sequence/Bank ID]])&lt;300, Table65[[#This Row],[Custom Sequence/Bank ID]]&lt;&gt;""),"Comment: Sequence is less than 300nt. A spacer sequence will be added to bring the length up to 300nt","")</f>
        <v/>
      </c>
      <c r="BI468" s="1" t="str">
        <f>IF(AND(Table65[[#This Row],[Custom Sequence/Bank ID]]&lt;&gt;"", Table65[[#This Row],[Codon Optimize Capitalized?]]&lt;&gt; "No", Table65[[#This Row],[Codon Optimize Capitalized?]]&lt;&gt; "", Table65[[#This Row],[Codon Optimize Capitalized?]]&lt;&gt; "No Options"),
    IF(MOD(LEN(SUBSTITUTE(SUBSTITUTE(SUBSTITUTE(SUBSTITUTE(SUBSTITUTE(Table65[[#This Row],[Custom Sequence/Bank ID]], "a", ""), "c", ""), "g", ""), "u", ""), "t", "")), 3) = 0,
        "",
        "Error 3: Optimization regions not divisible by 3"),
    "")</f>
        <v/>
      </c>
      <c r="BJ468" s="1" t="str">
        <f>IF(
    Table65[[#This Row],[Vector]]="Banked Construct",
    IF(
        AND(
            LEFT(Table65[[#This Row],[Custom Sequence/Bank ID]], 3)="RTC",
            ISNUMBER(VALUE(MID(Table65[[#This Row],[Custom Sequence/Bank ID]], 4, 7))),
            LEN(Table65[[#This Row],[Custom Sequence/Bank ID]])=10
        ),
        "",
        "Error 4: Incorrect Bank ID"
    ),
    ""
)</f>
        <v/>
      </c>
      <c r="BK468" s="1" t="str">
        <f>IF(
   AND(Table65[[#This Row],[Vector]]&lt;&gt;"Banked Construct", LEN(Table65[[#This Row],[Custom Sequence/Bank ID]])&gt;0),
   IF(
      LEN(
         SUBSTITUTE(
            SUBSTITUTE(
               SUBSTITUTE(
                  SUBSTITUTE(UPPER(Table65[[#This Row],[Custom Sequence/Bank ID]]),"A",""),
               "C",""),
            "T",""),
         "G","")
      )&gt;0,
      "Error 5: Non-ACGT characters present",
      ""
   ),
   ""
)</f>
        <v/>
      </c>
      <c r="BL468" s="4" t="str">
        <f>IF(AND(Table65[[#This Row],[Vector]] &lt;&gt; "Banked Construct",Table65[[#This Row],[Service]]="Custom RNA", LEN(Table65[[#This Row],[Custom Sequence/Bank ID]])&gt;10000),"Error 6: Maximum sequence length is 10,000nt",IF(AND(Table65[[#This Row],[Vector]] &lt;&gt; "Banked Construct",Table65[[#This Row],[Service]]="HT Custom RNA", LEN(Table65[[#This Row],[Custom Sequence/Bank ID]])&gt;5000),"Error 6: Maximum sequence length for HT is 5,000nt", IF(Table65[[#This Row],[Service]]="HT Geneblock Custom RNA", IF(AND(Table65[[#This Row],[Vector]]="RTC coding circRNA", LEN(Table65[[#This Row],[Custom Sequence/Bank ID]])&gt;3793),"Error 6: Maximum sequence length for Coding CircRNA Geneblock is 3,793nt", IF(AND(Table65[[#This Row],[Vector]]="RTC noncoding circRNA", LEN(Table65[[#This Row],[Custom Sequence/Bank ID]])&gt;4493),"Error 6: Maximum sequence length for Noncoding CircRNA Geneblock is 4,493nt", IF(AND(Table65[[#This Row],[Vector]]="RTC Other RNA", LEN(Table65[[#This Row],[Custom Sequence/Bank ID]])&gt;4913),"Error 6: Maximum sequence length for Other RNA Geneblock is 4,913nt",""))),"")))</f>
        <v/>
      </c>
      <c r="BM468" s="4" t="str">
        <f>IF(AND(Table65[[#This Row],[Vector]] &lt;&gt; "Banked Construct", Table65[[#This Row],[Service]]&lt;&gt;"Stock RNA", Table65[[#This Row],[Custom Sequence/Bank ID]]&lt;&gt;""),
    _xlfn.LET(
        _xlpm.Sequence, Table65[[#This Row],[Custom Sequence/Bank ID]],
        _xlpm.OriginalLength, IF(AND(Table65[[#This Row],[Codon Optimize Capitalized?]] &lt;&gt; "No", Table65[[#This Row],[Codon Optimize Capitalized?]] &lt;&gt; ""),
                           LEN(SUBSTITUTE(SUBSTITUTE(SUBSTITUTE(SUBSTITUTE(SUBSTITUTE(_xlpm.Sequence, "A", ""), "C", ""), "G", ""), "T", ""), "U", "")),
                           LEN(_xlpm.Sequence)),
        _xlpm.NoGCLength, IF(AND(Table65[[#This Row],[Codon Optimize Capitalized?]] &lt;&gt; "No", Table65[[#This Row],[Codon Optimize Capitalized?]] &lt;&gt; ""),
                       LEN((SUBSTITUTE(SUBSTITUTE(SUBSTITUTE(SUBSTITUTE(SUBSTITUTE(SUBSTITUTE(SUBSTITUTE(_xlpm.Sequence, "A", ""), "C", ""), "G", ""), "T", ""), "U", ""), "g", ""), "c", ""))),
                       LEN(SUBSTITUTE(SUBSTITUTE(UPPER(_xlpm.Sequence), "G", ""), "C", ""))),
        _xlpm.GCLength, _xlpm.OriginalLength - _xlpm.NoGCLength,
        _xlpm.GCPercentage, IF(_xlpm.OriginalLength &gt; 15, _xlpm.GCLength / _xlpm.OriginalLength, 0.5),
                IF(OR(_xlpm.GCPercentage &gt; 0.65, _xlpm.GCPercentage &lt; 0.25), "Warning 7: Unoptimized region GC is not between 25-65%", "")
    ),
    ""
)</f>
        <v/>
      </c>
      <c r="BN468" s="4" t="str" cm="1">
        <f t="array" ref="BN468">_xlfn.LET(
    _xlpm.ProblemFound, _xlfn.TEXTJOIN(", ", TRUE, IF(OR(Table65[[#This Row],[Codon Optimize Capitalized?]]="No", Table65[[#This Row],[Codon Optimize Capitalized?]]=""), IF((ISNUMBER(SEARCH(Table_Restriction_Enzymes[XbaI], Table65[[#This Row],[Custom Sequence/Bank ID]]))), Table_Restriction_Enzymes[XbaI], ""),IF((ISNUMBER(FIND(LOWER(Table_Restriction_Enzymes[XbaI]), Table65[[#This Row],[Custom Sequence/Bank ID]]))), Table_Restriction_Enzymes[XbaI], ""))),
    IF(_xlpm.ProblemFound="", "", "[" &amp; _xlpm.ProblemFound &amp; "]"))</f>
        <v/>
      </c>
      <c r="BO468" s="4" t="str">
        <f>IF(Table_Sequence_Check[[#This Row],[Restriction Enzyme 1 Check]]&lt;&gt;"", Table_Restriction_Enzymes[[#Headers],[XbaI]],"")</f>
        <v/>
      </c>
      <c r="BP468" s="4" t="str" cm="1">
        <f t="array" ref="BP468">_xlfn.LET(
    _xlpm.ProblemFound, _xlfn.TEXTJOIN(", ", TRUE, IF(OR(Table65[[#This Row],[Codon Optimize Capitalized?]]="No", Table65[[#This Row],[Codon Optimize Capitalized?]]=""), IF((ISNUMBER(SEARCH(Table_Restriction_Enzymes[AscI], Table65[[#This Row],[Custom Sequence/Bank ID]]))), Table_Restriction_Enzymes[AscI], ""),IF((ISNUMBER(FIND(LOWER(Table_Restriction_Enzymes[AscI]), Table65[[#This Row],[Custom Sequence/Bank ID]]))), Table_Restriction_Enzymes[AscI], ""))),
    IF(_xlpm.ProblemFound="", "", "[" &amp; _xlpm.ProblemFound &amp; "]"))</f>
        <v/>
      </c>
      <c r="BQ468" s="4" t="str">
        <f>IF(Table_Sequence_Check[[#This Row],[Restriction Enzyme 2 Check]]&lt;&gt;"", Table_Restriction_Enzymes[[#Headers],[AscI]],"")</f>
        <v/>
      </c>
      <c r="BR468" s="4" t="str">
        <f>IF(AND(Table65[[#This Row],[Vector]] &lt;&gt; "Banked Construct",Table65[[#This Row],[Service]]&lt;&gt;"Stock RNA", Table65[[#This Row],[Service]]&lt;&gt;"HT Geneblock Custom RNA", Table_Sequence_Check[[#This Row],[Restriction Enzyme 1 Check]]&lt;&gt;"", Table_Sequence_Check[[#This Row],[Restriction Enzyme 2 Check]]&lt;&gt; ""),"Error 8: Remove instances of one of the following: " &amp; _xlfn.CONCAT(Table_Sequence_Check[[#This Row],[Restriction Enzyme 1 Check]],Table_Sequence_Check[[#This Row],[Restriction Enzyme 2 Check]]),"")</f>
        <v/>
      </c>
      <c r="BS468" s="4" t="str" cm="1">
        <f t="array" ref="BS468">IF(
   AND(
      Table65[[#This Row],[Service]] &lt;&gt; "",
      OR(
         COUNTIF(Table65[Service], "HT Custom RNA") &gt; 0,
         COUNTIF(Table65[Service], "HT Geneblock Custom RNA") &gt; 0
      ),
      COUNTA(_xlfn.UNIQUE(_xlfn._xlws.FILTER(Table65[Service], Table65[Service] &lt;&gt; ""))) &gt; 1
   ),
   "Error 9: If selecting HT Custom RNA or HT Geneblock Custom RNA, all items must match the selected HT service",
   ""
)</f>
        <v/>
      </c>
      <c r="BT468" s="4" t="str" cm="1">
        <f t="array" ref="BT468">IF(
   AND(
      Table65[[#This Row],[Service]] &lt;&gt; "",
      OR(COUNTIF(Table65[Service], "*HT Custom RNA*") &gt; 0, COUNTIF(Table65[Service], "*HT Geneblock Custom RNA*") &gt; 0),
      OR(
         COUNTA(_xlfn.UNIQUE(_xlfn._xlws.FILTER(Table65[RNA Analytics], (Table65[Service] &lt;&gt; "")))) &gt; 1,
         COUNTA(_xlfn.UNIQUE(_xlfn._xlws.FILTER(Table65[Bank Construct?], (Table65[Service] &lt;&gt; "")))) &gt; 1,
         COUNTA(_xlfn.UNIQUE(_xlfn._xlws.FILTER(Table65[Synthesis Type], (Table65[Service] &lt;&gt; "")))) &gt; 1
      )
   ),
   "Error 10: If submitting HT Custom RNA or HT Geneblock Custom RNA service request, all items must have the same Synthesis Type, Banking, and Analytics",
   ""
)</f>
        <v/>
      </c>
      <c r="BU468" s="4" t="str">
        <f>IF(AND(OR(Table65[[#This Row],[Service]] = "HT Custom RNA",Table65[[#This Row],[Service]] = "HT Geneblock Custom RNA"), Table65[[#This Row],[Vector]]="Banked Construct"),"Error 11: Banked constructs cannot be submitted for HT/Geneblock Custom RNA service. Contact the core if you'd like to resynthesize an entire banked plate","")</f>
        <v/>
      </c>
      <c r="BV468" s="4" t="str">
        <f>IF(AND(Table65[[#This Row],[Service]] &lt;&gt; "", Table65[[#This Row],[Vector]]="Banked Construct", Table65[[#This Row],[Bank Construct?]]="Yes"),"Error 12: Cannot bank constructs that are already banked","")</f>
        <v/>
      </c>
      <c r="BW468" s="4" t="str" cm="1">
        <f t="array" ref="BW468">_xlfn.LET(
    _xlpm.ProblemFound, _xlfn.TEXTJOIN(", ", TRUE, IF(AND(Table65[[#This Row],[Synthesis Type]]="Other RNA", OR(Table65[[#This Row],[Codon Optimize Capitalized?]]="No", Table65[[#This Row],[Codon Optimize Capitalized?]]="")), IF((ISNUMBER(SEARCH(Table_pA_Check[pA Check], Table65[[#This Row],[Custom Sequence/Bank ID]]))), Table_pA_Check[pA Check], ""),IF((ISNUMBER(FIND(LOWER(Table_pA_Check[pA Check]), Table65[[#This Row],[Custom Sequence/Bank ID]]))), Table_pA_Check[pA Check], ""))),
    IF(_xlpm.ProblemFound="", "", "Error 13: Problem sequences found (" &amp; _xlpm.ProblemFound &amp; ")"))</f>
        <v/>
      </c>
      <c r="BX468" s="4" t="str">
        <f>IF(AND(Table65[[#This Row],[Service]] &lt;&gt; "", Table65[[#This Row],[Codon Optimize Capitalized?]]&lt;&gt; "No", Table65[[#This Row],[Codon Optimize Capitalized?]]&lt;&gt; "", Table65[[#This Row],[Codon Optimize Capitalized?]]&lt;&gt; "No Options", EXACT(Table65[[#This Row],[Custom Sequence/Bank ID]],LOWER(Table65[[#This Row],[Custom Sequence/Bank ID]]))),"Error 14: Codon optimization is selected, but sequence is lowercase. Change regions for optimization to uppercase","")</f>
        <v/>
      </c>
      <c r="BY468" s="4" t="str">
        <f>IF(COUNTIF(Table65[Name], Table65[[#This Row],[Name]]) &gt; 1, "Error 15: Duplicate name", "")</f>
        <v/>
      </c>
      <c r="BZ468" s="4" t="str">
        <f>IF(
   Table65[[#This Row],[Service]]&lt;&gt;"",
   IF(
      AND(Table65[[#This Row],[Formulation]]="", Table65[[#This Row],[Number of Aliquots]]&gt;1),
      "Error 16: The RTC can only aliquot formulated circRNA; unformulated circRNA is stable through many freeze-thaw cycles",
      ""
   ),
   ""
)</f>
        <v/>
      </c>
      <c r="CA468" s="4" t="str">
        <f>IF(
   Table65[[#This Row],[Service]]&lt;&gt;"",
   IF(
      Table65[[#This Row],[Number of Aliquots]] &gt; (Table65[[#This Row],[Quantity (mg)]]*20),
      "Error 17: Too many aliquots. Maximum aliquots for Quantity requested = " &amp; (Table65[[#This Row],[Quantity (mg)]]*20),
      ""
   ),
   ""
)</f>
        <v/>
      </c>
      <c r="CB468" s="4" t="str">
        <f>IF(
   AND(Table65[[#This Row],[Service]]&lt;&gt;"", Table65[[#This Row],[Quantity (mg)]]&lt;0.2, Table65[[#This Row],[Formulation]]&lt;&gt;"", Table65[[#This Row],[Formulation]]&lt;&gt;"None"),
   "Error 18: Quantity too low. Minimum is 0.2mg for formulations",
   ""
)</f>
        <v/>
      </c>
      <c r="CC468" s="4" t="str">
        <f>IF(
   AND(Table65[[#This Row],[Service]]&lt;&gt;"", Table65[[#This Row],[Vector]]="No Vector", Table65[[#This Row],[Service]]&lt;&gt;"HT Geneblock Custom RNA"),
   "Error 19: [No Vector] can only be used for Geneblock service",
   ""
)</f>
        <v/>
      </c>
      <c r="CD468" s="4" t="str">
        <f>_xlfn.LET(
    _xlpm.errorList, _xlfn.TEXTJOIN(". ", TRUE, Table_Sequence_Check[[#This Row],[Problem Sequence Check]:[GC Check]],Table_Sequence_Check[[#This Row],[Restriction Enzyme Error]:[Gblock No Vector Check]]),
    IF(AND(Table65[[#This Row],[Service]]&lt;&gt;"", Table65[[#This Row],[Custom Sequence/Bank ID]]&lt;&gt;"SPECIAL",_xlpm.errorList&lt;&gt;""), _xlpm.errorList &amp; ".", "")
)</f>
        <v/>
      </c>
      <c r="CF468" s="3" t="str">
        <f t="shared" si="35"/>
        <v>Required</v>
      </c>
      <c r="CG468" s="1" t="str">
        <f t="shared" si="36"/>
        <v>Optional</v>
      </c>
      <c r="CH468" s="1" t="str">
        <f>IF(Table65[[#This Row],[Service]]&lt;&gt;"",IF((Table65[[#This Row],[Service]]="HT Custom RNA") + (Table65[[#This Row],[Service]]="HT Geneblock Custom RNA"), "Empty","Required"),"Empty")</f>
        <v>Empty</v>
      </c>
      <c r="CI468" s="1" t="str">
        <f>IF(Table65[[#This Row],[Service]] = "Stock RNA", "Required","Empty")</f>
        <v>Empty</v>
      </c>
      <c r="CJ468" s="1" t="str">
        <f>IF(OR(Table65[[#This Row],[Service]] = "Custom RNA", Table65[[#This Row],[Service]] = "HT Custom RNA", Table65[[#This Row],[Service]] = "HT Geneblock Custom RNA", Table65[[#This Row],[Service]] = "Formulation"), "Required", "Empty")</f>
        <v>Empty</v>
      </c>
      <c r="CK468" s="1" t="str">
        <f>IF(OR(Table65[[#This Row],[Service]] = "Custom RNA", Table65[[#This Row],[Service]] = "HT Custom RNA", Table65[[#This Row],[Service]] = "HT Geneblock Custom RNA"), "Required", "Empty")</f>
        <v>Empty</v>
      </c>
      <c r="CL468" s="1" t="str">
        <f>IF(OR(Table65[[#This Row],[Service]] = "Custom RNA", Table65[[#This Row],[Service]] = "HT Custom RNA", Table65[[#This Row],[Service]] = "HT Geneblock Custom RNA"), "Required", "Empty")</f>
        <v>Empty</v>
      </c>
      <c r="CM468" s="1" t="str">
        <f>IF(OR(Table65[[#This Row],[Service]] = "Custom RNA", Table65[[#This Row],[Service]] = "HT Custom RNA", Table65[[#This Row],[Service]] = "HT Geneblock Custom RNA"), "Required", "Empty")</f>
        <v>Empty</v>
      </c>
      <c r="CN468" s="1" t="str">
        <f>IF(AND(Table65[[#This Row],[Vector]]&lt;&gt;"Banked Construct", OR(Table65[[#This Row],[Service]] = "Custom RNA", Table65[[#This Row],[Service]] = "HT Custom RNA",Table65[[#This Row],[Service]] = "HT Geneblock Custom RNA",)), "Optional", "Empty")</f>
        <v>Empty</v>
      </c>
      <c r="CO468" s="1" t="str">
        <f>IF(OR(Table65[[#This Row],[Service]] = "Custom RNA", Table65[[#This Row],[Service]] = "HT Custom RNA"), "Optional", "Empty")</f>
        <v>Empty</v>
      </c>
      <c r="CP468" s="1" t="str">
        <f>IF(OR(Table65[[#This Row],[Service]] = "Custom RNA", Table65[[#This Row],[Service]] = "HT Custom RNA", Table65[[#This Row],[Service]] = "HT Custom Geneblock RNA"), "Optional", "Empty")</f>
        <v>Empty</v>
      </c>
      <c r="CQ468" s="1" t="str">
        <f>IF(Table65[[#This Row],[Service]]&lt;&gt;"",IF(OR(Table65[[#This Row],[Service]]="HT Custom RNA", Table65[[#This Row],[Service]]="HT Geneblock Custom RNA"), "Empty","Optional"),"Empty")</f>
        <v>Empty</v>
      </c>
      <c r="CR468" s="1" t="str">
        <f>IF(AND(Table65[[#This Row],[Formulation]]&lt;&gt;"",Table65[[#This Row],[Formulation]]&lt;&gt;"None",Table65[[#This Row],[Formulation]]&lt;&gt;"No Options"), "Required","Empty")</f>
        <v>Empty</v>
      </c>
      <c r="CS468" s="1" t="str">
        <f>IF(AND(Table65[[#This Row],[Formulation]]&lt;&gt;"",Table65[[#This Row],[Formulation]]&lt;&gt;"None",Table65[[#This Row],[Formulation]]&lt;&gt;"No Options"), "Optional","Empty")</f>
        <v>Empty</v>
      </c>
      <c r="CT468" s="1" t="str">
        <f t="shared" si="37"/>
        <v>Optional</v>
      </c>
      <c r="CU468" s="1" t="str">
        <f t="shared" si="38"/>
        <v>Optional</v>
      </c>
      <c r="CV468" s="2" t="str">
        <f t="shared" si="39"/>
        <v>Optional</v>
      </c>
    </row>
    <row r="469" spans="1:100" x14ac:dyDescent="0.35">
      <c r="A469" s="69">
        <v>465</v>
      </c>
      <c r="B469" s="59"/>
      <c r="C469" s="83"/>
      <c r="D469" s="85"/>
      <c r="E469" s="90"/>
      <c r="F469" s="60"/>
      <c r="G469" s="60"/>
      <c r="H469" s="60"/>
      <c r="I469" s="61"/>
      <c r="J469" s="61"/>
      <c r="K469" s="105"/>
      <c r="L469" s="90"/>
      <c r="M469" s="60"/>
      <c r="N469" s="108"/>
      <c r="O469" s="91"/>
      <c r="P469" s="111"/>
      <c r="Q469" s="93" t="str">
        <f>Table_Sequence_Check[[#This Row],[Final Warnings]]</f>
        <v/>
      </c>
      <c r="R469" s="19"/>
      <c r="S469" s="19"/>
      <c r="T469" s="19"/>
      <c r="BG469" s="3" t="str" cm="1">
        <f t="array" ref="BG469">_xlfn.LET(
    _xlpm.ProblemFound, _xlfn.TEXTJOIN(", ", TRUE, IF(OR(Table65[[#This Row],[Codon Optimize Capitalized?]]="No", Table65[[#This Row],[Codon Optimize Capitalized?]]=""), IF((ISNUMBER(SEARCH(Table_Problem_Sequences[Problem Sequences], Table65[[#This Row],[Custom Sequence/Bank ID]]))), Table_Problem_Sequences[Problem Sequences], ""),IF((ISNUMBER(FIND(LOWER(Table_Problem_Sequences[Problem Sequences]), Table65[[#This Row],[Custom Sequence/Bank ID]]))), Table_Problem_Sequences[Problem Sequences], ""))),
    IF(_xlpm.ProblemFound="", "", "Warning 1: Problem sequences found (" &amp; _xlpm.ProblemFound &amp; ")"))</f>
        <v/>
      </c>
      <c r="BH469" s="3" t="str">
        <f>IF(AND(Table65[[#This Row],[Vector]] &lt;&gt; "Banked Construct",Table65[[#This Row],[Service]]&lt;&gt;"Stock RNA", LEN(Table65[[#This Row],[Custom Sequence/Bank ID]])&lt;300, Table65[[#This Row],[Custom Sequence/Bank ID]]&lt;&gt;""),"Comment: Sequence is less than 300nt. A spacer sequence will be added to bring the length up to 300nt","")</f>
        <v/>
      </c>
      <c r="BI469" s="1" t="str">
        <f>IF(AND(Table65[[#This Row],[Custom Sequence/Bank ID]]&lt;&gt;"", Table65[[#This Row],[Codon Optimize Capitalized?]]&lt;&gt; "No", Table65[[#This Row],[Codon Optimize Capitalized?]]&lt;&gt; "", Table65[[#This Row],[Codon Optimize Capitalized?]]&lt;&gt; "No Options"),
    IF(MOD(LEN(SUBSTITUTE(SUBSTITUTE(SUBSTITUTE(SUBSTITUTE(SUBSTITUTE(Table65[[#This Row],[Custom Sequence/Bank ID]], "a", ""), "c", ""), "g", ""), "u", ""), "t", "")), 3) = 0,
        "",
        "Error 3: Optimization regions not divisible by 3"),
    "")</f>
        <v/>
      </c>
      <c r="BJ469" s="1" t="str">
        <f>IF(
    Table65[[#This Row],[Vector]]="Banked Construct",
    IF(
        AND(
            LEFT(Table65[[#This Row],[Custom Sequence/Bank ID]], 3)="RTC",
            ISNUMBER(VALUE(MID(Table65[[#This Row],[Custom Sequence/Bank ID]], 4, 7))),
            LEN(Table65[[#This Row],[Custom Sequence/Bank ID]])=10
        ),
        "",
        "Error 4: Incorrect Bank ID"
    ),
    ""
)</f>
        <v/>
      </c>
      <c r="BK469" s="1" t="str">
        <f>IF(
   AND(Table65[[#This Row],[Vector]]&lt;&gt;"Banked Construct", LEN(Table65[[#This Row],[Custom Sequence/Bank ID]])&gt;0),
   IF(
      LEN(
         SUBSTITUTE(
            SUBSTITUTE(
               SUBSTITUTE(
                  SUBSTITUTE(UPPER(Table65[[#This Row],[Custom Sequence/Bank ID]]),"A",""),
               "C",""),
            "T",""),
         "G","")
      )&gt;0,
      "Error 5: Non-ACGT characters present",
      ""
   ),
   ""
)</f>
        <v/>
      </c>
      <c r="BL469" s="4" t="str">
        <f>IF(AND(Table65[[#This Row],[Vector]] &lt;&gt; "Banked Construct",Table65[[#This Row],[Service]]="Custom RNA", LEN(Table65[[#This Row],[Custom Sequence/Bank ID]])&gt;10000),"Error 6: Maximum sequence length is 10,000nt",IF(AND(Table65[[#This Row],[Vector]] &lt;&gt; "Banked Construct",Table65[[#This Row],[Service]]="HT Custom RNA", LEN(Table65[[#This Row],[Custom Sequence/Bank ID]])&gt;5000),"Error 6: Maximum sequence length for HT is 5,000nt", IF(Table65[[#This Row],[Service]]="HT Geneblock Custom RNA", IF(AND(Table65[[#This Row],[Vector]]="RTC coding circRNA", LEN(Table65[[#This Row],[Custom Sequence/Bank ID]])&gt;3793),"Error 6: Maximum sequence length for Coding CircRNA Geneblock is 3,793nt", IF(AND(Table65[[#This Row],[Vector]]="RTC noncoding circRNA", LEN(Table65[[#This Row],[Custom Sequence/Bank ID]])&gt;4493),"Error 6: Maximum sequence length for Noncoding CircRNA Geneblock is 4,493nt", IF(AND(Table65[[#This Row],[Vector]]="RTC Other RNA", LEN(Table65[[#This Row],[Custom Sequence/Bank ID]])&gt;4913),"Error 6: Maximum sequence length for Other RNA Geneblock is 4,913nt",""))),"")))</f>
        <v/>
      </c>
      <c r="BM469" s="4" t="str">
        <f>IF(AND(Table65[[#This Row],[Vector]] &lt;&gt; "Banked Construct", Table65[[#This Row],[Service]]&lt;&gt;"Stock RNA", Table65[[#This Row],[Custom Sequence/Bank ID]]&lt;&gt;""),
    _xlfn.LET(
        _xlpm.Sequence, Table65[[#This Row],[Custom Sequence/Bank ID]],
        _xlpm.OriginalLength, IF(AND(Table65[[#This Row],[Codon Optimize Capitalized?]] &lt;&gt; "No", Table65[[#This Row],[Codon Optimize Capitalized?]] &lt;&gt; ""),
                           LEN(SUBSTITUTE(SUBSTITUTE(SUBSTITUTE(SUBSTITUTE(SUBSTITUTE(_xlpm.Sequence, "A", ""), "C", ""), "G", ""), "T", ""), "U", "")),
                           LEN(_xlpm.Sequence)),
        _xlpm.NoGCLength, IF(AND(Table65[[#This Row],[Codon Optimize Capitalized?]] &lt;&gt; "No", Table65[[#This Row],[Codon Optimize Capitalized?]] &lt;&gt; ""),
                       LEN((SUBSTITUTE(SUBSTITUTE(SUBSTITUTE(SUBSTITUTE(SUBSTITUTE(SUBSTITUTE(SUBSTITUTE(_xlpm.Sequence, "A", ""), "C", ""), "G", ""), "T", ""), "U", ""), "g", ""), "c", ""))),
                       LEN(SUBSTITUTE(SUBSTITUTE(UPPER(_xlpm.Sequence), "G", ""), "C", ""))),
        _xlpm.GCLength, _xlpm.OriginalLength - _xlpm.NoGCLength,
        _xlpm.GCPercentage, IF(_xlpm.OriginalLength &gt; 15, _xlpm.GCLength / _xlpm.OriginalLength, 0.5),
                IF(OR(_xlpm.GCPercentage &gt; 0.65, _xlpm.GCPercentage &lt; 0.25), "Warning 7: Unoptimized region GC is not between 25-65%", "")
    ),
    ""
)</f>
        <v/>
      </c>
      <c r="BN469" s="4" t="str" cm="1">
        <f t="array" ref="BN469">_xlfn.LET(
    _xlpm.ProblemFound, _xlfn.TEXTJOIN(", ", TRUE, IF(OR(Table65[[#This Row],[Codon Optimize Capitalized?]]="No", Table65[[#This Row],[Codon Optimize Capitalized?]]=""), IF((ISNUMBER(SEARCH(Table_Restriction_Enzymes[XbaI], Table65[[#This Row],[Custom Sequence/Bank ID]]))), Table_Restriction_Enzymes[XbaI], ""),IF((ISNUMBER(FIND(LOWER(Table_Restriction_Enzymes[XbaI]), Table65[[#This Row],[Custom Sequence/Bank ID]]))), Table_Restriction_Enzymes[XbaI], ""))),
    IF(_xlpm.ProblemFound="", "", "[" &amp; _xlpm.ProblemFound &amp; "]"))</f>
        <v/>
      </c>
      <c r="BO469" s="4" t="str">
        <f>IF(Table_Sequence_Check[[#This Row],[Restriction Enzyme 1 Check]]&lt;&gt;"", Table_Restriction_Enzymes[[#Headers],[XbaI]],"")</f>
        <v/>
      </c>
      <c r="BP469" s="4" t="str" cm="1">
        <f t="array" ref="BP469">_xlfn.LET(
    _xlpm.ProblemFound, _xlfn.TEXTJOIN(", ", TRUE, IF(OR(Table65[[#This Row],[Codon Optimize Capitalized?]]="No", Table65[[#This Row],[Codon Optimize Capitalized?]]=""), IF((ISNUMBER(SEARCH(Table_Restriction_Enzymes[AscI], Table65[[#This Row],[Custom Sequence/Bank ID]]))), Table_Restriction_Enzymes[AscI], ""),IF((ISNUMBER(FIND(LOWER(Table_Restriction_Enzymes[AscI]), Table65[[#This Row],[Custom Sequence/Bank ID]]))), Table_Restriction_Enzymes[AscI], ""))),
    IF(_xlpm.ProblemFound="", "", "[" &amp; _xlpm.ProblemFound &amp; "]"))</f>
        <v/>
      </c>
      <c r="BQ469" s="4" t="str">
        <f>IF(Table_Sequence_Check[[#This Row],[Restriction Enzyme 2 Check]]&lt;&gt;"", Table_Restriction_Enzymes[[#Headers],[AscI]],"")</f>
        <v/>
      </c>
      <c r="BR469" s="4" t="str">
        <f>IF(AND(Table65[[#This Row],[Vector]] &lt;&gt; "Banked Construct",Table65[[#This Row],[Service]]&lt;&gt;"Stock RNA", Table65[[#This Row],[Service]]&lt;&gt;"HT Geneblock Custom RNA", Table_Sequence_Check[[#This Row],[Restriction Enzyme 1 Check]]&lt;&gt;"", Table_Sequence_Check[[#This Row],[Restriction Enzyme 2 Check]]&lt;&gt; ""),"Error 8: Remove instances of one of the following: " &amp; _xlfn.CONCAT(Table_Sequence_Check[[#This Row],[Restriction Enzyme 1 Check]],Table_Sequence_Check[[#This Row],[Restriction Enzyme 2 Check]]),"")</f>
        <v/>
      </c>
      <c r="BS469" s="4" t="str" cm="1">
        <f t="array" ref="BS469">IF(
   AND(
      Table65[[#This Row],[Service]] &lt;&gt; "",
      OR(
         COUNTIF(Table65[Service], "HT Custom RNA") &gt; 0,
         COUNTIF(Table65[Service], "HT Geneblock Custom RNA") &gt; 0
      ),
      COUNTA(_xlfn.UNIQUE(_xlfn._xlws.FILTER(Table65[Service], Table65[Service] &lt;&gt; ""))) &gt; 1
   ),
   "Error 9: If selecting HT Custom RNA or HT Geneblock Custom RNA, all items must match the selected HT service",
   ""
)</f>
        <v/>
      </c>
      <c r="BT469" s="4" t="str" cm="1">
        <f t="array" ref="BT469">IF(
   AND(
      Table65[[#This Row],[Service]] &lt;&gt; "",
      OR(COUNTIF(Table65[Service], "*HT Custom RNA*") &gt; 0, COUNTIF(Table65[Service], "*HT Geneblock Custom RNA*") &gt; 0),
      OR(
         COUNTA(_xlfn.UNIQUE(_xlfn._xlws.FILTER(Table65[RNA Analytics], (Table65[Service] &lt;&gt; "")))) &gt; 1,
         COUNTA(_xlfn.UNIQUE(_xlfn._xlws.FILTER(Table65[Bank Construct?], (Table65[Service] &lt;&gt; "")))) &gt; 1,
         COUNTA(_xlfn.UNIQUE(_xlfn._xlws.FILTER(Table65[Synthesis Type], (Table65[Service] &lt;&gt; "")))) &gt; 1
      )
   ),
   "Error 10: If submitting HT Custom RNA or HT Geneblock Custom RNA service request, all items must have the same Synthesis Type, Banking, and Analytics",
   ""
)</f>
        <v/>
      </c>
      <c r="BU469" s="4" t="str">
        <f>IF(AND(OR(Table65[[#This Row],[Service]] = "HT Custom RNA",Table65[[#This Row],[Service]] = "HT Geneblock Custom RNA"), Table65[[#This Row],[Vector]]="Banked Construct"),"Error 11: Banked constructs cannot be submitted for HT/Geneblock Custom RNA service. Contact the core if you'd like to resynthesize an entire banked plate","")</f>
        <v/>
      </c>
      <c r="BV469" s="4" t="str">
        <f>IF(AND(Table65[[#This Row],[Service]] &lt;&gt; "", Table65[[#This Row],[Vector]]="Banked Construct", Table65[[#This Row],[Bank Construct?]]="Yes"),"Error 12: Cannot bank constructs that are already banked","")</f>
        <v/>
      </c>
      <c r="BW469" s="4" t="str" cm="1">
        <f t="array" ref="BW469">_xlfn.LET(
    _xlpm.ProblemFound, _xlfn.TEXTJOIN(", ", TRUE, IF(AND(Table65[[#This Row],[Synthesis Type]]="Other RNA", OR(Table65[[#This Row],[Codon Optimize Capitalized?]]="No", Table65[[#This Row],[Codon Optimize Capitalized?]]="")), IF((ISNUMBER(SEARCH(Table_pA_Check[pA Check], Table65[[#This Row],[Custom Sequence/Bank ID]]))), Table_pA_Check[pA Check], ""),IF((ISNUMBER(FIND(LOWER(Table_pA_Check[pA Check]), Table65[[#This Row],[Custom Sequence/Bank ID]]))), Table_pA_Check[pA Check], ""))),
    IF(_xlpm.ProblemFound="", "", "Error 13: Problem sequences found (" &amp; _xlpm.ProblemFound &amp; ")"))</f>
        <v/>
      </c>
      <c r="BX469" s="4" t="str">
        <f>IF(AND(Table65[[#This Row],[Service]] &lt;&gt; "", Table65[[#This Row],[Codon Optimize Capitalized?]]&lt;&gt; "No", Table65[[#This Row],[Codon Optimize Capitalized?]]&lt;&gt; "", Table65[[#This Row],[Codon Optimize Capitalized?]]&lt;&gt; "No Options", EXACT(Table65[[#This Row],[Custom Sequence/Bank ID]],LOWER(Table65[[#This Row],[Custom Sequence/Bank ID]]))),"Error 14: Codon optimization is selected, but sequence is lowercase. Change regions for optimization to uppercase","")</f>
        <v/>
      </c>
      <c r="BY469" s="4" t="str">
        <f>IF(COUNTIF(Table65[Name], Table65[[#This Row],[Name]]) &gt; 1, "Error 15: Duplicate name", "")</f>
        <v/>
      </c>
      <c r="BZ469" s="4" t="str">
        <f>IF(
   Table65[[#This Row],[Service]]&lt;&gt;"",
   IF(
      AND(Table65[[#This Row],[Formulation]]="", Table65[[#This Row],[Number of Aliquots]]&gt;1),
      "Error 16: The RTC can only aliquot formulated circRNA; unformulated circRNA is stable through many freeze-thaw cycles",
      ""
   ),
   ""
)</f>
        <v/>
      </c>
      <c r="CA469" s="4" t="str">
        <f>IF(
   Table65[[#This Row],[Service]]&lt;&gt;"",
   IF(
      Table65[[#This Row],[Number of Aliquots]] &gt; (Table65[[#This Row],[Quantity (mg)]]*20),
      "Error 17: Too many aliquots. Maximum aliquots for Quantity requested = " &amp; (Table65[[#This Row],[Quantity (mg)]]*20),
      ""
   ),
   ""
)</f>
        <v/>
      </c>
      <c r="CB469" s="4" t="str">
        <f>IF(
   AND(Table65[[#This Row],[Service]]&lt;&gt;"", Table65[[#This Row],[Quantity (mg)]]&lt;0.2, Table65[[#This Row],[Formulation]]&lt;&gt;"", Table65[[#This Row],[Formulation]]&lt;&gt;"None"),
   "Error 18: Quantity too low. Minimum is 0.2mg for formulations",
   ""
)</f>
        <v/>
      </c>
      <c r="CC469" s="4" t="str">
        <f>IF(
   AND(Table65[[#This Row],[Service]]&lt;&gt;"", Table65[[#This Row],[Vector]]="No Vector", Table65[[#This Row],[Service]]&lt;&gt;"HT Geneblock Custom RNA"),
   "Error 19: [No Vector] can only be used for Geneblock service",
   ""
)</f>
        <v/>
      </c>
      <c r="CD469" s="4" t="str">
        <f>_xlfn.LET(
    _xlpm.errorList, _xlfn.TEXTJOIN(". ", TRUE, Table_Sequence_Check[[#This Row],[Problem Sequence Check]:[GC Check]],Table_Sequence_Check[[#This Row],[Restriction Enzyme Error]:[Gblock No Vector Check]]),
    IF(AND(Table65[[#This Row],[Service]]&lt;&gt;"", Table65[[#This Row],[Custom Sequence/Bank ID]]&lt;&gt;"SPECIAL",_xlpm.errorList&lt;&gt;""), _xlpm.errorList &amp; ".", "")
)</f>
        <v/>
      </c>
      <c r="CF469" s="3" t="str">
        <f t="shared" si="35"/>
        <v>Required</v>
      </c>
      <c r="CG469" s="1" t="str">
        <f t="shared" si="36"/>
        <v>Optional</v>
      </c>
      <c r="CH469" s="1" t="str">
        <f>IF(Table65[[#This Row],[Service]]&lt;&gt;"",IF((Table65[[#This Row],[Service]]="HT Custom RNA") + (Table65[[#This Row],[Service]]="HT Geneblock Custom RNA"), "Empty","Required"),"Empty")</f>
        <v>Empty</v>
      </c>
      <c r="CI469" s="1" t="str">
        <f>IF(Table65[[#This Row],[Service]] = "Stock RNA", "Required","Empty")</f>
        <v>Empty</v>
      </c>
      <c r="CJ469" s="1" t="str">
        <f>IF(OR(Table65[[#This Row],[Service]] = "Custom RNA", Table65[[#This Row],[Service]] = "HT Custom RNA", Table65[[#This Row],[Service]] = "HT Geneblock Custom RNA", Table65[[#This Row],[Service]] = "Formulation"), "Required", "Empty")</f>
        <v>Empty</v>
      </c>
      <c r="CK469" s="1" t="str">
        <f>IF(OR(Table65[[#This Row],[Service]] = "Custom RNA", Table65[[#This Row],[Service]] = "HT Custom RNA", Table65[[#This Row],[Service]] = "HT Geneblock Custom RNA"), "Required", "Empty")</f>
        <v>Empty</v>
      </c>
      <c r="CL469" s="1" t="str">
        <f>IF(OR(Table65[[#This Row],[Service]] = "Custom RNA", Table65[[#This Row],[Service]] = "HT Custom RNA", Table65[[#This Row],[Service]] = "HT Geneblock Custom RNA"), "Required", "Empty")</f>
        <v>Empty</v>
      </c>
      <c r="CM469" s="1" t="str">
        <f>IF(OR(Table65[[#This Row],[Service]] = "Custom RNA", Table65[[#This Row],[Service]] = "HT Custom RNA", Table65[[#This Row],[Service]] = "HT Geneblock Custom RNA"), "Required", "Empty")</f>
        <v>Empty</v>
      </c>
      <c r="CN469" s="1" t="str">
        <f>IF(AND(Table65[[#This Row],[Vector]]&lt;&gt;"Banked Construct", OR(Table65[[#This Row],[Service]] = "Custom RNA", Table65[[#This Row],[Service]] = "HT Custom RNA",Table65[[#This Row],[Service]] = "HT Geneblock Custom RNA",)), "Optional", "Empty")</f>
        <v>Empty</v>
      </c>
      <c r="CO469" s="1" t="str">
        <f>IF(OR(Table65[[#This Row],[Service]] = "Custom RNA", Table65[[#This Row],[Service]] = "HT Custom RNA"), "Optional", "Empty")</f>
        <v>Empty</v>
      </c>
      <c r="CP469" s="1" t="str">
        <f>IF(OR(Table65[[#This Row],[Service]] = "Custom RNA", Table65[[#This Row],[Service]] = "HT Custom RNA", Table65[[#This Row],[Service]] = "HT Custom Geneblock RNA"), "Optional", "Empty")</f>
        <v>Empty</v>
      </c>
      <c r="CQ469" s="1" t="str">
        <f>IF(Table65[[#This Row],[Service]]&lt;&gt;"",IF(OR(Table65[[#This Row],[Service]]="HT Custom RNA", Table65[[#This Row],[Service]]="HT Geneblock Custom RNA"), "Empty","Optional"),"Empty")</f>
        <v>Empty</v>
      </c>
      <c r="CR469" s="1" t="str">
        <f>IF(AND(Table65[[#This Row],[Formulation]]&lt;&gt;"",Table65[[#This Row],[Formulation]]&lt;&gt;"None",Table65[[#This Row],[Formulation]]&lt;&gt;"No Options"), "Required","Empty")</f>
        <v>Empty</v>
      </c>
      <c r="CS469" s="1" t="str">
        <f>IF(AND(Table65[[#This Row],[Formulation]]&lt;&gt;"",Table65[[#This Row],[Formulation]]&lt;&gt;"None",Table65[[#This Row],[Formulation]]&lt;&gt;"No Options"), "Optional","Empty")</f>
        <v>Empty</v>
      </c>
      <c r="CT469" s="1" t="str">
        <f t="shared" si="37"/>
        <v>Optional</v>
      </c>
      <c r="CU469" s="1" t="str">
        <f t="shared" si="38"/>
        <v>Optional</v>
      </c>
      <c r="CV469" s="2" t="str">
        <f t="shared" si="39"/>
        <v>Optional</v>
      </c>
    </row>
    <row r="470" spans="1:100" x14ac:dyDescent="0.35">
      <c r="A470" s="69">
        <v>466</v>
      </c>
      <c r="B470" s="59"/>
      <c r="C470" s="83"/>
      <c r="D470" s="85"/>
      <c r="E470" s="90"/>
      <c r="F470" s="60"/>
      <c r="G470" s="60"/>
      <c r="H470" s="60"/>
      <c r="I470" s="61"/>
      <c r="J470" s="61"/>
      <c r="K470" s="105"/>
      <c r="L470" s="90"/>
      <c r="M470" s="60"/>
      <c r="N470" s="108"/>
      <c r="O470" s="91"/>
      <c r="P470" s="111"/>
      <c r="Q470" s="93" t="str">
        <f>Table_Sequence_Check[[#This Row],[Final Warnings]]</f>
        <v/>
      </c>
      <c r="R470" s="19"/>
      <c r="S470" s="19"/>
      <c r="T470" s="19"/>
      <c r="BG470" s="3" t="str" cm="1">
        <f t="array" ref="BG470">_xlfn.LET(
    _xlpm.ProblemFound, _xlfn.TEXTJOIN(", ", TRUE, IF(OR(Table65[[#This Row],[Codon Optimize Capitalized?]]="No", Table65[[#This Row],[Codon Optimize Capitalized?]]=""), IF((ISNUMBER(SEARCH(Table_Problem_Sequences[Problem Sequences], Table65[[#This Row],[Custom Sequence/Bank ID]]))), Table_Problem_Sequences[Problem Sequences], ""),IF((ISNUMBER(FIND(LOWER(Table_Problem_Sequences[Problem Sequences]), Table65[[#This Row],[Custom Sequence/Bank ID]]))), Table_Problem_Sequences[Problem Sequences], ""))),
    IF(_xlpm.ProblemFound="", "", "Warning 1: Problem sequences found (" &amp; _xlpm.ProblemFound &amp; ")"))</f>
        <v/>
      </c>
      <c r="BH470" s="3" t="str">
        <f>IF(AND(Table65[[#This Row],[Vector]] &lt;&gt; "Banked Construct",Table65[[#This Row],[Service]]&lt;&gt;"Stock RNA", LEN(Table65[[#This Row],[Custom Sequence/Bank ID]])&lt;300, Table65[[#This Row],[Custom Sequence/Bank ID]]&lt;&gt;""),"Comment: Sequence is less than 300nt. A spacer sequence will be added to bring the length up to 300nt","")</f>
        <v/>
      </c>
      <c r="BI470" s="1" t="str">
        <f>IF(AND(Table65[[#This Row],[Custom Sequence/Bank ID]]&lt;&gt;"", Table65[[#This Row],[Codon Optimize Capitalized?]]&lt;&gt; "No", Table65[[#This Row],[Codon Optimize Capitalized?]]&lt;&gt; "", Table65[[#This Row],[Codon Optimize Capitalized?]]&lt;&gt; "No Options"),
    IF(MOD(LEN(SUBSTITUTE(SUBSTITUTE(SUBSTITUTE(SUBSTITUTE(SUBSTITUTE(Table65[[#This Row],[Custom Sequence/Bank ID]], "a", ""), "c", ""), "g", ""), "u", ""), "t", "")), 3) = 0,
        "",
        "Error 3: Optimization regions not divisible by 3"),
    "")</f>
        <v/>
      </c>
      <c r="BJ470" s="1" t="str">
        <f>IF(
    Table65[[#This Row],[Vector]]="Banked Construct",
    IF(
        AND(
            LEFT(Table65[[#This Row],[Custom Sequence/Bank ID]], 3)="RTC",
            ISNUMBER(VALUE(MID(Table65[[#This Row],[Custom Sequence/Bank ID]], 4, 7))),
            LEN(Table65[[#This Row],[Custom Sequence/Bank ID]])=10
        ),
        "",
        "Error 4: Incorrect Bank ID"
    ),
    ""
)</f>
        <v/>
      </c>
      <c r="BK470" s="1" t="str">
        <f>IF(
   AND(Table65[[#This Row],[Vector]]&lt;&gt;"Banked Construct", LEN(Table65[[#This Row],[Custom Sequence/Bank ID]])&gt;0),
   IF(
      LEN(
         SUBSTITUTE(
            SUBSTITUTE(
               SUBSTITUTE(
                  SUBSTITUTE(UPPER(Table65[[#This Row],[Custom Sequence/Bank ID]]),"A",""),
               "C",""),
            "T",""),
         "G","")
      )&gt;0,
      "Error 5: Non-ACGT characters present",
      ""
   ),
   ""
)</f>
        <v/>
      </c>
      <c r="BL470" s="4" t="str">
        <f>IF(AND(Table65[[#This Row],[Vector]] &lt;&gt; "Banked Construct",Table65[[#This Row],[Service]]="Custom RNA", LEN(Table65[[#This Row],[Custom Sequence/Bank ID]])&gt;10000),"Error 6: Maximum sequence length is 10,000nt",IF(AND(Table65[[#This Row],[Vector]] &lt;&gt; "Banked Construct",Table65[[#This Row],[Service]]="HT Custom RNA", LEN(Table65[[#This Row],[Custom Sequence/Bank ID]])&gt;5000),"Error 6: Maximum sequence length for HT is 5,000nt", IF(Table65[[#This Row],[Service]]="HT Geneblock Custom RNA", IF(AND(Table65[[#This Row],[Vector]]="RTC coding circRNA", LEN(Table65[[#This Row],[Custom Sequence/Bank ID]])&gt;3793),"Error 6: Maximum sequence length for Coding CircRNA Geneblock is 3,793nt", IF(AND(Table65[[#This Row],[Vector]]="RTC noncoding circRNA", LEN(Table65[[#This Row],[Custom Sequence/Bank ID]])&gt;4493),"Error 6: Maximum sequence length for Noncoding CircRNA Geneblock is 4,493nt", IF(AND(Table65[[#This Row],[Vector]]="RTC Other RNA", LEN(Table65[[#This Row],[Custom Sequence/Bank ID]])&gt;4913),"Error 6: Maximum sequence length for Other RNA Geneblock is 4,913nt",""))),"")))</f>
        <v/>
      </c>
      <c r="BM470" s="4" t="str">
        <f>IF(AND(Table65[[#This Row],[Vector]] &lt;&gt; "Banked Construct", Table65[[#This Row],[Service]]&lt;&gt;"Stock RNA", Table65[[#This Row],[Custom Sequence/Bank ID]]&lt;&gt;""),
    _xlfn.LET(
        _xlpm.Sequence, Table65[[#This Row],[Custom Sequence/Bank ID]],
        _xlpm.OriginalLength, IF(AND(Table65[[#This Row],[Codon Optimize Capitalized?]] &lt;&gt; "No", Table65[[#This Row],[Codon Optimize Capitalized?]] &lt;&gt; ""),
                           LEN(SUBSTITUTE(SUBSTITUTE(SUBSTITUTE(SUBSTITUTE(SUBSTITUTE(_xlpm.Sequence, "A", ""), "C", ""), "G", ""), "T", ""), "U", "")),
                           LEN(_xlpm.Sequence)),
        _xlpm.NoGCLength, IF(AND(Table65[[#This Row],[Codon Optimize Capitalized?]] &lt;&gt; "No", Table65[[#This Row],[Codon Optimize Capitalized?]] &lt;&gt; ""),
                       LEN((SUBSTITUTE(SUBSTITUTE(SUBSTITUTE(SUBSTITUTE(SUBSTITUTE(SUBSTITUTE(SUBSTITUTE(_xlpm.Sequence, "A", ""), "C", ""), "G", ""), "T", ""), "U", ""), "g", ""), "c", ""))),
                       LEN(SUBSTITUTE(SUBSTITUTE(UPPER(_xlpm.Sequence), "G", ""), "C", ""))),
        _xlpm.GCLength, _xlpm.OriginalLength - _xlpm.NoGCLength,
        _xlpm.GCPercentage, IF(_xlpm.OriginalLength &gt; 15, _xlpm.GCLength / _xlpm.OriginalLength, 0.5),
                IF(OR(_xlpm.GCPercentage &gt; 0.65, _xlpm.GCPercentage &lt; 0.25), "Warning 7: Unoptimized region GC is not between 25-65%", "")
    ),
    ""
)</f>
        <v/>
      </c>
      <c r="BN470" s="4" t="str" cm="1">
        <f t="array" ref="BN470">_xlfn.LET(
    _xlpm.ProblemFound, _xlfn.TEXTJOIN(", ", TRUE, IF(OR(Table65[[#This Row],[Codon Optimize Capitalized?]]="No", Table65[[#This Row],[Codon Optimize Capitalized?]]=""), IF((ISNUMBER(SEARCH(Table_Restriction_Enzymes[XbaI], Table65[[#This Row],[Custom Sequence/Bank ID]]))), Table_Restriction_Enzymes[XbaI], ""),IF((ISNUMBER(FIND(LOWER(Table_Restriction_Enzymes[XbaI]), Table65[[#This Row],[Custom Sequence/Bank ID]]))), Table_Restriction_Enzymes[XbaI], ""))),
    IF(_xlpm.ProblemFound="", "", "[" &amp; _xlpm.ProblemFound &amp; "]"))</f>
        <v/>
      </c>
      <c r="BO470" s="4" t="str">
        <f>IF(Table_Sequence_Check[[#This Row],[Restriction Enzyme 1 Check]]&lt;&gt;"", Table_Restriction_Enzymes[[#Headers],[XbaI]],"")</f>
        <v/>
      </c>
      <c r="BP470" s="4" t="str" cm="1">
        <f t="array" ref="BP470">_xlfn.LET(
    _xlpm.ProblemFound, _xlfn.TEXTJOIN(", ", TRUE, IF(OR(Table65[[#This Row],[Codon Optimize Capitalized?]]="No", Table65[[#This Row],[Codon Optimize Capitalized?]]=""), IF((ISNUMBER(SEARCH(Table_Restriction_Enzymes[AscI], Table65[[#This Row],[Custom Sequence/Bank ID]]))), Table_Restriction_Enzymes[AscI], ""),IF((ISNUMBER(FIND(LOWER(Table_Restriction_Enzymes[AscI]), Table65[[#This Row],[Custom Sequence/Bank ID]]))), Table_Restriction_Enzymes[AscI], ""))),
    IF(_xlpm.ProblemFound="", "", "[" &amp; _xlpm.ProblemFound &amp; "]"))</f>
        <v/>
      </c>
      <c r="BQ470" s="4" t="str">
        <f>IF(Table_Sequence_Check[[#This Row],[Restriction Enzyme 2 Check]]&lt;&gt;"", Table_Restriction_Enzymes[[#Headers],[AscI]],"")</f>
        <v/>
      </c>
      <c r="BR470" s="4" t="str">
        <f>IF(AND(Table65[[#This Row],[Vector]] &lt;&gt; "Banked Construct",Table65[[#This Row],[Service]]&lt;&gt;"Stock RNA", Table65[[#This Row],[Service]]&lt;&gt;"HT Geneblock Custom RNA", Table_Sequence_Check[[#This Row],[Restriction Enzyme 1 Check]]&lt;&gt;"", Table_Sequence_Check[[#This Row],[Restriction Enzyme 2 Check]]&lt;&gt; ""),"Error 8: Remove instances of one of the following: " &amp; _xlfn.CONCAT(Table_Sequence_Check[[#This Row],[Restriction Enzyme 1 Check]],Table_Sequence_Check[[#This Row],[Restriction Enzyme 2 Check]]),"")</f>
        <v/>
      </c>
      <c r="BS470" s="4" t="str" cm="1">
        <f t="array" ref="BS470">IF(
   AND(
      Table65[[#This Row],[Service]] &lt;&gt; "",
      OR(
         COUNTIF(Table65[Service], "HT Custom RNA") &gt; 0,
         COUNTIF(Table65[Service], "HT Geneblock Custom RNA") &gt; 0
      ),
      COUNTA(_xlfn.UNIQUE(_xlfn._xlws.FILTER(Table65[Service], Table65[Service] &lt;&gt; ""))) &gt; 1
   ),
   "Error 9: If selecting HT Custom RNA or HT Geneblock Custom RNA, all items must match the selected HT service",
   ""
)</f>
        <v/>
      </c>
      <c r="BT470" s="4" t="str" cm="1">
        <f t="array" ref="BT470">IF(
   AND(
      Table65[[#This Row],[Service]] &lt;&gt; "",
      OR(COUNTIF(Table65[Service], "*HT Custom RNA*") &gt; 0, COUNTIF(Table65[Service], "*HT Geneblock Custom RNA*") &gt; 0),
      OR(
         COUNTA(_xlfn.UNIQUE(_xlfn._xlws.FILTER(Table65[RNA Analytics], (Table65[Service] &lt;&gt; "")))) &gt; 1,
         COUNTA(_xlfn.UNIQUE(_xlfn._xlws.FILTER(Table65[Bank Construct?], (Table65[Service] &lt;&gt; "")))) &gt; 1,
         COUNTA(_xlfn.UNIQUE(_xlfn._xlws.FILTER(Table65[Synthesis Type], (Table65[Service] &lt;&gt; "")))) &gt; 1
      )
   ),
   "Error 10: If submitting HT Custom RNA or HT Geneblock Custom RNA service request, all items must have the same Synthesis Type, Banking, and Analytics",
   ""
)</f>
        <v/>
      </c>
      <c r="BU470" s="4" t="str">
        <f>IF(AND(OR(Table65[[#This Row],[Service]] = "HT Custom RNA",Table65[[#This Row],[Service]] = "HT Geneblock Custom RNA"), Table65[[#This Row],[Vector]]="Banked Construct"),"Error 11: Banked constructs cannot be submitted for HT/Geneblock Custom RNA service. Contact the core if you'd like to resynthesize an entire banked plate","")</f>
        <v/>
      </c>
      <c r="BV470" s="4" t="str">
        <f>IF(AND(Table65[[#This Row],[Service]] &lt;&gt; "", Table65[[#This Row],[Vector]]="Banked Construct", Table65[[#This Row],[Bank Construct?]]="Yes"),"Error 12: Cannot bank constructs that are already banked","")</f>
        <v/>
      </c>
      <c r="BW470" s="4" t="str" cm="1">
        <f t="array" ref="BW470">_xlfn.LET(
    _xlpm.ProblemFound, _xlfn.TEXTJOIN(", ", TRUE, IF(AND(Table65[[#This Row],[Synthesis Type]]="Other RNA", OR(Table65[[#This Row],[Codon Optimize Capitalized?]]="No", Table65[[#This Row],[Codon Optimize Capitalized?]]="")), IF((ISNUMBER(SEARCH(Table_pA_Check[pA Check], Table65[[#This Row],[Custom Sequence/Bank ID]]))), Table_pA_Check[pA Check], ""),IF((ISNUMBER(FIND(LOWER(Table_pA_Check[pA Check]), Table65[[#This Row],[Custom Sequence/Bank ID]]))), Table_pA_Check[pA Check], ""))),
    IF(_xlpm.ProblemFound="", "", "Error 13: Problem sequences found (" &amp; _xlpm.ProblemFound &amp; ")"))</f>
        <v/>
      </c>
      <c r="BX470" s="4" t="str">
        <f>IF(AND(Table65[[#This Row],[Service]] &lt;&gt; "", Table65[[#This Row],[Codon Optimize Capitalized?]]&lt;&gt; "No", Table65[[#This Row],[Codon Optimize Capitalized?]]&lt;&gt; "", Table65[[#This Row],[Codon Optimize Capitalized?]]&lt;&gt; "No Options", EXACT(Table65[[#This Row],[Custom Sequence/Bank ID]],LOWER(Table65[[#This Row],[Custom Sequence/Bank ID]]))),"Error 14: Codon optimization is selected, but sequence is lowercase. Change regions for optimization to uppercase","")</f>
        <v/>
      </c>
      <c r="BY470" s="4" t="str">
        <f>IF(COUNTIF(Table65[Name], Table65[[#This Row],[Name]]) &gt; 1, "Error 15: Duplicate name", "")</f>
        <v/>
      </c>
      <c r="BZ470" s="4" t="str">
        <f>IF(
   Table65[[#This Row],[Service]]&lt;&gt;"",
   IF(
      AND(Table65[[#This Row],[Formulation]]="", Table65[[#This Row],[Number of Aliquots]]&gt;1),
      "Error 16: The RTC can only aliquot formulated circRNA; unformulated circRNA is stable through many freeze-thaw cycles",
      ""
   ),
   ""
)</f>
        <v/>
      </c>
      <c r="CA470" s="4" t="str">
        <f>IF(
   Table65[[#This Row],[Service]]&lt;&gt;"",
   IF(
      Table65[[#This Row],[Number of Aliquots]] &gt; (Table65[[#This Row],[Quantity (mg)]]*20),
      "Error 17: Too many aliquots. Maximum aliquots for Quantity requested = " &amp; (Table65[[#This Row],[Quantity (mg)]]*20),
      ""
   ),
   ""
)</f>
        <v/>
      </c>
      <c r="CB470" s="4" t="str">
        <f>IF(
   AND(Table65[[#This Row],[Service]]&lt;&gt;"", Table65[[#This Row],[Quantity (mg)]]&lt;0.2, Table65[[#This Row],[Formulation]]&lt;&gt;"", Table65[[#This Row],[Formulation]]&lt;&gt;"None"),
   "Error 18: Quantity too low. Minimum is 0.2mg for formulations",
   ""
)</f>
        <v/>
      </c>
      <c r="CC470" s="4" t="str">
        <f>IF(
   AND(Table65[[#This Row],[Service]]&lt;&gt;"", Table65[[#This Row],[Vector]]="No Vector", Table65[[#This Row],[Service]]&lt;&gt;"HT Geneblock Custom RNA"),
   "Error 19: [No Vector] can only be used for Geneblock service",
   ""
)</f>
        <v/>
      </c>
      <c r="CD470" s="4" t="str">
        <f>_xlfn.LET(
    _xlpm.errorList, _xlfn.TEXTJOIN(". ", TRUE, Table_Sequence_Check[[#This Row],[Problem Sequence Check]:[GC Check]],Table_Sequence_Check[[#This Row],[Restriction Enzyme Error]:[Gblock No Vector Check]]),
    IF(AND(Table65[[#This Row],[Service]]&lt;&gt;"", Table65[[#This Row],[Custom Sequence/Bank ID]]&lt;&gt;"SPECIAL",_xlpm.errorList&lt;&gt;""), _xlpm.errorList &amp; ".", "")
)</f>
        <v/>
      </c>
      <c r="CF470" s="3" t="str">
        <f t="shared" si="35"/>
        <v>Required</v>
      </c>
      <c r="CG470" s="1" t="str">
        <f t="shared" si="36"/>
        <v>Optional</v>
      </c>
      <c r="CH470" s="1" t="str">
        <f>IF(Table65[[#This Row],[Service]]&lt;&gt;"",IF((Table65[[#This Row],[Service]]="HT Custom RNA") + (Table65[[#This Row],[Service]]="HT Geneblock Custom RNA"), "Empty","Required"),"Empty")</f>
        <v>Empty</v>
      </c>
      <c r="CI470" s="1" t="str">
        <f>IF(Table65[[#This Row],[Service]] = "Stock RNA", "Required","Empty")</f>
        <v>Empty</v>
      </c>
      <c r="CJ470" s="1" t="str">
        <f>IF(OR(Table65[[#This Row],[Service]] = "Custom RNA", Table65[[#This Row],[Service]] = "HT Custom RNA", Table65[[#This Row],[Service]] = "HT Geneblock Custom RNA", Table65[[#This Row],[Service]] = "Formulation"), "Required", "Empty")</f>
        <v>Empty</v>
      </c>
      <c r="CK470" s="1" t="str">
        <f>IF(OR(Table65[[#This Row],[Service]] = "Custom RNA", Table65[[#This Row],[Service]] = "HT Custom RNA", Table65[[#This Row],[Service]] = "HT Geneblock Custom RNA"), "Required", "Empty")</f>
        <v>Empty</v>
      </c>
      <c r="CL470" s="1" t="str">
        <f>IF(OR(Table65[[#This Row],[Service]] = "Custom RNA", Table65[[#This Row],[Service]] = "HT Custom RNA", Table65[[#This Row],[Service]] = "HT Geneblock Custom RNA"), "Required", "Empty")</f>
        <v>Empty</v>
      </c>
      <c r="CM470" s="1" t="str">
        <f>IF(OR(Table65[[#This Row],[Service]] = "Custom RNA", Table65[[#This Row],[Service]] = "HT Custom RNA", Table65[[#This Row],[Service]] = "HT Geneblock Custom RNA"), "Required", "Empty")</f>
        <v>Empty</v>
      </c>
      <c r="CN470" s="1" t="str">
        <f>IF(AND(Table65[[#This Row],[Vector]]&lt;&gt;"Banked Construct", OR(Table65[[#This Row],[Service]] = "Custom RNA", Table65[[#This Row],[Service]] = "HT Custom RNA",Table65[[#This Row],[Service]] = "HT Geneblock Custom RNA",)), "Optional", "Empty")</f>
        <v>Empty</v>
      </c>
      <c r="CO470" s="1" t="str">
        <f>IF(OR(Table65[[#This Row],[Service]] = "Custom RNA", Table65[[#This Row],[Service]] = "HT Custom RNA"), "Optional", "Empty")</f>
        <v>Empty</v>
      </c>
      <c r="CP470" s="1" t="str">
        <f>IF(OR(Table65[[#This Row],[Service]] = "Custom RNA", Table65[[#This Row],[Service]] = "HT Custom RNA", Table65[[#This Row],[Service]] = "HT Custom Geneblock RNA"), "Optional", "Empty")</f>
        <v>Empty</v>
      </c>
      <c r="CQ470" s="1" t="str">
        <f>IF(Table65[[#This Row],[Service]]&lt;&gt;"",IF(OR(Table65[[#This Row],[Service]]="HT Custom RNA", Table65[[#This Row],[Service]]="HT Geneblock Custom RNA"), "Empty","Optional"),"Empty")</f>
        <v>Empty</v>
      </c>
      <c r="CR470" s="1" t="str">
        <f>IF(AND(Table65[[#This Row],[Formulation]]&lt;&gt;"",Table65[[#This Row],[Formulation]]&lt;&gt;"None",Table65[[#This Row],[Formulation]]&lt;&gt;"No Options"), "Required","Empty")</f>
        <v>Empty</v>
      </c>
      <c r="CS470" s="1" t="str">
        <f>IF(AND(Table65[[#This Row],[Formulation]]&lt;&gt;"",Table65[[#This Row],[Formulation]]&lt;&gt;"None",Table65[[#This Row],[Formulation]]&lt;&gt;"No Options"), "Optional","Empty")</f>
        <v>Empty</v>
      </c>
      <c r="CT470" s="1" t="str">
        <f t="shared" si="37"/>
        <v>Optional</v>
      </c>
      <c r="CU470" s="1" t="str">
        <f t="shared" si="38"/>
        <v>Optional</v>
      </c>
      <c r="CV470" s="2" t="str">
        <f t="shared" si="39"/>
        <v>Optional</v>
      </c>
    </row>
    <row r="471" spans="1:100" x14ac:dyDescent="0.35">
      <c r="A471" s="69">
        <v>467</v>
      </c>
      <c r="B471" s="59"/>
      <c r="C471" s="83"/>
      <c r="D471" s="85"/>
      <c r="E471" s="90"/>
      <c r="F471" s="60"/>
      <c r="G471" s="60"/>
      <c r="H471" s="60"/>
      <c r="I471" s="61"/>
      <c r="J471" s="61"/>
      <c r="K471" s="105"/>
      <c r="L471" s="90"/>
      <c r="M471" s="60"/>
      <c r="N471" s="108"/>
      <c r="O471" s="91"/>
      <c r="P471" s="111"/>
      <c r="Q471" s="93" t="str">
        <f>Table_Sequence_Check[[#This Row],[Final Warnings]]</f>
        <v/>
      </c>
      <c r="R471" s="19"/>
      <c r="S471" s="19"/>
      <c r="T471" s="19"/>
      <c r="BG471" s="3" t="str" cm="1">
        <f t="array" ref="BG471">_xlfn.LET(
    _xlpm.ProblemFound, _xlfn.TEXTJOIN(", ", TRUE, IF(OR(Table65[[#This Row],[Codon Optimize Capitalized?]]="No", Table65[[#This Row],[Codon Optimize Capitalized?]]=""), IF((ISNUMBER(SEARCH(Table_Problem_Sequences[Problem Sequences], Table65[[#This Row],[Custom Sequence/Bank ID]]))), Table_Problem_Sequences[Problem Sequences], ""),IF((ISNUMBER(FIND(LOWER(Table_Problem_Sequences[Problem Sequences]), Table65[[#This Row],[Custom Sequence/Bank ID]]))), Table_Problem_Sequences[Problem Sequences], ""))),
    IF(_xlpm.ProblemFound="", "", "Warning 1: Problem sequences found (" &amp; _xlpm.ProblemFound &amp; ")"))</f>
        <v/>
      </c>
      <c r="BH471" s="3" t="str">
        <f>IF(AND(Table65[[#This Row],[Vector]] &lt;&gt; "Banked Construct",Table65[[#This Row],[Service]]&lt;&gt;"Stock RNA", LEN(Table65[[#This Row],[Custom Sequence/Bank ID]])&lt;300, Table65[[#This Row],[Custom Sequence/Bank ID]]&lt;&gt;""),"Comment: Sequence is less than 300nt. A spacer sequence will be added to bring the length up to 300nt","")</f>
        <v/>
      </c>
      <c r="BI471" s="1" t="str">
        <f>IF(AND(Table65[[#This Row],[Custom Sequence/Bank ID]]&lt;&gt;"", Table65[[#This Row],[Codon Optimize Capitalized?]]&lt;&gt; "No", Table65[[#This Row],[Codon Optimize Capitalized?]]&lt;&gt; "", Table65[[#This Row],[Codon Optimize Capitalized?]]&lt;&gt; "No Options"),
    IF(MOD(LEN(SUBSTITUTE(SUBSTITUTE(SUBSTITUTE(SUBSTITUTE(SUBSTITUTE(Table65[[#This Row],[Custom Sequence/Bank ID]], "a", ""), "c", ""), "g", ""), "u", ""), "t", "")), 3) = 0,
        "",
        "Error 3: Optimization regions not divisible by 3"),
    "")</f>
        <v/>
      </c>
      <c r="BJ471" s="1" t="str">
        <f>IF(
    Table65[[#This Row],[Vector]]="Banked Construct",
    IF(
        AND(
            LEFT(Table65[[#This Row],[Custom Sequence/Bank ID]], 3)="RTC",
            ISNUMBER(VALUE(MID(Table65[[#This Row],[Custom Sequence/Bank ID]], 4, 7))),
            LEN(Table65[[#This Row],[Custom Sequence/Bank ID]])=10
        ),
        "",
        "Error 4: Incorrect Bank ID"
    ),
    ""
)</f>
        <v/>
      </c>
      <c r="BK471" s="1" t="str">
        <f>IF(
   AND(Table65[[#This Row],[Vector]]&lt;&gt;"Banked Construct", LEN(Table65[[#This Row],[Custom Sequence/Bank ID]])&gt;0),
   IF(
      LEN(
         SUBSTITUTE(
            SUBSTITUTE(
               SUBSTITUTE(
                  SUBSTITUTE(UPPER(Table65[[#This Row],[Custom Sequence/Bank ID]]),"A",""),
               "C",""),
            "T",""),
         "G","")
      )&gt;0,
      "Error 5: Non-ACGT characters present",
      ""
   ),
   ""
)</f>
        <v/>
      </c>
      <c r="BL471" s="4" t="str">
        <f>IF(AND(Table65[[#This Row],[Vector]] &lt;&gt; "Banked Construct",Table65[[#This Row],[Service]]="Custom RNA", LEN(Table65[[#This Row],[Custom Sequence/Bank ID]])&gt;10000),"Error 6: Maximum sequence length is 10,000nt",IF(AND(Table65[[#This Row],[Vector]] &lt;&gt; "Banked Construct",Table65[[#This Row],[Service]]="HT Custom RNA", LEN(Table65[[#This Row],[Custom Sequence/Bank ID]])&gt;5000),"Error 6: Maximum sequence length for HT is 5,000nt", IF(Table65[[#This Row],[Service]]="HT Geneblock Custom RNA", IF(AND(Table65[[#This Row],[Vector]]="RTC coding circRNA", LEN(Table65[[#This Row],[Custom Sequence/Bank ID]])&gt;3793),"Error 6: Maximum sequence length for Coding CircRNA Geneblock is 3,793nt", IF(AND(Table65[[#This Row],[Vector]]="RTC noncoding circRNA", LEN(Table65[[#This Row],[Custom Sequence/Bank ID]])&gt;4493),"Error 6: Maximum sequence length for Noncoding CircRNA Geneblock is 4,493nt", IF(AND(Table65[[#This Row],[Vector]]="RTC Other RNA", LEN(Table65[[#This Row],[Custom Sequence/Bank ID]])&gt;4913),"Error 6: Maximum sequence length for Other RNA Geneblock is 4,913nt",""))),"")))</f>
        <v/>
      </c>
      <c r="BM471" s="4" t="str">
        <f>IF(AND(Table65[[#This Row],[Vector]] &lt;&gt; "Banked Construct", Table65[[#This Row],[Service]]&lt;&gt;"Stock RNA", Table65[[#This Row],[Custom Sequence/Bank ID]]&lt;&gt;""),
    _xlfn.LET(
        _xlpm.Sequence, Table65[[#This Row],[Custom Sequence/Bank ID]],
        _xlpm.OriginalLength, IF(AND(Table65[[#This Row],[Codon Optimize Capitalized?]] &lt;&gt; "No", Table65[[#This Row],[Codon Optimize Capitalized?]] &lt;&gt; ""),
                           LEN(SUBSTITUTE(SUBSTITUTE(SUBSTITUTE(SUBSTITUTE(SUBSTITUTE(_xlpm.Sequence, "A", ""), "C", ""), "G", ""), "T", ""), "U", "")),
                           LEN(_xlpm.Sequence)),
        _xlpm.NoGCLength, IF(AND(Table65[[#This Row],[Codon Optimize Capitalized?]] &lt;&gt; "No", Table65[[#This Row],[Codon Optimize Capitalized?]] &lt;&gt; ""),
                       LEN((SUBSTITUTE(SUBSTITUTE(SUBSTITUTE(SUBSTITUTE(SUBSTITUTE(SUBSTITUTE(SUBSTITUTE(_xlpm.Sequence, "A", ""), "C", ""), "G", ""), "T", ""), "U", ""), "g", ""), "c", ""))),
                       LEN(SUBSTITUTE(SUBSTITUTE(UPPER(_xlpm.Sequence), "G", ""), "C", ""))),
        _xlpm.GCLength, _xlpm.OriginalLength - _xlpm.NoGCLength,
        _xlpm.GCPercentage, IF(_xlpm.OriginalLength &gt; 15, _xlpm.GCLength / _xlpm.OriginalLength, 0.5),
                IF(OR(_xlpm.GCPercentage &gt; 0.65, _xlpm.GCPercentage &lt; 0.25), "Warning 7: Unoptimized region GC is not between 25-65%", "")
    ),
    ""
)</f>
        <v/>
      </c>
      <c r="BN471" s="4" t="str" cm="1">
        <f t="array" ref="BN471">_xlfn.LET(
    _xlpm.ProblemFound, _xlfn.TEXTJOIN(", ", TRUE, IF(OR(Table65[[#This Row],[Codon Optimize Capitalized?]]="No", Table65[[#This Row],[Codon Optimize Capitalized?]]=""), IF((ISNUMBER(SEARCH(Table_Restriction_Enzymes[XbaI], Table65[[#This Row],[Custom Sequence/Bank ID]]))), Table_Restriction_Enzymes[XbaI], ""),IF((ISNUMBER(FIND(LOWER(Table_Restriction_Enzymes[XbaI]), Table65[[#This Row],[Custom Sequence/Bank ID]]))), Table_Restriction_Enzymes[XbaI], ""))),
    IF(_xlpm.ProblemFound="", "", "[" &amp; _xlpm.ProblemFound &amp; "]"))</f>
        <v/>
      </c>
      <c r="BO471" s="4" t="str">
        <f>IF(Table_Sequence_Check[[#This Row],[Restriction Enzyme 1 Check]]&lt;&gt;"", Table_Restriction_Enzymes[[#Headers],[XbaI]],"")</f>
        <v/>
      </c>
      <c r="BP471" s="4" t="str" cm="1">
        <f t="array" ref="BP471">_xlfn.LET(
    _xlpm.ProblemFound, _xlfn.TEXTJOIN(", ", TRUE, IF(OR(Table65[[#This Row],[Codon Optimize Capitalized?]]="No", Table65[[#This Row],[Codon Optimize Capitalized?]]=""), IF((ISNUMBER(SEARCH(Table_Restriction_Enzymes[AscI], Table65[[#This Row],[Custom Sequence/Bank ID]]))), Table_Restriction_Enzymes[AscI], ""),IF((ISNUMBER(FIND(LOWER(Table_Restriction_Enzymes[AscI]), Table65[[#This Row],[Custom Sequence/Bank ID]]))), Table_Restriction_Enzymes[AscI], ""))),
    IF(_xlpm.ProblemFound="", "", "[" &amp; _xlpm.ProblemFound &amp; "]"))</f>
        <v/>
      </c>
      <c r="BQ471" s="4" t="str">
        <f>IF(Table_Sequence_Check[[#This Row],[Restriction Enzyme 2 Check]]&lt;&gt;"", Table_Restriction_Enzymes[[#Headers],[AscI]],"")</f>
        <v/>
      </c>
      <c r="BR471" s="4" t="str">
        <f>IF(AND(Table65[[#This Row],[Vector]] &lt;&gt; "Banked Construct",Table65[[#This Row],[Service]]&lt;&gt;"Stock RNA", Table65[[#This Row],[Service]]&lt;&gt;"HT Geneblock Custom RNA", Table_Sequence_Check[[#This Row],[Restriction Enzyme 1 Check]]&lt;&gt;"", Table_Sequence_Check[[#This Row],[Restriction Enzyme 2 Check]]&lt;&gt; ""),"Error 8: Remove instances of one of the following: " &amp; _xlfn.CONCAT(Table_Sequence_Check[[#This Row],[Restriction Enzyme 1 Check]],Table_Sequence_Check[[#This Row],[Restriction Enzyme 2 Check]]),"")</f>
        <v/>
      </c>
      <c r="BS471" s="4" t="str" cm="1">
        <f t="array" ref="BS471">IF(
   AND(
      Table65[[#This Row],[Service]] &lt;&gt; "",
      OR(
         COUNTIF(Table65[Service], "HT Custom RNA") &gt; 0,
         COUNTIF(Table65[Service], "HT Geneblock Custom RNA") &gt; 0
      ),
      COUNTA(_xlfn.UNIQUE(_xlfn._xlws.FILTER(Table65[Service], Table65[Service] &lt;&gt; ""))) &gt; 1
   ),
   "Error 9: If selecting HT Custom RNA or HT Geneblock Custom RNA, all items must match the selected HT service",
   ""
)</f>
        <v/>
      </c>
      <c r="BT471" s="4" t="str" cm="1">
        <f t="array" ref="BT471">IF(
   AND(
      Table65[[#This Row],[Service]] &lt;&gt; "",
      OR(COUNTIF(Table65[Service], "*HT Custom RNA*") &gt; 0, COUNTIF(Table65[Service], "*HT Geneblock Custom RNA*") &gt; 0),
      OR(
         COUNTA(_xlfn.UNIQUE(_xlfn._xlws.FILTER(Table65[RNA Analytics], (Table65[Service] &lt;&gt; "")))) &gt; 1,
         COUNTA(_xlfn.UNIQUE(_xlfn._xlws.FILTER(Table65[Bank Construct?], (Table65[Service] &lt;&gt; "")))) &gt; 1,
         COUNTA(_xlfn.UNIQUE(_xlfn._xlws.FILTER(Table65[Synthesis Type], (Table65[Service] &lt;&gt; "")))) &gt; 1
      )
   ),
   "Error 10: If submitting HT Custom RNA or HT Geneblock Custom RNA service request, all items must have the same Synthesis Type, Banking, and Analytics",
   ""
)</f>
        <v/>
      </c>
      <c r="BU471" s="4" t="str">
        <f>IF(AND(OR(Table65[[#This Row],[Service]] = "HT Custom RNA",Table65[[#This Row],[Service]] = "HT Geneblock Custom RNA"), Table65[[#This Row],[Vector]]="Banked Construct"),"Error 11: Banked constructs cannot be submitted for HT/Geneblock Custom RNA service. Contact the core if you'd like to resynthesize an entire banked plate","")</f>
        <v/>
      </c>
      <c r="BV471" s="4" t="str">
        <f>IF(AND(Table65[[#This Row],[Service]] &lt;&gt; "", Table65[[#This Row],[Vector]]="Banked Construct", Table65[[#This Row],[Bank Construct?]]="Yes"),"Error 12: Cannot bank constructs that are already banked","")</f>
        <v/>
      </c>
      <c r="BW471" s="4" t="str" cm="1">
        <f t="array" ref="BW471">_xlfn.LET(
    _xlpm.ProblemFound, _xlfn.TEXTJOIN(", ", TRUE, IF(AND(Table65[[#This Row],[Synthesis Type]]="Other RNA", OR(Table65[[#This Row],[Codon Optimize Capitalized?]]="No", Table65[[#This Row],[Codon Optimize Capitalized?]]="")), IF((ISNUMBER(SEARCH(Table_pA_Check[pA Check], Table65[[#This Row],[Custom Sequence/Bank ID]]))), Table_pA_Check[pA Check], ""),IF((ISNUMBER(FIND(LOWER(Table_pA_Check[pA Check]), Table65[[#This Row],[Custom Sequence/Bank ID]]))), Table_pA_Check[pA Check], ""))),
    IF(_xlpm.ProblemFound="", "", "Error 13: Problem sequences found (" &amp; _xlpm.ProblemFound &amp; ")"))</f>
        <v/>
      </c>
      <c r="BX471" s="4" t="str">
        <f>IF(AND(Table65[[#This Row],[Service]] &lt;&gt; "", Table65[[#This Row],[Codon Optimize Capitalized?]]&lt;&gt; "No", Table65[[#This Row],[Codon Optimize Capitalized?]]&lt;&gt; "", Table65[[#This Row],[Codon Optimize Capitalized?]]&lt;&gt; "No Options", EXACT(Table65[[#This Row],[Custom Sequence/Bank ID]],LOWER(Table65[[#This Row],[Custom Sequence/Bank ID]]))),"Error 14: Codon optimization is selected, but sequence is lowercase. Change regions for optimization to uppercase","")</f>
        <v/>
      </c>
      <c r="BY471" s="4" t="str">
        <f>IF(COUNTIF(Table65[Name], Table65[[#This Row],[Name]]) &gt; 1, "Error 15: Duplicate name", "")</f>
        <v/>
      </c>
      <c r="BZ471" s="4" t="str">
        <f>IF(
   Table65[[#This Row],[Service]]&lt;&gt;"",
   IF(
      AND(Table65[[#This Row],[Formulation]]="", Table65[[#This Row],[Number of Aliquots]]&gt;1),
      "Error 16: The RTC can only aliquot formulated circRNA; unformulated circRNA is stable through many freeze-thaw cycles",
      ""
   ),
   ""
)</f>
        <v/>
      </c>
      <c r="CA471" s="4" t="str">
        <f>IF(
   Table65[[#This Row],[Service]]&lt;&gt;"",
   IF(
      Table65[[#This Row],[Number of Aliquots]] &gt; (Table65[[#This Row],[Quantity (mg)]]*20),
      "Error 17: Too many aliquots. Maximum aliquots for Quantity requested = " &amp; (Table65[[#This Row],[Quantity (mg)]]*20),
      ""
   ),
   ""
)</f>
        <v/>
      </c>
      <c r="CB471" s="4" t="str">
        <f>IF(
   AND(Table65[[#This Row],[Service]]&lt;&gt;"", Table65[[#This Row],[Quantity (mg)]]&lt;0.2, Table65[[#This Row],[Formulation]]&lt;&gt;"", Table65[[#This Row],[Formulation]]&lt;&gt;"None"),
   "Error 18: Quantity too low. Minimum is 0.2mg for formulations",
   ""
)</f>
        <v/>
      </c>
      <c r="CC471" s="4" t="str">
        <f>IF(
   AND(Table65[[#This Row],[Service]]&lt;&gt;"", Table65[[#This Row],[Vector]]="No Vector", Table65[[#This Row],[Service]]&lt;&gt;"HT Geneblock Custom RNA"),
   "Error 19: [No Vector] can only be used for Geneblock service",
   ""
)</f>
        <v/>
      </c>
      <c r="CD471" s="4" t="str">
        <f>_xlfn.LET(
    _xlpm.errorList, _xlfn.TEXTJOIN(". ", TRUE, Table_Sequence_Check[[#This Row],[Problem Sequence Check]:[GC Check]],Table_Sequence_Check[[#This Row],[Restriction Enzyme Error]:[Gblock No Vector Check]]),
    IF(AND(Table65[[#This Row],[Service]]&lt;&gt;"", Table65[[#This Row],[Custom Sequence/Bank ID]]&lt;&gt;"SPECIAL",_xlpm.errorList&lt;&gt;""), _xlpm.errorList &amp; ".", "")
)</f>
        <v/>
      </c>
      <c r="CF471" s="3" t="str">
        <f t="shared" si="35"/>
        <v>Required</v>
      </c>
      <c r="CG471" s="1" t="str">
        <f t="shared" si="36"/>
        <v>Optional</v>
      </c>
      <c r="CH471" s="1" t="str">
        <f>IF(Table65[[#This Row],[Service]]&lt;&gt;"",IF((Table65[[#This Row],[Service]]="HT Custom RNA") + (Table65[[#This Row],[Service]]="HT Geneblock Custom RNA"), "Empty","Required"),"Empty")</f>
        <v>Empty</v>
      </c>
      <c r="CI471" s="1" t="str">
        <f>IF(Table65[[#This Row],[Service]] = "Stock RNA", "Required","Empty")</f>
        <v>Empty</v>
      </c>
      <c r="CJ471" s="1" t="str">
        <f>IF(OR(Table65[[#This Row],[Service]] = "Custom RNA", Table65[[#This Row],[Service]] = "HT Custom RNA", Table65[[#This Row],[Service]] = "HT Geneblock Custom RNA", Table65[[#This Row],[Service]] = "Formulation"), "Required", "Empty")</f>
        <v>Empty</v>
      </c>
      <c r="CK471" s="1" t="str">
        <f>IF(OR(Table65[[#This Row],[Service]] = "Custom RNA", Table65[[#This Row],[Service]] = "HT Custom RNA", Table65[[#This Row],[Service]] = "HT Geneblock Custom RNA"), "Required", "Empty")</f>
        <v>Empty</v>
      </c>
      <c r="CL471" s="1" t="str">
        <f>IF(OR(Table65[[#This Row],[Service]] = "Custom RNA", Table65[[#This Row],[Service]] = "HT Custom RNA", Table65[[#This Row],[Service]] = "HT Geneblock Custom RNA"), "Required", "Empty")</f>
        <v>Empty</v>
      </c>
      <c r="CM471" s="1" t="str">
        <f>IF(OR(Table65[[#This Row],[Service]] = "Custom RNA", Table65[[#This Row],[Service]] = "HT Custom RNA", Table65[[#This Row],[Service]] = "HT Geneblock Custom RNA"), "Required", "Empty")</f>
        <v>Empty</v>
      </c>
      <c r="CN471" s="1" t="str">
        <f>IF(AND(Table65[[#This Row],[Vector]]&lt;&gt;"Banked Construct", OR(Table65[[#This Row],[Service]] = "Custom RNA", Table65[[#This Row],[Service]] = "HT Custom RNA",Table65[[#This Row],[Service]] = "HT Geneblock Custom RNA",)), "Optional", "Empty")</f>
        <v>Empty</v>
      </c>
      <c r="CO471" s="1" t="str">
        <f>IF(OR(Table65[[#This Row],[Service]] = "Custom RNA", Table65[[#This Row],[Service]] = "HT Custom RNA"), "Optional", "Empty")</f>
        <v>Empty</v>
      </c>
      <c r="CP471" s="1" t="str">
        <f>IF(OR(Table65[[#This Row],[Service]] = "Custom RNA", Table65[[#This Row],[Service]] = "HT Custom RNA", Table65[[#This Row],[Service]] = "HT Custom Geneblock RNA"), "Optional", "Empty")</f>
        <v>Empty</v>
      </c>
      <c r="CQ471" s="1" t="str">
        <f>IF(Table65[[#This Row],[Service]]&lt;&gt;"",IF(OR(Table65[[#This Row],[Service]]="HT Custom RNA", Table65[[#This Row],[Service]]="HT Geneblock Custom RNA"), "Empty","Optional"),"Empty")</f>
        <v>Empty</v>
      </c>
      <c r="CR471" s="1" t="str">
        <f>IF(AND(Table65[[#This Row],[Formulation]]&lt;&gt;"",Table65[[#This Row],[Formulation]]&lt;&gt;"None",Table65[[#This Row],[Formulation]]&lt;&gt;"No Options"), "Required","Empty")</f>
        <v>Empty</v>
      </c>
      <c r="CS471" s="1" t="str">
        <f>IF(AND(Table65[[#This Row],[Formulation]]&lt;&gt;"",Table65[[#This Row],[Formulation]]&lt;&gt;"None",Table65[[#This Row],[Formulation]]&lt;&gt;"No Options"), "Optional","Empty")</f>
        <v>Empty</v>
      </c>
      <c r="CT471" s="1" t="str">
        <f t="shared" si="37"/>
        <v>Optional</v>
      </c>
      <c r="CU471" s="1" t="str">
        <f t="shared" si="38"/>
        <v>Optional</v>
      </c>
      <c r="CV471" s="2" t="str">
        <f t="shared" si="39"/>
        <v>Optional</v>
      </c>
    </row>
    <row r="472" spans="1:100" x14ac:dyDescent="0.35">
      <c r="A472" s="69">
        <v>468</v>
      </c>
      <c r="B472" s="59"/>
      <c r="C472" s="83"/>
      <c r="D472" s="85"/>
      <c r="E472" s="90"/>
      <c r="F472" s="60"/>
      <c r="G472" s="60"/>
      <c r="H472" s="60"/>
      <c r="I472" s="61"/>
      <c r="J472" s="61"/>
      <c r="K472" s="105"/>
      <c r="L472" s="90"/>
      <c r="M472" s="60"/>
      <c r="N472" s="108"/>
      <c r="O472" s="91"/>
      <c r="P472" s="111"/>
      <c r="Q472" s="93" t="str">
        <f>Table_Sequence_Check[[#This Row],[Final Warnings]]</f>
        <v/>
      </c>
      <c r="R472" s="19"/>
      <c r="S472" s="19"/>
      <c r="T472" s="19"/>
      <c r="BG472" s="3" t="str" cm="1">
        <f t="array" ref="BG472">_xlfn.LET(
    _xlpm.ProblemFound, _xlfn.TEXTJOIN(", ", TRUE, IF(OR(Table65[[#This Row],[Codon Optimize Capitalized?]]="No", Table65[[#This Row],[Codon Optimize Capitalized?]]=""), IF((ISNUMBER(SEARCH(Table_Problem_Sequences[Problem Sequences], Table65[[#This Row],[Custom Sequence/Bank ID]]))), Table_Problem_Sequences[Problem Sequences], ""),IF((ISNUMBER(FIND(LOWER(Table_Problem_Sequences[Problem Sequences]), Table65[[#This Row],[Custom Sequence/Bank ID]]))), Table_Problem_Sequences[Problem Sequences], ""))),
    IF(_xlpm.ProblemFound="", "", "Warning 1: Problem sequences found (" &amp; _xlpm.ProblemFound &amp; ")"))</f>
        <v/>
      </c>
      <c r="BH472" s="3" t="str">
        <f>IF(AND(Table65[[#This Row],[Vector]] &lt;&gt; "Banked Construct",Table65[[#This Row],[Service]]&lt;&gt;"Stock RNA", LEN(Table65[[#This Row],[Custom Sequence/Bank ID]])&lt;300, Table65[[#This Row],[Custom Sequence/Bank ID]]&lt;&gt;""),"Comment: Sequence is less than 300nt. A spacer sequence will be added to bring the length up to 300nt","")</f>
        <v/>
      </c>
      <c r="BI472" s="1" t="str">
        <f>IF(AND(Table65[[#This Row],[Custom Sequence/Bank ID]]&lt;&gt;"", Table65[[#This Row],[Codon Optimize Capitalized?]]&lt;&gt; "No", Table65[[#This Row],[Codon Optimize Capitalized?]]&lt;&gt; "", Table65[[#This Row],[Codon Optimize Capitalized?]]&lt;&gt; "No Options"),
    IF(MOD(LEN(SUBSTITUTE(SUBSTITUTE(SUBSTITUTE(SUBSTITUTE(SUBSTITUTE(Table65[[#This Row],[Custom Sequence/Bank ID]], "a", ""), "c", ""), "g", ""), "u", ""), "t", "")), 3) = 0,
        "",
        "Error 3: Optimization regions not divisible by 3"),
    "")</f>
        <v/>
      </c>
      <c r="BJ472" s="1" t="str">
        <f>IF(
    Table65[[#This Row],[Vector]]="Banked Construct",
    IF(
        AND(
            LEFT(Table65[[#This Row],[Custom Sequence/Bank ID]], 3)="RTC",
            ISNUMBER(VALUE(MID(Table65[[#This Row],[Custom Sequence/Bank ID]], 4, 7))),
            LEN(Table65[[#This Row],[Custom Sequence/Bank ID]])=10
        ),
        "",
        "Error 4: Incorrect Bank ID"
    ),
    ""
)</f>
        <v/>
      </c>
      <c r="BK472" s="1" t="str">
        <f>IF(
   AND(Table65[[#This Row],[Vector]]&lt;&gt;"Banked Construct", LEN(Table65[[#This Row],[Custom Sequence/Bank ID]])&gt;0),
   IF(
      LEN(
         SUBSTITUTE(
            SUBSTITUTE(
               SUBSTITUTE(
                  SUBSTITUTE(UPPER(Table65[[#This Row],[Custom Sequence/Bank ID]]),"A",""),
               "C",""),
            "T",""),
         "G","")
      )&gt;0,
      "Error 5: Non-ACGT characters present",
      ""
   ),
   ""
)</f>
        <v/>
      </c>
      <c r="BL472" s="4" t="str">
        <f>IF(AND(Table65[[#This Row],[Vector]] &lt;&gt; "Banked Construct",Table65[[#This Row],[Service]]="Custom RNA", LEN(Table65[[#This Row],[Custom Sequence/Bank ID]])&gt;10000),"Error 6: Maximum sequence length is 10,000nt",IF(AND(Table65[[#This Row],[Vector]] &lt;&gt; "Banked Construct",Table65[[#This Row],[Service]]="HT Custom RNA", LEN(Table65[[#This Row],[Custom Sequence/Bank ID]])&gt;5000),"Error 6: Maximum sequence length for HT is 5,000nt", IF(Table65[[#This Row],[Service]]="HT Geneblock Custom RNA", IF(AND(Table65[[#This Row],[Vector]]="RTC coding circRNA", LEN(Table65[[#This Row],[Custom Sequence/Bank ID]])&gt;3793),"Error 6: Maximum sequence length for Coding CircRNA Geneblock is 3,793nt", IF(AND(Table65[[#This Row],[Vector]]="RTC noncoding circRNA", LEN(Table65[[#This Row],[Custom Sequence/Bank ID]])&gt;4493),"Error 6: Maximum sequence length for Noncoding CircRNA Geneblock is 4,493nt", IF(AND(Table65[[#This Row],[Vector]]="RTC Other RNA", LEN(Table65[[#This Row],[Custom Sequence/Bank ID]])&gt;4913),"Error 6: Maximum sequence length for Other RNA Geneblock is 4,913nt",""))),"")))</f>
        <v/>
      </c>
      <c r="BM472" s="4" t="str">
        <f>IF(AND(Table65[[#This Row],[Vector]] &lt;&gt; "Banked Construct", Table65[[#This Row],[Service]]&lt;&gt;"Stock RNA", Table65[[#This Row],[Custom Sequence/Bank ID]]&lt;&gt;""),
    _xlfn.LET(
        _xlpm.Sequence, Table65[[#This Row],[Custom Sequence/Bank ID]],
        _xlpm.OriginalLength, IF(AND(Table65[[#This Row],[Codon Optimize Capitalized?]] &lt;&gt; "No", Table65[[#This Row],[Codon Optimize Capitalized?]] &lt;&gt; ""),
                           LEN(SUBSTITUTE(SUBSTITUTE(SUBSTITUTE(SUBSTITUTE(SUBSTITUTE(_xlpm.Sequence, "A", ""), "C", ""), "G", ""), "T", ""), "U", "")),
                           LEN(_xlpm.Sequence)),
        _xlpm.NoGCLength, IF(AND(Table65[[#This Row],[Codon Optimize Capitalized?]] &lt;&gt; "No", Table65[[#This Row],[Codon Optimize Capitalized?]] &lt;&gt; ""),
                       LEN((SUBSTITUTE(SUBSTITUTE(SUBSTITUTE(SUBSTITUTE(SUBSTITUTE(SUBSTITUTE(SUBSTITUTE(_xlpm.Sequence, "A", ""), "C", ""), "G", ""), "T", ""), "U", ""), "g", ""), "c", ""))),
                       LEN(SUBSTITUTE(SUBSTITUTE(UPPER(_xlpm.Sequence), "G", ""), "C", ""))),
        _xlpm.GCLength, _xlpm.OriginalLength - _xlpm.NoGCLength,
        _xlpm.GCPercentage, IF(_xlpm.OriginalLength &gt; 15, _xlpm.GCLength / _xlpm.OriginalLength, 0.5),
                IF(OR(_xlpm.GCPercentage &gt; 0.65, _xlpm.GCPercentage &lt; 0.25), "Warning 7: Unoptimized region GC is not between 25-65%", "")
    ),
    ""
)</f>
        <v/>
      </c>
      <c r="BN472" s="4" t="str" cm="1">
        <f t="array" ref="BN472">_xlfn.LET(
    _xlpm.ProblemFound, _xlfn.TEXTJOIN(", ", TRUE, IF(OR(Table65[[#This Row],[Codon Optimize Capitalized?]]="No", Table65[[#This Row],[Codon Optimize Capitalized?]]=""), IF((ISNUMBER(SEARCH(Table_Restriction_Enzymes[XbaI], Table65[[#This Row],[Custom Sequence/Bank ID]]))), Table_Restriction_Enzymes[XbaI], ""),IF((ISNUMBER(FIND(LOWER(Table_Restriction_Enzymes[XbaI]), Table65[[#This Row],[Custom Sequence/Bank ID]]))), Table_Restriction_Enzymes[XbaI], ""))),
    IF(_xlpm.ProblemFound="", "", "[" &amp; _xlpm.ProblemFound &amp; "]"))</f>
        <v/>
      </c>
      <c r="BO472" s="4" t="str">
        <f>IF(Table_Sequence_Check[[#This Row],[Restriction Enzyme 1 Check]]&lt;&gt;"", Table_Restriction_Enzymes[[#Headers],[XbaI]],"")</f>
        <v/>
      </c>
      <c r="BP472" s="4" t="str" cm="1">
        <f t="array" ref="BP472">_xlfn.LET(
    _xlpm.ProblemFound, _xlfn.TEXTJOIN(", ", TRUE, IF(OR(Table65[[#This Row],[Codon Optimize Capitalized?]]="No", Table65[[#This Row],[Codon Optimize Capitalized?]]=""), IF((ISNUMBER(SEARCH(Table_Restriction_Enzymes[AscI], Table65[[#This Row],[Custom Sequence/Bank ID]]))), Table_Restriction_Enzymes[AscI], ""),IF((ISNUMBER(FIND(LOWER(Table_Restriction_Enzymes[AscI]), Table65[[#This Row],[Custom Sequence/Bank ID]]))), Table_Restriction_Enzymes[AscI], ""))),
    IF(_xlpm.ProblemFound="", "", "[" &amp; _xlpm.ProblemFound &amp; "]"))</f>
        <v/>
      </c>
      <c r="BQ472" s="4" t="str">
        <f>IF(Table_Sequence_Check[[#This Row],[Restriction Enzyme 2 Check]]&lt;&gt;"", Table_Restriction_Enzymes[[#Headers],[AscI]],"")</f>
        <v/>
      </c>
      <c r="BR472" s="4" t="str">
        <f>IF(AND(Table65[[#This Row],[Vector]] &lt;&gt; "Banked Construct",Table65[[#This Row],[Service]]&lt;&gt;"Stock RNA", Table65[[#This Row],[Service]]&lt;&gt;"HT Geneblock Custom RNA", Table_Sequence_Check[[#This Row],[Restriction Enzyme 1 Check]]&lt;&gt;"", Table_Sequence_Check[[#This Row],[Restriction Enzyme 2 Check]]&lt;&gt; ""),"Error 8: Remove instances of one of the following: " &amp; _xlfn.CONCAT(Table_Sequence_Check[[#This Row],[Restriction Enzyme 1 Check]],Table_Sequence_Check[[#This Row],[Restriction Enzyme 2 Check]]),"")</f>
        <v/>
      </c>
      <c r="BS472" s="4" t="str" cm="1">
        <f t="array" ref="BS472">IF(
   AND(
      Table65[[#This Row],[Service]] &lt;&gt; "",
      OR(
         COUNTIF(Table65[Service], "HT Custom RNA") &gt; 0,
         COUNTIF(Table65[Service], "HT Geneblock Custom RNA") &gt; 0
      ),
      COUNTA(_xlfn.UNIQUE(_xlfn._xlws.FILTER(Table65[Service], Table65[Service] &lt;&gt; ""))) &gt; 1
   ),
   "Error 9: If selecting HT Custom RNA or HT Geneblock Custom RNA, all items must match the selected HT service",
   ""
)</f>
        <v/>
      </c>
      <c r="BT472" s="4" t="str" cm="1">
        <f t="array" ref="BT472">IF(
   AND(
      Table65[[#This Row],[Service]] &lt;&gt; "",
      OR(COUNTIF(Table65[Service], "*HT Custom RNA*") &gt; 0, COUNTIF(Table65[Service], "*HT Geneblock Custom RNA*") &gt; 0),
      OR(
         COUNTA(_xlfn.UNIQUE(_xlfn._xlws.FILTER(Table65[RNA Analytics], (Table65[Service] &lt;&gt; "")))) &gt; 1,
         COUNTA(_xlfn.UNIQUE(_xlfn._xlws.FILTER(Table65[Bank Construct?], (Table65[Service] &lt;&gt; "")))) &gt; 1,
         COUNTA(_xlfn.UNIQUE(_xlfn._xlws.FILTER(Table65[Synthesis Type], (Table65[Service] &lt;&gt; "")))) &gt; 1
      )
   ),
   "Error 10: If submitting HT Custom RNA or HT Geneblock Custom RNA service request, all items must have the same Synthesis Type, Banking, and Analytics",
   ""
)</f>
        <v/>
      </c>
      <c r="BU472" s="4" t="str">
        <f>IF(AND(OR(Table65[[#This Row],[Service]] = "HT Custom RNA",Table65[[#This Row],[Service]] = "HT Geneblock Custom RNA"), Table65[[#This Row],[Vector]]="Banked Construct"),"Error 11: Banked constructs cannot be submitted for HT/Geneblock Custom RNA service. Contact the core if you'd like to resynthesize an entire banked plate","")</f>
        <v/>
      </c>
      <c r="BV472" s="4" t="str">
        <f>IF(AND(Table65[[#This Row],[Service]] &lt;&gt; "", Table65[[#This Row],[Vector]]="Banked Construct", Table65[[#This Row],[Bank Construct?]]="Yes"),"Error 12: Cannot bank constructs that are already banked","")</f>
        <v/>
      </c>
      <c r="BW472" s="4" t="str" cm="1">
        <f t="array" ref="BW472">_xlfn.LET(
    _xlpm.ProblemFound, _xlfn.TEXTJOIN(", ", TRUE, IF(AND(Table65[[#This Row],[Synthesis Type]]="Other RNA", OR(Table65[[#This Row],[Codon Optimize Capitalized?]]="No", Table65[[#This Row],[Codon Optimize Capitalized?]]="")), IF((ISNUMBER(SEARCH(Table_pA_Check[pA Check], Table65[[#This Row],[Custom Sequence/Bank ID]]))), Table_pA_Check[pA Check], ""),IF((ISNUMBER(FIND(LOWER(Table_pA_Check[pA Check]), Table65[[#This Row],[Custom Sequence/Bank ID]]))), Table_pA_Check[pA Check], ""))),
    IF(_xlpm.ProblemFound="", "", "Error 13: Problem sequences found (" &amp; _xlpm.ProblemFound &amp; ")"))</f>
        <v/>
      </c>
      <c r="BX472" s="4" t="str">
        <f>IF(AND(Table65[[#This Row],[Service]] &lt;&gt; "", Table65[[#This Row],[Codon Optimize Capitalized?]]&lt;&gt; "No", Table65[[#This Row],[Codon Optimize Capitalized?]]&lt;&gt; "", Table65[[#This Row],[Codon Optimize Capitalized?]]&lt;&gt; "No Options", EXACT(Table65[[#This Row],[Custom Sequence/Bank ID]],LOWER(Table65[[#This Row],[Custom Sequence/Bank ID]]))),"Error 14: Codon optimization is selected, but sequence is lowercase. Change regions for optimization to uppercase","")</f>
        <v/>
      </c>
      <c r="BY472" s="4" t="str">
        <f>IF(COUNTIF(Table65[Name], Table65[[#This Row],[Name]]) &gt; 1, "Error 15: Duplicate name", "")</f>
        <v/>
      </c>
      <c r="BZ472" s="4" t="str">
        <f>IF(
   Table65[[#This Row],[Service]]&lt;&gt;"",
   IF(
      AND(Table65[[#This Row],[Formulation]]="", Table65[[#This Row],[Number of Aliquots]]&gt;1),
      "Error 16: The RTC can only aliquot formulated circRNA; unformulated circRNA is stable through many freeze-thaw cycles",
      ""
   ),
   ""
)</f>
        <v/>
      </c>
      <c r="CA472" s="4" t="str">
        <f>IF(
   Table65[[#This Row],[Service]]&lt;&gt;"",
   IF(
      Table65[[#This Row],[Number of Aliquots]] &gt; (Table65[[#This Row],[Quantity (mg)]]*20),
      "Error 17: Too many aliquots. Maximum aliquots for Quantity requested = " &amp; (Table65[[#This Row],[Quantity (mg)]]*20),
      ""
   ),
   ""
)</f>
        <v/>
      </c>
      <c r="CB472" s="4" t="str">
        <f>IF(
   AND(Table65[[#This Row],[Service]]&lt;&gt;"", Table65[[#This Row],[Quantity (mg)]]&lt;0.2, Table65[[#This Row],[Formulation]]&lt;&gt;"", Table65[[#This Row],[Formulation]]&lt;&gt;"None"),
   "Error 18: Quantity too low. Minimum is 0.2mg for formulations",
   ""
)</f>
        <v/>
      </c>
      <c r="CC472" s="4" t="str">
        <f>IF(
   AND(Table65[[#This Row],[Service]]&lt;&gt;"", Table65[[#This Row],[Vector]]="No Vector", Table65[[#This Row],[Service]]&lt;&gt;"HT Geneblock Custom RNA"),
   "Error 19: [No Vector] can only be used for Geneblock service",
   ""
)</f>
        <v/>
      </c>
      <c r="CD472" s="4" t="str">
        <f>_xlfn.LET(
    _xlpm.errorList, _xlfn.TEXTJOIN(". ", TRUE, Table_Sequence_Check[[#This Row],[Problem Sequence Check]:[GC Check]],Table_Sequence_Check[[#This Row],[Restriction Enzyme Error]:[Gblock No Vector Check]]),
    IF(AND(Table65[[#This Row],[Service]]&lt;&gt;"", Table65[[#This Row],[Custom Sequence/Bank ID]]&lt;&gt;"SPECIAL",_xlpm.errorList&lt;&gt;""), _xlpm.errorList &amp; ".", "")
)</f>
        <v/>
      </c>
      <c r="CF472" s="3" t="str">
        <f t="shared" si="35"/>
        <v>Required</v>
      </c>
      <c r="CG472" s="1" t="str">
        <f t="shared" si="36"/>
        <v>Optional</v>
      </c>
      <c r="CH472" s="1" t="str">
        <f>IF(Table65[[#This Row],[Service]]&lt;&gt;"",IF((Table65[[#This Row],[Service]]="HT Custom RNA") + (Table65[[#This Row],[Service]]="HT Geneblock Custom RNA"), "Empty","Required"),"Empty")</f>
        <v>Empty</v>
      </c>
      <c r="CI472" s="1" t="str">
        <f>IF(Table65[[#This Row],[Service]] = "Stock RNA", "Required","Empty")</f>
        <v>Empty</v>
      </c>
      <c r="CJ472" s="1" t="str">
        <f>IF(OR(Table65[[#This Row],[Service]] = "Custom RNA", Table65[[#This Row],[Service]] = "HT Custom RNA", Table65[[#This Row],[Service]] = "HT Geneblock Custom RNA", Table65[[#This Row],[Service]] = "Formulation"), "Required", "Empty")</f>
        <v>Empty</v>
      </c>
      <c r="CK472" s="1" t="str">
        <f>IF(OR(Table65[[#This Row],[Service]] = "Custom RNA", Table65[[#This Row],[Service]] = "HT Custom RNA", Table65[[#This Row],[Service]] = "HT Geneblock Custom RNA"), "Required", "Empty")</f>
        <v>Empty</v>
      </c>
      <c r="CL472" s="1" t="str">
        <f>IF(OR(Table65[[#This Row],[Service]] = "Custom RNA", Table65[[#This Row],[Service]] = "HT Custom RNA", Table65[[#This Row],[Service]] = "HT Geneblock Custom RNA"), "Required", "Empty")</f>
        <v>Empty</v>
      </c>
      <c r="CM472" s="1" t="str">
        <f>IF(OR(Table65[[#This Row],[Service]] = "Custom RNA", Table65[[#This Row],[Service]] = "HT Custom RNA", Table65[[#This Row],[Service]] = "HT Geneblock Custom RNA"), "Required", "Empty")</f>
        <v>Empty</v>
      </c>
      <c r="CN472" s="1" t="str">
        <f>IF(AND(Table65[[#This Row],[Vector]]&lt;&gt;"Banked Construct", OR(Table65[[#This Row],[Service]] = "Custom RNA", Table65[[#This Row],[Service]] = "HT Custom RNA",Table65[[#This Row],[Service]] = "HT Geneblock Custom RNA",)), "Optional", "Empty")</f>
        <v>Empty</v>
      </c>
      <c r="CO472" s="1" t="str">
        <f>IF(OR(Table65[[#This Row],[Service]] = "Custom RNA", Table65[[#This Row],[Service]] = "HT Custom RNA"), "Optional", "Empty")</f>
        <v>Empty</v>
      </c>
      <c r="CP472" s="1" t="str">
        <f>IF(OR(Table65[[#This Row],[Service]] = "Custom RNA", Table65[[#This Row],[Service]] = "HT Custom RNA", Table65[[#This Row],[Service]] = "HT Custom Geneblock RNA"), "Optional", "Empty")</f>
        <v>Empty</v>
      </c>
      <c r="CQ472" s="1" t="str">
        <f>IF(Table65[[#This Row],[Service]]&lt;&gt;"",IF(OR(Table65[[#This Row],[Service]]="HT Custom RNA", Table65[[#This Row],[Service]]="HT Geneblock Custom RNA"), "Empty","Optional"),"Empty")</f>
        <v>Empty</v>
      </c>
      <c r="CR472" s="1" t="str">
        <f>IF(AND(Table65[[#This Row],[Formulation]]&lt;&gt;"",Table65[[#This Row],[Formulation]]&lt;&gt;"None",Table65[[#This Row],[Formulation]]&lt;&gt;"No Options"), "Required","Empty")</f>
        <v>Empty</v>
      </c>
      <c r="CS472" s="1" t="str">
        <f>IF(AND(Table65[[#This Row],[Formulation]]&lt;&gt;"",Table65[[#This Row],[Formulation]]&lt;&gt;"None",Table65[[#This Row],[Formulation]]&lt;&gt;"No Options"), "Optional","Empty")</f>
        <v>Empty</v>
      </c>
      <c r="CT472" s="1" t="str">
        <f t="shared" si="37"/>
        <v>Optional</v>
      </c>
      <c r="CU472" s="1" t="str">
        <f t="shared" si="38"/>
        <v>Optional</v>
      </c>
      <c r="CV472" s="2" t="str">
        <f t="shared" si="39"/>
        <v>Optional</v>
      </c>
    </row>
    <row r="473" spans="1:100" x14ac:dyDescent="0.35">
      <c r="A473" s="69">
        <v>469</v>
      </c>
      <c r="B473" s="59"/>
      <c r="C473" s="83"/>
      <c r="D473" s="85"/>
      <c r="E473" s="90"/>
      <c r="F473" s="60"/>
      <c r="G473" s="60"/>
      <c r="H473" s="60"/>
      <c r="I473" s="61"/>
      <c r="J473" s="61"/>
      <c r="K473" s="105"/>
      <c r="L473" s="90"/>
      <c r="M473" s="60"/>
      <c r="N473" s="108"/>
      <c r="O473" s="91"/>
      <c r="P473" s="111"/>
      <c r="Q473" s="93" t="str">
        <f>Table_Sequence_Check[[#This Row],[Final Warnings]]</f>
        <v/>
      </c>
      <c r="R473" s="19"/>
      <c r="S473" s="19"/>
      <c r="T473" s="19"/>
      <c r="BG473" s="3" t="str" cm="1">
        <f t="array" ref="BG473">_xlfn.LET(
    _xlpm.ProblemFound, _xlfn.TEXTJOIN(", ", TRUE, IF(OR(Table65[[#This Row],[Codon Optimize Capitalized?]]="No", Table65[[#This Row],[Codon Optimize Capitalized?]]=""), IF((ISNUMBER(SEARCH(Table_Problem_Sequences[Problem Sequences], Table65[[#This Row],[Custom Sequence/Bank ID]]))), Table_Problem_Sequences[Problem Sequences], ""),IF((ISNUMBER(FIND(LOWER(Table_Problem_Sequences[Problem Sequences]), Table65[[#This Row],[Custom Sequence/Bank ID]]))), Table_Problem_Sequences[Problem Sequences], ""))),
    IF(_xlpm.ProblemFound="", "", "Warning 1: Problem sequences found (" &amp; _xlpm.ProblemFound &amp; ")"))</f>
        <v/>
      </c>
      <c r="BH473" s="3" t="str">
        <f>IF(AND(Table65[[#This Row],[Vector]] &lt;&gt; "Banked Construct",Table65[[#This Row],[Service]]&lt;&gt;"Stock RNA", LEN(Table65[[#This Row],[Custom Sequence/Bank ID]])&lt;300, Table65[[#This Row],[Custom Sequence/Bank ID]]&lt;&gt;""),"Comment: Sequence is less than 300nt. A spacer sequence will be added to bring the length up to 300nt","")</f>
        <v/>
      </c>
      <c r="BI473" s="1" t="str">
        <f>IF(AND(Table65[[#This Row],[Custom Sequence/Bank ID]]&lt;&gt;"", Table65[[#This Row],[Codon Optimize Capitalized?]]&lt;&gt; "No", Table65[[#This Row],[Codon Optimize Capitalized?]]&lt;&gt; "", Table65[[#This Row],[Codon Optimize Capitalized?]]&lt;&gt; "No Options"),
    IF(MOD(LEN(SUBSTITUTE(SUBSTITUTE(SUBSTITUTE(SUBSTITUTE(SUBSTITUTE(Table65[[#This Row],[Custom Sequence/Bank ID]], "a", ""), "c", ""), "g", ""), "u", ""), "t", "")), 3) = 0,
        "",
        "Error 3: Optimization regions not divisible by 3"),
    "")</f>
        <v/>
      </c>
      <c r="BJ473" s="1" t="str">
        <f>IF(
    Table65[[#This Row],[Vector]]="Banked Construct",
    IF(
        AND(
            LEFT(Table65[[#This Row],[Custom Sequence/Bank ID]], 3)="RTC",
            ISNUMBER(VALUE(MID(Table65[[#This Row],[Custom Sequence/Bank ID]], 4, 7))),
            LEN(Table65[[#This Row],[Custom Sequence/Bank ID]])=10
        ),
        "",
        "Error 4: Incorrect Bank ID"
    ),
    ""
)</f>
        <v/>
      </c>
      <c r="BK473" s="1" t="str">
        <f>IF(
   AND(Table65[[#This Row],[Vector]]&lt;&gt;"Banked Construct", LEN(Table65[[#This Row],[Custom Sequence/Bank ID]])&gt;0),
   IF(
      LEN(
         SUBSTITUTE(
            SUBSTITUTE(
               SUBSTITUTE(
                  SUBSTITUTE(UPPER(Table65[[#This Row],[Custom Sequence/Bank ID]]),"A",""),
               "C",""),
            "T",""),
         "G","")
      )&gt;0,
      "Error 5: Non-ACGT characters present",
      ""
   ),
   ""
)</f>
        <v/>
      </c>
      <c r="BL473" s="4" t="str">
        <f>IF(AND(Table65[[#This Row],[Vector]] &lt;&gt; "Banked Construct",Table65[[#This Row],[Service]]="Custom RNA", LEN(Table65[[#This Row],[Custom Sequence/Bank ID]])&gt;10000),"Error 6: Maximum sequence length is 10,000nt",IF(AND(Table65[[#This Row],[Vector]] &lt;&gt; "Banked Construct",Table65[[#This Row],[Service]]="HT Custom RNA", LEN(Table65[[#This Row],[Custom Sequence/Bank ID]])&gt;5000),"Error 6: Maximum sequence length for HT is 5,000nt", IF(Table65[[#This Row],[Service]]="HT Geneblock Custom RNA", IF(AND(Table65[[#This Row],[Vector]]="RTC coding circRNA", LEN(Table65[[#This Row],[Custom Sequence/Bank ID]])&gt;3793),"Error 6: Maximum sequence length for Coding CircRNA Geneblock is 3,793nt", IF(AND(Table65[[#This Row],[Vector]]="RTC noncoding circRNA", LEN(Table65[[#This Row],[Custom Sequence/Bank ID]])&gt;4493),"Error 6: Maximum sequence length for Noncoding CircRNA Geneblock is 4,493nt", IF(AND(Table65[[#This Row],[Vector]]="RTC Other RNA", LEN(Table65[[#This Row],[Custom Sequence/Bank ID]])&gt;4913),"Error 6: Maximum sequence length for Other RNA Geneblock is 4,913nt",""))),"")))</f>
        <v/>
      </c>
      <c r="BM473" s="4" t="str">
        <f>IF(AND(Table65[[#This Row],[Vector]] &lt;&gt; "Banked Construct", Table65[[#This Row],[Service]]&lt;&gt;"Stock RNA", Table65[[#This Row],[Custom Sequence/Bank ID]]&lt;&gt;""),
    _xlfn.LET(
        _xlpm.Sequence, Table65[[#This Row],[Custom Sequence/Bank ID]],
        _xlpm.OriginalLength, IF(AND(Table65[[#This Row],[Codon Optimize Capitalized?]] &lt;&gt; "No", Table65[[#This Row],[Codon Optimize Capitalized?]] &lt;&gt; ""),
                           LEN(SUBSTITUTE(SUBSTITUTE(SUBSTITUTE(SUBSTITUTE(SUBSTITUTE(_xlpm.Sequence, "A", ""), "C", ""), "G", ""), "T", ""), "U", "")),
                           LEN(_xlpm.Sequence)),
        _xlpm.NoGCLength, IF(AND(Table65[[#This Row],[Codon Optimize Capitalized?]] &lt;&gt; "No", Table65[[#This Row],[Codon Optimize Capitalized?]] &lt;&gt; ""),
                       LEN((SUBSTITUTE(SUBSTITUTE(SUBSTITUTE(SUBSTITUTE(SUBSTITUTE(SUBSTITUTE(SUBSTITUTE(_xlpm.Sequence, "A", ""), "C", ""), "G", ""), "T", ""), "U", ""), "g", ""), "c", ""))),
                       LEN(SUBSTITUTE(SUBSTITUTE(UPPER(_xlpm.Sequence), "G", ""), "C", ""))),
        _xlpm.GCLength, _xlpm.OriginalLength - _xlpm.NoGCLength,
        _xlpm.GCPercentage, IF(_xlpm.OriginalLength &gt; 15, _xlpm.GCLength / _xlpm.OriginalLength, 0.5),
                IF(OR(_xlpm.GCPercentage &gt; 0.65, _xlpm.GCPercentage &lt; 0.25), "Warning 7: Unoptimized region GC is not between 25-65%", "")
    ),
    ""
)</f>
        <v/>
      </c>
      <c r="BN473" s="4" t="str" cm="1">
        <f t="array" ref="BN473">_xlfn.LET(
    _xlpm.ProblemFound, _xlfn.TEXTJOIN(", ", TRUE, IF(OR(Table65[[#This Row],[Codon Optimize Capitalized?]]="No", Table65[[#This Row],[Codon Optimize Capitalized?]]=""), IF((ISNUMBER(SEARCH(Table_Restriction_Enzymes[XbaI], Table65[[#This Row],[Custom Sequence/Bank ID]]))), Table_Restriction_Enzymes[XbaI], ""),IF((ISNUMBER(FIND(LOWER(Table_Restriction_Enzymes[XbaI]), Table65[[#This Row],[Custom Sequence/Bank ID]]))), Table_Restriction_Enzymes[XbaI], ""))),
    IF(_xlpm.ProblemFound="", "", "[" &amp; _xlpm.ProblemFound &amp; "]"))</f>
        <v/>
      </c>
      <c r="BO473" s="4" t="str">
        <f>IF(Table_Sequence_Check[[#This Row],[Restriction Enzyme 1 Check]]&lt;&gt;"", Table_Restriction_Enzymes[[#Headers],[XbaI]],"")</f>
        <v/>
      </c>
      <c r="BP473" s="4" t="str" cm="1">
        <f t="array" ref="BP473">_xlfn.LET(
    _xlpm.ProblemFound, _xlfn.TEXTJOIN(", ", TRUE, IF(OR(Table65[[#This Row],[Codon Optimize Capitalized?]]="No", Table65[[#This Row],[Codon Optimize Capitalized?]]=""), IF((ISNUMBER(SEARCH(Table_Restriction_Enzymes[AscI], Table65[[#This Row],[Custom Sequence/Bank ID]]))), Table_Restriction_Enzymes[AscI], ""),IF((ISNUMBER(FIND(LOWER(Table_Restriction_Enzymes[AscI]), Table65[[#This Row],[Custom Sequence/Bank ID]]))), Table_Restriction_Enzymes[AscI], ""))),
    IF(_xlpm.ProblemFound="", "", "[" &amp; _xlpm.ProblemFound &amp; "]"))</f>
        <v/>
      </c>
      <c r="BQ473" s="4" t="str">
        <f>IF(Table_Sequence_Check[[#This Row],[Restriction Enzyme 2 Check]]&lt;&gt;"", Table_Restriction_Enzymes[[#Headers],[AscI]],"")</f>
        <v/>
      </c>
      <c r="BR473" s="4" t="str">
        <f>IF(AND(Table65[[#This Row],[Vector]] &lt;&gt; "Banked Construct",Table65[[#This Row],[Service]]&lt;&gt;"Stock RNA", Table65[[#This Row],[Service]]&lt;&gt;"HT Geneblock Custom RNA", Table_Sequence_Check[[#This Row],[Restriction Enzyme 1 Check]]&lt;&gt;"", Table_Sequence_Check[[#This Row],[Restriction Enzyme 2 Check]]&lt;&gt; ""),"Error 8: Remove instances of one of the following: " &amp; _xlfn.CONCAT(Table_Sequence_Check[[#This Row],[Restriction Enzyme 1 Check]],Table_Sequence_Check[[#This Row],[Restriction Enzyme 2 Check]]),"")</f>
        <v/>
      </c>
      <c r="BS473" s="4" t="str" cm="1">
        <f t="array" ref="BS473">IF(
   AND(
      Table65[[#This Row],[Service]] &lt;&gt; "",
      OR(
         COUNTIF(Table65[Service], "HT Custom RNA") &gt; 0,
         COUNTIF(Table65[Service], "HT Geneblock Custom RNA") &gt; 0
      ),
      COUNTA(_xlfn.UNIQUE(_xlfn._xlws.FILTER(Table65[Service], Table65[Service] &lt;&gt; ""))) &gt; 1
   ),
   "Error 9: If selecting HT Custom RNA or HT Geneblock Custom RNA, all items must match the selected HT service",
   ""
)</f>
        <v/>
      </c>
      <c r="BT473" s="4" t="str" cm="1">
        <f t="array" ref="BT473">IF(
   AND(
      Table65[[#This Row],[Service]] &lt;&gt; "",
      OR(COUNTIF(Table65[Service], "*HT Custom RNA*") &gt; 0, COUNTIF(Table65[Service], "*HT Geneblock Custom RNA*") &gt; 0),
      OR(
         COUNTA(_xlfn.UNIQUE(_xlfn._xlws.FILTER(Table65[RNA Analytics], (Table65[Service] &lt;&gt; "")))) &gt; 1,
         COUNTA(_xlfn.UNIQUE(_xlfn._xlws.FILTER(Table65[Bank Construct?], (Table65[Service] &lt;&gt; "")))) &gt; 1,
         COUNTA(_xlfn.UNIQUE(_xlfn._xlws.FILTER(Table65[Synthesis Type], (Table65[Service] &lt;&gt; "")))) &gt; 1
      )
   ),
   "Error 10: If submitting HT Custom RNA or HT Geneblock Custom RNA service request, all items must have the same Synthesis Type, Banking, and Analytics",
   ""
)</f>
        <v/>
      </c>
      <c r="BU473" s="4" t="str">
        <f>IF(AND(OR(Table65[[#This Row],[Service]] = "HT Custom RNA",Table65[[#This Row],[Service]] = "HT Geneblock Custom RNA"), Table65[[#This Row],[Vector]]="Banked Construct"),"Error 11: Banked constructs cannot be submitted for HT/Geneblock Custom RNA service. Contact the core if you'd like to resynthesize an entire banked plate","")</f>
        <v/>
      </c>
      <c r="BV473" s="4" t="str">
        <f>IF(AND(Table65[[#This Row],[Service]] &lt;&gt; "", Table65[[#This Row],[Vector]]="Banked Construct", Table65[[#This Row],[Bank Construct?]]="Yes"),"Error 12: Cannot bank constructs that are already banked","")</f>
        <v/>
      </c>
      <c r="BW473" s="4" t="str" cm="1">
        <f t="array" ref="BW473">_xlfn.LET(
    _xlpm.ProblemFound, _xlfn.TEXTJOIN(", ", TRUE, IF(AND(Table65[[#This Row],[Synthesis Type]]="Other RNA", OR(Table65[[#This Row],[Codon Optimize Capitalized?]]="No", Table65[[#This Row],[Codon Optimize Capitalized?]]="")), IF((ISNUMBER(SEARCH(Table_pA_Check[pA Check], Table65[[#This Row],[Custom Sequence/Bank ID]]))), Table_pA_Check[pA Check], ""),IF((ISNUMBER(FIND(LOWER(Table_pA_Check[pA Check]), Table65[[#This Row],[Custom Sequence/Bank ID]]))), Table_pA_Check[pA Check], ""))),
    IF(_xlpm.ProblemFound="", "", "Error 13: Problem sequences found (" &amp; _xlpm.ProblemFound &amp; ")"))</f>
        <v/>
      </c>
      <c r="BX473" s="4" t="str">
        <f>IF(AND(Table65[[#This Row],[Service]] &lt;&gt; "", Table65[[#This Row],[Codon Optimize Capitalized?]]&lt;&gt; "No", Table65[[#This Row],[Codon Optimize Capitalized?]]&lt;&gt; "", Table65[[#This Row],[Codon Optimize Capitalized?]]&lt;&gt; "No Options", EXACT(Table65[[#This Row],[Custom Sequence/Bank ID]],LOWER(Table65[[#This Row],[Custom Sequence/Bank ID]]))),"Error 14: Codon optimization is selected, but sequence is lowercase. Change regions for optimization to uppercase","")</f>
        <v/>
      </c>
      <c r="BY473" s="4" t="str">
        <f>IF(COUNTIF(Table65[Name], Table65[[#This Row],[Name]]) &gt; 1, "Error 15: Duplicate name", "")</f>
        <v/>
      </c>
      <c r="BZ473" s="4" t="str">
        <f>IF(
   Table65[[#This Row],[Service]]&lt;&gt;"",
   IF(
      AND(Table65[[#This Row],[Formulation]]="", Table65[[#This Row],[Number of Aliquots]]&gt;1),
      "Error 16: The RTC can only aliquot formulated circRNA; unformulated circRNA is stable through many freeze-thaw cycles",
      ""
   ),
   ""
)</f>
        <v/>
      </c>
      <c r="CA473" s="4" t="str">
        <f>IF(
   Table65[[#This Row],[Service]]&lt;&gt;"",
   IF(
      Table65[[#This Row],[Number of Aliquots]] &gt; (Table65[[#This Row],[Quantity (mg)]]*20),
      "Error 17: Too many aliquots. Maximum aliquots for Quantity requested = " &amp; (Table65[[#This Row],[Quantity (mg)]]*20),
      ""
   ),
   ""
)</f>
        <v/>
      </c>
      <c r="CB473" s="4" t="str">
        <f>IF(
   AND(Table65[[#This Row],[Service]]&lt;&gt;"", Table65[[#This Row],[Quantity (mg)]]&lt;0.2, Table65[[#This Row],[Formulation]]&lt;&gt;"", Table65[[#This Row],[Formulation]]&lt;&gt;"None"),
   "Error 18: Quantity too low. Minimum is 0.2mg for formulations",
   ""
)</f>
        <v/>
      </c>
      <c r="CC473" s="4" t="str">
        <f>IF(
   AND(Table65[[#This Row],[Service]]&lt;&gt;"", Table65[[#This Row],[Vector]]="No Vector", Table65[[#This Row],[Service]]&lt;&gt;"HT Geneblock Custom RNA"),
   "Error 19: [No Vector] can only be used for Geneblock service",
   ""
)</f>
        <v/>
      </c>
      <c r="CD473" s="4" t="str">
        <f>_xlfn.LET(
    _xlpm.errorList, _xlfn.TEXTJOIN(". ", TRUE, Table_Sequence_Check[[#This Row],[Problem Sequence Check]:[GC Check]],Table_Sequence_Check[[#This Row],[Restriction Enzyme Error]:[Gblock No Vector Check]]),
    IF(AND(Table65[[#This Row],[Service]]&lt;&gt;"", Table65[[#This Row],[Custom Sequence/Bank ID]]&lt;&gt;"SPECIAL",_xlpm.errorList&lt;&gt;""), _xlpm.errorList &amp; ".", "")
)</f>
        <v/>
      </c>
      <c r="CF473" s="3" t="str">
        <f t="shared" si="35"/>
        <v>Required</v>
      </c>
      <c r="CG473" s="1" t="str">
        <f t="shared" si="36"/>
        <v>Optional</v>
      </c>
      <c r="CH473" s="1" t="str">
        <f>IF(Table65[[#This Row],[Service]]&lt;&gt;"",IF((Table65[[#This Row],[Service]]="HT Custom RNA") + (Table65[[#This Row],[Service]]="HT Geneblock Custom RNA"), "Empty","Required"),"Empty")</f>
        <v>Empty</v>
      </c>
      <c r="CI473" s="1" t="str">
        <f>IF(Table65[[#This Row],[Service]] = "Stock RNA", "Required","Empty")</f>
        <v>Empty</v>
      </c>
      <c r="CJ473" s="1" t="str">
        <f>IF(OR(Table65[[#This Row],[Service]] = "Custom RNA", Table65[[#This Row],[Service]] = "HT Custom RNA", Table65[[#This Row],[Service]] = "HT Geneblock Custom RNA", Table65[[#This Row],[Service]] = "Formulation"), "Required", "Empty")</f>
        <v>Empty</v>
      </c>
      <c r="CK473" s="1" t="str">
        <f>IF(OR(Table65[[#This Row],[Service]] = "Custom RNA", Table65[[#This Row],[Service]] = "HT Custom RNA", Table65[[#This Row],[Service]] = "HT Geneblock Custom RNA"), "Required", "Empty")</f>
        <v>Empty</v>
      </c>
      <c r="CL473" s="1" t="str">
        <f>IF(OR(Table65[[#This Row],[Service]] = "Custom RNA", Table65[[#This Row],[Service]] = "HT Custom RNA", Table65[[#This Row],[Service]] = "HT Geneblock Custom RNA"), "Required", "Empty")</f>
        <v>Empty</v>
      </c>
      <c r="CM473" s="1" t="str">
        <f>IF(OR(Table65[[#This Row],[Service]] = "Custom RNA", Table65[[#This Row],[Service]] = "HT Custom RNA", Table65[[#This Row],[Service]] = "HT Geneblock Custom RNA"), "Required", "Empty")</f>
        <v>Empty</v>
      </c>
      <c r="CN473" s="1" t="str">
        <f>IF(AND(Table65[[#This Row],[Vector]]&lt;&gt;"Banked Construct", OR(Table65[[#This Row],[Service]] = "Custom RNA", Table65[[#This Row],[Service]] = "HT Custom RNA",Table65[[#This Row],[Service]] = "HT Geneblock Custom RNA",)), "Optional", "Empty")</f>
        <v>Empty</v>
      </c>
      <c r="CO473" s="1" t="str">
        <f>IF(OR(Table65[[#This Row],[Service]] = "Custom RNA", Table65[[#This Row],[Service]] = "HT Custom RNA"), "Optional", "Empty")</f>
        <v>Empty</v>
      </c>
      <c r="CP473" s="1" t="str">
        <f>IF(OR(Table65[[#This Row],[Service]] = "Custom RNA", Table65[[#This Row],[Service]] = "HT Custom RNA", Table65[[#This Row],[Service]] = "HT Custom Geneblock RNA"), "Optional", "Empty")</f>
        <v>Empty</v>
      </c>
      <c r="CQ473" s="1" t="str">
        <f>IF(Table65[[#This Row],[Service]]&lt;&gt;"",IF(OR(Table65[[#This Row],[Service]]="HT Custom RNA", Table65[[#This Row],[Service]]="HT Geneblock Custom RNA"), "Empty","Optional"),"Empty")</f>
        <v>Empty</v>
      </c>
      <c r="CR473" s="1" t="str">
        <f>IF(AND(Table65[[#This Row],[Formulation]]&lt;&gt;"",Table65[[#This Row],[Formulation]]&lt;&gt;"None",Table65[[#This Row],[Formulation]]&lt;&gt;"No Options"), "Required","Empty")</f>
        <v>Empty</v>
      </c>
      <c r="CS473" s="1" t="str">
        <f>IF(AND(Table65[[#This Row],[Formulation]]&lt;&gt;"",Table65[[#This Row],[Formulation]]&lt;&gt;"None",Table65[[#This Row],[Formulation]]&lt;&gt;"No Options"), "Optional","Empty")</f>
        <v>Empty</v>
      </c>
      <c r="CT473" s="1" t="str">
        <f t="shared" si="37"/>
        <v>Optional</v>
      </c>
      <c r="CU473" s="1" t="str">
        <f t="shared" si="38"/>
        <v>Optional</v>
      </c>
      <c r="CV473" s="2" t="str">
        <f t="shared" si="39"/>
        <v>Optional</v>
      </c>
    </row>
    <row r="474" spans="1:100" x14ac:dyDescent="0.35">
      <c r="A474" s="69">
        <v>470</v>
      </c>
      <c r="B474" s="59"/>
      <c r="C474" s="83"/>
      <c r="D474" s="85"/>
      <c r="E474" s="90"/>
      <c r="F474" s="60"/>
      <c r="G474" s="60"/>
      <c r="H474" s="60"/>
      <c r="I474" s="61"/>
      <c r="J474" s="61"/>
      <c r="K474" s="105"/>
      <c r="L474" s="90"/>
      <c r="M474" s="60"/>
      <c r="N474" s="108"/>
      <c r="O474" s="91"/>
      <c r="P474" s="111"/>
      <c r="Q474" s="93" t="str">
        <f>Table_Sequence_Check[[#This Row],[Final Warnings]]</f>
        <v/>
      </c>
      <c r="R474" s="19"/>
      <c r="S474" s="19"/>
      <c r="T474" s="19"/>
      <c r="BG474" s="3" t="str" cm="1">
        <f t="array" ref="BG474">_xlfn.LET(
    _xlpm.ProblemFound, _xlfn.TEXTJOIN(", ", TRUE, IF(OR(Table65[[#This Row],[Codon Optimize Capitalized?]]="No", Table65[[#This Row],[Codon Optimize Capitalized?]]=""), IF((ISNUMBER(SEARCH(Table_Problem_Sequences[Problem Sequences], Table65[[#This Row],[Custom Sequence/Bank ID]]))), Table_Problem_Sequences[Problem Sequences], ""),IF((ISNUMBER(FIND(LOWER(Table_Problem_Sequences[Problem Sequences]), Table65[[#This Row],[Custom Sequence/Bank ID]]))), Table_Problem_Sequences[Problem Sequences], ""))),
    IF(_xlpm.ProblemFound="", "", "Warning 1: Problem sequences found (" &amp; _xlpm.ProblemFound &amp; ")"))</f>
        <v/>
      </c>
      <c r="BH474" s="3" t="str">
        <f>IF(AND(Table65[[#This Row],[Vector]] &lt;&gt; "Banked Construct",Table65[[#This Row],[Service]]&lt;&gt;"Stock RNA", LEN(Table65[[#This Row],[Custom Sequence/Bank ID]])&lt;300, Table65[[#This Row],[Custom Sequence/Bank ID]]&lt;&gt;""),"Comment: Sequence is less than 300nt. A spacer sequence will be added to bring the length up to 300nt","")</f>
        <v/>
      </c>
      <c r="BI474" s="1" t="str">
        <f>IF(AND(Table65[[#This Row],[Custom Sequence/Bank ID]]&lt;&gt;"", Table65[[#This Row],[Codon Optimize Capitalized?]]&lt;&gt; "No", Table65[[#This Row],[Codon Optimize Capitalized?]]&lt;&gt; "", Table65[[#This Row],[Codon Optimize Capitalized?]]&lt;&gt; "No Options"),
    IF(MOD(LEN(SUBSTITUTE(SUBSTITUTE(SUBSTITUTE(SUBSTITUTE(SUBSTITUTE(Table65[[#This Row],[Custom Sequence/Bank ID]], "a", ""), "c", ""), "g", ""), "u", ""), "t", "")), 3) = 0,
        "",
        "Error 3: Optimization regions not divisible by 3"),
    "")</f>
        <v/>
      </c>
      <c r="BJ474" s="1" t="str">
        <f>IF(
    Table65[[#This Row],[Vector]]="Banked Construct",
    IF(
        AND(
            LEFT(Table65[[#This Row],[Custom Sequence/Bank ID]], 3)="RTC",
            ISNUMBER(VALUE(MID(Table65[[#This Row],[Custom Sequence/Bank ID]], 4, 7))),
            LEN(Table65[[#This Row],[Custom Sequence/Bank ID]])=10
        ),
        "",
        "Error 4: Incorrect Bank ID"
    ),
    ""
)</f>
        <v/>
      </c>
      <c r="BK474" s="1" t="str">
        <f>IF(
   AND(Table65[[#This Row],[Vector]]&lt;&gt;"Banked Construct", LEN(Table65[[#This Row],[Custom Sequence/Bank ID]])&gt;0),
   IF(
      LEN(
         SUBSTITUTE(
            SUBSTITUTE(
               SUBSTITUTE(
                  SUBSTITUTE(UPPER(Table65[[#This Row],[Custom Sequence/Bank ID]]),"A",""),
               "C",""),
            "T",""),
         "G","")
      )&gt;0,
      "Error 5: Non-ACGT characters present",
      ""
   ),
   ""
)</f>
        <v/>
      </c>
      <c r="BL474" s="4" t="str">
        <f>IF(AND(Table65[[#This Row],[Vector]] &lt;&gt; "Banked Construct",Table65[[#This Row],[Service]]="Custom RNA", LEN(Table65[[#This Row],[Custom Sequence/Bank ID]])&gt;10000),"Error 6: Maximum sequence length is 10,000nt",IF(AND(Table65[[#This Row],[Vector]] &lt;&gt; "Banked Construct",Table65[[#This Row],[Service]]="HT Custom RNA", LEN(Table65[[#This Row],[Custom Sequence/Bank ID]])&gt;5000),"Error 6: Maximum sequence length for HT is 5,000nt", IF(Table65[[#This Row],[Service]]="HT Geneblock Custom RNA", IF(AND(Table65[[#This Row],[Vector]]="RTC coding circRNA", LEN(Table65[[#This Row],[Custom Sequence/Bank ID]])&gt;3793),"Error 6: Maximum sequence length for Coding CircRNA Geneblock is 3,793nt", IF(AND(Table65[[#This Row],[Vector]]="RTC noncoding circRNA", LEN(Table65[[#This Row],[Custom Sequence/Bank ID]])&gt;4493),"Error 6: Maximum sequence length for Noncoding CircRNA Geneblock is 4,493nt", IF(AND(Table65[[#This Row],[Vector]]="RTC Other RNA", LEN(Table65[[#This Row],[Custom Sequence/Bank ID]])&gt;4913),"Error 6: Maximum sequence length for Other RNA Geneblock is 4,913nt",""))),"")))</f>
        <v/>
      </c>
      <c r="BM474" s="4" t="str">
        <f>IF(AND(Table65[[#This Row],[Vector]] &lt;&gt; "Banked Construct", Table65[[#This Row],[Service]]&lt;&gt;"Stock RNA", Table65[[#This Row],[Custom Sequence/Bank ID]]&lt;&gt;""),
    _xlfn.LET(
        _xlpm.Sequence, Table65[[#This Row],[Custom Sequence/Bank ID]],
        _xlpm.OriginalLength, IF(AND(Table65[[#This Row],[Codon Optimize Capitalized?]] &lt;&gt; "No", Table65[[#This Row],[Codon Optimize Capitalized?]] &lt;&gt; ""),
                           LEN(SUBSTITUTE(SUBSTITUTE(SUBSTITUTE(SUBSTITUTE(SUBSTITUTE(_xlpm.Sequence, "A", ""), "C", ""), "G", ""), "T", ""), "U", "")),
                           LEN(_xlpm.Sequence)),
        _xlpm.NoGCLength, IF(AND(Table65[[#This Row],[Codon Optimize Capitalized?]] &lt;&gt; "No", Table65[[#This Row],[Codon Optimize Capitalized?]] &lt;&gt; ""),
                       LEN((SUBSTITUTE(SUBSTITUTE(SUBSTITUTE(SUBSTITUTE(SUBSTITUTE(SUBSTITUTE(SUBSTITUTE(_xlpm.Sequence, "A", ""), "C", ""), "G", ""), "T", ""), "U", ""), "g", ""), "c", ""))),
                       LEN(SUBSTITUTE(SUBSTITUTE(UPPER(_xlpm.Sequence), "G", ""), "C", ""))),
        _xlpm.GCLength, _xlpm.OriginalLength - _xlpm.NoGCLength,
        _xlpm.GCPercentage, IF(_xlpm.OriginalLength &gt; 15, _xlpm.GCLength / _xlpm.OriginalLength, 0.5),
                IF(OR(_xlpm.GCPercentage &gt; 0.65, _xlpm.GCPercentage &lt; 0.25), "Warning 7: Unoptimized region GC is not between 25-65%", "")
    ),
    ""
)</f>
        <v/>
      </c>
      <c r="BN474" s="4" t="str" cm="1">
        <f t="array" ref="BN474">_xlfn.LET(
    _xlpm.ProblemFound, _xlfn.TEXTJOIN(", ", TRUE, IF(OR(Table65[[#This Row],[Codon Optimize Capitalized?]]="No", Table65[[#This Row],[Codon Optimize Capitalized?]]=""), IF((ISNUMBER(SEARCH(Table_Restriction_Enzymes[XbaI], Table65[[#This Row],[Custom Sequence/Bank ID]]))), Table_Restriction_Enzymes[XbaI], ""),IF((ISNUMBER(FIND(LOWER(Table_Restriction_Enzymes[XbaI]), Table65[[#This Row],[Custom Sequence/Bank ID]]))), Table_Restriction_Enzymes[XbaI], ""))),
    IF(_xlpm.ProblemFound="", "", "[" &amp; _xlpm.ProblemFound &amp; "]"))</f>
        <v/>
      </c>
      <c r="BO474" s="4" t="str">
        <f>IF(Table_Sequence_Check[[#This Row],[Restriction Enzyme 1 Check]]&lt;&gt;"", Table_Restriction_Enzymes[[#Headers],[XbaI]],"")</f>
        <v/>
      </c>
      <c r="BP474" s="4" t="str" cm="1">
        <f t="array" ref="BP474">_xlfn.LET(
    _xlpm.ProblemFound, _xlfn.TEXTJOIN(", ", TRUE, IF(OR(Table65[[#This Row],[Codon Optimize Capitalized?]]="No", Table65[[#This Row],[Codon Optimize Capitalized?]]=""), IF((ISNUMBER(SEARCH(Table_Restriction_Enzymes[AscI], Table65[[#This Row],[Custom Sequence/Bank ID]]))), Table_Restriction_Enzymes[AscI], ""),IF((ISNUMBER(FIND(LOWER(Table_Restriction_Enzymes[AscI]), Table65[[#This Row],[Custom Sequence/Bank ID]]))), Table_Restriction_Enzymes[AscI], ""))),
    IF(_xlpm.ProblemFound="", "", "[" &amp; _xlpm.ProblemFound &amp; "]"))</f>
        <v/>
      </c>
      <c r="BQ474" s="4" t="str">
        <f>IF(Table_Sequence_Check[[#This Row],[Restriction Enzyme 2 Check]]&lt;&gt;"", Table_Restriction_Enzymes[[#Headers],[AscI]],"")</f>
        <v/>
      </c>
      <c r="BR474" s="4" t="str">
        <f>IF(AND(Table65[[#This Row],[Vector]] &lt;&gt; "Banked Construct",Table65[[#This Row],[Service]]&lt;&gt;"Stock RNA", Table65[[#This Row],[Service]]&lt;&gt;"HT Geneblock Custom RNA", Table_Sequence_Check[[#This Row],[Restriction Enzyme 1 Check]]&lt;&gt;"", Table_Sequence_Check[[#This Row],[Restriction Enzyme 2 Check]]&lt;&gt; ""),"Error 8: Remove instances of one of the following: " &amp; _xlfn.CONCAT(Table_Sequence_Check[[#This Row],[Restriction Enzyme 1 Check]],Table_Sequence_Check[[#This Row],[Restriction Enzyme 2 Check]]),"")</f>
        <v/>
      </c>
      <c r="BS474" s="4" t="str" cm="1">
        <f t="array" ref="BS474">IF(
   AND(
      Table65[[#This Row],[Service]] &lt;&gt; "",
      OR(
         COUNTIF(Table65[Service], "HT Custom RNA") &gt; 0,
         COUNTIF(Table65[Service], "HT Geneblock Custom RNA") &gt; 0
      ),
      COUNTA(_xlfn.UNIQUE(_xlfn._xlws.FILTER(Table65[Service], Table65[Service] &lt;&gt; ""))) &gt; 1
   ),
   "Error 9: If selecting HT Custom RNA or HT Geneblock Custom RNA, all items must match the selected HT service",
   ""
)</f>
        <v/>
      </c>
      <c r="BT474" s="4" t="str" cm="1">
        <f t="array" ref="BT474">IF(
   AND(
      Table65[[#This Row],[Service]] &lt;&gt; "",
      OR(COUNTIF(Table65[Service], "*HT Custom RNA*") &gt; 0, COUNTIF(Table65[Service], "*HT Geneblock Custom RNA*") &gt; 0),
      OR(
         COUNTA(_xlfn.UNIQUE(_xlfn._xlws.FILTER(Table65[RNA Analytics], (Table65[Service] &lt;&gt; "")))) &gt; 1,
         COUNTA(_xlfn.UNIQUE(_xlfn._xlws.FILTER(Table65[Bank Construct?], (Table65[Service] &lt;&gt; "")))) &gt; 1,
         COUNTA(_xlfn.UNIQUE(_xlfn._xlws.FILTER(Table65[Synthesis Type], (Table65[Service] &lt;&gt; "")))) &gt; 1
      )
   ),
   "Error 10: If submitting HT Custom RNA or HT Geneblock Custom RNA service request, all items must have the same Synthesis Type, Banking, and Analytics",
   ""
)</f>
        <v/>
      </c>
      <c r="BU474" s="4" t="str">
        <f>IF(AND(OR(Table65[[#This Row],[Service]] = "HT Custom RNA",Table65[[#This Row],[Service]] = "HT Geneblock Custom RNA"), Table65[[#This Row],[Vector]]="Banked Construct"),"Error 11: Banked constructs cannot be submitted for HT/Geneblock Custom RNA service. Contact the core if you'd like to resynthesize an entire banked plate","")</f>
        <v/>
      </c>
      <c r="BV474" s="4" t="str">
        <f>IF(AND(Table65[[#This Row],[Service]] &lt;&gt; "", Table65[[#This Row],[Vector]]="Banked Construct", Table65[[#This Row],[Bank Construct?]]="Yes"),"Error 12: Cannot bank constructs that are already banked","")</f>
        <v/>
      </c>
      <c r="BW474" s="4" t="str" cm="1">
        <f t="array" ref="BW474">_xlfn.LET(
    _xlpm.ProblemFound, _xlfn.TEXTJOIN(", ", TRUE, IF(AND(Table65[[#This Row],[Synthesis Type]]="Other RNA", OR(Table65[[#This Row],[Codon Optimize Capitalized?]]="No", Table65[[#This Row],[Codon Optimize Capitalized?]]="")), IF((ISNUMBER(SEARCH(Table_pA_Check[pA Check], Table65[[#This Row],[Custom Sequence/Bank ID]]))), Table_pA_Check[pA Check], ""),IF((ISNUMBER(FIND(LOWER(Table_pA_Check[pA Check]), Table65[[#This Row],[Custom Sequence/Bank ID]]))), Table_pA_Check[pA Check], ""))),
    IF(_xlpm.ProblemFound="", "", "Error 13: Problem sequences found (" &amp; _xlpm.ProblemFound &amp; ")"))</f>
        <v/>
      </c>
      <c r="BX474" s="4" t="str">
        <f>IF(AND(Table65[[#This Row],[Service]] &lt;&gt; "", Table65[[#This Row],[Codon Optimize Capitalized?]]&lt;&gt; "No", Table65[[#This Row],[Codon Optimize Capitalized?]]&lt;&gt; "", Table65[[#This Row],[Codon Optimize Capitalized?]]&lt;&gt; "No Options", EXACT(Table65[[#This Row],[Custom Sequence/Bank ID]],LOWER(Table65[[#This Row],[Custom Sequence/Bank ID]]))),"Error 14: Codon optimization is selected, but sequence is lowercase. Change regions for optimization to uppercase","")</f>
        <v/>
      </c>
      <c r="BY474" s="4" t="str">
        <f>IF(COUNTIF(Table65[Name], Table65[[#This Row],[Name]]) &gt; 1, "Error 15: Duplicate name", "")</f>
        <v/>
      </c>
      <c r="BZ474" s="4" t="str">
        <f>IF(
   Table65[[#This Row],[Service]]&lt;&gt;"",
   IF(
      AND(Table65[[#This Row],[Formulation]]="", Table65[[#This Row],[Number of Aliquots]]&gt;1),
      "Error 16: The RTC can only aliquot formulated circRNA; unformulated circRNA is stable through many freeze-thaw cycles",
      ""
   ),
   ""
)</f>
        <v/>
      </c>
      <c r="CA474" s="4" t="str">
        <f>IF(
   Table65[[#This Row],[Service]]&lt;&gt;"",
   IF(
      Table65[[#This Row],[Number of Aliquots]] &gt; (Table65[[#This Row],[Quantity (mg)]]*20),
      "Error 17: Too many aliquots. Maximum aliquots for Quantity requested = " &amp; (Table65[[#This Row],[Quantity (mg)]]*20),
      ""
   ),
   ""
)</f>
        <v/>
      </c>
      <c r="CB474" s="4" t="str">
        <f>IF(
   AND(Table65[[#This Row],[Service]]&lt;&gt;"", Table65[[#This Row],[Quantity (mg)]]&lt;0.2, Table65[[#This Row],[Formulation]]&lt;&gt;"", Table65[[#This Row],[Formulation]]&lt;&gt;"None"),
   "Error 18: Quantity too low. Minimum is 0.2mg for formulations",
   ""
)</f>
        <v/>
      </c>
      <c r="CC474" s="4" t="str">
        <f>IF(
   AND(Table65[[#This Row],[Service]]&lt;&gt;"", Table65[[#This Row],[Vector]]="No Vector", Table65[[#This Row],[Service]]&lt;&gt;"HT Geneblock Custom RNA"),
   "Error 19: [No Vector] can only be used for Geneblock service",
   ""
)</f>
        <v/>
      </c>
      <c r="CD474" s="4" t="str">
        <f>_xlfn.LET(
    _xlpm.errorList, _xlfn.TEXTJOIN(". ", TRUE, Table_Sequence_Check[[#This Row],[Problem Sequence Check]:[GC Check]],Table_Sequence_Check[[#This Row],[Restriction Enzyme Error]:[Gblock No Vector Check]]),
    IF(AND(Table65[[#This Row],[Service]]&lt;&gt;"", Table65[[#This Row],[Custom Sequence/Bank ID]]&lt;&gt;"SPECIAL",_xlpm.errorList&lt;&gt;""), _xlpm.errorList &amp; ".", "")
)</f>
        <v/>
      </c>
      <c r="CF474" s="3" t="str">
        <f t="shared" si="35"/>
        <v>Required</v>
      </c>
      <c r="CG474" s="1" t="str">
        <f t="shared" si="36"/>
        <v>Optional</v>
      </c>
      <c r="CH474" s="1" t="str">
        <f>IF(Table65[[#This Row],[Service]]&lt;&gt;"",IF((Table65[[#This Row],[Service]]="HT Custom RNA") + (Table65[[#This Row],[Service]]="HT Geneblock Custom RNA"), "Empty","Required"),"Empty")</f>
        <v>Empty</v>
      </c>
      <c r="CI474" s="1" t="str">
        <f>IF(Table65[[#This Row],[Service]] = "Stock RNA", "Required","Empty")</f>
        <v>Empty</v>
      </c>
      <c r="CJ474" s="1" t="str">
        <f>IF(OR(Table65[[#This Row],[Service]] = "Custom RNA", Table65[[#This Row],[Service]] = "HT Custom RNA", Table65[[#This Row],[Service]] = "HT Geneblock Custom RNA", Table65[[#This Row],[Service]] = "Formulation"), "Required", "Empty")</f>
        <v>Empty</v>
      </c>
      <c r="CK474" s="1" t="str">
        <f>IF(OR(Table65[[#This Row],[Service]] = "Custom RNA", Table65[[#This Row],[Service]] = "HT Custom RNA", Table65[[#This Row],[Service]] = "HT Geneblock Custom RNA"), "Required", "Empty")</f>
        <v>Empty</v>
      </c>
      <c r="CL474" s="1" t="str">
        <f>IF(OR(Table65[[#This Row],[Service]] = "Custom RNA", Table65[[#This Row],[Service]] = "HT Custom RNA", Table65[[#This Row],[Service]] = "HT Geneblock Custom RNA"), "Required", "Empty")</f>
        <v>Empty</v>
      </c>
      <c r="CM474" s="1" t="str">
        <f>IF(OR(Table65[[#This Row],[Service]] = "Custom RNA", Table65[[#This Row],[Service]] = "HT Custom RNA", Table65[[#This Row],[Service]] = "HT Geneblock Custom RNA"), "Required", "Empty")</f>
        <v>Empty</v>
      </c>
      <c r="CN474" s="1" t="str">
        <f>IF(AND(Table65[[#This Row],[Vector]]&lt;&gt;"Banked Construct", OR(Table65[[#This Row],[Service]] = "Custom RNA", Table65[[#This Row],[Service]] = "HT Custom RNA",Table65[[#This Row],[Service]] = "HT Geneblock Custom RNA",)), "Optional", "Empty")</f>
        <v>Empty</v>
      </c>
      <c r="CO474" s="1" t="str">
        <f>IF(OR(Table65[[#This Row],[Service]] = "Custom RNA", Table65[[#This Row],[Service]] = "HT Custom RNA"), "Optional", "Empty")</f>
        <v>Empty</v>
      </c>
      <c r="CP474" s="1" t="str">
        <f>IF(OR(Table65[[#This Row],[Service]] = "Custom RNA", Table65[[#This Row],[Service]] = "HT Custom RNA", Table65[[#This Row],[Service]] = "HT Custom Geneblock RNA"), "Optional", "Empty")</f>
        <v>Empty</v>
      </c>
      <c r="CQ474" s="1" t="str">
        <f>IF(Table65[[#This Row],[Service]]&lt;&gt;"",IF(OR(Table65[[#This Row],[Service]]="HT Custom RNA", Table65[[#This Row],[Service]]="HT Geneblock Custom RNA"), "Empty","Optional"),"Empty")</f>
        <v>Empty</v>
      </c>
      <c r="CR474" s="1" t="str">
        <f>IF(AND(Table65[[#This Row],[Formulation]]&lt;&gt;"",Table65[[#This Row],[Formulation]]&lt;&gt;"None",Table65[[#This Row],[Formulation]]&lt;&gt;"No Options"), "Required","Empty")</f>
        <v>Empty</v>
      </c>
      <c r="CS474" s="1" t="str">
        <f>IF(AND(Table65[[#This Row],[Formulation]]&lt;&gt;"",Table65[[#This Row],[Formulation]]&lt;&gt;"None",Table65[[#This Row],[Formulation]]&lt;&gt;"No Options"), "Optional","Empty")</f>
        <v>Empty</v>
      </c>
      <c r="CT474" s="1" t="str">
        <f t="shared" si="37"/>
        <v>Optional</v>
      </c>
      <c r="CU474" s="1" t="str">
        <f t="shared" si="38"/>
        <v>Optional</v>
      </c>
      <c r="CV474" s="2" t="str">
        <f t="shared" si="39"/>
        <v>Optional</v>
      </c>
    </row>
    <row r="475" spans="1:100" x14ac:dyDescent="0.35">
      <c r="A475" s="69">
        <v>471</v>
      </c>
      <c r="B475" s="59"/>
      <c r="C475" s="83"/>
      <c r="D475" s="85"/>
      <c r="E475" s="90"/>
      <c r="F475" s="60"/>
      <c r="G475" s="60"/>
      <c r="H475" s="60"/>
      <c r="I475" s="61"/>
      <c r="J475" s="61"/>
      <c r="K475" s="105"/>
      <c r="L475" s="90"/>
      <c r="M475" s="60"/>
      <c r="N475" s="108"/>
      <c r="O475" s="91"/>
      <c r="P475" s="111"/>
      <c r="Q475" s="93" t="str">
        <f>Table_Sequence_Check[[#This Row],[Final Warnings]]</f>
        <v/>
      </c>
      <c r="R475" s="19"/>
      <c r="S475" s="19"/>
      <c r="T475" s="19"/>
      <c r="BG475" s="3" t="str" cm="1">
        <f t="array" ref="BG475">_xlfn.LET(
    _xlpm.ProblemFound, _xlfn.TEXTJOIN(", ", TRUE, IF(OR(Table65[[#This Row],[Codon Optimize Capitalized?]]="No", Table65[[#This Row],[Codon Optimize Capitalized?]]=""), IF((ISNUMBER(SEARCH(Table_Problem_Sequences[Problem Sequences], Table65[[#This Row],[Custom Sequence/Bank ID]]))), Table_Problem_Sequences[Problem Sequences], ""),IF((ISNUMBER(FIND(LOWER(Table_Problem_Sequences[Problem Sequences]), Table65[[#This Row],[Custom Sequence/Bank ID]]))), Table_Problem_Sequences[Problem Sequences], ""))),
    IF(_xlpm.ProblemFound="", "", "Warning 1: Problem sequences found (" &amp; _xlpm.ProblemFound &amp; ")"))</f>
        <v/>
      </c>
      <c r="BH475" s="3" t="str">
        <f>IF(AND(Table65[[#This Row],[Vector]] &lt;&gt; "Banked Construct",Table65[[#This Row],[Service]]&lt;&gt;"Stock RNA", LEN(Table65[[#This Row],[Custom Sequence/Bank ID]])&lt;300, Table65[[#This Row],[Custom Sequence/Bank ID]]&lt;&gt;""),"Comment: Sequence is less than 300nt. A spacer sequence will be added to bring the length up to 300nt","")</f>
        <v/>
      </c>
      <c r="BI475" s="1" t="str">
        <f>IF(AND(Table65[[#This Row],[Custom Sequence/Bank ID]]&lt;&gt;"", Table65[[#This Row],[Codon Optimize Capitalized?]]&lt;&gt; "No", Table65[[#This Row],[Codon Optimize Capitalized?]]&lt;&gt; "", Table65[[#This Row],[Codon Optimize Capitalized?]]&lt;&gt; "No Options"),
    IF(MOD(LEN(SUBSTITUTE(SUBSTITUTE(SUBSTITUTE(SUBSTITUTE(SUBSTITUTE(Table65[[#This Row],[Custom Sequence/Bank ID]], "a", ""), "c", ""), "g", ""), "u", ""), "t", "")), 3) = 0,
        "",
        "Error 3: Optimization regions not divisible by 3"),
    "")</f>
        <v/>
      </c>
      <c r="BJ475" s="1" t="str">
        <f>IF(
    Table65[[#This Row],[Vector]]="Banked Construct",
    IF(
        AND(
            LEFT(Table65[[#This Row],[Custom Sequence/Bank ID]], 3)="RTC",
            ISNUMBER(VALUE(MID(Table65[[#This Row],[Custom Sequence/Bank ID]], 4, 7))),
            LEN(Table65[[#This Row],[Custom Sequence/Bank ID]])=10
        ),
        "",
        "Error 4: Incorrect Bank ID"
    ),
    ""
)</f>
        <v/>
      </c>
      <c r="BK475" s="1" t="str">
        <f>IF(
   AND(Table65[[#This Row],[Vector]]&lt;&gt;"Banked Construct", LEN(Table65[[#This Row],[Custom Sequence/Bank ID]])&gt;0),
   IF(
      LEN(
         SUBSTITUTE(
            SUBSTITUTE(
               SUBSTITUTE(
                  SUBSTITUTE(UPPER(Table65[[#This Row],[Custom Sequence/Bank ID]]),"A",""),
               "C",""),
            "T",""),
         "G","")
      )&gt;0,
      "Error 5: Non-ACGT characters present",
      ""
   ),
   ""
)</f>
        <v/>
      </c>
      <c r="BL475" s="4" t="str">
        <f>IF(AND(Table65[[#This Row],[Vector]] &lt;&gt; "Banked Construct",Table65[[#This Row],[Service]]="Custom RNA", LEN(Table65[[#This Row],[Custom Sequence/Bank ID]])&gt;10000),"Error 6: Maximum sequence length is 10,000nt",IF(AND(Table65[[#This Row],[Vector]] &lt;&gt; "Banked Construct",Table65[[#This Row],[Service]]="HT Custom RNA", LEN(Table65[[#This Row],[Custom Sequence/Bank ID]])&gt;5000),"Error 6: Maximum sequence length for HT is 5,000nt", IF(Table65[[#This Row],[Service]]="HT Geneblock Custom RNA", IF(AND(Table65[[#This Row],[Vector]]="RTC coding circRNA", LEN(Table65[[#This Row],[Custom Sequence/Bank ID]])&gt;3793),"Error 6: Maximum sequence length for Coding CircRNA Geneblock is 3,793nt", IF(AND(Table65[[#This Row],[Vector]]="RTC noncoding circRNA", LEN(Table65[[#This Row],[Custom Sequence/Bank ID]])&gt;4493),"Error 6: Maximum sequence length for Noncoding CircRNA Geneblock is 4,493nt", IF(AND(Table65[[#This Row],[Vector]]="RTC Other RNA", LEN(Table65[[#This Row],[Custom Sequence/Bank ID]])&gt;4913),"Error 6: Maximum sequence length for Other RNA Geneblock is 4,913nt",""))),"")))</f>
        <v/>
      </c>
      <c r="BM475" s="4" t="str">
        <f>IF(AND(Table65[[#This Row],[Vector]] &lt;&gt; "Banked Construct", Table65[[#This Row],[Service]]&lt;&gt;"Stock RNA", Table65[[#This Row],[Custom Sequence/Bank ID]]&lt;&gt;""),
    _xlfn.LET(
        _xlpm.Sequence, Table65[[#This Row],[Custom Sequence/Bank ID]],
        _xlpm.OriginalLength, IF(AND(Table65[[#This Row],[Codon Optimize Capitalized?]] &lt;&gt; "No", Table65[[#This Row],[Codon Optimize Capitalized?]] &lt;&gt; ""),
                           LEN(SUBSTITUTE(SUBSTITUTE(SUBSTITUTE(SUBSTITUTE(SUBSTITUTE(_xlpm.Sequence, "A", ""), "C", ""), "G", ""), "T", ""), "U", "")),
                           LEN(_xlpm.Sequence)),
        _xlpm.NoGCLength, IF(AND(Table65[[#This Row],[Codon Optimize Capitalized?]] &lt;&gt; "No", Table65[[#This Row],[Codon Optimize Capitalized?]] &lt;&gt; ""),
                       LEN((SUBSTITUTE(SUBSTITUTE(SUBSTITUTE(SUBSTITUTE(SUBSTITUTE(SUBSTITUTE(SUBSTITUTE(_xlpm.Sequence, "A", ""), "C", ""), "G", ""), "T", ""), "U", ""), "g", ""), "c", ""))),
                       LEN(SUBSTITUTE(SUBSTITUTE(UPPER(_xlpm.Sequence), "G", ""), "C", ""))),
        _xlpm.GCLength, _xlpm.OriginalLength - _xlpm.NoGCLength,
        _xlpm.GCPercentage, IF(_xlpm.OriginalLength &gt; 15, _xlpm.GCLength / _xlpm.OriginalLength, 0.5),
                IF(OR(_xlpm.GCPercentage &gt; 0.65, _xlpm.GCPercentage &lt; 0.25), "Warning 7: Unoptimized region GC is not between 25-65%", "")
    ),
    ""
)</f>
        <v/>
      </c>
      <c r="BN475" s="4" t="str" cm="1">
        <f t="array" ref="BN475">_xlfn.LET(
    _xlpm.ProblemFound, _xlfn.TEXTJOIN(", ", TRUE, IF(OR(Table65[[#This Row],[Codon Optimize Capitalized?]]="No", Table65[[#This Row],[Codon Optimize Capitalized?]]=""), IF((ISNUMBER(SEARCH(Table_Restriction_Enzymes[XbaI], Table65[[#This Row],[Custom Sequence/Bank ID]]))), Table_Restriction_Enzymes[XbaI], ""),IF((ISNUMBER(FIND(LOWER(Table_Restriction_Enzymes[XbaI]), Table65[[#This Row],[Custom Sequence/Bank ID]]))), Table_Restriction_Enzymes[XbaI], ""))),
    IF(_xlpm.ProblemFound="", "", "[" &amp; _xlpm.ProblemFound &amp; "]"))</f>
        <v/>
      </c>
      <c r="BO475" s="4" t="str">
        <f>IF(Table_Sequence_Check[[#This Row],[Restriction Enzyme 1 Check]]&lt;&gt;"", Table_Restriction_Enzymes[[#Headers],[XbaI]],"")</f>
        <v/>
      </c>
      <c r="BP475" s="4" t="str" cm="1">
        <f t="array" ref="BP475">_xlfn.LET(
    _xlpm.ProblemFound, _xlfn.TEXTJOIN(", ", TRUE, IF(OR(Table65[[#This Row],[Codon Optimize Capitalized?]]="No", Table65[[#This Row],[Codon Optimize Capitalized?]]=""), IF((ISNUMBER(SEARCH(Table_Restriction_Enzymes[AscI], Table65[[#This Row],[Custom Sequence/Bank ID]]))), Table_Restriction_Enzymes[AscI], ""),IF((ISNUMBER(FIND(LOWER(Table_Restriction_Enzymes[AscI]), Table65[[#This Row],[Custom Sequence/Bank ID]]))), Table_Restriction_Enzymes[AscI], ""))),
    IF(_xlpm.ProblemFound="", "", "[" &amp; _xlpm.ProblemFound &amp; "]"))</f>
        <v/>
      </c>
      <c r="BQ475" s="4" t="str">
        <f>IF(Table_Sequence_Check[[#This Row],[Restriction Enzyme 2 Check]]&lt;&gt;"", Table_Restriction_Enzymes[[#Headers],[AscI]],"")</f>
        <v/>
      </c>
      <c r="BR475" s="4" t="str">
        <f>IF(AND(Table65[[#This Row],[Vector]] &lt;&gt; "Banked Construct",Table65[[#This Row],[Service]]&lt;&gt;"Stock RNA", Table65[[#This Row],[Service]]&lt;&gt;"HT Geneblock Custom RNA", Table_Sequence_Check[[#This Row],[Restriction Enzyme 1 Check]]&lt;&gt;"", Table_Sequence_Check[[#This Row],[Restriction Enzyme 2 Check]]&lt;&gt; ""),"Error 8: Remove instances of one of the following: " &amp; _xlfn.CONCAT(Table_Sequence_Check[[#This Row],[Restriction Enzyme 1 Check]],Table_Sequence_Check[[#This Row],[Restriction Enzyme 2 Check]]),"")</f>
        <v/>
      </c>
      <c r="BS475" s="4" t="str" cm="1">
        <f t="array" ref="BS475">IF(
   AND(
      Table65[[#This Row],[Service]] &lt;&gt; "",
      OR(
         COUNTIF(Table65[Service], "HT Custom RNA") &gt; 0,
         COUNTIF(Table65[Service], "HT Geneblock Custom RNA") &gt; 0
      ),
      COUNTA(_xlfn.UNIQUE(_xlfn._xlws.FILTER(Table65[Service], Table65[Service] &lt;&gt; ""))) &gt; 1
   ),
   "Error 9: If selecting HT Custom RNA or HT Geneblock Custom RNA, all items must match the selected HT service",
   ""
)</f>
        <v/>
      </c>
      <c r="BT475" s="4" t="str" cm="1">
        <f t="array" ref="BT475">IF(
   AND(
      Table65[[#This Row],[Service]] &lt;&gt; "",
      OR(COUNTIF(Table65[Service], "*HT Custom RNA*") &gt; 0, COUNTIF(Table65[Service], "*HT Geneblock Custom RNA*") &gt; 0),
      OR(
         COUNTA(_xlfn.UNIQUE(_xlfn._xlws.FILTER(Table65[RNA Analytics], (Table65[Service] &lt;&gt; "")))) &gt; 1,
         COUNTA(_xlfn.UNIQUE(_xlfn._xlws.FILTER(Table65[Bank Construct?], (Table65[Service] &lt;&gt; "")))) &gt; 1,
         COUNTA(_xlfn.UNIQUE(_xlfn._xlws.FILTER(Table65[Synthesis Type], (Table65[Service] &lt;&gt; "")))) &gt; 1
      )
   ),
   "Error 10: If submitting HT Custom RNA or HT Geneblock Custom RNA service request, all items must have the same Synthesis Type, Banking, and Analytics",
   ""
)</f>
        <v/>
      </c>
      <c r="BU475" s="4" t="str">
        <f>IF(AND(OR(Table65[[#This Row],[Service]] = "HT Custom RNA",Table65[[#This Row],[Service]] = "HT Geneblock Custom RNA"), Table65[[#This Row],[Vector]]="Banked Construct"),"Error 11: Banked constructs cannot be submitted for HT/Geneblock Custom RNA service. Contact the core if you'd like to resynthesize an entire banked plate","")</f>
        <v/>
      </c>
      <c r="BV475" s="4" t="str">
        <f>IF(AND(Table65[[#This Row],[Service]] &lt;&gt; "", Table65[[#This Row],[Vector]]="Banked Construct", Table65[[#This Row],[Bank Construct?]]="Yes"),"Error 12: Cannot bank constructs that are already banked","")</f>
        <v/>
      </c>
      <c r="BW475" s="4" t="str" cm="1">
        <f t="array" ref="BW475">_xlfn.LET(
    _xlpm.ProblemFound, _xlfn.TEXTJOIN(", ", TRUE, IF(AND(Table65[[#This Row],[Synthesis Type]]="Other RNA", OR(Table65[[#This Row],[Codon Optimize Capitalized?]]="No", Table65[[#This Row],[Codon Optimize Capitalized?]]="")), IF((ISNUMBER(SEARCH(Table_pA_Check[pA Check], Table65[[#This Row],[Custom Sequence/Bank ID]]))), Table_pA_Check[pA Check], ""),IF((ISNUMBER(FIND(LOWER(Table_pA_Check[pA Check]), Table65[[#This Row],[Custom Sequence/Bank ID]]))), Table_pA_Check[pA Check], ""))),
    IF(_xlpm.ProblemFound="", "", "Error 13: Problem sequences found (" &amp; _xlpm.ProblemFound &amp; ")"))</f>
        <v/>
      </c>
      <c r="BX475" s="4" t="str">
        <f>IF(AND(Table65[[#This Row],[Service]] &lt;&gt; "", Table65[[#This Row],[Codon Optimize Capitalized?]]&lt;&gt; "No", Table65[[#This Row],[Codon Optimize Capitalized?]]&lt;&gt; "", Table65[[#This Row],[Codon Optimize Capitalized?]]&lt;&gt; "No Options", EXACT(Table65[[#This Row],[Custom Sequence/Bank ID]],LOWER(Table65[[#This Row],[Custom Sequence/Bank ID]]))),"Error 14: Codon optimization is selected, but sequence is lowercase. Change regions for optimization to uppercase","")</f>
        <v/>
      </c>
      <c r="BY475" s="4" t="str">
        <f>IF(COUNTIF(Table65[Name], Table65[[#This Row],[Name]]) &gt; 1, "Error 15: Duplicate name", "")</f>
        <v/>
      </c>
      <c r="BZ475" s="4" t="str">
        <f>IF(
   Table65[[#This Row],[Service]]&lt;&gt;"",
   IF(
      AND(Table65[[#This Row],[Formulation]]="", Table65[[#This Row],[Number of Aliquots]]&gt;1),
      "Error 16: The RTC can only aliquot formulated circRNA; unformulated circRNA is stable through many freeze-thaw cycles",
      ""
   ),
   ""
)</f>
        <v/>
      </c>
      <c r="CA475" s="4" t="str">
        <f>IF(
   Table65[[#This Row],[Service]]&lt;&gt;"",
   IF(
      Table65[[#This Row],[Number of Aliquots]] &gt; (Table65[[#This Row],[Quantity (mg)]]*20),
      "Error 17: Too many aliquots. Maximum aliquots for Quantity requested = " &amp; (Table65[[#This Row],[Quantity (mg)]]*20),
      ""
   ),
   ""
)</f>
        <v/>
      </c>
      <c r="CB475" s="4" t="str">
        <f>IF(
   AND(Table65[[#This Row],[Service]]&lt;&gt;"", Table65[[#This Row],[Quantity (mg)]]&lt;0.2, Table65[[#This Row],[Formulation]]&lt;&gt;"", Table65[[#This Row],[Formulation]]&lt;&gt;"None"),
   "Error 18: Quantity too low. Minimum is 0.2mg for formulations",
   ""
)</f>
        <v/>
      </c>
      <c r="CC475" s="4" t="str">
        <f>IF(
   AND(Table65[[#This Row],[Service]]&lt;&gt;"", Table65[[#This Row],[Vector]]="No Vector", Table65[[#This Row],[Service]]&lt;&gt;"HT Geneblock Custom RNA"),
   "Error 19: [No Vector] can only be used for Geneblock service",
   ""
)</f>
        <v/>
      </c>
      <c r="CD475" s="4" t="str">
        <f>_xlfn.LET(
    _xlpm.errorList, _xlfn.TEXTJOIN(". ", TRUE, Table_Sequence_Check[[#This Row],[Problem Sequence Check]:[GC Check]],Table_Sequence_Check[[#This Row],[Restriction Enzyme Error]:[Gblock No Vector Check]]),
    IF(AND(Table65[[#This Row],[Service]]&lt;&gt;"", Table65[[#This Row],[Custom Sequence/Bank ID]]&lt;&gt;"SPECIAL",_xlpm.errorList&lt;&gt;""), _xlpm.errorList &amp; ".", "")
)</f>
        <v/>
      </c>
      <c r="CF475" s="3" t="str">
        <f t="shared" si="35"/>
        <v>Required</v>
      </c>
      <c r="CG475" s="1" t="str">
        <f t="shared" si="36"/>
        <v>Optional</v>
      </c>
      <c r="CH475" s="1" t="str">
        <f>IF(Table65[[#This Row],[Service]]&lt;&gt;"",IF((Table65[[#This Row],[Service]]="HT Custom RNA") + (Table65[[#This Row],[Service]]="HT Geneblock Custom RNA"), "Empty","Required"),"Empty")</f>
        <v>Empty</v>
      </c>
      <c r="CI475" s="1" t="str">
        <f>IF(Table65[[#This Row],[Service]] = "Stock RNA", "Required","Empty")</f>
        <v>Empty</v>
      </c>
      <c r="CJ475" s="1" t="str">
        <f>IF(OR(Table65[[#This Row],[Service]] = "Custom RNA", Table65[[#This Row],[Service]] = "HT Custom RNA", Table65[[#This Row],[Service]] = "HT Geneblock Custom RNA", Table65[[#This Row],[Service]] = "Formulation"), "Required", "Empty")</f>
        <v>Empty</v>
      </c>
      <c r="CK475" s="1" t="str">
        <f>IF(OR(Table65[[#This Row],[Service]] = "Custom RNA", Table65[[#This Row],[Service]] = "HT Custom RNA", Table65[[#This Row],[Service]] = "HT Geneblock Custom RNA"), "Required", "Empty")</f>
        <v>Empty</v>
      </c>
      <c r="CL475" s="1" t="str">
        <f>IF(OR(Table65[[#This Row],[Service]] = "Custom RNA", Table65[[#This Row],[Service]] = "HT Custom RNA", Table65[[#This Row],[Service]] = "HT Geneblock Custom RNA"), "Required", "Empty")</f>
        <v>Empty</v>
      </c>
      <c r="CM475" s="1" t="str">
        <f>IF(OR(Table65[[#This Row],[Service]] = "Custom RNA", Table65[[#This Row],[Service]] = "HT Custom RNA", Table65[[#This Row],[Service]] = "HT Geneblock Custom RNA"), "Required", "Empty")</f>
        <v>Empty</v>
      </c>
      <c r="CN475" s="1" t="str">
        <f>IF(AND(Table65[[#This Row],[Vector]]&lt;&gt;"Banked Construct", OR(Table65[[#This Row],[Service]] = "Custom RNA", Table65[[#This Row],[Service]] = "HT Custom RNA",Table65[[#This Row],[Service]] = "HT Geneblock Custom RNA",)), "Optional", "Empty")</f>
        <v>Empty</v>
      </c>
      <c r="CO475" s="1" t="str">
        <f>IF(OR(Table65[[#This Row],[Service]] = "Custom RNA", Table65[[#This Row],[Service]] = "HT Custom RNA"), "Optional", "Empty")</f>
        <v>Empty</v>
      </c>
      <c r="CP475" s="1" t="str">
        <f>IF(OR(Table65[[#This Row],[Service]] = "Custom RNA", Table65[[#This Row],[Service]] = "HT Custom RNA", Table65[[#This Row],[Service]] = "HT Custom Geneblock RNA"), "Optional", "Empty")</f>
        <v>Empty</v>
      </c>
      <c r="CQ475" s="1" t="str">
        <f>IF(Table65[[#This Row],[Service]]&lt;&gt;"",IF(OR(Table65[[#This Row],[Service]]="HT Custom RNA", Table65[[#This Row],[Service]]="HT Geneblock Custom RNA"), "Empty","Optional"),"Empty")</f>
        <v>Empty</v>
      </c>
      <c r="CR475" s="1" t="str">
        <f>IF(AND(Table65[[#This Row],[Formulation]]&lt;&gt;"",Table65[[#This Row],[Formulation]]&lt;&gt;"None",Table65[[#This Row],[Formulation]]&lt;&gt;"No Options"), "Required","Empty")</f>
        <v>Empty</v>
      </c>
      <c r="CS475" s="1" t="str">
        <f>IF(AND(Table65[[#This Row],[Formulation]]&lt;&gt;"",Table65[[#This Row],[Formulation]]&lt;&gt;"None",Table65[[#This Row],[Formulation]]&lt;&gt;"No Options"), "Optional","Empty")</f>
        <v>Empty</v>
      </c>
      <c r="CT475" s="1" t="str">
        <f t="shared" si="37"/>
        <v>Optional</v>
      </c>
      <c r="CU475" s="1" t="str">
        <f t="shared" si="38"/>
        <v>Optional</v>
      </c>
      <c r="CV475" s="2" t="str">
        <f t="shared" si="39"/>
        <v>Optional</v>
      </c>
    </row>
    <row r="476" spans="1:100" x14ac:dyDescent="0.35">
      <c r="A476" s="69">
        <v>472</v>
      </c>
      <c r="B476" s="59"/>
      <c r="C476" s="83"/>
      <c r="D476" s="85"/>
      <c r="E476" s="90"/>
      <c r="F476" s="60"/>
      <c r="G476" s="60"/>
      <c r="H476" s="60"/>
      <c r="I476" s="61"/>
      <c r="J476" s="61"/>
      <c r="K476" s="105"/>
      <c r="L476" s="90"/>
      <c r="M476" s="60"/>
      <c r="N476" s="108"/>
      <c r="O476" s="91"/>
      <c r="P476" s="111"/>
      <c r="Q476" s="93" t="str">
        <f>Table_Sequence_Check[[#This Row],[Final Warnings]]</f>
        <v/>
      </c>
      <c r="R476" s="19"/>
      <c r="S476" s="19"/>
      <c r="T476" s="19"/>
      <c r="BG476" s="3" t="str" cm="1">
        <f t="array" ref="BG476">_xlfn.LET(
    _xlpm.ProblemFound, _xlfn.TEXTJOIN(", ", TRUE, IF(OR(Table65[[#This Row],[Codon Optimize Capitalized?]]="No", Table65[[#This Row],[Codon Optimize Capitalized?]]=""), IF((ISNUMBER(SEARCH(Table_Problem_Sequences[Problem Sequences], Table65[[#This Row],[Custom Sequence/Bank ID]]))), Table_Problem_Sequences[Problem Sequences], ""),IF((ISNUMBER(FIND(LOWER(Table_Problem_Sequences[Problem Sequences]), Table65[[#This Row],[Custom Sequence/Bank ID]]))), Table_Problem_Sequences[Problem Sequences], ""))),
    IF(_xlpm.ProblemFound="", "", "Warning 1: Problem sequences found (" &amp; _xlpm.ProblemFound &amp; ")"))</f>
        <v/>
      </c>
      <c r="BH476" s="3" t="str">
        <f>IF(AND(Table65[[#This Row],[Vector]] &lt;&gt; "Banked Construct",Table65[[#This Row],[Service]]&lt;&gt;"Stock RNA", LEN(Table65[[#This Row],[Custom Sequence/Bank ID]])&lt;300, Table65[[#This Row],[Custom Sequence/Bank ID]]&lt;&gt;""),"Comment: Sequence is less than 300nt. A spacer sequence will be added to bring the length up to 300nt","")</f>
        <v/>
      </c>
      <c r="BI476" s="1" t="str">
        <f>IF(AND(Table65[[#This Row],[Custom Sequence/Bank ID]]&lt;&gt;"", Table65[[#This Row],[Codon Optimize Capitalized?]]&lt;&gt; "No", Table65[[#This Row],[Codon Optimize Capitalized?]]&lt;&gt; "", Table65[[#This Row],[Codon Optimize Capitalized?]]&lt;&gt; "No Options"),
    IF(MOD(LEN(SUBSTITUTE(SUBSTITUTE(SUBSTITUTE(SUBSTITUTE(SUBSTITUTE(Table65[[#This Row],[Custom Sequence/Bank ID]], "a", ""), "c", ""), "g", ""), "u", ""), "t", "")), 3) = 0,
        "",
        "Error 3: Optimization regions not divisible by 3"),
    "")</f>
        <v/>
      </c>
      <c r="BJ476" s="1" t="str">
        <f>IF(
    Table65[[#This Row],[Vector]]="Banked Construct",
    IF(
        AND(
            LEFT(Table65[[#This Row],[Custom Sequence/Bank ID]], 3)="RTC",
            ISNUMBER(VALUE(MID(Table65[[#This Row],[Custom Sequence/Bank ID]], 4, 7))),
            LEN(Table65[[#This Row],[Custom Sequence/Bank ID]])=10
        ),
        "",
        "Error 4: Incorrect Bank ID"
    ),
    ""
)</f>
        <v/>
      </c>
      <c r="BK476" s="1" t="str">
        <f>IF(
   AND(Table65[[#This Row],[Vector]]&lt;&gt;"Banked Construct", LEN(Table65[[#This Row],[Custom Sequence/Bank ID]])&gt;0),
   IF(
      LEN(
         SUBSTITUTE(
            SUBSTITUTE(
               SUBSTITUTE(
                  SUBSTITUTE(UPPER(Table65[[#This Row],[Custom Sequence/Bank ID]]),"A",""),
               "C",""),
            "T",""),
         "G","")
      )&gt;0,
      "Error 5: Non-ACGT characters present",
      ""
   ),
   ""
)</f>
        <v/>
      </c>
      <c r="BL476" s="4" t="str">
        <f>IF(AND(Table65[[#This Row],[Vector]] &lt;&gt; "Banked Construct",Table65[[#This Row],[Service]]="Custom RNA", LEN(Table65[[#This Row],[Custom Sequence/Bank ID]])&gt;10000),"Error 6: Maximum sequence length is 10,000nt",IF(AND(Table65[[#This Row],[Vector]] &lt;&gt; "Banked Construct",Table65[[#This Row],[Service]]="HT Custom RNA", LEN(Table65[[#This Row],[Custom Sequence/Bank ID]])&gt;5000),"Error 6: Maximum sequence length for HT is 5,000nt", IF(Table65[[#This Row],[Service]]="HT Geneblock Custom RNA", IF(AND(Table65[[#This Row],[Vector]]="RTC coding circRNA", LEN(Table65[[#This Row],[Custom Sequence/Bank ID]])&gt;3793),"Error 6: Maximum sequence length for Coding CircRNA Geneblock is 3,793nt", IF(AND(Table65[[#This Row],[Vector]]="RTC noncoding circRNA", LEN(Table65[[#This Row],[Custom Sequence/Bank ID]])&gt;4493),"Error 6: Maximum sequence length for Noncoding CircRNA Geneblock is 4,493nt", IF(AND(Table65[[#This Row],[Vector]]="RTC Other RNA", LEN(Table65[[#This Row],[Custom Sequence/Bank ID]])&gt;4913),"Error 6: Maximum sequence length for Other RNA Geneblock is 4,913nt",""))),"")))</f>
        <v/>
      </c>
      <c r="BM476" s="4" t="str">
        <f>IF(AND(Table65[[#This Row],[Vector]] &lt;&gt; "Banked Construct", Table65[[#This Row],[Service]]&lt;&gt;"Stock RNA", Table65[[#This Row],[Custom Sequence/Bank ID]]&lt;&gt;""),
    _xlfn.LET(
        _xlpm.Sequence, Table65[[#This Row],[Custom Sequence/Bank ID]],
        _xlpm.OriginalLength, IF(AND(Table65[[#This Row],[Codon Optimize Capitalized?]] &lt;&gt; "No", Table65[[#This Row],[Codon Optimize Capitalized?]] &lt;&gt; ""),
                           LEN(SUBSTITUTE(SUBSTITUTE(SUBSTITUTE(SUBSTITUTE(SUBSTITUTE(_xlpm.Sequence, "A", ""), "C", ""), "G", ""), "T", ""), "U", "")),
                           LEN(_xlpm.Sequence)),
        _xlpm.NoGCLength, IF(AND(Table65[[#This Row],[Codon Optimize Capitalized?]] &lt;&gt; "No", Table65[[#This Row],[Codon Optimize Capitalized?]] &lt;&gt; ""),
                       LEN((SUBSTITUTE(SUBSTITUTE(SUBSTITUTE(SUBSTITUTE(SUBSTITUTE(SUBSTITUTE(SUBSTITUTE(_xlpm.Sequence, "A", ""), "C", ""), "G", ""), "T", ""), "U", ""), "g", ""), "c", ""))),
                       LEN(SUBSTITUTE(SUBSTITUTE(UPPER(_xlpm.Sequence), "G", ""), "C", ""))),
        _xlpm.GCLength, _xlpm.OriginalLength - _xlpm.NoGCLength,
        _xlpm.GCPercentage, IF(_xlpm.OriginalLength &gt; 15, _xlpm.GCLength / _xlpm.OriginalLength, 0.5),
                IF(OR(_xlpm.GCPercentage &gt; 0.65, _xlpm.GCPercentage &lt; 0.25), "Warning 7: Unoptimized region GC is not between 25-65%", "")
    ),
    ""
)</f>
        <v/>
      </c>
      <c r="BN476" s="4" t="str" cm="1">
        <f t="array" ref="BN476">_xlfn.LET(
    _xlpm.ProblemFound, _xlfn.TEXTJOIN(", ", TRUE, IF(OR(Table65[[#This Row],[Codon Optimize Capitalized?]]="No", Table65[[#This Row],[Codon Optimize Capitalized?]]=""), IF((ISNUMBER(SEARCH(Table_Restriction_Enzymes[XbaI], Table65[[#This Row],[Custom Sequence/Bank ID]]))), Table_Restriction_Enzymes[XbaI], ""),IF((ISNUMBER(FIND(LOWER(Table_Restriction_Enzymes[XbaI]), Table65[[#This Row],[Custom Sequence/Bank ID]]))), Table_Restriction_Enzymes[XbaI], ""))),
    IF(_xlpm.ProblemFound="", "", "[" &amp; _xlpm.ProblemFound &amp; "]"))</f>
        <v/>
      </c>
      <c r="BO476" s="4" t="str">
        <f>IF(Table_Sequence_Check[[#This Row],[Restriction Enzyme 1 Check]]&lt;&gt;"", Table_Restriction_Enzymes[[#Headers],[XbaI]],"")</f>
        <v/>
      </c>
      <c r="BP476" s="4" t="str" cm="1">
        <f t="array" ref="BP476">_xlfn.LET(
    _xlpm.ProblemFound, _xlfn.TEXTJOIN(", ", TRUE, IF(OR(Table65[[#This Row],[Codon Optimize Capitalized?]]="No", Table65[[#This Row],[Codon Optimize Capitalized?]]=""), IF((ISNUMBER(SEARCH(Table_Restriction_Enzymes[AscI], Table65[[#This Row],[Custom Sequence/Bank ID]]))), Table_Restriction_Enzymes[AscI], ""),IF((ISNUMBER(FIND(LOWER(Table_Restriction_Enzymes[AscI]), Table65[[#This Row],[Custom Sequence/Bank ID]]))), Table_Restriction_Enzymes[AscI], ""))),
    IF(_xlpm.ProblemFound="", "", "[" &amp; _xlpm.ProblemFound &amp; "]"))</f>
        <v/>
      </c>
      <c r="BQ476" s="4" t="str">
        <f>IF(Table_Sequence_Check[[#This Row],[Restriction Enzyme 2 Check]]&lt;&gt;"", Table_Restriction_Enzymes[[#Headers],[AscI]],"")</f>
        <v/>
      </c>
      <c r="BR476" s="4" t="str">
        <f>IF(AND(Table65[[#This Row],[Vector]] &lt;&gt; "Banked Construct",Table65[[#This Row],[Service]]&lt;&gt;"Stock RNA", Table65[[#This Row],[Service]]&lt;&gt;"HT Geneblock Custom RNA", Table_Sequence_Check[[#This Row],[Restriction Enzyme 1 Check]]&lt;&gt;"", Table_Sequence_Check[[#This Row],[Restriction Enzyme 2 Check]]&lt;&gt; ""),"Error 8: Remove instances of one of the following: " &amp; _xlfn.CONCAT(Table_Sequence_Check[[#This Row],[Restriction Enzyme 1 Check]],Table_Sequence_Check[[#This Row],[Restriction Enzyme 2 Check]]),"")</f>
        <v/>
      </c>
      <c r="BS476" s="4" t="str" cm="1">
        <f t="array" ref="BS476">IF(
   AND(
      Table65[[#This Row],[Service]] &lt;&gt; "",
      OR(
         COUNTIF(Table65[Service], "HT Custom RNA") &gt; 0,
         COUNTIF(Table65[Service], "HT Geneblock Custom RNA") &gt; 0
      ),
      COUNTA(_xlfn.UNIQUE(_xlfn._xlws.FILTER(Table65[Service], Table65[Service] &lt;&gt; ""))) &gt; 1
   ),
   "Error 9: If selecting HT Custom RNA or HT Geneblock Custom RNA, all items must match the selected HT service",
   ""
)</f>
        <v/>
      </c>
      <c r="BT476" s="4" t="str" cm="1">
        <f t="array" ref="BT476">IF(
   AND(
      Table65[[#This Row],[Service]] &lt;&gt; "",
      OR(COUNTIF(Table65[Service], "*HT Custom RNA*") &gt; 0, COUNTIF(Table65[Service], "*HT Geneblock Custom RNA*") &gt; 0),
      OR(
         COUNTA(_xlfn.UNIQUE(_xlfn._xlws.FILTER(Table65[RNA Analytics], (Table65[Service] &lt;&gt; "")))) &gt; 1,
         COUNTA(_xlfn.UNIQUE(_xlfn._xlws.FILTER(Table65[Bank Construct?], (Table65[Service] &lt;&gt; "")))) &gt; 1,
         COUNTA(_xlfn.UNIQUE(_xlfn._xlws.FILTER(Table65[Synthesis Type], (Table65[Service] &lt;&gt; "")))) &gt; 1
      )
   ),
   "Error 10: If submitting HT Custom RNA or HT Geneblock Custom RNA service request, all items must have the same Synthesis Type, Banking, and Analytics",
   ""
)</f>
        <v/>
      </c>
      <c r="BU476" s="4" t="str">
        <f>IF(AND(OR(Table65[[#This Row],[Service]] = "HT Custom RNA",Table65[[#This Row],[Service]] = "HT Geneblock Custom RNA"), Table65[[#This Row],[Vector]]="Banked Construct"),"Error 11: Banked constructs cannot be submitted for HT/Geneblock Custom RNA service. Contact the core if you'd like to resynthesize an entire banked plate","")</f>
        <v/>
      </c>
      <c r="BV476" s="4" t="str">
        <f>IF(AND(Table65[[#This Row],[Service]] &lt;&gt; "", Table65[[#This Row],[Vector]]="Banked Construct", Table65[[#This Row],[Bank Construct?]]="Yes"),"Error 12: Cannot bank constructs that are already banked","")</f>
        <v/>
      </c>
      <c r="BW476" s="4" t="str" cm="1">
        <f t="array" ref="BW476">_xlfn.LET(
    _xlpm.ProblemFound, _xlfn.TEXTJOIN(", ", TRUE, IF(AND(Table65[[#This Row],[Synthesis Type]]="Other RNA", OR(Table65[[#This Row],[Codon Optimize Capitalized?]]="No", Table65[[#This Row],[Codon Optimize Capitalized?]]="")), IF((ISNUMBER(SEARCH(Table_pA_Check[pA Check], Table65[[#This Row],[Custom Sequence/Bank ID]]))), Table_pA_Check[pA Check], ""),IF((ISNUMBER(FIND(LOWER(Table_pA_Check[pA Check]), Table65[[#This Row],[Custom Sequence/Bank ID]]))), Table_pA_Check[pA Check], ""))),
    IF(_xlpm.ProblemFound="", "", "Error 13: Problem sequences found (" &amp; _xlpm.ProblemFound &amp; ")"))</f>
        <v/>
      </c>
      <c r="BX476" s="4" t="str">
        <f>IF(AND(Table65[[#This Row],[Service]] &lt;&gt; "", Table65[[#This Row],[Codon Optimize Capitalized?]]&lt;&gt; "No", Table65[[#This Row],[Codon Optimize Capitalized?]]&lt;&gt; "", Table65[[#This Row],[Codon Optimize Capitalized?]]&lt;&gt; "No Options", EXACT(Table65[[#This Row],[Custom Sequence/Bank ID]],LOWER(Table65[[#This Row],[Custom Sequence/Bank ID]]))),"Error 14: Codon optimization is selected, but sequence is lowercase. Change regions for optimization to uppercase","")</f>
        <v/>
      </c>
      <c r="BY476" s="4" t="str">
        <f>IF(COUNTIF(Table65[Name], Table65[[#This Row],[Name]]) &gt; 1, "Error 15: Duplicate name", "")</f>
        <v/>
      </c>
      <c r="BZ476" s="4" t="str">
        <f>IF(
   Table65[[#This Row],[Service]]&lt;&gt;"",
   IF(
      AND(Table65[[#This Row],[Formulation]]="", Table65[[#This Row],[Number of Aliquots]]&gt;1),
      "Error 16: The RTC can only aliquot formulated circRNA; unformulated circRNA is stable through many freeze-thaw cycles",
      ""
   ),
   ""
)</f>
        <v/>
      </c>
      <c r="CA476" s="4" t="str">
        <f>IF(
   Table65[[#This Row],[Service]]&lt;&gt;"",
   IF(
      Table65[[#This Row],[Number of Aliquots]] &gt; (Table65[[#This Row],[Quantity (mg)]]*20),
      "Error 17: Too many aliquots. Maximum aliquots for Quantity requested = " &amp; (Table65[[#This Row],[Quantity (mg)]]*20),
      ""
   ),
   ""
)</f>
        <v/>
      </c>
      <c r="CB476" s="4" t="str">
        <f>IF(
   AND(Table65[[#This Row],[Service]]&lt;&gt;"", Table65[[#This Row],[Quantity (mg)]]&lt;0.2, Table65[[#This Row],[Formulation]]&lt;&gt;"", Table65[[#This Row],[Formulation]]&lt;&gt;"None"),
   "Error 18: Quantity too low. Minimum is 0.2mg for formulations",
   ""
)</f>
        <v/>
      </c>
      <c r="CC476" s="4" t="str">
        <f>IF(
   AND(Table65[[#This Row],[Service]]&lt;&gt;"", Table65[[#This Row],[Vector]]="No Vector", Table65[[#This Row],[Service]]&lt;&gt;"HT Geneblock Custom RNA"),
   "Error 19: [No Vector] can only be used for Geneblock service",
   ""
)</f>
        <v/>
      </c>
      <c r="CD476" s="4" t="str">
        <f>_xlfn.LET(
    _xlpm.errorList, _xlfn.TEXTJOIN(". ", TRUE, Table_Sequence_Check[[#This Row],[Problem Sequence Check]:[GC Check]],Table_Sequence_Check[[#This Row],[Restriction Enzyme Error]:[Gblock No Vector Check]]),
    IF(AND(Table65[[#This Row],[Service]]&lt;&gt;"", Table65[[#This Row],[Custom Sequence/Bank ID]]&lt;&gt;"SPECIAL",_xlpm.errorList&lt;&gt;""), _xlpm.errorList &amp; ".", "")
)</f>
        <v/>
      </c>
      <c r="CF476" s="3" t="str">
        <f t="shared" si="35"/>
        <v>Required</v>
      </c>
      <c r="CG476" s="1" t="str">
        <f t="shared" si="36"/>
        <v>Optional</v>
      </c>
      <c r="CH476" s="1" t="str">
        <f>IF(Table65[[#This Row],[Service]]&lt;&gt;"",IF((Table65[[#This Row],[Service]]="HT Custom RNA") + (Table65[[#This Row],[Service]]="HT Geneblock Custom RNA"), "Empty","Required"),"Empty")</f>
        <v>Empty</v>
      </c>
      <c r="CI476" s="1" t="str">
        <f>IF(Table65[[#This Row],[Service]] = "Stock RNA", "Required","Empty")</f>
        <v>Empty</v>
      </c>
      <c r="CJ476" s="1" t="str">
        <f>IF(OR(Table65[[#This Row],[Service]] = "Custom RNA", Table65[[#This Row],[Service]] = "HT Custom RNA", Table65[[#This Row],[Service]] = "HT Geneblock Custom RNA", Table65[[#This Row],[Service]] = "Formulation"), "Required", "Empty")</f>
        <v>Empty</v>
      </c>
      <c r="CK476" s="1" t="str">
        <f>IF(OR(Table65[[#This Row],[Service]] = "Custom RNA", Table65[[#This Row],[Service]] = "HT Custom RNA", Table65[[#This Row],[Service]] = "HT Geneblock Custom RNA"), "Required", "Empty")</f>
        <v>Empty</v>
      </c>
      <c r="CL476" s="1" t="str">
        <f>IF(OR(Table65[[#This Row],[Service]] = "Custom RNA", Table65[[#This Row],[Service]] = "HT Custom RNA", Table65[[#This Row],[Service]] = "HT Geneblock Custom RNA"), "Required", "Empty")</f>
        <v>Empty</v>
      </c>
      <c r="CM476" s="1" t="str">
        <f>IF(OR(Table65[[#This Row],[Service]] = "Custom RNA", Table65[[#This Row],[Service]] = "HT Custom RNA", Table65[[#This Row],[Service]] = "HT Geneblock Custom RNA"), "Required", "Empty")</f>
        <v>Empty</v>
      </c>
      <c r="CN476" s="1" t="str">
        <f>IF(AND(Table65[[#This Row],[Vector]]&lt;&gt;"Banked Construct", OR(Table65[[#This Row],[Service]] = "Custom RNA", Table65[[#This Row],[Service]] = "HT Custom RNA",Table65[[#This Row],[Service]] = "HT Geneblock Custom RNA",)), "Optional", "Empty")</f>
        <v>Empty</v>
      </c>
      <c r="CO476" s="1" t="str">
        <f>IF(OR(Table65[[#This Row],[Service]] = "Custom RNA", Table65[[#This Row],[Service]] = "HT Custom RNA"), "Optional", "Empty")</f>
        <v>Empty</v>
      </c>
      <c r="CP476" s="1" t="str">
        <f>IF(OR(Table65[[#This Row],[Service]] = "Custom RNA", Table65[[#This Row],[Service]] = "HT Custom RNA", Table65[[#This Row],[Service]] = "HT Custom Geneblock RNA"), "Optional", "Empty")</f>
        <v>Empty</v>
      </c>
      <c r="CQ476" s="1" t="str">
        <f>IF(Table65[[#This Row],[Service]]&lt;&gt;"",IF(OR(Table65[[#This Row],[Service]]="HT Custom RNA", Table65[[#This Row],[Service]]="HT Geneblock Custom RNA"), "Empty","Optional"),"Empty")</f>
        <v>Empty</v>
      </c>
      <c r="CR476" s="1" t="str">
        <f>IF(AND(Table65[[#This Row],[Formulation]]&lt;&gt;"",Table65[[#This Row],[Formulation]]&lt;&gt;"None",Table65[[#This Row],[Formulation]]&lt;&gt;"No Options"), "Required","Empty")</f>
        <v>Empty</v>
      </c>
      <c r="CS476" s="1" t="str">
        <f>IF(AND(Table65[[#This Row],[Formulation]]&lt;&gt;"",Table65[[#This Row],[Formulation]]&lt;&gt;"None",Table65[[#This Row],[Formulation]]&lt;&gt;"No Options"), "Optional","Empty")</f>
        <v>Empty</v>
      </c>
      <c r="CT476" s="1" t="str">
        <f t="shared" si="37"/>
        <v>Optional</v>
      </c>
      <c r="CU476" s="1" t="str">
        <f t="shared" si="38"/>
        <v>Optional</v>
      </c>
      <c r="CV476" s="2" t="str">
        <f t="shared" si="39"/>
        <v>Optional</v>
      </c>
    </row>
    <row r="477" spans="1:100" x14ac:dyDescent="0.35">
      <c r="A477" s="69">
        <v>473</v>
      </c>
      <c r="B477" s="59"/>
      <c r="C477" s="83"/>
      <c r="D477" s="85"/>
      <c r="E477" s="90"/>
      <c r="F477" s="60"/>
      <c r="G477" s="60"/>
      <c r="H477" s="60"/>
      <c r="I477" s="61"/>
      <c r="J477" s="61"/>
      <c r="K477" s="105"/>
      <c r="L477" s="90"/>
      <c r="M477" s="60"/>
      <c r="N477" s="108"/>
      <c r="O477" s="91"/>
      <c r="P477" s="111"/>
      <c r="Q477" s="93" t="str">
        <f>Table_Sequence_Check[[#This Row],[Final Warnings]]</f>
        <v/>
      </c>
      <c r="R477" s="19"/>
      <c r="S477" s="19"/>
      <c r="T477" s="19"/>
      <c r="BG477" s="3" t="str" cm="1">
        <f t="array" ref="BG477">_xlfn.LET(
    _xlpm.ProblemFound, _xlfn.TEXTJOIN(", ", TRUE, IF(OR(Table65[[#This Row],[Codon Optimize Capitalized?]]="No", Table65[[#This Row],[Codon Optimize Capitalized?]]=""), IF((ISNUMBER(SEARCH(Table_Problem_Sequences[Problem Sequences], Table65[[#This Row],[Custom Sequence/Bank ID]]))), Table_Problem_Sequences[Problem Sequences], ""),IF((ISNUMBER(FIND(LOWER(Table_Problem_Sequences[Problem Sequences]), Table65[[#This Row],[Custom Sequence/Bank ID]]))), Table_Problem_Sequences[Problem Sequences], ""))),
    IF(_xlpm.ProblemFound="", "", "Warning 1: Problem sequences found (" &amp; _xlpm.ProblemFound &amp; ")"))</f>
        <v/>
      </c>
      <c r="BH477" s="3" t="str">
        <f>IF(AND(Table65[[#This Row],[Vector]] &lt;&gt; "Banked Construct",Table65[[#This Row],[Service]]&lt;&gt;"Stock RNA", LEN(Table65[[#This Row],[Custom Sequence/Bank ID]])&lt;300, Table65[[#This Row],[Custom Sequence/Bank ID]]&lt;&gt;""),"Comment: Sequence is less than 300nt. A spacer sequence will be added to bring the length up to 300nt","")</f>
        <v/>
      </c>
      <c r="BI477" s="1" t="str">
        <f>IF(AND(Table65[[#This Row],[Custom Sequence/Bank ID]]&lt;&gt;"", Table65[[#This Row],[Codon Optimize Capitalized?]]&lt;&gt; "No", Table65[[#This Row],[Codon Optimize Capitalized?]]&lt;&gt; "", Table65[[#This Row],[Codon Optimize Capitalized?]]&lt;&gt; "No Options"),
    IF(MOD(LEN(SUBSTITUTE(SUBSTITUTE(SUBSTITUTE(SUBSTITUTE(SUBSTITUTE(Table65[[#This Row],[Custom Sequence/Bank ID]], "a", ""), "c", ""), "g", ""), "u", ""), "t", "")), 3) = 0,
        "",
        "Error 3: Optimization regions not divisible by 3"),
    "")</f>
        <v/>
      </c>
      <c r="BJ477" s="1" t="str">
        <f>IF(
    Table65[[#This Row],[Vector]]="Banked Construct",
    IF(
        AND(
            LEFT(Table65[[#This Row],[Custom Sequence/Bank ID]], 3)="RTC",
            ISNUMBER(VALUE(MID(Table65[[#This Row],[Custom Sequence/Bank ID]], 4, 7))),
            LEN(Table65[[#This Row],[Custom Sequence/Bank ID]])=10
        ),
        "",
        "Error 4: Incorrect Bank ID"
    ),
    ""
)</f>
        <v/>
      </c>
      <c r="BK477" s="1" t="str">
        <f>IF(
   AND(Table65[[#This Row],[Vector]]&lt;&gt;"Banked Construct", LEN(Table65[[#This Row],[Custom Sequence/Bank ID]])&gt;0),
   IF(
      LEN(
         SUBSTITUTE(
            SUBSTITUTE(
               SUBSTITUTE(
                  SUBSTITUTE(UPPER(Table65[[#This Row],[Custom Sequence/Bank ID]]),"A",""),
               "C",""),
            "T",""),
         "G","")
      )&gt;0,
      "Error 5: Non-ACGT characters present",
      ""
   ),
   ""
)</f>
        <v/>
      </c>
      <c r="BL477" s="4" t="str">
        <f>IF(AND(Table65[[#This Row],[Vector]] &lt;&gt; "Banked Construct",Table65[[#This Row],[Service]]="Custom RNA", LEN(Table65[[#This Row],[Custom Sequence/Bank ID]])&gt;10000),"Error 6: Maximum sequence length is 10,000nt",IF(AND(Table65[[#This Row],[Vector]] &lt;&gt; "Banked Construct",Table65[[#This Row],[Service]]="HT Custom RNA", LEN(Table65[[#This Row],[Custom Sequence/Bank ID]])&gt;5000),"Error 6: Maximum sequence length for HT is 5,000nt", IF(Table65[[#This Row],[Service]]="HT Geneblock Custom RNA", IF(AND(Table65[[#This Row],[Vector]]="RTC coding circRNA", LEN(Table65[[#This Row],[Custom Sequence/Bank ID]])&gt;3793),"Error 6: Maximum sequence length for Coding CircRNA Geneblock is 3,793nt", IF(AND(Table65[[#This Row],[Vector]]="RTC noncoding circRNA", LEN(Table65[[#This Row],[Custom Sequence/Bank ID]])&gt;4493),"Error 6: Maximum sequence length for Noncoding CircRNA Geneblock is 4,493nt", IF(AND(Table65[[#This Row],[Vector]]="RTC Other RNA", LEN(Table65[[#This Row],[Custom Sequence/Bank ID]])&gt;4913),"Error 6: Maximum sequence length for Other RNA Geneblock is 4,913nt",""))),"")))</f>
        <v/>
      </c>
      <c r="BM477" s="4" t="str">
        <f>IF(AND(Table65[[#This Row],[Vector]] &lt;&gt; "Banked Construct", Table65[[#This Row],[Service]]&lt;&gt;"Stock RNA", Table65[[#This Row],[Custom Sequence/Bank ID]]&lt;&gt;""),
    _xlfn.LET(
        _xlpm.Sequence, Table65[[#This Row],[Custom Sequence/Bank ID]],
        _xlpm.OriginalLength, IF(AND(Table65[[#This Row],[Codon Optimize Capitalized?]] &lt;&gt; "No", Table65[[#This Row],[Codon Optimize Capitalized?]] &lt;&gt; ""),
                           LEN(SUBSTITUTE(SUBSTITUTE(SUBSTITUTE(SUBSTITUTE(SUBSTITUTE(_xlpm.Sequence, "A", ""), "C", ""), "G", ""), "T", ""), "U", "")),
                           LEN(_xlpm.Sequence)),
        _xlpm.NoGCLength, IF(AND(Table65[[#This Row],[Codon Optimize Capitalized?]] &lt;&gt; "No", Table65[[#This Row],[Codon Optimize Capitalized?]] &lt;&gt; ""),
                       LEN((SUBSTITUTE(SUBSTITUTE(SUBSTITUTE(SUBSTITUTE(SUBSTITUTE(SUBSTITUTE(SUBSTITUTE(_xlpm.Sequence, "A", ""), "C", ""), "G", ""), "T", ""), "U", ""), "g", ""), "c", ""))),
                       LEN(SUBSTITUTE(SUBSTITUTE(UPPER(_xlpm.Sequence), "G", ""), "C", ""))),
        _xlpm.GCLength, _xlpm.OriginalLength - _xlpm.NoGCLength,
        _xlpm.GCPercentage, IF(_xlpm.OriginalLength &gt; 15, _xlpm.GCLength / _xlpm.OriginalLength, 0.5),
                IF(OR(_xlpm.GCPercentage &gt; 0.65, _xlpm.GCPercentage &lt; 0.25), "Warning 7: Unoptimized region GC is not between 25-65%", "")
    ),
    ""
)</f>
        <v/>
      </c>
      <c r="BN477" s="4" t="str" cm="1">
        <f t="array" ref="BN477">_xlfn.LET(
    _xlpm.ProblemFound, _xlfn.TEXTJOIN(", ", TRUE, IF(OR(Table65[[#This Row],[Codon Optimize Capitalized?]]="No", Table65[[#This Row],[Codon Optimize Capitalized?]]=""), IF((ISNUMBER(SEARCH(Table_Restriction_Enzymes[XbaI], Table65[[#This Row],[Custom Sequence/Bank ID]]))), Table_Restriction_Enzymes[XbaI], ""),IF((ISNUMBER(FIND(LOWER(Table_Restriction_Enzymes[XbaI]), Table65[[#This Row],[Custom Sequence/Bank ID]]))), Table_Restriction_Enzymes[XbaI], ""))),
    IF(_xlpm.ProblemFound="", "", "[" &amp; _xlpm.ProblemFound &amp; "]"))</f>
        <v/>
      </c>
      <c r="BO477" s="4" t="str">
        <f>IF(Table_Sequence_Check[[#This Row],[Restriction Enzyme 1 Check]]&lt;&gt;"", Table_Restriction_Enzymes[[#Headers],[XbaI]],"")</f>
        <v/>
      </c>
      <c r="BP477" s="4" t="str" cm="1">
        <f t="array" ref="BP477">_xlfn.LET(
    _xlpm.ProblemFound, _xlfn.TEXTJOIN(", ", TRUE, IF(OR(Table65[[#This Row],[Codon Optimize Capitalized?]]="No", Table65[[#This Row],[Codon Optimize Capitalized?]]=""), IF((ISNUMBER(SEARCH(Table_Restriction_Enzymes[AscI], Table65[[#This Row],[Custom Sequence/Bank ID]]))), Table_Restriction_Enzymes[AscI], ""),IF((ISNUMBER(FIND(LOWER(Table_Restriction_Enzymes[AscI]), Table65[[#This Row],[Custom Sequence/Bank ID]]))), Table_Restriction_Enzymes[AscI], ""))),
    IF(_xlpm.ProblemFound="", "", "[" &amp; _xlpm.ProblemFound &amp; "]"))</f>
        <v/>
      </c>
      <c r="BQ477" s="4" t="str">
        <f>IF(Table_Sequence_Check[[#This Row],[Restriction Enzyme 2 Check]]&lt;&gt;"", Table_Restriction_Enzymes[[#Headers],[AscI]],"")</f>
        <v/>
      </c>
      <c r="BR477" s="4" t="str">
        <f>IF(AND(Table65[[#This Row],[Vector]] &lt;&gt; "Banked Construct",Table65[[#This Row],[Service]]&lt;&gt;"Stock RNA", Table65[[#This Row],[Service]]&lt;&gt;"HT Geneblock Custom RNA", Table_Sequence_Check[[#This Row],[Restriction Enzyme 1 Check]]&lt;&gt;"", Table_Sequence_Check[[#This Row],[Restriction Enzyme 2 Check]]&lt;&gt; ""),"Error 8: Remove instances of one of the following: " &amp; _xlfn.CONCAT(Table_Sequence_Check[[#This Row],[Restriction Enzyme 1 Check]],Table_Sequence_Check[[#This Row],[Restriction Enzyme 2 Check]]),"")</f>
        <v/>
      </c>
      <c r="BS477" s="4" t="str" cm="1">
        <f t="array" ref="BS477">IF(
   AND(
      Table65[[#This Row],[Service]] &lt;&gt; "",
      OR(
         COUNTIF(Table65[Service], "HT Custom RNA") &gt; 0,
         COUNTIF(Table65[Service], "HT Geneblock Custom RNA") &gt; 0
      ),
      COUNTA(_xlfn.UNIQUE(_xlfn._xlws.FILTER(Table65[Service], Table65[Service] &lt;&gt; ""))) &gt; 1
   ),
   "Error 9: If selecting HT Custom RNA or HT Geneblock Custom RNA, all items must match the selected HT service",
   ""
)</f>
        <v/>
      </c>
      <c r="BT477" s="4" t="str" cm="1">
        <f t="array" ref="BT477">IF(
   AND(
      Table65[[#This Row],[Service]] &lt;&gt; "",
      OR(COUNTIF(Table65[Service], "*HT Custom RNA*") &gt; 0, COUNTIF(Table65[Service], "*HT Geneblock Custom RNA*") &gt; 0),
      OR(
         COUNTA(_xlfn.UNIQUE(_xlfn._xlws.FILTER(Table65[RNA Analytics], (Table65[Service] &lt;&gt; "")))) &gt; 1,
         COUNTA(_xlfn.UNIQUE(_xlfn._xlws.FILTER(Table65[Bank Construct?], (Table65[Service] &lt;&gt; "")))) &gt; 1,
         COUNTA(_xlfn.UNIQUE(_xlfn._xlws.FILTER(Table65[Synthesis Type], (Table65[Service] &lt;&gt; "")))) &gt; 1
      )
   ),
   "Error 10: If submitting HT Custom RNA or HT Geneblock Custom RNA service request, all items must have the same Synthesis Type, Banking, and Analytics",
   ""
)</f>
        <v/>
      </c>
      <c r="BU477" s="4" t="str">
        <f>IF(AND(OR(Table65[[#This Row],[Service]] = "HT Custom RNA",Table65[[#This Row],[Service]] = "HT Geneblock Custom RNA"), Table65[[#This Row],[Vector]]="Banked Construct"),"Error 11: Banked constructs cannot be submitted for HT/Geneblock Custom RNA service. Contact the core if you'd like to resynthesize an entire banked plate","")</f>
        <v/>
      </c>
      <c r="BV477" s="4" t="str">
        <f>IF(AND(Table65[[#This Row],[Service]] &lt;&gt; "", Table65[[#This Row],[Vector]]="Banked Construct", Table65[[#This Row],[Bank Construct?]]="Yes"),"Error 12: Cannot bank constructs that are already banked","")</f>
        <v/>
      </c>
      <c r="BW477" s="4" t="str" cm="1">
        <f t="array" ref="BW477">_xlfn.LET(
    _xlpm.ProblemFound, _xlfn.TEXTJOIN(", ", TRUE, IF(AND(Table65[[#This Row],[Synthesis Type]]="Other RNA", OR(Table65[[#This Row],[Codon Optimize Capitalized?]]="No", Table65[[#This Row],[Codon Optimize Capitalized?]]="")), IF((ISNUMBER(SEARCH(Table_pA_Check[pA Check], Table65[[#This Row],[Custom Sequence/Bank ID]]))), Table_pA_Check[pA Check], ""),IF((ISNUMBER(FIND(LOWER(Table_pA_Check[pA Check]), Table65[[#This Row],[Custom Sequence/Bank ID]]))), Table_pA_Check[pA Check], ""))),
    IF(_xlpm.ProblemFound="", "", "Error 13: Problem sequences found (" &amp; _xlpm.ProblemFound &amp; ")"))</f>
        <v/>
      </c>
      <c r="BX477" s="4" t="str">
        <f>IF(AND(Table65[[#This Row],[Service]] &lt;&gt; "", Table65[[#This Row],[Codon Optimize Capitalized?]]&lt;&gt; "No", Table65[[#This Row],[Codon Optimize Capitalized?]]&lt;&gt; "", Table65[[#This Row],[Codon Optimize Capitalized?]]&lt;&gt; "No Options", EXACT(Table65[[#This Row],[Custom Sequence/Bank ID]],LOWER(Table65[[#This Row],[Custom Sequence/Bank ID]]))),"Error 14: Codon optimization is selected, but sequence is lowercase. Change regions for optimization to uppercase","")</f>
        <v/>
      </c>
      <c r="BY477" s="4" t="str">
        <f>IF(COUNTIF(Table65[Name], Table65[[#This Row],[Name]]) &gt; 1, "Error 15: Duplicate name", "")</f>
        <v/>
      </c>
      <c r="BZ477" s="4" t="str">
        <f>IF(
   Table65[[#This Row],[Service]]&lt;&gt;"",
   IF(
      AND(Table65[[#This Row],[Formulation]]="", Table65[[#This Row],[Number of Aliquots]]&gt;1),
      "Error 16: The RTC can only aliquot formulated circRNA; unformulated circRNA is stable through many freeze-thaw cycles",
      ""
   ),
   ""
)</f>
        <v/>
      </c>
      <c r="CA477" s="4" t="str">
        <f>IF(
   Table65[[#This Row],[Service]]&lt;&gt;"",
   IF(
      Table65[[#This Row],[Number of Aliquots]] &gt; (Table65[[#This Row],[Quantity (mg)]]*20),
      "Error 17: Too many aliquots. Maximum aliquots for Quantity requested = " &amp; (Table65[[#This Row],[Quantity (mg)]]*20),
      ""
   ),
   ""
)</f>
        <v/>
      </c>
      <c r="CB477" s="4" t="str">
        <f>IF(
   AND(Table65[[#This Row],[Service]]&lt;&gt;"", Table65[[#This Row],[Quantity (mg)]]&lt;0.2, Table65[[#This Row],[Formulation]]&lt;&gt;"", Table65[[#This Row],[Formulation]]&lt;&gt;"None"),
   "Error 18: Quantity too low. Minimum is 0.2mg for formulations",
   ""
)</f>
        <v/>
      </c>
      <c r="CC477" s="4" t="str">
        <f>IF(
   AND(Table65[[#This Row],[Service]]&lt;&gt;"", Table65[[#This Row],[Vector]]="No Vector", Table65[[#This Row],[Service]]&lt;&gt;"HT Geneblock Custom RNA"),
   "Error 19: [No Vector] can only be used for Geneblock service",
   ""
)</f>
        <v/>
      </c>
      <c r="CD477" s="4" t="str">
        <f>_xlfn.LET(
    _xlpm.errorList, _xlfn.TEXTJOIN(". ", TRUE, Table_Sequence_Check[[#This Row],[Problem Sequence Check]:[GC Check]],Table_Sequence_Check[[#This Row],[Restriction Enzyme Error]:[Gblock No Vector Check]]),
    IF(AND(Table65[[#This Row],[Service]]&lt;&gt;"", Table65[[#This Row],[Custom Sequence/Bank ID]]&lt;&gt;"SPECIAL",_xlpm.errorList&lt;&gt;""), _xlpm.errorList &amp; ".", "")
)</f>
        <v/>
      </c>
      <c r="CF477" s="3" t="str">
        <f t="shared" si="35"/>
        <v>Required</v>
      </c>
      <c r="CG477" s="1" t="str">
        <f t="shared" si="36"/>
        <v>Optional</v>
      </c>
      <c r="CH477" s="1" t="str">
        <f>IF(Table65[[#This Row],[Service]]&lt;&gt;"",IF((Table65[[#This Row],[Service]]="HT Custom RNA") + (Table65[[#This Row],[Service]]="HT Geneblock Custom RNA"), "Empty","Required"),"Empty")</f>
        <v>Empty</v>
      </c>
      <c r="CI477" s="1" t="str">
        <f>IF(Table65[[#This Row],[Service]] = "Stock RNA", "Required","Empty")</f>
        <v>Empty</v>
      </c>
      <c r="CJ477" s="1" t="str">
        <f>IF(OR(Table65[[#This Row],[Service]] = "Custom RNA", Table65[[#This Row],[Service]] = "HT Custom RNA", Table65[[#This Row],[Service]] = "HT Geneblock Custom RNA", Table65[[#This Row],[Service]] = "Formulation"), "Required", "Empty")</f>
        <v>Empty</v>
      </c>
      <c r="CK477" s="1" t="str">
        <f>IF(OR(Table65[[#This Row],[Service]] = "Custom RNA", Table65[[#This Row],[Service]] = "HT Custom RNA", Table65[[#This Row],[Service]] = "HT Geneblock Custom RNA"), "Required", "Empty")</f>
        <v>Empty</v>
      </c>
      <c r="CL477" s="1" t="str">
        <f>IF(OR(Table65[[#This Row],[Service]] = "Custom RNA", Table65[[#This Row],[Service]] = "HT Custom RNA", Table65[[#This Row],[Service]] = "HT Geneblock Custom RNA"), "Required", "Empty")</f>
        <v>Empty</v>
      </c>
      <c r="CM477" s="1" t="str">
        <f>IF(OR(Table65[[#This Row],[Service]] = "Custom RNA", Table65[[#This Row],[Service]] = "HT Custom RNA", Table65[[#This Row],[Service]] = "HT Geneblock Custom RNA"), "Required", "Empty")</f>
        <v>Empty</v>
      </c>
      <c r="CN477" s="1" t="str">
        <f>IF(AND(Table65[[#This Row],[Vector]]&lt;&gt;"Banked Construct", OR(Table65[[#This Row],[Service]] = "Custom RNA", Table65[[#This Row],[Service]] = "HT Custom RNA",Table65[[#This Row],[Service]] = "HT Geneblock Custom RNA",)), "Optional", "Empty")</f>
        <v>Empty</v>
      </c>
      <c r="CO477" s="1" t="str">
        <f>IF(OR(Table65[[#This Row],[Service]] = "Custom RNA", Table65[[#This Row],[Service]] = "HT Custom RNA"), "Optional", "Empty")</f>
        <v>Empty</v>
      </c>
      <c r="CP477" s="1" t="str">
        <f>IF(OR(Table65[[#This Row],[Service]] = "Custom RNA", Table65[[#This Row],[Service]] = "HT Custom RNA", Table65[[#This Row],[Service]] = "HT Custom Geneblock RNA"), "Optional", "Empty")</f>
        <v>Empty</v>
      </c>
      <c r="CQ477" s="1" t="str">
        <f>IF(Table65[[#This Row],[Service]]&lt;&gt;"",IF(OR(Table65[[#This Row],[Service]]="HT Custom RNA", Table65[[#This Row],[Service]]="HT Geneblock Custom RNA"), "Empty","Optional"),"Empty")</f>
        <v>Empty</v>
      </c>
      <c r="CR477" s="1" t="str">
        <f>IF(AND(Table65[[#This Row],[Formulation]]&lt;&gt;"",Table65[[#This Row],[Formulation]]&lt;&gt;"None",Table65[[#This Row],[Formulation]]&lt;&gt;"No Options"), "Required","Empty")</f>
        <v>Empty</v>
      </c>
      <c r="CS477" s="1" t="str">
        <f>IF(AND(Table65[[#This Row],[Formulation]]&lt;&gt;"",Table65[[#This Row],[Formulation]]&lt;&gt;"None",Table65[[#This Row],[Formulation]]&lt;&gt;"No Options"), "Optional","Empty")</f>
        <v>Empty</v>
      </c>
      <c r="CT477" s="1" t="str">
        <f t="shared" si="37"/>
        <v>Optional</v>
      </c>
      <c r="CU477" s="1" t="str">
        <f t="shared" si="38"/>
        <v>Optional</v>
      </c>
      <c r="CV477" s="2" t="str">
        <f t="shared" si="39"/>
        <v>Optional</v>
      </c>
    </row>
    <row r="478" spans="1:100" x14ac:dyDescent="0.35">
      <c r="A478" s="69">
        <v>474</v>
      </c>
      <c r="B478" s="59"/>
      <c r="C478" s="83"/>
      <c r="D478" s="85"/>
      <c r="E478" s="90"/>
      <c r="F478" s="60"/>
      <c r="G478" s="60"/>
      <c r="H478" s="60"/>
      <c r="I478" s="61"/>
      <c r="J478" s="61"/>
      <c r="K478" s="105"/>
      <c r="L478" s="90"/>
      <c r="M478" s="60"/>
      <c r="N478" s="108"/>
      <c r="O478" s="91"/>
      <c r="P478" s="111"/>
      <c r="Q478" s="93" t="str">
        <f>Table_Sequence_Check[[#This Row],[Final Warnings]]</f>
        <v/>
      </c>
      <c r="R478" s="19"/>
      <c r="S478" s="19"/>
      <c r="T478" s="19"/>
      <c r="BG478" s="3" t="str" cm="1">
        <f t="array" ref="BG478">_xlfn.LET(
    _xlpm.ProblemFound, _xlfn.TEXTJOIN(", ", TRUE, IF(OR(Table65[[#This Row],[Codon Optimize Capitalized?]]="No", Table65[[#This Row],[Codon Optimize Capitalized?]]=""), IF((ISNUMBER(SEARCH(Table_Problem_Sequences[Problem Sequences], Table65[[#This Row],[Custom Sequence/Bank ID]]))), Table_Problem_Sequences[Problem Sequences], ""),IF((ISNUMBER(FIND(LOWER(Table_Problem_Sequences[Problem Sequences]), Table65[[#This Row],[Custom Sequence/Bank ID]]))), Table_Problem_Sequences[Problem Sequences], ""))),
    IF(_xlpm.ProblemFound="", "", "Warning 1: Problem sequences found (" &amp; _xlpm.ProblemFound &amp; ")"))</f>
        <v/>
      </c>
      <c r="BH478" s="3" t="str">
        <f>IF(AND(Table65[[#This Row],[Vector]] &lt;&gt; "Banked Construct",Table65[[#This Row],[Service]]&lt;&gt;"Stock RNA", LEN(Table65[[#This Row],[Custom Sequence/Bank ID]])&lt;300, Table65[[#This Row],[Custom Sequence/Bank ID]]&lt;&gt;""),"Comment: Sequence is less than 300nt. A spacer sequence will be added to bring the length up to 300nt","")</f>
        <v/>
      </c>
      <c r="BI478" s="1" t="str">
        <f>IF(AND(Table65[[#This Row],[Custom Sequence/Bank ID]]&lt;&gt;"", Table65[[#This Row],[Codon Optimize Capitalized?]]&lt;&gt; "No", Table65[[#This Row],[Codon Optimize Capitalized?]]&lt;&gt; "", Table65[[#This Row],[Codon Optimize Capitalized?]]&lt;&gt; "No Options"),
    IF(MOD(LEN(SUBSTITUTE(SUBSTITUTE(SUBSTITUTE(SUBSTITUTE(SUBSTITUTE(Table65[[#This Row],[Custom Sequence/Bank ID]], "a", ""), "c", ""), "g", ""), "u", ""), "t", "")), 3) = 0,
        "",
        "Error 3: Optimization regions not divisible by 3"),
    "")</f>
        <v/>
      </c>
      <c r="BJ478" s="1" t="str">
        <f>IF(
    Table65[[#This Row],[Vector]]="Banked Construct",
    IF(
        AND(
            LEFT(Table65[[#This Row],[Custom Sequence/Bank ID]], 3)="RTC",
            ISNUMBER(VALUE(MID(Table65[[#This Row],[Custom Sequence/Bank ID]], 4, 7))),
            LEN(Table65[[#This Row],[Custom Sequence/Bank ID]])=10
        ),
        "",
        "Error 4: Incorrect Bank ID"
    ),
    ""
)</f>
        <v/>
      </c>
      <c r="BK478" s="1" t="str">
        <f>IF(
   AND(Table65[[#This Row],[Vector]]&lt;&gt;"Banked Construct", LEN(Table65[[#This Row],[Custom Sequence/Bank ID]])&gt;0),
   IF(
      LEN(
         SUBSTITUTE(
            SUBSTITUTE(
               SUBSTITUTE(
                  SUBSTITUTE(UPPER(Table65[[#This Row],[Custom Sequence/Bank ID]]),"A",""),
               "C",""),
            "T",""),
         "G","")
      )&gt;0,
      "Error 5: Non-ACGT characters present",
      ""
   ),
   ""
)</f>
        <v/>
      </c>
      <c r="BL478" s="4" t="str">
        <f>IF(AND(Table65[[#This Row],[Vector]] &lt;&gt; "Banked Construct",Table65[[#This Row],[Service]]="Custom RNA", LEN(Table65[[#This Row],[Custom Sequence/Bank ID]])&gt;10000),"Error 6: Maximum sequence length is 10,000nt",IF(AND(Table65[[#This Row],[Vector]] &lt;&gt; "Banked Construct",Table65[[#This Row],[Service]]="HT Custom RNA", LEN(Table65[[#This Row],[Custom Sequence/Bank ID]])&gt;5000),"Error 6: Maximum sequence length for HT is 5,000nt", IF(Table65[[#This Row],[Service]]="HT Geneblock Custom RNA", IF(AND(Table65[[#This Row],[Vector]]="RTC coding circRNA", LEN(Table65[[#This Row],[Custom Sequence/Bank ID]])&gt;3793),"Error 6: Maximum sequence length for Coding CircRNA Geneblock is 3,793nt", IF(AND(Table65[[#This Row],[Vector]]="RTC noncoding circRNA", LEN(Table65[[#This Row],[Custom Sequence/Bank ID]])&gt;4493),"Error 6: Maximum sequence length for Noncoding CircRNA Geneblock is 4,493nt", IF(AND(Table65[[#This Row],[Vector]]="RTC Other RNA", LEN(Table65[[#This Row],[Custom Sequence/Bank ID]])&gt;4913),"Error 6: Maximum sequence length for Other RNA Geneblock is 4,913nt",""))),"")))</f>
        <v/>
      </c>
      <c r="BM478" s="4" t="str">
        <f>IF(AND(Table65[[#This Row],[Vector]] &lt;&gt; "Banked Construct", Table65[[#This Row],[Service]]&lt;&gt;"Stock RNA", Table65[[#This Row],[Custom Sequence/Bank ID]]&lt;&gt;""),
    _xlfn.LET(
        _xlpm.Sequence, Table65[[#This Row],[Custom Sequence/Bank ID]],
        _xlpm.OriginalLength, IF(AND(Table65[[#This Row],[Codon Optimize Capitalized?]] &lt;&gt; "No", Table65[[#This Row],[Codon Optimize Capitalized?]] &lt;&gt; ""),
                           LEN(SUBSTITUTE(SUBSTITUTE(SUBSTITUTE(SUBSTITUTE(SUBSTITUTE(_xlpm.Sequence, "A", ""), "C", ""), "G", ""), "T", ""), "U", "")),
                           LEN(_xlpm.Sequence)),
        _xlpm.NoGCLength, IF(AND(Table65[[#This Row],[Codon Optimize Capitalized?]] &lt;&gt; "No", Table65[[#This Row],[Codon Optimize Capitalized?]] &lt;&gt; ""),
                       LEN((SUBSTITUTE(SUBSTITUTE(SUBSTITUTE(SUBSTITUTE(SUBSTITUTE(SUBSTITUTE(SUBSTITUTE(_xlpm.Sequence, "A", ""), "C", ""), "G", ""), "T", ""), "U", ""), "g", ""), "c", ""))),
                       LEN(SUBSTITUTE(SUBSTITUTE(UPPER(_xlpm.Sequence), "G", ""), "C", ""))),
        _xlpm.GCLength, _xlpm.OriginalLength - _xlpm.NoGCLength,
        _xlpm.GCPercentage, IF(_xlpm.OriginalLength &gt; 15, _xlpm.GCLength / _xlpm.OriginalLength, 0.5),
                IF(OR(_xlpm.GCPercentage &gt; 0.65, _xlpm.GCPercentage &lt; 0.25), "Warning 7: Unoptimized region GC is not between 25-65%", "")
    ),
    ""
)</f>
        <v/>
      </c>
      <c r="BN478" s="4" t="str" cm="1">
        <f t="array" ref="BN478">_xlfn.LET(
    _xlpm.ProblemFound, _xlfn.TEXTJOIN(", ", TRUE, IF(OR(Table65[[#This Row],[Codon Optimize Capitalized?]]="No", Table65[[#This Row],[Codon Optimize Capitalized?]]=""), IF((ISNUMBER(SEARCH(Table_Restriction_Enzymes[XbaI], Table65[[#This Row],[Custom Sequence/Bank ID]]))), Table_Restriction_Enzymes[XbaI], ""),IF((ISNUMBER(FIND(LOWER(Table_Restriction_Enzymes[XbaI]), Table65[[#This Row],[Custom Sequence/Bank ID]]))), Table_Restriction_Enzymes[XbaI], ""))),
    IF(_xlpm.ProblemFound="", "", "[" &amp; _xlpm.ProblemFound &amp; "]"))</f>
        <v/>
      </c>
      <c r="BO478" s="4" t="str">
        <f>IF(Table_Sequence_Check[[#This Row],[Restriction Enzyme 1 Check]]&lt;&gt;"", Table_Restriction_Enzymes[[#Headers],[XbaI]],"")</f>
        <v/>
      </c>
      <c r="BP478" s="4" t="str" cm="1">
        <f t="array" ref="BP478">_xlfn.LET(
    _xlpm.ProblemFound, _xlfn.TEXTJOIN(", ", TRUE, IF(OR(Table65[[#This Row],[Codon Optimize Capitalized?]]="No", Table65[[#This Row],[Codon Optimize Capitalized?]]=""), IF((ISNUMBER(SEARCH(Table_Restriction_Enzymes[AscI], Table65[[#This Row],[Custom Sequence/Bank ID]]))), Table_Restriction_Enzymes[AscI], ""),IF((ISNUMBER(FIND(LOWER(Table_Restriction_Enzymes[AscI]), Table65[[#This Row],[Custom Sequence/Bank ID]]))), Table_Restriction_Enzymes[AscI], ""))),
    IF(_xlpm.ProblemFound="", "", "[" &amp; _xlpm.ProblemFound &amp; "]"))</f>
        <v/>
      </c>
      <c r="BQ478" s="4" t="str">
        <f>IF(Table_Sequence_Check[[#This Row],[Restriction Enzyme 2 Check]]&lt;&gt;"", Table_Restriction_Enzymes[[#Headers],[AscI]],"")</f>
        <v/>
      </c>
      <c r="BR478" s="4" t="str">
        <f>IF(AND(Table65[[#This Row],[Vector]] &lt;&gt; "Banked Construct",Table65[[#This Row],[Service]]&lt;&gt;"Stock RNA", Table65[[#This Row],[Service]]&lt;&gt;"HT Geneblock Custom RNA", Table_Sequence_Check[[#This Row],[Restriction Enzyme 1 Check]]&lt;&gt;"", Table_Sequence_Check[[#This Row],[Restriction Enzyme 2 Check]]&lt;&gt; ""),"Error 8: Remove instances of one of the following: " &amp; _xlfn.CONCAT(Table_Sequence_Check[[#This Row],[Restriction Enzyme 1 Check]],Table_Sequence_Check[[#This Row],[Restriction Enzyme 2 Check]]),"")</f>
        <v/>
      </c>
      <c r="BS478" s="4" t="str" cm="1">
        <f t="array" ref="BS478">IF(
   AND(
      Table65[[#This Row],[Service]] &lt;&gt; "",
      OR(
         COUNTIF(Table65[Service], "HT Custom RNA") &gt; 0,
         COUNTIF(Table65[Service], "HT Geneblock Custom RNA") &gt; 0
      ),
      COUNTA(_xlfn.UNIQUE(_xlfn._xlws.FILTER(Table65[Service], Table65[Service] &lt;&gt; ""))) &gt; 1
   ),
   "Error 9: If selecting HT Custom RNA or HT Geneblock Custom RNA, all items must match the selected HT service",
   ""
)</f>
        <v/>
      </c>
      <c r="BT478" s="4" t="str" cm="1">
        <f t="array" ref="BT478">IF(
   AND(
      Table65[[#This Row],[Service]] &lt;&gt; "",
      OR(COUNTIF(Table65[Service], "*HT Custom RNA*") &gt; 0, COUNTIF(Table65[Service], "*HT Geneblock Custom RNA*") &gt; 0),
      OR(
         COUNTA(_xlfn.UNIQUE(_xlfn._xlws.FILTER(Table65[RNA Analytics], (Table65[Service] &lt;&gt; "")))) &gt; 1,
         COUNTA(_xlfn.UNIQUE(_xlfn._xlws.FILTER(Table65[Bank Construct?], (Table65[Service] &lt;&gt; "")))) &gt; 1,
         COUNTA(_xlfn.UNIQUE(_xlfn._xlws.FILTER(Table65[Synthesis Type], (Table65[Service] &lt;&gt; "")))) &gt; 1
      )
   ),
   "Error 10: If submitting HT Custom RNA or HT Geneblock Custom RNA service request, all items must have the same Synthesis Type, Banking, and Analytics",
   ""
)</f>
        <v/>
      </c>
      <c r="BU478" s="4" t="str">
        <f>IF(AND(OR(Table65[[#This Row],[Service]] = "HT Custom RNA",Table65[[#This Row],[Service]] = "HT Geneblock Custom RNA"), Table65[[#This Row],[Vector]]="Banked Construct"),"Error 11: Banked constructs cannot be submitted for HT/Geneblock Custom RNA service. Contact the core if you'd like to resynthesize an entire banked plate","")</f>
        <v/>
      </c>
      <c r="BV478" s="4" t="str">
        <f>IF(AND(Table65[[#This Row],[Service]] &lt;&gt; "", Table65[[#This Row],[Vector]]="Banked Construct", Table65[[#This Row],[Bank Construct?]]="Yes"),"Error 12: Cannot bank constructs that are already banked","")</f>
        <v/>
      </c>
      <c r="BW478" s="4" t="str" cm="1">
        <f t="array" ref="BW478">_xlfn.LET(
    _xlpm.ProblemFound, _xlfn.TEXTJOIN(", ", TRUE, IF(AND(Table65[[#This Row],[Synthesis Type]]="Other RNA", OR(Table65[[#This Row],[Codon Optimize Capitalized?]]="No", Table65[[#This Row],[Codon Optimize Capitalized?]]="")), IF((ISNUMBER(SEARCH(Table_pA_Check[pA Check], Table65[[#This Row],[Custom Sequence/Bank ID]]))), Table_pA_Check[pA Check], ""),IF((ISNUMBER(FIND(LOWER(Table_pA_Check[pA Check]), Table65[[#This Row],[Custom Sequence/Bank ID]]))), Table_pA_Check[pA Check], ""))),
    IF(_xlpm.ProblemFound="", "", "Error 13: Problem sequences found (" &amp; _xlpm.ProblemFound &amp; ")"))</f>
        <v/>
      </c>
      <c r="BX478" s="4" t="str">
        <f>IF(AND(Table65[[#This Row],[Service]] &lt;&gt; "", Table65[[#This Row],[Codon Optimize Capitalized?]]&lt;&gt; "No", Table65[[#This Row],[Codon Optimize Capitalized?]]&lt;&gt; "", Table65[[#This Row],[Codon Optimize Capitalized?]]&lt;&gt; "No Options", EXACT(Table65[[#This Row],[Custom Sequence/Bank ID]],LOWER(Table65[[#This Row],[Custom Sequence/Bank ID]]))),"Error 14: Codon optimization is selected, but sequence is lowercase. Change regions for optimization to uppercase","")</f>
        <v/>
      </c>
      <c r="BY478" s="4" t="str">
        <f>IF(COUNTIF(Table65[Name], Table65[[#This Row],[Name]]) &gt; 1, "Error 15: Duplicate name", "")</f>
        <v/>
      </c>
      <c r="BZ478" s="4" t="str">
        <f>IF(
   Table65[[#This Row],[Service]]&lt;&gt;"",
   IF(
      AND(Table65[[#This Row],[Formulation]]="", Table65[[#This Row],[Number of Aliquots]]&gt;1),
      "Error 16: The RTC can only aliquot formulated circRNA; unformulated circRNA is stable through many freeze-thaw cycles",
      ""
   ),
   ""
)</f>
        <v/>
      </c>
      <c r="CA478" s="4" t="str">
        <f>IF(
   Table65[[#This Row],[Service]]&lt;&gt;"",
   IF(
      Table65[[#This Row],[Number of Aliquots]] &gt; (Table65[[#This Row],[Quantity (mg)]]*20),
      "Error 17: Too many aliquots. Maximum aliquots for Quantity requested = " &amp; (Table65[[#This Row],[Quantity (mg)]]*20),
      ""
   ),
   ""
)</f>
        <v/>
      </c>
      <c r="CB478" s="4" t="str">
        <f>IF(
   AND(Table65[[#This Row],[Service]]&lt;&gt;"", Table65[[#This Row],[Quantity (mg)]]&lt;0.2, Table65[[#This Row],[Formulation]]&lt;&gt;"", Table65[[#This Row],[Formulation]]&lt;&gt;"None"),
   "Error 18: Quantity too low. Minimum is 0.2mg for formulations",
   ""
)</f>
        <v/>
      </c>
      <c r="CC478" s="4" t="str">
        <f>IF(
   AND(Table65[[#This Row],[Service]]&lt;&gt;"", Table65[[#This Row],[Vector]]="No Vector", Table65[[#This Row],[Service]]&lt;&gt;"HT Geneblock Custom RNA"),
   "Error 19: [No Vector] can only be used for Geneblock service",
   ""
)</f>
        <v/>
      </c>
      <c r="CD478" s="4" t="str">
        <f>_xlfn.LET(
    _xlpm.errorList, _xlfn.TEXTJOIN(". ", TRUE, Table_Sequence_Check[[#This Row],[Problem Sequence Check]:[GC Check]],Table_Sequence_Check[[#This Row],[Restriction Enzyme Error]:[Gblock No Vector Check]]),
    IF(AND(Table65[[#This Row],[Service]]&lt;&gt;"", Table65[[#This Row],[Custom Sequence/Bank ID]]&lt;&gt;"SPECIAL",_xlpm.errorList&lt;&gt;""), _xlpm.errorList &amp; ".", "")
)</f>
        <v/>
      </c>
      <c r="CF478" s="3" t="str">
        <f t="shared" si="35"/>
        <v>Required</v>
      </c>
      <c r="CG478" s="1" t="str">
        <f t="shared" si="36"/>
        <v>Optional</v>
      </c>
      <c r="CH478" s="1" t="str">
        <f>IF(Table65[[#This Row],[Service]]&lt;&gt;"",IF((Table65[[#This Row],[Service]]="HT Custom RNA") + (Table65[[#This Row],[Service]]="HT Geneblock Custom RNA"), "Empty","Required"),"Empty")</f>
        <v>Empty</v>
      </c>
      <c r="CI478" s="1" t="str">
        <f>IF(Table65[[#This Row],[Service]] = "Stock RNA", "Required","Empty")</f>
        <v>Empty</v>
      </c>
      <c r="CJ478" s="1" t="str">
        <f>IF(OR(Table65[[#This Row],[Service]] = "Custom RNA", Table65[[#This Row],[Service]] = "HT Custom RNA", Table65[[#This Row],[Service]] = "HT Geneblock Custom RNA", Table65[[#This Row],[Service]] = "Formulation"), "Required", "Empty")</f>
        <v>Empty</v>
      </c>
      <c r="CK478" s="1" t="str">
        <f>IF(OR(Table65[[#This Row],[Service]] = "Custom RNA", Table65[[#This Row],[Service]] = "HT Custom RNA", Table65[[#This Row],[Service]] = "HT Geneblock Custom RNA"), "Required", "Empty")</f>
        <v>Empty</v>
      </c>
      <c r="CL478" s="1" t="str">
        <f>IF(OR(Table65[[#This Row],[Service]] = "Custom RNA", Table65[[#This Row],[Service]] = "HT Custom RNA", Table65[[#This Row],[Service]] = "HT Geneblock Custom RNA"), "Required", "Empty")</f>
        <v>Empty</v>
      </c>
      <c r="CM478" s="1" t="str">
        <f>IF(OR(Table65[[#This Row],[Service]] = "Custom RNA", Table65[[#This Row],[Service]] = "HT Custom RNA", Table65[[#This Row],[Service]] = "HT Geneblock Custom RNA"), "Required", "Empty")</f>
        <v>Empty</v>
      </c>
      <c r="CN478" s="1" t="str">
        <f>IF(AND(Table65[[#This Row],[Vector]]&lt;&gt;"Banked Construct", OR(Table65[[#This Row],[Service]] = "Custom RNA", Table65[[#This Row],[Service]] = "HT Custom RNA",Table65[[#This Row],[Service]] = "HT Geneblock Custom RNA",)), "Optional", "Empty")</f>
        <v>Empty</v>
      </c>
      <c r="CO478" s="1" t="str">
        <f>IF(OR(Table65[[#This Row],[Service]] = "Custom RNA", Table65[[#This Row],[Service]] = "HT Custom RNA"), "Optional", "Empty")</f>
        <v>Empty</v>
      </c>
      <c r="CP478" s="1" t="str">
        <f>IF(OR(Table65[[#This Row],[Service]] = "Custom RNA", Table65[[#This Row],[Service]] = "HT Custom RNA", Table65[[#This Row],[Service]] = "HT Custom Geneblock RNA"), "Optional", "Empty")</f>
        <v>Empty</v>
      </c>
      <c r="CQ478" s="1" t="str">
        <f>IF(Table65[[#This Row],[Service]]&lt;&gt;"",IF(OR(Table65[[#This Row],[Service]]="HT Custom RNA", Table65[[#This Row],[Service]]="HT Geneblock Custom RNA"), "Empty","Optional"),"Empty")</f>
        <v>Empty</v>
      </c>
      <c r="CR478" s="1" t="str">
        <f>IF(AND(Table65[[#This Row],[Formulation]]&lt;&gt;"",Table65[[#This Row],[Formulation]]&lt;&gt;"None",Table65[[#This Row],[Formulation]]&lt;&gt;"No Options"), "Required","Empty")</f>
        <v>Empty</v>
      </c>
      <c r="CS478" s="1" t="str">
        <f>IF(AND(Table65[[#This Row],[Formulation]]&lt;&gt;"",Table65[[#This Row],[Formulation]]&lt;&gt;"None",Table65[[#This Row],[Formulation]]&lt;&gt;"No Options"), "Optional","Empty")</f>
        <v>Empty</v>
      </c>
      <c r="CT478" s="1" t="str">
        <f t="shared" si="37"/>
        <v>Optional</v>
      </c>
      <c r="CU478" s="1" t="str">
        <f t="shared" si="38"/>
        <v>Optional</v>
      </c>
      <c r="CV478" s="2" t="str">
        <f t="shared" si="39"/>
        <v>Optional</v>
      </c>
    </row>
    <row r="479" spans="1:100" x14ac:dyDescent="0.35">
      <c r="A479" s="69">
        <v>475</v>
      </c>
      <c r="B479" s="59"/>
      <c r="C479" s="83"/>
      <c r="D479" s="85"/>
      <c r="E479" s="90"/>
      <c r="F479" s="60"/>
      <c r="G479" s="60"/>
      <c r="H479" s="60"/>
      <c r="I479" s="61"/>
      <c r="J479" s="61"/>
      <c r="K479" s="105"/>
      <c r="L479" s="90"/>
      <c r="M479" s="60"/>
      <c r="N479" s="108"/>
      <c r="O479" s="91"/>
      <c r="P479" s="111"/>
      <c r="Q479" s="93" t="str">
        <f>Table_Sequence_Check[[#This Row],[Final Warnings]]</f>
        <v/>
      </c>
      <c r="R479" s="19"/>
      <c r="S479" s="19"/>
      <c r="T479" s="19"/>
      <c r="BG479" s="3" t="str" cm="1">
        <f t="array" ref="BG479">_xlfn.LET(
    _xlpm.ProblemFound, _xlfn.TEXTJOIN(", ", TRUE, IF(OR(Table65[[#This Row],[Codon Optimize Capitalized?]]="No", Table65[[#This Row],[Codon Optimize Capitalized?]]=""), IF((ISNUMBER(SEARCH(Table_Problem_Sequences[Problem Sequences], Table65[[#This Row],[Custom Sequence/Bank ID]]))), Table_Problem_Sequences[Problem Sequences], ""),IF((ISNUMBER(FIND(LOWER(Table_Problem_Sequences[Problem Sequences]), Table65[[#This Row],[Custom Sequence/Bank ID]]))), Table_Problem_Sequences[Problem Sequences], ""))),
    IF(_xlpm.ProblemFound="", "", "Warning 1: Problem sequences found (" &amp; _xlpm.ProblemFound &amp; ")"))</f>
        <v/>
      </c>
      <c r="BH479" s="3" t="str">
        <f>IF(AND(Table65[[#This Row],[Vector]] &lt;&gt; "Banked Construct",Table65[[#This Row],[Service]]&lt;&gt;"Stock RNA", LEN(Table65[[#This Row],[Custom Sequence/Bank ID]])&lt;300, Table65[[#This Row],[Custom Sequence/Bank ID]]&lt;&gt;""),"Comment: Sequence is less than 300nt. A spacer sequence will be added to bring the length up to 300nt","")</f>
        <v/>
      </c>
      <c r="BI479" s="1" t="str">
        <f>IF(AND(Table65[[#This Row],[Custom Sequence/Bank ID]]&lt;&gt;"", Table65[[#This Row],[Codon Optimize Capitalized?]]&lt;&gt; "No", Table65[[#This Row],[Codon Optimize Capitalized?]]&lt;&gt; "", Table65[[#This Row],[Codon Optimize Capitalized?]]&lt;&gt; "No Options"),
    IF(MOD(LEN(SUBSTITUTE(SUBSTITUTE(SUBSTITUTE(SUBSTITUTE(SUBSTITUTE(Table65[[#This Row],[Custom Sequence/Bank ID]], "a", ""), "c", ""), "g", ""), "u", ""), "t", "")), 3) = 0,
        "",
        "Error 3: Optimization regions not divisible by 3"),
    "")</f>
        <v/>
      </c>
      <c r="BJ479" s="1" t="str">
        <f>IF(
    Table65[[#This Row],[Vector]]="Banked Construct",
    IF(
        AND(
            LEFT(Table65[[#This Row],[Custom Sequence/Bank ID]], 3)="RTC",
            ISNUMBER(VALUE(MID(Table65[[#This Row],[Custom Sequence/Bank ID]], 4, 7))),
            LEN(Table65[[#This Row],[Custom Sequence/Bank ID]])=10
        ),
        "",
        "Error 4: Incorrect Bank ID"
    ),
    ""
)</f>
        <v/>
      </c>
      <c r="BK479" s="1" t="str">
        <f>IF(
   AND(Table65[[#This Row],[Vector]]&lt;&gt;"Banked Construct", LEN(Table65[[#This Row],[Custom Sequence/Bank ID]])&gt;0),
   IF(
      LEN(
         SUBSTITUTE(
            SUBSTITUTE(
               SUBSTITUTE(
                  SUBSTITUTE(UPPER(Table65[[#This Row],[Custom Sequence/Bank ID]]),"A",""),
               "C",""),
            "T",""),
         "G","")
      )&gt;0,
      "Error 5: Non-ACGT characters present",
      ""
   ),
   ""
)</f>
        <v/>
      </c>
      <c r="BL479" s="4" t="str">
        <f>IF(AND(Table65[[#This Row],[Vector]] &lt;&gt; "Banked Construct",Table65[[#This Row],[Service]]="Custom RNA", LEN(Table65[[#This Row],[Custom Sequence/Bank ID]])&gt;10000),"Error 6: Maximum sequence length is 10,000nt",IF(AND(Table65[[#This Row],[Vector]] &lt;&gt; "Banked Construct",Table65[[#This Row],[Service]]="HT Custom RNA", LEN(Table65[[#This Row],[Custom Sequence/Bank ID]])&gt;5000),"Error 6: Maximum sequence length for HT is 5,000nt", IF(Table65[[#This Row],[Service]]="HT Geneblock Custom RNA", IF(AND(Table65[[#This Row],[Vector]]="RTC coding circRNA", LEN(Table65[[#This Row],[Custom Sequence/Bank ID]])&gt;3793),"Error 6: Maximum sequence length for Coding CircRNA Geneblock is 3,793nt", IF(AND(Table65[[#This Row],[Vector]]="RTC noncoding circRNA", LEN(Table65[[#This Row],[Custom Sequence/Bank ID]])&gt;4493),"Error 6: Maximum sequence length for Noncoding CircRNA Geneblock is 4,493nt", IF(AND(Table65[[#This Row],[Vector]]="RTC Other RNA", LEN(Table65[[#This Row],[Custom Sequence/Bank ID]])&gt;4913),"Error 6: Maximum sequence length for Other RNA Geneblock is 4,913nt",""))),"")))</f>
        <v/>
      </c>
      <c r="BM479" s="4" t="str">
        <f>IF(AND(Table65[[#This Row],[Vector]] &lt;&gt; "Banked Construct", Table65[[#This Row],[Service]]&lt;&gt;"Stock RNA", Table65[[#This Row],[Custom Sequence/Bank ID]]&lt;&gt;""),
    _xlfn.LET(
        _xlpm.Sequence, Table65[[#This Row],[Custom Sequence/Bank ID]],
        _xlpm.OriginalLength, IF(AND(Table65[[#This Row],[Codon Optimize Capitalized?]] &lt;&gt; "No", Table65[[#This Row],[Codon Optimize Capitalized?]] &lt;&gt; ""),
                           LEN(SUBSTITUTE(SUBSTITUTE(SUBSTITUTE(SUBSTITUTE(SUBSTITUTE(_xlpm.Sequence, "A", ""), "C", ""), "G", ""), "T", ""), "U", "")),
                           LEN(_xlpm.Sequence)),
        _xlpm.NoGCLength, IF(AND(Table65[[#This Row],[Codon Optimize Capitalized?]] &lt;&gt; "No", Table65[[#This Row],[Codon Optimize Capitalized?]] &lt;&gt; ""),
                       LEN((SUBSTITUTE(SUBSTITUTE(SUBSTITUTE(SUBSTITUTE(SUBSTITUTE(SUBSTITUTE(SUBSTITUTE(_xlpm.Sequence, "A", ""), "C", ""), "G", ""), "T", ""), "U", ""), "g", ""), "c", ""))),
                       LEN(SUBSTITUTE(SUBSTITUTE(UPPER(_xlpm.Sequence), "G", ""), "C", ""))),
        _xlpm.GCLength, _xlpm.OriginalLength - _xlpm.NoGCLength,
        _xlpm.GCPercentage, IF(_xlpm.OriginalLength &gt; 15, _xlpm.GCLength / _xlpm.OriginalLength, 0.5),
                IF(OR(_xlpm.GCPercentage &gt; 0.65, _xlpm.GCPercentage &lt; 0.25), "Warning 7: Unoptimized region GC is not between 25-65%", "")
    ),
    ""
)</f>
        <v/>
      </c>
      <c r="BN479" s="4" t="str" cm="1">
        <f t="array" ref="BN479">_xlfn.LET(
    _xlpm.ProblemFound, _xlfn.TEXTJOIN(", ", TRUE, IF(OR(Table65[[#This Row],[Codon Optimize Capitalized?]]="No", Table65[[#This Row],[Codon Optimize Capitalized?]]=""), IF((ISNUMBER(SEARCH(Table_Restriction_Enzymes[XbaI], Table65[[#This Row],[Custom Sequence/Bank ID]]))), Table_Restriction_Enzymes[XbaI], ""),IF((ISNUMBER(FIND(LOWER(Table_Restriction_Enzymes[XbaI]), Table65[[#This Row],[Custom Sequence/Bank ID]]))), Table_Restriction_Enzymes[XbaI], ""))),
    IF(_xlpm.ProblemFound="", "", "[" &amp; _xlpm.ProblemFound &amp; "]"))</f>
        <v/>
      </c>
      <c r="BO479" s="4" t="str">
        <f>IF(Table_Sequence_Check[[#This Row],[Restriction Enzyme 1 Check]]&lt;&gt;"", Table_Restriction_Enzymes[[#Headers],[XbaI]],"")</f>
        <v/>
      </c>
      <c r="BP479" s="4" t="str" cm="1">
        <f t="array" ref="BP479">_xlfn.LET(
    _xlpm.ProblemFound, _xlfn.TEXTJOIN(", ", TRUE, IF(OR(Table65[[#This Row],[Codon Optimize Capitalized?]]="No", Table65[[#This Row],[Codon Optimize Capitalized?]]=""), IF((ISNUMBER(SEARCH(Table_Restriction_Enzymes[AscI], Table65[[#This Row],[Custom Sequence/Bank ID]]))), Table_Restriction_Enzymes[AscI], ""),IF((ISNUMBER(FIND(LOWER(Table_Restriction_Enzymes[AscI]), Table65[[#This Row],[Custom Sequence/Bank ID]]))), Table_Restriction_Enzymes[AscI], ""))),
    IF(_xlpm.ProblemFound="", "", "[" &amp; _xlpm.ProblemFound &amp; "]"))</f>
        <v/>
      </c>
      <c r="BQ479" s="4" t="str">
        <f>IF(Table_Sequence_Check[[#This Row],[Restriction Enzyme 2 Check]]&lt;&gt;"", Table_Restriction_Enzymes[[#Headers],[AscI]],"")</f>
        <v/>
      </c>
      <c r="BR479" s="4" t="str">
        <f>IF(AND(Table65[[#This Row],[Vector]] &lt;&gt; "Banked Construct",Table65[[#This Row],[Service]]&lt;&gt;"Stock RNA", Table65[[#This Row],[Service]]&lt;&gt;"HT Geneblock Custom RNA", Table_Sequence_Check[[#This Row],[Restriction Enzyme 1 Check]]&lt;&gt;"", Table_Sequence_Check[[#This Row],[Restriction Enzyme 2 Check]]&lt;&gt; ""),"Error 8: Remove instances of one of the following: " &amp; _xlfn.CONCAT(Table_Sequence_Check[[#This Row],[Restriction Enzyme 1 Check]],Table_Sequence_Check[[#This Row],[Restriction Enzyme 2 Check]]),"")</f>
        <v/>
      </c>
      <c r="BS479" s="4" t="str" cm="1">
        <f t="array" ref="BS479">IF(
   AND(
      Table65[[#This Row],[Service]] &lt;&gt; "",
      OR(
         COUNTIF(Table65[Service], "HT Custom RNA") &gt; 0,
         COUNTIF(Table65[Service], "HT Geneblock Custom RNA") &gt; 0
      ),
      COUNTA(_xlfn.UNIQUE(_xlfn._xlws.FILTER(Table65[Service], Table65[Service] &lt;&gt; ""))) &gt; 1
   ),
   "Error 9: If selecting HT Custom RNA or HT Geneblock Custom RNA, all items must match the selected HT service",
   ""
)</f>
        <v/>
      </c>
      <c r="BT479" s="4" t="str" cm="1">
        <f t="array" ref="BT479">IF(
   AND(
      Table65[[#This Row],[Service]] &lt;&gt; "",
      OR(COUNTIF(Table65[Service], "*HT Custom RNA*") &gt; 0, COUNTIF(Table65[Service], "*HT Geneblock Custom RNA*") &gt; 0),
      OR(
         COUNTA(_xlfn.UNIQUE(_xlfn._xlws.FILTER(Table65[RNA Analytics], (Table65[Service] &lt;&gt; "")))) &gt; 1,
         COUNTA(_xlfn.UNIQUE(_xlfn._xlws.FILTER(Table65[Bank Construct?], (Table65[Service] &lt;&gt; "")))) &gt; 1,
         COUNTA(_xlfn.UNIQUE(_xlfn._xlws.FILTER(Table65[Synthesis Type], (Table65[Service] &lt;&gt; "")))) &gt; 1
      )
   ),
   "Error 10: If submitting HT Custom RNA or HT Geneblock Custom RNA service request, all items must have the same Synthesis Type, Banking, and Analytics",
   ""
)</f>
        <v/>
      </c>
      <c r="BU479" s="4" t="str">
        <f>IF(AND(OR(Table65[[#This Row],[Service]] = "HT Custom RNA",Table65[[#This Row],[Service]] = "HT Geneblock Custom RNA"), Table65[[#This Row],[Vector]]="Banked Construct"),"Error 11: Banked constructs cannot be submitted for HT/Geneblock Custom RNA service. Contact the core if you'd like to resynthesize an entire banked plate","")</f>
        <v/>
      </c>
      <c r="BV479" s="4" t="str">
        <f>IF(AND(Table65[[#This Row],[Service]] &lt;&gt; "", Table65[[#This Row],[Vector]]="Banked Construct", Table65[[#This Row],[Bank Construct?]]="Yes"),"Error 12: Cannot bank constructs that are already banked","")</f>
        <v/>
      </c>
      <c r="BW479" s="4" t="str" cm="1">
        <f t="array" ref="BW479">_xlfn.LET(
    _xlpm.ProblemFound, _xlfn.TEXTJOIN(", ", TRUE, IF(AND(Table65[[#This Row],[Synthesis Type]]="Other RNA", OR(Table65[[#This Row],[Codon Optimize Capitalized?]]="No", Table65[[#This Row],[Codon Optimize Capitalized?]]="")), IF((ISNUMBER(SEARCH(Table_pA_Check[pA Check], Table65[[#This Row],[Custom Sequence/Bank ID]]))), Table_pA_Check[pA Check], ""),IF((ISNUMBER(FIND(LOWER(Table_pA_Check[pA Check]), Table65[[#This Row],[Custom Sequence/Bank ID]]))), Table_pA_Check[pA Check], ""))),
    IF(_xlpm.ProblemFound="", "", "Error 13: Problem sequences found (" &amp; _xlpm.ProblemFound &amp; ")"))</f>
        <v/>
      </c>
      <c r="BX479" s="4" t="str">
        <f>IF(AND(Table65[[#This Row],[Service]] &lt;&gt; "", Table65[[#This Row],[Codon Optimize Capitalized?]]&lt;&gt; "No", Table65[[#This Row],[Codon Optimize Capitalized?]]&lt;&gt; "", Table65[[#This Row],[Codon Optimize Capitalized?]]&lt;&gt; "No Options", EXACT(Table65[[#This Row],[Custom Sequence/Bank ID]],LOWER(Table65[[#This Row],[Custom Sequence/Bank ID]]))),"Error 14: Codon optimization is selected, but sequence is lowercase. Change regions for optimization to uppercase","")</f>
        <v/>
      </c>
      <c r="BY479" s="4" t="str">
        <f>IF(COUNTIF(Table65[Name], Table65[[#This Row],[Name]]) &gt; 1, "Error 15: Duplicate name", "")</f>
        <v/>
      </c>
      <c r="BZ479" s="4" t="str">
        <f>IF(
   Table65[[#This Row],[Service]]&lt;&gt;"",
   IF(
      AND(Table65[[#This Row],[Formulation]]="", Table65[[#This Row],[Number of Aliquots]]&gt;1),
      "Error 16: The RTC can only aliquot formulated circRNA; unformulated circRNA is stable through many freeze-thaw cycles",
      ""
   ),
   ""
)</f>
        <v/>
      </c>
      <c r="CA479" s="4" t="str">
        <f>IF(
   Table65[[#This Row],[Service]]&lt;&gt;"",
   IF(
      Table65[[#This Row],[Number of Aliquots]] &gt; (Table65[[#This Row],[Quantity (mg)]]*20),
      "Error 17: Too many aliquots. Maximum aliquots for Quantity requested = " &amp; (Table65[[#This Row],[Quantity (mg)]]*20),
      ""
   ),
   ""
)</f>
        <v/>
      </c>
      <c r="CB479" s="4" t="str">
        <f>IF(
   AND(Table65[[#This Row],[Service]]&lt;&gt;"", Table65[[#This Row],[Quantity (mg)]]&lt;0.2, Table65[[#This Row],[Formulation]]&lt;&gt;"", Table65[[#This Row],[Formulation]]&lt;&gt;"None"),
   "Error 18: Quantity too low. Minimum is 0.2mg for formulations",
   ""
)</f>
        <v/>
      </c>
      <c r="CC479" s="4" t="str">
        <f>IF(
   AND(Table65[[#This Row],[Service]]&lt;&gt;"", Table65[[#This Row],[Vector]]="No Vector", Table65[[#This Row],[Service]]&lt;&gt;"HT Geneblock Custom RNA"),
   "Error 19: [No Vector] can only be used for Geneblock service",
   ""
)</f>
        <v/>
      </c>
      <c r="CD479" s="4" t="str">
        <f>_xlfn.LET(
    _xlpm.errorList, _xlfn.TEXTJOIN(". ", TRUE, Table_Sequence_Check[[#This Row],[Problem Sequence Check]:[GC Check]],Table_Sequence_Check[[#This Row],[Restriction Enzyme Error]:[Gblock No Vector Check]]),
    IF(AND(Table65[[#This Row],[Service]]&lt;&gt;"", Table65[[#This Row],[Custom Sequence/Bank ID]]&lt;&gt;"SPECIAL",_xlpm.errorList&lt;&gt;""), _xlpm.errorList &amp; ".", "")
)</f>
        <v/>
      </c>
      <c r="CF479" s="3" t="str">
        <f t="shared" si="35"/>
        <v>Required</v>
      </c>
      <c r="CG479" s="1" t="str">
        <f t="shared" si="36"/>
        <v>Optional</v>
      </c>
      <c r="CH479" s="1" t="str">
        <f>IF(Table65[[#This Row],[Service]]&lt;&gt;"",IF((Table65[[#This Row],[Service]]="HT Custom RNA") + (Table65[[#This Row],[Service]]="HT Geneblock Custom RNA"), "Empty","Required"),"Empty")</f>
        <v>Empty</v>
      </c>
      <c r="CI479" s="1" t="str">
        <f>IF(Table65[[#This Row],[Service]] = "Stock RNA", "Required","Empty")</f>
        <v>Empty</v>
      </c>
      <c r="CJ479" s="1" t="str">
        <f>IF(OR(Table65[[#This Row],[Service]] = "Custom RNA", Table65[[#This Row],[Service]] = "HT Custom RNA", Table65[[#This Row],[Service]] = "HT Geneblock Custom RNA", Table65[[#This Row],[Service]] = "Formulation"), "Required", "Empty")</f>
        <v>Empty</v>
      </c>
      <c r="CK479" s="1" t="str">
        <f>IF(OR(Table65[[#This Row],[Service]] = "Custom RNA", Table65[[#This Row],[Service]] = "HT Custom RNA", Table65[[#This Row],[Service]] = "HT Geneblock Custom RNA"), "Required", "Empty")</f>
        <v>Empty</v>
      </c>
      <c r="CL479" s="1" t="str">
        <f>IF(OR(Table65[[#This Row],[Service]] = "Custom RNA", Table65[[#This Row],[Service]] = "HT Custom RNA", Table65[[#This Row],[Service]] = "HT Geneblock Custom RNA"), "Required", "Empty")</f>
        <v>Empty</v>
      </c>
      <c r="CM479" s="1" t="str">
        <f>IF(OR(Table65[[#This Row],[Service]] = "Custom RNA", Table65[[#This Row],[Service]] = "HT Custom RNA", Table65[[#This Row],[Service]] = "HT Geneblock Custom RNA"), "Required", "Empty")</f>
        <v>Empty</v>
      </c>
      <c r="CN479" s="1" t="str">
        <f>IF(AND(Table65[[#This Row],[Vector]]&lt;&gt;"Banked Construct", OR(Table65[[#This Row],[Service]] = "Custom RNA", Table65[[#This Row],[Service]] = "HT Custom RNA",Table65[[#This Row],[Service]] = "HT Geneblock Custom RNA",)), "Optional", "Empty")</f>
        <v>Empty</v>
      </c>
      <c r="CO479" s="1" t="str">
        <f>IF(OR(Table65[[#This Row],[Service]] = "Custom RNA", Table65[[#This Row],[Service]] = "HT Custom RNA"), "Optional", "Empty")</f>
        <v>Empty</v>
      </c>
      <c r="CP479" s="1" t="str">
        <f>IF(OR(Table65[[#This Row],[Service]] = "Custom RNA", Table65[[#This Row],[Service]] = "HT Custom RNA", Table65[[#This Row],[Service]] = "HT Custom Geneblock RNA"), "Optional", "Empty")</f>
        <v>Empty</v>
      </c>
      <c r="CQ479" s="1" t="str">
        <f>IF(Table65[[#This Row],[Service]]&lt;&gt;"",IF(OR(Table65[[#This Row],[Service]]="HT Custom RNA", Table65[[#This Row],[Service]]="HT Geneblock Custom RNA"), "Empty","Optional"),"Empty")</f>
        <v>Empty</v>
      </c>
      <c r="CR479" s="1" t="str">
        <f>IF(AND(Table65[[#This Row],[Formulation]]&lt;&gt;"",Table65[[#This Row],[Formulation]]&lt;&gt;"None",Table65[[#This Row],[Formulation]]&lt;&gt;"No Options"), "Required","Empty")</f>
        <v>Empty</v>
      </c>
      <c r="CS479" s="1" t="str">
        <f>IF(AND(Table65[[#This Row],[Formulation]]&lt;&gt;"",Table65[[#This Row],[Formulation]]&lt;&gt;"None",Table65[[#This Row],[Formulation]]&lt;&gt;"No Options"), "Optional","Empty")</f>
        <v>Empty</v>
      </c>
      <c r="CT479" s="1" t="str">
        <f t="shared" si="37"/>
        <v>Optional</v>
      </c>
      <c r="CU479" s="1" t="str">
        <f t="shared" si="38"/>
        <v>Optional</v>
      </c>
      <c r="CV479" s="2" t="str">
        <f t="shared" si="39"/>
        <v>Optional</v>
      </c>
    </row>
    <row r="480" spans="1:100" x14ac:dyDescent="0.35">
      <c r="A480" s="69">
        <v>476</v>
      </c>
      <c r="B480" s="59"/>
      <c r="C480" s="83"/>
      <c r="D480" s="85"/>
      <c r="E480" s="90"/>
      <c r="F480" s="60"/>
      <c r="G480" s="60"/>
      <c r="H480" s="60"/>
      <c r="I480" s="61"/>
      <c r="J480" s="61"/>
      <c r="K480" s="105"/>
      <c r="L480" s="90"/>
      <c r="M480" s="60"/>
      <c r="N480" s="108"/>
      <c r="O480" s="91"/>
      <c r="P480" s="111"/>
      <c r="Q480" s="93" t="str">
        <f>Table_Sequence_Check[[#This Row],[Final Warnings]]</f>
        <v/>
      </c>
      <c r="R480" s="19"/>
      <c r="S480" s="19"/>
      <c r="T480" s="19"/>
      <c r="BG480" s="3" t="str" cm="1">
        <f t="array" ref="BG480">_xlfn.LET(
    _xlpm.ProblemFound, _xlfn.TEXTJOIN(", ", TRUE, IF(OR(Table65[[#This Row],[Codon Optimize Capitalized?]]="No", Table65[[#This Row],[Codon Optimize Capitalized?]]=""), IF((ISNUMBER(SEARCH(Table_Problem_Sequences[Problem Sequences], Table65[[#This Row],[Custom Sequence/Bank ID]]))), Table_Problem_Sequences[Problem Sequences], ""),IF((ISNUMBER(FIND(LOWER(Table_Problem_Sequences[Problem Sequences]), Table65[[#This Row],[Custom Sequence/Bank ID]]))), Table_Problem_Sequences[Problem Sequences], ""))),
    IF(_xlpm.ProblemFound="", "", "Warning 1: Problem sequences found (" &amp; _xlpm.ProblemFound &amp; ")"))</f>
        <v/>
      </c>
      <c r="BH480" s="3" t="str">
        <f>IF(AND(Table65[[#This Row],[Vector]] &lt;&gt; "Banked Construct",Table65[[#This Row],[Service]]&lt;&gt;"Stock RNA", LEN(Table65[[#This Row],[Custom Sequence/Bank ID]])&lt;300, Table65[[#This Row],[Custom Sequence/Bank ID]]&lt;&gt;""),"Comment: Sequence is less than 300nt. A spacer sequence will be added to bring the length up to 300nt","")</f>
        <v/>
      </c>
      <c r="BI480" s="1" t="str">
        <f>IF(AND(Table65[[#This Row],[Custom Sequence/Bank ID]]&lt;&gt;"", Table65[[#This Row],[Codon Optimize Capitalized?]]&lt;&gt; "No", Table65[[#This Row],[Codon Optimize Capitalized?]]&lt;&gt; "", Table65[[#This Row],[Codon Optimize Capitalized?]]&lt;&gt; "No Options"),
    IF(MOD(LEN(SUBSTITUTE(SUBSTITUTE(SUBSTITUTE(SUBSTITUTE(SUBSTITUTE(Table65[[#This Row],[Custom Sequence/Bank ID]], "a", ""), "c", ""), "g", ""), "u", ""), "t", "")), 3) = 0,
        "",
        "Error 3: Optimization regions not divisible by 3"),
    "")</f>
        <v/>
      </c>
      <c r="BJ480" s="1" t="str">
        <f>IF(
    Table65[[#This Row],[Vector]]="Banked Construct",
    IF(
        AND(
            LEFT(Table65[[#This Row],[Custom Sequence/Bank ID]], 3)="RTC",
            ISNUMBER(VALUE(MID(Table65[[#This Row],[Custom Sequence/Bank ID]], 4, 7))),
            LEN(Table65[[#This Row],[Custom Sequence/Bank ID]])=10
        ),
        "",
        "Error 4: Incorrect Bank ID"
    ),
    ""
)</f>
        <v/>
      </c>
      <c r="BK480" s="1" t="str">
        <f>IF(
   AND(Table65[[#This Row],[Vector]]&lt;&gt;"Banked Construct", LEN(Table65[[#This Row],[Custom Sequence/Bank ID]])&gt;0),
   IF(
      LEN(
         SUBSTITUTE(
            SUBSTITUTE(
               SUBSTITUTE(
                  SUBSTITUTE(UPPER(Table65[[#This Row],[Custom Sequence/Bank ID]]),"A",""),
               "C",""),
            "T",""),
         "G","")
      )&gt;0,
      "Error 5: Non-ACGT characters present",
      ""
   ),
   ""
)</f>
        <v/>
      </c>
      <c r="BL480" s="4" t="str">
        <f>IF(AND(Table65[[#This Row],[Vector]] &lt;&gt; "Banked Construct",Table65[[#This Row],[Service]]="Custom RNA", LEN(Table65[[#This Row],[Custom Sequence/Bank ID]])&gt;10000),"Error 6: Maximum sequence length is 10,000nt",IF(AND(Table65[[#This Row],[Vector]] &lt;&gt; "Banked Construct",Table65[[#This Row],[Service]]="HT Custom RNA", LEN(Table65[[#This Row],[Custom Sequence/Bank ID]])&gt;5000),"Error 6: Maximum sequence length for HT is 5,000nt", IF(Table65[[#This Row],[Service]]="HT Geneblock Custom RNA", IF(AND(Table65[[#This Row],[Vector]]="RTC coding circRNA", LEN(Table65[[#This Row],[Custom Sequence/Bank ID]])&gt;3793),"Error 6: Maximum sequence length for Coding CircRNA Geneblock is 3,793nt", IF(AND(Table65[[#This Row],[Vector]]="RTC noncoding circRNA", LEN(Table65[[#This Row],[Custom Sequence/Bank ID]])&gt;4493),"Error 6: Maximum sequence length for Noncoding CircRNA Geneblock is 4,493nt", IF(AND(Table65[[#This Row],[Vector]]="RTC Other RNA", LEN(Table65[[#This Row],[Custom Sequence/Bank ID]])&gt;4913),"Error 6: Maximum sequence length for Other RNA Geneblock is 4,913nt",""))),"")))</f>
        <v/>
      </c>
      <c r="BM480" s="4" t="str">
        <f>IF(AND(Table65[[#This Row],[Vector]] &lt;&gt; "Banked Construct", Table65[[#This Row],[Service]]&lt;&gt;"Stock RNA", Table65[[#This Row],[Custom Sequence/Bank ID]]&lt;&gt;""),
    _xlfn.LET(
        _xlpm.Sequence, Table65[[#This Row],[Custom Sequence/Bank ID]],
        _xlpm.OriginalLength, IF(AND(Table65[[#This Row],[Codon Optimize Capitalized?]] &lt;&gt; "No", Table65[[#This Row],[Codon Optimize Capitalized?]] &lt;&gt; ""),
                           LEN(SUBSTITUTE(SUBSTITUTE(SUBSTITUTE(SUBSTITUTE(SUBSTITUTE(_xlpm.Sequence, "A", ""), "C", ""), "G", ""), "T", ""), "U", "")),
                           LEN(_xlpm.Sequence)),
        _xlpm.NoGCLength, IF(AND(Table65[[#This Row],[Codon Optimize Capitalized?]] &lt;&gt; "No", Table65[[#This Row],[Codon Optimize Capitalized?]] &lt;&gt; ""),
                       LEN((SUBSTITUTE(SUBSTITUTE(SUBSTITUTE(SUBSTITUTE(SUBSTITUTE(SUBSTITUTE(SUBSTITUTE(_xlpm.Sequence, "A", ""), "C", ""), "G", ""), "T", ""), "U", ""), "g", ""), "c", ""))),
                       LEN(SUBSTITUTE(SUBSTITUTE(UPPER(_xlpm.Sequence), "G", ""), "C", ""))),
        _xlpm.GCLength, _xlpm.OriginalLength - _xlpm.NoGCLength,
        _xlpm.GCPercentage, IF(_xlpm.OriginalLength &gt; 15, _xlpm.GCLength / _xlpm.OriginalLength, 0.5),
                IF(OR(_xlpm.GCPercentage &gt; 0.65, _xlpm.GCPercentage &lt; 0.25), "Warning 7: Unoptimized region GC is not between 25-65%", "")
    ),
    ""
)</f>
        <v/>
      </c>
      <c r="BN480" s="4" t="str" cm="1">
        <f t="array" ref="BN480">_xlfn.LET(
    _xlpm.ProblemFound, _xlfn.TEXTJOIN(", ", TRUE, IF(OR(Table65[[#This Row],[Codon Optimize Capitalized?]]="No", Table65[[#This Row],[Codon Optimize Capitalized?]]=""), IF((ISNUMBER(SEARCH(Table_Restriction_Enzymes[XbaI], Table65[[#This Row],[Custom Sequence/Bank ID]]))), Table_Restriction_Enzymes[XbaI], ""),IF((ISNUMBER(FIND(LOWER(Table_Restriction_Enzymes[XbaI]), Table65[[#This Row],[Custom Sequence/Bank ID]]))), Table_Restriction_Enzymes[XbaI], ""))),
    IF(_xlpm.ProblemFound="", "", "[" &amp; _xlpm.ProblemFound &amp; "]"))</f>
        <v/>
      </c>
      <c r="BO480" s="4" t="str">
        <f>IF(Table_Sequence_Check[[#This Row],[Restriction Enzyme 1 Check]]&lt;&gt;"", Table_Restriction_Enzymes[[#Headers],[XbaI]],"")</f>
        <v/>
      </c>
      <c r="BP480" s="4" t="str" cm="1">
        <f t="array" ref="BP480">_xlfn.LET(
    _xlpm.ProblemFound, _xlfn.TEXTJOIN(", ", TRUE, IF(OR(Table65[[#This Row],[Codon Optimize Capitalized?]]="No", Table65[[#This Row],[Codon Optimize Capitalized?]]=""), IF((ISNUMBER(SEARCH(Table_Restriction_Enzymes[AscI], Table65[[#This Row],[Custom Sequence/Bank ID]]))), Table_Restriction_Enzymes[AscI], ""),IF((ISNUMBER(FIND(LOWER(Table_Restriction_Enzymes[AscI]), Table65[[#This Row],[Custom Sequence/Bank ID]]))), Table_Restriction_Enzymes[AscI], ""))),
    IF(_xlpm.ProblemFound="", "", "[" &amp; _xlpm.ProblemFound &amp; "]"))</f>
        <v/>
      </c>
      <c r="BQ480" s="4" t="str">
        <f>IF(Table_Sequence_Check[[#This Row],[Restriction Enzyme 2 Check]]&lt;&gt;"", Table_Restriction_Enzymes[[#Headers],[AscI]],"")</f>
        <v/>
      </c>
      <c r="BR480" s="4" t="str">
        <f>IF(AND(Table65[[#This Row],[Vector]] &lt;&gt; "Banked Construct",Table65[[#This Row],[Service]]&lt;&gt;"Stock RNA", Table65[[#This Row],[Service]]&lt;&gt;"HT Geneblock Custom RNA", Table_Sequence_Check[[#This Row],[Restriction Enzyme 1 Check]]&lt;&gt;"", Table_Sequence_Check[[#This Row],[Restriction Enzyme 2 Check]]&lt;&gt; ""),"Error 8: Remove instances of one of the following: " &amp; _xlfn.CONCAT(Table_Sequence_Check[[#This Row],[Restriction Enzyme 1 Check]],Table_Sequence_Check[[#This Row],[Restriction Enzyme 2 Check]]),"")</f>
        <v/>
      </c>
      <c r="BS480" s="4" t="str" cm="1">
        <f t="array" ref="BS480">IF(
   AND(
      Table65[[#This Row],[Service]] &lt;&gt; "",
      OR(
         COUNTIF(Table65[Service], "HT Custom RNA") &gt; 0,
         COUNTIF(Table65[Service], "HT Geneblock Custom RNA") &gt; 0
      ),
      COUNTA(_xlfn.UNIQUE(_xlfn._xlws.FILTER(Table65[Service], Table65[Service] &lt;&gt; ""))) &gt; 1
   ),
   "Error 9: If selecting HT Custom RNA or HT Geneblock Custom RNA, all items must match the selected HT service",
   ""
)</f>
        <v/>
      </c>
      <c r="BT480" s="4" t="str" cm="1">
        <f t="array" ref="BT480">IF(
   AND(
      Table65[[#This Row],[Service]] &lt;&gt; "",
      OR(COUNTIF(Table65[Service], "*HT Custom RNA*") &gt; 0, COUNTIF(Table65[Service], "*HT Geneblock Custom RNA*") &gt; 0),
      OR(
         COUNTA(_xlfn.UNIQUE(_xlfn._xlws.FILTER(Table65[RNA Analytics], (Table65[Service] &lt;&gt; "")))) &gt; 1,
         COUNTA(_xlfn.UNIQUE(_xlfn._xlws.FILTER(Table65[Bank Construct?], (Table65[Service] &lt;&gt; "")))) &gt; 1,
         COUNTA(_xlfn.UNIQUE(_xlfn._xlws.FILTER(Table65[Synthesis Type], (Table65[Service] &lt;&gt; "")))) &gt; 1
      )
   ),
   "Error 10: If submitting HT Custom RNA or HT Geneblock Custom RNA service request, all items must have the same Synthesis Type, Banking, and Analytics",
   ""
)</f>
        <v/>
      </c>
      <c r="BU480" s="4" t="str">
        <f>IF(AND(OR(Table65[[#This Row],[Service]] = "HT Custom RNA",Table65[[#This Row],[Service]] = "HT Geneblock Custom RNA"), Table65[[#This Row],[Vector]]="Banked Construct"),"Error 11: Banked constructs cannot be submitted for HT/Geneblock Custom RNA service. Contact the core if you'd like to resynthesize an entire banked plate","")</f>
        <v/>
      </c>
      <c r="BV480" s="4" t="str">
        <f>IF(AND(Table65[[#This Row],[Service]] &lt;&gt; "", Table65[[#This Row],[Vector]]="Banked Construct", Table65[[#This Row],[Bank Construct?]]="Yes"),"Error 12: Cannot bank constructs that are already banked","")</f>
        <v/>
      </c>
      <c r="BW480" s="4" t="str" cm="1">
        <f t="array" ref="BW480">_xlfn.LET(
    _xlpm.ProblemFound, _xlfn.TEXTJOIN(", ", TRUE, IF(AND(Table65[[#This Row],[Synthesis Type]]="Other RNA", OR(Table65[[#This Row],[Codon Optimize Capitalized?]]="No", Table65[[#This Row],[Codon Optimize Capitalized?]]="")), IF((ISNUMBER(SEARCH(Table_pA_Check[pA Check], Table65[[#This Row],[Custom Sequence/Bank ID]]))), Table_pA_Check[pA Check], ""),IF((ISNUMBER(FIND(LOWER(Table_pA_Check[pA Check]), Table65[[#This Row],[Custom Sequence/Bank ID]]))), Table_pA_Check[pA Check], ""))),
    IF(_xlpm.ProblemFound="", "", "Error 13: Problem sequences found (" &amp; _xlpm.ProblemFound &amp; ")"))</f>
        <v/>
      </c>
      <c r="BX480" s="4" t="str">
        <f>IF(AND(Table65[[#This Row],[Service]] &lt;&gt; "", Table65[[#This Row],[Codon Optimize Capitalized?]]&lt;&gt; "No", Table65[[#This Row],[Codon Optimize Capitalized?]]&lt;&gt; "", Table65[[#This Row],[Codon Optimize Capitalized?]]&lt;&gt; "No Options", EXACT(Table65[[#This Row],[Custom Sequence/Bank ID]],LOWER(Table65[[#This Row],[Custom Sequence/Bank ID]]))),"Error 14: Codon optimization is selected, but sequence is lowercase. Change regions for optimization to uppercase","")</f>
        <v/>
      </c>
      <c r="BY480" s="4" t="str">
        <f>IF(COUNTIF(Table65[Name], Table65[[#This Row],[Name]]) &gt; 1, "Error 15: Duplicate name", "")</f>
        <v/>
      </c>
      <c r="BZ480" s="4" t="str">
        <f>IF(
   Table65[[#This Row],[Service]]&lt;&gt;"",
   IF(
      AND(Table65[[#This Row],[Formulation]]="", Table65[[#This Row],[Number of Aliquots]]&gt;1),
      "Error 16: The RTC can only aliquot formulated circRNA; unformulated circRNA is stable through many freeze-thaw cycles",
      ""
   ),
   ""
)</f>
        <v/>
      </c>
      <c r="CA480" s="4" t="str">
        <f>IF(
   Table65[[#This Row],[Service]]&lt;&gt;"",
   IF(
      Table65[[#This Row],[Number of Aliquots]] &gt; (Table65[[#This Row],[Quantity (mg)]]*20),
      "Error 17: Too many aliquots. Maximum aliquots for Quantity requested = " &amp; (Table65[[#This Row],[Quantity (mg)]]*20),
      ""
   ),
   ""
)</f>
        <v/>
      </c>
      <c r="CB480" s="4" t="str">
        <f>IF(
   AND(Table65[[#This Row],[Service]]&lt;&gt;"", Table65[[#This Row],[Quantity (mg)]]&lt;0.2, Table65[[#This Row],[Formulation]]&lt;&gt;"", Table65[[#This Row],[Formulation]]&lt;&gt;"None"),
   "Error 18: Quantity too low. Minimum is 0.2mg for formulations",
   ""
)</f>
        <v/>
      </c>
      <c r="CC480" s="4" t="str">
        <f>IF(
   AND(Table65[[#This Row],[Service]]&lt;&gt;"", Table65[[#This Row],[Vector]]="No Vector", Table65[[#This Row],[Service]]&lt;&gt;"HT Geneblock Custom RNA"),
   "Error 19: [No Vector] can only be used for Geneblock service",
   ""
)</f>
        <v/>
      </c>
      <c r="CD480" s="4" t="str">
        <f>_xlfn.LET(
    _xlpm.errorList, _xlfn.TEXTJOIN(". ", TRUE, Table_Sequence_Check[[#This Row],[Problem Sequence Check]:[GC Check]],Table_Sequence_Check[[#This Row],[Restriction Enzyme Error]:[Gblock No Vector Check]]),
    IF(AND(Table65[[#This Row],[Service]]&lt;&gt;"", Table65[[#This Row],[Custom Sequence/Bank ID]]&lt;&gt;"SPECIAL",_xlpm.errorList&lt;&gt;""), _xlpm.errorList &amp; ".", "")
)</f>
        <v/>
      </c>
      <c r="CF480" s="3" t="str">
        <f t="shared" si="35"/>
        <v>Required</v>
      </c>
      <c r="CG480" s="1" t="str">
        <f t="shared" si="36"/>
        <v>Optional</v>
      </c>
      <c r="CH480" s="1" t="str">
        <f>IF(Table65[[#This Row],[Service]]&lt;&gt;"",IF((Table65[[#This Row],[Service]]="HT Custom RNA") + (Table65[[#This Row],[Service]]="HT Geneblock Custom RNA"), "Empty","Required"),"Empty")</f>
        <v>Empty</v>
      </c>
      <c r="CI480" s="1" t="str">
        <f>IF(Table65[[#This Row],[Service]] = "Stock RNA", "Required","Empty")</f>
        <v>Empty</v>
      </c>
      <c r="CJ480" s="1" t="str">
        <f>IF(OR(Table65[[#This Row],[Service]] = "Custom RNA", Table65[[#This Row],[Service]] = "HT Custom RNA", Table65[[#This Row],[Service]] = "HT Geneblock Custom RNA", Table65[[#This Row],[Service]] = "Formulation"), "Required", "Empty")</f>
        <v>Empty</v>
      </c>
      <c r="CK480" s="1" t="str">
        <f>IF(OR(Table65[[#This Row],[Service]] = "Custom RNA", Table65[[#This Row],[Service]] = "HT Custom RNA", Table65[[#This Row],[Service]] = "HT Geneblock Custom RNA"), "Required", "Empty")</f>
        <v>Empty</v>
      </c>
      <c r="CL480" s="1" t="str">
        <f>IF(OR(Table65[[#This Row],[Service]] = "Custom RNA", Table65[[#This Row],[Service]] = "HT Custom RNA", Table65[[#This Row],[Service]] = "HT Geneblock Custom RNA"), "Required", "Empty")</f>
        <v>Empty</v>
      </c>
      <c r="CM480" s="1" t="str">
        <f>IF(OR(Table65[[#This Row],[Service]] = "Custom RNA", Table65[[#This Row],[Service]] = "HT Custom RNA", Table65[[#This Row],[Service]] = "HT Geneblock Custom RNA"), "Required", "Empty")</f>
        <v>Empty</v>
      </c>
      <c r="CN480" s="1" t="str">
        <f>IF(AND(Table65[[#This Row],[Vector]]&lt;&gt;"Banked Construct", OR(Table65[[#This Row],[Service]] = "Custom RNA", Table65[[#This Row],[Service]] = "HT Custom RNA",Table65[[#This Row],[Service]] = "HT Geneblock Custom RNA",)), "Optional", "Empty")</f>
        <v>Empty</v>
      </c>
      <c r="CO480" s="1" t="str">
        <f>IF(OR(Table65[[#This Row],[Service]] = "Custom RNA", Table65[[#This Row],[Service]] = "HT Custom RNA"), "Optional", "Empty")</f>
        <v>Empty</v>
      </c>
      <c r="CP480" s="1" t="str">
        <f>IF(OR(Table65[[#This Row],[Service]] = "Custom RNA", Table65[[#This Row],[Service]] = "HT Custom RNA", Table65[[#This Row],[Service]] = "HT Custom Geneblock RNA"), "Optional", "Empty")</f>
        <v>Empty</v>
      </c>
      <c r="CQ480" s="1" t="str">
        <f>IF(Table65[[#This Row],[Service]]&lt;&gt;"",IF(OR(Table65[[#This Row],[Service]]="HT Custom RNA", Table65[[#This Row],[Service]]="HT Geneblock Custom RNA"), "Empty","Optional"),"Empty")</f>
        <v>Empty</v>
      </c>
      <c r="CR480" s="1" t="str">
        <f>IF(AND(Table65[[#This Row],[Formulation]]&lt;&gt;"",Table65[[#This Row],[Formulation]]&lt;&gt;"None",Table65[[#This Row],[Formulation]]&lt;&gt;"No Options"), "Required","Empty")</f>
        <v>Empty</v>
      </c>
      <c r="CS480" s="1" t="str">
        <f>IF(AND(Table65[[#This Row],[Formulation]]&lt;&gt;"",Table65[[#This Row],[Formulation]]&lt;&gt;"None",Table65[[#This Row],[Formulation]]&lt;&gt;"No Options"), "Optional","Empty")</f>
        <v>Empty</v>
      </c>
      <c r="CT480" s="1" t="str">
        <f t="shared" si="37"/>
        <v>Optional</v>
      </c>
      <c r="CU480" s="1" t="str">
        <f t="shared" si="38"/>
        <v>Optional</v>
      </c>
      <c r="CV480" s="2" t="str">
        <f t="shared" si="39"/>
        <v>Optional</v>
      </c>
    </row>
    <row r="481" spans="1:100" x14ac:dyDescent="0.35">
      <c r="A481" s="69">
        <v>477</v>
      </c>
      <c r="B481" s="59"/>
      <c r="C481" s="83"/>
      <c r="D481" s="85"/>
      <c r="E481" s="90"/>
      <c r="F481" s="60"/>
      <c r="G481" s="60"/>
      <c r="H481" s="60"/>
      <c r="I481" s="61"/>
      <c r="J481" s="61"/>
      <c r="K481" s="105"/>
      <c r="L481" s="90"/>
      <c r="M481" s="60"/>
      <c r="N481" s="108"/>
      <c r="O481" s="91"/>
      <c r="P481" s="111"/>
      <c r="Q481" s="93" t="str">
        <f>Table_Sequence_Check[[#This Row],[Final Warnings]]</f>
        <v/>
      </c>
      <c r="R481" s="19"/>
      <c r="S481" s="19"/>
      <c r="T481" s="19"/>
      <c r="BG481" s="3" t="str" cm="1">
        <f t="array" ref="BG481">_xlfn.LET(
    _xlpm.ProblemFound, _xlfn.TEXTJOIN(", ", TRUE, IF(OR(Table65[[#This Row],[Codon Optimize Capitalized?]]="No", Table65[[#This Row],[Codon Optimize Capitalized?]]=""), IF((ISNUMBER(SEARCH(Table_Problem_Sequences[Problem Sequences], Table65[[#This Row],[Custom Sequence/Bank ID]]))), Table_Problem_Sequences[Problem Sequences], ""),IF((ISNUMBER(FIND(LOWER(Table_Problem_Sequences[Problem Sequences]), Table65[[#This Row],[Custom Sequence/Bank ID]]))), Table_Problem_Sequences[Problem Sequences], ""))),
    IF(_xlpm.ProblemFound="", "", "Warning 1: Problem sequences found (" &amp; _xlpm.ProblemFound &amp; ")"))</f>
        <v/>
      </c>
      <c r="BH481" s="3" t="str">
        <f>IF(AND(Table65[[#This Row],[Vector]] &lt;&gt; "Banked Construct",Table65[[#This Row],[Service]]&lt;&gt;"Stock RNA", LEN(Table65[[#This Row],[Custom Sequence/Bank ID]])&lt;300, Table65[[#This Row],[Custom Sequence/Bank ID]]&lt;&gt;""),"Comment: Sequence is less than 300nt. A spacer sequence will be added to bring the length up to 300nt","")</f>
        <v/>
      </c>
      <c r="BI481" s="1" t="str">
        <f>IF(AND(Table65[[#This Row],[Custom Sequence/Bank ID]]&lt;&gt;"", Table65[[#This Row],[Codon Optimize Capitalized?]]&lt;&gt; "No", Table65[[#This Row],[Codon Optimize Capitalized?]]&lt;&gt; "", Table65[[#This Row],[Codon Optimize Capitalized?]]&lt;&gt; "No Options"),
    IF(MOD(LEN(SUBSTITUTE(SUBSTITUTE(SUBSTITUTE(SUBSTITUTE(SUBSTITUTE(Table65[[#This Row],[Custom Sequence/Bank ID]], "a", ""), "c", ""), "g", ""), "u", ""), "t", "")), 3) = 0,
        "",
        "Error 3: Optimization regions not divisible by 3"),
    "")</f>
        <v/>
      </c>
      <c r="BJ481" s="1" t="str">
        <f>IF(
    Table65[[#This Row],[Vector]]="Banked Construct",
    IF(
        AND(
            LEFT(Table65[[#This Row],[Custom Sequence/Bank ID]], 3)="RTC",
            ISNUMBER(VALUE(MID(Table65[[#This Row],[Custom Sequence/Bank ID]], 4, 7))),
            LEN(Table65[[#This Row],[Custom Sequence/Bank ID]])=10
        ),
        "",
        "Error 4: Incorrect Bank ID"
    ),
    ""
)</f>
        <v/>
      </c>
      <c r="BK481" s="1" t="str">
        <f>IF(
   AND(Table65[[#This Row],[Vector]]&lt;&gt;"Banked Construct", LEN(Table65[[#This Row],[Custom Sequence/Bank ID]])&gt;0),
   IF(
      LEN(
         SUBSTITUTE(
            SUBSTITUTE(
               SUBSTITUTE(
                  SUBSTITUTE(UPPER(Table65[[#This Row],[Custom Sequence/Bank ID]]),"A",""),
               "C",""),
            "T",""),
         "G","")
      )&gt;0,
      "Error 5: Non-ACGT characters present",
      ""
   ),
   ""
)</f>
        <v/>
      </c>
      <c r="BL481" s="4" t="str">
        <f>IF(AND(Table65[[#This Row],[Vector]] &lt;&gt; "Banked Construct",Table65[[#This Row],[Service]]="Custom RNA", LEN(Table65[[#This Row],[Custom Sequence/Bank ID]])&gt;10000),"Error 6: Maximum sequence length is 10,000nt",IF(AND(Table65[[#This Row],[Vector]] &lt;&gt; "Banked Construct",Table65[[#This Row],[Service]]="HT Custom RNA", LEN(Table65[[#This Row],[Custom Sequence/Bank ID]])&gt;5000),"Error 6: Maximum sequence length for HT is 5,000nt", IF(Table65[[#This Row],[Service]]="HT Geneblock Custom RNA", IF(AND(Table65[[#This Row],[Vector]]="RTC coding circRNA", LEN(Table65[[#This Row],[Custom Sequence/Bank ID]])&gt;3793),"Error 6: Maximum sequence length for Coding CircRNA Geneblock is 3,793nt", IF(AND(Table65[[#This Row],[Vector]]="RTC noncoding circRNA", LEN(Table65[[#This Row],[Custom Sequence/Bank ID]])&gt;4493),"Error 6: Maximum sequence length for Noncoding CircRNA Geneblock is 4,493nt", IF(AND(Table65[[#This Row],[Vector]]="RTC Other RNA", LEN(Table65[[#This Row],[Custom Sequence/Bank ID]])&gt;4913),"Error 6: Maximum sequence length for Other RNA Geneblock is 4,913nt",""))),"")))</f>
        <v/>
      </c>
      <c r="BM481" s="4" t="str">
        <f>IF(AND(Table65[[#This Row],[Vector]] &lt;&gt; "Banked Construct", Table65[[#This Row],[Service]]&lt;&gt;"Stock RNA", Table65[[#This Row],[Custom Sequence/Bank ID]]&lt;&gt;""),
    _xlfn.LET(
        _xlpm.Sequence, Table65[[#This Row],[Custom Sequence/Bank ID]],
        _xlpm.OriginalLength, IF(AND(Table65[[#This Row],[Codon Optimize Capitalized?]] &lt;&gt; "No", Table65[[#This Row],[Codon Optimize Capitalized?]] &lt;&gt; ""),
                           LEN(SUBSTITUTE(SUBSTITUTE(SUBSTITUTE(SUBSTITUTE(SUBSTITUTE(_xlpm.Sequence, "A", ""), "C", ""), "G", ""), "T", ""), "U", "")),
                           LEN(_xlpm.Sequence)),
        _xlpm.NoGCLength, IF(AND(Table65[[#This Row],[Codon Optimize Capitalized?]] &lt;&gt; "No", Table65[[#This Row],[Codon Optimize Capitalized?]] &lt;&gt; ""),
                       LEN((SUBSTITUTE(SUBSTITUTE(SUBSTITUTE(SUBSTITUTE(SUBSTITUTE(SUBSTITUTE(SUBSTITUTE(_xlpm.Sequence, "A", ""), "C", ""), "G", ""), "T", ""), "U", ""), "g", ""), "c", ""))),
                       LEN(SUBSTITUTE(SUBSTITUTE(UPPER(_xlpm.Sequence), "G", ""), "C", ""))),
        _xlpm.GCLength, _xlpm.OriginalLength - _xlpm.NoGCLength,
        _xlpm.GCPercentage, IF(_xlpm.OriginalLength &gt; 15, _xlpm.GCLength / _xlpm.OriginalLength, 0.5),
                IF(OR(_xlpm.GCPercentage &gt; 0.65, _xlpm.GCPercentage &lt; 0.25), "Warning 7: Unoptimized region GC is not between 25-65%", "")
    ),
    ""
)</f>
        <v/>
      </c>
      <c r="BN481" s="4" t="str" cm="1">
        <f t="array" ref="BN481">_xlfn.LET(
    _xlpm.ProblemFound, _xlfn.TEXTJOIN(", ", TRUE, IF(OR(Table65[[#This Row],[Codon Optimize Capitalized?]]="No", Table65[[#This Row],[Codon Optimize Capitalized?]]=""), IF((ISNUMBER(SEARCH(Table_Restriction_Enzymes[XbaI], Table65[[#This Row],[Custom Sequence/Bank ID]]))), Table_Restriction_Enzymes[XbaI], ""),IF((ISNUMBER(FIND(LOWER(Table_Restriction_Enzymes[XbaI]), Table65[[#This Row],[Custom Sequence/Bank ID]]))), Table_Restriction_Enzymes[XbaI], ""))),
    IF(_xlpm.ProblemFound="", "", "[" &amp; _xlpm.ProblemFound &amp; "]"))</f>
        <v/>
      </c>
      <c r="BO481" s="4" t="str">
        <f>IF(Table_Sequence_Check[[#This Row],[Restriction Enzyme 1 Check]]&lt;&gt;"", Table_Restriction_Enzymes[[#Headers],[XbaI]],"")</f>
        <v/>
      </c>
      <c r="BP481" s="4" t="str" cm="1">
        <f t="array" ref="BP481">_xlfn.LET(
    _xlpm.ProblemFound, _xlfn.TEXTJOIN(", ", TRUE, IF(OR(Table65[[#This Row],[Codon Optimize Capitalized?]]="No", Table65[[#This Row],[Codon Optimize Capitalized?]]=""), IF((ISNUMBER(SEARCH(Table_Restriction_Enzymes[AscI], Table65[[#This Row],[Custom Sequence/Bank ID]]))), Table_Restriction_Enzymes[AscI], ""),IF((ISNUMBER(FIND(LOWER(Table_Restriction_Enzymes[AscI]), Table65[[#This Row],[Custom Sequence/Bank ID]]))), Table_Restriction_Enzymes[AscI], ""))),
    IF(_xlpm.ProblemFound="", "", "[" &amp; _xlpm.ProblemFound &amp; "]"))</f>
        <v/>
      </c>
      <c r="BQ481" s="4" t="str">
        <f>IF(Table_Sequence_Check[[#This Row],[Restriction Enzyme 2 Check]]&lt;&gt;"", Table_Restriction_Enzymes[[#Headers],[AscI]],"")</f>
        <v/>
      </c>
      <c r="BR481" s="4" t="str">
        <f>IF(AND(Table65[[#This Row],[Vector]] &lt;&gt; "Banked Construct",Table65[[#This Row],[Service]]&lt;&gt;"Stock RNA", Table65[[#This Row],[Service]]&lt;&gt;"HT Geneblock Custom RNA", Table_Sequence_Check[[#This Row],[Restriction Enzyme 1 Check]]&lt;&gt;"", Table_Sequence_Check[[#This Row],[Restriction Enzyme 2 Check]]&lt;&gt; ""),"Error 8: Remove instances of one of the following: " &amp; _xlfn.CONCAT(Table_Sequence_Check[[#This Row],[Restriction Enzyme 1 Check]],Table_Sequence_Check[[#This Row],[Restriction Enzyme 2 Check]]),"")</f>
        <v/>
      </c>
      <c r="BS481" s="4" t="str" cm="1">
        <f t="array" ref="BS481">IF(
   AND(
      Table65[[#This Row],[Service]] &lt;&gt; "",
      OR(
         COUNTIF(Table65[Service], "HT Custom RNA") &gt; 0,
         COUNTIF(Table65[Service], "HT Geneblock Custom RNA") &gt; 0
      ),
      COUNTA(_xlfn.UNIQUE(_xlfn._xlws.FILTER(Table65[Service], Table65[Service] &lt;&gt; ""))) &gt; 1
   ),
   "Error 9: If selecting HT Custom RNA or HT Geneblock Custom RNA, all items must match the selected HT service",
   ""
)</f>
        <v/>
      </c>
      <c r="BT481" s="4" t="str" cm="1">
        <f t="array" ref="BT481">IF(
   AND(
      Table65[[#This Row],[Service]] &lt;&gt; "",
      OR(COUNTIF(Table65[Service], "*HT Custom RNA*") &gt; 0, COUNTIF(Table65[Service], "*HT Geneblock Custom RNA*") &gt; 0),
      OR(
         COUNTA(_xlfn.UNIQUE(_xlfn._xlws.FILTER(Table65[RNA Analytics], (Table65[Service] &lt;&gt; "")))) &gt; 1,
         COUNTA(_xlfn.UNIQUE(_xlfn._xlws.FILTER(Table65[Bank Construct?], (Table65[Service] &lt;&gt; "")))) &gt; 1,
         COUNTA(_xlfn.UNIQUE(_xlfn._xlws.FILTER(Table65[Synthesis Type], (Table65[Service] &lt;&gt; "")))) &gt; 1
      )
   ),
   "Error 10: If submitting HT Custom RNA or HT Geneblock Custom RNA service request, all items must have the same Synthesis Type, Banking, and Analytics",
   ""
)</f>
        <v/>
      </c>
      <c r="BU481" s="4" t="str">
        <f>IF(AND(OR(Table65[[#This Row],[Service]] = "HT Custom RNA",Table65[[#This Row],[Service]] = "HT Geneblock Custom RNA"), Table65[[#This Row],[Vector]]="Banked Construct"),"Error 11: Banked constructs cannot be submitted for HT/Geneblock Custom RNA service. Contact the core if you'd like to resynthesize an entire banked plate","")</f>
        <v/>
      </c>
      <c r="BV481" s="4" t="str">
        <f>IF(AND(Table65[[#This Row],[Service]] &lt;&gt; "", Table65[[#This Row],[Vector]]="Banked Construct", Table65[[#This Row],[Bank Construct?]]="Yes"),"Error 12: Cannot bank constructs that are already banked","")</f>
        <v/>
      </c>
      <c r="BW481" s="4" t="str" cm="1">
        <f t="array" ref="BW481">_xlfn.LET(
    _xlpm.ProblemFound, _xlfn.TEXTJOIN(", ", TRUE, IF(AND(Table65[[#This Row],[Synthesis Type]]="Other RNA", OR(Table65[[#This Row],[Codon Optimize Capitalized?]]="No", Table65[[#This Row],[Codon Optimize Capitalized?]]="")), IF((ISNUMBER(SEARCH(Table_pA_Check[pA Check], Table65[[#This Row],[Custom Sequence/Bank ID]]))), Table_pA_Check[pA Check], ""),IF((ISNUMBER(FIND(LOWER(Table_pA_Check[pA Check]), Table65[[#This Row],[Custom Sequence/Bank ID]]))), Table_pA_Check[pA Check], ""))),
    IF(_xlpm.ProblemFound="", "", "Error 13: Problem sequences found (" &amp; _xlpm.ProblemFound &amp; ")"))</f>
        <v/>
      </c>
      <c r="BX481" s="4" t="str">
        <f>IF(AND(Table65[[#This Row],[Service]] &lt;&gt; "", Table65[[#This Row],[Codon Optimize Capitalized?]]&lt;&gt; "No", Table65[[#This Row],[Codon Optimize Capitalized?]]&lt;&gt; "", Table65[[#This Row],[Codon Optimize Capitalized?]]&lt;&gt; "No Options", EXACT(Table65[[#This Row],[Custom Sequence/Bank ID]],LOWER(Table65[[#This Row],[Custom Sequence/Bank ID]]))),"Error 14: Codon optimization is selected, but sequence is lowercase. Change regions for optimization to uppercase","")</f>
        <v/>
      </c>
      <c r="BY481" s="4" t="str">
        <f>IF(COUNTIF(Table65[Name], Table65[[#This Row],[Name]]) &gt; 1, "Error 15: Duplicate name", "")</f>
        <v/>
      </c>
      <c r="BZ481" s="4" t="str">
        <f>IF(
   Table65[[#This Row],[Service]]&lt;&gt;"",
   IF(
      AND(Table65[[#This Row],[Formulation]]="", Table65[[#This Row],[Number of Aliquots]]&gt;1),
      "Error 16: The RTC can only aliquot formulated circRNA; unformulated circRNA is stable through many freeze-thaw cycles",
      ""
   ),
   ""
)</f>
        <v/>
      </c>
      <c r="CA481" s="4" t="str">
        <f>IF(
   Table65[[#This Row],[Service]]&lt;&gt;"",
   IF(
      Table65[[#This Row],[Number of Aliquots]] &gt; (Table65[[#This Row],[Quantity (mg)]]*20),
      "Error 17: Too many aliquots. Maximum aliquots for Quantity requested = " &amp; (Table65[[#This Row],[Quantity (mg)]]*20),
      ""
   ),
   ""
)</f>
        <v/>
      </c>
      <c r="CB481" s="4" t="str">
        <f>IF(
   AND(Table65[[#This Row],[Service]]&lt;&gt;"", Table65[[#This Row],[Quantity (mg)]]&lt;0.2, Table65[[#This Row],[Formulation]]&lt;&gt;"", Table65[[#This Row],[Formulation]]&lt;&gt;"None"),
   "Error 18: Quantity too low. Minimum is 0.2mg for formulations",
   ""
)</f>
        <v/>
      </c>
      <c r="CC481" s="4" t="str">
        <f>IF(
   AND(Table65[[#This Row],[Service]]&lt;&gt;"", Table65[[#This Row],[Vector]]="No Vector", Table65[[#This Row],[Service]]&lt;&gt;"HT Geneblock Custom RNA"),
   "Error 19: [No Vector] can only be used for Geneblock service",
   ""
)</f>
        <v/>
      </c>
      <c r="CD481" s="4" t="str">
        <f>_xlfn.LET(
    _xlpm.errorList, _xlfn.TEXTJOIN(". ", TRUE, Table_Sequence_Check[[#This Row],[Problem Sequence Check]:[GC Check]],Table_Sequence_Check[[#This Row],[Restriction Enzyme Error]:[Gblock No Vector Check]]),
    IF(AND(Table65[[#This Row],[Service]]&lt;&gt;"", Table65[[#This Row],[Custom Sequence/Bank ID]]&lt;&gt;"SPECIAL",_xlpm.errorList&lt;&gt;""), _xlpm.errorList &amp; ".", "")
)</f>
        <v/>
      </c>
      <c r="CF481" s="3" t="str">
        <f t="shared" si="35"/>
        <v>Required</v>
      </c>
      <c r="CG481" s="1" t="str">
        <f t="shared" si="36"/>
        <v>Optional</v>
      </c>
      <c r="CH481" s="1" t="str">
        <f>IF(Table65[[#This Row],[Service]]&lt;&gt;"",IF((Table65[[#This Row],[Service]]="HT Custom RNA") + (Table65[[#This Row],[Service]]="HT Geneblock Custom RNA"), "Empty","Required"),"Empty")</f>
        <v>Empty</v>
      </c>
      <c r="CI481" s="1" t="str">
        <f>IF(Table65[[#This Row],[Service]] = "Stock RNA", "Required","Empty")</f>
        <v>Empty</v>
      </c>
      <c r="CJ481" s="1" t="str">
        <f>IF(OR(Table65[[#This Row],[Service]] = "Custom RNA", Table65[[#This Row],[Service]] = "HT Custom RNA", Table65[[#This Row],[Service]] = "HT Geneblock Custom RNA", Table65[[#This Row],[Service]] = "Formulation"), "Required", "Empty")</f>
        <v>Empty</v>
      </c>
      <c r="CK481" s="1" t="str">
        <f>IF(OR(Table65[[#This Row],[Service]] = "Custom RNA", Table65[[#This Row],[Service]] = "HT Custom RNA", Table65[[#This Row],[Service]] = "HT Geneblock Custom RNA"), "Required", "Empty")</f>
        <v>Empty</v>
      </c>
      <c r="CL481" s="1" t="str">
        <f>IF(OR(Table65[[#This Row],[Service]] = "Custom RNA", Table65[[#This Row],[Service]] = "HT Custom RNA", Table65[[#This Row],[Service]] = "HT Geneblock Custom RNA"), "Required", "Empty")</f>
        <v>Empty</v>
      </c>
      <c r="CM481" s="1" t="str">
        <f>IF(OR(Table65[[#This Row],[Service]] = "Custom RNA", Table65[[#This Row],[Service]] = "HT Custom RNA", Table65[[#This Row],[Service]] = "HT Geneblock Custom RNA"), "Required", "Empty")</f>
        <v>Empty</v>
      </c>
      <c r="CN481" s="1" t="str">
        <f>IF(AND(Table65[[#This Row],[Vector]]&lt;&gt;"Banked Construct", OR(Table65[[#This Row],[Service]] = "Custom RNA", Table65[[#This Row],[Service]] = "HT Custom RNA",Table65[[#This Row],[Service]] = "HT Geneblock Custom RNA",)), "Optional", "Empty")</f>
        <v>Empty</v>
      </c>
      <c r="CO481" s="1" t="str">
        <f>IF(OR(Table65[[#This Row],[Service]] = "Custom RNA", Table65[[#This Row],[Service]] = "HT Custom RNA"), "Optional", "Empty")</f>
        <v>Empty</v>
      </c>
      <c r="CP481" s="1" t="str">
        <f>IF(OR(Table65[[#This Row],[Service]] = "Custom RNA", Table65[[#This Row],[Service]] = "HT Custom RNA", Table65[[#This Row],[Service]] = "HT Custom Geneblock RNA"), "Optional", "Empty")</f>
        <v>Empty</v>
      </c>
      <c r="CQ481" s="1" t="str">
        <f>IF(Table65[[#This Row],[Service]]&lt;&gt;"",IF(OR(Table65[[#This Row],[Service]]="HT Custom RNA", Table65[[#This Row],[Service]]="HT Geneblock Custom RNA"), "Empty","Optional"),"Empty")</f>
        <v>Empty</v>
      </c>
      <c r="CR481" s="1" t="str">
        <f>IF(AND(Table65[[#This Row],[Formulation]]&lt;&gt;"",Table65[[#This Row],[Formulation]]&lt;&gt;"None",Table65[[#This Row],[Formulation]]&lt;&gt;"No Options"), "Required","Empty")</f>
        <v>Empty</v>
      </c>
      <c r="CS481" s="1" t="str">
        <f>IF(AND(Table65[[#This Row],[Formulation]]&lt;&gt;"",Table65[[#This Row],[Formulation]]&lt;&gt;"None",Table65[[#This Row],[Formulation]]&lt;&gt;"No Options"), "Optional","Empty")</f>
        <v>Empty</v>
      </c>
      <c r="CT481" s="1" t="str">
        <f t="shared" si="37"/>
        <v>Optional</v>
      </c>
      <c r="CU481" s="1" t="str">
        <f t="shared" si="38"/>
        <v>Optional</v>
      </c>
      <c r="CV481" s="2" t="str">
        <f t="shared" si="39"/>
        <v>Optional</v>
      </c>
    </row>
    <row r="482" spans="1:100" x14ac:dyDescent="0.35">
      <c r="A482" s="69">
        <v>478</v>
      </c>
      <c r="B482" s="59"/>
      <c r="C482" s="83"/>
      <c r="D482" s="85"/>
      <c r="E482" s="90"/>
      <c r="F482" s="60"/>
      <c r="G482" s="60"/>
      <c r="H482" s="60"/>
      <c r="I482" s="61"/>
      <c r="J482" s="61"/>
      <c r="K482" s="105"/>
      <c r="L482" s="90"/>
      <c r="M482" s="60"/>
      <c r="N482" s="108"/>
      <c r="O482" s="91"/>
      <c r="P482" s="111"/>
      <c r="Q482" s="93" t="str">
        <f>Table_Sequence_Check[[#This Row],[Final Warnings]]</f>
        <v/>
      </c>
      <c r="R482" s="19"/>
      <c r="S482" s="19"/>
      <c r="T482" s="19"/>
      <c r="BG482" s="3" t="str" cm="1">
        <f t="array" ref="BG482">_xlfn.LET(
    _xlpm.ProblemFound, _xlfn.TEXTJOIN(", ", TRUE, IF(OR(Table65[[#This Row],[Codon Optimize Capitalized?]]="No", Table65[[#This Row],[Codon Optimize Capitalized?]]=""), IF((ISNUMBER(SEARCH(Table_Problem_Sequences[Problem Sequences], Table65[[#This Row],[Custom Sequence/Bank ID]]))), Table_Problem_Sequences[Problem Sequences], ""),IF((ISNUMBER(FIND(LOWER(Table_Problem_Sequences[Problem Sequences]), Table65[[#This Row],[Custom Sequence/Bank ID]]))), Table_Problem_Sequences[Problem Sequences], ""))),
    IF(_xlpm.ProblemFound="", "", "Warning 1: Problem sequences found (" &amp; _xlpm.ProblemFound &amp; ")"))</f>
        <v/>
      </c>
      <c r="BH482" s="3" t="str">
        <f>IF(AND(Table65[[#This Row],[Vector]] &lt;&gt; "Banked Construct",Table65[[#This Row],[Service]]&lt;&gt;"Stock RNA", LEN(Table65[[#This Row],[Custom Sequence/Bank ID]])&lt;300, Table65[[#This Row],[Custom Sequence/Bank ID]]&lt;&gt;""),"Comment: Sequence is less than 300nt. A spacer sequence will be added to bring the length up to 300nt","")</f>
        <v/>
      </c>
      <c r="BI482" s="1" t="str">
        <f>IF(AND(Table65[[#This Row],[Custom Sequence/Bank ID]]&lt;&gt;"", Table65[[#This Row],[Codon Optimize Capitalized?]]&lt;&gt; "No", Table65[[#This Row],[Codon Optimize Capitalized?]]&lt;&gt; "", Table65[[#This Row],[Codon Optimize Capitalized?]]&lt;&gt; "No Options"),
    IF(MOD(LEN(SUBSTITUTE(SUBSTITUTE(SUBSTITUTE(SUBSTITUTE(SUBSTITUTE(Table65[[#This Row],[Custom Sequence/Bank ID]], "a", ""), "c", ""), "g", ""), "u", ""), "t", "")), 3) = 0,
        "",
        "Error 3: Optimization regions not divisible by 3"),
    "")</f>
        <v/>
      </c>
      <c r="BJ482" s="1" t="str">
        <f>IF(
    Table65[[#This Row],[Vector]]="Banked Construct",
    IF(
        AND(
            LEFT(Table65[[#This Row],[Custom Sequence/Bank ID]], 3)="RTC",
            ISNUMBER(VALUE(MID(Table65[[#This Row],[Custom Sequence/Bank ID]], 4, 7))),
            LEN(Table65[[#This Row],[Custom Sequence/Bank ID]])=10
        ),
        "",
        "Error 4: Incorrect Bank ID"
    ),
    ""
)</f>
        <v/>
      </c>
      <c r="BK482" s="1" t="str">
        <f>IF(
   AND(Table65[[#This Row],[Vector]]&lt;&gt;"Banked Construct", LEN(Table65[[#This Row],[Custom Sequence/Bank ID]])&gt;0),
   IF(
      LEN(
         SUBSTITUTE(
            SUBSTITUTE(
               SUBSTITUTE(
                  SUBSTITUTE(UPPER(Table65[[#This Row],[Custom Sequence/Bank ID]]),"A",""),
               "C",""),
            "T",""),
         "G","")
      )&gt;0,
      "Error 5: Non-ACGT characters present",
      ""
   ),
   ""
)</f>
        <v/>
      </c>
      <c r="BL482" s="4" t="str">
        <f>IF(AND(Table65[[#This Row],[Vector]] &lt;&gt; "Banked Construct",Table65[[#This Row],[Service]]="Custom RNA", LEN(Table65[[#This Row],[Custom Sequence/Bank ID]])&gt;10000),"Error 6: Maximum sequence length is 10,000nt",IF(AND(Table65[[#This Row],[Vector]] &lt;&gt; "Banked Construct",Table65[[#This Row],[Service]]="HT Custom RNA", LEN(Table65[[#This Row],[Custom Sequence/Bank ID]])&gt;5000),"Error 6: Maximum sequence length for HT is 5,000nt", IF(Table65[[#This Row],[Service]]="HT Geneblock Custom RNA", IF(AND(Table65[[#This Row],[Vector]]="RTC coding circRNA", LEN(Table65[[#This Row],[Custom Sequence/Bank ID]])&gt;3793),"Error 6: Maximum sequence length for Coding CircRNA Geneblock is 3,793nt", IF(AND(Table65[[#This Row],[Vector]]="RTC noncoding circRNA", LEN(Table65[[#This Row],[Custom Sequence/Bank ID]])&gt;4493),"Error 6: Maximum sequence length for Noncoding CircRNA Geneblock is 4,493nt", IF(AND(Table65[[#This Row],[Vector]]="RTC Other RNA", LEN(Table65[[#This Row],[Custom Sequence/Bank ID]])&gt;4913),"Error 6: Maximum sequence length for Other RNA Geneblock is 4,913nt",""))),"")))</f>
        <v/>
      </c>
      <c r="BM482" s="4" t="str">
        <f>IF(AND(Table65[[#This Row],[Vector]] &lt;&gt; "Banked Construct", Table65[[#This Row],[Service]]&lt;&gt;"Stock RNA", Table65[[#This Row],[Custom Sequence/Bank ID]]&lt;&gt;""),
    _xlfn.LET(
        _xlpm.Sequence, Table65[[#This Row],[Custom Sequence/Bank ID]],
        _xlpm.OriginalLength, IF(AND(Table65[[#This Row],[Codon Optimize Capitalized?]] &lt;&gt; "No", Table65[[#This Row],[Codon Optimize Capitalized?]] &lt;&gt; ""),
                           LEN(SUBSTITUTE(SUBSTITUTE(SUBSTITUTE(SUBSTITUTE(SUBSTITUTE(_xlpm.Sequence, "A", ""), "C", ""), "G", ""), "T", ""), "U", "")),
                           LEN(_xlpm.Sequence)),
        _xlpm.NoGCLength, IF(AND(Table65[[#This Row],[Codon Optimize Capitalized?]] &lt;&gt; "No", Table65[[#This Row],[Codon Optimize Capitalized?]] &lt;&gt; ""),
                       LEN((SUBSTITUTE(SUBSTITUTE(SUBSTITUTE(SUBSTITUTE(SUBSTITUTE(SUBSTITUTE(SUBSTITUTE(_xlpm.Sequence, "A", ""), "C", ""), "G", ""), "T", ""), "U", ""), "g", ""), "c", ""))),
                       LEN(SUBSTITUTE(SUBSTITUTE(UPPER(_xlpm.Sequence), "G", ""), "C", ""))),
        _xlpm.GCLength, _xlpm.OriginalLength - _xlpm.NoGCLength,
        _xlpm.GCPercentage, IF(_xlpm.OriginalLength &gt; 15, _xlpm.GCLength / _xlpm.OriginalLength, 0.5),
                IF(OR(_xlpm.GCPercentage &gt; 0.65, _xlpm.GCPercentage &lt; 0.25), "Warning 7: Unoptimized region GC is not between 25-65%", "")
    ),
    ""
)</f>
        <v/>
      </c>
      <c r="BN482" s="4" t="str" cm="1">
        <f t="array" ref="BN482">_xlfn.LET(
    _xlpm.ProblemFound, _xlfn.TEXTJOIN(", ", TRUE, IF(OR(Table65[[#This Row],[Codon Optimize Capitalized?]]="No", Table65[[#This Row],[Codon Optimize Capitalized?]]=""), IF((ISNUMBER(SEARCH(Table_Restriction_Enzymes[XbaI], Table65[[#This Row],[Custom Sequence/Bank ID]]))), Table_Restriction_Enzymes[XbaI], ""),IF((ISNUMBER(FIND(LOWER(Table_Restriction_Enzymes[XbaI]), Table65[[#This Row],[Custom Sequence/Bank ID]]))), Table_Restriction_Enzymes[XbaI], ""))),
    IF(_xlpm.ProblemFound="", "", "[" &amp; _xlpm.ProblemFound &amp; "]"))</f>
        <v/>
      </c>
      <c r="BO482" s="4" t="str">
        <f>IF(Table_Sequence_Check[[#This Row],[Restriction Enzyme 1 Check]]&lt;&gt;"", Table_Restriction_Enzymes[[#Headers],[XbaI]],"")</f>
        <v/>
      </c>
      <c r="BP482" s="4" t="str" cm="1">
        <f t="array" ref="BP482">_xlfn.LET(
    _xlpm.ProblemFound, _xlfn.TEXTJOIN(", ", TRUE, IF(OR(Table65[[#This Row],[Codon Optimize Capitalized?]]="No", Table65[[#This Row],[Codon Optimize Capitalized?]]=""), IF((ISNUMBER(SEARCH(Table_Restriction_Enzymes[AscI], Table65[[#This Row],[Custom Sequence/Bank ID]]))), Table_Restriction_Enzymes[AscI], ""),IF((ISNUMBER(FIND(LOWER(Table_Restriction_Enzymes[AscI]), Table65[[#This Row],[Custom Sequence/Bank ID]]))), Table_Restriction_Enzymes[AscI], ""))),
    IF(_xlpm.ProblemFound="", "", "[" &amp; _xlpm.ProblemFound &amp; "]"))</f>
        <v/>
      </c>
      <c r="BQ482" s="4" t="str">
        <f>IF(Table_Sequence_Check[[#This Row],[Restriction Enzyme 2 Check]]&lt;&gt;"", Table_Restriction_Enzymes[[#Headers],[AscI]],"")</f>
        <v/>
      </c>
      <c r="BR482" s="4" t="str">
        <f>IF(AND(Table65[[#This Row],[Vector]] &lt;&gt; "Banked Construct",Table65[[#This Row],[Service]]&lt;&gt;"Stock RNA", Table65[[#This Row],[Service]]&lt;&gt;"HT Geneblock Custom RNA", Table_Sequence_Check[[#This Row],[Restriction Enzyme 1 Check]]&lt;&gt;"", Table_Sequence_Check[[#This Row],[Restriction Enzyme 2 Check]]&lt;&gt; ""),"Error 8: Remove instances of one of the following: " &amp; _xlfn.CONCAT(Table_Sequence_Check[[#This Row],[Restriction Enzyme 1 Check]],Table_Sequence_Check[[#This Row],[Restriction Enzyme 2 Check]]),"")</f>
        <v/>
      </c>
      <c r="BS482" s="4" t="str" cm="1">
        <f t="array" ref="BS482">IF(
   AND(
      Table65[[#This Row],[Service]] &lt;&gt; "",
      OR(
         COUNTIF(Table65[Service], "HT Custom RNA") &gt; 0,
         COUNTIF(Table65[Service], "HT Geneblock Custom RNA") &gt; 0
      ),
      COUNTA(_xlfn.UNIQUE(_xlfn._xlws.FILTER(Table65[Service], Table65[Service] &lt;&gt; ""))) &gt; 1
   ),
   "Error 9: If selecting HT Custom RNA or HT Geneblock Custom RNA, all items must match the selected HT service",
   ""
)</f>
        <v/>
      </c>
      <c r="BT482" s="4" t="str" cm="1">
        <f t="array" ref="BT482">IF(
   AND(
      Table65[[#This Row],[Service]] &lt;&gt; "",
      OR(COUNTIF(Table65[Service], "*HT Custom RNA*") &gt; 0, COUNTIF(Table65[Service], "*HT Geneblock Custom RNA*") &gt; 0),
      OR(
         COUNTA(_xlfn.UNIQUE(_xlfn._xlws.FILTER(Table65[RNA Analytics], (Table65[Service] &lt;&gt; "")))) &gt; 1,
         COUNTA(_xlfn.UNIQUE(_xlfn._xlws.FILTER(Table65[Bank Construct?], (Table65[Service] &lt;&gt; "")))) &gt; 1,
         COUNTA(_xlfn.UNIQUE(_xlfn._xlws.FILTER(Table65[Synthesis Type], (Table65[Service] &lt;&gt; "")))) &gt; 1
      )
   ),
   "Error 10: If submitting HT Custom RNA or HT Geneblock Custom RNA service request, all items must have the same Synthesis Type, Banking, and Analytics",
   ""
)</f>
        <v/>
      </c>
      <c r="BU482" s="4" t="str">
        <f>IF(AND(OR(Table65[[#This Row],[Service]] = "HT Custom RNA",Table65[[#This Row],[Service]] = "HT Geneblock Custom RNA"), Table65[[#This Row],[Vector]]="Banked Construct"),"Error 11: Banked constructs cannot be submitted for HT/Geneblock Custom RNA service. Contact the core if you'd like to resynthesize an entire banked plate","")</f>
        <v/>
      </c>
      <c r="BV482" s="4" t="str">
        <f>IF(AND(Table65[[#This Row],[Service]] &lt;&gt; "", Table65[[#This Row],[Vector]]="Banked Construct", Table65[[#This Row],[Bank Construct?]]="Yes"),"Error 12: Cannot bank constructs that are already banked","")</f>
        <v/>
      </c>
      <c r="BW482" s="4" t="str" cm="1">
        <f t="array" ref="BW482">_xlfn.LET(
    _xlpm.ProblemFound, _xlfn.TEXTJOIN(", ", TRUE, IF(AND(Table65[[#This Row],[Synthesis Type]]="Other RNA", OR(Table65[[#This Row],[Codon Optimize Capitalized?]]="No", Table65[[#This Row],[Codon Optimize Capitalized?]]="")), IF((ISNUMBER(SEARCH(Table_pA_Check[pA Check], Table65[[#This Row],[Custom Sequence/Bank ID]]))), Table_pA_Check[pA Check], ""),IF((ISNUMBER(FIND(LOWER(Table_pA_Check[pA Check]), Table65[[#This Row],[Custom Sequence/Bank ID]]))), Table_pA_Check[pA Check], ""))),
    IF(_xlpm.ProblemFound="", "", "Error 13: Problem sequences found (" &amp; _xlpm.ProblemFound &amp; ")"))</f>
        <v/>
      </c>
      <c r="BX482" s="4" t="str">
        <f>IF(AND(Table65[[#This Row],[Service]] &lt;&gt; "", Table65[[#This Row],[Codon Optimize Capitalized?]]&lt;&gt; "No", Table65[[#This Row],[Codon Optimize Capitalized?]]&lt;&gt; "", Table65[[#This Row],[Codon Optimize Capitalized?]]&lt;&gt; "No Options", EXACT(Table65[[#This Row],[Custom Sequence/Bank ID]],LOWER(Table65[[#This Row],[Custom Sequence/Bank ID]]))),"Error 14: Codon optimization is selected, but sequence is lowercase. Change regions for optimization to uppercase","")</f>
        <v/>
      </c>
      <c r="BY482" s="4" t="str">
        <f>IF(COUNTIF(Table65[Name], Table65[[#This Row],[Name]]) &gt; 1, "Error 15: Duplicate name", "")</f>
        <v/>
      </c>
      <c r="BZ482" s="4" t="str">
        <f>IF(
   Table65[[#This Row],[Service]]&lt;&gt;"",
   IF(
      AND(Table65[[#This Row],[Formulation]]="", Table65[[#This Row],[Number of Aliquots]]&gt;1),
      "Error 16: The RTC can only aliquot formulated circRNA; unformulated circRNA is stable through many freeze-thaw cycles",
      ""
   ),
   ""
)</f>
        <v/>
      </c>
      <c r="CA482" s="4" t="str">
        <f>IF(
   Table65[[#This Row],[Service]]&lt;&gt;"",
   IF(
      Table65[[#This Row],[Number of Aliquots]] &gt; (Table65[[#This Row],[Quantity (mg)]]*20),
      "Error 17: Too many aliquots. Maximum aliquots for Quantity requested = " &amp; (Table65[[#This Row],[Quantity (mg)]]*20),
      ""
   ),
   ""
)</f>
        <v/>
      </c>
      <c r="CB482" s="4" t="str">
        <f>IF(
   AND(Table65[[#This Row],[Service]]&lt;&gt;"", Table65[[#This Row],[Quantity (mg)]]&lt;0.2, Table65[[#This Row],[Formulation]]&lt;&gt;"", Table65[[#This Row],[Formulation]]&lt;&gt;"None"),
   "Error 18: Quantity too low. Minimum is 0.2mg for formulations",
   ""
)</f>
        <v/>
      </c>
      <c r="CC482" s="4" t="str">
        <f>IF(
   AND(Table65[[#This Row],[Service]]&lt;&gt;"", Table65[[#This Row],[Vector]]="No Vector", Table65[[#This Row],[Service]]&lt;&gt;"HT Geneblock Custom RNA"),
   "Error 19: [No Vector] can only be used for Geneblock service",
   ""
)</f>
        <v/>
      </c>
      <c r="CD482" s="4" t="str">
        <f>_xlfn.LET(
    _xlpm.errorList, _xlfn.TEXTJOIN(". ", TRUE, Table_Sequence_Check[[#This Row],[Problem Sequence Check]:[GC Check]],Table_Sequence_Check[[#This Row],[Restriction Enzyme Error]:[Gblock No Vector Check]]),
    IF(AND(Table65[[#This Row],[Service]]&lt;&gt;"", Table65[[#This Row],[Custom Sequence/Bank ID]]&lt;&gt;"SPECIAL",_xlpm.errorList&lt;&gt;""), _xlpm.errorList &amp; ".", "")
)</f>
        <v/>
      </c>
      <c r="CF482" s="3" t="str">
        <f t="shared" si="35"/>
        <v>Required</v>
      </c>
      <c r="CG482" s="1" t="str">
        <f t="shared" si="36"/>
        <v>Optional</v>
      </c>
      <c r="CH482" s="1" t="str">
        <f>IF(Table65[[#This Row],[Service]]&lt;&gt;"",IF((Table65[[#This Row],[Service]]="HT Custom RNA") + (Table65[[#This Row],[Service]]="HT Geneblock Custom RNA"), "Empty","Required"),"Empty")</f>
        <v>Empty</v>
      </c>
      <c r="CI482" s="1" t="str">
        <f>IF(Table65[[#This Row],[Service]] = "Stock RNA", "Required","Empty")</f>
        <v>Empty</v>
      </c>
      <c r="CJ482" s="1" t="str">
        <f>IF(OR(Table65[[#This Row],[Service]] = "Custom RNA", Table65[[#This Row],[Service]] = "HT Custom RNA", Table65[[#This Row],[Service]] = "HT Geneblock Custom RNA", Table65[[#This Row],[Service]] = "Formulation"), "Required", "Empty")</f>
        <v>Empty</v>
      </c>
      <c r="CK482" s="1" t="str">
        <f>IF(OR(Table65[[#This Row],[Service]] = "Custom RNA", Table65[[#This Row],[Service]] = "HT Custom RNA", Table65[[#This Row],[Service]] = "HT Geneblock Custom RNA"), "Required", "Empty")</f>
        <v>Empty</v>
      </c>
      <c r="CL482" s="1" t="str">
        <f>IF(OR(Table65[[#This Row],[Service]] = "Custom RNA", Table65[[#This Row],[Service]] = "HT Custom RNA", Table65[[#This Row],[Service]] = "HT Geneblock Custom RNA"), "Required", "Empty")</f>
        <v>Empty</v>
      </c>
      <c r="CM482" s="1" t="str">
        <f>IF(OR(Table65[[#This Row],[Service]] = "Custom RNA", Table65[[#This Row],[Service]] = "HT Custom RNA", Table65[[#This Row],[Service]] = "HT Geneblock Custom RNA"), "Required", "Empty")</f>
        <v>Empty</v>
      </c>
      <c r="CN482" s="1" t="str">
        <f>IF(AND(Table65[[#This Row],[Vector]]&lt;&gt;"Banked Construct", OR(Table65[[#This Row],[Service]] = "Custom RNA", Table65[[#This Row],[Service]] = "HT Custom RNA",Table65[[#This Row],[Service]] = "HT Geneblock Custom RNA",)), "Optional", "Empty")</f>
        <v>Empty</v>
      </c>
      <c r="CO482" s="1" t="str">
        <f>IF(OR(Table65[[#This Row],[Service]] = "Custom RNA", Table65[[#This Row],[Service]] = "HT Custom RNA"), "Optional", "Empty")</f>
        <v>Empty</v>
      </c>
      <c r="CP482" s="1" t="str">
        <f>IF(OR(Table65[[#This Row],[Service]] = "Custom RNA", Table65[[#This Row],[Service]] = "HT Custom RNA", Table65[[#This Row],[Service]] = "HT Custom Geneblock RNA"), "Optional", "Empty")</f>
        <v>Empty</v>
      </c>
      <c r="CQ482" s="1" t="str">
        <f>IF(Table65[[#This Row],[Service]]&lt;&gt;"",IF(OR(Table65[[#This Row],[Service]]="HT Custom RNA", Table65[[#This Row],[Service]]="HT Geneblock Custom RNA"), "Empty","Optional"),"Empty")</f>
        <v>Empty</v>
      </c>
      <c r="CR482" s="1" t="str">
        <f>IF(AND(Table65[[#This Row],[Formulation]]&lt;&gt;"",Table65[[#This Row],[Formulation]]&lt;&gt;"None",Table65[[#This Row],[Formulation]]&lt;&gt;"No Options"), "Required","Empty")</f>
        <v>Empty</v>
      </c>
      <c r="CS482" s="1" t="str">
        <f>IF(AND(Table65[[#This Row],[Formulation]]&lt;&gt;"",Table65[[#This Row],[Formulation]]&lt;&gt;"None",Table65[[#This Row],[Formulation]]&lt;&gt;"No Options"), "Optional","Empty")</f>
        <v>Empty</v>
      </c>
      <c r="CT482" s="1" t="str">
        <f t="shared" si="37"/>
        <v>Optional</v>
      </c>
      <c r="CU482" s="1" t="str">
        <f t="shared" si="38"/>
        <v>Optional</v>
      </c>
      <c r="CV482" s="2" t="str">
        <f t="shared" si="39"/>
        <v>Optional</v>
      </c>
    </row>
    <row r="483" spans="1:100" x14ac:dyDescent="0.35">
      <c r="A483" s="69">
        <v>479</v>
      </c>
      <c r="B483" s="59"/>
      <c r="C483" s="83"/>
      <c r="D483" s="85"/>
      <c r="E483" s="90"/>
      <c r="F483" s="60"/>
      <c r="G483" s="60"/>
      <c r="H483" s="60"/>
      <c r="I483" s="61"/>
      <c r="J483" s="61"/>
      <c r="K483" s="105"/>
      <c r="L483" s="90"/>
      <c r="M483" s="60"/>
      <c r="N483" s="108"/>
      <c r="O483" s="91"/>
      <c r="P483" s="111"/>
      <c r="Q483" s="93" t="str">
        <f>Table_Sequence_Check[[#This Row],[Final Warnings]]</f>
        <v/>
      </c>
      <c r="R483" s="19"/>
      <c r="S483" s="19"/>
      <c r="T483" s="19"/>
      <c r="BG483" s="3" t="str" cm="1">
        <f t="array" ref="BG483">_xlfn.LET(
    _xlpm.ProblemFound, _xlfn.TEXTJOIN(", ", TRUE, IF(OR(Table65[[#This Row],[Codon Optimize Capitalized?]]="No", Table65[[#This Row],[Codon Optimize Capitalized?]]=""), IF((ISNUMBER(SEARCH(Table_Problem_Sequences[Problem Sequences], Table65[[#This Row],[Custom Sequence/Bank ID]]))), Table_Problem_Sequences[Problem Sequences], ""),IF((ISNUMBER(FIND(LOWER(Table_Problem_Sequences[Problem Sequences]), Table65[[#This Row],[Custom Sequence/Bank ID]]))), Table_Problem_Sequences[Problem Sequences], ""))),
    IF(_xlpm.ProblemFound="", "", "Warning 1: Problem sequences found (" &amp; _xlpm.ProblemFound &amp; ")"))</f>
        <v/>
      </c>
      <c r="BH483" s="3" t="str">
        <f>IF(AND(Table65[[#This Row],[Vector]] &lt;&gt; "Banked Construct",Table65[[#This Row],[Service]]&lt;&gt;"Stock RNA", LEN(Table65[[#This Row],[Custom Sequence/Bank ID]])&lt;300, Table65[[#This Row],[Custom Sequence/Bank ID]]&lt;&gt;""),"Comment: Sequence is less than 300nt. A spacer sequence will be added to bring the length up to 300nt","")</f>
        <v/>
      </c>
      <c r="BI483" s="1" t="str">
        <f>IF(AND(Table65[[#This Row],[Custom Sequence/Bank ID]]&lt;&gt;"", Table65[[#This Row],[Codon Optimize Capitalized?]]&lt;&gt; "No", Table65[[#This Row],[Codon Optimize Capitalized?]]&lt;&gt; "", Table65[[#This Row],[Codon Optimize Capitalized?]]&lt;&gt; "No Options"),
    IF(MOD(LEN(SUBSTITUTE(SUBSTITUTE(SUBSTITUTE(SUBSTITUTE(SUBSTITUTE(Table65[[#This Row],[Custom Sequence/Bank ID]], "a", ""), "c", ""), "g", ""), "u", ""), "t", "")), 3) = 0,
        "",
        "Error 3: Optimization regions not divisible by 3"),
    "")</f>
        <v/>
      </c>
      <c r="BJ483" s="1" t="str">
        <f>IF(
    Table65[[#This Row],[Vector]]="Banked Construct",
    IF(
        AND(
            LEFT(Table65[[#This Row],[Custom Sequence/Bank ID]], 3)="RTC",
            ISNUMBER(VALUE(MID(Table65[[#This Row],[Custom Sequence/Bank ID]], 4, 7))),
            LEN(Table65[[#This Row],[Custom Sequence/Bank ID]])=10
        ),
        "",
        "Error 4: Incorrect Bank ID"
    ),
    ""
)</f>
        <v/>
      </c>
      <c r="BK483" s="1" t="str">
        <f>IF(
   AND(Table65[[#This Row],[Vector]]&lt;&gt;"Banked Construct", LEN(Table65[[#This Row],[Custom Sequence/Bank ID]])&gt;0),
   IF(
      LEN(
         SUBSTITUTE(
            SUBSTITUTE(
               SUBSTITUTE(
                  SUBSTITUTE(UPPER(Table65[[#This Row],[Custom Sequence/Bank ID]]),"A",""),
               "C",""),
            "T",""),
         "G","")
      )&gt;0,
      "Error 5: Non-ACGT characters present",
      ""
   ),
   ""
)</f>
        <v/>
      </c>
      <c r="BL483" s="4" t="str">
        <f>IF(AND(Table65[[#This Row],[Vector]] &lt;&gt; "Banked Construct",Table65[[#This Row],[Service]]="Custom RNA", LEN(Table65[[#This Row],[Custom Sequence/Bank ID]])&gt;10000),"Error 6: Maximum sequence length is 10,000nt",IF(AND(Table65[[#This Row],[Vector]] &lt;&gt; "Banked Construct",Table65[[#This Row],[Service]]="HT Custom RNA", LEN(Table65[[#This Row],[Custom Sequence/Bank ID]])&gt;5000),"Error 6: Maximum sequence length for HT is 5,000nt", IF(Table65[[#This Row],[Service]]="HT Geneblock Custom RNA", IF(AND(Table65[[#This Row],[Vector]]="RTC coding circRNA", LEN(Table65[[#This Row],[Custom Sequence/Bank ID]])&gt;3793),"Error 6: Maximum sequence length for Coding CircRNA Geneblock is 3,793nt", IF(AND(Table65[[#This Row],[Vector]]="RTC noncoding circRNA", LEN(Table65[[#This Row],[Custom Sequence/Bank ID]])&gt;4493),"Error 6: Maximum sequence length for Noncoding CircRNA Geneblock is 4,493nt", IF(AND(Table65[[#This Row],[Vector]]="RTC Other RNA", LEN(Table65[[#This Row],[Custom Sequence/Bank ID]])&gt;4913),"Error 6: Maximum sequence length for Other RNA Geneblock is 4,913nt",""))),"")))</f>
        <v/>
      </c>
      <c r="BM483" s="4" t="str">
        <f>IF(AND(Table65[[#This Row],[Vector]] &lt;&gt; "Banked Construct", Table65[[#This Row],[Service]]&lt;&gt;"Stock RNA", Table65[[#This Row],[Custom Sequence/Bank ID]]&lt;&gt;""),
    _xlfn.LET(
        _xlpm.Sequence, Table65[[#This Row],[Custom Sequence/Bank ID]],
        _xlpm.OriginalLength, IF(AND(Table65[[#This Row],[Codon Optimize Capitalized?]] &lt;&gt; "No", Table65[[#This Row],[Codon Optimize Capitalized?]] &lt;&gt; ""),
                           LEN(SUBSTITUTE(SUBSTITUTE(SUBSTITUTE(SUBSTITUTE(SUBSTITUTE(_xlpm.Sequence, "A", ""), "C", ""), "G", ""), "T", ""), "U", "")),
                           LEN(_xlpm.Sequence)),
        _xlpm.NoGCLength, IF(AND(Table65[[#This Row],[Codon Optimize Capitalized?]] &lt;&gt; "No", Table65[[#This Row],[Codon Optimize Capitalized?]] &lt;&gt; ""),
                       LEN((SUBSTITUTE(SUBSTITUTE(SUBSTITUTE(SUBSTITUTE(SUBSTITUTE(SUBSTITUTE(SUBSTITUTE(_xlpm.Sequence, "A", ""), "C", ""), "G", ""), "T", ""), "U", ""), "g", ""), "c", ""))),
                       LEN(SUBSTITUTE(SUBSTITUTE(UPPER(_xlpm.Sequence), "G", ""), "C", ""))),
        _xlpm.GCLength, _xlpm.OriginalLength - _xlpm.NoGCLength,
        _xlpm.GCPercentage, IF(_xlpm.OriginalLength &gt; 15, _xlpm.GCLength / _xlpm.OriginalLength, 0.5),
                IF(OR(_xlpm.GCPercentage &gt; 0.65, _xlpm.GCPercentage &lt; 0.25), "Warning 7: Unoptimized region GC is not between 25-65%", "")
    ),
    ""
)</f>
        <v/>
      </c>
      <c r="BN483" s="4" t="str" cm="1">
        <f t="array" ref="BN483">_xlfn.LET(
    _xlpm.ProblemFound, _xlfn.TEXTJOIN(", ", TRUE, IF(OR(Table65[[#This Row],[Codon Optimize Capitalized?]]="No", Table65[[#This Row],[Codon Optimize Capitalized?]]=""), IF((ISNUMBER(SEARCH(Table_Restriction_Enzymes[XbaI], Table65[[#This Row],[Custom Sequence/Bank ID]]))), Table_Restriction_Enzymes[XbaI], ""),IF((ISNUMBER(FIND(LOWER(Table_Restriction_Enzymes[XbaI]), Table65[[#This Row],[Custom Sequence/Bank ID]]))), Table_Restriction_Enzymes[XbaI], ""))),
    IF(_xlpm.ProblemFound="", "", "[" &amp; _xlpm.ProblemFound &amp; "]"))</f>
        <v/>
      </c>
      <c r="BO483" s="4" t="str">
        <f>IF(Table_Sequence_Check[[#This Row],[Restriction Enzyme 1 Check]]&lt;&gt;"", Table_Restriction_Enzymes[[#Headers],[XbaI]],"")</f>
        <v/>
      </c>
      <c r="BP483" s="4" t="str" cm="1">
        <f t="array" ref="BP483">_xlfn.LET(
    _xlpm.ProblemFound, _xlfn.TEXTJOIN(", ", TRUE, IF(OR(Table65[[#This Row],[Codon Optimize Capitalized?]]="No", Table65[[#This Row],[Codon Optimize Capitalized?]]=""), IF((ISNUMBER(SEARCH(Table_Restriction_Enzymes[AscI], Table65[[#This Row],[Custom Sequence/Bank ID]]))), Table_Restriction_Enzymes[AscI], ""),IF((ISNUMBER(FIND(LOWER(Table_Restriction_Enzymes[AscI]), Table65[[#This Row],[Custom Sequence/Bank ID]]))), Table_Restriction_Enzymes[AscI], ""))),
    IF(_xlpm.ProblemFound="", "", "[" &amp; _xlpm.ProblemFound &amp; "]"))</f>
        <v/>
      </c>
      <c r="BQ483" s="4" t="str">
        <f>IF(Table_Sequence_Check[[#This Row],[Restriction Enzyme 2 Check]]&lt;&gt;"", Table_Restriction_Enzymes[[#Headers],[AscI]],"")</f>
        <v/>
      </c>
      <c r="BR483" s="4" t="str">
        <f>IF(AND(Table65[[#This Row],[Vector]] &lt;&gt; "Banked Construct",Table65[[#This Row],[Service]]&lt;&gt;"Stock RNA", Table65[[#This Row],[Service]]&lt;&gt;"HT Geneblock Custom RNA", Table_Sequence_Check[[#This Row],[Restriction Enzyme 1 Check]]&lt;&gt;"", Table_Sequence_Check[[#This Row],[Restriction Enzyme 2 Check]]&lt;&gt; ""),"Error 8: Remove instances of one of the following: " &amp; _xlfn.CONCAT(Table_Sequence_Check[[#This Row],[Restriction Enzyme 1 Check]],Table_Sequence_Check[[#This Row],[Restriction Enzyme 2 Check]]),"")</f>
        <v/>
      </c>
      <c r="BS483" s="4" t="str" cm="1">
        <f t="array" ref="BS483">IF(
   AND(
      Table65[[#This Row],[Service]] &lt;&gt; "",
      OR(
         COUNTIF(Table65[Service], "HT Custom RNA") &gt; 0,
         COUNTIF(Table65[Service], "HT Geneblock Custom RNA") &gt; 0
      ),
      COUNTA(_xlfn.UNIQUE(_xlfn._xlws.FILTER(Table65[Service], Table65[Service] &lt;&gt; ""))) &gt; 1
   ),
   "Error 9: If selecting HT Custom RNA or HT Geneblock Custom RNA, all items must match the selected HT service",
   ""
)</f>
        <v/>
      </c>
      <c r="BT483" s="4" t="str" cm="1">
        <f t="array" ref="BT483">IF(
   AND(
      Table65[[#This Row],[Service]] &lt;&gt; "",
      OR(COUNTIF(Table65[Service], "*HT Custom RNA*") &gt; 0, COUNTIF(Table65[Service], "*HT Geneblock Custom RNA*") &gt; 0),
      OR(
         COUNTA(_xlfn.UNIQUE(_xlfn._xlws.FILTER(Table65[RNA Analytics], (Table65[Service] &lt;&gt; "")))) &gt; 1,
         COUNTA(_xlfn.UNIQUE(_xlfn._xlws.FILTER(Table65[Bank Construct?], (Table65[Service] &lt;&gt; "")))) &gt; 1,
         COUNTA(_xlfn.UNIQUE(_xlfn._xlws.FILTER(Table65[Synthesis Type], (Table65[Service] &lt;&gt; "")))) &gt; 1
      )
   ),
   "Error 10: If submitting HT Custom RNA or HT Geneblock Custom RNA service request, all items must have the same Synthesis Type, Banking, and Analytics",
   ""
)</f>
        <v/>
      </c>
      <c r="BU483" s="4" t="str">
        <f>IF(AND(OR(Table65[[#This Row],[Service]] = "HT Custom RNA",Table65[[#This Row],[Service]] = "HT Geneblock Custom RNA"), Table65[[#This Row],[Vector]]="Banked Construct"),"Error 11: Banked constructs cannot be submitted for HT/Geneblock Custom RNA service. Contact the core if you'd like to resynthesize an entire banked plate","")</f>
        <v/>
      </c>
      <c r="BV483" s="4" t="str">
        <f>IF(AND(Table65[[#This Row],[Service]] &lt;&gt; "", Table65[[#This Row],[Vector]]="Banked Construct", Table65[[#This Row],[Bank Construct?]]="Yes"),"Error 12: Cannot bank constructs that are already banked","")</f>
        <v/>
      </c>
      <c r="BW483" s="4" t="str" cm="1">
        <f t="array" ref="BW483">_xlfn.LET(
    _xlpm.ProblemFound, _xlfn.TEXTJOIN(", ", TRUE, IF(AND(Table65[[#This Row],[Synthesis Type]]="Other RNA", OR(Table65[[#This Row],[Codon Optimize Capitalized?]]="No", Table65[[#This Row],[Codon Optimize Capitalized?]]="")), IF((ISNUMBER(SEARCH(Table_pA_Check[pA Check], Table65[[#This Row],[Custom Sequence/Bank ID]]))), Table_pA_Check[pA Check], ""),IF((ISNUMBER(FIND(LOWER(Table_pA_Check[pA Check]), Table65[[#This Row],[Custom Sequence/Bank ID]]))), Table_pA_Check[pA Check], ""))),
    IF(_xlpm.ProblemFound="", "", "Error 13: Problem sequences found (" &amp; _xlpm.ProblemFound &amp; ")"))</f>
        <v/>
      </c>
      <c r="BX483" s="4" t="str">
        <f>IF(AND(Table65[[#This Row],[Service]] &lt;&gt; "", Table65[[#This Row],[Codon Optimize Capitalized?]]&lt;&gt; "No", Table65[[#This Row],[Codon Optimize Capitalized?]]&lt;&gt; "", Table65[[#This Row],[Codon Optimize Capitalized?]]&lt;&gt; "No Options", EXACT(Table65[[#This Row],[Custom Sequence/Bank ID]],LOWER(Table65[[#This Row],[Custom Sequence/Bank ID]]))),"Error 14: Codon optimization is selected, but sequence is lowercase. Change regions for optimization to uppercase","")</f>
        <v/>
      </c>
      <c r="BY483" s="4" t="str">
        <f>IF(COUNTIF(Table65[Name], Table65[[#This Row],[Name]]) &gt; 1, "Error 15: Duplicate name", "")</f>
        <v/>
      </c>
      <c r="BZ483" s="4" t="str">
        <f>IF(
   Table65[[#This Row],[Service]]&lt;&gt;"",
   IF(
      AND(Table65[[#This Row],[Formulation]]="", Table65[[#This Row],[Number of Aliquots]]&gt;1),
      "Error 16: The RTC can only aliquot formulated circRNA; unformulated circRNA is stable through many freeze-thaw cycles",
      ""
   ),
   ""
)</f>
        <v/>
      </c>
      <c r="CA483" s="4" t="str">
        <f>IF(
   Table65[[#This Row],[Service]]&lt;&gt;"",
   IF(
      Table65[[#This Row],[Number of Aliquots]] &gt; (Table65[[#This Row],[Quantity (mg)]]*20),
      "Error 17: Too many aliquots. Maximum aliquots for Quantity requested = " &amp; (Table65[[#This Row],[Quantity (mg)]]*20),
      ""
   ),
   ""
)</f>
        <v/>
      </c>
      <c r="CB483" s="4" t="str">
        <f>IF(
   AND(Table65[[#This Row],[Service]]&lt;&gt;"", Table65[[#This Row],[Quantity (mg)]]&lt;0.2, Table65[[#This Row],[Formulation]]&lt;&gt;"", Table65[[#This Row],[Formulation]]&lt;&gt;"None"),
   "Error 18: Quantity too low. Minimum is 0.2mg for formulations",
   ""
)</f>
        <v/>
      </c>
      <c r="CC483" s="4" t="str">
        <f>IF(
   AND(Table65[[#This Row],[Service]]&lt;&gt;"", Table65[[#This Row],[Vector]]="No Vector", Table65[[#This Row],[Service]]&lt;&gt;"HT Geneblock Custom RNA"),
   "Error 19: [No Vector] can only be used for Geneblock service",
   ""
)</f>
        <v/>
      </c>
      <c r="CD483" s="4" t="str">
        <f>_xlfn.LET(
    _xlpm.errorList, _xlfn.TEXTJOIN(". ", TRUE, Table_Sequence_Check[[#This Row],[Problem Sequence Check]:[GC Check]],Table_Sequence_Check[[#This Row],[Restriction Enzyme Error]:[Gblock No Vector Check]]),
    IF(AND(Table65[[#This Row],[Service]]&lt;&gt;"", Table65[[#This Row],[Custom Sequence/Bank ID]]&lt;&gt;"SPECIAL",_xlpm.errorList&lt;&gt;""), _xlpm.errorList &amp; ".", "")
)</f>
        <v/>
      </c>
      <c r="CF483" s="3" t="str">
        <f t="shared" si="35"/>
        <v>Required</v>
      </c>
      <c r="CG483" s="1" t="str">
        <f t="shared" si="36"/>
        <v>Optional</v>
      </c>
      <c r="CH483" s="1" t="str">
        <f>IF(Table65[[#This Row],[Service]]&lt;&gt;"",IF((Table65[[#This Row],[Service]]="HT Custom RNA") + (Table65[[#This Row],[Service]]="HT Geneblock Custom RNA"), "Empty","Required"),"Empty")</f>
        <v>Empty</v>
      </c>
      <c r="CI483" s="1" t="str">
        <f>IF(Table65[[#This Row],[Service]] = "Stock RNA", "Required","Empty")</f>
        <v>Empty</v>
      </c>
      <c r="CJ483" s="1" t="str">
        <f>IF(OR(Table65[[#This Row],[Service]] = "Custom RNA", Table65[[#This Row],[Service]] = "HT Custom RNA", Table65[[#This Row],[Service]] = "HT Geneblock Custom RNA", Table65[[#This Row],[Service]] = "Formulation"), "Required", "Empty")</f>
        <v>Empty</v>
      </c>
      <c r="CK483" s="1" t="str">
        <f>IF(OR(Table65[[#This Row],[Service]] = "Custom RNA", Table65[[#This Row],[Service]] = "HT Custom RNA", Table65[[#This Row],[Service]] = "HT Geneblock Custom RNA"), "Required", "Empty")</f>
        <v>Empty</v>
      </c>
      <c r="CL483" s="1" t="str">
        <f>IF(OR(Table65[[#This Row],[Service]] = "Custom RNA", Table65[[#This Row],[Service]] = "HT Custom RNA", Table65[[#This Row],[Service]] = "HT Geneblock Custom RNA"), "Required", "Empty")</f>
        <v>Empty</v>
      </c>
      <c r="CM483" s="1" t="str">
        <f>IF(OR(Table65[[#This Row],[Service]] = "Custom RNA", Table65[[#This Row],[Service]] = "HT Custom RNA", Table65[[#This Row],[Service]] = "HT Geneblock Custom RNA"), "Required", "Empty")</f>
        <v>Empty</v>
      </c>
      <c r="CN483" s="1" t="str">
        <f>IF(AND(Table65[[#This Row],[Vector]]&lt;&gt;"Banked Construct", OR(Table65[[#This Row],[Service]] = "Custom RNA", Table65[[#This Row],[Service]] = "HT Custom RNA",Table65[[#This Row],[Service]] = "HT Geneblock Custom RNA",)), "Optional", "Empty")</f>
        <v>Empty</v>
      </c>
      <c r="CO483" s="1" t="str">
        <f>IF(OR(Table65[[#This Row],[Service]] = "Custom RNA", Table65[[#This Row],[Service]] = "HT Custom RNA"), "Optional", "Empty")</f>
        <v>Empty</v>
      </c>
      <c r="CP483" s="1" t="str">
        <f>IF(OR(Table65[[#This Row],[Service]] = "Custom RNA", Table65[[#This Row],[Service]] = "HT Custom RNA", Table65[[#This Row],[Service]] = "HT Custom Geneblock RNA"), "Optional", "Empty")</f>
        <v>Empty</v>
      </c>
      <c r="CQ483" s="1" t="str">
        <f>IF(Table65[[#This Row],[Service]]&lt;&gt;"",IF(OR(Table65[[#This Row],[Service]]="HT Custom RNA", Table65[[#This Row],[Service]]="HT Geneblock Custom RNA"), "Empty","Optional"),"Empty")</f>
        <v>Empty</v>
      </c>
      <c r="CR483" s="1" t="str">
        <f>IF(AND(Table65[[#This Row],[Formulation]]&lt;&gt;"",Table65[[#This Row],[Formulation]]&lt;&gt;"None",Table65[[#This Row],[Formulation]]&lt;&gt;"No Options"), "Required","Empty")</f>
        <v>Empty</v>
      </c>
      <c r="CS483" s="1" t="str">
        <f>IF(AND(Table65[[#This Row],[Formulation]]&lt;&gt;"",Table65[[#This Row],[Formulation]]&lt;&gt;"None",Table65[[#This Row],[Formulation]]&lt;&gt;"No Options"), "Optional","Empty")</f>
        <v>Empty</v>
      </c>
      <c r="CT483" s="1" t="str">
        <f t="shared" si="37"/>
        <v>Optional</v>
      </c>
      <c r="CU483" s="1" t="str">
        <f t="shared" si="38"/>
        <v>Optional</v>
      </c>
      <c r="CV483" s="2" t="str">
        <f t="shared" si="39"/>
        <v>Optional</v>
      </c>
    </row>
    <row r="484" spans="1:100" x14ac:dyDescent="0.35">
      <c r="A484" s="69">
        <v>480</v>
      </c>
      <c r="B484" s="59"/>
      <c r="C484" s="83"/>
      <c r="D484" s="85"/>
      <c r="E484" s="90"/>
      <c r="F484" s="60"/>
      <c r="G484" s="60"/>
      <c r="H484" s="60"/>
      <c r="I484" s="61"/>
      <c r="J484" s="61"/>
      <c r="K484" s="105"/>
      <c r="L484" s="90"/>
      <c r="M484" s="60"/>
      <c r="N484" s="108"/>
      <c r="O484" s="91"/>
      <c r="P484" s="111"/>
      <c r="Q484" s="93" t="str">
        <f>Table_Sequence_Check[[#This Row],[Final Warnings]]</f>
        <v/>
      </c>
      <c r="R484" s="19"/>
      <c r="S484" s="19"/>
      <c r="T484" s="19"/>
      <c r="BG484" s="3" t="str" cm="1">
        <f t="array" ref="BG484">_xlfn.LET(
    _xlpm.ProblemFound, _xlfn.TEXTJOIN(", ", TRUE, IF(OR(Table65[[#This Row],[Codon Optimize Capitalized?]]="No", Table65[[#This Row],[Codon Optimize Capitalized?]]=""), IF((ISNUMBER(SEARCH(Table_Problem_Sequences[Problem Sequences], Table65[[#This Row],[Custom Sequence/Bank ID]]))), Table_Problem_Sequences[Problem Sequences], ""),IF((ISNUMBER(FIND(LOWER(Table_Problem_Sequences[Problem Sequences]), Table65[[#This Row],[Custom Sequence/Bank ID]]))), Table_Problem_Sequences[Problem Sequences], ""))),
    IF(_xlpm.ProblemFound="", "", "Warning 1: Problem sequences found (" &amp; _xlpm.ProblemFound &amp; ")"))</f>
        <v/>
      </c>
      <c r="BH484" s="3" t="str">
        <f>IF(AND(Table65[[#This Row],[Vector]] &lt;&gt; "Banked Construct",Table65[[#This Row],[Service]]&lt;&gt;"Stock RNA", LEN(Table65[[#This Row],[Custom Sequence/Bank ID]])&lt;300, Table65[[#This Row],[Custom Sequence/Bank ID]]&lt;&gt;""),"Comment: Sequence is less than 300nt. A spacer sequence will be added to bring the length up to 300nt","")</f>
        <v/>
      </c>
      <c r="BI484" s="1" t="str">
        <f>IF(AND(Table65[[#This Row],[Custom Sequence/Bank ID]]&lt;&gt;"", Table65[[#This Row],[Codon Optimize Capitalized?]]&lt;&gt; "No", Table65[[#This Row],[Codon Optimize Capitalized?]]&lt;&gt; "", Table65[[#This Row],[Codon Optimize Capitalized?]]&lt;&gt; "No Options"),
    IF(MOD(LEN(SUBSTITUTE(SUBSTITUTE(SUBSTITUTE(SUBSTITUTE(SUBSTITUTE(Table65[[#This Row],[Custom Sequence/Bank ID]], "a", ""), "c", ""), "g", ""), "u", ""), "t", "")), 3) = 0,
        "",
        "Error 3: Optimization regions not divisible by 3"),
    "")</f>
        <v/>
      </c>
      <c r="BJ484" s="1" t="str">
        <f>IF(
    Table65[[#This Row],[Vector]]="Banked Construct",
    IF(
        AND(
            LEFT(Table65[[#This Row],[Custom Sequence/Bank ID]], 3)="RTC",
            ISNUMBER(VALUE(MID(Table65[[#This Row],[Custom Sequence/Bank ID]], 4, 7))),
            LEN(Table65[[#This Row],[Custom Sequence/Bank ID]])=10
        ),
        "",
        "Error 4: Incorrect Bank ID"
    ),
    ""
)</f>
        <v/>
      </c>
      <c r="BK484" s="1" t="str">
        <f>IF(
   AND(Table65[[#This Row],[Vector]]&lt;&gt;"Banked Construct", LEN(Table65[[#This Row],[Custom Sequence/Bank ID]])&gt;0),
   IF(
      LEN(
         SUBSTITUTE(
            SUBSTITUTE(
               SUBSTITUTE(
                  SUBSTITUTE(UPPER(Table65[[#This Row],[Custom Sequence/Bank ID]]),"A",""),
               "C",""),
            "T",""),
         "G","")
      )&gt;0,
      "Error 5: Non-ACGT characters present",
      ""
   ),
   ""
)</f>
        <v/>
      </c>
      <c r="BL484" s="4" t="str">
        <f>IF(AND(Table65[[#This Row],[Vector]] &lt;&gt; "Banked Construct",Table65[[#This Row],[Service]]="Custom RNA", LEN(Table65[[#This Row],[Custom Sequence/Bank ID]])&gt;10000),"Error 6: Maximum sequence length is 10,000nt",IF(AND(Table65[[#This Row],[Vector]] &lt;&gt; "Banked Construct",Table65[[#This Row],[Service]]="HT Custom RNA", LEN(Table65[[#This Row],[Custom Sequence/Bank ID]])&gt;5000),"Error 6: Maximum sequence length for HT is 5,000nt", IF(Table65[[#This Row],[Service]]="HT Geneblock Custom RNA", IF(AND(Table65[[#This Row],[Vector]]="RTC coding circRNA", LEN(Table65[[#This Row],[Custom Sequence/Bank ID]])&gt;3793),"Error 6: Maximum sequence length for Coding CircRNA Geneblock is 3,793nt", IF(AND(Table65[[#This Row],[Vector]]="RTC noncoding circRNA", LEN(Table65[[#This Row],[Custom Sequence/Bank ID]])&gt;4493),"Error 6: Maximum sequence length for Noncoding CircRNA Geneblock is 4,493nt", IF(AND(Table65[[#This Row],[Vector]]="RTC Other RNA", LEN(Table65[[#This Row],[Custom Sequence/Bank ID]])&gt;4913),"Error 6: Maximum sequence length for Other RNA Geneblock is 4,913nt",""))),"")))</f>
        <v/>
      </c>
      <c r="BM484" s="4" t="str">
        <f>IF(AND(Table65[[#This Row],[Vector]] &lt;&gt; "Banked Construct", Table65[[#This Row],[Service]]&lt;&gt;"Stock RNA", Table65[[#This Row],[Custom Sequence/Bank ID]]&lt;&gt;""),
    _xlfn.LET(
        _xlpm.Sequence, Table65[[#This Row],[Custom Sequence/Bank ID]],
        _xlpm.OriginalLength, IF(AND(Table65[[#This Row],[Codon Optimize Capitalized?]] &lt;&gt; "No", Table65[[#This Row],[Codon Optimize Capitalized?]] &lt;&gt; ""),
                           LEN(SUBSTITUTE(SUBSTITUTE(SUBSTITUTE(SUBSTITUTE(SUBSTITUTE(_xlpm.Sequence, "A", ""), "C", ""), "G", ""), "T", ""), "U", "")),
                           LEN(_xlpm.Sequence)),
        _xlpm.NoGCLength, IF(AND(Table65[[#This Row],[Codon Optimize Capitalized?]] &lt;&gt; "No", Table65[[#This Row],[Codon Optimize Capitalized?]] &lt;&gt; ""),
                       LEN((SUBSTITUTE(SUBSTITUTE(SUBSTITUTE(SUBSTITUTE(SUBSTITUTE(SUBSTITUTE(SUBSTITUTE(_xlpm.Sequence, "A", ""), "C", ""), "G", ""), "T", ""), "U", ""), "g", ""), "c", ""))),
                       LEN(SUBSTITUTE(SUBSTITUTE(UPPER(_xlpm.Sequence), "G", ""), "C", ""))),
        _xlpm.GCLength, _xlpm.OriginalLength - _xlpm.NoGCLength,
        _xlpm.GCPercentage, IF(_xlpm.OriginalLength &gt; 15, _xlpm.GCLength / _xlpm.OriginalLength, 0.5),
                IF(OR(_xlpm.GCPercentage &gt; 0.65, _xlpm.GCPercentage &lt; 0.25), "Warning 7: Unoptimized region GC is not between 25-65%", "")
    ),
    ""
)</f>
        <v/>
      </c>
      <c r="BN484" s="4" t="str" cm="1">
        <f t="array" ref="BN484">_xlfn.LET(
    _xlpm.ProblemFound, _xlfn.TEXTJOIN(", ", TRUE, IF(OR(Table65[[#This Row],[Codon Optimize Capitalized?]]="No", Table65[[#This Row],[Codon Optimize Capitalized?]]=""), IF((ISNUMBER(SEARCH(Table_Restriction_Enzymes[XbaI], Table65[[#This Row],[Custom Sequence/Bank ID]]))), Table_Restriction_Enzymes[XbaI], ""),IF((ISNUMBER(FIND(LOWER(Table_Restriction_Enzymes[XbaI]), Table65[[#This Row],[Custom Sequence/Bank ID]]))), Table_Restriction_Enzymes[XbaI], ""))),
    IF(_xlpm.ProblemFound="", "", "[" &amp; _xlpm.ProblemFound &amp; "]"))</f>
        <v/>
      </c>
      <c r="BO484" s="4" t="str">
        <f>IF(Table_Sequence_Check[[#This Row],[Restriction Enzyme 1 Check]]&lt;&gt;"", Table_Restriction_Enzymes[[#Headers],[XbaI]],"")</f>
        <v/>
      </c>
      <c r="BP484" s="4" t="str" cm="1">
        <f t="array" ref="BP484">_xlfn.LET(
    _xlpm.ProblemFound, _xlfn.TEXTJOIN(", ", TRUE, IF(OR(Table65[[#This Row],[Codon Optimize Capitalized?]]="No", Table65[[#This Row],[Codon Optimize Capitalized?]]=""), IF((ISNUMBER(SEARCH(Table_Restriction_Enzymes[AscI], Table65[[#This Row],[Custom Sequence/Bank ID]]))), Table_Restriction_Enzymes[AscI], ""),IF((ISNUMBER(FIND(LOWER(Table_Restriction_Enzymes[AscI]), Table65[[#This Row],[Custom Sequence/Bank ID]]))), Table_Restriction_Enzymes[AscI], ""))),
    IF(_xlpm.ProblemFound="", "", "[" &amp; _xlpm.ProblemFound &amp; "]"))</f>
        <v/>
      </c>
      <c r="BQ484" s="4" t="str">
        <f>IF(Table_Sequence_Check[[#This Row],[Restriction Enzyme 2 Check]]&lt;&gt;"", Table_Restriction_Enzymes[[#Headers],[AscI]],"")</f>
        <v/>
      </c>
      <c r="BR484" s="4" t="str">
        <f>IF(AND(Table65[[#This Row],[Vector]] &lt;&gt; "Banked Construct",Table65[[#This Row],[Service]]&lt;&gt;"Stock RNA", Table65[[#This Row],[Service]]&lt;&gt;"HT Geneblock Custom RNA", Table_Sequence_Check[[#This Row],[Restriction Enzyme 1 Check]]&lt;&gt;"", Table_Sequence_Check[[#This Row],[Restriction Enzyme 2 Check]]&lt;&gt; ""),"Error 8: Remove instances of one of the following: " &amp; _xlfn.CONCAT(Table_Sequence_Check[[#This Row],[Restriction Enzyme 1 Check]],Table_Sequence_Check[[#This Row],[Restriction Enzyme 2 Check]]),"")</f>
        <v/>
      </c>
      <c r="BS484" s="4" t="str" cm="1">
        <f t="array" ref="BS484">IF(
   AND(
      Table65[[#This Row],[Service]] &lt;&gt; "",
      OR(
         COUNTIF(Table65[Service], "HT Custom RNA") &gt; 0,
         COUNTIF(Table65[Service], "HT Geneblock Custom RNA") &gt; 0
      ),
      COUNTA(_xlfn.UNIQUE(_xlfn._xlws.FILTER(Table65[Service], Table65[Service] &lt;&gt; ""))) &gt; 1
   ),
   "Error 9: If selecting HT Custom RNA or HT Geneblock Custom RNA, all items must match the selected HT service",
   ""
)</f>
        <v/>
      </c>
      <c r="BT484" s="4" t="str" cm="1">
        <f t="array" ref="BT484">IF(
   AND(
      Table65[[#This Row],[Service]] &lt;&gt; "",
      OR(COUNTIF(Table65[Service], "*HT Custom RNA*") &gt; 0, COUNTIF(Table65[Service], "*HT Geneblock Custom RNA*") &gt; 0),
      OR(
         COUNTA(_xlfn.UNIQUE(_xlfn._xlws.FILTER(Table65[RNA Analytics], (Table65[Service] &lt;&gt; "")))) &gt; 1,
         COUNTA(_xlfn.UNIQUE(_xlfn._xlws.FILTER(Table65[Bank Construct?], (Table65[Service] &lt;&gt; "")))) &gt; 1,
         COUNTA(_xlfn.UNIQUE(_xlfn._xlws.FILTER(Table65[Synthesis Type], (Table65[Service] &lt;&gt; "")))) &gt; 1
      )
   ),
   "Error 10: If submitting HT Custom RNA or HT Geneblock Custom RNA service request, all items must have the same Synthesis Type, Banking, and Analytics",
   ""
)</f>
        <v/>
      </c>
      <c r="BU484" s="4" t="str">
        <f>IF(AND(OR(Table65[[#This Row],[Service]] = "HT Custom RNA",Table65[[#This Row],[Service]] = "HT Geneblock Custom RNA"), Table65[[#This Row],[Vector]]="Banked Construct"),"Error 11: Banked constructs cannot be submitted for HT/Geneblock Custom RNA service. Contact the core if you'd like to resynthesize an entire banked plate","")</f>
        <v/>
      </c>
      <c r="BV484" s="4" t="str">
        <f>IF(AND(Table65[[#This Row],[Service]] &lt;&gt; "", Table65[[#This Row],[Vector]]="Banked Construct", Table65[[#This Row],[Bank Construct?]]="Yes"),"Error 12: Cannot bank constructs that are already banked","")</f>
        <v/>
      </c>
      <c r="BW484" s="4" t="str" cm="1">
        <f t="array" ref="BW484">_xlfn.LET(
    _xlpm.ProblemFound, _xlfn.TEXTJOIN(", ", TRUE, IF(AND(Table65[[#This Row],[Synthesis Type]]="Other RNA", OR(Table65[[#This Row],[Codon Optimize Capitalized?]]="No", Table65[[#This Row],[Codon Optimize Capitalized?]]="")), IF((ISNUMBER(SEARCH(Table_pA_Check[pA Check], Table65[[#This Row],[Custom Sequence/Bank ID]]))), Table_pA_Check[pA Check], ""),IF((ISNUMBER(FIND(LOWER(Table_pA_Check[pA Check]), Table65[[#This Row],[Custom Sequence/Bank ID]]))), Table_pA_Check[pA Check], ""))),
    IF(_xlpm.ProblemFound="", "", "Error 13: Problem sequences found (" &amp; _xlpm.ProblemFound &amp; ")"))</f>
        <v/>
      </c>
      <c r="BX484" s="4" t="str">
        <f>IF(AND(Table65[[#This Row],[Service]] &lt;&gt; "", Table65[[#This Row],[Codon Optimize Capitalized?]]&lt;&gt; "No", Table65[[#This Row],[Codon Optimize Capitalized?]]&lt;&gt; "", Table65[[#This Row],[Codon Optimize Capitalized?]]&lt;&gt; "No Options", EXACT(Table65[[#This Row],[Custom Sequence/Bank ID]],LOWER(Table65[[#This Row],[Custom Sequence/Bank ID]]))),"Error 14: Codon optimization is selected, but sequence is lowercase. Change regions for optimization to uppercase","")</f>
        <v/>
      </c>
      <c r="BY484" s="4" t="str">
        <f>IF(COUNTIF(Table65[Name], Table65[[#This Row],[Name]]) &gt; 1, "Error 15: Duplicate name", "")</f>
        <v/>
      </c>
      <c r="BZ484" s="4" t="str">
        <f>IF(
   Table65[[#This Row],[Service]]&lt;&gt;"",
   IF(
      AND(Table65[[#This Row],[Formulation]]="", Table65[[#This Row],[Number of Aliquots]]&gt;1),
      "Error 16: The RTC can only aliquot formulated circRNA; unformulated circRNA is stable through many freeze-thaw cycles",
      ""
   ),
   ""
)</f>
        <v/>
      </c>
      <c r="CA484" s="4" t="str">
        <f>IF(
   Table65[[#This Row],[Service]]&lt;&gt;"",
   IF(
      Table65[[#This Row],[Number of Aliquots]] &gt; (Table65[[#This Row],[Quantity (mg)]]*20),
      "Error 17: Too many aliquots. Maximum aliquots for Quantity requested = " &amp; (Table65[[#This Row],[Quantity (mg)]]*20),
      ""
   ),
   ""
)</f>
        <v/>
      </c>
      <c r="CB484" s="4" t="str">
        <f>IF(
   AND(Table65[[#This Row],[Service]]&lt;&gt;"", Table65[[#This Row],[Quantity (mg)]]&lt;0.2, Table65[[#This Row],[Formulation]]&lt;&gt;"", Table65[[#This Row],[Formulation]]&lt;&gt;"None"),
   "Error 18: Quantity too low. Minimum is 0.2mg for formulations",
   ""
)</f>
        <v/>
      </c>
      <c r="CC484" s="4" t="str">
        <f>IF(
   AND(Table65[[#This Row],[Service]]&lt;&gt;"", Table65[[#This Row],[Vector]]="No Vector", Table65[[#This Row],[Service]]&lt;&gt;"HT Geneblock Custom RNA"),
   "Error 19: [No Vector] can only be used for Geneblock service",
   ""
)</f>
        <v/>
      </c>
      <c r="CD484" s="4" t="str">
        <f>_xlfn.LET(
    _xlpm.errorList, _xlfn.TEXTJOIN(". ", TRUE, Table_Sequence_Check[[#This Row],[Problem Sequence Check]:[GC Check]],Table_Sequence_Check[[#This Row],[Restriction Enzyme Error]:[Gblock No Vector Check]]),
    IF(AND(Table65[[#This Row],[Service]]&lt;&gt;"", Table65[[#This Row],[Custom Sequence/Bank ID]]&lt;&gt;"SPECIAL",_xlpm.errorList&lt;&gt;""), _xlpm.errorList &amp; ".", "")
)</f>
        <v/>
      </c>
      <c r="CF484" s="3" t="str">
        <f t="shared" si="35"/>
        <v>Required</v>
      </c>
      <c r="CG484" s="1" t="str">
        <f t="shared" si="36"/>
        <v>Optional</v>
      </c>
      <c r="CH484" s="1" t="str">
        <f>IF(Table65[[#This Row],[Service]]&lt;&gt;"",IF((Table65[[#This Row],[Service]]="HT Custom RNA") + (Table65[[#This Row],[Service]]="HT Geneblock Custom RNA"), "Empty","Required"),"Empty")</f>
        <v>Empty</v>
      </c>
      <c r="CI484" s="1" t="str">
        <f>IF(Table65[[#This Row],[Service]] = "Stock RNA", "Required","Empty")</f>
        <v>Empty</v>
      </c>
      <c r="CJ484" s="1" t="str">
        <f>IF(OR(Table65[[#This Row],[Service]] = "Custom RNA", Table65[[#This Row],[Service]] = "HT Custom RNA", Table65[[#This Row],[Service]] = "HT Geneblock Custom RNA", Table65[[#This Row],[Service]] = "Formulation"), "Required", "Empty")</f>
        <v>Empty</v>
      </c>
      <c r="CK484" s="1" t="str">
        <f>IF(OR(Table65[[#This Row],[Service]] = "Custom RNA", Table65[[#This Row],[Service]] = "HT Custom RNA", Table65[[#This Row],[Service]] = "HT Geneblock Custom RNA"), "Required", "Empty")</f>
        <v>Empty</v>
      </c>
      <c r="CL484" s="1" t="str">
        <f>IF(OR(Table65[[#This Row],[Service]] = "Custom RNA", Table65[[#This Row],[Service]] = "HT Custom RNA", Table65[[#This Row],[Service]] = "HT Geneblock Custom RNA"), "Required", "Empty")</f>
        <v>Empty</v>
      </c>
      <c r="CM484" s="1" t="str">
        <f>IF(OR(Table65[[#This Row],[Service]] = "Custom RNA", Table65[[#This Row],[Service]] = "HT Custom RNA", Table65[[#This Row],[Service]] = "HT Geneblock Custom RNA"), "Required", "Empty")</f>
        <v>Empty</v>
      </c>
      <c r="CN484" s="1" t="str">
        <f>IF(AND(Table65[[#This Row],[Vector]]&lt;&gt;"Banked Construct", OR(Table65[[#This Row],[Service]] = "Custom RNA", Table65[[#This Row],[Service]] = "HT Custom RNA",Table65[[#This Row],[Service]] = "HT Geneblock Custom RNA",)), "Optional", "Empty")</f>
        <v>Empty</v>
      </c>
      <c r="CO484" s="1" t="str">
        <f>IF(OR(Table65[[#This Row],[Service]] = "Custom RNA", Table65[[#This Row],[Service]] = "HT Custom RNA"), "Optional", "Empty")</f>
        <v>Empty</v>
      </c>
      <c r="CP484" s="1" t="str">
        <f>IF(OR(Table65[[#This Row],[Service]] = "Custom RNA", Table65[[#This Row],[Service]] = "HT Custom RNA", Table65[[#This Row],[Service]] = "HT Custom Geneblock RNA"), "Optional", "Empty")</f>
        <v>Empty</v>
      </c>
      <c r="CQ484" s="1" t="str">
        <f>IF(Table65[[#This Row],[Service]]&lt;&gt;"",IF(OR(Table65[[#This Row],[Service]]="HT Custom RNA", Table65[[#This Row],[Service]]="HT Geneblock Custom RNA"), "Empty","Optional"),"Empty")</f>
        <v>Empty</v>
      </c>
      <c r="CR484" s="1" t="str">
        <f>IF(AND(Table65[[#This Row],[Formulation]]&lt;&gt;"",Table65[[#This Row],[Formulation]]&lt;&gt;"None",Table65[[#This Row],[Formulation]]&lt;&gt;"No Options"), "Required","Empty")</f>
        <v>Empty</v>
      </c>
      <c r="CS484" s="1" t="str">
        <f>IF(AND(Table65[[#This Row],[Formulation]]&lt;&gt;"",Table65[[#This Row],[Formulation]]&lt;&gt;"None",Table65[[#This Row],[Formulation]]&lt;&gt;"No Options"), "Optional","Empty")</f>
        <v>Empty</v>
      </c>
      <c r="CT484" s="1" t="str">
        <f t="shared" si="37"/>
        <v>Optional</v>
      </c>
      <c r="CU484" s="1" t="str">
        <f t="shared" si="38"/>
        <v>Optional</v>
      </c>
      <c r="CV484" s="2" t="str">
        <f t="shared" si="39"/>
        <v>Optional</v>
      </c>
    </row>
    <row r="485" spans="1:100" x14ac:dyDescent="0.35">
      <c r="A485" s="69">
        <v>481</v>
      </c>
      <c r="B485" s="59"/>
      <c r="C485" s="83"/>
      <c r="D485" s="85"/>
      <c r="E485" s="90"/>
      <c r="F485" s="60"/>
      <c r="G485" s="60"/>
      <c r="H485" s="60"/>
      <c r="I485" s="61"/>
      <c r="J485" s="61"/>
      <c r="K485" s="105"/>
      <c r="L485" s="90"/>
      <c r="M485" s="60"/>
      <c r="N485" s="108"/>
      <c r="O485" s="91"/>
      <c r="P485" s="111"/>
      <c r="Q485" s="93" t="str">
        <f>Table_Sequence_Check[[#This Row],[Final Warnings]]</f>
        <v/>
      </c>
      <c r="R485" s="19"/>
      <c r="S485" s="19"/>
      <c r="T485" s="19"/>
      <c r="BG485" s="3" t="str" cm="1">
        <f t="array" ref="BG485">_xlfn.LET(
    _xlpm.ProblemFound, _xlfn.TEXTJOIN(", ", TRUE, IF(OR(Table65[[#This Row],[Codon Optimize Capitalized?]]="No", Table65[[#This Row],[Codon Optimize Capitalized?]]=""), IF((ISNUMBER(SEARCH(Table_Problem_Sequences[Problem Sequences], Table65[[#This Row],[Custom Sequence/Bank ID]]))), Table_Problem_Sequences[Problem Sequences], ""),IF((ISNUMBER(FIND(LOWER(Table_Problem_Sequences[Problem Sequences]), Table65[[#This Row],[Custom Sequence/Bank ID]]))), Table_Problem_Sequences[Problem Sequences], ""))),
    IF(_xlpm.ProblemFound="", "", "Warning 1: Problem sequences found (" &amp; _xlpm.ProblemFound &amp; ")"))</f>
        <v/>
      </c>
      <c r="BH485" s="3" t="str">
        <f>IF(AND(Table65[[#This Row],[Vector]] &lt;&gt; "Banked Construct",Table65[[#This Row],[Service]]&lt;&gt;"Stock RNA", LEN(Table65[[#This Row],[Custom Sequence/Bank ID]])&lt;300, Table65[[#This Row],[Custom Sequence/Bank ID]]&lt;&gt;""),"Comment: Sequence is less than 300nt. A spacer sequence will be added to bring the length up to 300nt","")</f>
        <v/>
      </c>
      <c r="BI485" s="1" t="str">
        <f>IF(AND(Table65[[#This Row],[Custom Sequence/Bank ID]]&lt;&gt;"", Table65[[#This Row],[Codon Optimize Capitalized?]]&lt;&gt; "No", Table65[[#This Row],[Codon Optimize Capitalized?]]&lt;&gt; "", Table65[[#This Row],[Codon Optimize Capitalized?]]&lt;&gt; "No Options"),
    IF(MOD(LEN(SUBSTITUTE(SUBSTITUTE(SUBSTITUTE(SUBSTITUTE(SUBSTITUTE(Table65[[#This Row],[Custom Sequence/Bank ID]], "a", ""), "c", ""), "g", ""), "u", ""), "t", "")), 3) = 0,
        "",
        "Error 3: Optimization regions not divisible by 3"),
    "")</f>
        <v/>
      </c>
      <c r="BJ485" s="1" t="str">
        <f>IF(
    Table65[[#This Row],[Vector]]="Banked Construct",
    IF(
        AND(
            LEFT(Table65[[#This Row],[Custom Sequence/Bank ID]], 3)="RTC",
            ISNUMBER(VALUE(MID(Table65[[#This Row],[Custom Sequence/Bank ID]], 4, 7))),
            LEN(Table65[[#This Row],[Custom Sequence/Bank ID]])=10
        ),
        "",
        "Error 4: Incorrect Bank ID"
    ),
    ""
)</f>
        <v/>
      </c>
      <c r="BK485" s="1" t="str">
        <f>IF(
   AND(Table65[[#This Row],[Vector]]&lt;&gt;"Banked Construct", LEN(Table65[[#This Row],[Custom Sequence/Bank ID]])&gt;0),
   IF(
      LEN(
         SUBSTITUTE(
            SUBSTITUTE(
               SUBSTITUTE(
                  SUBSTITUTE(UPPER(Table65[[#This Row],[Custom Sequence/Bank ID]]),"A",""),
               "C",""),
            "T",""),
         "G","")
      )&gt;0,
      "Error 5: Non-ACGT characters present",
      ""
   ),
   ""
)</f>
        <v/>
      </c>
      <c r="BL485" s="4" t="str">
        <f>IF(AND(Table65[[#This Row],[Vector]] &lt;&gt; "Banked Construct",Table65[[#This Row],[Service]]="Custom RNA", LEN(Table65[[#This Row],[Custom Sequence/Bank ID]])&gt;10000),"Error 6: Maximum sequence length is 10,000nt",IF(AND(Table65[[#This Row],[Vector]] &lt;&gt; "Banked Construct",Table65[[#This Row],[Service]]="HT Custom RNA", LEN(Table65[[#This Row],[Custom Sequence/Bank ID]])&gt;5000),"Error 6: Maximum sequence length for HT is 5,000nt", IF(Table65[[#This Row],[Service]]="HT Geneblock Custom RNA", IF(AND(Table65[[#This Row],[Vector]]="RTC coding circRNA", LEN(Table65[[#This Row],[Custom Sequence/Bank ID]])&gt;3793),"Error 6: Maximum sequence length for Coding CircRNA Geneblock is 3,793nt", IF(AND(Table65[[#This Row],[Vector]]="RTC noncoding circRNA", LEN(Table65[[#This Row],[Custom Sequence/Bank ID]])&gt;4493),"Error 6: Maximum sequence length for Noncoding CircRNA Geneblock is 4,493nt", IF(AND(Table65[[#This Row],[Vector]]="RTC Other RNA", LEN(Table65[[#This Row],[Custom Sequence/Bank ID]])&gt;4913),"Error 6: Maximum sequence length for Other RNA Geneblock is 4,913nt",""))),"")))</f>
        <v/>
      </c>
      <c r="BM485" s="4" t="str">
        <f>IF(AND(Table65[[#This Row],[Vector]] &lt;&gt; "Banked Construct", Table65[[#This Row],[Service]]&lt;&gt;"Stock RNA", Table65[[#This Row],[Custom Sequence/Bank ID]]&lt;&gt;""),
    _xlfn.LET(
        _xlpm.Sequence, Table65[[#This Row],[Custom Sequence/Bank ID]],
        _xlpm.OriginalLength, IF(AND(Table65[[#This Row],[Codon Optimize Capitalized?]] &lt;&gt; "No", Table65[[#This Row],[Codon Optimize Capitalized?]] &lt;&gt; ""),
                           LEN(SUBSTITUTE(SUBSTITUTE(SUBSTITUTE(SUBSTITUTE(SUBSTITUTE(_xlpm.Sequence, "A", ""), "C", ""), "G", ""), "T", ""), "U", "")),
                           LEN(_xlpm.Sequence)),
        _xlpm.NoGCLength, IF(AND(Table65[[#This Row],[Codon Optimize Capitalized?]] &lt;&gt; "No", Table65[[#This Row],[Codon Optimize Capitalized?]] &lt;&gt; ""),
                       LEN((SUBSTITUTE(SUBSTITUTE(SUBSTITUTE(SUBSTITUTE(SUBSTITUTE(SUBSTITUTE(SUBSTITUTE(_xlpm.Sequence, "A", ""), "C", ""), "G", ""), "T", ""), "U", ""), "g", ""), "c", ""))),
                       LEN(SUBSTITUTE(SUBSTITUTE(UPPER(_xlpm.Sequence), "G", ""), "C", ""))),
        _xlpm.GCLength, _xlpm.OriginalLength - _xlpm.NoGCLength,
        _xlpm.GCPercentage, IF(_xlpm.OriginalLength &gt; 15, _xlpm.GCLength / _xlpm.OriginalLength, 0.5),
                IF(OR(_xlpm.GCPercentage &gt; 0.65, _xlpm.GCPercentage &lt; 0.25), "Warning 7: Unoptimized region GC is not between 25-65%", "")
    ),
    ""
)</f>
        <v/>
      </c>
      <c r="BN485" s="4" t="str" cm="1">
        <f t="array" ref="BN485">_xlfn.LET(
    _xlpm.ProblemFound, _xlfn.TEXTJOIN(", ", TRUE, IF(OR(Table65[[#This Row],[Codon Optimize Capitalized?]]="No", Table65[[#This Row],[Codon Optimize Capitalized?]]=""), IF((ISNUMBER(SEARCH(Table_Restriction_Enzymes[XbaI], Table65[[#This Row],[Custom Sequence/Bank ID]]))), Table_Restriction_Enzymes[XbaI], ""),IF((ISNUMBER(FIND(LOWER(Table_Restriction_Enzymes[XbaI]), Table65[[#This Row],[Custom Sequence/Bank ID]]))), Table_Restriction_Enzymes[XbaI], ""))),
    IF(_xlpm.ProblemFound="", "", "[" &amp; _xlpm.ProblemFound &amp; "]"))</f>
        <v/>
      </c>
      <c r="BO485" s="4" t="str">
        <f>IF(Table_Sequence_Check[[#This Row],[Restriction Enzyme 1 Check]]&lt;&gt;"", Table_Restriction_Enzymes[[#Headers],[XbaI]],"")</f>
        <v/>
      </c>
      <c r="BP485" s="4" t="str" cm="1">
        <f t="array" ref="BP485">_xlfn.LET(
    _xlpm.ProblemFound, _xlfn.TEXTJOIN(", ", TRUE, IF(OR(Table65[[#This Row],[Codon Optimize Capitalized?]]="No", Table65[[#This Row],[Codon Optimize Capitalized?]]=""), IF((ISNUMBER(SEARCH(Table_Restriction_Enzymes[AscI], Table65[[#This Row],[Custom Sequence/Bank ID]]))), Table_Restriction_Enzymes[AscI], ""),IF((ISNUMBER(FIND(LOWER(Table_Restriction_Enzymes[AscI]), Table65[[#This Row],[Custom Sequence/Bank ID]]))), Table_Restriction_Enzymes[AscI], ""))),
    IF(_xlpm.ProblemFound="", "", "[" &amp; _xlpm.ProblemFound &amp; "]"))</f>
        <v/>
      </c>
      <c r="BQ485" s="4" t="str">
        <f>IF(Table_Sequence_Check[[#This Row],[Restriction Enzyme 2 Check]]&lt;&gt;"", Table_Restriction_Enzymes[[#Headers],[AscI]],"")</f>
        <v/>
      </c>
      <c r="BR485" s="4" t="str">
        <f>IF(AND(Table65[[#This Row],[Vector]] &lt;&gt; "Banked Construct",Table65[[#This Row],[Service]]&lt;&gt;"Stock RNA", Table65[[#This Row],[Service]]&lt;&gt;"HT Geneblock Custom RNA", Table_Sequence_Check[[#This Row],[Restriction Enzyme 1 Check]]&lt;&gt;"", Table_Sequence_Check[[#This Row],[Restriction Enzyme 2 Check]]&lt;&gt; ""),"Error 8: Remove instances of one of the following: " &amp; _xlfn.CONCAT(Table_Sequence_Check[[#This Row],[Restriction Enzyme 1 Check]],Table_Sequence_Check[[#This Row],[Restriction Enzyme 2 Check]]),"")</f>
        <v/>
      </c>
      <c r="BS485" s="4" t="str" cm="1">
        <f t="array" ref="BS485">IF(
   AND(
      Table65[[#This Row],[Service]] &lt;&gt; "",
      OR(
         COUNTIF(Table65[Service], "HT Custom RNA") &gt; 0,
         COUNTIF(Table65[Service], "HT Geneblock Custom RNA") &gt; 0
      ),
      COUNTA(_xlfn.UNIQUE(_xlfn._xlws.FILTER(Table65[Service], Table65[Service] &lt;&gt; ""))) &gt; 1
   ),
   "Error 9: If selecting HT Custom RNA or HT Geneblock Custom RNA, all items must match the selected HT service",
   ""
)</f>
        <v/>
      </c>
      <c r="BT485" s="4" t="str" cm="1">
        <f t="array" ref="BT485">IF(
   AND(
      Table65[[#This Row],[Service]] &lt;&gt; "",
      OR(COUNTIF(Table65[Service], "*HT Custom RNA*") &gt; 0, COUNTIF(Table65[Service], "*HT Geneblock Custom RNA*") &gt; 0),
      OR(
         COUNTA(_xlfn.UNIQUE(_xlfn._xlws.FILTER(Table65[RNA Analytics], (Table65[Service] &lt;&gt; "")))) &gt; 1,
         COUNTA(_xlfn.UNIQUE(_xlfn._xlws.FILTER(Table65[Bank Construct?], (Table65[Service] &lt;&gt; "")))) &gt; 1,
         COUNTA(_xlfn.UNIQUE(_xlfn._xlws.FILTER(Table65[Synthesis Type], (Table65[Service] &lt;&gt; "")))) &gt; 1
      )
   ),
   "Error 10: If submitting HT Custom RNA or HT Geneblock Custom RNA service request, all items must have the same Synthesis Type, Banking, and Analytics",
   ""
)</f>
        <v/>
      </c>
      <c r="BU485" s="4" t="str">
        <f>IF(AND(OR(Table65[[#This Row],[Service]] = "HT Custom RNA",Table65[[#This Row],[Service]] = "HT Geneblock Custom RNA"), Table65[[#This Row],[Vector]]="Banked Construct"),"Error 11: Banked constructs cannot be submitted for HT/Geneblock Custom RNA service. Contact the core if you'd like to resynthesize an entire banked plate","")</f>
        <v/>
      </c>
      <c r="BV485" s="4" t="str">
        <f>IF(AND(Table65[[#This Row],[Service]] &lt;&gt; "", Table65[[#This Row],[Vector]]="Banked Construct", Table65[[#This Row],[Bank Construct?]]="Yes"),"Error 12: Cannot bank constructs that are already banked","")</f>
        <v/>
      </c>
      <c r="BW485" s="4" t="str" cm="1">
        <f t="array" ref="BW485">_xlfn.LET(
    _xlpm.ProblemFound, _xlfn.TEXTJOIN(", ", TRUE, IF(AND(Table65[[#This Row],[Synthesis Type]]="Other RNA", OR(Table65[[#This Row],[Codon Optimize Capitalized?]]="No", Table65[[#This Row],[Codon Optimize Capitalized?]]="")), IF((ISNUMBER(SEARCH(Table_pA_Check[pA Check], Table65[[#This Row],[Custom Sequence/Bank ID]]))), Table_pA_Check[pA Check], ""),IF((ISNUMBER(FIND(LOWER(Table_pA_Check[pA Check]), Table65[[#This Row],[Custom Sequence/Bank ID]]))), Table_pA_Check[pA Check], ""))),
    IF(_xlpm.ProblemFound="", "", "Error 13: Problem sequences found (" &amp; _xlpm.ProblemFound &amp; ")"))</f>
        <v/>
      </c>
      <c r="BX485" s="4" t="str">
        <f>IF(AND(Table65[[#This Row],[Service]] &lt;&gt; "", Table65[[#This Row],[Codon Optimize Capitalized?]]&lt;&gt; "No", Table65[[#This Row],[Codon Optimize Capitalized?]]&lt;&gt; "", Table65[[#This Row],[Codon Optimize Capitalized?]]&lt;&gt; "No Options", EXACT(Table65[[#This Row],[Custom Sequence/Bank ID]],LOWER(Table65[[#This Row],[Custom Sequence/Bank ID]]))),"Error 14: Codon optimization is selected, but sequence is lowercase. Change regions for optimization to uppercase","")</f>
        <v/>
      </c>
      <c r="BY485" s="4" t="str">
        <f>IF(COUNTIF(Table65[Name], Table65[[#This Row],[Name]]) &gt; 1, "Error 15: Duplicate name", "")</f>
        <v/>
      </c>
      <c r="BZ485" s="4" t="str">
        <f>IF(
   Table65[[#This Row],[Service]]&lt;&gt;"",
   IF(
      AND(Table65[[#This Row],[Formulation]]="", Table65[[#This Row],[Number of Aliquots]]&gt;1),
      "Error 16: The RTC can only aliquot formulated circRNA; unformulated circRNA is stable through many freeze-thaw cycles",
      ""
   ),
   ""
)</f>
        <v/>
      </c>
      <c r="CA485" s="4" t="str">
        <f>IF(
   Table65[[#This Row],[Service]]&lt;&gt;"",
   IF(
      Table65[[#This Row],[Number of Aliquots]] &gt; (Table65[[#This Row],[Quantity (mg)]]*20),
      "Error 17: Too many aliquots. Maximum aliquots for Quantity requested = " &amp; (Table65[[#This Row],[Quantity (mg)]]*20),
      ""
   ),
   ""
)</f>
        <v/>
      </c>
      <c r="CB485" s="4" t="str">
        <f>IF(
   AND(Table65[[#This Row],[Service]]&lt;&gt;"", Table65[[#This Row],[Quantity (mg)]]&lt;0.2, Table65[[#This Row],[Formulation]]&lt;&gt;"", Table65[[#This Row],[Formulation]]&lt;&gt;"None"),
   "Error 18: Quantity too low. Minimum is 0.2mg for formulations",
   ""
)</f>
        <v/>
      </c>
      <c r="CC485" s="4" t="str">
        <f>IF(
   AND(Table65[[#This Row],[Service]]&lt;&gt;"", Table65[[#This Row],[Vector]]="No Vector", Table65[[#This Row],[Service]]&lt;&gt;"HT Geneblock Custom RNA"),
   "Error 19: [No Vector] can only be used for Geneblock service",
   ""
)</f>
        <v/>
      </c>
      <c r="CD485" s="4" t="str">
        <f>_xlfn.LET(
    _xlpm.errorList, _xlfn.TEXTJOIN(". ", TRUE, Table_Sequence_Check[[#This Row],[Problem Sequence Check]:[GC Check]],Table_Sequence_Check[[#This Row],[Restriction Enzyme Error]:[Gblock No Vector Check]]),
    IF(AND(Table65[[#This Row],[Service]]&lt;&gt;"", Table65[[#This Row],[Custom Sequence/Bank ID]]&lt;&gt;"SPECIAL",_xlpm.errorList&lt;&gt;""), _xlpm.errorList &amp; ".", "")
)</f>
        <v/>
      </c>
      <c r="CF485" s="3" t="str">
        <f t="shared" si="35"/>
        <v>Required</v>
      </c>
      <c r="CG485" s="1" t="str">
        <f t="shared" si="36"/>
        <v>Optional</v>
      </c>
      <c r="CH485" s="1" t="str">
        <f>IF(Table65[[#This Row],[Service]]&lt;&gt;"",IF((Table65[[#This Row],[Service]]="HT Custom RNA") + (Table65[[#This Row],[Service]]="HT Geneblock Custom RNA"), "Empty","Required"),"Empty")</f>
        <v>Empty</v>
      </c>
      <c r="CI485" s="1" t="str">
        <f>IF(Table65[[#This Row],[Service]] = "Stock RNA", "Required","Empty")</f>
        <v>Empty</v>
      </c>
      <c r="CJ485" s="1" t="str">
        <f>IF(OR(Table65[[#This Row],[Service]] = "Custom RNA", Table65[[#This Row],[Service]] = "HT Custom RNA", Table65[[#This Row],[Service]] = "HT Geneblock Custom RNA", Table65[[#This Row],[Service]] = "Formulation"), "Required", "Empty")</f>
        <v>Empty</v>
      </c>
      <c r="CK485" s="1" t="str">
        <f>IF(OR(Table65[[#This Row],[Service]] = "Custom RNA", Table65[[#This Row],[Service]] = "HT Custom RNA", Table65[[#This Row],[Service]] = "HT Geneblock Custom RNA"), "Required", "Empty")</f>
        <v>Empty</v>
      </c>
      <c r="CL485" s="1" t="str">
        <f>IF(OR(Table65[[#This Row],[Service]] = "Custom RNA", Table65[[#This Row],[Service]] = "HT Custom RNA", Table65[[#This Row],[Service]] = "HT Geneblock Custom RNA"), "Required", "Empty")</f>
        <v>Empty</v>
      </c>
      <c r="CM485" s="1" t="str">
        <f>IF(OR(Table65[[#This Row],[Service]] = "Custom RNA", Table65[[#This Row],[Service]] = "HT Custom RNA", Table65[[#This Row],[Service]] = "HT Geneblock Custom RNA"), "Required", "Empty")</f>
        <v>Empty</v>
      </c>
      <c r="CN485" s="1" t="str">
        <f>IF(AND(Table65[[#This Row],[Vector]]&lt;&gt;"Banked Construct", OR(Table65[[#This Row],[Service]] = "Custom RNA", Table65[[#This Row],[Service]] = "HT Custom RNA",Table65[[#This Row],[Service]] = "HT Geneblock Custom RNA",)), "Optional", "Empty")</f>
        <v>Empty</v>
      </c>
      <c r="CO485" s="1" t="str">
        <f>IF(OR(Table65[[#This Row],[Service]] = "Custom RNA", Table65[[#This Row],[Service]] = "HT Custom RNA"), "Optional", "Empty")</f>
        <v>Empty</v>
      </c>
      <c r="CP485" s="1" t="str">
        <f>IF(OR(Table65[[#This Row],[Service]] = "Custom RNA", Table65[[#This Row],[Service]] = "HT Custom RNA", Table65[[#This Row],[Service]] = "HT Custom Geneblock RNA"), "Optional", "Empty")</f>
        <v>Empty</v>
      </c>
      <c r="CQ485" s="1" t="str">
        <f>IF(Table65[[#This Row],[Service]]&lt;&gt;"",IF(OR(Table65[[#This Row],[Service]]="HT Custom RNA", Table65[[#This Row],[Service]]="HT Geneblock Custom RNA"), "Empty","Optional"),"Empty")</f>
        <v>Empty</v>
      </c>
      <c r="CR485" s="1" t="str">
        <f>IF(AND(Table65[[#This Row],[Formulation]]&lt;&gt;"",Table65[[#This Row],[Formulation]]&lt;&gt;"None",Table65[[#This Row],[Formulation]]&lt;&gt;"No Options"), "Required","Empty")</f>
        <v>Empty</v>
      </c>
      <c r="CS485" s="1" t="str">
        <f>IF(AND(Table65[[#This Row],[Formulation]]&lt;&gt;"",Table65[[#This Row],[Formulation]]&lt;&gt;"None",Table65[[#This Row],[Formulation]]&lt;&gt;"No Options"), "Optional","Empty")</f>
        <v>Empty</v>
      </c>
      <c r="CT485" s="1" t="str">
        <f t="shared" si="37"/>
        <v>Optional</v>
      </c>
      <c r="CU485" s="1" t="str">
        <f t="shared" si="38"/>
        <v>Optional</v>
      </c>
      <c r="CV485" s="2" t="str">
        <f t="shared" si="39"/>
        <v>Optional</v>
      </c>
    </row>
    <row r="486" spans="1:100" x14ac:dyDescent="0.35">
      <c r="A486" s="69">
        <v>482</v>
      </c>
      <c r="B486" s="59"/>
      <c r="C486" s="83"/>
      <c r="D486" s="85"/>
      <c r="E486" s="90"/>
      <c r="F486" s="60"/>
      <c r="G486" s="60"/>
      <c r="H486" s="60"/>
      <c r="I486" s="61"/>
      <c r="J486" s="61"/>
      <c r="K486" s="105"/>
      <c r="L486" s="90"/>
      <c r="M486" s="60"/>
      <c r="N486" s="108"/>
      <c r="O486" s="91"/>
      <c r="P486" s="111"/>
      <c r="Q486" s="93" t="str">
        <f>Table_Sequence_Check[[#This Row],[Final Warnings]]</f>
        <v/>
      </c>
      <c r="R486" s="19"/>
      <c r="S486" s="19"/>
      <c r="T486" s="19"/>
      <c r="BG486" s="3" t="str" cm="1">
        <f t="array" ref="BG486">_xlfn.LET(
    _xlpm.ProblemFound, _xlfn.TEXTJOIN(", ", TRUE, IF(OR(Table65[[#This Row],[Codon Optimize Capitalized?]]="No", Table65[[#This Row],[Codon Optimize Capitalized?]]=""), IF((ISNUMBER(SEARCH(Table_Problem_Sequences[Problem Sequences], Table65[[#This Row],[Custom Sequence/Bank ID]]))), Table_Problem_Sequences[Problem Sequences], ""),IF((ISNUMBER(FIND(LOWER(Table_Problem_Sequences[Problem Sequences]), Table65[[#This Row],[Custom Sequence/Bank ID]]))), Table_Problem_Sequences[Problem Sequences], ""))),
    IF(_xlpm.ProblemFound="", "", "Warning 1: Problem sequences found (" &amp; _xlpm.ProblemFound &amp; ")"))</f>
        <v/>
      </c>
      <c r="BH486" s="3" t="str">
        <f>IF(AND(Table65[[#This Row],[Vector]] &lt;&gt; "Banked Construct",Table65[[#This Row],[Service]]&lt;&gt;"Stock RNA", LEN(Table65[[#This Row],[Custom Sequence/Bank ID]])&lt;300, Table65[[#This Row],[Custom Sequence/Bank ID]]&lt;&gt;""),"Comment: Sequence is less than 300nt. A spacer sequence will be added to bring the length up to 300nt","")</f>
        <v/>
      </c>
      <c r="BI486" s="1" t="str">
        <f>IF(AND(Table65[[#This Row],[Custom Sequence/Bank ID]]&lt;&gt;"", Table65[[#This Row],[Codon Optimize Capitalized?]]&lt;&gt; "No", Table65[[#This Row],[Codon Optimize Capitalized?]]&lt;&gt; "", Table65[[#This Row],[Codon Optimize Capitalized?]]&lt;&gt; "No Options"),
    IF(MOD(LEN(SUBSTITUTE(SUBSTITUTE(SUBSTITUTE(SUBSTITUTE(SUBSTITUTE(Table65[[#This Row],[Custom Sequence/Bank ID]], "a", ""), "c", ""), "g", ""), "u", ""), "t", "")), 3) = 0,
        "",
        "Error 3: Optimization regions not divisible by 3"),
    "")</f>
        <v/>
      </c>
      <c r="BJ486" s="1" t="str">
        <f>IF(
    Table65[[#This Row],[Vector]]="Banked Construct",
    IF(
        AND(
            LEFT(Table65[[#This Row],[Custom Sequence/Bank ID]], 3)="RTC",
            ISNUMBER(VALUE(MID(Table65[[#This Row],[Custom Sequence/Bank ID]], 4, 7))),
            LEN(Table65[[#This Row],[Custom Sequence/Bank ID]])=10
        ),
        "",
        "Error 4: Incorrect Bank ID"
    ),
    ""
)</f>
        <v/>
      </c>
      <c r="BK486" s="1" t="str">
        <f>IF(
   AND(Table65[[#This Row],[Vector]]&lt;&gt;"Banked Construct", LEN(Table65[[#This Row],[Custom Sequence/Bank ID]])&gt;0),
   IF(
      LEN(
         SUBSTITUTE(
            SUBSTITUTE(
               SUBSTITUTE(
                  SUBSTITUTE(UPPER(Table65[[#This Row],[Custom Sequence/Bank ID]]),"A",""),
               "C",""),
            "T",""),
         "G","")
      )&gt;0,
      "Error 5: Non-ACGT characters present",
      ""
   ),
   ""
)</f>
        <v/>
      </c>
      <c r="BL486" s="4" t="str">
        <f>IF(AND(Table65[[#This Row],[Vector]] &lt;&gt; "Banked Construct",Table65[[#This Row],[Service]]="Custom RNA", LEN(Table65[[#This Row],[Custom Sequence/Bank ID]])&gt;10000),"Error 6: Maximum sequence length is 10,000nt",IF(AND(Table65[[#This Row],[Vector]] &lt;&gt; "Banked Construct",Table65[[#This Row],[Service]]="HT Custom RNA", LEN(Table65[[#This Row],[Custom Sequence/Bank ID]])&gt;5000),"Error 6: Maximum sequence length for HT is 5,000nt", IF(Table65[[#This Row],[Service]]="HT Geneblock Custom RNA", IF(AND(Table65[[#This Row],[Vector]]="RTC coding circRNA", LEN(Table65[[#This Row],[Custom Sequence/Bank ID]])&gt;3793),"Error 6: Maximum sequence length for Coding CircRNA Geneblock is 3,793nt", IF(AND(Table65[[#This Row],[Vector]]="RTC noncoding circRNA", LEN(Table65[[#This Row],[Custom Sequence/Bank ID]])&gt;4493),"Error 6: Maximum sequence length for Noncoding CircRNA Geneblock is 4,493nt", IF(AND(Table65[[#This Row],[Vector]]="RTC Other RNA", LEN(Table65[[#This Row],[Custom Sequence/Bank ID]])&gt;4913),"Error 6: Maximum sequence length for Other RNA Geneblock is 4,913nt",""))),"")))</f>
        <v/>
      </c>
      <c r="BM486" s="4" t="str">
        <f>IF(AND(Table65[[#This Row],[Vector]] &lt;&gt; "Banked Construct", Table65[[#This Row],[Service]]&lt;&gt;"Stock RNA", Table65[[#This Row],[Custom Sequence/Bank ID]]&lt;&gt;""),
    _xlfn.LET(
        _xlpm.Sequence, Table65[[#This Row],[Custom Sequence/Bank ID]],
        _xlpm.OriginalLength, IF(AND(Table65[[#This Row],[Codon Optimize Capitalized?]] &lt;&gt; "No", Table65[[#This Row],[Codon Optimize Capitalized?]] &lt;&gt; ""),
                           LEN(SUBSTITUTE(SUBSTITUTE(SUBSTITUTE(SUBSTITUTE(SUBSTITUTE(_xlpm.Sequence, "A", ""), "C", ""), "G", ""), "T", ""), "U", "")),
                           LEN(_xlpm.Sequence)),
        _xlpm.NoGCLength, IF(AND(Table65[[#This Row],[Codon Optimize Capitalized?]] &lt;&gt; "No", Table65[[#This Row],[Codon Optimize Capitalized?]] &lt;&gt; ""),
                       LEN((SUBSTITUTE(SUBSTITUTE(SUBSTITUTE(SUBSTITUTE(SUBSTITUTE(SUBSTITUTE(SUBSTITUTE(_xlpm.Sequence, "A", ""), "C", ""), "G", ""), "T", ""), "U", ""), "g", ""), "c", ""))),
                       LEN(SUBSTITUTE(SUBSTITUTE(UPPER(_xlpm.Sequence), "G", ""), "C", ""))),
        _xlpm.GCLength, _xlpm.OriginalLength - _xlpm.NoGCLength,
        _xlpm.GCPercentage, IF(_xlpm.OriginalLength &gt; 15, _xlpm.GCLength / _xlpm.OriginalLength, 0.5),
                IF(OR(_xlpm.GCPercentage &gt; 0.65, _xlpm.GCPercentage &lt; 0.25), "Warning 7: Unoptimized region GC is not between 25-65%", "")
    ),
    ""
)</f>
        <v/>
      </c>
      <c r="BN486" s="4" t="str" cm="1">
        <f t="array" ref="BN486">_xlfn.LET(
    _xlpm.ProblemFound, _xlfn.TEXTJOIN(", ", TRUE, IF(OR(Table65[[#This Row],[Codon Optimize Capitalized?]]="No", Table65[[#This Row],[Codon Optimize Capitalized?]]=""), IF((ISNUMBER(SEARCH(Table_Restriction_Enzymes[XbaI], Table65[[#This Row],[Custom Sequence/Bank ID]]))), Table_Restriction_Enzymes[XbaI], ""),IF((ISNUMBER(FIND(LOWER(Table_Restriction_Enzymes[XbaI]), Table65[[#This Row],[Custom Sequence/Bank ID]]))), Table_Restriction_Enzymes[XbaI], ""))),
    IF(_xlpm.ProblemFound="", "", "[" &amp; _xlpm.ProblemFound &amp; "]"))</f>
        <v/>
      </c>
      <c r="BO486" s="4" t="str">
        <f>IF(Table_Sequence_Check[[#This Row],[Restriction Enzyme 1 Check]]&lt;&gt;"", Table_Restriction_Enzymes[[#Headers],[XbaI]],"")</f>
        <v/>
      </c>
      <c r="BP486" s="4" t="str" cm="1">
        <f t="array" ref="BP486">_xlfn.LET(
    _xlpm.ProblemFound, _xlfn.TEXTJOIN(", ", TRUE, IF(OR(Table65[[#This Row],[Codon Optimize Capitalized?]]="No", Table65[[#This Row],[Codon Optimize Capitalized?]]=""), IF((ISNUMBER(SEARCH(Table_Restriction_Enzymes[AscI], Table65[[#This Row],[Custom Sequence/Bank ID]]))), Table_Restriction_Enzymes[AscI], ""),IF((ISNUMBER(FIND(LOWER(Table_Restriction_Enzymes[AscI]), Table65[[#This Row],[Custom Sequence/Bank ID]]))), Table_Restriction_Enzymes[AscI], ""))),
    IF(_xlpm.ProblemFound="", "", "[" &amp; _xlpm.ProblemFound &amp; "]"))</f>
        <v/>
      </c>
      <c r="BQ486" s="4" t="str">
        <f>IF(Table_Sequence_Check[[#This Row],[Restriction Enzyme 2 Check]]&lt;&gt;"", Table_Restriction_Enzymes[[#Headers],[AscI]],"")</f>
        <v/>
      </c>
      <c r="BR486" s="4" t="str">
        <f>IF(AND(Table65[[#This Row],[Vector]] &lt;&gt; "Banked Construct",Table65[[#This Row],[Service]]&lt;&gt;"Stock RNA", Table65[[#This Row],[Service]]&lt;&gt;"HT Geneblock Custom RNA", Table_Sequence_Check[[#This Row],[Restriction Enzyme 1 Check]]&lt;&gt;"", Table_Sequence_Check[[#This Row],[Restriction Enzyme 2 Check]]&lt;&gt; ""),"Error 8: Remove instances of one of the following: " &amp; _xlfn.CONCAT(Table_Sequence_Check[[#This Row],[Restriction Enzyme 1 Check]],Table_Sequence_Check[[#This Row],[Restriction Enzyme 2 Check]]),"")</f>
        <v/>
      </c>
      <c r="BS486" s="4" t="str" cm="1">
        <f t="array" ref="BS486">IF(
   AND(
      Table65[[#This Row],[Service]] &lt;&gt; "",
      OR(
         COUNTIF(Table65[Service], "HT Custom RNA") &gt; 0,
         COUNTIF(Table65[Service], "HT Geneblock Custom RNA") &gt; 0
      ),
      COUNTA(_xlfn.UNIQUE(_xlfn._xlws.FILTER(Table65[Service], Table65[Service] &lt;&gt; ""))) &gt; 1
   ),
   "Error 9: If selecting HT Custom RNA or HT Geneblock Custom RNA, all items must match the selected HT service",
   ""
)</f>
        <v/>
      </c>
      <c r="BT486" s="4" t="str" cm="1">
        <f t="array" ref="BT486">IF(
   AND(
      Table65[[#This Row],[Service]] &lt;&gt; "",
      OR(COUNTIF(Table65[Service], "*HT Custom RNA*") &gt; 0, COUNTIF(Table65[Service], "*HT Geneblock Custom RNA*") &gt; 0),
      OR(
         COUNTA(_xlfn.UNIQUE(_xlfn._xlws.FILTER(Table65[RNA Analytics], (Table65[Service] &lt;&gt; "")))) &gt; 1,
         COUNTA(_xlfn.UNIQUE(_xlfn._xlws.FILTER(Table65[Bank Construct?], (Table65[Service] &lt;&gt; "")))) &gt; 1,
         COUNTA(_xlfn.UNIQUE(_xlfn._xlws.FILTER(Table65[Synthesis Type], (Table65[Service] &lt;&gt; "")))) &gt; 1
      )
   ),
   "Error 10: If submitting HT Custom RNA or HT Geneblock Custom RNA service request, all items must have the same Synthesis Type, Banking, and Analytics",
   ""
)</f>
        <v/>
      </c>
      <c r="BU486" s="4" t="str">
        <f>IF(AND(OR(Table65[[#This Row],[Service]] = "HT Custom RNA",Table65[[#This Row],[Service]] = "HT Geneblock Custom RNA"), Table65[[#This Row],[Vector]]="Banked Construct"),"Error 11: Banked constructs cannot be submitted for HT/Geneblock Custom RNA service. Contact the core if you'd like to resynthesize an entire banked plate","")</f>
        <v/>
      </c>
      <c r="BV486" s="4" t="str">
        <f>IF(AND(Table65[[#This Row],[Service]] &lt;&gt; "", Table65[[#This Row],[Vector]]="Banked Construct", Table65[[#This Row],[Bank Construct?]]="Yes"),"Error 12: Cannot bank constructs that are already banked","")</f>
        <v/>
      </c>
      <c r="BW486" s="4" t="str" cm="1">
        <f t="array" ref="BW486">_xlfn.LET(
    _xlpm.ProblemFound, _xlfn.TEXTJOIN(", ", TRUE, IF(AND(Table65[[#This Row],[Synthesis Type]]="Other RNA", OR(Table65[[#This Row],[Codon Optimize Capitalized?]]="No", Table65[[#This Row],[Codon Optimize Capitalized?]]="")), IF((ISNUMBER(SEARCH(Table_pA_Check[pA Check], Table65[[#This Row],[Custom Sequence/Bank ID]]))), Table_pA_Check[pA Check], ""),IF((ISNUMBER(FIND(LOWER(Table_pA_Check[pA Check]), Table65[[#This Row],[Custom Sequence/Bank ID]]))), Table_pA_Check[pA Check], ""))),
    IF(_xlpm.ProblemFound="", "", "Error 13: Problem sequences found (" &amp; _xlpm.ProblemFound &amp; ")"))</f>
        <v/>
      </c>
      <c r="BX486" s="4" t="str">
        <f>IF(AND(Table65[[#This Row],[Service]] &lt;&gt; "", Table65[[#This Row],[Codon Optimize Capitalized?]]&lt;&gt; "No", Table65[[#This Row],[Codon Optimize Capitalized?]]&lt;&gt; "", Table65[[#This Row],[Codon Optimize Capitalized?]]&lt;&gt; "No Options", EXACT(Table65[[#This Row],[Custom Sequence/Bank ID]],LOWER(Table65[[#This Row],[Custom Sequence/Bank ID]]))),"Error 14: Codon optimization is selected, but sequence is lowercase. Change regions for optimization to uppercase","")</f>
        <v/>
      </c>
      <c r="BY486" s="4" t="str">
        <f>IF(COUNTIF(Table65[Name], Table65[[#This Row],[Name]]) &gt; 1, "Error 15: Duplicate name", "")</f>
        <v/>
      </c>
      <c r="BZ486" s="4" t="str">
        <f>IF(
   Table65[[#This Row],[Service]]&lt;&gt;"",
   IF(
      AND(Table65[[#This Row],[Formulation]]="", Table65[[#This Row],[Number of Aliquots]]&gt;1),
      "Error 16: The RTC can only aliquot formulated circRNA; unformulated circRNA is stable through many freeze-thaw cycles",
      ""
   ),
   ""
)</f>
        <v/>
      </c>
      <c r="CA486" s="4" t="str">
        <f>IF(
   Table65[[#This Row],[Service]]&lt;&gt;"",
   IF(
      Table65[[#This Row],[Number of Aliquots]] &gt; (Table65[[#This Row],[Quantity (mg)]]*20),
      "Error 17: Too many aliquots. Maximum aliquots for Quantity requested = " &amp; (Table65[[#This Row],[Quantity (mg)]]*20),
      ""
   ),
   ""
)</f>
        <v/>
      </c>
      <c r="CB486" s="4" t="str">
        <f>IF(
   AND(Table65[[#This Row],[Service]]&lt;&gt;"", Table65[[#This Row],[Quantity (mg)]]&lt;0.2, Table65[[#This Row],[Formulation]]&lt;&gt;"", Table65[[#This Row],[Formulation]]&lt;&gt;"None"),
   "Error 18: Quantity too low. Minimum is 0.2mg for formulations",
   ""
)</f>
        <v/>
      </c>
      <c r="CC486" s="4" t="str">
        <f>IF(
   AND(Table65[[#This Row],[Service]]&lt;&gt;"", Table65[[#This Row],[Vector]]="No Vector", Table65[[#This Row],[Service]]&lt;&gt;"HT Geneblock Custom RNA"),
   "Error 19: [No Vector] can only be used for Geneblock service",
   ""
)</f>
        <v/>
      </c>
      <c r="CD486" s="4" t="str">
        <f>_xlfn.LET(
    _xlpm.errorList, _xlfn.TEXTJOIN(". ", TRUE, Table_Sequence_Check[[#This Row],[Problem Sequence Check]:[GC Check]],Table_Sequence_Check[[#This Row],[Restriction Enzyme Error]:[Gblock No Vector Check]]),
    IF(AND(Table65[[#This Row],[Service]]&lt;&gt;"", Table65[[#This Row],[Custom Sequence/Bank ID]]&lt;&gt;"SPECIAL",_xlpm.errorList&lt;&gt;""), _xlpm.errorList &amp; ".", "")
)</f>
        <v/>
      </c>
      <c r="CF486" s="3" t="str">
        <f t="shared" si="35"/>
        <v>Required</v>
      </c>
      <c r="CG486" s="1" t="str">
        <f t="shared" si="36"/>
        <v>Optional</v>
      </c>
      <c r="CH486" s="1" t="str">
        <f>IF(Table65[[#This Row],[Service]]&lt;&gt;"",IF((Table65[[#This Row],[Service]]="HT Custom RNA") + (Table65[[#This Row],[Service]]="HT Geneblock Custom RNA"), "Empty","Required"),"Empty")</f>
        <v>Empty</v>
      </c>
      <c r="CI486" s="1" t="str">
        <f>IF(Table65[[#This Row],[Service]] = "Stock RNA", "Required","Empty")</f>
        <v>Empty</v>
      </c>
      <c r="CJ486" s="1" t="str">
        <f>IF(OR(Table65[[#This Row],[Service]] = "Custom RNA", Table65[[#This Row],[Service]] = "HT Custom RNA", Table65[[#This Row],[Service]] = "HT Geneblock Custom RNA", Table65[[#This Row],[Service]] = "Formulation"), "Required", "Empty")</f>
        <v>Empty</v>
      </c>
      <c r="CK486" s="1" t="str">
        <f>IF(OR(Table65[[#This Row],[Service]] = "Custom RNA", Table65[[#This Row],[Service]] = "HT Custom RNA", Table65[[#This Row],[Service]] = "HT Geneblock Custom RNA"), "Required", "Empty")</f>
        <v>Empty</v>
      </c>
      <c r="CL486" s="1" t="str">
        <f>IF(OR(Table65[[#This Row],[Service]] = "Custom RNA", Table65[[#This Row],[Service]] = "HT Custom RNA", Table65[[#This Row],[Service]] = "HT Geneblock Custom RNA"), "Required", "Empty")</f>
        <v>Empty</v>
      </c>
      <c r="CM486" s="1" t="str">
        <f>IF(OR(Table65[[#This Row],[Service]] = "Custom RNA", Table65[[#This Row],[Service]] = "HT Custom RNA", Table65[[#This Row],[Service]] = "HT Geneblock Custom RNA"), "Required", "Empty")</f>
        <v>Empty</v>
      </c>
      <c r="CN486" s="1" t="str">
        <f>IF(AND(Table65[[#This Row],[Vector]]&lt;&gt;"Banked Construct", OR(Table65[[#This Row],[Service]] = "Custom RNA", Table65[[#This Row],[Service]] = "HT Custom RNA",Table65[[#This Row],[Service]] = "HT Geneblock Custom RNA",)), "Optional", "Empty")</f>
        <v>Empty</v>
      </c>
      <c r="CO486" s="1" t="str">
        <f>IF(OR(Table65[[#This Row],[Service]] = "Custom RNA", Table65[[#This Row],[Service]] = "HT Custom RNA"), "Optional", "Empty")</f>
        <v>Empty</v>
      </c>
      <c r="CP486" s="1" t="str">
        <f>IF(OR(Table65[[#This Row],[Service]] = "Custom RNA", Table65[[#This Row],[Service]] = "HT Custom RNA", Table65[[#This Row],[Service]] = "HT Custom Geneblock RNA"), "Optional", "Empty")</f>
        <v>Empty</v>
      </c>
      <c r="CQ486" s="1" t="str">
        <f>IF(Table65[[#This Row],[Service]]&lt;&gt;"",IF(OR(Table65[[#This Row],[Service]]="HT Custom RNA", Table65[[#This Row],[Service]]="HT Geneblock Custom RNA"), "Empty","Optional"),"Empty")</f>
        <v>Empty</v>
      </c>
      <c r="CR486" s="1" t="str">
        <f>IF(AND(Table65[[#This Row],[Formulation]]&lt;&gt;"",Table65[[#This Row],[Formulation]]&lt;&gt;"None",Table65[[#This Row],[Formulation]]&lt;&gt;"No Options"), "Required","Empty")</f>
        <v>Empty</v>
      </c>
      <c r="CS486" s="1" t="str">
        <f>IF(AND(Table65[[#This Row],[Formulation]]&lt;&gt;"",Table65[[#This Row],[Formulation]]&lt;&gt;"None",Table65[[#This Row],[Formulation]]&lt;&gt;"No Options"), "Optional","Empty")</f>
        <v>Empty</v>
      </c>
      <c r="CT486" s="1" t="str">
        <f t="shared" si="37"/>
        <v>Optional</v>
      </c>
      <c r="CU486" s="1" t="str">
        <f t="shared" si="38"/>
        <v>Optional</v>
      </c>
      <c r="CV486" s="2" t="str">
        <f t="shared" si="39"/>
        <v>Optional</v>
      </c>
    </row>
    <row r="487" spans="1:100" x14ac:dyDescent="0.35">
      <c r="A487" s="69">
        <v>483</v>
      </c>
      <c r="B487" s="59"/>
      <c r="C487" s="83"/>
      <c r="D487" s="85"/>
      <c r="E487" s="90"/>
      <c r="F487" s="60"/>
      <c r="G487" s="60"/>
      <c r="H487" s="60"/>
      <c r="I487" s="61"/>
      <c r="J487" s="61"/>
      <c r="K487" s="105"/>
      <c r="L487" s="90"/>
      <c r="M487" s="60"/>
      <c r="N487" s="108"/>
      <c r="O487" s="91"/>
      <c r="P487" s="111"/>
      <c r="Q487" s="93" t="str">
        <f>Table_Sequence_Check[[#This Row],[Final Warnings]]</f>
        <v/>
      </c>
      <c r="R487" s="19"/>
      <c r="S487" s="19"/>
      <c r="T487" s="19"/>
      <c r="BG487" s="3" t="str" cm="1">
        <f t="array" ref="BG487">_xlfn.LET(
    _xlpm.ProblemFound, _xlfn.TEXTJOIN(", ", TRUE, IF(OR(Table65[[#This Row],[Codon Optimize Capitalized?]]="No", Table65[[#This Row],[Codon Optimize Capitalized?]]=""), IF((ISNUMBER(SEARCH(Table_Problem_Sequences[Problem Sequences], Table65[[#This Row],[Custom Sequence/Bank ID]]))), Table_Problem_Sequences[Problem Sequences], ""),IF((ISNUMBER(FIND(LOWER(Table_Problem_Sequences[Problem Sequences]), Table65[[#This Row],[Custom Sequence/Bank ID]]))), Table_Problem_Sequences[Problem Sequences], ""))),
    IF(_xlpm.ProblemFound="", "", "Warning 1: Problem sequences found (" &amp; _xlpm.ProblemFound &amp; ")"))</f>
        <v/>
      </c>
      <c r="BH487" s="3" t="str">
        <f>IF(AND(Table65[[#This Row],[Vector]] &lt;&gt; "Banked Construct",Table65[[#This Row],[Service]]&lt;&gt;"Stock RNA", LEN(Table65[[#This Row],[Custom Sequence/Bank ID]])&lt;300, Table65[[#This Row],[Custom Sequence/Bank ID]]&lt;&gt;""),"Comment: Sequence is less than 300nt. A spacer sequence will be added to bring the length up to 300nt","")</f>
        <v/>
      </c>
      <c r="BI487" s="1" t="str">
        <f>IF(AND(Table65[[#This Row],[Custom Sequence/Bank ID]]&lt;&gt;"", Table65[[#This Row],[Codon Optimize Capitalized?]]&lt;&gt; "No", Table65[[#This Row],[Codon Optimize Capitalized?]]&lt;&gt; "", Table65[[#This Row],[Codon Optimize Capitalized?]]&lt;&gt; "No Options"),
    IF(MOD(LEN(SUBSTITUTE(SUBSTITUTE(SUBSTITUTE(SUBSTITUTE(SUBSTITUTE(Table65[[#This Row],[Custom Sequence/Bank ID]], "a", ""), "c", ""), "g", ""), "u", ""), "t", "")), 3) = 0,
        "",
        "Error 3: Optimization regions not divisible by 3"),
    "")</f>
        <v/>
      </c>
      <c r="BJ487" s="1" t="str">
        <f>IF(
    Table65[[#This Row],[Vector]]="Banked Construct",
    IF(
        AND(
            LEFT(Table65[[#This Row],[Custom Sequence/Bank ID]], 3)="RTC",
            ISNUMBER(VALUE(MID(Table65[[#This Row],[Custom Sequence/Bank ID]], 4, 7))),
            LEN(Table65[[#This Row],[Custom Sequence/Bank ID]])=10
        ),
        "",
        "Error 4: Incorrect Bank ID"
    ),
    ""
)</f>
        <v/>
      </c>
      <c r="BK487" s="1" t="str">
        <f>IF(
   AND(Table65[[#This Row],[Vector]]&lt;&gt;"Banked Construct", LEN(Table65[[#This Row],[Custom Sequence/Bank ID]])&gt;0),
   IF(
      LEN(
         SUBSTITUTE(
            SUBSTITUTE(
               SUBSTITUTE(
                  SUBSTITUTE(UPPER(Table65[[#This Row],[Custom Sequence/Bank ID]]),"A",""),
               "C",""),
            "T",""),
         "G","")
      )&gt;0,
      "Error 5: Non-ACGT characters present",
      ""
   ),
   ""
)</f>
        <v/>
      </c>
      <c r="BL487" s="4" t="str">
        <f>IF(AND(Table65[[#This Row],[Vector]] &lt;&gt; "Banked Construct",Table65[[#This Row],[Service]]="Custom RNA", LEN(Table65[[#This Row],[Custom Sequence/Bank ID]])&gt;10000),"Error 6: Maximum sequence length is 10,000nt",IF(AND(Table65[[#This Row],[Vector]] &lt;&gt; "Banked Construct",Table65[[#This Row],[Service]]="HT Custom RNA", LEN(Table65[[#This Row],[Custom Sequence/Bank ID]])&gt;5000),"Error 6: Maximum sequence length for HT is 5,000nt", IF(Table65[[#This Row],[Service]]="HT Geneblock Custom RNA", IF(AND(Table65[[#This Row],[Vector]]="RTC coding circRNA", LEN(Table65[[#This Row],[Custom Sequence/Bank ID]])&gt;3793),"Error 6: Maximum sequence length for Coding CircRNA Geneblock is 3,793nt", IF(AND(Table65[[#This Row],[Vector]]="RTC noncoding circRNA", LEN(Table65[[#This Row],[Custom Sequence/Bank ID]])&gt;4493),"Error 6: Maximum sequence length for Noncoding CircRNA Geneblock is 4,493nt", IF(AND(Table65[[#This Row],[Vector]]="RTC Other RNA", LEN(Table65[[#This Row],[Custom Sequence/Bank ID]])&gt;4913),"Error 6: Maximum sequence length for Other RNA Geneblock is 4,913nt",""))),"")))</f>
        <v/>
      </c>
      <c r="BM487" s="4" t="str">
        <f>IF(AND(Table65[[#This Row],[Vector]] &lt;&gt; "Banked Construct", Table65[[#This Row],[Service]]&lt;&gt;"Stock RNA", Table65[[#This Row],[Custom Sequence/Bank ID]]&lt;&gt;""),
    _xlfn.LET(
        _xlpm.Sequence, Table65[[#This Row],[Custom Sequence/Bank ID]],
        _xlpm.OriginalLength, IF(AND(Table65[[#This Row],[Codon Optimize Capitalized?]] &lt;&gt; "No", Table65[[#This Row],[Codon Optimize Capitalized?]] &lt;&gt; ""),
                           LEN(SUBSTITUTE(SUBSTITUTE(SUBSTITUTE(SUBSTITUTE(SUBSTITUTE(_xlpm.Sequence, "A", ""), "C", ""), "G", ""), "T", ""), "U", "")),
                           LEN(_xlpm.Sequence)),
        _xlpm.NoGCLength, IF(AND(Table65[[#This Row],[Codon Optimize Capitalized?]] &lt;&gt; "No", Table65[[#This Row],[Codon Optimize Capitalized?]] &lt;&gt; ""),
                       LEN((SUBSTITUTE(SUBSTITUTE(SUBSTITUTE(SUBSTITUTE(SUBSTITUTE(SUBSTITUTE(SUBSTITUTE(_xlpm.Sequence, "A", ""), "C", ""), "G", ""), "T", ""), "U", ""), "g", ""), "c", ""))),
                       LEN(SUBSTITUTE(SUBSTITUTE(UPPER(_xlpm.Sequence), "G", ""), "C", ""))),
        _xlpm.GCLength, _xlpm.OriginalLength - _xlpm.NoGCLength,
        _xlpm.GCPercentage, IF(_xlpm.OriginalLength &gt; 15, _xlpm.GCLength / _xlpm.OriginalLength, 0.5),
                IF(OR(_xlpm.GCPercentage &gt; 0.65, _xlpm.GCPercentage &lt; 0.25), "Warning 7: Unoptimized region GC is not between 25-65%", "")
    ),
    ""
)</f>
        <v/>
      </c>
      <c r="BN487" s="4" t="str" cm="1">
        <f t="array" ref="BN487">_xlfn.LET(
    _xlpm.ProblemFound, _xlfn.TEXTJOIN(", ", TRUE, IF(OR(Table65[[#This Row],[Codon Optimize Capitalized?]]="No", Table65[[#This Row],[Codon Optimize Capitalized?]]=""), IF((ISNUMBER(SEARCH(Table_Restriction_Enzymes[XbaI], Table65[[#This Row],[Custom Sequence/Bank ID]]))), Table_Restriction_Enzymes[XbaI], ""),IF((ISNUMBER(FIND(LOWER(Table_Restriction_Enzymes[XbaI]), Table65[[#This Row],[Custom Sequence/Bank ID]]))), Table_Restriction_Enzymes[XbaI], ""))),
    IF(_xlpm.ProblemFound="", "", "[" &amp; _xlpm.ProblemFound &amp; "]"))</f>
        <v/>
      </c>
      <c r="BO487" s="4" t="str">
        <f>IF(Table_Sequence_Check[[#This Row],[Restriction Enzyme 1 Check]]&lt;&gt;"", Table_Restriction_Enzymes[[#Headers],[XbaI]],"")</f>
        <v/>
      </c>
      <c r="BP487" s="4" t="str" cm="1">
        <f t="array" ref="BP487">_xlfn.LET(
    _xlpm.ProblemFound, _xlfn.TEXTJOIN(", ", TRUE, IF(OR(Table65[[#This Row],[Codon Optimize Capitalized?]]="No", Table65[[#This Row],[Codon Optimize Capitalized?]]=""), IF((ISNUMBER(SEARCH(Table_Restriction_Enzymes[AscI], Table65[[#This Row],[Custom Sequence/Bank ID]]))), Table_Restriction_Enzymes[AscI], ""),IF((ISNUMBER(FIND(LOWER(Table_Restriction_Enzymes[AscI]), Table65[[#This Row],[Custom Sequence/Bank ID]]))), Table_Restriction_Enzymes[AscI], ""))),
    IF(_xlpm.ProblemFound="", "", "[" &amp; _xlpm.ProblemFound &amp; "]"))</f>
        <v/>
      </c>
      <c r="BQ487" s="4" t="str">
        <f>IF(Table_Sequence_Check[[#This Row],[Restriction Enzyme 2 Check]]&lt;&gt;"", Table_Restriction_Enzymes[[#Headers],[AscI]],"")</f>
        <v/>
      </c>
      <c r="BR487" s="4" t="str">
        <f>IF(AND(Table65[[#This Row],[Vector]] &lt;&gt; "Banked Construct",Table65[[#This Row],[Service]]&lt;&gt;"Stock RNA", Table65[[#This Row],[Service]]&lt;&gt;"HT Geneblock Custom RNA", Table_Sequence_Check[[#This Row],[Restriction Enzyme 1 Check]]&lt;&gt;"", Table_Sequence_Check[[#This Row],[Restriction Enzyme 2 Check]]&lt;&gt; ""),"Error 8: Remove instances of one of the following: " &amp; _xlfn.CONCAT(Table_Sequence_Check[[#This Row],[Restriction Enzyme 1 Check]],Table_Sequence_Check[[#This Row],[Restriction Enzyme 2 Check]]),"")</f>
        <v/>
      </c>
      <c r="BS487" s="4" t="str" cm="1">
        <f t="array" ref="BS487">IF(
   AND(
      Table65[[#This Row],[Service]] &lt;&gt; "",
      OR(
         COUNTIF(Table65[Service], "HT Custom RNA") &gt; 0,
         COUNTIF(Table65[Service], "HT Geneblock Custom RNA") &gt; 0
      ),
      COUNTA(_xlfn.UNIQUE(_xlfn._xlws.FILTER(Table65[Service], Table65[Service] &lt;&gt; ""))) &gt; 1
   ),
   "Error 9: If selecting HT Custom RNA or HT Geneblock Custom RNA, all items must match the selected HT service",
   ""
)</f>
        <v/>
      </c>
      <c r="BT487" s="4" t="str" cm="1">
        <f t="array" ref="BT487">IF(
   AND(
      Table65[[#This Row],[Service]] &lt;&gt; "",
      OR(COUNTIF(Table65[Service], "*HT Custom RNA*") &gt; 0, COUNTIF(Table65[Service], "*HT Geneblock Custom RNA*") &gt; 0),
      OR(
         COUNTA(_xlfn.UNIQUE(_xlfn._xlws.FILTER(Table65[RNA Analytics], (Table65[Service] &lt;&gt; "")))) &gt; 1,
         COUNTA(_xlfn.UNIQUE(_xlfn._xlws.FILTER(Table65[Bank Construct?], (Table65[Service] &lt;&gt; "")))) &gt; 1,
         COUNTA(_xlfn.UNIQUE(_xlfn._xlws.FILTER(Table65[Synthesis Type], (Table65[Service] &lt;&gt; "")))) &gt; 1
      )
   ),
   "Error 10: If submitting HT Custom RNA or HT Geneblock Custom RNA service request, all items must have the same Synthesis Type, Banking, and Analytics",
   ""
)</f>
        <v/>
      </c>
      <c r="BU487" s="4" t="str">
        <f>IF(AND(OR(Table65[[#This Row],[Service]] = "HT Custom RNA",Table65[[#This Row],[Service]] = "HT Geneblock Custom RNA"), Table65[[#This Row],[Vector]]="Banked Construct"),"Error 11: Banked constructs cannot be submitted for HT/Geneblock Custom RNA service. Contact the core if you'd like to resynthesize an entire banked plate","")</f>
        <v/>
      </c>
      <c r="BV487" s="4" t="str">
        <f>IF(AND(Table65[[#This Row],[Service]] &lt;&gt; "", Table65[[#This Row],[Vector]]="Banked Construct", Table65[[#This Row],[Bank Construct?]]="Yes"),"Error 12: Cannot bank constructs that are already banked","")</f>
        <v/>
      </c>
      <c r="BW487" s="4" t="str" cm="1">
        <f t="array" ref="BW487">_xlfn.LET(
    _xlpm.ProblemFound, _xlfn.TEXTJOIN(", ", TRUE, IF(AND(Table65[[#This Row],[Synthesis Type]]="Other RNA", OR(Table65[[#This Row],[Codon Optimize Capitalized?]]="No", Table65[[#This Row],[Codon Optimize Capitalized?]]="")), IF((ISNUMBER(SEARCH(Table_pA_Check[pA Check], Table65[[#This Row],[Custom Sequence/Bank ID]]))), Table_pA_Check[pA Check], ""),IF((ISNUMBER(FIND(LOWER(Table_pA_Check[pA Check]), Table65[[#This Row],[Custom Sequence/Bank ID]]))), Table_pA_Check[pA Check], ""))),
    IF(_xlpm.ProblemFound="", "", "Error 13: Problem sequences found (" &amp; _xlpm.ProblemFound &amp; ")"))</f>
        <v/>
      </c>
      <c r="BX487" s="4" t="str">
        <f>IF(AND(Table65[[#This Row],[Service]] &lt;&gt; "", Table65[[#This Row],[Codon Optimize Capitalized?]]&lt;&gt; "No", Table65[[#This Row],[Codon Optimize Capitalized?]]&lt;&gt; "", Table65[[#This Row],[Codon Optimize Capitalized?]]&lt;&gt; "No Options", EXACT(Table65[[#This Row],[Custom Sequence/Bank ID]],LOWER(Table65[[#This Row],[Custom Sequence/Bank ID]]))),"Error 14: Codon optimization is selected, but sequence is lowercase. Change regions for optimization to uppercase","")</f>
        <v/>
      </c>
      <c r="BY487" s="4" t="str">
        <f>IF(COUNTIF(Table65[Name], Table65[[#This Row],[Name]]) &gt; 1, "Error 15: Duplicate name", "")</f>
        <v/>
      </c>
      <c r="BZ487" s="4" t="str">
        <f>IF(
   Table65[[#This Row],[Service]]&lt;&gt;"",
   IF(
      AND(Table65[[#This Row],[Formulation]]="", Table65[[#This Row],[Number of Aliquots]]&gt;1),
      "Error 16: The RTC can only aliquot formulated circRNA; unformulated circRNA is stable through many freeze-thaw cycles",
      ""
   ),
   ""
)</f>
        <v/>
      </c>
      <c r="CA487" s="4" t="str">
        <f>IF(
   Table65[[#This Row],[Service]]&lt;&gt;"",
   IF(
      Table65[[#This Row],[Number of Aliquots]] &gt; (Table65[[#This Row],[Quantity (mg)]]*20),
      "Error 17: Too many aliquots. Maximum aliquots for Quantity requested = " &amp; (Table65[[#This Row],[Quantity (mg)]]*20),
      ""
   ),
   ""
)</f>
        <v/>
      </c>
      <c r="CB487" s="4" t="str">
        <f>IF(
   AND(Table65[[#This Row],[Service]]&lt;&gt;"", Table65[[#This Row],[Quantity (mg)]]&lt;0.2, Table65[[#This Row],[Formulation]]&lt;&gt;"", Table65[[#This Row],[Formulation]]&lt;&gt;"None"),
   "Error 18: Quantity too low. Minimum is 0.2mg for formulations",
   ""
)</f>
        <v/>
      </c>
      <c r="CC487" s="4" t="str">
        <f>IF(
   AND(Table65[[#This Row],[Service]]&lt;&gt;"", Table65[[#This Row],[Vector]]="No Vector", Table65[[#This Row],[Service]]&lt;&gt;"HT Geneblock Custom RNA"),
   "Error 19: [No Vector] can only be used for Geneblock service",
   ""
)</f>
        <v/>
      </c>
      <c r="CD487" s="4" t="str">
        <f>_xlfn.LET(
    _xlpm.errorList, _xlfn.TEXTJOIN(". ", TRUE, Table_Sequence_Check[[#This Row],[Problem Sequence Check]:[GC Check]],Table_Sequence_Check[[#This Row],[Restriction Enzyme Error]:[Gblock No Vector Check]]),
    IF(AND(Table65[[#This Row],[Service]]&lt;&gt;"", Table65[[#This Row],[Custom Sequence/Bank ID]]&lt;&gt;"SPECIAL",_xlpm.errorList&lt;&gt;""), _xlpm.errorList &amp; ".", "")
)</f>
        <v/>
      </c>
      <c r="CF487" s="3" t="str">
        <f t="shared" si="35"/>
        <v>Required</v>
      </c>
      <c r="CG487" s="1" t="str">
        <f t="shared" si="36"/>
        <v>Optional</v>
      </c>
      <c r="CH487" s="1" t="str">
        <f>IF(Table65[[#This Row],[Service]]&lt;&gt;"",IF((Table65[[#This Row],[Service]]="HT Custom RNA") + (Table65[[#This Row],[Service]]="HT Geneblock Custom RNA"), "Empty","Required"),"Empty")</f>
        <v>Empty</v>
      </c>
      <c r="CI487" s="1" t="str">
        <f>IF(Table65[[#This Row],[Service]] = "Stock RNA", "Required","Empty")</f>
        <v>Empty</v>
      </c>
      <c r="CJ487" s="1" t="str">
        <f>IF(OR(Table65[[#This Row],[Service]] = "Custom RNA", Table65[[#This Row],[Service]] = "HT Custom RNA", Table65[[#This Row],[Service]] = "HT Geneblock Custom RNA", Table65[[#This Row],[Service]] = "Formulation"), "Required", "Empty")</f>
        <v>Empty</v>
      </c>
      <c r="CK487" s="1" t="str">
        <f>IF(OR(Table65[[#This Row],[Service]] = "Custom RNA", Table65[[#This Row],[Service]] = "HT Custom RNA", Table65[[#This Row],[Service]] = "HT Geneblock Custom RNA"), "Required", "Empty")</f>
        <v>Empty</v>
      </c>
      <c r="CL487" s="1" t="str">
        <f>IF(OR(Table65[[#This Row],[Service]] = "Custom RNA", Table65[[#This Row],[Service]] = "HT Custom RNA", Table65[[#This Row],[Service]] = "HT Geneblock Custom RNA"), "Required", "Empty")</f>
        <v>Empty</v>
      </c>
      <c r="CM487" s="1" t="str">
        <f>IF(OR(Table65[[#This Row],[Service]] = "Custom RNA", Table65[[#This Row],[Service]] = "HT Custom RNA", Table65[[#This Row],[Service]] = "HT Geneblock Custom RNA"), "Required", "Empty")</f>
        <v>Empty</v>
      </c>
      <c r="CN487" s="1" t="str">
        <f>IF(AND(Table65[[#This Row],[Vector]]&lt;&gt;"Banked Construct", OR(Table65[[#This Row],[Service]] = "Custom RNA", Table65[[#This Row],[Service]] = "HT Custom RNA",Table65[[#This Row],[Service]] = "HT Geneblock Custom RNA",)), "Optional", "Empty")</f>
        <v>Empty</v>
      </c>
      <c r="CO487" s="1" t="str">
        <f>IF(OR(Table65[[#This Row],[Service]] = "Custom RNA", Table65[[#This Row],[Service]] = "HT Custom RNA"), "Optional", "Empty")</f>
        <v>Empty</v>
      </c>
      <c r="CP487" s="1" t="str">
        <f>IF(OR(Table65[[#This Row],[Service]] = "Custom RNA", Table65[[#This Row],[Service]] = "HT Custom RNA", Table65[[#This Row],[Service]] = "HT Custom Geneblock RNA"), "Optional", "Empty")</f>
        <v>Empty</v>
      </c>
      <c r="CQ487" s="1" t="str">
        <f>IF(Table65[[#This Row],[Service]]&lt;&gt;"",IF(OR(Table65[[#This Row],[Service]]="HT Custom RNA", Table65[[#This Row],[Service]]="HT Geneblock Custom RNA"), "Empty","Optional"),"Empty")</f>
        <v>Empty</v>
      </c>
      <c r="CR487" s="1" t="str">
        <f>IF(AND(Table65[[#This Row],[Formulation]]&lt;&gt;"",Table65[[#This Row],[Formulation]]&lt;&gt;"None",Table65[[#This Row],[Formulation]]&lt;&gt;"No Options"), "Required","Empty")</f>
        <v>Empty</v>
      </c>
      <c r="CS487" s="1" t="str">
        <f>IF(AND(Table65[[#This Row],[Formulation]]&lt;&gt;"",Table65[[#This Row],[Formulation]]&lt;&gt;"None",Table65[[#This Row],[Formulation]]&lt;&gt;"No Options"), "Optional","Empty")</f>
        <v>Empty</v>
      </c>
      <c r="CT487" s="1" t="str">
        <f t="shared" si="37"/>
        <v>Optional</v>
      </c>
      <c r="CU487" s="1" t="str">
        <f t="shared" si="38"/>
        <v>Optional</v>
      </c>
      <c r="CV487" s="2" t="str">
        <f t="shared" si="39"/>
        <v>Optional</v>
      </c>
    </row>
    <row r="488" spans="1:100" x14ac:dyDescent="0.35">
      <c r="A488" s="69">
        <v>484</v>
      </c>
      <c r="B488" s="59"/>
      <c r="C488" s="83"/>
      <c r="D488" s="85"/>
      <c r="E488" s="90"/>
      <c r="F488" s="60"/>
      <c r="G488" s="60"/>
      <c r="H488" s="60"/>
      <c r="I488" s="61"/>
      <c r="J488" s="61"/>
      <c r="K488" s="105"/>
      <c r="L488" s="90"/>
      <c r="M488" s="60"/>
      <c r="N488" s="108"/>
      <c r="O488" s="91"/>
      <c r="P488" s="111"/>
      <c r="Q488" s="93" t="str">
        <f>Table_Sequence_Check[[#This Row],[Final Warnings]]</f>
        <v/>
      </c>
      <c r="R488" s="19"/>
      <c r="S488" s="19"/>
      <c r="T488" s="19"/>
      <c r="BG488" s="3" t="str" cm="1">
        <f t="array" ref="BG488">_xlfn.LET(
    _xlpm.ProblemFound, _xlfn.TEXTJOIN(", ", TRUE, IF(OR(Table65[[#This Row],[Codon Optimize Capitalized?]]="No", Table65[[#This Row],[Codon Optimize Capitalized?]]=""), IF((ISNUMBER(SEARCH(Table_Problem_Sequences[Problem Sequences], Table65[[#This Row],[Custom Sequence/Bank ID]]))), Table_Problem_Sequences[Problem Sequences], ""),IF((ISNUMBER(FIND(LOWER(Table_Problem_Sequences[Problem Sequences]), Table65[[#This Row],[Custom Sequence/Bank ID]]))), Table_Problem_Sequences[Problem Sequences], ""))),
    IF(_xlpm.ProblemFound="", "", "Warning 1: Problem sequences found (" &amp; _xlpm.ProblemFound &amp; ")"))</f>
        <v/>
      </c>
      <c r="BH488" s="3" t="str">
        <f>IF(AND(Table65[[#This Row],[Vector]] &lt;&gt; "Banked Construct",Table65[[#This Row],[Service]]&lt;&gt;"Stock RNA", LEN(Table65[[#This Row],[Custom Sequence/Bank ID]])&lt;300, Table65[[#This Row],[Custom Sequence/Bank ID]]&lt;&gt;""),"Comment: Sequence is less than 300nt. A spacer sequence will be added to bring the length up to 300nt","")</f>
        <v/>
      </c>
      <c r="BI488" s="1" t="str">
        <f>IF(AND(Table65[[#This Row],[Custom Sequence/Bank ID]]&lt;&gt;"", Table65[[#This Row],[Codon Optimize Capitalized?]]&lt;&gt; "No", Table65[[#This Row],[Codon Optimize Capitalized?]]&lt;&gt; "", Table65[[#This Row],[Codon Optimize Capitalized?]]&lt;&gt; "No Options"),
    IF(MOD(LEN(SUBSTITUTE(SUBSTITUTE(SUBSTITUTE(SUBSTITUTE(SUBSTITUTE(Table65[[#This Row],[Custom Sequence/Bank ID]], "a", ""), "c", ""), "g", ""), "u", ""), "t", "")), 3) = 0,
        "",
        "Error 3: Optimization regions not divisible by 3"),
    "")</f>
        <v/>
      </c>
      <c r="BJ488" s="1" t="str">
        <f>IF(
    Table65[[#This Row],[Vector]]="Banked Construct",
    IF(
        AND(
            LEFT(Table65[[#This Row],[Custom Sequence/Bank ID]], 3)="RTC",
            ISNUMBER(VALUE(MID(Table65[[#This Row],[Custom Sequence/Bank ID]], 4, 7))),
            LEN(Table65[[#This Row],[Custom Sequence/Bank ID]])=10
        ),
        "",
        "Error 4: Incorrect Bank ID"
    ),
    ""
)</f>
        <v/>
      </c>
      <c r="BK488" s="1" t="str">
        <f>IF(
   AND(Table65[[#This Row],[Vector]]&lt;&gt;"Banked Construct", LEN(Table65[[#This Row],[Custom Sequence/Bank ID]])&gt;0),
   IF(
      LEN(
         SUBSTITUTE(
            SUBSTITUTE(
               SUBSTITUTE(
                  SUBSTITUTE(UPPER(Table65[[#This Row],[Custom Sequence/Bank ID]]),"A",""),
               "C",""),
            "T",""),
         "G","")
      )&gt;0,
      "Error 5: Non-ACGT characters present",
      ""
   ),
   ""
)</f>
        <v/>
      </c>
      <c r="BL488" s="4" t="str">
        <f>IF(AND(Table65[[#This Row],[Vector]] &lt;&gt; "Banked Construct",Table65[[#This Row],[Service]]="Custom RNA", LEN(Table65[[#This Row],[Custom Sequence/Bank ID]])&gt;10000),"Error 6: Maximum sequence length is 10,000nt",IF(AND(Table65[[#This Row],[Vector]] &lt;&gt; "Banked Construct",Table65[[#This Row],[Service]]="HT Custom RNA", LEN(Table65[[#This Row],[Custom Sequence/Bank ID]])&gt;5000),"Error 6: Maximum sequence length for HT is 5,000nt", IF(Table65[[#This Row],[Service]]="HT Geneblock Custom RNA", IF(AND(Table65[[#This Row],[Vector]]="RTC coding circRNA", LEN(Table65[[#This Row],[Custom Sequence/Bank ID]])&gt;3793),"Error 6: Maximum sequence length for Coding CircRNA Geneblock is 3,793nt", IF(AND(Table65[[#This Row],[Vector]]="RTC noncoding circRNA", LEN(Table65[[#This Row],[Custom Sequence/Bank ID]])&gt;4493),"Error 6: Maximum sequence length for Noncoding CircRNA Geneblock is 4,493nt", IF(AND(Table65[[#This Row],[Vector]]="RTC Other RNA", LEN(Table65[[#This Row],[Custom Sequence/Bank ID]])&gt;4913),"Error 6: Maximum sequence length for Other RNA Geneblock is 4,913nt",""))),"")))</f>
        <v/>
      </c>
      <c r="BM488" s="4" t="str">
        <f>IF(AND(Table65[[#This Row],[Vector]] &lt;&gt; "Banked Construct", Table65[[#This Row],[Service]]&lt;&gt;"Stock RNA", Table65[[#This Row],[Custom Sequence/Bank ID]]&lt;&gt;""),
    _xlfn.LET(
        _xlpm.Sequence, Table65[[#This Row],[Custom Sequence/Bank ID]],
        _xlpm.OriginalLength, IF(AND(Table65[[#This Row],[Codon Optimize Capitalized?]] &lt;&gt; "No", Table65[[#This Row],[Codon Optimize Capitalized?]] &lt;&gt; ""),
                           LEN(SUBSTITUTE(SUBSTITUTE(SUBSTITUTE(SUBSTITUTE(SUBSTITUTE(_xlpm.Sequence, "A", ""), "C", ""), "G", ""), "T", ""), "U", "")),
                           LEN(_xlpm.Sequence)),
        _xlpm.NoGCLength, IF(AND(Table65[[#This Row],[Codon Optimize Capitalized?]] &lt;&gt; "No", Table65[[#This Row],[Codon Optimize Capitalized?]] &lt;&gt; ""),
                       LEN((SUBSTITUTE(SUBSTITUTE(SUBSTITUTE(SUBSTITUTE(SUBSTITUTE(SUBSTITUTE(SUBSTITUTE(_xlpm.Sequence, "A", ""), "C", ""), "G", ""), "T", ""), "U", ""), "g", ""), "c", ""))),
                       LEN(SUBSTITUTE(SUBSTITUTE(UPPER(_xlpm.Sequence), "G", ""), "C", ""))),
        _xlpm.GCLength, _xlpm.OriginalLength - _xlpm.NoGCLength,
        _xlpm.GCPercentage, IF(_xlpm.OriginalLength &gt; 15, _xlpm.GCLength / _xlpm.OriginalLength, 0.5),
                IF(OR(_xlpm.GCPercentage &gt; 0.65, _xlpm.GCPercentage &lt; 0.25), "Warning 7: Unoptimized region GC is not between 25-65%", "")
    ),
    ""
)</f>
        <v/>
      </c>
      <c r="BN488" s="4" t="str" cm="1">
        <f t="array" ref="BN488">_xlfn.LET(
    _xlpm.ProblemFound, _xlfn.TEXTJOIN(", ", TRUE, IF(OR(Table65[[#This Row],[Codon Optimize Capitalized?]]="No", Table65[[#This Row],[Codon Optimize Capitalized?]]=""), IF((ISNUMBER(SEARCH(Table_Restriction_Enzymes[XbaI], Table65[[#This Row],[Custom Sequence/Bank ID]]))), Table_Restriction_Enzymes[XbaI], ""),IF((ISNUMBER(FIND(LOWER(Table_Restriction_Enzymes[XbaI]), Table65[[#This Row],[Custom Sequence/Bank ID]]))), Table_Restriction_Enzymes[XbaI], ""))),
    IF(_xlpm.ProblemFound="", "", "[" &amp; _xlpm.ProblemFound &amp; "]"))</f>
        <v/>
      </c>
      <c r="BO488" s="4" t="str">
        <f>IF(Table_Sequence_Check[[#This Row],[Restriction Enzyme 1 Check]]&lt;&gt;"", Table_Restriction_Enzymes[[#Headers],[XbaI]],"")</f>
        <v/>
      </c>
      <c r="BP488" s="4" t="str" cm="1">
        <f t="array" ref="BP488">_xlfn.LET(
    _xlpm.ProblemFound, _xlfn.TEXTJOIN(", ", TRUE, IF(OR(Table65[[#This Row],[Codon Optimize Capitalized?]]="No", Table65[[#This Row],[Codon Optimize Capitalized?]]=""), IF((ISNUMBER(SEARCH(Table_Restriction_Enzymes[AscI], Table65[[#This Row],[Custom Sequence/Bank ID]]))), Table_Restriction_Enzymes[AscI], ""),IF((ISNUMBER(FIND(LOWER(Table_Restriction_Enzymes[AscI]), Table65[[#This Row],[Custom Sequence/Bank ID]]))), Table_Restriction_Enzymes[AscI], ""))),
    IF(_xlpm.ProblemFound="", "", "[" &amp; _xlpm.ProblemFound &amp; "]"))</f>
        <v/>
      </c>
      <c r="BQ488" s="4" t="str">
        <f>IF(Table_Sequence_Check[[#This Row],[Restriction Enzyme 2 Check]]&lt;&gt;"", Table_Restriction_Enzymes[[#Headers],[AscI]],"")</f>
        <v/>
      </c>
      <c r="BR488" s="4" t="str">
        <f>IF(AND(Table65[[#This Row],[Vector]] &lt;&gt; "Banked Construct",Table65[[#This Row],[Service]]&lt;&gt;"Stock RNA", Table65[[#This Row],[Service]]&lt;&gt;"HT Geneblock Custom RNA", Table_Sequence_Check[[#This Row],[Restriction Enzyme 1 Check]]&lt;&gt;"", Table_Sequence_Check[[#This Row],[Restriction Enzyme 2 Check]]&lt;&gt; ""),"Error 8: Remove instances of one of the following: " &amp; _xlfn.CONCAT(Table_Sequence_Check[[#This Row],[Restriction Enzyme 1 Check]],Table_Sequence_Check[[#This Row],[Restriction Enzyme 2 Check]]),"")</f>
        <v/>
      </c>
      <c r="BS488" s="4" t="str" cm="1">
        <f t="array" ref="BS488">IF(
   AND(
      Table65[[#This Row],[Service]] &lt;&gt; "",
      OR(
         COUNTIF(Table65[Service], "HT Custom RNA") &gt; 0,
         COUNTIF(Table65[Service], "HT Geneblock Custom RNA") &gt; 0
      ),
      COUNTA(_xlfn.UNIQUE(_xlfn._xlws.FILTER(Table65[Service], Table65[Service] &lt;&gt; ""))) &gt; 1
   ),
   "Error 9: If selecting HT Custom RNA or HT Geneblock Custom RNA, all items must match the selected HT service",
   ""
)</f>
        <v/>
      </c>
      <c r="BT488" s="4" t="str" cm="1">
        <f t="array" ref="BT488">IF(
   AND(
      Table65[[#This Row],[Service]] &lt;&gt; "",
      OR(COUNTIF(Table65[Service], "*HT Custom RNA*") &gt; 0, COUNTIF(Table65[Service], "*HT Geneblock Custom RNA*") &gt; 0),
      OR(
         COUNTA(_xlfn.UNIQUE(_xlfn._xlws.FILTER(Table65[RNA Analytics], (Table65[Service] &lt;&gt; "")))) &gt; 1,
         COUNTA(_xlfn.UNIQUE(_xlfn._xlws.FILTER(Table65[Bank Construct?], (Table65[Service] &lt;&gt; "")))) &gt; 1,
         COUNTA(_xlfn.UNIQUE(_xlfn._xlws.FILTER(Table65[Synthesis Type], (Table65[Service] &lt;&gt; "")))) &gt; 1
      )
   ),
   "Error 10: If submitting HT Custom RNA or HT Geneblock Custom RNA service request, all items must have the same Synthesis Type, Banking, and Analytics",
   ""
)</f>
        <v/>
      </c>
      <c r="BU488" s="4" t="str">
        <f>IF(AND(OR(Table65[[#This Row],[Service]] = "HT Custom RNA",Table65[[#This Row],[Service]] = "HT Geneblock Custom RNA"), Table65[[#This Row],[Vector]]="Banked Construct"),"Error 11: Banked constructs cannot be submitted for HT/Geneblock Custom RNA service. Contact the core if you'd like to resynthesize an entire banked plate","")</f>
        <v/>
      </c>
      <c r="BV488" s="4" t="str">
        <f>IF(AND(Table65[[#This Row],[Service]] &lt;&gt; "", Table65[[#This Row],[Vector]]="Banked Construct", Table65[[#This Row],[Bank Construct?]]="Yes"),"Error 12: Cannot bank constructs that are already banked","")</f>
        <v/>
      </c>
      <c r="BW488" s="4" t="str" cm="1">
        <f t="array" ref="BW488">_xlfn.LET(
    _xlpm.ProblemFound, _xlfn.TEXTJOIN(", ", TRUE, IF(AND(Table65[[#This Row],[Synthesis Type]]="Other RNA", OR(Table65[[#This Row],[Codon Optimize Capitalized?]]="No", Table65[[#This Row],[Codon Optimize Capitalized?]]="")), IF((ISNUMBER(SEARCH(Table_pA_Check[pA Check], Table65[[#This Row],[Custom Sequence/Bank ID]]))), Table_pA_Check[pA Check], ""),IF((ISNUMBER(FIND(LOWER(Table_pA_Check[pA Check]), Table65[[#This Row],[Custom Sequence/Bank ID]]))), Table_pA_Check[pA Check], ""))),
    IF(_xlpm.ProblemFound="", "", "Error 13: Problem sequences found (" &amp; _xlpm.ProblemFound &amp; ")"))</f>
        <v/>
      </c>
      <c r="BX488" s="4" t="str">
        <f>IF(AND(Table65[[#This Row],[Service]] &lt;&gt; "", Table65[[#This Row],[Codon Optimize Capitalized?]]&lt;&gt; "No", Table65[[#This Row],[Codon Optimize Capitalized?]]&lt;&gt; "", Table65[[#This Row],[Codon Optimize Capitalized?]]&lt;&gt; "No Options", EXACT(Table65[[#This Row],[Custom Sequence/Bank ID]],LOWER(Table65[[#This Row],[Custom Sequence/Bank ID]]))),"Error 14: Codon optimization is selected, but sequence is lowercase. Change regions for optimization to uppercase","")</f>
        <v/>
      </c>
      <c r="BY488" s="4" t="str">
        <f>IF(COUNTIF(Table65[Name], Table65[[#This Row],[Name]]) &gt; 1, "Error 15: Duplicate name", "")</f>
        <v/>
      </c>
      <c r="BZ488" s="4" t="str">
        <f>IF(
   Table65[[#This Row],[Service]]&lt;&gt;"",
   IF(
      AND(Table65[[#This Row],[Formulation]]="", Table65[[#This Row],[Number of Aliquots]]&gt;1),
      "Error 16: The RTC can only aliquot formulated circRNA; unformulated circRNA is stable through many freeze-thaw cycles",
      ""
   ),
   ""
)</f>
        <v/>
      </c>
      <c r="CA488" s="4" t="str">
        <f>IF(
   Table65[[#This Row],[Service]]&lt;&gt;"",
   IF(
      Table65[[#This Row],[Number of Aliquots]] &gt; (Table65[[#This Row],[Quantity (mg)]]*20),
      "Error 17: Too many aliquots. Maximum aliquots for Quantity requested = " &amp; (Table65[[#This Row],[Quantity (mg)]]*20),
      ""
   ),
   ""
)</f>
        <v/>
      </c>
      <c r="CB488" s="4" t="str">
        <f>IF(
   AND(Table65[[#This Row],[Service]]&lt;&gt;"", Table65[[#This Row],[Quantity (mg)]]&lt;0.2, Table65[[#This Row],[Formulation]]&lt;&gt;"", Table65[[#This Row],[Formulation]]&lt;&gt;"None"),
   "Error 18: Quantity too low. Minimum is 0.2mg for formulations",
   ""
)</f>
        <v/>
      </c>
      <c r="CC488" s="4" t="str">
        <f>IF(
   AND(Table65[[#This Row],[Service]]&lt;&gt;"", Table65[[#This Row],[Vector]]="No Vector", Table65[[#This Row],[Service]]&lt;&gt;"HT Geneblock Custom RNA"),
   "Error 19: [No Vector] can only be used for Geneblock service",
   ""
)</f>
        <v/>
      </c>
      <c r="CD488" s="4" t="str">
        <f>_xlfn.LET(
    _xlpm.errorList, _xlfn.TEXTJOIN(". ", TRUE, Table_Sequence_Check[[#This Row],[Problem Sequence Check]:[GC Check]],Table_Sequence_Check[[#This Row],[Restriction Enzyme Error]:[Gblock No Vector Check]]),
    IF(AND(Table65[[#This Row],[Service]]&lt;&gt;"", Table65[[#This Row],[Custom Sequence/Bank ID]]&lt;&gt;"SPECIAL",_xlpm.errorList&lt;&gt;""), _xlpm.errorList &amp; ".", "")
)</f>
        <v/>
      </c>
      <c r="CF488" s="3" t="str">
        <f t="shared" si="35"/>
        <v>Required</v>
      </c>
      <c r="CG488" s="1" t="str">
        <f t="shared" si="36"/>
        <v>Optional</v>
      </c>
      <c r="CH488" s="1" t="str">
        <f>IF(Table65[[#This Row],[Service]]&lt;&gt;"",IF((Table65[[#This Row],[Service]]="HT Custom RNA") + (Table65[[#This Row],[Service]]="HT Geneblock Custom RNA"), "Empty","Required"),"Empty")</f>
        <v>Empty</v>
      </c>
      <c r="CI488" s="1" t="str">
        <f>IF(Table65[[#This Row],[Service]] = "Stock RNA", "Required","Empty")</f>
        <v>Empty</v>
      </c>
      <c r="CJ488" s="1" t="str">
        <f>IF(OR(Table65[[#This Row],[Service]] = "Custom RNA", Table65[[#This Row],[Service]] = "HT Custom RNA", Table65[[#This Row],[Service]] = "HT Geneblock Custom RNA", Table65[[#This Row],[Service]] = "Formulation"), "Required", "Empty")</f>
        <v>Empty</v>
      </c>
      <c r="CK488" s="1" t="str">
        <f>IF(OR(Table65[[#This Row],[Service]] = "Custom RNA", Table65[[#This Row],[Service]] = "HT Custom RNA", Table65[[#This Row],[Service]] = "HT Geneblock Custom RNA"), "Required", "Empty")</f>
        <v>Empty</v>
      </c>
      <c r="CL488" s="1" t="str">
        <f>IF(OR(Table65[[#This Row],[Service]] = "Custom RNA", Table65[[#This Row],[Service]] = "HT Custom RNA", Table65[[#This Row],[Service]] = "HT Geneblock Custom RNA"), "Required", "Empty")</f>
        <v>Empty</v>
      </c>
      <c r="CM488" s="1" t="str">
        <f>IF(OR(Table65[[#This Row],[Service]] = "Custom RNA", Table65[[#This Row],[Service]] = "HT Custom RNA", Table65[[#This Row],[Service]] = "HT Geneblock Custom RNA"), "Required", "Empty")</f>
        <v>Empty</v>
      </c>
      <c r="CN488" s="1" t="str">
        <f>IF(AND(Table65[[#This Row],[Vector]]&lt;&gt;"Banked Construct", OR(Table65[[#This Row],[Service]] = "Custom RNA", Table65[[#This Row],[Service]] = "HT Custom RNA",Table65[[#This Row],[Service]] = "HT Geneblock Custom RNA",)), "Optional", "Empty")</f>
        <v>Empty</v>
      </c>
      <c r="CO488" s="1" t="str">
        <f>IF(OR(Table65[[#This Row],[Service]] = "Custom RNA", Table65[[#This Row],[Service]] = "HT Custom RNA"), "Optional", "Empty")</f>
        <v>Empty</v>
      </c>
      <c r="CP488" s="1" t="str">
        <f>IF(OR(Table65[[#This Row],[Service]] = "Custom RNA", Table65[[#This Row],[Service]] = "HT Custom RNA", Table65[[#This Row],[Service]] = "HT Custom Geneblock RNA"), "Optional", "Empty")</f>
        <v>Empty</v>
      </c>
      <c r="CQ488" s="1" t="str">
        <f>IF(Table65[[#This Row],[Service]]&lt;&gt;"",IF(OR(Table65[[#This Row],[Service]]="HT Custom RNA", Table65[[#This Row],[Service]]="HT Geneblock Custom RNA"), "Empty","Optional"),"Empty")</f>
        <v>Empty</v>
      </c>
      <c r="CR488" s="1" t="str">
        <f>IF(AND(Table65[[#This Row],[Formulation]]&lt;&gt;"",Table65[[#This Row],[Formulation]]&lt;&gt;"None",Table65[[#This Row],[Formulation]]&lt;&gt;"No Options"), "Required","Empty")</f>
        <v>Empty</v>
      </c>
      <c r="CS488" s="1" t="str">
        <f>IF(AND(Table65[[#This Row],[Formulation]]&lt;&gt;"",Table65[[#This Row],[Formulation]]&lt;&gt;"None",Table65[[#This Row],[Formulation]]&lt;&gt;"No Options"), "Optional","Empty")</f>
        <v>Empty</v>
      </c>
      <c r="CT488" s="1" t="str">
        <f t="shared" si="37"/>
        <v>Optional</v>
      </c>
      <c r="CU488" s="1" t="str">
        <f t="shared" si="38"/>
        <v>Optional</v>
      </c>
      <c r="CV488" s="2" t="str">
        <f t="shared" si="39"/>
        <v>Optional</v>
      </c>
    </row>
    <row r="489" spans="1:100" x14ac:dyDescent="0.35">
      <c r="A489" s="69">
        <v>485</v>
      </c>
      <c r="B489" s="59"/>
      <c r="C489" s="83"/>
      <c r="D489" s="85"/>
      <c r="E489" s="90"/>
      <c r="F489" s="60"/>
      <c r="G489" s="60"/>
      <c r="H489" s="60"/>
      <c r="I489" s="61"/>
      <c r="J489" s="61"/>
      <c r="K489" s="105"/>
      <c r="L489" s="90"/>
      <c r="M489" s="60"/>
      <c r="N489" s="108"/>
      <c r="O489" s="91"/>
      <c r="P489" s="111"/>
      <c r="Q489" s="93" t="str">
        <f>Table_Sequence_Check[[#This Row],[Final Warnings]]</f>
        <v/>
      </c>
      <c r="R489" s="19"/>
      <c r="S489" s="19"/>
      <c r="T489" s="19"/>
      <c r="BG489" s="3" t="str" cm="1">
        <f t="array" ref="BG489">_xlfn.LET(
    _xlpm.ProblemFound, _xlfn.TEXTJOIN(", ", TRUE, IF(OR(Table65[[#This Row],[Codon Optimize Capitalized?]]="No", Table65[[#This Row],[Codon Optimize Capitalized?]]=""), IF((ISNUMBER(SEARCH(Table_Problem_Sequences[Problem Sequences], Table65[[#This Row],[Custom Sequence/Bank ID]]))), Table_Problem_Sequences[Problem Sequences], ""),IF((ISNUMBER(FIND(LOWER(Table_Problem_Sequences[Problem Sequences]), Table65[[#This Row],[Custom Sequence/Bank ID]]))), Table_Problem_Sequences[Problem Sequences], ""))),
    IF(_xlpm.ProblemFound="", "", "Warning 1: Problem sequences found (" &amp; _xlpm.ProblemFound &amp; ")"))</f>
        <v/>
      </c>
      <c r="BH489" s="3" t="str">
        <f>IF(AND(Table65[[#This Row],[Vector]] &lt;&gt; "Banked Construct",Table65[[#This Row],[Service]]&lt;&gt;"Stock RNA", LEN(Table65[[#This Row],[Custom Sequence/Bank ID]])&lt;300, Table65[[#This Row],[Custom Sequence/Bank ID]]&lt;&gt;""),"Comment: Sequence is less than 300nt. A spacer sequence will be added to bring the length up to 300nt","")</f>
        <v/>
      </c>
      <c r="BI489" s="1" t="str">
        <f>IF(AND(Table65[[#This Row],[Custom Sequence/Bank ID]]&lt;&gt;"", Table65[[#This Row],[Codon Optimize Capitalized?]]&lt;&gt; "No", Table65[[#This Row],[Codon Optimize Capitalized?]]&lt;&gt; "", Table65[[#This Row],[Codon Optimize Capitalized?]]&lt;&gt; "No Options"),
    IF(MOD(LEN(SUBSTITUTE(SUBSTITUTE(SUBSTITUTE(SUBSTITUTE(SUBSTITUTE(Table65[[#This Row],[Custom Sequence/Bank ID]], "a", ""), "c", ""), "g", ""), "u", ""), "t", "")), 3) = 0,
        "",
        "Error 3: Optimization regions not divisible by 3"),
    "")</f>
        <v/>
      </c>
      <c r="BJ489" s="1" t="str">
        <f>IF(
    Table65[[#This Row],[Vector]]="Banked Construct",
    IF(
        AND(
            LEFT(Table65[[#This Row],[Custom Sequence/Bank ID]], 3)="RTC",
            ISNUMBER(VALUE(MID(Table65[[#This Row],[Custom Sequence/Bank ID]], 4, 7))),
            LEN(Table65[[#This Row],[Custom Sequence/Bank ID]])=10
        ),
        "",
        "Error 4: Incorrect Bank ID"
    ),
    ""
)</f>
        <v/>
      </c>
      <c r="BK489" s="1" t="str">
        <f>IF(
   AND(Table65[[#This Row],[Vector]]&lt;&gt;"Banked Construct", LEN(Table65[[#This Row],[Custom Sequence/Bank ID]])&gt;0),
   IF(
      LEN(
         SUBSTITUTE(
            SUBSTITUTE(
               SUBSTITUTE(
                  SUBSTITUTE(UPPER(Table65[[#This Row],[Custom Sequence/Bank ID]]),"A",""),
               "C",""),
            "T",""),
         "G","")
      )&gt;0,
      "Error 5: Non-ACGT characters present",
      ""
   ),
   ""
)</f>
        <v/>
      </c>
      <c r="BL489" s="4" t="str">
        <f>IF(AND(Table65[[#This Row],[Vector]] &lt;&gt; "Banked Construct",Table65[[#This Row],[Service]]="Custom RNA", LEN(Table65[[#This Row],[Custom Sequence/Bank ID]])&gt;10000),"Error 6: Maximum sequence length is 10,000nt",IF(AND(Table65[[#This Row],[Vector]] &lt;&gt; "Banked Construct",Table65[[#This Row],[Service]]="HT Custom RNA", LEN(Table65[[#This Row],[Custom Sequence/Bank ID]])&gt;5000),"Error 6: Maximum sequence length for HT is 5,000nt", IF(Table65[[#This Row],[Service]]="HT Geneblock Custom RNA", IF(AND(Table65[[#This Row],[Vector]]="RTC coding circRNA", LEN(Table65[[#This Row],[Custom Sequence/Bank ID]])&gt;3793),"Error 6: Maximum sequence length for Coding CircRNA Geneblock is 3,793nt", IF(AND(Table65[[#This Row],[Vector]]="RTC noncoding circRNA", LEN(Table65[[#This Row],[Custom Sequence/Bank ID]])&gt;4493),"Error 6: Maximum sequence length for Noncoding CircRNA Geneblock is 4,493nt", IF(AND(Table65[[#This Row],[Vector]]="RTC Other RNA", LEN(Table65[[#This Row],[Custom Sequence/Bank ID]])&gt;4913),"Error 6: Maximum sequence length for Other RNA Geneblock is 4,913nt",""))),"")))</f>
        <v/>
      </c>
      <c r="BM489" s="4" t="str">
        <f>IF(AND(Table65[[#This Row],[Vector]] &lt;&gt; "Banked Construct", Table65[[#This Row],[Service]]&lt;&gt;"Stock RNA", Table65[[#This Row],[Custom Sequence/Bank ID]]&lt;&gt;""),
    _xlfn.LET(
        _xlpm.Sequence, Table65[[#This Row],[Custom Sequence/Bank ID]],
        _xlpm.OriginalLength, IF(AND(Table65[[#This Row],[Codon Optimize Capitalized?]] &lt;&gt; "No", Table65[[#This Row],[Codon Optimize Capitalized?]] &lt;&gt; ""),
                           LEN(SUBSTITUTE(SUBSTITUTE(SUBSTITUTE(SUBSTITUTE(SUBSTITUTE(_xlpm.Sequence, "A", ""), "C", ""), "G", ""), "T", ""), "U", "")),
                           LEN(_xlpm.Sequence)),
        _xlpm.NoGCLength, IF(AND(Table65[[#This Row],[Codon Optimize Capitalized?]] &lt;&gt; "No", Table65[[#This Row],[Codon Optimize Capitalized?]] &lt;&gt; ""),
                       LEN((SUBSTITUTE(SUBSTITUTE(SUBSTITUTE(SUBSTITUTE(SUBSTITUTE(SUBSTITUTE(SUBSTITUTE(_xlpm.Sequence, "A", ""), "C", ""), "G", ""), "T", ""), "U", ""), "g", ""), "c", ""))),
                       LEN(SUBSTITUTE(SUBSTITUTE(UPPER(_xlpm.Sequence), "G", ""), "C", ""))),
        _xlpm.GCLength, _xlpm.OriginalLength - _xlpm.NoGCLength,
        _xlpm.GCPercentage, IF(_xlpm.OriginalLength &gt; 15, _xlpm.GCLength / _xlpm.OriginalLength, 0.5),
                IF(OR(_xlpm.GCPercentage &gt; 0.65, _xlpm.GCPercentage &lt; 0.25), "Warning 7: Unoptimized region GC is not between 25-65%", "")
    ),
    ""
)</f>
        <v/>
      </c>
      <c r="BN489" s="4" t="str" cm="1">
        <f t="array" ref="BN489">_xlfn.LET(
    _xlpm.ProblemFound, _xlfn.TEXTJOIN(", ", TRUE, IF(OR(Table65[[#This Row],[Codon Optimize Capitalized?]]="No", Table65[[#This Row],[Codon Optimize Capitalized?]]=""), IF((ISNUMBER(SEARCH(Table_Restriction_Enzymes[XbaI], Table65[[#This Row],[Custom Sequence/Bank ID]]))), Table_Restriction_Enzymes[XbaI], ""),IF((ISNUMBER(FIND(LOWER(Table_Restriction_Enzymes[XbaI]), Table65[[#This Row],[Custom Sequence/Bank ID]]))), Table_Restriction_Enzymes[XbaI], ""))),
    IF(_xlpm.ProblemFound="", "", "[" &amp; _xlpm.ProblemFound &amp; "]"))</f>
        <v/>
      </c>
      <c r="BO489" s="4" t="str">
        <f>IF(Table_Sequence_Check[[#This Row],[Restriction Enzyme 1 Check]]&lt;&gt;"", Table_Restriction_Enzymes[[#Headers],[XbaI]],"")</f>
        <v/>
      </c>
      <c r="BP489" s="4" t="str" cm="1">
        <f t="array" ref="BP489">_xlfn.LET(
    _xlpm.ProblemFound, _xlfn.TEXTJOIN(", ", TRUE, IF(OR(Table65[[#This Row],[Codon Optimize Capitalized?]]="No", Table65[[#This Row],[Codon Optimize Capitalized?]]=""), IF((ISNUMBER(SEARCH(Table_Restriction_Enzymes[AscI], Table65[[#This Row],[Custom Sequence/Bank ID]]))), Table_Restriction_Enzymes[AscI], ""),IF((ISNUMBER(FIND(LOWER(Table_Restriction_Enzymes[AscI]), Table65[[#This Row],[Custom Sequence/Bank ID]]))), Table_Restriction_Enzymes[AscI], ""))),
    IF(_xlpm.ProblemFound="", "", "[" &amp; _xlpm.ProblemFound &amp; "]"))</f>
        <v/>
      </c>
      <c r="BQ489" s="4" t="str">
        <f>IF(Table_Sequence_Check[[#This Row],[Restriction Enzyme 2 Check]]&lt;&gt;"", Table_Restriction_Enzymes[[#Headers],[AscI]],"")</f>
        <v/>
      </c>
      <c r="BR489" s="4" t="str">
        <f>IF(AND(Table65[[#This Row],[Vector]] &lt;&gt; "Banked Construct",Table65[[#This Row],[Service]]&lt;&gt;"Stock RNA", Table65[[#This Row],[Service]]&lt;&gt;"HT Geneblock Custom RNA", Table_Sequence_Check[[#This Row],[Restriction Enzyme 1 Check]]&lt;&gt;"", Table_Sequence_Check[[#This Row],[Restriction Enzyme 2 Check]]&lt;&gt; ""),"Error 8: Remove instances of one of the following: " &amp; _xlfn.CONCAT(Table_Sequence_Check[[#This Row],[Restriction Enzyme 1 Check]],Table_Sequence_Check[[#This Row],[Restriction Enzyme 2 Check]]),"")</f>
        <v/>
      </c>
      <c r="BS489" s="4" t="str" cm="1">
        <f t="array" ref="BS489">IF(
   AND(
      Table65[[#This Row],[Service]] &lt;&gt; "",
      OR(
         COUNTIF(Table65[Service], "HT Custom RNA") &gt; 0,
         COUNTIF(Table65[Service], "HT Geneblock Custom RNA") &gt; 0
      ),
      COUNTA(_xlfn.UNIQUE(_xlfn._xlws.FILTER(Table65[Service], Table65[Service] &lt;&gt; ""))) &gt; 1
   ),
   "Error 9: If selecting HT Custom RNA or HT Geneblock Custom RNA, all items must match the selected HT service",
   ""
)</f>
        <v/>
      </c>
      <c r="BT489" s="4" t="str" cm="1">
        <f t="array" ref="BT489">IF(
   AND(
      Table65[[#This Row],[Service]] &lt;&gt; "",
      OR(COUNTIF(Table65[Service], "*HT Custom RNA*") &gt; 0, COUNTIF(Table65[Service], "*HT Geneblock Custom RNA*") &gt; 0),
      OR(
         COUNTA(_xlfn.UNIQUE(_xlfn._xlws.FILTER(Table65[RNA Analytics], (Table65[Service] &lt;&gt; "")))) &gt; 1,
         COUNTA(_xlfn.UNIQUE(_xlfn._xlws.FILTER(Table65[Bank Construct?], (Table65[Service] &lt;&gt; "")))) &gt; 1,
         COUNTA(_xlfn.UNIQUE(_xlfn._xlws.FILTER(Table65[Synthesis Type], (Table65[Service] &lt;&gt; "")))) &gt; 1
      )
   ),
   "Error 10: If submitting HT Custom RNA or HT Geneblock Custom RNA service request, all items must have the same Synthesis Type, Banking, and Analytics",
   ""
)</f>
        <v/>
      </c>
      <c r="BU489" s="4" t="str">
        <f>IF(AND(OR(Table65[[#This Row],[Service]] = "HT Custom RNA",Table65[[#This Row],[Service]] = "HT Geneblock Custom RNA"), Table65[[#This Row],[Vector]]="Banked Construct"),"Error 11: Banked constructs cannot be submitted for HT/Geneblock Custom RNA service. Contact the core if you'd like to resynthesize an entire banked plate","")</f>
        <v/>
      </c>
      <c r="BV489" s="4" t="str">
        <f>IF(AND(Table65[[#This Row],[Service]] &lt;&gt; "", Table65[[#This Row],[Vector]]="Banked Construct", Table65[[#This Row],[Bank Construct?]]="Yes"),"Error 12: Cannot bank constructs that are already banked","")</f>
        <v/>
      </c>
      <c r="BW489" s="4" t="str" cm="1">
        <f t="array" ref="BW489">_xlfn.LET(
    _xlpm.ProblemFound, _xlfn.TEXTJOIN(", ", TRUE, IF(AND(Table65[[#This Row],[Synthesis Type]]="Other RNA", OR(Table65[[#This Row],[Codon Optimize Capitalized?]]="No", Table65[[#This Row],[Codon Optimize Capitalized?]]="")), IF((ISNUMBER(SEARCH(Table_pA_Check[pA Check], Table65[[#This Row],[Custom Sequence/Bank ID]]))), Table_pA_Check[pA Check], ""),IF((ISNUMBER(FIND(LOWER(Table_pA_Check[pA Check]), Table65[[#This Row],[Custom Sequence/Bank ID]]))), Table_pA_Check[pA Check], ""))),
    IF(_xlpm.ProblemFound="", "", "Error 13: Problem sequences found (" &amp; _xlpm.ProblemFound &amp; ")"))</f>
        <v/>
      </c>
      <c r="BX489" s="4" t="str">
        <f>IF(AND(Table65[[#This Row],[Service]] &lt;&gt; "", Table65[[#This Row],[Codon Optimize Capitalized?]]&lt;&gt; "No", Table65[[#This Row],[Codon Optimize Capitalized?]]&lt;&gt; "", Table65[[#This Row],[Codon Optimize Capitalized?]]&lt;&gt; "No Options", EXACT(Table65[[#This Row],[Custom Sequence/Bank ID]],LOWER(Table65[[#This Row],[Custom Sequence/Bank ID]]))),"Error 14: Codon optimization is selected, but sequence is lowercase. Change regions for optimization to uppercase","")</f>
        <v/>
      </c>
      <c r="BY489" s="4" t="str">
        <f>IF(COUNTIF(Table65[Name], Table65[[#This Row],[Name]]) &gt; 1, "Error 15: Duplicate name", "")</f>
        <v/>
      </c>
      <c r="BZ489" s="4" t="str">
        <f>IF(
   Table65[[#This Row],[Service]]&lt;&gt;"",
   IF(
      AND(Table65[[#This Row],[Formulation]]="", Table65[[#This Row],[Number of Aliquots]]&gt;1),
      "Error 16: The RTC can only aliquot formulated circRNA; unformulated circRNA is stable through many freeze-thaw cycles",
      ""
   ),
   ""
)</f>
        <v/>
      </c>
      <c r="CA489" s="4" t="str">
        <f>IF(
   Table65[[#This Row],[Service]]&lt;&gt;"",
   IF(
      Table65[[#This Row],[Number of Aliquots]] &gt; (Table65[[#This Row],[Quantity (mg)]]*20),
      "Error 17: Too many aliquots. Maximum aliquots for Quantity requested = " &amp; (Table65[[#This Row],[Quantity (mg)]]*20),
      ""
   ),
   ""
)</f>
        <v/>
      </c>
      <c r="CB489" s="4" t="str">
        <f>IF(
   AND(Table65[[#This Row],[Service]]&lt;&gt;"", Table65[[#This Row],[Quantity (mg)]]&lt;0.2, Table65[[#This Row],[Formulation]]&lt;&gt;"", Table65[[#This Row],[Formulation]]&lt;&gt;"None"),
   "Error 18: Quantity too low. Minimum is 0.2mg for formulations",
   ""
)</f>
        <v/>
      </c>
      <c r="CC489" s="4" t="str">
        <f>IF(
   AND(Table65[[#This Row],[Service]]&lt;&gt;"", Table65[[#This Row],[Vector]]="No Vector", Table65[[#This Row],[Service]]&lt;&gt;"HT Geneblock Custom RNA"),
   "Error 19: [No Vector] can only be used for Geneblock service",
   ""
)</f>
        <v/>
      </c>
      <c r="CD489" s="4" t="str">
        <f>_xlfn.LET(
    _xlpm.errorList, _xlfn.TEXTJOIN(". ", TRUE, Table_Sequence_Check[[#This Row],[Problem Sequence Check]:[GC Check]],Table_Sequence_Check[[#This Row],[Restriction Enzyme Error]:[Gblock No Vector Check]]),
    IF(AND(Table65[[#This Row],[Service]]&lt;&gt;"", Table65[[#This Row],[Custom Sequence/Bank ID]]&lt;&gt;"SPECIAL",_xlpm.errorList&lt;&gt;""), _xlpm.errorList &amp; ".", "")
)</f>
        <v/>
      </c>
      <c r="CF489" s="3" t="str">
        <f t="shared" si="35"/>
        <v>Required</v>
      </c>
      <c r="CG489" s="1" t="str">
        <f t="shared" si="36"/>
        <v>Optional</v>
      </c>
      <c r="CH489" s="1" t="str">
        <f>IF(Table65[[#This Row],[Service]]&lt;&gt;"",IF((Table65[[#This Row],[Service]]="HT Custom RNA") + (Table65[[#This Row],[Service]]="HT Geneblock Custom RNA"), "Empty","Required"),"Empty")</f>
        <v>Empty</v>
      </c>
      <c r="CI489" s="1" t="str">
        <f>IF(Table65[[#This Row],[Service]] = "Stock RNA", "Required","Empty")</f>
        <v>Empty</v>
      </c>
      <c r="CJ489" s="1" t="str">
        <f>IF(OR(Table65[[#This Row],[Service]] = "Custom RNA", Table65[[#This Row],[Service]] = "HT Custom RNA", Table65[[#This Row],[Service]] = "HT Geneblock Custom RNA", Table65[[#This Row],[Service]] = "Formulation"), "Required", "Empty")</f>
        <v>Empty</v>
      </c>
      <c r="CK489" s="1" t="str">
        <f>IF(OR(Table65[[#This Row],[Service]] = "Custom RNA", Table65[[#This Row],[Service]] = "HT Custom RNA", Table65[[#This Row],[Service]] = "HT Geneblock Custom RNA"), "Required", "Empty")</f>
        <v>Empty</v>
      </c>
      <c r="CL489" s="1" t="str">
        <f>IF(OR(Table65[[#This Row],[Service]] = "Custom RNA", Table65[[#This Row],[Service]] = "HT Custom RNA", Table65[[#This Row],[Service]] = "HT Geneblock Custom RNA"), "Required", "Empty")</f>
        <v>Empty</v>
      </c>
      <c r="CM489" s="1" t="str">
        <f>IF(OR(Table65[[#This Row],[Service]] = "Custom RNA", Table65[[#This Row],[Service]] = "HT Custom RNA", Table65[[#This Row],[Service]] = "HT Geneblock Custom RNA"), "Required", "Empty")</f>
        <v>Empty</v>
      </c>
      <c r="CN489" s="1" t="str">
        <f>IF(AND(Table65[[#This Row],[Vector]]&lt;&gt;"Banked Construct", OR(Table65[[#This Row],[Service]] = "Custom RNA", Table65[[#This Row],[Service]] = "HT Custom RNA",Table65[[#This Row],[Service]] = "HT Geneblock Custom RNA",)), "Optional", "Empty")</f>
        <v>Empty</v>
      </c>
      <c r="CO489" s="1" t="str">
        <f>IF(OR(Table65[[#This Row],[Service]] = "Custom RNA", Table65[[#This Row],[Service]] = "HT Custom RNA"), "Optional", "Empty")</f>
        <v>Empty</v>
      </c>
      <c r="CP489" s="1" t="str">
        <f>IF(OR(Table65[[#This Row],[Service]] = "Custom RNA", Table65[[#This Row],[Service]] = "HT Custom RNA", Table65[[#This Row],[Service]] = "HT Custom Geneblock RNA"), "Optional", "Empty")</f>
        <v>Empty</v>
      </c>
      <c r="CQ489" s="1" t="str">
        <f>IF(Table65[[#This Row],[Service]]&lt;&gt;"",IF(OR(Table65[[#This Row],[Service]]="HT Custom RNA", Table65[[#This Row],[Service]]="HT Geneblock Custom RNA"), "Empty","Optional"),"Empty")</f>
        <v>Empty</v>
      </c>
      <c r="CR489" s="1" t="str">
        <f>IF(AND(Table65[[#This Row],[Formulation]]&lt;&gt;"",Table65[[#This Row],[Formulation]]&lt;&gt;"None",Table65[[#This Row],[Formulation]]&lt;&gt;"No Options"), "Required","Empty")</f>
        <v>Empty</v>
      </c>
      <c r="CS489" s="1" t="str">
        <f>IF(AND(Table65[[#This Row],[Formulation]]&lt;&gt;"",Table65[[#This Row],[Formulation]]&lt;&gt;"None",Table65[[#This Row],[Formulation]]&lt;&gt;"No Options"), "Optional","Empty")</f>
        <v>Empty</v>
      </c>
      <c r="CT489" s="1" t="str">
        <f t="shared" si="37"/>
        <v>Optional</v>
      </c>
      <c r="CU489" s="1" t="str">
        <f t="shared" si="38"/>
        <v>Optional</v>
      </c>
      <c r="CV489" s="2" t="str">
        <f t="shared" si="39"/>
        <v>Optional</v>
      </c>
    </row>
    <row r="490" spans="1:100" x14ac:dyDescent="0.35">
      <c r="A490" s="69">
        <v>486</v>
      </c>
      <c r="B490" s="59"/>
      <c r="C490" s="83"/>
      <c r="D490" s="85"/>
      <c r="E490" s="90"/>
      <c r="F490" s="60"/>
      <c r="G490" s="60"/>
      <c r="H490" s="60"/>
      <c r="I490" s="61"/>
      <c r="J490" s="61"/>
      <c r="K490" s="105"/>
      <c r="L490" s="90"/>
      <c r="M490" s="60"/>
      <c r="N490" s="108"/>
      <c r="O490" s="91"/>
      <c r="P490" s="111"/>
      <c r="Q490" s="93" t="str">
        <f>Table_Sequence_Check[[#This Row],[Final Warnings]]</f>
        <v/>
      </c>
      <c r="R490" s="19"/>
      <c r="S490" s="19"/>
      <c r="T490" s="19"/>
      <c r="BG490" s="3" t="str" cm="1">
        <f t="array" ref="BG490">_xlfn.LET(
    _xlpm.ProblemFound, _xlfn.TEXTJOIN(", ", TRUE, IF(OR(Table65[[#This Row],[Codon Optimize Capitalized?]]="No", Table65[[#This Row],[Codon Optimize Capitalized?]]=""), IF((ISNUMBER(SEARCH(Table_Problem_Sequences[Problem Sequences], Table65[[#This Row],[Custom Sequence/Bank ID]]))), Table_Problem_Sequences[Problem Sequences], ""),IF((ISNUMBER(FIND(LOWER(Table_Problem_Sequences[Problem Sequences]), Table65[[#This Row],[Custom Sequence/Bank ID]]))), Table_Problem_Sequences[Problem Sequences], ""))),
    IF(_xlpm.ProblemFound="", "", "Warning 1: Problem sequences found (" &amp; _xlpm.ProblemFound &amp; ")"))</f>
        <v/>
      </c>
      <c r="BH490" s="3" t="str">
        <f>IF(AND(Table65[[#This Row],[Vector]] &lt;&gt; "Banked Construct",Table65[[#This Row],[Service]]&lt;&gt;"Stock RNA", LEN(Table65[[#This Row],[Custom Sequence/Bank ID]])&lt;300, Table65[[#This Row],[Custom Sequence/Bank ID]]&lt;&gt;""),"Comment: Sequence is less than 300nt. A spacer sequence will be added to bring the length up to 300nt","")</f>
        <v/>
      </c>
      <c r="BI490" s="1" t="str">
        <f>IF(AND(Table65[[#This Row],[Custom Sequence/Bank ID]]&lt;&gt;"", Table65[[#This Row],[Codon Optimize Capitalized?]]&lt;&gt; "No", Table65[[#This Row],[Codon Optimize Capitalized?]]&lt;&gt; "", Table65[[#This Row],[Codon Optimize Capitalized?]]&lt;&gt; "No Options"),
    IF(MOD(LEN(SUBSTITUTE(SUBSTITUTE(SUBSTITUTE(SUBSTITUTE(SUBSTITUTE(Table65[[#This Row],[Custom Sequence/Bank ID]], "a", ""), "c", ""), "g", ""), "u", ""), "t", "")), 3) = 0,
        "",
        "Error 3: Optimization regions not divisible by 3"),
    "")</f>
        <v/>
      </c>
      <c r="BJ490" s="1" t="str">
        <f>IF(
    Table65[[#This Row],[Vector]]="Banked Construct",
    IF(
        AND(
            LEFT(Table65[[#This Row],[Custom Sequence/Bank ID]], 3)="RTC",
            ISNUMBER(VALUE(MID(Table65[[#This Row],[Custom Sequence/Bank ID]], 4, 7))),
            LEN(Table65[[#This Row],[Custom Sequence/Bank ID]])=10
        ),
        "",
        "Error 4: Incorrect Bank ID"
    ),
    ""
)</f>
        <v/>
      </c>
      <c r="BK490" s="1" t="str">
        <f>IF(
   AND(Table65[[#This Row],[Vector]]&lt;&gt;"Banked Construct", LEN(Table65[[#This Row],[Custom Sequence/Bank ID]])&gt;0),
   IF(
      LEN(
         SUBSTITUTE(
            SUBSTITUTE(
               SUBSTITUTE(
                  SUBSTITUTE(UPPER(Table65[[#This Row],[Custom Sequence/Bank ID]]),"A",""),
               "C",""),
            "T",""),
         "G","")
      )&gt;0,
      "Error 5: Non-ACGT characters present",
      ""
   ),
   ""
)</f>
        <v/>
      </c>
      <c r="BL490" s="4" t="str">
        <f>IF(AND(Table65[[#This Row],[Vector]] &lt;&gt; "Banked Construct",Table65[[#This Row],[Service]]="Custom RNA", LEN(Table65[[#This Row],[Custom Sequence/Bank ID]])&gt;10000),"Error 6: Maximum sequence length is 10,000nt",IF(AND(Table65[[#This Row],[Vector]] &lt;&gt; "Banked Construct",Table65[[#This Row],[Service]]="HT Custom RNA", LEN(Table65[[#This Row],[Custom Sequence/Bank ID]])&gt;5000),"Error 6: Maximum sequence length for HT is 5,000nt", IF(Table65[[#This Row],[Service]]="HT Geneblock Custom RNA", IF(AND(Table65[[#This Row],[Vector]]="RTC coding circRNA", LEN(Table65[[#This Row],[Custom Sequence/Bank ID]])&gt;3793),"Error 6: Maximum sequence length for Coding CircRNA Geneblock is 3,793nt", IF(AND(Table65[[#This Row],[Vector]]="RTC noncoding circRNA", LEN(Table65[[#This Row],[Custom Sequence/Bank ID]])&gt;4493),"Error 6: Maximum sequence length for Noncoding CircRNA Geneblock is 4,493nt", IF(AND(Table65[[#This Row],[Vector]]="RTC Other RNA", LEN(Table65[[#This Row],[Custom Sequence/Bank ID]])&gt;4913),"Error 6: Maximum sequence length for Other RNA Geneblock is 4,913nt",""))),"")))</f>
        <v/>
      </c>
      <c r="BM490" s="4" t="str">
        <f>IF(AND(Table65[[#This Row],[Vector]] &lt;&gt; "Banked Construct", Table65[[#This Row],[Service]]&lt;&gt;"Stock RNA", Table65[[#This Row],[Custom Sequence/Bank ID]]&lt;&gt;""),
    _xlfn.LET(
        _xlpm.Sequence, Table65[[#This Row],[Custom Sequence/Bank ID]],
        _xlpm.OriginalLength, IF(AND(Table65[[#This Row],[Codon Optimize Capitalized?]] &lt;&gt; "No", Table65[[#This Row],[Codon Optimize Capitalized?]] &lt;&gt; ""),
                           LEN(SUBSTITUTE(SUBSTITUTE(SUBSTITUTE(SUBSTITUTE(SUBSTITUTE(_xlpm.Sequence, "A", ""), "C", ""), "G", ""), "T", ""), "U", "")),
                           LEN(_xlpm.Sequence)),
        _xlpm.NoGCLength, IF(AND(Table65[[#This Row],[Codon Optimize Capitalized?]] &lt;&gt; "No", Table65[[#This Row],[Codon Optimize Capitalized?]] &lt;&gt; ""),
                       LEN((SUBSTITUTE(SUBSTITUTE(SUBSTITUTE(SUBSTITUTE(SUBSTITUTE(SUBSTITUTE(SUBSTITUTE(_xlpm.Sequence, "A", ""), "C", ""), "G", ""), "T", ""), "U", ""), "g", ""), "c", ""))),
                       LEN(SUBSTITUTE(SUBSTITUTE(UPPER(_xlpm.Sequence), "G", ""), "C", ""))),
        _xlpm.GCLength, _xlpm.OriginalLength - _xlpm.NoGCLength,
        _xlpm.GCPercentage, IF(_xlpm.OriginalLength &gt; 15, _xlpm.GCLength / _xlpm.OriginalLength, 0.5),
                IF(OR(_xlpm.GCPercentage &gt; 0.65, _xlpm.GCPercentage &lt; 0.25), "Warning 7: Unoptimized region GC is not between 25-65%", "")
    ),
    ""
)</f>
        <v/>
      </c>
      <c r="BN490" s="4" t="str" cm="1">
        <f t="array" ref="BN490">_xlfn.LET(
    _xlpm.ProblemFound, _xlfn.TEXTJOIN(", ", TRUE, IF(OR(Table65[[#This Row],[Codon Optimize Capitalized?]]="No", Table65[[#This Row],[Codon Optimize Capitalized?]]=""), IF((ISNUMBER(SEARCH(Table_Restriction_Enzymes[XbaI], Table65[[#This Row],[Custom Sequence/Bank ID]]))), Table_Restriction_Enzymes[XbaI], ""),IF((ISNUMBER(FIND(LOWER(Table_Restriction_Enzymes[XbaI]), Table65[[#This Row],[Custom Sequence/Bank ID]]))), Table_Restriction_Enzymes[XbaI], ""))),
    IF(_xlpm.ProblemFound="", "", "[" &amp; _xlpm.ProblemFound &amp; "]"))</f>
        <v/>
      </c>
      <c r="BO490" s="4" t="str">
        <f>IF(Table_Sequence_Check[[#This Row],[Restriction Enzyme 1 Check]]&lt;&gt;"", Table_Restriction_Enzymes[[#Headers],[XbaI]],"")</f>
        <v/>
      </c>
      <c r="BP490" s="4" t="str" cm="1">
        <f t="array" ref="BP490">_xlfn.LET(
    _xlpm.ProblemFound, _xlfn.TEXTJOIN(", ", TRUE, IF(OR(Table65[[#This Row],[Codon Optimize Capitalized?]]="No", Table65[[#This Row],[Codon Optimize Capitalized?]]=""), IF((ISNUMBER(SEARCH(Table_Restriction_Enzymes[AscI], Table65[[#This Row],[Custom Sequence/Bank ID]]))), Table_Restriction_Enzymes[AscI], ""),IF((ISNUMBER(FIND(LOWER(Table_Restriction_Enzymes[AscI]), Table65[[#This Row],[Custom Sequence/Bank ID]]))), Table_Restriction_Enzymes[AscI], ""))),
    IF(_xlpm.ProblemFound="", "", "[" &amp; _xlpm.ProblemFound &amp; "]"))</f>
        <v/>
      </c>
      <c r="BQ490" s="4" t="str">
        <f>IF(Table_Sequence_Check[[#This Row],[Restriction Enzyme 2 Check]]&lt;&gt;"", Table_Restriction_Enzymes[[#Headers],[AscI]],"")</f>
        <v/>
      </c>
      <c r="BR490" s="4" t="str">
        <f>IF(AND(Table65[[#This Row],[Vector]] &lt;&gt; "Banked Construct",Table65[[#This Row],[Service]]&lt;&gt;"Stock RNA", Table65[[#This Row],[Service]]&lt;&gt;"HT Geneblock Custom RNA", Table_Sequence_Check[[#This Row],[Restriction Enzyme 1 Check]]&lt;&gt;"", Table_Sequence_Check[[#This Row],[Restriction Enzyme 2 Check]]&lt;&gt; ""),"Error 8: Remove instances of one of the following: " &amp; _xlfn.CONCAT(Table_Sequence_Check[[#This Row],[Restriction Enzyme 1 Check]],Table_Sequence_Check[[#This Row],[Restriction Enzyme 2 Check]]),"")</f>
        <v/>
      </c>
      <c r="BS490" s="4" t="str" cm="1">
        <f t="array" ref="BS490">IF(
   AND(
      Table65[[#This Row],[Service]] &lt;&gt; "",
      OR(
         COUNTIF(Table65[Service], "HT Custom RNA") &gt; 0,
         COUNTIF(Table65[Service], "HT Geneblock Custom RNA") &gt; 0
      ),
      COUNTA(_xlfn.UNIQUE(_xlfn._xlws.FILTER(Table65[Service], Table65[Service] &lt;&gt; ""))) &gt; 1
   ),
   "Error 9: If selecting HT Custom RNA or HT Geneblock Custom RNA, all items must match the selected HT service",
   ""
)</f>
        <v/>
      </c>
      <c r="BT490" s="4" t="str" cm="1">
        <f t="array" ref="BT490">IF(
   AND(
      Table65[[#This Row],[Service]] &lt;&gt; "",
      OR(COUNTIF(Table65[Service], "*HT Custom RNA*") &gt; 0, COUNTIF(Table65[Service], "*HT Geneblock Custom RNA*") &gt; 0),
      OR(
         COUNTA(_xlfn.UNIQUE(_xlfn._xlws.FILTER(Table65[RNA Analytics], (Table65[Service] &lt;&gt; "")))) &gt; 1,
         COUNTA(_xlfn.UNIQUE(_xlfn._xlws.FILTER(Table65[Bank Construct?], (Table65[Service] &lt;&gt; "")))) &gt; 1,
         COUNTA(_xlfn.UNIQUE(_xlfn._xlws.FILTER(Table65[Synthesis Type], (Table65[Service] &lt;&gt; "")))) &gt; 1
      )
   ),
   "Error 10: If submitting HT Custom RNA or HT Geneblock Custom RNA service request, all items must have the same Synthesis Type, Banking, and Analytics",
   ""
)</f>
        <v/>
      </c>
      <c r="BU490" s="4" t="str">
        <f>IF(AND(OR(Table65[[#This Row],[Service]] = "HT Custom RNA",Table65[[#This Row],[Service]] = "HT Geneblock Custom RNA"), Table65[[#This Row],[Vector]]="Banked Construct"),"Error 11: Banked constructs cannot be submitted for HT/Geneblock Custom RNA service. Contact the core if you'd like to resynthesize an entire banked plate","")</f>
        <v/>
      </c>
      <c r="BV490" s="4" t="str">
        <f>IF(AND(Table65[[#This Row],[Service]] &lt;&gt; "", Table65[[#This Row],[Vector]]="Banked Construct", Table65[[#This Row],[Bank Construct?]]="Yes"),"Error 12: Cannot bank constructs that are already banked","")</f>
        <v/>
      </c>
      <c r="BW490" s="4" t="str" cm="1">
        <f t="array" ref="BW490">_xlfn.LET(
    _xlpm.ProblemFound, _xlfn.TEXTJOIN(", ", TRUE, IF(AND(Table65[[#This Row],[Synthesis Type]]="Other RNA", OR(Table65[[#This Row],[Codon Optimize Capitalized?]]="No", Table65[[#This Row],[Codon Optimize Capitalized?]]="")), IF((ISNUMBER(SEARCH(Table_pA_Check[pA Check], Table65[[#This Row],[Custom Sequence/Bank ID]]))), Table_pA_Check[pA Check], ""),IF((ISNUMBER(FIND(LOWER(Table_pA_Check[pA Check]), Table65[[#This Row],[Custom Sequence/Bank ID]]))), Table_pA_Check[pA Check], ""))),
    IF(_xlpm.ProblemFound="", "", "Error 13: Problem sequences found (" &amp; _xlpm.ProblemFound &amp; ")"))</f>
        <v/>
      </c>
      <c r="BX490" s="4" t="str">
        <f>IF(AND(Table65[[#This Row],[Service]] &lt;&gt; "", Table65[[#This Row],[Codon Optimize Capitalized?]]&lt;&gt; "No", Table65[[#This Row],[Codon Optimize Capitalized?]]&lt;&gt; "", Table65[[#This Row],[Codon Optimize Capitalized?]]&lt;&gt; "No Options", EXACT(Table65[[#This Row],[Custom Sequence/Bank ID]],LOWER(Table65[[#This Row],[Custom Sequence/Bank ID]]))),"Error 14: Codon optimization is selected, but sequence is lowercase. Change regions for optimization to uppercase","")</f>
        <v/>
      </c>
      <c r="BY490" s="4" t="str">
        <f>IF(COUNTIF(Table65[Name], Table65[[#This Row],[Name]]) &gt; 1, "Error 15: Duplicate name", "")</f>
        <v/>
      </c>
      <c r="BZ490" s="4" t="str">
        <f>IF(
   Table65[[#This Row],[Service]]&lt;&gt;"",
   IF(
      AND(Table65[[#This Row],[Formulation]]="", Table65[[#This Row],[Number of Aliquots]]&gt;1),
      "Error 16: The RTC can only aliquot formulated circRNA; unformulated circRNA is stable through many freeze-thaw cycles",
      ""
   ),
   ""
)</f>
        <v/>
      </c>
      <c r="CA490" s="4" t="str">
        <f>IF(
   Table65[[#This Row],[Service]]&lt;&gt;"",
   IF(
      Table65[[#This Row],[Number of Aliquots]] &gt; (Table65[[#This Row],[Quantity (mg)]]*20),
      "Error 17: Too many aliquots. Maximum aliquots for Quantity requested = " &amp; (Table65[[#This Row],[Quantity (mg)]]*20),
      ""
   ),
   ""
)</f>
        <v/>
      </c>
      <c r="CB490" s="4" t="str">
        <f>IF(
   AND(Table65[[#This Row],[Service]]&lt;&gt;"", Table65[[#This Row],[Quantity (mg)]]&lt;0.2, Table65[[#This Row],[Formulation]]&lt;&gt;"", Table65[[#This Row],[Formulation]]&lt;&gt;"None"),
   "Error 18: Quantity too low. Minimum is 0.2mg for formulations",
   ""
)</f>
        <v/>
      </c>
      <c r="CC490" s="4" t="str">
        <f>IF(
   AND(Table65[[#This Row],[Service]]&lt;&gt;"", Table65[[#This Row],[Vector]]="No Vector", Table65[[#This Row],[Service]]&lt;&gt;"HT Geneblock Custom RNA"),
   "Error 19: [No Vector] can only be used for Geneblock service",
   ""
)</f>
        <v/>
      </c>
      <c r="CD490" s="4" t="str">
        <f>_xlfn.LET(
    _xlpm.errorList, _xlfn.TEXTJOIN(". ", TRUE, Table_Sequence_Check[[#This Row],[Problem Sequence Check]:[GC Check]],Table_Sequence_Check[[#This Row],[Restriction Enzyme Error]:[Gblock No Vector Check]]),
    IF(AND(Table65[[#This Row],[Service]]&lt;&gt;"", Table65[[#This Row],[Custom Sequence/Bank ID]]&lt;&gt;"SPECIAL",_xlpm.errorList&lt;&gt;""), _xlpm.errorList &amp; ".", "")
)</f>
        <v/>
      </c>
      <c r="CF490" s="3" t="str">
        <f t="shared" si="35"/>
        <v>Required</v>
      </c>
      <c r="CG490" s="1" t="str">
        <f t="shared" si="36"/>
        <v>Optional</v>
      </c>
      <c r="CH490" s="1" t="str">
        <f>IF(Table65[[#This Row],[Service]]&lt;&gt;"",IF((Table65[[#This Row],[Service]]="HT Custom RNA") + (Table65[[#This Row],[Service]]="HT Geneblock Custom RNA"), "Empty","Required"),"Empty")</f>
        <v>Empty</v>
      </c>
      <c r="CI490" s="1" t="str">
        <f>IF(Table65[[#This Row],[Service]] = "Stock RNA", "Required","Empty")</f>
        <v>Empty</v>
      </c>
      <c r="CJ490" s="1" t="str">
        <f>IF(OR(Table65[[#This Row],[Service]] = "Custom RNA", Table65[[#This Row],[Service]] = "HT Custom RNA", Table65[[#This Row],[Service]] = "HT Geneblock Custom RNA", Table65[[#This Row],[Service]] = "Formulation"), "Required", "Empty")</f>
        <v>Empty</v>
      </c>
      <c r="CK490" s="1" t="str">
        <f>IF(OR(Table65[[#This Row],[Service]] = "Custom RNA", Table65[[#This Row],[Service]] = "HT Custom RNA", Table65[[#This Row],[Service]] = "HT Geneblock Custom RNA"), "Required", "Empty")</f>
        <v>Empty</v>
      </c>
      <c r="CL490" s="1" t="str">
        <f>IF(OR(Table65[[#This Row],[Service]] = "Custom RNA", Table65[[#This Row],[Service]] = "HT Custom RNA", Table65[[#This Row],[Service]] = "HT Geneblock Custom RNA"), "Required", "Empty")</f>
        <v>Empty</v>
      </c>
      <c r="CM490" s="1" t="str">
        <f>IF(OR(Table65[[#This Row],[Service]] = "Custom RNA", Table65[[#This Row],[Service]] = "HT Custom RNA", Table65[[#This Row],[Service]] = "HT Geneblock Custom RNA"), "Required", "Empty")</f>
        <v>Empty</v>
      </c>
      <c r="CN490" s="1" t="str">
        <f>IF(AND(Table65[[#This Row],[Vector]]&lt;&gt;"Banked Construct", OR(Table65[[#This Row],[Service]] = "Custom RNA", Table65[[#This Row],[Service]] = "HT Custom RNA",Table65[[#This Row],[Service]] = "HT Geneblock Custom RNA",)), "Optional", "Empty")</f>
        <v>Empty</v>
      </c>
      <c r="CO490" s="1" t="str">
        <f>IF(OR(Table65[[#This Row],[Service]] = "Custom RNA", Table65[[#This Row],[Service]] = "HT Custom RNA"), "Optional", "Empty")</f>
        <v>Empty</v>
      </c>
      <c r="CP490" s="1" t="str">
        <f>IF(OR(Table65[[#This Row],[Service]] = "Custom RNA", Table65[[#This Row],[Service]] = "HT Custom RNA", Table65[[#This Row],[Service]] = "HT Custom Geneblock RNA"), "Optional", "Empty")</f>
        <v>Empty</v>
      </c>
      <c r="CQ490" s="1" t="str">
        <f>IF(Table65[[#This Row],[Service]]&lt;&gt;"",IF(OR(Table65[[#This Row],[Service]]="HT Custom RNA", Table65[[#This Row],[Service]]="HT Geneblock Custom RNA"), "Empty","Optional"),"Empty")</f>
        <v>Empty</v>
      </c>
      <c r="CR490" s="1" t="str">
        <f>IF(AND(Table65[[#This Row],[Formulation]]&lt;&gt;"",Table65[[#This Row],[Formulation]]&lt;&gt;"None",Table65[[#This Row],[Formulation]]&lt;&gt;"No Options"), "Required","Empty")</f>
        <v>Empty</v>
      </c>
      <c r="CS490" s="1" t="str">
        <f>IF(AND(Table65[[#This Row],[Formulation]]&lt;&gt;"",Table65[[#This Row],[Formulation]]&lt;&gt;"None",Table65[[#This Row],[Formulation]]&lt;&gt;"No Options"), "Optional","Empty")</f>
        <v>Empty</v>
      </c>
      <c r="CT490" s="1" t="str">
        <f t="shared" si="37"/>
        <v>Optional</v>
      </c>
      <c r="CU490" s="1" t="str">
        <f t="shared" si="38"/>
        <v>Optional</v>
      </c>
      <c r="CV490" s="2" t="str">
        <f t="shared" si="39"/>
        <v>Optional</v>
      </c>
    </row>
    <row r="491" spans="1:100" x14ac:dyDescent="0.35">
      <c r="A491" s="69">
        <v>487</v>
      </c>
      <c r="B491" s="59"/>
      <c r="C491" s="83"/>
      <c r="D491" s="85"/>
      <c r="E491" s="90"/>
      <c r="F491" s="60"/>
      <c r="G491" s="60"/>
      <c r="H491" s="60"/>
      <c r="I491" s="61"/>
      <c r="J491" s="61"/>
      <c r="K491" s="105"/>
      <c r="L491" s="90"/>
      <c r="M491" s="60"/>
      <c r="N491" s="108"/>
      <c r="O491" s="91"/>
      <c r="P491" s="111"/>
      <c r="Q491" s="93" t="str">
        <f>Table_Sequence_Check[[#This Row],[Final Warnings]]</f>
        <v/>
      </c>
      <c r="R491" s="19"/>
      <c r="S491" s="19"/>
      <c r="T491" s="19"/>
      <c r="BG491" s="3" t="str" cm="1">
        <f t="array" ref="BG491">_xlfn.LET(
    _xlpm.ProblemFound, _xlfn.TEXTJOIN(", ", TRUE, IF(OR(Table65[[#This Row],[Codon Optimize Capitalized?]]="No", Table65[[#This Row],[Codon Optimize Capitalized?]]=""), IF((ISNUMBER(SEARCH(Table_Problem_Sequences[Problem Sequences], Table65[[#This Row],[Custom Sequence/Bank ID]]))), Table_Problem_Sequences[Problem Sequences], ""),IF((ISNUMBER(FIND(LOWER(Table_Problem_Sequences[Problem Sequences]), Table65[[#This Row],[Custom Sequence/Bank ID]]))), Table_Problem_Sequences[Problem Sequences], ""))),
    IF(_xlpm.ProblemFound="", "", "Warning 1: Problem sequences found (" &amp; _xlpm.ProblemFound &amp; ")"))</f>
        <v/>
      </c>
      <c r="BH491" s="3" t="str">
        <f>IF(AND(Table65[[#This Row],[Vector]] &lt;&gt; "Banked Construct",Table65[[#This Row],[Service]]&lt;&gt;"Stock RNA", LEN(Table65[[#This Row],[Custom Sequence/Bank ID]])&lt;300, Table65[[#This Row],[Custom Sequence/Bank ID]]&lt;&gt;""),"Comment: Sequence is less than 300nt. A spacer sequence will be added to bring the length up to 300nt","")</f>
        <v/>
      </c>
      <c r="BI491" s="1" t="str">
        <f>IF(AND(Table65[[#This Row],[Custom Sequence/Bank ID]]&lt;&gt;"", Table65[[#This Row],[Codon Optimize Capitalized?]]&lt;&gt; "No", Table65[[#This Row],[Codon Optimize Capitalized?]]&lt;&gt; "", Table65[[#This Row],[Codon Optimize Capitalized?]]&lt;&gt; "No Options"),
    IF(MOD(LEN(SUBSTITUTE(SUBSTITUTE(SUBSTITUTE(SUBSTITUTE(SUBSTITUTE(Table65[[#This Row],[Custom Sequence/Bank ID]], "a", ""), "c", ""), "g", ""), "u", ""), "t", "")), 3) = 0,
        "",
        "Error 3: Optimization regions not divisible by 3"),
    "")</f>
        <v/>
      </c>
      <c r="BJ491" s="1" t="str">
        <f>IF(
    Table65[[#This Row],[Vector]]="Banked Construct",
    IF(
        AND(
            LEFT(Table65[[#This Row],[Custom Sequence/Bank ID]], 3)="RTC",
            ISNUMBER(VALUE(MID(Table65[[#This Row],[Custom Sequence/Bank ID]], 4, 7))),
            LEN(Table65[[#This Row],[Custom Sequence/Bank ID]])=10
        ),
        "",
        "Error 4: Incorrect Bank ID"
    ),
    ""
)</f>
        <v/>
      </c>
      <c r="BK491" s="1" t="str">
        <f>IF(
   AND(Table65[[#This Row],[Vector]]&lt;&gt;"Banked Construct", LEN(Table65[[#This Row],[Custom Sequence/Bank ID]])&gt;0),
   IF(
      LEN(
         SUBSTITUTE(
            SUBSTITUTE(
               SUBSTITUTE(
                  SUBSTITUTE(UPPER(Table65[[#This Row],[Custom Sequence/Bank ID]]),"A",""),
               "C",""),
            "T",""),
         "G","")
      )&gt;0,
      "Error 5: Non-ACGT characters present",
      ""
   ),
   ""
)</f>
        <v/>
      </c>
      <c r="BL491" s="4" t="str">
        <f>IF(AND(Table65[[#This Row],[Vector]] &lt;&gt; "Banked Construct",Table65[[#This Row],[Service]]="Custom RNA", LEN(Table65[[#This Row],[Custom Sequence/Bank ID]])&gt;10000),"Error 6: Maximum sequence length is 10,000nt",IF(AND(Table65[[#This Row],[Vector]] &lt;&gt; "Banked Construct",Table65[[#This Row],[Service]]="HT Custom RNA", LEN(Table65[[#This Row],[Custom Sequence/Bank ID]])&gt;5000),"Error 6: Maximum sequence length for HT is 5,000nt", IF(Table65[[#This Row],[Service]]="HT Geneblock Custom RNA", IF(AND(Table65[[#This Row],[Vector]]="RTC coding circRNA", LEN(Table65[[#This Row],[Custom Sequence/Bank ID]])&gt;3793),"Error 6: Maximum sequence length for Coding CircRNA Geneblock is 3,793nt", IF(AND(Table65[[#This Row],[Vector]]="RTC noncoding circRNA", LEN(Table65[[#This Row],[Custom Sequence/Bank ID]])&gt;4493),"Error 6: Maximum sequence length for Noncoding CircRNA Geneblock is 4,493nt", IF(AND(Table65[[#This Row],[Vector]]="RTC Other RNA", LEN(Table65[[#This Row],[Custom Sequence/Bank ID]])&gt;4913),"Error 6: Maximum sequence length for Other RNA Geneblock is 4,913nt",""))),"")))</f>
        <v/>
      </c>
      <c r="BM491" s="4" t="str">
        <f>IF(AND(Table65[[#This Row],[Vector]] &lt;&gt; "Banked Construct", Table65[[#This Row],[Service]]&lt;&gt;"Stock RNA", Table65[[#This Row],[Custom Sequence/Bank ID]]&lt;&gt;""),
    _xlfn.LET(
        _xlpm.Sequence, Table65[[#This Row],[Custom Sequence/Bank ID]],
        _xlpm.OriginalLength, IF(AND(Table65[[#This Row],[Codon Optimize Capitalized?]] &lt;&gt; "No", Table65[[#This Row],[Codon Optimize Capitalized?]] &lt;&gt; ""),
                           LEN(SUBSTITUTE(SUBSTITUTE(SUBSTITUTE(SUBSTITUTE(SUBSTITUTE(_xlpm.Sequence, "A", ""), "C", ""), "G", ""), "T", ""), "U", "")),
                           LEN(_xlpm.Sequence)),
        _xlpm.NoGCLength, IF(AND(Table65[[#This Row],[Codon Optimize Capitalized?]] &lt;&gt; "No", Table65[[#This Row],[Codon Optimize Capitalized?]] &lt;&gt; ""),
                       LEN((SUBSTITUTE(SUBSTITUTE(SUBSTITUTE(SUBSTITUTE(SUBSTITUTE(SUBSTITUTE(SUBSTITUTE(_xlpm.Sequence, "A", ""), "C", ""), "G", ""), "T", ""), "U", ""), "g", ""), "c", ""))),
                       LEN(SUBSTITUTE(SUBSTITUTE(UPPER(_xlpm.Sequence), "G", ""), "C", ""))),
        _xlpm.GCLength, _xlpm.OriginalLength - _xlpm.NoGCLength,
        _xlpm.GCPercentage, IF(_xlpm.OriginalLength &gt; 15, _xlpm.GCLength / _xlpm.OriginalLength, 0.5),
                IF(OR(_xlpm.GCPercentage &gt; 0.65, _xlpm.GCPercentage &lt; 0.25), "Warning 7: Unoptimized region GC is not between 25-65%", "")
    ),
    ""
)</f>
        <v/>
      </c>
      <c r="BN491" s="4" t="str" cm="1">
        <f t="array" ref="BN491">_xlfn.LET(
    _xlpm.ProblemFound, _xlfn.TEXTJOIN(", ", TRUE, IF(OR(Table65[[#This Row],[Codon Optimize Capitalized?]]="No", Table65[[#This Row],[Codon Optimize Capitalized?]]=""), IF((ISNUMBER(SEARCH(Table_Restriction_Enzymes[XbaI], Table65[[#This Row],[Custom Sequence/Bank ID]]))), Table_Restriction_Enzymes[XbaI], ""),IF((ISNUMBER(FIND(LOWER(Table_Restriction_Enzymes[XbaI]), Table65[[#This Row],[Custom Sequence/Bank ID]]))), Table_Restriction_Enzymes[XbaI], ""))),
    IF(_xlpm.ProblemFound="", "", "[" &amp; _xlpm.ProblemFound &amp; "]"))</f>
        <v/>
      </c>
      <c r="BO491" s="4" t="str">
        <f>IF(Table_Sequence_Check[[#This Row],[Restriction Enzyme 1 Check]]&lt;&gt;"", Table_Restriction_Enzymes[[#Headers],[XbaI]],"")</f>
        <v/>
      </c>
      <c r="BP491" s="4" t="str" cm="1">
        <f t="array" ref="BP491">_xlfn.LET(
    _xlpm.ProblemFound, _xlfn.TEXTJOIN(", ", TRUE, IF(OR(Table65[[#This Row],[Codon Optimize Capitalized?]]="No", Table65[[#This Row],[Codon Optimize Capitalized?]]=""), IF((ISNUMBER(SEARCH(Table_Restriction_Enzymes[AscI], Table65[[#This Row],[Custom Sequence/Bank ID]]))), Table_Restriction_Enzymes[AscI], ""),IF((ISNUMBER(FIND(LOWER(Table_Restriction_Enzymes[AscI]), Table65[[#This Row],[Custom Sequence/Bank ID]]))), Table_Restriction_Enzymes[AscI], ""))),
    IF(_xlpm.ProblemFound="", "", "[" &amp; _xlpm.ProblemFound &amp; "]"))</f>
        <v/>
      </c>
      <c r="BQ491" s="4" t="str">
        <f>IF(Table_Sequence_Check[[#This Row],[Restriction Enzyme 2 Check]]&lt;&gt;"", Table_Restriction_Enzymes[[#Headers],[AscI]],"")</f>
        <v/>
      </c>
      <c r="BR491" s="4" t="str">
        <f>IF(AND(Table65[[#This Row],[Vector]] &lt;&gt; "Banked Construct",Table65[[#This Row],[Service]]&lt;&gt;"Stock RNA", Table65[[#This Row],[Service]]&lt;&gt;"HT Geneblock Custom RNA", Table_Sequence_Check[[#This Row],[Restriction Enzyme 1 Check]]&lt;&gt;"", Table_Sequence_Check[[#This Row],[Restriction Enzyme 2 Check]]&lt;&gt; ""),"Error 8: Remove instances of one of the following: " &amp; _xlfn.CONCAT(Table_Sequence_Check[[#This Row],[Restriction Enzyme 1 Check]],Table_Sequence_Check[[#This Row],[Restriction Enzyme 2 Check]]),"")</f>
        <v/>
      </c>
      <c r="BS491" s="4" t="str" cm="1">
        <f t="array" ref="BS491">IF(
   AND(
      Table65[[#This Row],[Service]] &lt;&gt; "",
      OR(
         COUNTIF(Table65[Service], "HT Custom RNA") &gt; 0,
         COUNTIF(Table65[Service], "HT Geneblock Custom RNA") &gt; 0
      ),
      COUNTA(_xlfn.UNIQUE(_xlfn._xlws.FILTER(Table65[Service], Table65[Service] &lt;&gt; ""))) &gt; 1
   ),
   "Error 9: If selecting HT Custom RNA or HT Geneblock Custom RNA, all items must match the selected HT service",
   ""
)</f>
        <v/>
      </c>
      <c r="BT491" s="4" t="str" cm="1">
        <f t="array" ref="BT491">IF(
   AND(
      Table65[[#This Row],[Service]] &lt;&gt; "",
      OR(COUNTIF(Table65[Service], "*HT Custom RNA*") &gt; 0, COUNTIF(Table65[Service], "*HT Geneblock Custom RNA*") &gt; 0),
      OR(
         COUNTA(_xlfn.UNIQUE(_xlfn._xlws.FILTER(Table65[RNA Analytics], (Table65[Service] &lt;&gt; "")))) &gt; 1,
         COUNTA(_xlfn.UNIQUE(_xlfn._xlws.FILTER(Table65[Bank Construct?], (Table65[Service] &lt;&gt; "")))) &gt; 1,
         COUNTA(_xlfn.UNIQUE(_xlfn._xlws.FILTER(Table65[Synthesis Type], (Table65[Service] &lt;&gt; "")))) &gt; 1
      )
   ),
   "Error 10: If submitting HT Custom RNA or HT Geneblock Custom RNA service request, all items must have the same Synthesis Type, Banking, and Analytics",
   ""
)</f>
        <v/>
      </c>
      <c r="BU491" s="4" t="str">
        <f>IF(AND(OR(Table65[[#This Row],[Service]] = "HT Custom RNA",Table65[[#This Row],[Service]] = "HT Geneblock Custom RNA"), Table65[[#This Row],[Vector]]="Banked Construct"),"Error 11: Banked constructs cannot be submitted for HT/Geneblock Custom RNA service. Contact the core if you'd like to resynthesize an entire banked plate","")</f>
        <v/>
      </c>
      <c r="BV491" s="4" t="str">
        <f>IF(AND(Table65[[#This Row],[Service]] &lt;&gt; "", Table65[[#This Row],[Vector]]="Banked Construct", Table65[[#This Row],[Bank Construct?]]="Yes"),"Error 12: Cannot bank constructs that are already banked","")</f>
        <v/>
      </c>
      <c r="BW491" s="4" t="str" cm="1">
        <f t="array" ref="BW491">_xlfn.LET(
    _xlpm.ProblemFound, _xlfn.TEXTJOIN(", ", TRUE, IF(AND(Table65[[#This Row],[Synthesis Type]]="Other RNA", OR(Table65[[#This Row],[Codon Optimize Capitalized?]]="No", Table65[[#This Row],[Codon Optimize Capitalized?]]="")), IF((ISNUMBER(SEARCH(Table_pA_Check[pA Check], Table65[[#This Row],[Custom Sequence/Bank ID]]))), Table_pA_Check[pA Check], ""),IF((ISNUMBER(FIND(LOWER(Table_pA_Check[pA Check]), Table65[[#This Row],[Custom Sequence/Bank ID]]))), Table_pA_Check[pA Check], ""))),
    IF(_xlpm.ProblemFound="", "", "Error 13: Problem sequences found (" &amp; _xlpm.ProblemFound &amp; ")"))</f>
        <v/>
      </c>
      <c r="BX491" s="4" t="str">
        <f>IF(AND(Table65[[#This Row],[Service]] &lt;&gt; "", Table65[[#This Row],[Codon Optimize Capitalized?]]&lt;&gt; "No", Table65[[#This Row],[Codon Optimize Capitalized?]]&lt;&gt; "", Table65[[#This Row],[Codon Optimize Capitalized?]]&lt;&gt; "No Options", EXACT(Table65[[#This Row],[Custom Sequence/Bank ID]],LOWER(Table65[[#This Row],[Custom Sequence/Bank ID]]))),"Error 14: Codon optimization is selected, but sequence is lowercase. Change regions for optimization to uppercase","")</f>
        <v/>
      </c>
      <c r="BY491" s="4" t="str">
        <f>IF(COUNTIF(Table65[Name], Table65[[#This Row],[Name]]) &gt; 1, "Error 15: Duplicate name", "")</f>
        <v/>
      </c>
      <c r="BZ491" s="4" t="str">
        <f>IF(
   Table65[[#This Row],[Service]]&lt;&gt;"",
   IF(
      AND(Table65[[#This Row],[Formulation]]="", Table65[[#This Row],[Number of Aliquots]]&gt;1),
      "Error 16: The RTC can only aliquot formulated circRNA; unformulated circRNA is stable through many freeze-thaw cycles",
      ""
   ),
   ""
)</f>
        <v/>
      </c>
      <c r="CA491" s="4" t="str">
        <f>IF(
   Table65[[#This Row],[Service]]&lt;&gt;"",
   IF(
      Table65[[#This Row],[Number of Aliquots]] &gt; (Table65[[#This Row],[Quantity (mg)]]*20),
      "Error 17: Too many aliquots. Maximum aliquots for Quantity requested = " &amp; (Table65[[#This Row],[Quantity (mg)]]*20),
      ""
   ),
   ""
)</f>
        <v/>
      </c>
      <c r="CB491" s="4" t="str">
        <f>IF(
   AND(Table65[[#This Row],[Service]]&lt;&gt;"", Table65[[#This Row],[Quantity (mg)]]&lt;0.2, Table65[[#This Row],[Formulation]]&lt;&gt;"", Table65[[#This Row],[Formulation]]&lt;&gt;"None"),
   "Error 18: Quantity too low. Minimum is 0.2mg for formulations",
   ""
)</f>
        <v/>
      </c>
      <c r="CC491" s="4" t="str">
        <f>IF(
   AND(Table65[[#This Row],[Service]]&lt;&gt;"", Table65[[#This Row],[Vector]]="No Vector", Table65[[#This Row],[Service]]&lt;&gt;"HT Geneblock Custom RNA"),
   "Error 19: [No Vector] can only be used for Geneblock service",
   ""
)</f>
        <v/>
      </c>
      <c r="CD491" s="4" t="str">
        <f>_xlfn.LET(
    _xlpm.errorList, _xlfn.TEXTJOIN(". ", TRUE, Table_Sequence_Check[[#This Row],[Problem Sequence Check]:[GC Check]],Table_Sequence_Check[[#This Row],[Restriction Enzyme Error]:[Gblock No Vector Check]]),
    IF(AND(Table65[[#This Row],[Service]]&lt;&gt;"", Table65[[#This Row],[Custom Sequence/Bank ID]]&lt;&gt;"SPECIAL",_xlpm.errorList&lt;&gt;""), _xlpm.errorList &amp; ".", "")
)</f>
        <v/>
      </c>
      <c r="CF491" s="3" t="str">
        <f t="shared" si="35"/>
        <v>Required</v>
      </c>
      <c r="CG491" s="1" t="str">
        <f t="shared" si="36"/>
        <v>Optional</v>
      </c>
      <c r="CH491" s="1" t="str">
        <f>IF(Table65[[#This Row],[Service]]&lt;&gt;"",IF((Table65[[#This Row],[Service]]="HT Custom RNA") + (Table65[[#This Row],[Service]]="HT Geneblock Custom RNA"), "Empty","Required"),"Empty")</f>
        <v>Empty</v>
      </c>
      <c r="CI491" s="1" t="str">
        <f>IF(Table65[[#This Row],[Service]] = "Stock RNA", "Required","Empty")</f>
        <v>Empty</v>
      </c>
      <c r="CJ491" s="1" t="str">
        <f>IF(OR(Table65[[#This Row],[Service]] = "Custom RNA", Table65[[#This Row],[Service]] = "HT Custom RNA", Table65[[#This Row],[Service]] = "HT Geneblock Custom RNA", Table65[[#This Row],[Service]] = "Formulation"), "Required", "Empty")</f>
        <v>Empty</v>
      </c>
      <c r="CK491" s="1" t="str">
        <f>IF(OR(Table65[[#This Row],[Service]] = "Custom RNA", Table65[[#This Row],[Service]] = "HT Custom RNA", Table65[[#This Row],[Service]] = "HT Geneblock Custom RNA"), "Required", "Empty")</f>
        <v>Empty</v>
      </c>
      <c r="CL491" s="1" t="str">
        <f>IF(OR(Table65[[#This Row],[Service]] = "Custom RNA", Table65[[#This Row],[Service]] = "HT Custom RNA", Table65[[#This Row],[Service]] = "HT Geneblock Custom RNA"), "Required", "Empty")</f>
        <v>Empty</v>
      </c>
      <c r="CM491" s="1" t="str">
        <f>IF(OR(Table65[[#This Row],[Service]] = "Custom RNA", Table65[[#This Row],[Service]] = "HT Custom RNA", Table65[[#This Row],[Service]] = "HT Geneblock Custom RNA"), "Required", "Empty")</f>
        <v>Empty</v>
      </c>
      <c r="CN491" s="1" t="str">
        <f>IF(AND(Table65[[#This Row],[Vector]]&lt;&gt;"Banked Construct", OR(Table65[[#This Row],[Service]] = "Custom RNA", Table65[[#This Row],[Service]] = "HT Custom RNA",Table65[[#This Row],[Service]] = "HT Geneblock Custom RNA",)), "Optional", "Empty")</f>
        <v>Empty</v>
      </c>
      <c r="CO491" s="1" t="str">
        <f>IF(OR(Table65[[#This Row],[Service]] = "Custom RNA", Table65[[#This Row],[Service]] = "HT Custom RNA"), "Optional", "Empty")</f>
        <v>Empty</v>
      </c>
      <c r="CP491" s="1" t="str">
        <f>IF(OR(Table65[[#This Row],[Service]] = "Custom RNA", Table65[[#This Row],[Service]] = "HT Custom RNA", Table65[[#This Row],[Service]] = "HT Custom Geneblock RNA"), "Optional", "Empty")</f>
        <v>Empty</v>
      </c>
      <c r="CQ491" s="1" t="str">
        <f>IF(Table65[[#This Row],[Service]]&lt;&gt;"",IF(OR(Table65[[#This Row],[Service]]="HT Custom RNA", Table65[[#This Row],[Service]]="HT Geneblock Custom RNA"), "Empty","Optional"),"Empty")</f>
        <v>Empty</v>
      </c>
      <c r="CR491" s="1" t="str">
        <f>IF(AND(Table65[[#This Row],[Formulation]]&lt;&gt;"",Table65[[#This Row],[Formulation]]&lt;&gt;"None",Table65[[#This Row],[Formulation]]&lt;&gt;"No Options"), "Required","Empty")</f>
        <v>Empty</v>
      </c>
      <c r="CS491" s="1" t="str">
        <f>IF(AND(Table65[[#This Row],[Formulation]]&lt;&gt;"",Table65[[#This Row],[Formulation]]&lt;&gt;"None",Table65[[#This Row],[Formulation]]&lt;&gt;"No Options"), "Optional","Empty")</f>
        <v>Empty</v>
      </c>
      <c r="CT491" s="1" t="str">
        <f t="shared" si="37"/>
        <v>Optional</v>
      </c>
      <c r="CU491" s="1" t="str">
        <f t="shared" si="38"/>
        <v>Optional</v>
      </c>
      <c r="CV491" s="2" t="str">
        <f t="shared" si="39"/>
        <v>Optional</v>
      </c>
    </row>
    <row r="492" spans="1:100" x14ac:dyDescent="0.35">
      <c r="A492" s="69">
        <v>488</v>
      </c>
      <c r="B492" s="59"/>
      <c r="C492" s="83"/>
      <c r="D492" s="85"/>
      <c r="E492" s="90"/>
      <c r="F492" s="60"/>
      <c r="G492" s="60"/>
      <c r="H492" s="60"/>
      <c r="I492" s="61"/>
      <c r="J492" s="61"/>
      <c r="K492" s="105"/>
      <c r="L492" s="90"/>
      <c r="M492" s="60"/>
      <c r="N492" s="108"/>
      <c r="O492" s="91"/>
      <c r="P492" s="111"/>
      <c r="Q492" s="93" t="str">
        <f>Table_Sequence_Check[[#This Row],[Final Warnings]]</f>
        <v/>
      </c>
      <c r="R492" s="19"/>
      <c r="S492" s="19"/>
      <c r="T492" s="19"/>
      <c r="BG492" s="3" t="str" cm="1">
        <f t="array" ref="BG492">_xlfn.LET(
    _xlpm.ProblemFound, _xlfn.TEXTJOIN(", ", TRUE, IF(OR(Table65[[#This Row],[Codon Optimize Capitalized?]]="No", Table65[[#This Row],[Codon Optimize Capitalized?]]=""), IF((ISNUMBER(SEARCH(Table_Problem_Sequences[Problem Sequences], Table65[[#This Row],[Custom Sequence/Bank ID]]))), Table_Problem_Sequences[Problem Sequences], ""),IF((ISNUMBER(FIND(LOWER(Table_Problem_Sequences[Problem Sequences]), Table65[[#This Row],[Custom Sequence/Bank ID]]))), Table_Problem_Sequences[Problem Sequences], ""))),
    IF(_xlpm.ProblemFound="", "", "Warning 1: Problem sequences found (" &amp; _xlpm.ProblemFound &amp; ")"))</f>
        <v/>
      </c>
      <c r="BH492" s="3" t="str">
        <f>IF(AND(Table65[[#This Row],[Vector]] &lt;&gt; "Banked Construct",Table65[[#This Row],[Service]]&lt;&gt;"Stock RNA", LEN(Table65[[#This Row],[Custom Sequence/Bank ID]])&lt;300, Table65[[#This Row],[Custom Sequence/Bank ID]]&lt;&gt;""),"Comment: Sequence is less than 300nt. A spacer sequence will be added to bring the length up to 300nt","")</f>
        <v/>
      </c>
      <c r="BI492" s="1" t="str">
        <f>IF(AND(Table65[[#This Row],[Custom Sequence/Bank ID]]&lt;&gt;"", Table65[[#This Row],[Codon Optimize Capitalized?]]&lt;&gt; "No", Table65[[#This Row],[Codon Optimize Capitalized?]]&lt;&gt; "", Table65[[#This Row],[Codon Optimize Capitalized?]]&lt;&gt; "No Options"),
    IF(MOD(LEN(SUBSTITUTE(SUBSTITUTE(SUBSTITUTE(SUBSTITUTE(SUBSTITUTE(Table65[[#This Row],[Custom Sequence/Bank ID]], "a", ""), "c", ""), "g", ""), "u", ""), "t", "")), 3) = 0,
        "",
        "Error 3: Optimization regions not divisible by 3"),
    "")</f>
        <v/>
      </c>
      <c r="BJ492" s="1" t="str">
        <f>IF(
    Table65[[#This Row],[Vector]]="Banked Construct",
    IF(
        AND(
            LEFT(Table65[[#This Row],[Custom Sequence/Bank ID]], 3)="RTC",
            ISNUMBER(VALUE(MID(Table65[[#This Row],[Custom Sequence/Bank ID]], 4, 7))),
            LEN(Table65[[#This Row],[Custom Sequence/Bank ID]])=10
        ),
        "",
        "Error 4: Incorrect Bank ID"
    ),
    ""
)</f>
        <v/>
      </c>
      <c r="BK492" s="1" t="str">
        <f>IF(
   AND(Table65[[#This Row],[Vector]]&lt;&gt;"Banked Construct", LEN(Table65[[#This Row],[Custom Sequence/Bank ID]])&gt;0),
   IF(
      LEN(
         SUBSTITUTE(
            SUBSTITUTE(
               SUBSTITUTE(
                  SUBSTITUTE(UPPER(Table65[[#This Row],[Custom Sequence/Bank ID]]),"A",""),
               "C",""),
            "T",""),
         "G","")
      )&gt;0,
      "Error 5: Non-ACGT characters present",
      ""
   ),
   ""
)</f>
        <v/>
      </c>
      <c r="BL492" s="4" t="str">
        <f>IF(AND(Table65[[#This Row],[Vector]] &lt;&gt; "Banked Construct",Table65[[#This Row],[Service]]="Custom RNA", LEN(Table65[[#This Row],[Custom Sequence/Bank ID]])&gt;10000),"Error 6: Maximum sequence length is 10,000nt",IF(AND(Table65[[#This Row],[Vector]] &lt;&gt; "Banked Construct",Table65[[#This Row],[Service]]="HT Custom RNA", LEN(Table65[[#This Row],[Custom Sequence/Bank ID]])&gt;5000),"Error 6: Maximum sequence length for HT is 5,000nt", IF(Table65[[#This Row],[Service]]="HT Geneblock Custom RNA", IF(AND(Table65[[#This Row],[Vector]]="RTC coding circRNA", LEN(Table65[[#This Row],[Custom Sequence/Bank ID]])&gt;3793),"Error 6: Maximum sequence length for Coding CircRNA Geneblock is 3,793nt", IF(AND(Table65[[#This Row],[Vector]]="RTC noncoding circRNA", LEN(Table65[[#This Row],[Custom Sequence/Bank ID]])&gt;4493),"Error 6: Maximum sequence length for Noncoding CircRNA Geneblock is 4,493nt", IF(AND(Table65[[#This Row],[Vector]]="RTC Other RNA", LEN(Table65[[#This Row],[Custom Sequence/Bank ID]])&gt;4913),"Error 6: Maximum sequence length for Other RNA Geneblock is 4,913nt",""))),"")))</f>
        <v/>
      </c>
      <c r="BM492" s="4" t="str">
        <f>IF(AND(Table65[[#This Row],[Vector]] &lt;&gt; "Banked Construct", Table65[[#This Row],[Service]]&lt;&gt;"Stock RNA", Table65[[#This Row],[Custom Sequence/Bank ID]]&lt;&gt;""),
    _xlfn.LET(
        _xlpm.Sequence, Table65[[#This Row],[Custom Sequence/Bank ID]],
        _xlpm.OriginalLength, IF(AND(Table65[[#This Row],[Codon Optimize Capitalized?]] &lt;&gt; "No", Table65[[#This Row],[Codon Optimize Capitalized?]] &lt;&gt; ""),
                           LEN(SUBSTITUTE(SUBSTITUTE(SUBSTITUTE(SUBSTITUTE(SUBSTITUTE(_xlpm.Sequence, "A", ""), "C", ""), "G", ""), "T", ""), "U", "")),
                           LEN(_xlpm.Sequence)),
        _xlpm.NoGCLength, IF(AND(Table65[[#This Row],[Codon Optimize Capitalized?]] &lt;&gt; "No", Table65[[#This Row],[Codon Optimize Capitalized?]] &lt;&gt; ""),
                       LEN((SUBSTITUTE(SUBSTITUTE(SUBSTITUTE(SUBSTITUTE(SUBSTITUTE(SUBSTITUTE(SUBSTITUTE(_xlpm.Sequence, "A", ""), "C", ""), "G", ""), "T", ""), "U", ""), "g", ""), "c", ""))),
                       LEN(SUBSTITUTE(SUBSTITUTE(UPPER(_xlpm.Sequence), "G", ""), "C", ""))),
        _xlpm.GCLength, _xlpm.OriginalLength - _xlpm.NoGCLength,
        _xlpm.GCPercentage, IF(_xlpm.OriginalLength &gt; 15, _xlpm.GCLength / _xlpm.OriginalLength, 0.5),
                IF(OR(_xlpm.GCPercentage &gt; 0.65, _xlpm.GCPercentage &lt; 0.25), "Warning 7: Unoptimized region GC is not between 25-65%", "")
    ),
    ""
)</f>
        <v/>
      </c>
      <c r="BN492" s="4" t="str" cm="1">
        <f t="array" ref="BN492">_xlfn.LET(
    _xlpm.ProblemFound, _xlfn.TEXTJOIN(", ", TRUE, IF(OR(Table65[[#This Row],[Codon Optimize Capitalized?]]="No", Table65[[#This Row],[Codon Optimize Capitalized?]]=""), IF((ISNUMBER(SEARCH(Table_Restriction_Enzymes[XbaI], Table65[[#This Row],[Custom Sequence/Bank ID]]))), Table_Restriction_Enzymes[XbaI], ""),IF((ISNUMBER(FIND(LOWER(Table_Restriction_Enzymes[XbaI]), Table65[[#This Row],[Custom Sequence/Bank ID]]))), Table_Restriction_Enzymes[XbaI], ""))),
    IF(_xlpm.ProblemFound="", "", "[" &amp; _xlpm.ProblemFound &amp; "]"))</f>
        <v/>
      </c>
      <c r="BO492" s="4" t="str">
        <f>IF(Table_Sequence_Check[[#This Row],[Restriction Enzyme 1 Check]]&lt;&gt;"", Table_Restriction_Enzymes[[#Headers],[XbaI]],"")</f>
        <v/>
      </c>
      <c r="BP492" s="4" t="str" cm="1">
        <f t="array" ref="BP492">_xlfn.LET(
    _xlpm.ProblemFound, _xlfn.TEXTJOIN(", ", TRUE, IF(OR(Table65[[#This Row],[Codon Optimize Capitalized?]]="No", Table65[[#This Row],[Codon Optimize Capitalized?]]=""), IF((ISNUMBER(SEARCH(Table_Restriction_Enzymes[AscI], Table65[[#This Row],[Custom Sequence/Bank ID]]))), Table_Restriction_Enzymes[AscI], ""),IF((ISNUMBER(FIND(LOWER(Table_Restriction_Enzymes[AscI]), Table65[[#This Row],[Custom Sequence/Bank ID]]))), Table_Restriction_Enzymes[AscI], ""))),
    IF(_xlpm.ProblemFound="", "", "[" &amp; _xlpm.ProblemFound &amp; "]"))</f>
        <v/>
      </c>
      <c r="BQ492" s="4" t="str">
        <f>IF(Table_Sequence_Check[[#This Row],[Restriction Enzyme 2 Check]]&lt;&gt;"", Table_Restriction_Enzymes[[#Headers],[AscI]],"")</f>
        <v/>
      </c>
      <c r="BR492" s="4" t="str">
        <f>IF(AND(Table65[[#This Row],[Vector]] &lt;&gt; "Banked Construct",Table65[[#This Row],[Service]]&lt;&gt;"Stock RNA", Table65[[#This Row],[Service]]&lt;&gt;"HT Geneblock Custom RNA", Table_Sequence_Check[[#This Row],[Restriction Enzyme 1 Check]]&lt;&gt;"", Table_Sequence_Check[[#This Row],[Restriction Enzyme 2 Check]]&lt;&gt; ""),"Error 8: Remove instances of one of the following: " &amp; _xlfn.CONCAT(Table_Sequence_Check[[#This Row],[Restriction Enzyme 1 Check]],Table_Sequence_Check[[#This Row],[Restriction Enzyme 2 Check]]),"")</f>
        <v/>
      </c>
      <c r="BS492" s="4" t="str" cm="1">
        <f t="array" ref="BS492">IF(
   AND(
      Table65[[#This Row],[Service]] &lt;&gt; "",
      OR(
         COUNTIF(Table65[Service], "HT Custom RNA") &gt; 0,
         COUNTIF(Table65[Service], "HT Geneblock Custom RNA") &gt; 0
      ),
      COUNTA(_xlfn.UNIQUE(_xlfn._xlws.FILTER(Table65[Service], Table65[Service] &lt;&gt; ""))) &gt; 1
   ),
   "Error 9: If selecting HT Custom RNA or HT Geneblock Custom RNA, all items must match the selected HT service",
   ""
)</f>
        <v/>
      </c>
      <c r="BT492" s="4" t="str" cm="1">
        <f t="array" ref="BT492">IF(
   AND(
      Table65[[#This Row],[Service]] &lt;&gt; "",
      OR(COUNTIF(Table65[Service], "*HT Custom RNA*") &gt; 0, COUNTIF(Table65[Service], "*HT Geneblock Custom RNA*") &gt; 0),
      OR(
         COUNTA(_xlfn.UNIQUE(_xlfn._xlws.FILTER(Table65[RNA Analytics], (Table65[Service] &lt;&gt; "")))) &gt; 1,
         COUNTA(_xlfn.UNIQUE(_xlfn._xlws.FILTER(Table65[Bank Construct?], (Table65[Service] &lt;&gt; "")))) &gt; 1,
         COUNTA(_xlfn.UNIQUE(_xlfn._xlws.FILTER(Table65[Synthesis Type], (Table65[Service] &lt;&gt; "")))) &gt; 1
      )
   ),
   "Error 10: If submitting HT Custom RNA or HT Geneblock Custom RNA service request, all items must have the same Synthesis Type, Banking, and Analytics",
   ""
)</f>
        <v/>
      </c>
      <c r="BU492" s="4" t="str">
        <f>IF(AND(OR(Table65[[#This Row],[Service]] = "HT Custom RNA",Table65[[#This Row],[Service]] = "HT Geneblock Custom RNA"), Table65[[#This Row],[Vector]]="Banked Construct"),"Error 11: Banked constructs cannot be submitted for HT/Geneblock Custom RNA service. Contact the core if you'd like to resynthesize an entire banked plate","")</f>
        <v/>
      </c>
      <c r="BV492" s="4" t="str">
        <f>IF(AND(Table65[[#This Row],[Service]] &lt;&gt; "", Table65[[#This Row],[Vector]]="Banked Construct", Table65[[#This Row],[Bank Construct?]]="Yes"),"Error 12: Cannot bank constructs that are already banked","")</f>
        <v/>
      </c>
      <c r="BW492" s="4" t="str" cm="1">
        <f t="array" ref="BW492">_xlfn.LET(
    _xlpm.ProblemFound, _xlfn.TEXTJOIN(", ", TRUE, IF(AND(Table65[[#This Row],[Synthesis Type]]="Other RNA", OR(Table65[[#This Row],[Codon Optimize Capitalized?]]="No", Table65[[#This Row],[Codon Optimize Capitalized?]]="")), IF((ISNUMBER(SEARCH(Table_pA_Check[pA Check], Table65[[#This Row],[Custom Sequence/Bank ID]]))), Table_pA_Check[pA Check], ""),IF((ISNUMBER(FIND(LOWER(Table_pA_Check[pA Check]), Table65[[#This Row],[Custom Sequence/Bank ID]]))), Table_pA_Check[pA Check], ""))),
    IF(_xlpm.ProblemFound="", "", "Error 13: Problem sequences found (" &amp; _xlpm.ProblemFound &amp; ")"))</f>
        <v/>
      </c>
      <c r="BX492" s="4" t="str">
        <f>IF(AND(Table65[[#This Row],[Service]] &lt;&gt; "", Table65[[#This Row],[Codon Optimize Capitalized?]]&lt;&gt; "No", Table65[[#This Row],[Codon Optimize Capitalized?]]&lt;&gt; "", Table65[[#This Row],[Codon Optimize Capitalized?]]&lt;&gt; "No Options", EXACT(Table65[[#This Row],[Custom Sequence/Bank ID]],LOWER(Table65[[#This Row],[Custom Sequence/Bank ID]]))),"Error 14: Codon optimization is selected, but sequence is lowercase. Change regions for optimization to uppercase","")</f>
        <v/>
      </c>
      <c r="BY492" s="4" t="str">
        <f>IF(COUNTIF(Table65[Name], Table65[[#This Row],[Name]]) &gt; 1, "Error 15: Duplicate name", "")</f>
        <v/>
      </c>
      <c r="BZ492" s="4" t="str">
        <f>IF(
   Table65[[#This Row],[Service]]&lt;&gt;"",
   IF(
      AND(Table65[[#This Row],[Formulation]]="", Table65[[#This Row],[Number of Aliquots]]&gt;1),
      "Error 16: The RTC can only aliquot formulated circRNA; unformulated circRNA is stable through many freeze-thaw cycles",
      ""
   ),
   ""
)</f>
        <v/>
      </c>
      <c r="CA492" s="4" t="str">
        <f>IF(
   Table65[[#This Row],[Service]]&lt;&gt;"",
   IF(
      Table65[[#This Row],[Number of Aliquots]] &gt; (Table65[[#This Row],[Quantity (mg)]]*20),
      "Error 17: Too many aliquots. Maximum aliquots for Quantity requested = " &amp; (Table65[[#This Row],[Quantity (mg)]]*20),
      ""
   ),
   ""
)</f>
        <v/>
      </c>
      <c r="CB492" s="4" t="str">
        <f>IF(
   AND(Table65[[#This Row],[Service]]&lt;&gt;"", Table65[[#This Row],[Quantity (mg)]]&lt;0.2, Table65[[#This Row],[Formulation]]&lt;&gt;"", Table65[[#This Row],[Formulation]]&lt;&gt;"None"),
   "Error 18: Quantity too low. Minimum is 0.2mg for formulations",
   ""
)</f>
        <v/>
      </c>
      <c r="CC492" s="4" t="str">
        <f>IF(
   AND(Table65[[#This Row],[Service]]&lt;&gt;"", Table65[[#This Row],[Vector]]="No Vector", Table65[[#This Row],[Service]]&lt;&gt;"HT Geneblock Custom RNA"),
   "Error 19: [No Vector] can only be used for Geneblock service",
   ""
)</f>
        <v/>
      </c>
      <c r="CD492" s="4" t="str">
        <f>_xlfn.LET(
    _xlpm.errorList, _xlfn.TEXTJOIN(". ", TRUE, Table_Sequence_Check[[#This Row],[Problem Sequence Check]:[GC Check]],Table_Sequence_Check[[#This Row],[Restriction Enzyme Error]:[Gblock No Vector Check]]),
    IF(AND(Table65[[#This Row],[Service]]&lt;&gt;"", Table65[[#This Row],[Custom Sequence/Bank ID]]&lt;&gt;"SPECIAL",_xlpm.errorList&lt;&gt;""), _xlpm.errorList &amp; ".", "")
)</f>
        <v/>
      </c>
      <c r="CF492" s="3" t="str">
        <f t="shared" si="35"/>
        <v>Required</v>
      </c>
      <c r="CG492" s="1" t="str">
        <f t="shared" si="36"/>
        <v>Optional</v>
      </c>
      <c r="CH492" s="1" t="str">
        <f>IF(Table65[[#This Row],[Service]]&lt;&gt;"",IF((Table65[[#This Row],[Service]]="HT Custom RNA") + (Table65[[#This Row],[Service]]="HT Geneblock Custom RNA"), "Empty","Required"),"Empty")</f>
        <v>Empty</v>
      </c>
      <c r="CI492" s="1" t="str">
        <f>IF(Table65[[#This Row],[Service]] = "Stock RNA", "Required","Empty")</f>
        <v>Empty</v>
      </c>
      <c r="CJ492" s="1" t="str">
        <f>IF(OR(Table65[[#This Row],[Service]] = "Custom RNA", Table65[[#This Row],[Service]] = "HT Custom RNA", Table65[[#This Row],[Service]] = "HT Geneblock Custom RNA", Table65[[#This Row],[Service]] = "Formulation"), "Required", "Empty")</f>
        <v>Empty</v>
      </c>
      <c r="CK492" s="1" t="str">
        <f>IF(OR(Table65[[#This Row],[Service]] = "Custom RNA", Table65[[#This Row],[Service]] = "HT Custom RNA", Table65[[#This Row],[Service]] = "HT Geneblock Custom RNA"), "Required", "Empty")</f>
        <v>Empty</v>
      </c>
      <c r="CL492" s="1" t="str">
        <f>IF(OR(Table65[[#This Row],[Service]] = "Custom RNA", Table65[[#This Row],[Service]] = "HT Custom RNA", Table65[[#This Row],[Service]] = "HT Geneblock Custom RNA"), "Required", "Empty")</f>
        <v>Empty</v>
      </c>
      <c r="CM492" s="1" t="str">
        <f>IF(OR(Table65[[#This Row],[Service]] = "Custom RNA", Table65[[#This Row],[Service]] = "HT Custom RNA", Table65[[#This Row],[Service]] = "HT Geneblock Custom RNA"), "Required", "Empty")</f>
        <v>Empty</v>
      </c>
      <c r="CN492" s="1" t="str">
        <f>IF(AND(Table65[[#This Row],[Vector]]&lt;&gt;"Banked Construct", OR(Table65[[#This Row],[Service]] = "Custom RNA", Table65[[#This Row],[Service]] = "HT Custom RNA",Table65[[#This Row],[Service]] = "HT Geneblock Custom RNA",)), "Optional", "Empty")</f>
        <v>Empty</v>
      </c>
      <c r="CO492" s="1" t="str">
        <f>IF(OR(Table65[[#This Row],[Service]] = "Custom RNA", Table65[[#This Row],[Service]] = "HT Custom RNA"), "Optional", "Empty")</f>
        <v>Empty</v>
      </c>
      <c r="CP492" s="1" t="str">
        <f>IF(OR(Table65[[#This Row],[Service]] = "Custom RNA", Table65[[#This Row],[Service]] = "HT Custom RNA", Table65[[#This Row],[Service]] = "HT Custom Geneblock RNA"), "Optional", "Empty")</f>
        <v>Empty</v>
      </c>
      <c r="CQ492" s="1" t="str">
        <f>IF(Table65[[#This Row],[Service]]&lt;&gt;"",IF(OR(Table65[[#This Row],[Service]]="HT Custom RNA", Table65[[#This Row],[Service]]="HT Geneblock Custom RNA"), "Empty","Optional"),"Empty")</f>
        <v>Empty</v>
      </c>
      <c r="CR492" s="1" t="str">
        <f>IF(AND(Table65[[#This Row],[Formulation]]&lt;&gt;"",Table65[[#This Row],[Formulation]]&lt;&gt;"None",Table65[[#This Row],[Formulation]]&lt;&gt;"No Options"), "Required","Empty")</f>
        <v>Empty</v>
      </c>
      <c r="CS492" s="1" t="str">
        <f>IF(AND(Table65[[#This Row],[Formulation]]&lt;&gt;"",Table65[[#This Row],[Formulation]]&lt;&gt;"None",Table65[[#This Row],[Formulation]]&lt;&gt;"No Options"), "Optional","Empty")</f>
        <v>Empty</v>
      </c>
      <c r="CT492" s="1" t="str">
        <f t="shared" si="37"/>
        <v>Optional</v>
      </c>
      <c r="CU492" s="1" t="str">
        <f t="shared" si="38"/>
        <v>Optional</v>
      </c>
      <c r="CV492" s="2" t="str">
        <f t="shared" si="39"/>
        <v>Optional</v>
      </c>
    </row>
    <row r="493" spans="1:100" x14ac:dyDescent="0.35">
      <c r="A493" s="69">
        <v>489</v>
      </c>
      <c r="B493" s="59"/>
      <c r="C493" s="83"/>
      <c r="D493" s="85"/>
      <c r="E493" s="90"/>
      <c r="F493" s="60"/>
      <c r="G493" s="60"/>
      <c r="H493" s="60"/>
      <c r="I493" s="61"/>
      <c r="J493" s="61"/>
      <c r="K493" s="105"/>
      <c r="L493" s="90"/>
      <c r="M493" s="60"/>
      <c r="N493" s="108"/>
      <c r="O493" s="91"/>
      <c r="P493" s="111"/>
      <c r="Q493" s="93" t="str">
        <f>Table_Sequence_Check[[#This Row],[Final Warnings]]</f>
        <v/>
      </c>
      <c r="R493" s="19"/>
      <c r="S493" s="19"/>
      <c r="T493" s="19"/>
      <c r="BG493" s="3" t="str" cm="1">
        <f t="array" ref="BG493">_xlfn.LET(
    _xlpm.ProblemFound, _xlfn.TEXTJOIN(", ", TRUE, IF(OR(Table65[[#This Row],[Codon Optimize Capitalized?]]="No", Table65[[#This Row],[Codon Optimize Capitalized?]]=""), IF((ISNUMBER(SEARCH(Table_Problem_Sequences[Problem Sequences], Table65[[#This Row],[Custom Sequence/Bank ID]]))), Table_Problem_Sequences[Problem Sequences], ""),IF((ISNUMBER(FIND(LOWER(Table_Problem_Sequences[Problem Sequences]), Table65[[#This Row],[Custom Sequence/Bank ID]]))), Table_Problem_Sequences[Problem Sequences], ""))),
    IF(_xlpm.ProblemFound="", "", "Warning 1: Problem sequences found (" &amp; _xlpm.ProblemFound &amp; ")"))</f>
        <v/>
      </c>
      <c r="BH493" s="3" t="str">
        <f>IF(AND(Table65[[#This Row],[Vector]] &lt;&gt; "Banked Construct",Table65[[#This Row],[Service]]&lt;&gt;"Stock RNA", LEN(Table65[[#This Row],[Custom Sequence/Bank ID]])&lt;300, Table65[[#This Row],[Custom Sequence/Bank ID]]&lt;&gt;""),"Comment: Sequence is less than 300nt. A spacer sequence will be added to bring the length up to 300nt","")</f>
        <v/>
      </c>
      <c r="BI493" s="1" t="str">
        <f>IF(AND(Table65[[#This Row],[Custom Sequence/Bank ID]]&lt;&gt;"", Table65[[#This Row],[Codon Optimize Capitalized?]]&lt;&gt; "No", Table65[[#This Row],[Codon Optimize Capitalized?]]&lt;&gt; "", Table65[[#This Row],[Codon Optimize Capitalized?]]&lt;&gt; "No Options"),
    IF(MOD(LEN(SUBSTITUTE(SUBSTITUTE(SUBSTITUTE(SUBSTITUTE(SUBSTITUTE(Table65[[#This Row],[Custom Sequence/Bank ID]], "a", ""), "c", ""), "g", ""), "u", ""), "t", "")), 3) = 0,
        "",
        "Error 3: Optimization regions not divisible by 3"),
    "")</f>
        <v/>
      </c>
      <c r="BJ493" s="1" t="str">
        <f>IF(
    Table65[[#This Row],[Vector]]="Banked Construct",
    IF(
        AND(
            LEFT(Table65[[#This Row],[Custom Sequence/Bank ID]], 3)="RTC",
            ISNUMBER(VALUE(MID(Table65[[#This Row],[Custom Sequence/Bank ID]], 4, 7))),
            LEN(Table65[[#This Row],[Custom Sequence/Bank ID]])=10
        ),
        "",
        "Error 4: Incorrect Bank ID"
    ),
    ""
)</f>
        <v/>
      </c>
      <c r="BK493" s="1" t="str">
        <f>IF(
   AND(Table65[[#This Row],[Vector]]&lt;&gt;"Banked Construct", LEN(Table65[[#This Row],[Custom Sequence/Bank ID]])&gt;0),
   IF(
      LEN(
         SUBSTITUTE(
            SUBSTITUTE(
               SUBSTITUTE(
                  SUBSTITUTE(UPPER(Table65[[#This Row],[Custom Sequence/Bank ID]]),"A",""),
               "C",""),
            "T",""),
         "G","")
      )&gt;0,
      "Error 5: Non-ACGT characters present",
      ""
   ),
   ""
)</f>
        <v/>
      </c>
      <c r="BL493" s="4" t="str">
        <f>IF(AND(Table65[[#This Row],[Vector]] &lt;&gt; "Banked Construct",Table65[[#This Row],[Service]]="Custom RNA", LEN(Table65[[#This Row],[Custom Sequence/Bank ID]])&gt;10000),"Error 6: Maximum sequence length is 10,000nt",IF(AND(Table65[[#This Row],[Vector]] &lt;&gt; "Banked Construct",Table65[[#This Row],[Service]]="HT Custom RNA", LEN(Table65[[#This Row],[Custom Sequence/Bank ID]])&gt;5000),"Error 6: Maximum sequence length for HT is 5,000nt", IF(Table65[[#This Row],[Service]]="HT Geneblock Custom RNA", IF(AND(Table65[[#This Row],[Vector]]="RTC coding circRNA", LEN(Table65[[#This Row],[Custom Sequence/Bank ID]])&gt;3793),"Error 6: Maximum sequence length for Coding CircRNA Geneblock is 3,793nt", IF(AND(Table65[[#This Row],[Vector]]="RTC noncoding circRNA", LEN(Table65[[#This Row],[Custom Sequence/Bank ID]])&gt;4493),"Error 6: Maximum sequence length for Noncoding CircRNA Geneblock is 4,493nt", IF(AND(Table65[[#This Row],[Vector]]="RTC Other RNA", LEN(Table65[[#This Row],[Custom Sequence/Bank ID]])&gt;4913),"Error 6: Maximum sequence length for Other RNA Geneblock is 4,913nt",""))),"")))</f>
        <v/>
      </c>
      <c r="BM493" s="4" t="str">
        <f>IF(AND(Table65[[#This Row],[Vector]] &lt;&gt; "Banked Construct", Table65[[#This Row],[Service]]&lt;&gt;"Stock RNA", Table65[[#This Row],[Custom Sequence/Bank ID]]&lt;&gt;""),
    _xlfn.LET(
        _xlpm.Sequence, Table65[[#This Row],[Custom Sequence/Bank ID]],
        _xlpm.OriginalLength, IF(AND(Table65[[#This Row],[Codon Optimize Capitalized?]] &lt;&gt; "No", Table65[[#This Row],[Codon Optimize Capitalized?]] &lt;&gt; ""),
                           LEN(SUBSTITUTE(SUBSTITUTE(SUBSTITUTE(SUBSTITUTE(SUBSTITUTE(_xlpm.Sequence, "A", ""), "C", ""), "G", ""), "T", ""), "U", "")),
                           LEN(_xlpm.Sequence)),
        _xlpm.NoGCLength, IF(AND(Table65[[#This Row],[Codon Optimize Capitalized?]] &lt;&gt; "No", Table65[[#This Row],[Codon Optimize Capitalized?]] &lt;&gt; ""),
                       LEN((SUBSTITUTE(SUBSTITUTE(SUBSTITUTE(SUBSTITUTE(SUBSTITUTE(SUBSTITUTE(SUBSTITUTE(_xlpm.Sequence, "A", ""), "C", ""), "G", ""), "T", ""), "U", ""), "g", ""), "c", ""))),
                       LEN(SUBSTITUTE(SUBSTITUTE(UPPER(_xlpm.Sequence), "G", ""), "C", ""))),
        _xlpm.GCLength, _xlpm.OriginalLength - _xlpm.NoGCLength,
        _xlpm.GCPercentage, IF(_xlpm.OriginalLength &gt; 15, _xlpm.GCLength / _xlpm.OriginalLength, 0.5),
                IF(OR(_xlpm.GCPercentage &gt; 0.65, _xlpm.GCPercentage &lt; 0.25), "Warning 7: Unoptimized region GC is not between 25-65%", "")
    ),
    ""
)</f>
        <v/>
      </c>
      <c r="BN493" s="4" t="str" cm="1">
        <f t="array" ref="BN493">_xlfn.LET(
    _xlpm.ProblemFound, _xlfn.TEXTJOIN(", ", TRUE, IF(OR(Table65[[#This Row],[Codon Optimize Capitalized?]]="No", Table65[[#This Row],[Codon Optimize Capitalized?]]=""), IF((ISNUMBER(SEARCH(Table_Restriction_Enzymes[XbaI], Table65[[#This Row],[Custom Sequence/Bank ID]]))), Table_Restriction_Enzymes[XbaI], ""),IF((ISNUMBER(FIND(LOWER(Table_Restriction_Enzymes[XbaI]), Table65[[#This Row],[Custom Sequence/Bank ID]]))), Table_Restriction_Enzymes[XbaI], ""))),
    IF(_xlpm.ProblemFound="", "", "[" &amp; _xlpm.ProblemFound &amp; "]"))</f>
        <v/>
      </c>
      <c r="BO493" s="4" t="str">
        <f>IF(Table_Sequence_Check[[#This Row],[Restriction Enzyme 1 Check]]&lt;&gt;"", Table_Restriction_Enzymes[[#Headers],[XbaI]],"")</f>
        <v/>
      </c>
      <c r="BP493" s="4" t="str" cm="1">
        <f t="array" ref="BP493">_xlfn.LET(
    _xlpm.ProblemFound, _xlfn.TEXTJOIN(", ", TRUE, IF(OR(Table65[[#This Row],[Codon Optimize Capitalized?]]="No", Table65[[#This Row],[Codon Optimize Capitalized?]]=""), IF((ISNUMBER(SEARCH(Table_Restriction_Enzymes[AscI], Table65[[#This Row],[Custom Sequence/Bank ID]]))), Table_Restriction_Enzymes[AscI], ""),IF((ISNUMBER(FIND(LOWER(Table_Restriction_Enzymes[AscI]), Table65[[#This Row],[Custom Sequence/Bank ID]]))), Table_Restriction_Enzymes[AscI], ""))),
    IF(_xlpm.ProblemFound="", "", "[" &amp; _xlpm.ProblemFound &amp; "]"))</f>
        <v/>
      </c>
      <c r="BQ493" s="4" t="str">
        <f>IF(Table_Sequence_Check[[#This Row],[Restriction Enzyme 2 Check]]&lt;&gt;"", Table_Restriction_Enzymes[[#Headers],[AscI]],"")</f>
        <v/>
      </c>
      <c r="BR493" s="4" t="str">
        <f>IF(AND(Table65[[#This Row],[Vector]] &lt;&gt; "Banked Construct",Table65[[#This Row],[Service]]&lt;&gt;"Stock RNA", Table65[[#This Row],[Service]]&lt;&gt;"HT Geneblock Custom RNA", Table_Sequence_Check[[#This Row],[Restriction Enzyme 1 Check]]&lt;&gt;"", Table_Sequence_Check[[#This Row],[Restriction Enzyme 2 Check]]&lt;&gt; ""),"Error 8: Remove instances of one of the following: " &amp; _xlfn.CONCAT(Table_Sequence_Check[[#This Row],[Restriction Enzyme 1 Check]],Table_Sequence_Check[[#This Row],[Restriction Enzyme 2 Check]]),"")</f>
        <v/>
      </c>
      <c r="BS493" s="4" t="str" cm="1">
        <f t="array" ref="BS493">IF(
   AND(
      Table65[[#This Row],[Service]] &lt;&gt; "",
      OR(
         COUNTIF(Table65[Service], "HT Custom RNA") &gt; 0,
         COUNTIF(Table65[Service], "HT Geneblock Custom RNA") &gt; 0
      ),
      COUNTA(_xlfn.UNIQUE(_xlfn._xlws.FILTER(Table65[Service], Table65[Service] &lt;&gt; ""))) &gt; 1
   ),
   "Error 9: If selecting HT Custom RNA or HT Geneblock Custom RNA, all items must match the selected HT service",
   ""
)</f>
        <v/>
      </c>
      <c r="BT493" s="4" t="str" cm="1">
        <f t="array" ref="BT493">IF(
   AND(
      Table65[[#This Row],[Service]] &lt;&gt; "",
      OR(COUNTIF(Table65[Service], "*HT Custom RNA*") &gt; 0, COUNTIF(Table65[Service], "*HT Geneblock Custom RNA*") &gt; 0),
      OR(
         COUNTA(_xlfn.UNIQUE(_xlfn._xlws.FILTER(Table65[RNA Analytics], (Table65[Service] &lt;&gt; "")))) &gt; 1,
         COUNTA(_xlfn.UNIQUE(_xlfn._xlws.FILTER(Table65[Bank Construct?], (Table65[Service] &lt;&gt; "")))) &gt; 1,
         COUNTA(_xlfn.UNIQUE(_xlfn._xlws.FILTER(Table65[Synthesis Type], (Table65[Service] &lt;&gt; "")))) &gt; 1
      )
   ),
   "Error 10: If submitting HT Custom RNA or HT Geneblock Custom RNA service request, all items must have the same Synthesis Type, Banking, and Analytics",
   ""
)</f>
        <v/>
      </c>
      <c r="BU493" s="4" t="str">
        <f>IF(AND(OR(Table65[[#This Row],[Service]] = "HT Custom RNA",Table65[[#This Row],[Service]] = "HT Geneblock Custom RNA"), Table65[[#This Row],[Vector]]="Banked Construct"),"Error 11: Banked constructs cannot be submitted for HT/Geneblock Custom RNA service. Contact the core if you'd like to resynthesize an entire banked plate","")</f>
        <v/>
      </c>
      <c r="BV493" s="4" t="str">
        <f>IF(AND(Table65[[#This Row],[Service]] &lt;&gt; "", Table65[[#This Row],[Vector]]="Banked Construct", Table65[[#This Row],[Bank Construct?]]="Yes"),"Error 12: Cannot bank constructs that are already banked","")</f>
        <v/>
      </c>
      <c r="BW493" s="4" t="str" cm="1">
        <f t="array" ref="BW493">_xlfn.LET(
    _xlpm.ProblemFound, _xlfn.TEXTJOIN(", ", TRUE, IF(AND(Table65[[#This Row],[Synthesis Type]]="Other RNA", OR(Table65[[#This Row],[Codon Optimize Capitalized?]]="No", Table65[[#This Row],[Codon Optimize Capitalized?]]="")), IF((ISNUMBER(SEARCH(Table_pA_Check[pA Check], Table65[[#This Row],[Custom Sequence/Bank ID]]))), Table_pA_Check[pA Check], ""),IF((ISNUMBER(FIND(LOWER(Table_pA_Check[pA Check]), Table65[[#This Row],[Custom Sequence/Bank ID]]))), Table_pA_Check[pA Check], ""))),
    IF(_xlpm.ProblemFound="", "", "Error 13: Problem sequences found (" &amp; _xlpm.ProblemFound &amp; ")"))</f>
        <v/>
      </c>
      <c r="BX493" s="4" t="str">
        <f>IF(AND(Table65[[#This Row],[Service]] &lt;&gt; "", Table65[[#This Row],[Codon Optimize Capitalized?]]&lt;&gt; "No", Table65[[#This Row],[Codon Optimize Capitalized?]]&lt;&gt; "", Table65[[#This Row],[Codon Optimize Capitalized?]]&lt;&gt; "No Options", EXACT(Table65[[#This Row],[Custom Sequence/Bank ID]],LOWER(Table65[[#This Row],[Custom Sequence/Bank ID]]))),"Error 14: Codon optimization is selected, but sequence is lowercase. Change regions for optimization to uppercase","")</f>
        <v/>
      </c>
      <c r="BY493" s="4" t="str">
        <f>IF(COUNTIF(Table65[Name], Table65[[#This Row],[Name]]) &gt; 1, "Error 15: Duplicate name", "")</f>
        <v/>
      </c>
      <c r="BZ493" s="4" t="str">
        <f>IF(
   Table65[[#This Row],[Service]]&lt;&gt;"",
   IF(
      AND(Table65[[#This Row],[Formulation]]="", Table65[[#This Row],[Number of Aliquots]]&gt;1),
      "Error 16: The RTC can only aliquot formulated circRNA; unformulated circRNA is stable through many freeze-thaw cycles",
      ""
   ),
   ""
)</f>
        <v/>
      </c>
      <c r="CA493" s="4" t="str">
        <f>IF(
   Table65[[#This Row],[Service]]&lt;&gt;"",
   IF(
      Table65[[#This Row],[Number of Aliquots]] &gt; (Table65[[#This Row],[Quantity (mg)]]*20),
      "Error 17: Too many aliquots. Maximum aliquots for Quantity requested = " &amp; (Table65[[#This Row],[Quantity (mg)]]*20),
      ""
   ),
   ""
)</f>
        <v/>
      </c>
      <c r="CB493" s="4" t="str">
        <f>IF(
   AND(Table65[[#This Row],[Service]]&lt;&gt;"", Table65[[#This Row],[Quantity (mg)]]&lt;0.2, Table65[[#This Row],[Formulation]]&lt;&gt;"", Table65[[#This Row],[Formulation]]&lt;&gt;"None"),
   "Error 18: Quantity too low. Minimum is 0.2mg for formulations",
   ""
)</f>
        <v/>
      </c>
      <c r="CC493" s="4" t="str">
        <f>IF(
   AND(Table65[[#This Row],[Service]]&lt;&gt;"", Table65[[#This Row],[Vector]]="No Vector", Table65[[#This Row],[Service]]&lt;&gt;"HT Geneblock Custom RNA"),
   "Error 19: [No Vector] can only be used for Geneblock service",
   ""
)</f>
        <v/>
      </c>
      <c r="CD493" s="4" t="str">
        <f>_xlfn.LET(
    _xlpm.errorList, _xlfn.TEXTJOIN(". ", TRUE, Table_Sequence_Check[[#This Row],[Problem Sequence Check]:[GC Check]],Table_Sequence_Check[[#This Row],[Restriction Enzyme Error]:[Gblock No Vector Check]]),
    IF(AND(Table65[[#This Row],[Service]]&lt;&gt;"", Table65[[#This Row],[Custom Sequence/Bank ID]]&lt;&gt;"SPECIAL",_xlpm.errorList&lt;&gt;""), _xlpm.errorList &amp; ".", "")
)</f>
        <v/>
      </c>
      <c r="CF493" s="3" t="str">
        <f t="shared" si="35"/>
        <v>Required</v>
      </c>
      <c r="CG493" s="1" t="str">
        <f t="shared" si="36"/>
        <v>Optional</v>
      </c>
      <c r="CH493" s="1" t="str">
        <f>IF(Table65[[#This Row],[Service]]&lt;&gt;"",IF((Table65[[#This Row],[Service]]="HT Custom RNA") + (Table65[[#This Row],[Service]]="HT Geneblock Custom RNA"), "Empty","Required"),"Empty")</f>
        <v>Empty</v>
      </c>
      <c r="CI493" s="1" t="str">
        <f>IF(Table65[[#This Row],[Service]] = "Stock RNA", "Required","Empty")</f>
        <v>Empty</v>
      </c>
      <c r="CJ493" s="1" t="str">
        <f>IF(OR(Table65[[#This Row],[Service]] = "Custom RNA", Table65[[#This Row],[Service]] = "HT Custom RNA", Table65[[#This Row],[Service]] = "HT Geneblock Custom RNA", Table65[[#This Row],[Service]] = "Formulation"), "Required", "Empty")</f>
        <v>Empty</v>
      </c>
      <c r="CK493" s="1" t="str">
        <f>IF(OR(Table65[[#This Row],[Service]] = "Custom RNA", Table65[[#This Row],[Service]] = "HT Custom RNA", Table65[[#This Row],[Service]] = "HT Geneblock Custom RNA"), "Required", "Empty")</f>
        <v>Empty</v>
      </c>
      <c r="CL493" s="1" t="str">
        <f>IF(OR(Table65[[#This Row],[Service]] = "Custom RNA", Table65[[#This Row],[Service]] = "HT Custom RNA", Table65[[#This Row],[Service]] = "HT Geneblock Custom RNA"), "Required", "Empty")</f>
        <v>Empty</v>
      </c>
      <c r="CM493" s="1" t="str">
        <f>IF(OR(Table65[[#This Row],[Service]] = "Custom RNA", Table65[[#This Row],[Service]] = "HT Custom RNA", Table65[[#This Row],[Service]] = "HT Geneblock Custom RNA"), "Required", "Empty")</f>
        <v>Empty</v>
      </c>
      <c r="CN493" s="1" t="str">
        <f>IF(AND(Table65[[#This Row],[Vector]]&lt;&gt;"Banked Construct", OR(Table65[[#This Row],[Service]] = "Custom RNA", Table65[[#This Row],[Service]] = "HT Custom RNA",Table65[[#This Row],[Service]] = "HT Geneblock Custom RNA",)), "Optional", "Empty")</f>
        <v>Empty</v>
      </c>
      <c r="CO493" s="1" t="str">
        <f>IF(OR(Table65[[#This Row],[Service]] = "Custom RNA", Table65[[#This Row],[Service]] = "HT Custom RNA"), "Optional", "Empty")</f>
        <v>Empty</v>
      </c>
      <c r="CP493" s="1" t="str">
        <f>IF(OR(Table65[[#This Row],[Service]] = "Custom RNA", Table65[[#This Row],[Service]] = "HT Custom RNA", Table65[[#This Row],[Service]] = "HT Custom Geneblock RNA"), "Optional", "Empty")</f>
        <v>Empty</v>
      </c>
      <c r="CQ493" s="1" t="str">
        <f>IF(Table65[[#This Row],[Service]]&lt;&gt;"",IF(OR(Table65[[#This Row],[Service]]="HT Custom RNA", Table65[[#This Row],[Service]]="HT Geneblock Custom RNA"), "Empty","Optional"),"Empty")</f>
        <v>Empty</v>
      </c>
      <c r="CR493" s="1" t="str">
        <f>IF(AND(Table65[[#This Row],[Formulation]]&lt;&gt;"",Table65[[#This Row],[Formulation]]&lt;&gt;"None",Table65[[#This Row],[Formulation]]&lt;&gt;"No Options"), "Required","Empty")</f>
        <v>Empty</v>
      </c>
      <c r="CS493" s="1" t="str">
        <f>IF(AND(Table65[[#This Row],[Formulation]]&lt;&gt;"",Table65[[#This Row],[Formulation]]&lt;&gt;"None",Table65[[#This Row],[Formulation]]&lt;&gt;"No Options"), "Optional","Empty")</f>
        <v>Empty</v>
      </c>
      <c r="CT493" s="1" t="str">
        <f t="shared" si="37"/>
        <v>Optional</v>
      </c>
      <c r="CU493" s="1" t="str">
        <f t="shared" si="38"/>
        <v>Optional</v>
      </c>
      <c r="CV493" s="2" t="str">
        <f t="shared" si="39"/>
        <v>Optional</v>
      </c>
    </row>
    <row r="494" spans="1:100" x14ac:dyDescent="0.35">
      <c r="A494" s="69">
        <v>490</v>
      </c>
      <c r="B494" s="59"/>
      <c r="C494" s="83"/>
      <c r="D494" s="85"/>
      <c r="E494" s="90"/>
      <c r="F494" s="60"/>
      <c r="G494" s="60"/>
      <c r="H494" s="60"/>
      <c r="I494" s="61"/>
      <c r="J494" s="61"/>
      <c r="K494" s="105"/>
      <c r="L494" s="90"/>
      <c r="M494" s="60"/>
      <c r="N494" s="108"/>
      <c r="O494" s="91"/>
      <c r="P494" s="111"/>
      <c r="Q494" s="93" t="str">
        <f>Table_Sequence_Check[[#This Row],[Final Warnings]]</f>
        <v/>
      </c>
      <c r="R494" s="19"/>
      <c r="S494" s="19"/>
      <c r="T494" s="19"/>
      <c r="BG494" s="3" t="str" cm="1">
        <f t="array" ref="BG494">_xlfn.LET(
    _xlpm.ProblemFound, _xlfn.TEXTJOIN(", ", TRUE, IF(OR(Table65[[#This Row],[Codon Optimize Capitalized?]]="No", Table65[[#This Row],[Codon Optimize Capitalized?]]=""), IF((ISNUMBER(SEARCH(Table_Problem_Sequences[Problem Sequences], Table65[[#This Row],[Custom Sequence/Bank ID]]))), Table_Problem_Sequences[Problem Sequences], ""),IF((ISNUMBER(FIND(LOWER(Table_Problem_Sequences[Problem Sequences]), Table65[[#This Row],[Custom Sequence/Bank ID]]))), Table_Problem_Sequences[Problem Sequences], ""))),
    IF(_xlpm.ProblemFound="", "", "Warning 1: Problem sequences found (" &amp; _xlpm.ProblemFound &amp; ")"))</f>
        <v/>
      </c>
      <c r="BH494" s="3" t="str">
        <f>IF(AND(Table65[[#This Row],[Vector]] &lt;&gt; "Banked Construct",Table65[[#This Row],[Service]]&lt;&gt;"Stock RNA", LEN(Table65[[#This Row],[Custom Sequence/Bank ID]])&lt;300, Table65[[#This Row],[Custom Sequence/Bank ID]]&lt;&gt;""),"Comment: Sequence is less than 300nt. A spacer sequence will be added to bring the length up to 300nt","")</f>
        <v/>
      </c>
      <c r="BI494" s="1" t="str">
        <f>IF(AND(Table65[[#This Row],[Custom Sequence/Bank ID]]&lt;&gt;"", Table65[[#This Row],[Codon Optimize Capitalized?]]&lt;&gt; "No", Table65[[#This Row],[Codon Optimize Capitalized?]]&lt;&gt; "", Table65[[#This Row],[Codon Optimize Capitalized?]]&lt;&gt; "No Options"),
    IF(MOD(LEN(SUBSTITUTE(SUBSTITUTE(SUBSTITUTE(SUBSTITUTE(SUBSTITUTE(Table65[[#This Row],[Custom Sequence/Bank ID]], "a", ""), "c", ""), "g", ""), "u", ""), "t", "")), 3) = 0,
        "",
        "Error 3: Optimization regions not divisible by 3"),
    "")</f>
        <v/>
      </c>
      <c r="BJ494" s="1" t="str">
        <f>IF(
    Table65[[#This Row],[Vector]]="Banked Construct",
    IF(
        AND(
            LEFT(Table65[[#This Row],[Custom Sequence/Bank ID]], 3)="RTC",
            ISNUMBER(VALUE(MID(Table65[[#This Row],[Custom Sequence/Bank ID]], 4, 7))),
            LEN(Table65[[#This Row],[Custom Sequence/Bank ID]])=10
        ),
        "",
        "Error 4: Incorrect Bank ID"
    ),
    ""
)</f>
        <v/>
      </c>
      <c r="BK494" s="1" t="str">
        <f>IF(
   AND(Table65[[#This Row],[Vector]]&lt;&gt;"Banked Construct", LEN(Table65[[#This Row],[Custom Sequence/Bank ID]])&gt;0),
   IF(
      LEN(
         SUBSTITUTE(
            SUBSTITUTE(
               SUBSTITUTE(
                  SUBSTITUTE(UPPER(Table65[[#This Row],[Custom Sequence/Bank ID]]),"A",""),
               "C",""),
            "T",""),
         "G","")
      )&gt;0,
      "Error 5: Non-ACGT characters present",
      ""
   ),
   ""
)</f>
        <v/>
      </c>
      <c r="BL494" s="4" t="str">
        <f>IF(AND(Table65[[#This Row],[Vector]] &lt;&gt; "Banked Construct",Table65[[#This Row],[Service]]="Custom RNA", LEN(Table65[[#This Row],[Custom Sequence/Bank ID]])&gt;10000),"Error 6: Maximum sequence length is 10,000nt",IF(AND(Table65[[#This Row],[Vector]] &lt;&gt; "Banked Construct",Table65[[#This Row],[Service]]="HT Custom RNA", LEN(Table65[[#This Row],[Custom Sequence/Bank ID]])&gt;5000),"Error 6: Maximum sequence length for HT is 5,000nt", IF(Table65[[#This Row],[Service]]="HT Geneblock Custom RNA", IF(AND(Table65[[#This Row],[Vector]]="RTC coding circRNA", LEN(Table65[[#This Row],[Custom Sequence/Bank ID]])&gt;3793),"Error 6: Maximum sequence length for Coding CircRNA Geneblock is 3,793nt", IF(AND(Table65[[#This Row],[Vector]]="RTC noncoding circRNA", LEN(Table65[[#This Row],[Custom Sequence/Bank ID]])&gt;4493),"Error 6: Maximum sequence length for Noncoding CircRNA Geneblock is 4,493nt", IF(AND(Table65[[#This Row],[Vector]]="RTC Other RNA", LEN(Table65[[#This Row],[Custom Sequence/Bank ID]])&gt;4913),"Error 6: Maximum sequence length for Other RNA Geneblock is 4,913nt",""))),"")))</f>
        <v/>
      </c>
      <c r="BM494" s="4" t="str">
        <f>IF(AND(Table65[[#This Row],[Vector]] &lt;&gt; "Banked Construct", Table65[[#This Row],[Service]]&lt;&gt;"Stock RNA", Table65[[#This Row],[Custom Sequence/Bank ID]]&lt;&gt;""),
    _xlfn.LET(
        _xlpm.Sequence, Table65[[#This Row],[Custom Sequence/Bank ID]],
        _xlpm.OriginalLength, IF(AND(Table65[[#This Row],[Codon Optimize Capitalized?]] &lt;&gt; "No", Table65[[#This Row],[Codon Optimize Capitalized?]] &lt;&gt; ""),
                           LEN(SUBSTITUTE(SUBSTITUTE(SUBSTITUTE(SUBSTITUTE(SUBSTITUTE(_xlpm.Sequence, "A", ""), "C", ""), "G", ""), "T", ""), "U", "")),
                           LEN(_xlpm.Sequence)),
        _xlpm.NoGCLength, IF(AND(Table65[[#This Row],[Codon Optimize Capitalized?]] &lt;&gt; "No", Table65[[#This Row],[Codon Optimize Capitalized?]] &lt;&gt; ""),
                       LEN((SUBSTITUTE(SUBSTITUTE(SUBSTITUTE(SUBSTITUTE(SUBSTITUTE(SUBSTITUTE(SUBSTITUTE(_xlpm.Sequence, "A", ""), "C", ""), "G", ""), "T", ""), "U", ""), "g", ""), "c", ""))),
                       LEN(SUBSTITUTE(SUBSTITUTE(UPPER(_xlpm.Sequence), "G", ""), "C", ""))),
        _xlpm.GCLength, _xlpm.OriginalLength - _xlpm.NoGCLength,
        _xlpm.GCPercentage, IF(_xlpm.OriginalLength &gt; 15, _xlpm.GCLength / _xlpm.OriginalLength, 0.5),
                IF(OR(_xlpm.GCPercentage &gt; 0.65, _xlpm.GCPercentage &lt; 0.25), "Warning 7: Unoptimized region GC is not between 25-65%", "")
    ),
    ""
)</f>
        <v/>
      </c>
      <c r="BN494" s="4" t="str" cm="1">
        <f t="array" ref="BN494">_xlfn.LET(
    _xlpm.ProblemFound, _xlfn.TEXTJOIN(", ", TRUE, IF(OR(Table65[[#This Row],[Codon Optimize Capitalized?]]="No", Table65[[#This Row],[Codon Optimize Capitalized?]]=""), IF((ISNUMBER(SEARCH(Table_Restriction_Enzymes[XbaI], Table65[[#This Row],[Custom Sequence/Bank ID]]))), Table_Restriction_Enzymes[XbaI], ""),IF((ISNUMBER(FIND(LOWER(Table_Restriction_Enzymes[XbaI]), Table65[[#This Row],[Custom Sequence/Bank ID]]))), Table_Restriction_Enzymes[XbaI], ""))),
    IF(_xlpm.ProblemFound="", "", "[" &amp; _xlpm.ProblemFound &amp; "]"))</f>
        <v/>
      </c>
      <c r="BO494" s="4" t="str">
        <f>IF(Table_Sequence_Check[[#This Row],[Restriction Enzyme 1 Check]]&lt;&gt;"", Table_Restriction_Enzymes[[#Headers],[XbaI]],"")</f>
        <v/>
      </c>
      <c r="BP494" s="4" t="str" cm="1">
        <f t="array" ref="BP494">_xlfn.LET(
    _xlpm.ProblemFound, _xlfn.TEXTJOIN(", ", TRUE, IF(OR(Table65[[#This Row],[Codon Optimize Capitalized?]]="No", Table65[[#This Row],[Codon Optimize Capitalized?]]=""), IF((ISNUMBER(SEARCH(Table_Restriction_Enzymes[AscI], Table65[[#This Row],[Custom Sequence/Bank ID]]))), Table_Restriction_Enzymes[AscI], ""),IF((ISNUMBER(FIND(LOWER(Table_Restriction_Enzymes[AscI]), Table65[[#This Row],[Custom Sequence/Bank ID]]))), Table_Restriction_Enzymes[AscI], ""))),
    IF(_xlpm.ProblemFound="", "", "[" &amp; _xlpm.ProblemFound &amp; "]"))</f>
        <v/>
      </c>
      <c r="BQ494" s="4" t="str">
        <f>IF(Table_Sequence_Check[[#This Row],[Restriction Enzyme 2 Check]]&lt;&gt;"", Table_Restriction_Enzymes[[#Headers],[AscI]],"")</f>
        <v/>
      </c>
      <c r="BR494" s="4" t="str">
        <f>IF(AND(Table65[[#This Row],[Vector]] &lt;&gt; "Banked Construct",Table65[[#This Row],[Service]]&lt;&gt;"Stock RNA", Table65[[#This Row],[Service]]&lt;&gt;"HT Geneblock Custom RNA", Table_Sequence_Check[[#This Row],[Restriction Enzyme 1 Check]]&lt;&gt;"", Table_Sequence_Check[[#This Row],[Restriction Enzyme 2 Check]]&lt;&gt; ""),"Error 8: Remove instances of one of the following: " &amp; _xlfn.CONCAT(Table_Sequence_Check[[#This Row],[Restriction Enzyme 1 Check]],Table_Sequence_Check[[#This Row],[Restriction Enzyme 2 Check]]),"")</f>
        <v/>
      </c>
      <c r="BS494" s="4" t="str" cm="1">
        <f t="array" ref="BS494">IF(
   AND(
      Table65[[#This Row],[Service]] &lt;&gt; "",
      OR(
         COUNTIF(Table65[Service], "HT Custom RNA") &gt; 0,
         COUNTIF(Table65[Service], "HT Geneblock Custom RNA") &gt; 0
      ),
      COUNTA(_xlfn.UNIQUE(_xlfn._xlws.FILTER(Table65[Service], Table65[Service] &lt;&gt; ""))) &gt; 1
   ),
   "Error 9: If selecting HT Custom RNA or HT Geneblock Custom RNA, all items must match the selected HT service",
   ""
)</f>
        <v/>
      </c>
      <c r="BT494" s="4" t="str" cm="1">
        <f t="array" ref="BT494">IF(
   AND(
      Table65[[#This Row],[Service]] &lt;&gt; "",
      OR(COUNTIF(Table65[Service], "*HT Custom RNA*") &gt; 0, COUNTIF(Table65[Service], "*HT Geneblock Custom RNA*") &gt; 0),
      OR(
         COUNTA(_xlfn.UNIQUE(_xlfn._xlws.FILTER(Table65[RNA Analytics], (Table65[Service] &lt;&gt; "")))) &gt; 1,
         COUNTA(_xlfn.UNIQUE(_xlfn._xlws.FILTER(Table65[Bank Construct?], (Table65[Service] &lt;&gt; "")))) &gt; 1,
         COUNTA(_xlfn.UNIQUE(_xlfn._xlws.FILTER(Table65[Synthesis Type], (Table65[Service] &lt;&gt; "")))) &gt; 1
      )
   ),
   "Error 10: If submitting HT Custom RNA or HT Geneblock Custom RNA service request, all items must have the same Synthesis Type, Banking, and Analytics",
   ""
)</f>
        <v/>
      </c>
      <c r="BU494" s="4" t="str">
        <f>IF(AND(OR(Table65[[#This Row],[Service]] = "HT Custom RNA",Table65[[#This Row],[Service]] = "HT Geneblock Custom RNA"), Table65[[#This Row],[Vector]]="Banked Construct"),"Error 11: Banked constructs cannot be submitted for HT/Geneblock Custom RNA service. Contact the core if you'd like to resynthesize an entire banked plate","")</f>
        <v/>
      </c>
      <c r="BV494" s="4" t="str">
        <f>IF(AND(Table65[[#This Row],[Service]] &lt;&gt; "", Table65[[#This Row],[Vector]]="Banked Construct", Table65[[#This Row],[Bank Construct?]]="Yes"),"Error 12: Cannot bank constructs that are already banked","")</f>
        <v/>
      </c>
      <c r="BW494" s="4" t="str" cm="1">
        <f t="array" ref="BW494">_xlfn.LET(
    _xlpm.ProblemFound, _xlfn.TEXTJOIN(", ", TRUE, IF(AND(Table65[[#This Row],[Synthesis Type]]="Other RNA", OR(Table65[[#This Row],[Codon Optimize Capitalized?]]="No", Table65[[#This Row],[Codon Optimize Capitalized?]]="")), IF((ISNUMBER(SEARCH(Table_pA_Check[pA Check], Table65[[#This Row],[Custom Sequence/Bank ID]]))), Table_pA_Check[pA Check], ""),IF((ISNUMBER(FIND(LOWER(Table_pA_Check[pA Check]), Table65[[#This Row],[Custom Sequence/Bank ID]]))), Table_pA_Check[pA Check], ""))),
    IF(_xlpm.ProblemFound="", "", "Error 13: Problem sequences found (" &amp; _xlpm.ProblemFound &amp; ")"))</f>
        <v/>
      </c>
      <c r="BX494" s="4" t="str">
        <f>IF(AND(Table65[[#This Row],[Service]] &lt;&gt; "", Table65[[#This Row],[Codon Optimize Capitalized?]]&lt;&gt; "No", Table65[[#This Row],[Codon Optimize Capitalized?]]&lt;&gt; "", Table65[[#This Row],[Codon Optimize Capitalized?]]&lt;&gt; "No Options", EXACT(Table65[[#This Row],[Custom Sequence/Bank ID]],LOWER(Table65[[#This Row],[Custom Sequence/Bank ID]]))),"Error 14: Codon optimization is selected, but sequence is lowercase. Change regions for optimization to uppercase","")</f>
        <v/>
      </c>
      <c r="BY494" s="4" t="str">
        <f>IF(COUNTIF(Table65[Name], Table65[[#This Row],[Name]]) &gt; 1, "Error 15: Duplicate name", "")</f>
        <v/>
      </c>
      <c r="BZ494" s="4" t="str">
        <f>IF(
   Table65[[#This Row],[Service]]&lt;&gt;"",
   IF(
      AND(Table65[[#This Row],[Formulation]]="", Table65[[#This Row],[Number of Aliquots]]&gt;1),
      "Error 16: The RTC can only aliquot formulated circRNA; unformulated circRNA is stable through many freeze-thaw cycles",
      ""
   ),
   ""
)</f>
        <v/>
      </c>
      <c r="CA494" s="4" t="str">
        <f>IF(
   Table65[[#This Row],[Service]]&lt;&gt;"",
   IF(
      Table65[[#This Row],[Number of Aliquots]] &gt; (Table65[[#This Row],[Quantity (mg)]]*20),
      "Error 17: Too many aliquots. Maximum aliquots for Quantity requested = " &amp; (Table65[[#This Row],[Quantity (mg)]]*20),
      ""
   ),
   ""
)</f>
        <v/>
      </c>
      <c r="CB494" s="4" t="str">
        <f>IF(
   AND(Table65[[#This Row],[Service]]&lt;&gt;"", Table65[[#This Row],[Quantity (mg)]]&lt;0.2, Table65[[#This Row],[Formulation]]&lt;&gt;"", Table65[[#This Row],[Formulation]]&lt;&gt;"None"),
   "Error 18: Quantity too low. Minimum is 0.2mg for formulations",
   ""
)</f>
        <v/>
      </c>
      <c r="CC494" s="4" t="str">
        <f>IF(
   AND(Table65[[#This Row],[Service]]&lt;&gt;"", Table65[[#This Row],[Vector]]="No Vector", Table65[[#This Row],[Service]]&lt;&gt;"HT Geneblock Custom RNA"),
   "Error 19: [No Vector] can only be used for Geneblock service",
   ""
)</f>
        <v/>
      </c>
      <c r="CD494" s="4" t="str">
        <f>_xlfn.LET(
    _xlpm.errorList, _xlfn.TEXTJOIN(". ", TRUE, Table_Sequence_Check[[#This Row],[Problem Sequence Check]:[GC Check]],Table_Sequence_Check[[#This Row],[Restriction Enzyme Error]:[Gblock No Vector Check]]),
    IF(AND(Table65[[#This Row],[Service]]&lt;&gt;"", Table65[[#This Row],[Custom Sequence/Bank ID]]&lt;&gt;"SPECIAL",_xlpm.errorList&lt;&gt;""), _xlpm.errorList &amp; ".", "")
)</f>
        <v/>
      </c>
      <c r="CF494" s="3" t="str">
        <f t="shared" si="35"/>
        <v>Required</v>
      </c>
      <c r="CG494" s="1" t="str">
        <f t="shared" si="36"/>
        <v>Optional</v>
      </c>
      <c r="CH494" s="1" t="str">
        <f>IF(Table65[[#This Row],[Service]]&lt;&gt;"",IF((Table65[[#This Row],[Service]]="HT Custom RNA") + (Table65[[#This Row],[Service]]="HT Geneblock Custom RNA"), "Empty","Required"),"Empty")</f>
        <v>Empty</v>
      </c>
      <c r="CI494" s="1" t="str">
        <f>IF(Table65[[#This Row],[Service]] = "Stock RNA", "Required","Empty")</f>
        <v>Empty</v>
      </c>
      <c r="CJ494" s="1" t="str">
        <f>IF(OR(Table65[[#This Row],[Service]] = "Custom RNA", Table65[[#This Row],[Service]] = "HT Custom RNA", Table65[[#This Row],[Service]] = "HT Geneblock Custom RNA", Table65[[#This Row],[Service]] = "Formulation"), "Required", "Empty")</f>
        <v>Empty</v>
      </c>
      <c r="CK494" s="1" t="str">
        <f>IF(OR(Table65[[#This Row],[Service]] = "Custom RNA", Table65[[#This Row],[Service]] = "HT Custom RNA", Table65[[#This Row],[Service]] = "HT Geneblock Custom RNA"), "Required", "Empty")</f>
        <v>Empty</v>
      </c>
      <c r="CL494" s="1" t="str">
        <f>IF(OR(Table65[[#This Row],[Service]] = "Custom RNA", Table65[[#This Row],[Service]] = "HT Custom RNA", Table65[[#This Row],[Service]] = "HT Geneblock Custom RNA"), "Required", "Empty")</f>
        <v>Empty</v>
      </c>
      <c r="CM494" s="1" t="str">
        <f>IF(OR(Table65[[#This Row],[Service]] = "Custom RNA", Table65[[#This Row],[Service]] = "HT Custom RNA", Table65[[#This Row],[Service]] = "HT Geneblock Custom RNA"), "Required", "Empty")</f>
        <v>Empty</v>
      </c>
      <c r="CN494" s="1" t="str">
        <f>IF(AND(Table65[[#This Row],[Vector]]&lt;&gt;"Banked Construct", OR(Table65[[#This Row],[Service]] = "Custom RNA", Table65[[#This Row],[Service]] = "HT Custom RNA",Table65[[#This Row],[Service]] = "HT Geneblock Custom RNA",)), "Optional", "Empty")</f>
        <v>Empty</v>
      </c>
      <c r="CO494" s="1" t="str">
        <f>IF(OR(Table65[[#This Row],[Service]] = "Custom RNA", Table65[[#This Row],[Service]] = "HT Custom RNA"), "Optional", "Empty")</f>
        <v>Empty</v>
      </c>
      <c r="CP494" s="1" t="str">
        <f>IF(OR(Table65[[#This Row],[Service]] = "Custom RNA", Table65[[#This Row],[Service]] = "HT Custom RNA", Table65[[#This Row],[Service]] = "HT Custom Geneblock RNA"), "Optional", "Empty")</f>
        <v>Empty</v>
      </c>
      <c r="CQ494" s="1" t="str">
        <f>IF(Table65[[#This Row],[Service]]&lt;&gt;"",IF(OR(Table65[[#This Row],[Service]]="HT Custom RNA", Table65[[#This Row],[Service]]="HT Geneblock Custom RNA"), "Empty","Optional"),"Empty")</f>
        <v>Empty</v>
      </c>
      <c r="CR494" s="1" t="str">
        <f>IF(AND(Table65[[#This Row],[Formulation]]&lt;&gt;"",Table65[[#This Row],[Formulation]]&lt;&gt;"None",Table65[[#This Row],[Formulation]]&lt;&gt;"No Options"), "Required","Empty")</f>
        <v>Empty</v>
      </c>
      <c r="CS494" s="1" t="str">
        <f>IF(AND(Table65[[#This Row],[Formulation]]&lt;&gt;"",Table65[[#This Row],[Formulation]]&lt;&gt;"None",Table65[[#This Row],[Formulation]]&lt;&gt;"No Options"), "Optional","Empty")</f>
        <v>Empty</v>
      </c>
      <c r="CT494" s="1" t="str">
        <f t="shared" si="37"/>
        <v>Optional</v>
      </c>
      <c r="CU494" s="1" t="str">
        <f t="shared" si="38"/>
        <v>Optional</v>
      </c>
      <c r="CV494" s="2" t="str">
        <f t="shared" si="39"/>
        <v>Optional</v>
      </c>
    </row>
    <row r="495" spans="1:100" x14ac:dyDescent="0.35">
      <c r="A495" s="69">
        <v>491</v>
      </c>
      <c r="B495" s="59"/>
      <c r="C495" s="83"/>
      <c r="D495" s="85"/>
      <c r="E495" s="90"/>
      <c r="F495" s="60"/>
      <c r="G495" s="60"/>
      <c r="H495" s="60"/>
      <c r="I495" s="61"/>
      <c r="J495" s="61"/>
      <c r="K495" s="105"/>
      <c r="L495" s="90"/>
      <c r="M495" s="60"/>
      <c r="N495" s="108"/>
      <c r="O495" s="91"/>
      <c r="P495" s="111"/>
      <c r="Q495" s="93" t="str">
        <f>Table_Sequence_Check[[#This Row],[Final Warnings]]</f>
        <v/>
      </c>
      <c r="R495" s="19"/>
      <c r="S495" s="19"/>
      <c r="T495" s="19"/>
      <c r="BG495" s="3" t="str" cm="1">
        <f t="array" ref="BG495">_xlfn.LET(
    _xlpm.ProblemFound, _xlfn.TEXTJOIN(", ", TRUE, IF(OR(Table65[[#This Row],[Codon Optimize Capitalized?]]="No", Table65[[#This Row],[Codon Optimize Capitalized?]]=""), IF((ISNUMBER(SEARCH(Table_Problem_Sequences[Problem Sequences], Table65[[#This Row],[Custom Sequence/Bank ID]]))), Table_Problem_Sequences[Problem Sequences], ""),IF((ISNUMBER(FIND(LOWER(Table_Problem_Sequences[Problem Sequences]), Table65[[#This Row],[Custom Sequence/Bank ID]]))), Table_Problem_Sequences[Problem Sequences], ""))),
    IF(_xlpm.ProblemFound="", "", "Warning 1: Problem sequences found (" &amp; _xlpm.ProblemFound &amp; ")"))</f>
        <v/>
      </c>
      <c r="BH495" s="3" t="str">
        <f>IF(AND(Table65[[#This Row],[Vector]] &lt;&gt; "Banked Construct",Table65[[#This Row],[Service]]&lt;&gt;"Stock RNA", LEN(Table65[[#This Row],[Custom Sequence/Bank ID]])&lt;300, Table65[[#This Row],[Custom Sequence/Bank ID]]&lt;&gt;""),"Comment: Sequence is less than 300nt. A spacer sequence will be added to bring the length up to 300nt","")</f>
        <v/>
      </c>
      <c r="BI495" s="1" t="str">
        <f>IF(AND(Table65[[#This Row],[Custom Sequence/Bank ID]]&lt;&gt;"", Table65[[#This Row],[Codon Optimize Capitalized?]]&lt;&gt; "No", Table65[[#This Row],[Codon Optimize Capitalized?]]&lt;&gt; "", Table65[[#This Row],[Codon Optimize Capitalized?]]&lt;&gt; "No Options"),
    IF(MOD(LEN(SUBSTITUTE(SUBSTITUTE(SUBSTITUTE(SUBSTITUTE(SUBSTITUTE(Table65[[#This Row],[Custom Sequence/Bank ID]], "a", ""), "c", ""), "g", ""), "u", ""), "t", "")), 3) = 0,
        "",
        "Error 3: Optimization regions not divisible by 3"),
    "")</f>
        <v/>
      </c>
      <c r="BJ495" s="1" t="str">
        <f>IF(
    Table65[[#This Row],[Vector]]="Banked Construct",
    IF(
        AND(
            LEFT(Table65[[#This Row],[Custom Sequence/Bank ID]], 3)="RTC",
            ISNUMBER(VALUE(MID(Table65[[#This Row],[Custom Sequence/Bank ID]], 4, 7))),
            LEN(Table65[[#This Row],[Custom Sequence/Bank ID]])=10
        ),
        "",
        "Error 4: Incorrect Bank ID"
    ),
    ""
)</f>
        <v/>
      </c>
      <c r="BK495" s="1" t="str">
        <f>IF(
   AND(Table65[[#This Row],[Vector]]&lt;&gt;"Banked Construct", LEN(Table65[[#This Row],[Custom Sequence/Bank ID]])&gt;0),
   IF(
      LEN(
         SUBSTITUTE(
            SUBSTITUTE(
               SUBSTITUTE(
                  SUBSTITUTE(UPPER(Table65[[#This Row],[Custom Sequence/Bank ID]]),"A",""),
               "C",""),
            "T",""),
         "G","")
      )&gt;0,
      "Error 5: Non-ACGT characters present",
      ""
   ),
   ""
)</f>
        <v/>
      </c>
      <c r="BL495" s="4" t="str">
        <f>IF(AND(Table65[[#This Row],[Vector]] &lt;&gt; "Banked Construct",Table65[[#This Row],[Service]]="Custom RNA", LEN(Table65[[#This Row],[Custom Sequence/Bank ID]])&gt;10000),"Error 6: Maximum sequence length is 10,000nt",IF(AND(Table65[[#This Row],[Vector]] &lt;&gt; "Banked Construct",Table65[[#This Row],[Service]]="HT Custom RNA", LEN(Table65[[#This Row],[Custom Sequence/Bank ID]])&gt;5000),"Error 6: Maximum sequence length for HT is 5,000nt", IF(Table65[[#This Row],[Service]]="HT Geneblock Custom RNA", IF(AND(Table65[[#This Row],[Vector]]="RTC coding circRNA", LEN(Table65[[#This Row],[Custom Sequence/Bank ID]])&gt;3793),"Error 6: Maximum sequence length for Coding CircRNA Geneblock is 3,793nt", IF(AND(Table65[[#This Row],[Vector]]="RTC noncoding circRNA", LEN(Table65[[#This Row],[Custom Sequence/Bank ID]])&gt;4493),"Error 6: Maximum sequence length for Noncoding CircRNA Geneblock is 4,493nt", IF(AND(Table65[[#This Row],[Vector]]="RTC Other RNA", LEN(Table65[[#This Row],[Custom Sequence/Bank ID]])&gt;4913),"Error 6: Maximum sequence length for Other RNA Geneblock is 4,913nt",""))),"")))</f>
        <v/>
      </c>
      <c r="BM495" s="4" t="str">
        <f>IF(AND(Table65[[#This Row],[Vector]] &lt;&gt; "Banked Construct", Table65[[#This Row],[Service]]&lt;&gt;"Stock RNA", Table65[[#This Row],[Custom Sequence/Bank ID]]&lt;&gt;""),
    _xlfn.LET(
        _xlpm.Sequence, Table65[[#This Row],[Custom Sequence/Bank ID]],
        _xlpm.OriginalLength, IF(AND(Table65[[#This Row],[Codon Optimize Capitalized?]] &lt;&gt; "No", Table65[[#This Row],[Codon Optimize Capitalized?]] &lt;&gt; ""),
                           LEN(SUBSTITUTE(SUBSTITUTE(SUBSTITUTE(SUBSTITUTE(SUBSTITUTE(_xlpm.Sequence, "A", ""), "C", ""), "G", ""), "T", ""), "U", "")),
                           LEN(_xlpm.Sequence)),
        _xlpm.NoGCLength, IF(AND(Table65[[#This Row],[Codon Optimize Capitalized?]] &lt;&gt; "No", Table65[[#This Row],[Codon Optimize Capitalized?]] &lt;&gt; ""),
                       LEN((SUBSTITUTE(SUBSTITUTE(SUBSTITUTE(SUBSTITUTE(SUBSTITUTE(SUBSTITUTE(SUBSTITUTE(_xlpm.Sequence, "A", ""), "C", ""), "G", ""), "T", ""), "U", ""), "g", ""), "c", ""))),
                       LEN(SUBSTITUTE(SUBSTITUTE(UPPER(_xlpm.Sequence), "G", ""), "C", ""))),
        _xlpm.GCLength, _xlpm.OriginalLength - _xlpm.NoGCLength,
        _xlpm.GCPercentage, IF(_xlpm.OriginalLength &gt; 15, _xlpm.GCLength / _xlpm.OriginalLength, 0.5),
                IF(OR(_xlpm.GCPercentage &gt; 0.65, _xlpm.GCPercentage &lt; 0.25), "Warning 7: Unoptimized region GC is not between 25-65%", "")
    ),
    ""
)</f>
        <v/>
      </c>
      <c r="BN495" s="4" t="str" cm="1">
        <f t="array" ref="BN495">_xlfn.LET(
    _xlpm.ProblemFound, _xlfn.TEXTJOIN(", ", TRUE, IF(OR(Table65[[#This Row],[Codon Optimize Capitalized?]]="No", Table65[[#This Row],[Codon Optimize Capitalized?]]=""), IF((ISNUMBER(SEARCH(Table_Restriction_Enzymes[XbaI], Table65[[#This Row],[Custom Sequence/Bank ID]]))), Table_Restriction_Enzymes[XbaI], ""),IF((ISNUMBER(FIND(LOWER(Table_Restriction_Enzymes[XbaI]), Table65[[#This Row],[Custom Sequence/Bank ID]]))), Table_Restriction_Enzymes[XbaI], ""))),
    IF(_xlpm.ProblemFound="", "", "[" &amp; _xlpm.ProblemFound &amp; "]"))</f>
        <v/>
      </c>
      <c r="BO495" s="4" t="str">
        <f>IF(Table_Sequence_Check[[#This Row],[Restriction Enzyme 1 Check]]&lt;&gt;"", Table_Restriction_Enzymes[[#Headers],[XbaI]],"")</f>
        <v/>
      </c>
      <c r="BP495" s="4" t="str" cm="1">
        <f t="array" ref="BP495">_xlfn.LET(
    _xlpm.ProblemFound, _xlfn.TEXTJOIN(", ", TRUE, IF(OR(Table65[[#This Row],[Codon Optimize Capitalized?]]="No", Table65[[#This Row],[Codon Optimize Capitalized?]]=""), IF((ISNUMBER(SEARCH(Table_Restriction_Enzymes[AscI], Table65[[#This Row],[Custom Sequence/Bank ID]]))), Table_Restriction_Enzymes[AscI], ""),IF((ISNUMBER(FIND(LOWER(Table_Restriction_Enzymes[AscI]), Table65[[#This Row],[Custom Sequence/Bank ID]]))), Table_Restriction_Enzymes[AscI], ""))),
    IF(_xlpm.ProblemFound="", "", "[" &amp; _xlpm.ProblemFound &amp; "]"))</f>
        <v/>
      </c>
      <c r="BQ495" s="4" t="str">
        <f>IF(Table_Sequence_Check[[#This Row],[Restriction Enzyme 2 Check]]&lt;&gt;"", Table_Restriction_Enzymes[[#Headers],[AscI]],"")</f>
        <v/>
      </c>
      <c r="BR495" s="4" t="str">
        <f>IF(AND(Table65[[#This Row],[Vector]] &lt;&gt; "Banked Construct",Table65[[#This Row],[Service]]&lt;&gt;"Stock RNA", Table65[[#This Row],[Service]]&lt;&gt;"HT Geneblock Custom RNA", Table_Sequence_Check[[#This Row],[Restriction Enzyme 1 Check]]&lt;&gt;"", Table_Sequence_Check[[#This Row],[Restriction Enzyme 2 Check]]&lt;&gt; ""),"Error 8: Remove instances of one of the following: " &amp; _xlfn.CONCAT(Table_Sequence_Check[[#This Row],[Restriction Enzyme 1 Check]],Table_Sequence_Check[[#This Row],[Restriction Enzyme 2 Check]]),"")</f>
        <v/>
      </c>
      <c r="BS495" s="4" t="str" cm="1">
        <f t="array" ref="BS495">IF(
   AND(
      Table65[[#This Row],[Service]] &lt;&gt; "",
      OR(
         COUNTIF(Table65[Service], "HT Custom RNA") &gt; 0,
         COUNTIF(Table65[Service], "HT Geneblock Custom RNA") &gt; 0
      ),
      COUNTA(_xlfn.UNIQUE(_xlfn._xlws.FILTER(Table65[Service], Table65[Service] &lt;&gt; ""))) &gt; 1
   ),
   "Error 9: If selecting HT Custom RNA or HT Geneblock Custom RNA, all items must match the selected HT service",
   ""
)</f>
        <v/>
      </c>
      <c r="BT495" s="4" t="str" cm="1">
        <f t="array" ref="BT495">IF(
   AND(
      Table65[[#This Row],[Service]] &lt;&gt; "",
      OR(COUNTIF(Table65[Service], "*HT Custom RNA*") &gt; 0, COUNTIF(Table65[Service], "*HT Geneblock Custom RNA*") &gt; 0),
      OR(
         COUNTA(_xlfn.UNIQUE(_xlfn._xlws.FILTER(Table65[RNA Analytics], (Table65[Service] &lt;&gt; "")))) &gt; 1,
         COUNTA(_xlfn.UNIQUE(_xlfn._xlws.FILTER(Table65[Bank Construct?], (Table65[Service] &lt;&gt; "")))) &gt; 1,
         COUNTA(_xlfn.UNIQUE(_xlfn._xlws.FILTER(Table65[Synthesis Type], (Table65[Service] &lt;&gt; "")))) &gt; 1
      )
   ),
   "Error 10: If submitting HT Custom RNA or HT Geneblock Custom RNA service request, all items must have the same Synthesis Type, Banking, and Analytics",
   ""
)</f>
        <v/>
      </c>
      <c r="BU495" s="4" t="str">
        <f>IF(AND(OR(Table65[[#This Row],[Service]] = "HT Custom RNA",Table65[[#This Row],[Service]] = "HT Geneblock Custom RNA"), Table65[[#This Row],[Vector]]="Banked Construct"),"Error 11: Banked constructs cannot be submitted for HT/Geneblock Custom RNA service. Contact the core if you'd like to resynthesize an entire banked plate","")</f>
        <v/>
      </c>
      <c r="BV495" s="4" t="str">
        <f>IF(AND(Table65[[#This Row],[Service]] &lt;&gt; "", Table65[[#This Row],[Vector]]="Banked Construct", Table65[[#This Row],[Bank Construct?]]="Yes"),"Error 12: Cannot bank constructs that are already banked","")</f>
        <v/>
      </c>
      <c r="BW495" s="4" t="str" cm="1">
        <f t="array" ref="BW495">_xlfn.LET(
    _xlpm.ProblemFound, _xlfn.TEXTJOIN(", ", TRUE, IF(AND(Table65[[#This Row],[Synthesis Type]]="Other RNA", OR(Table65[[#This Row],[Codon Optimize Capitalized?]]="No", Table65[[#This Row],[Codon Optimize Capitalized?]]="")), IF((ISNUMBER(SEARCH(Table_pA_Check[pA Check], Table65[[#This Row],[Custom Sequence/Bank ID]]))), Table_pA_Check[pA Check], ""),IF((ISNUMBER(FIND(LOWER(Table_pA_Check[pA Check]), Table65[[#This Row],[Custom Sequence/Bank ID]]))), Table_pA_Check[pA Check], ""))),
    IF(_xlpm.ProblemFound="", "", "Error 13: Problem sequences found (" &amp; _xlpm.ProblemFound &amp; ")"))</f>
        <v/>
      </c>
      <c r="BX495" s="4" t="str">
        <f>IF(AND(Table65[[#This Row],[Service]] &lt;&gt; "", Table65[[#This Row],[Codon Optimize Capitalized?]]&lt;&gt; "No", Table65[[#This Row],[Codon Optimize Capitalized?]]&lt;&gt; "", Table65[[#This Row],[Codon Optimize Capitalized?]]&lt;&gt; "No Options", EXACT(Table65[[#This Row],[Custom Sequence/Bank ID]],LOWER(Table65[[#This Row],[Custom Sequence/Bank ID]]))),"Error 14: Codon optimization is selected, but sequence is lowercase. Change regions for optimization to uppercase","")</f>
        <v/>
      </c>
      <c r="BY495" s="4" t="str">
        <f>IF(COUNTIF(Table65[Name], Table65[[#This Row],[Name]]) &gt; 1, "Error 15: Duplicate name", "")</f>
        <v/>
      </c>
      <c r="BZ495" s="4" t="str">
        <f>IF(
   Table65[[#This Row],[Service]]&lt;&gt;"",
   IF(
      AND(Table65[[#This Row],[Formulation]]="", Table65[[#This Row],[Number of Aliquots]]&gt;1),
      "Error 16: The RTC can only aliquot formulated circRNA; unformulated circRNA is stable through many freeze-thaw cycles",
      ""
   ),
   ""
)</f>
        <v/>
      </c>
      <c r="CA495" s="4" t="str">
        <f>IF(
   Table65[[#This Row],[Service]]&lt;&gt;"",
   IF(
      Table65[[#This Row],[Number of Aliquots]] &gt; (Table65[[#This Row],[Quantity (mg)]]*20),
      "Error 17: Too many aliquots. Maximum aliquots for Quantity requested = " &amp; (Table65[[#This Row],[Quantity (mg)]]*20),
      ""
   ),
   ""
)</f>
        <v/>
      </c>
      <c r="CB495" s="4" t="str">
        <f>IF(
   AND(Table65[[#This Row],[Service]]&lt;&gt;"", Table65[[#This Row],[Quantity (mg)]]&lt;0.2, Table65[[#This Row],[Formulation]]&lt;&gt;"", Table65[[#This Row],[Formulation]]&lt;&gt;"None"),
   "Error 18: Quantity too low. Minimum is 0.2mg for formulations",
   ""
)</f>
        <v/>
      </c>
      <c r="CC495" s="4" t="str">
        <f>IF(
   AND(Table65[[#This Row],[Service]]&lt;&gt;"", Table65[[#This Row],[Vector]]="No Vector", Table65[[#This Row],[Service]]&lt;&gt;"HT Geneblock Custom RNA"),
   "Error 19: [No Vector] can only be used for Geneblock service",
   ""
)</f>
        <v/>
      </c>
      <c r="CD495" s="4" t="str">
        <f>_xlfn.LET(
    _xlpm.errorList, _xlfn.TEXTJOIN(". ", TRUE, Table_Sequence_Check[[#This Row],[Problem Sequence Check]:[GC Check]],Table_Sequence_Check[[#This Row],[Restriction Enzyme Error]:[Gblock No Vector Check]]),
    IF(AND(Table65[[#This Row],[Service]]&lt;&gt;"", Table65[[#This Row],[Custom Sequence/Bank ID]]&lt;&gt;"SPECIAL",_xlpm.errorList&lt;&gt;""), _xlpm.errorList &amp; ".", "")
)</f>
        <v/>
      </c>
      <c r="CF495" s="3" t="str">
        <f t="shared" si="35"/>
        <v>Required</v>
      </c>
      <c r="CG495" s="1" t="str">
        <f t="shared" si="36"/>
        <v>Optional</v>
      </c>
      <c r="CH495" s="1" t="str">
        <f>IF(Table65[[#This Row],[Service]]&lt;&gt;"",IF((Table65[[#This Row],[Service]]="HT Custom RNA") + (Table65[[#This Row],[Service]]="HT Geneblock Custom RNA"), "Empty","Required"),"Empty")</f>
        <v>Empty</v>
      </c>
      <c r="CI495" s="1" t="str">
        <f>IF(Table65[[#This Row],[Service]] = "Stock RNA", "Required","Empty")</f>
        <v>Empty</v>
      </c>
      <c r="CJ495" s="1" t="str">
        <f>IF(OR(Table65[[#This Row],[Service]] = "Custom RNA", Table65[[#This Row],[Service]] = "HT Custom RNA", Table65[[#This Row],[Service]] = "HT Geneblock Custom RNA", Table65[[#This Row],[Service]] = "Formulation"), "Required", "Empty")</f>
        <v>Empty</v>
      </c>
      <c r="CK495" s="1" t="str">
        <f>IF(OR(Table65[[#This Row],[Service]] = "Custom RNA", Table65[[#This Row],[Service]] = "HT Custom RNA", Table65[[#This Row],[Service]] = "HT Geneblock Custom RNA"), "Required", "Empty")</f>
        <v>Empty</v>
      </c>
      <c r="CL495" s="1" t="str">
        <f>IF(OR(Table65[[#This Row],[Service]] = "Custom RNA", Table65[[#This Row],[Service]] = "HT Custom RNA", Table65[[#This Row],[Service]] = "HT Geneblock Custom RNA"), "Required", "Empty")</f>
        <v>Empty</v>
      </c>
      <c r="CM495" s="1" t="str">
        <f>IF(OR(Table65[[#This Row],[Service]] = "Custom RNA", Table65[[#This Row],[Service]] = "HT Custom RNA", Table65[[#This Row],[Service]] = "HT Geneblock Custom RNA"), "Required", "Empty")</f>
        <v>Empty</v>
      </c>
      <c r="CN495" s="1" t="str">
        <f>IF(AND(Table65[[#This Row],[Vector]]&lt;&gt;"Banked Construct", OR(Table65[[#This Row],[Service]] = "Custom RNA", Table65[[#This Row],[Service]] = "HT Custom RNA",Table65[[#This Row],[Service]] = "HT Geneblock Custom RNA",)), "Optional", "Empty")</f>
        <v>Empty</v>
      </c>
      <c r="CO495" s="1" t="str">
        <f>IF(OR(Table65[[#This Row],[Service]] = "Custom RNA", Table65[[#This Row],[Service]] = "HT Custom RNA"), "Optional", "Empty")</f>
        <v>Empty</v>
      </c>
      <c r="CP495" s="1" t="str">
        <f>IF(OR(Table65[[#This Row],[Service]] = "Custom RNA", Table65[[#This Row],[Service]] = "HT Custom RNA", Table65[[#This Row],[Service]] = "HT Custom Geneblock RNA"), "Optional", "Empty")</f>
        <v>Empty</v>
      </c>
      <c r="CQ495" s="1" t="str">
        <f>IF(Table65[[#This Row],[Service]]&lt;&gt;"",IF(OR(Table65[[#This Row],[Service]]="HT Custom RNA", Table65[[#This Row],[Service]]="HT Geneblock Custom RNA"), "Empty","Optional"),"Empty")</f>
        <v>Empty</v>
      </c>
      <c r="CR495" s="1" t="str">
        <f>IF(AND(Table65[[#This Row],[Formulation]]&lt;&gt;"",Table65[[#This Row],[Formulation]]&lt;&gt;"None",Table65[[#This Row],[Formulation]]&lt;&gt;"No Options"), "Required","Empty")</f>
        <v>Empty</v>
      </c>
      <c r="CS495" s="1" t="str">
        <f>IF(AND(Table65[[#This Row],[Formulation]]&lt;&gt;"",Table65[[#This Row],[Formulation]]&lt;&gt;"None",Table65[[#This Row],[Formulation]]&lt;&gt;"No Options"), "Optional","Empty")</f>
        <v>Empty</v>
      </c>
      <c r="CT495" s="1" t="str">
        <f t="shared" si="37"/>
        <v>Optional</v>
      </c>
      <c r="CU495" s="1" t="str">
        <f t="shared" si="38"/>
        <v>Optional</v>
      </c>
      <c r="CV495" s="2" t="str">
        <f t="shared" si="39"/>
        <v>Optional</v>
      </c>
    </row>
    <row r="496" spans="1:100" x14ac:dyDescent="0.35">
      <c r="A496" s="69">
        <v>492</v>
      </c>
      <c r="B496" s="59"/>
      <c r="C496" s="83"/>
      <c r="D496" s="85"/>
      <c r="E496" s="90"/>
      <c r="F496" s="60"/>
      <c r="G496" s="60"/>
      <c r="H496" s="60"/>
      <c r="I496" s="61"/>
      <c r="J496" s="61"/>
      <c r="K496" s="105"/>
      <c r="L496" s="90"/>
      <c r="M496" s="60"/>
      <c r="N496" s="108"/>
      <c r="O496" s="91"/>
      <c r="P496" s="111"/>
      <c r="Q496" s="93" t="str">
        <f>Table_Sequence_Check[[#This Row],[Final Warnings]]</f>
        <v/>
      </c>
      <c r="R496" s="19"/>
      <c r="S496" s="19"/>
      <c r="T496" s="19"/>
      <c r="BG496" s="3" t="str" cm="1">
        <f t="array" ref="BG496">_xlfn.LET(
    _xlpm.ProblemFound, _xlfn.TEXTJOIN(", ", TRUE, IF(OR(Table65[[#This Row],[Codon Optimize Capitalized?]]="No", Table65[[#This Row],[Codon Optimize Capitalized?]]=""), IF((ISNUMBER(SEARCH(Table_Problem_Sequences[Problem Sequences], Table65[[#This Row],[Custom Sequence/Bank ID]]))), Table_Problem_Sequences[Problem Sequences], ""),IF((ISNUMBER(FIND(LOWER(Table_Problem_Sequences[Problem Sequences]), Table65[[#This Row],[Custom Sequence/Bank ID]]))), Table_Problem_Sequences[Problem Sequences], ""))),
    IF(_xlpm.ProblemFound="", "", "Warning 1: Problem sequences found (" &amp; _xlpm.ProblemFound &amp; ")"))</f>
        <v/>
      </c>
      <c r="BH496" s="3" t="str">
        <f>IF(AND(Table65[[#This Row],[Vector]] &lt;&gt; "Banked Construct",Table65[[#This Row],[Service]]&lt;&gt;"Stock RNA", LEN(Table65[[#This Row],[Custom Sequence/Bank ID]])&lt;300, Table65[[#This Row],[Custom Sequence/Bank ID]]&lt;&gt;""),"Comment: Sequence is less than 300nt. A spacer sequence will be added to bring the length up to 300nt","")</f>
        <v/>
      </c>
      <c r="BI496" s="1" t="str">
        <f>IF(AND(Table65[[#This Row],[Custom Sequence/Bank ID]]&lt;&gt;"", Table65[[#This Row],[Codon Optimize Capitalized?]]&lt;&gt; "No", Table65[[#This Row],[Codon Optimize Capitalized?]]&lt;&gt; "", Table65[[#This Row],[Codon Optimize Capitalized?]]&lt;&gt; "No Options"),
    IF(MOD(LEN(SUBSTITUTE(SUBSTITUTE(SUBSTITUTE(SUBSTITUTE(SUBSTITUTE(Table65[[#This Row],[Custom Sequence/Bank ID]], "a", ""), "c", ""), "g", ""), "u", ""), "t", "")), 3) = 0,
        "",
        "Error 3: Optimization regions not divisible by 3"),
    "")</f>
        <v/>
      </c>
      <c r="BJ496" s="1" t="str">
        <f>IF(
    Table65[[#This Row],[Vector]]="Banked Construct",
    IF(
        AND(
            LEFT(Table65[[#This Row],[Custom Sequence/Bank ID]], 3)="RTC",
            ISNUMBER(VALUE(MID(Table65[[#This Row],[Custom Sequence/Bank ID]], 4, 7))),
            LEN(Table65[[#This Row],[Custom Sequence/Bank ID]])=10
        ),
        "",
        "Error 4: Incorrect Bank ID"
    ),
    ""
)</f>
        <v/>
      </c>
      <c r="BK496" s="1" t="str">
        <f>IF(
   AND(Table65[[#This Row],[Vector]]&lt;&gt;"Banked Construct", LEN(Table65[[#This Row],[Custom Sequence/Bank ID]])&gt;0),
   IF(
      LEN(
         SUBSTITUTE(
            SUBSTITUTE(
               SUBSTITUTE(
                  SUBSTITUTE(UPPER(Table65[[#This Row],[Custom Sequence/Bank ID]]),"A",""),
               "C",""),
            "T",""),
         "G","")
      )&gt;0,
      "Error 5: Non-ACGT characters present",
      ""
   ),
   ""
)</f>
        <v/>
      </c>
      <c r="BL496" s="4" t="str">
        <f>IF(AND(Table65[[#This Row],[Vector]] &lt;&gt; "Banked Construct",Table65[[#This Row],[Service]]="Custom RNA", LEN(Table65[[#This Row],[Custom Sequence/Bank ID]])&gt;10000),"Error 6: Maximum sequence length is 10,000nt",IF(AND(Table65[[#This Row],[Vector]] &lt;&gt; "Banked Construct",Table65[[#This Row],[Service]]="HT Custom RNA", LEN(Table65[[#This Row],[Custom Sequence/Bank ID]])&gt;5000),"Error 6: Maximum sequence length for HT is 5,000nt", IF(Table65[[#This Row],[Service]]="HT Geneblock Custom RNA", IF(AND(Table65[[#This Row],[Vector]]="RTC coding circRNA", LEN(Table65[[#This Row],[Custom Sequence/Bank ID]])&gt;3793),"Error 6: Maximum sequence length for Coding CircRNA Geneblock is 3,793nt", IF(AND(Table65[[#This Row],[Vector]]="RTC noncoding circRNA", LEN(Table65[[#This Row],[Custom Sequence/Bank ID]])&gt;4493),"Error 6: Maximum sequence length for Noncoding CircRNA Geneblock is 4,493nt", IF(AND(Table65[[#This Row],[Vector]]="RTC Other RNA", LEN(Table65[[#This Row],[Custom Sequence/Bank ID]])&gt;4913),"Error 6: Maximum sequence length for Other RNA Geneblock is 4,913nt",""))),"")))</f>
        <v/>
      </c>
      <c r="BM496" s="4" t="str">
        <f>IF(AND(Table65[[#This Row],[Vector]] &lt;&gt; "Banked Construct", Table65[[#This Row],[Service]]&lt;&gt;"Stock RNA", Table65[[#This Row],[Custom Sequence/Bank ID]]&lt;&gt;""),
    _xlfn.LET(
        _xlpm.Sequence, Table65[[#This Row],[Custom Sequence/Bank ID]],
        _xlpm.OriginalLength, IF(AND(Table65[[#This Row],[Codon Optimize Capitalized?]] &lt;&gt; "No", Table65[[#This Row],[Codon Optimize Capitalized?]] &lt;&gt; ""),
                           LEN(SUBSTITUTE(SUBSTITUTE(SUBSTITUTE(SUBSTITUTE(SUBSTITUTE(_xlpm.Sequence, "A", ""), "C", ""), "G", ""), "T", ""), "U", "")),
                           LEN(_xlpm.Sequence)),
        _xlpm.NoGCLength, IF(AND(Table65[[#This Row],[Codon Optimize Capitalized?]] &lt;&gt; "No", Table65[[#This Row],[Codon Optimize Capitalized?]] &lt;&gt; ""),
                       LEN((SUBSTITUTE(SUBSTITUTE(SUBSTITUTE(SUBSTITUTE(SUBSTITUTE(SUBSTITUTE(SUBSTITUTE(_xlpm.Sequence, "A", ""), "C", ""), "G", ""), "T", ""), "U", ""), "g", ""), "c", ""))),
                       LEN(SUBSTITUTE(SUBSTITUTE(UPPER(_xlpm.Sequence), "G", ""), "C", ""))),
        _xlpm.GCLength, _xlpm.OriginalLength - _xlpm.NoGCLength,
        _xlpm.GCPercentage, IF(_xlpm.OriginalLength &gt; 15, _xlpm.GCLength / _xlpm.OriginalLength, 0.5),
                IF(OR(_xlpm.GCPercentage &gt; 0.65, _xlpm.GCPercentage &lt; 0.25), "Warning 7: Unoptimized region GC is not between 25-65%", "")
    ),
    ""
)</f>
        <v/>
      </c>
      <c r="BN496" s="4" t="str" cm="1">
        <f t="array" ref="BN496">_xlfn.LET(
    _xlpm.ProblemFound, _xlfn.TEXTJOIN(", ", TRUE, IF(OR(Table65[[#This Row],[Codon Optimize Capitalized?]]="No", Table65[[#This Row],[Codon Optimize Capitalized?]]=""), IF((ISNUMBER(SEARCH(Table_Restriction_Enzymes[XbaI], Table65[[#This Row],[Custom Sequence/Bank ID]]))), Table_Restriction_Enzymes[XbaI], ""),IF((ISNUMBER(FIND(LOWER(Table_Restriction_Enzymes[XbaI]), Table65[[#This Row],[Custom Sequence/Bank ID]]))), Table_Restriction_Enzymes[XbaI], ""))),
    IF(_xlpm.ProblemFound="", "", "[" &amp; _xlpm.ProblemFound &amp; "]"))</f>
        <v/>
      </c>
      <c r="BO496" s="4" t="str">
        <f>IF(Table_Sequence_Check[[#This Row],[Restriction Enzyme 1 Check]]&lt;&gt;"", Table_Restriction_Enzymes[[#Headers],[XbaI]],"")</f>
        <v/>
      </c>
      <c r="BP496" s="4" t="str" cm="1">
        <f t="array" ref="BP496">_xlfn.LET(
    _xlpm.ProblemFound, _xlfn.TEXTJOIN(", ", TRUE, IF(OR(Table65[[#This Row],[Codon Optimize Capitalized?]]="No", Table65[[#This Row],[Codon Optimize Capitalized?]]=""), IF((ISNUMBER(SEARCH(Table_Restriction_Enzymes[AscI], Table65[[#This Row],[Custom Sequence/Bank ID]]))), Table_Restriction_Enzymes[AscI], ""),IF((ISNUMBER(FIND(LOWER(Table_Restriction_Enzymes[AscI]), Table65[[#This Row],[Custom Sequence/Bank ID]]))), Table_Restriction_Enzymes[AscI], ""))),
    IF(_xlpm.ProblemFound="", "", "[" &amp; _xlpm.ProblemFound &amp; "]"))</f>
        <v/>
      </c>
      <c r="BQ496" s="4" t="str">
        <f>IF(Table_Sequence_Check[[#This Row],[Restriction Enzyme 2 Check]]&lt;&gt;"", Table_Restriction_Enzymes[[#Headers],[AscI]],"")</f>
        <v/>
      </c>
      <c r="BR496" s="4" t="str">
        <f>IF(AND(Table65[[#This Row],[Vector]] &lt;&gt; "Banked Construct",Table65[[#This Row],[Service]]&lt;&gt;"Stock RNA", Table65[[#This Row],[Service]]&lt;&gt;"HT Geneblock Custom RNA", Table_Sequence_Check[[#This Row],[Restriction Enzyme 1 Check]]&lt;&gt;"", Table_Sequence_Check[[#This Row],[Restriction Enzyme 2 Check]]&lt;&gt; ""),"Error 8: Remove instances of one of the following: " &amp; _xlfn.CONCAT(Table_Sequence_Check[[#This Row],[Restriction Enzyme 1 Check]],Table_Sequence_Check[[#This Row],[Restriction Enzyme 2 Check]]),"")</f>
        <v/>
      </c>
      <c r="BS496" s="4" t="str" cm="1">
        <f t="array" ref="BS496">IF(
   AND(
      Table65[[#This Row],[Service]] &lt;&gt; "",
      OR(
         COUNTIF(Table65[Service], "HT Custom RNA") &gt; 0,
         COUNTIF(Table65[Service], "HT Geneblock Custom RNA") &gt; 0
      ),
      COUNTA(_xlfn.UNIQUE(_xlfn._xlws.FILTER(Table65[Service], Table65[Service] &lt;&gt; ""))) &gt; 1
   ),
   "Error 9: If selecting HT Custom RNA or HT Geneblock Custom RNA, all items must match the selected HT service",
   ""
)</f>
        <v/>
      </c>
      <c r="BT496" s="4" t="str" cm="1">
        <f t="array" ref="BT496">IF(
   AND(
      Table65[[#This Row],[Service]] &lt;&gt; "",
      OR(COUNTIF(Table65[Service], "*HT Custom RNA*") &gt; 0, COUNTIF(Table65[Service], "*HT Geneblock Custom RNA*") &gt; 0),
      OR(
         COUNTA(_xlfn.UNIQUE(_xlfn._xlws.FILTER(Table65[RNA Analytics], (Table65[Service] &lt;&gt; "")))) &gt; 1,
         COUNTA(_xlfn.UNIQUE(_xlfn._xlws.FILTER(Table65[Bank Construct?], (Table65[Service] &lt;&gt; "")))) &gt; 1,
         COUNTA(_xlfn.UNIQUE(_xlfn._xlws.FILTER(Table65[Synthesis Type], (Table65[Service] &lt;&gt; "")))) &gt; 1
      )
   ),
   "Error 10: If submitting HT Custom RNA or HT Geneblock Custom RNA service request, all items must have the same Synthesis Type, Banking, and Analytics",
   ""
)</f>
        <v/>
      </c>
      <c r="BU496" s="4" t="str">
        <f>IF(AND(OR(Table65[[#This Row],[Service]] = "HT Custom RNA",Table65[[#This Row],[Service]] = "HT Geneblock Custom RNA"), Table65[[#This Row],[Vector]]="Banked Construct"),"Error 11: Banked constructs cannot be submitted for HT/Geneblock Custom RNA service. Contact the core if you'd like to resynthesize an entire banked plate","")</f>
        <v/>
      </c>
      <c r="BV496" s="4" t="str">
        <f>IF(AND(Table65[[#This Row],[Service]] &lt;&gt; "", Table65[[#This Row],[Vector]]="Banked Construct", Table65[[#This Row],[Bank Construct?]]="Yes"),"Error 12: Cannot bank constructs that are already banked","")</f>
        <v/>
      </c>
      <c r="BW496" s="4" t="str" cm="1">
        <f t="array" ref="BW496">_xlfn.LET(
    _xlpm.ProblemFound, _xlfn.TEXTJOIN(", ", TRUE, IF(AND(Table65[[#This Row],[Synthesis Type]]="Other RNA", OR(Table65[[#This Row],[Codon Optimize Capitalized?]]="No", Table65[[#This Row],[Codon Optimize Capitalized?]]="")), IF((ISNUMBER(SEARCH(Table_pA_Check[pA Check], Table65[[#This Row],[Custom Sequence/Bank ID]]))), Table_pA_Check[pA Check], ""),IF((ISNUMBER(FIND(LOWER(Table_pA_Check[pA Check]), Table65[[#This Row],[Custom Sequence/Bank ID]]))), Table_pA_Check[pA Check], ""))),
    IF(_xlpm.ProblemFound="", "", "Error 13: Problem sequences found (" &amp; _xlpm.ProblemFound &amp; ")"))</f>
        <v/>
      </c>
      <c r="BX496" s="4" t="str">
        <f>IF(AND(Table65[[#This Row],[Service]] &lt;&gt; "", Table65[[#This Row],[Codon Optimize Capitalized?]]&lt;&gt; "No", Table65[[#This Row],[Codon Optimize Capitalized?]]&lt;&gt; "", Table65[[#This Row],[Codon Optimize Capitalized?]]&lt;&gt; "No Options", EXACT(Table65[[#This Row],[Custom Sequence/Bank ID]],LOWER(Table65[[#This Row],[Custom Sequence/Bank ID]]))),"Error 14: Codon optimization is selected, but sequence is lowercase. Change regions for optimization to uppercase","")</f>
        <v/>
      </c>
      <c r="BY496" s="4" t="str">
        <f>IF(COUNTIF(Table65[Name], Table65[[#This Row],[Name]]) &gt; 1, "Error 15: Duplicate name", "")</f>
        <v/>
      </c>
      <c r="BZ496" s="4" t="str">
        <f>IF(
   Table65[[#This Row],[Service]]&lt;&gt;"",
   IF(
      AND(Table65[[#This Row],[Formulation]]="", Table65[[#This Row],[Number of Aliquots]]&gt;1),
      "Error 16: The RTC can only aliquot formulated circRNA; unformulated circRNA is stable through many freeze-thaw cycles",
      ""
   ),
   ""
)</f>
        <v/>
      </c>
      <c r="CA496" s="4" t="str">
        <f>IF(
   Table65[[#This Row],[Service]]&lt;&gt;"",
   IF(
      Table65[[#This Row],[Number of Aliquots]] &gt; (Table65[[#This Row],[Quantity (mg)]]*20),
      "Error 17: Too many aliquots. Maximum aliquots for Quantity requested = " &amp; (Table65[[#This Row],[Quantity (mg)]]*20),
      ""
   ),
   ""
)</f>
        <v/>
      </c>
      <c r="CB496" s="4" t="str">
        <f>IF(
   AND(Table65[[#This Row],[Service]]&lt;&gt;"", Table65[[#This Row],[Quantity (mg)]]&lt;0.2, Table65[[#This Row],[Formulation]]&lt;&gt;"", Table65[[#This Row],[Formulation]]&lt;&gt;"None"),
   "Error 18: Quantity too low. Minimum is 0.2mg for formulations",
   ""
)</f>
        <v/>
      </c>
      <c r="CC496" s="4" t="str">
        <f>IF(
   AND(Table65[[#This Row],[Service]]&lt;&gt;"", Table65[[#This Row],[Vector]]="No Vector", Table65[[#This Row],[Service]]&lt;&gt;"HT Geneblock Custom RNA"),
   "Error 19: [No Vector] can only be used for Geneblock service",
   ""
)</f>
        <v/>
      </c>
      <c r="CD496" s="4" t="str">
        <f>_xlfn.LET(
    _xlpm.errorList, _xlfn.TEXTJOIN(". ", TRUE, Table_Sequence_Check[[#This Row],[Problem Sequence Check]:[GC Check]],Table_Sequence_Check[[#This Row],[Restriction Enzyme Error]:[Gblock No Vector Check]]),
    IF(AND(Table65[[#This Row],[Service]]&lt;&gt;"", Table65[[#This Row],[Custom Sequence/Bank ID]]&lt;&gt;"SPECIAL",_xlpm.errorList&lt;&gt;""), _xlpm.errorList &amp; ".", "")
)</f>
        <v/>
      </c>
      <c r="CF496" s="3" t="str">
        <f t="shared" si="35"/>
        <v>Required</v>
      </c>
      <c r="CG496" s="1" t="str">
        <f t="shared" si="36"/>
        <v>Optional</v>
      </c>
      <c r="CH496" s="1" t="str">
        <f>IF(Table65[[#This Row],[Service]]&lt;&gt;"",IF((Table65[[#This Row],[Service]]="HT Custom RNA") + (Table65[[#This Row],[Service]]="HT Geneblock Custom RNA"), "Empty","Required"),"Empty")</f>
        <v>Empty</v>
      </c>
      <c r="CI496" s="1" t="str">
        <f>IF(Table65[[#This Row],[Service]] = "Stock RNA", "Required","Empty")</f>
        <v>Empty</v>
      </c>
      <c r="CJ496" s="1" t="str">
        <f>IF(OR(Table65[[#This Row],[Service]] = "Custom RNA", Table65[[#This Row],[Service]] = "HT Custom RNA", Table65[[#This Row],[Service]] = "HT Geneblock Custom RNA", Table65[[#This Row],[Service]] = "Formulation"), "Required", "Empty")</f>
        <v>Empty</v>
      </c>
      <c r="CK496" s="1" t="str">
        <f>IF(OR(Table65[[#This Row],[Service]] = "Custom RNA", Table65[[#This Row],[Service]] = "HT Custom RNA", Table65[[#This Row],[Service]] = "HT Geneblock Custom RNA"), "Required", "Empty")</f>
        <v>Empty</v>
      </c>
      <c r="CL496" s="1" t="str">
        <f>IF(OR(Table65[[#This Row],[Service]] = "Custom RNA", Table65[[#This Row],[Service]] = "HT Custom RNA", Table65[[#This Row],[Service]] = "HT Geneblock Custom RNA"), "Required", "Empty")</f>
        <v>Empty</v>
      </c>
      <c r="CM496" s="1" t="str">
        <f>IF(OR(Table65[[#This Row],[Service]] = "Custom RNA", Table65[[#This Row],[Service]] = "HT Custom RNA", Table65[[#This Row],[Service]] = "HT Geneblock Custom RNA"), "Required", "Empty")</f>
        <v>Empty</v>
      </c>
      <c r="CN496" s="1" t="str">
        <f>IF(AND(Table65[[#This Row],[Vector]]&lt;&gt;"Banked Construct", OR(Table65[[#This Row],[Service]] = "Custom RNA", Table65[[#This Row],[Service]] = "HT Custom RNA",Table65[[#This Row],[Service]] = "HT Geneblock Custom RNA",)), "Optional", "Empty")</f>
        <v>Empty</v>
      </c>
      <c r="CO496" s="1" t="str">
        <f>IF(OR(Table65[[#This Row],[Service]] = "Custom RNA", Table65[[#This Row],[Service]] = "HT Custom RNA"), "Optional", "Empty")</f>
        <v>Empty</v>
      </c>
      <c r="CP496" s="1" t="str">
        <f>IF(OR(Table65[[#This Row],[Service]] = "Custom RNA", Table65[[#This Row],[Service]] = "HT Custom RNA", Table65[[#This Row],[Service]] = "HT Custom Geneblock RNA"), "Optional", "Empty")</f>
        <v>Empty</v>
      </c>
      <c r="CQ496" s="1" t="str">
        <f>IF(Table65[[#This Row],[Service]]&lt;&gt;"",IF(OR(Table65[[#This Row],[Service]]="HT Custom RNA", Table65[[#This Row],[Service]]="HT Geneblock Custom RNA"), "Empty","Optional"),"Empty")</f>
        <v>Empty</v>
      </c>
      <c r="CR496" s="1" t="str">
        <f>IF(AND(Table65[[#This Row],[Formulation]]&lt;&gt;"",Table65[[#This Row],[Formulation]]&lt;&gt;"None",Table65[[#This Row],[Formulation]]&lt;&gt;"No Options"), "Required","Empty")</f>
        <v>Empty</v>
      </c>
      <c r="CS496" s="1" t="str">
        <f>IF(AND(Table65[[#This Row],[Formulation]]&lt;&gt;"",Table65[[#This Row],[Formulation]]&lt;&gt;"None",Table65[[#This Row],[Formulation]]&lt;&gt;"No Options"), "Optional","Empty")</f>
        <v>Empty</v>
      </c>
      <c r="CT496" s="1" t="str">
        <f t="shared" si="37"/>
        <v>Optional</v>
      </c>
      <c r="CU496" s="1" t="str">
        <f t="shared" si="38"/>
        <v>Optional</v>
      </c>
      <c r="CV496" s="2" t="str">
        <f t="shared" si="39"/>
        <v>Optional</v>
      </c>
    </row>
    <row r="497" spans="1:100" x14ac:dyDescent="0.35">
      <c r="A497" s="69">
        <v>493</v>
      </c>
      <c r="B497" s="59"/>
      <c r="C497" s="83"/>
      <c r="D497" s="85"/>
      <c r="E497" s="90"/>
      <c r="F497" s="60"/>
      <c r="G497" s="60"/>
      <c r="H497" s="60"/>
      <c r="I497" s="61"/>
      <c r="J497" s="61"/>
      <c r="K497" s="105"/>
      <c r="L497" s="90"/>
      <c r="M497" s="60"/>
      <c r="N497" s="108"/>
      <c r="O497" s="91"/>
      <c r="P497" s="111"/>
      <c r="Q497" s="93" t="str">
        <f>Table_Sequence_Check[[#This Row],[Final Warnings]]</f>
        <v/>
      </c>
      <c r="R497" s="19"/>
      <c r="S497" s="19"/>
      <c r="T497" s="19"/>
      <c r="BG497" s="3" t="str" cm="1">
        <f t="array" ref="BG497">_xlfn.LET(
    _xlpm.ProblemFound, _xlfn.TEXTJOIN(", ", TRUE, IF(OR(Table65[[#This Row],[Codon Optimize Capitalized?]]="No", Table65[[#This Row],[Codon Optimize Capitalized?]]=""), IF((ISNUMBER(SEARCH(Table_Problem_Sequences[Problem Sequences], Table65[[#This Row],[Custom Sequence/Bank ID]]))), Table_Problem_Sequences[Problem Sequences], ""),IF((ISNUMBER(FIND(LOWER(Table_Problem_Sequences[Problem Sequences]), Table65[[#This Row],[Custom Sequence/Bank ID]]))), Table_Problem_Sequences[Problem Sequences], ""))),
    IF(_xlpm.ProblemFound="", "", "Warning 1: Problem sequences found (" &amp; _xlpm.ProblemFound &amp; ")"))</f>
        <v/>
      </c>
      <c r="BH497" s="3" t="str">
        <f>IF(AND(Table65[[#This Row],[Vector]] &lt;&gt; "Banked Construct",Table65[[#This Row],[Service]]&lt;&gt;"Stock RNA", LEN(Table65[[#This Row],[Custom Sequence/Bank ID]])&lt;300, Table65[[#This Row],[Custom Sequence/Bank ID]]&lt;&gt;""),"Comment: Sequence is less than 300nt. A spacer sequence will be added to bring the length up to 300nt","")</f>
        <v/>
      </c>
      <c r="BI497" s="1" t="str">
        <f>IF(AND(Table65[[#This Row],[Custom Sequence/Bank ID]]&lt;&gt;"", Table65[[#This Row],[Codon Optimize Capitalized?]]&lt;&gt; "No", Table65[[#This Row],[Codon Optimize Capitalized?]]&lt;&gt; "", Table65[[#This Row],[Codon Optimize Capitalized?]]&lt;&gt; "No Options"),
    IF(MOD(LEN(SUBSTITUTE(SUBSTITUTE(SUBSTITUTE(SUBSTITUTE(SUBSTITUTE(Table65[[#This Row],[Custom Sequence/Bank ID]], "a", ""), "c", ""), "g", ""), "u", ""), "t", "")), 3) = 0,
        "",
        "Error 3: Optimization regions not divisible by 3"),
    "")</f>
        <v/>
      </c>
      <c r="BJ497" s="1" t="str">
        <f>IF(
    Table65[[#This Row],[Vector]]="Banked Construct",
    IF(
        AND(
            LEFT(Table65[[#This Row],[Custom Sequence/Bank ID]], 3)="RTC",
            ISNUMBER(VALUE(MID(Table65[[#This Row],[Custom Sequence/Bank ID]], 4, 7))),
            LEN(Table65[[#This Row],[Custom Sequence/Bank ID]])=10
        ),
        "",
        "Error 4: Incorrect Bank ID"
    ),
    ""
)</f>
        <v/>
      </c>
      <c r="BK497" s="1" t="str">
        <f>IF(
   AND(Table65[[#This Row],[Vector]]&lt;&gt;"Banked Construct", LEN(Table65[[#This Row],[Custom Sequence/Bank ID]])&gt;0),
   IF(
      LEN(
         SUBSTITUTE(
            SUBSTITUTE(
               SUBSTITUTE(
                  SUBSTITUTE(UPPER(Table65[[#This Row],[Custom Sequence/Bank ID]]),"A",""),
               "C",""),
            "T",""),
         "G","")
      )&gt;0,
      "Error 5: Non-ACGT characters present",
      ""
   ),
   ""
)</f>
        <v/>
      </c>
      <c r="BL497" s="4" t="str">
        <f>IF(AND(Table65[[#This Row],[Vector]] &lt;&gt; "Banked Construct",Table65[[#This Row],[Service]]="Custom RNA", LEN(Table65[[#This Row],[Custom Sequence/Bank ID]])&gt;10000),"Error 6: Maximum sequence length is 10,000nt",IF(AND(Table65[[#This Row],[Vector]] &lt;&gt; "Banked Construct",Table65[[#This Row],[Service]]="HT Custom RNA", LEN(Table65[[#This Row],[Custom Sequence/Bank ID]])&gt;5000),"Error 6: Maximum sequence length for HT is 5,000nt", IF(Table65[[#This Row],[Service]]="HT Geneblock Custom RNA", IF(AND(Table65[[#This Row],[Vector]]="RTC coding circRNA", LEN(Table65[[#This Row],[Custom Sequence/Bank ID]])&gt;3793),"Error 6: Maximum sequence length for Coding CircRNA Geneblock is 3,793nt", IF(AND(Table65[[#This Row],[Vector]]="RTC noncoding circRNA", LEN(Table65[[#This Row],[Custom Sequence/Bank ID]])&gt;4493),"Error 6: Maximum sequence length for Noncoding CircRNA Geneblock is 4,493nt", IF(AND(Table65[[#This Row],[Vector]]="RTC Other RNA", LEN(Table65[[#This Row],[Custom Sequence/Bank ID]])&gt;4913),"Error 6: Maximum sequence length for Other RNA Geneblock is 4,913nt",""))),"")))</f>
        <v/>
      </c>
      <c r="BM497" s="4" t="str">
        <f>IF(AND(Table65[[#This Row],[Vector]] &lt;&gt; "Banked Construct", Table65[[#This Row],[Service]]&lt;&gt;"Stock RNA", Table65[[#This Row],[Custom Sequence/Bank ID]]&lt;&gt;""),
    _xlfn.LET(
        _xlpm.Sequence, Table65[[#This Row],[Custom Sequence/Bank ID]],
        _xlpm.OriginalLength, IF(AND(Table65[[#This Row],[Codon Optimize Capitalized?]] &lt;&gt; "No", Table65[[#This Row],[Codon Optimize Capitalized?]] &lt;&gt; ""),
                           LEN(SUBSTITUTE(SUBSTITUTE(SUBSTITUTE(SUBSTITUTE(SUBSTITUTE(_xlpm.Sequence, "A", ""), "C", ""), "G", ""), "T", ""), "U", "")),
                           LEN(_xlpm.Sequence)),
        _xlpm.NoGCLength, IF(AND(Table65[[#This Row],[Codon Optimize Capitalized?]] &lt;&gt; "No", Table65[[#This Row],[Codon Optimize Capitalized?]] &lt;&gt; ""),
                       LEN((SUBSTITUTE(SUBSTITUTE(SUBSTITUTE(SUBSTITUTE(SUBSTITUTE(SUBSTITUTE(SUBSTITUTE(_xlpm.Sequence, "A", ""), "C", ""), "G", ""), "T", ""), "U", ""), "g", ""), "c", ""))),
                       LEN(SUBSTITUTE(SUBSTITUTE(UPPER(_xlpm.Sequence), "G", ""), "C", ""))),
        _xlpm.GCLength, _xlpm.OriginalLength - _xlpm.NoGCLength,
        _xlpm.GCPercentage, IF(_xlpm.OriginalLength &gt; 15, _xlpm.GCLength / _xlpm.OriginalLength, 0.5),
                IF(OR(_xlpm.GCPercentage &gt; 0.65, _xlpm.GCPercentage &lt; 0.25), "Warning 7: Unoptimized region GC is not between 25-65%", "")
    ),
    ""
)</f>
        <v/>
      </c>
      <c r="BN497" s="4" t="str" cm="1">
        <f t="array" ref="BN497">_xlfn.LET(
    _xlpm.ProblemFound, _xlfn.TEXTJOIN(", ", TRUE, IF(OR(Table65[[#This Row],[Codon Optimize Capitalized?]]="No", Table65[[#This Row],[Codon Optimize Capitalized?]]=""), IF((ISNUMBER(SEARCH(Table_Restriction_Enzymes[XbaI], Table65[[#This Row],[Custom Sequence/Bank ID]]))), Table_Restriction_Enzymes[XbaI], ""),IF((ISNUMBER(FIND(LOWER(Table_Restriction_Enzymes[XbaI]), Table65[[#This Row],[Custom Sequence/Bank ID]]))), Table_Restriction_Enzymes[XbaI], ""))),
    IF(_xlpm.ProblemFound="", "", "[" &amp; _xlpm.ProblemFound &amp; "]"))</f>
        <v/>
      </c>
      <c r="BO497" s="4" t="str">
        <f>IF(Table_Sequence_Check[[#This Row],[Restriction Enzyme 1 Check]]&lt;&gt;"", Table_Restriction_Enzymes[[#Headers],[XbaI]],"")</f>
        <v/>
      </c>
      <c r="BP497" s="4" t="str" cm="1">
        <f t="array" ref="BP497">_xlfn.LET(
    _xlpm.ProblemFound, _xlfn.TEXTJOIN(", ", TRUE, IF(OR(Table65[[#This Row],[Codon Optimize Capitalized?]]="No", Table65[[#This Row],[Codon Optimize Capitalized?]]=""), IF((ISNUMBER(SEARCH(Table_Restriction_Enzymes[AscI], Table65[[#This Row],[Custom Sequence/Bank ID]]))), Table_Restriction_Enzymes[AscI], ""),IF((ISNUMBER(FIND(LOWER(Table_Restriction_Enzymes[AscI]), Table65[[#This Row],[Custom Sequence/Bank ID]]))), Table_Restriction_Enzymes[AscI], ""))),
    IF(_xlpm.ProblemFound="", "", "[" &amp; _xlpm.ProblemFound &amp; "]"))</f>
        <v/>
      </c>
      <c r="BQ497" s="4" t="str">
        <f>IF(Table_Sequence_Check[[#This Row],[Restriction Enzyme 2 Check]]&lt;&gt;"", Table_Restriction_Enzymes[[#Headers],[AscI]],"")</f>
        <v/>
      </c>
      <c r="BR497" s="4" t="str">
        <f>IF(AND(Table65[[#This Row],[Vector]] &lt;&gt; "Banked Construct",Table65[[#This Row],[Service]]&lt;&gt;"Stock RNA", Table65[[#This Row],[Service]]&lt;&gt;"HT Geneblock Custom RNA", Table_Sequence_Check[[#This Row],[Restriction Enzyme 1 Check]]&lt;&gt;"", Table_Sequence_Check[[#This Row],[Restriction Enzyme 2 Check]]&lt;&gt; ""),"Error 8: Remove instances of one of the following: " &amp; _xlfn.CONCAT(Table_Sequence_Check[[#This Row],[Restriction Enzyme 1 Check]],Table_Sequence_Check[[#This Row],[Restriction Enzyme 2 Check]]),"")</f>
        <v/>
      </c>
      <c r="BS497" s="4" t="str" cm="1">
        <f t="array" ref="BS497">IF(
   AND(
      Table65[[#This Row],[Service]] &lt;&gt; "",
      OR(
         COUNTIF(Table65[Service], "HT Custom RNA") &gt; 0,
         COUNTIF(Table65[Service], "HT Geneblock Custom RNA") &gt; 0
      ),
      COUNTA(_xlfn.UNIQUE(_xlfn._xlws.FILTER(Table65[Service], Table65[Service] &lt;&gt; ""))) &gt; 1
   ),
   "Error 9: If selecting HT Custom RNA or HT Geneblock Custom RNA, all items must match the selected HT service",
   ""
)</f>
        <v/>
      </c>
      <c r="BT497" s="4" t="str" cm="1">
        <f t="array" ref="BT497">IF(
   AND(
      Table65[[#This Row],[Service]] &lt;&gt; "",
      OR(COUNTIF(Table65[Service], "*HT Custom RNA*") &gt; 0, COUNTIF(Table65[Service], "*HT Geneblock Custom RNA*") &gt; 0),
      OR(
         COUNTA(_xlfn.UNIQUE(_xlfn._xlws.FILTER(Table65[RNA Analytics], (Table65[Service] &lt;&gt; "")))) &gt; 1,
         COUNTA(_xlfn.UNIQUE(_xlfn._xlws.FILTER(Table65[Bank Construct?], (Table65[Service] &lt;&gt; "")))) &gt; 1,
         COUNTA(_xlfn.UNIQUE(_xlfn._xlws.FILTER(Table65[Synthesis Type], (Table65[Service] &lt;&gt; "")))) &gt; 1
      )
   ),
   "Error 10: If submitting HT Custom RNA or HT Geneblock Custom RNA service request, all items must have the same Synthesis Type, Banking, and Analytics",
   ""
)</f>
        <v/>
      </c>
      <c r="BU497" s="4" t="str">
        <f>IF(AND(OR(Table65[[#This Row],[Service]] = "HT Custom RNA",Table65[[#This Row],[Service]] = "HT Geneblock Custom RNA"), Table65[[#This Row],[Vector]]="Banked Construct"),"Error 11: Banked constructs cannot be submitted for HT/Geneblock Custom RNA service. Contact the core if you'd like to resynthesize an entire banked plate","")</f>
        <v/>
      </c>
      <c r="BV497" s="4" t="str">
        <f>IF(AND(Table65[[#This Row],[Service]] &lt;&gt; "", Table65[[#This Row],[Vector]]="Banked Construct", Table65[[#This Row],[Bank Construct?]]="Yes"),"Error 12: Cannot bank constructs that are already banked","")</f>
        <v/>
      </c>
      <c r="BW497" s="4" t="str" cm="1">
        <f t="array" ref="BW497">_xlfn.LET(
    _xlpm.ProblemFound, _xlfn.TEXTJOIN(", ", TRUE, IF(AND(Table65[[#This Row],[Synthesis Type]]="Other RNA", OR(Table65[[#This Row],[Codon Optimize Capitalized?]]="No", Table65[[#This Row],[Codon Optimize Capitalized?]]="")), IF((ISNUMBER(SEARCH(Table_pA_Check[pA Check], Table65[[#This Row],[Custom Sequence/Bank ID]]))), Table_pA_Check[pA Check], ""),IF((ISNUMBER(FIND(LOWER(Table_pA_Check[pA Check]), Table65[[#This Row],[Custom Sequence/Bank ID]]))), Table_pA_Check[pA Check], ""))),
    IF(_xlpm.ProblemFound="", "", "Error 13: Problem sequences found (" &amp; _xlpm.ProblemFound &amp; ")"))</f>
        <v/>
      </c>
      <c r="BX497" s="4" t="str">
        <f>IF(AND(Table65[[#This Row],[Service]] &lt;&gt; "", Table65[[#This Row],[Codon Optimize Capitalized?]]&lt;&gt; "No", Table65[[#This Row],[Codon Optimize Capitalized?]]&lt;&gt; "", Table65[[#This Row],[Codon Optimize Capitalized?]]&lt;&gt; "No Options", EXACT(Table65[[#This Row],[Custom Sequence/Bank ID]],LOWER(Table65[[#This Row],[Custom Sequence/Bank ID]]))),"Error 14: Codon optimization is selected, but sequence is lowercase. Change regions for optimization to uppercase","")</f>
        <v/>
      </c>
      <c r="BY497" s="4" t="str">
        <f>IF(COUNTIF(Table65[Name], Table65[[#This Row],[Name]]) &gt; 1, "Error 15: Duplicate name", "")</f>
        <v/>
      </c>
      <c r="BZ497" s="4" t="str">
        <f>IF(
   Table65[[#This Row],[Service]]&lt;&gt;"",
   IF(
      AND(Table65[[#This Row],[Formulation]]="", Table65[[#This Row],[Number of Aliquots]]&gt;1),
      "Error 16: The RTC can only aliquot formulated circRNA; unformulated circRNA is stable through many freeze-thaw cycles",
      ""
   ),
   ""
)</f>
        <v/>
      </c>
      <c r="CA497" s="4" t="str">
        <f>IF(
   Table65[[#This Row],[Service]]&lt;&gt;"",
   IF(
      Table65[[#This Row],[Number of Aliquots]] &gt; (Table65[[#This Row],[Quantity (mg)]]*20),
      "Error 17: Too many aliquots. Maximum aliquots for Quantity requested = " &amp; (Table65[[#This Row],[Quantity (mg)]]*20),
      ""
   ),
   ""
)</f>
        <v/>
      </c>
      <c r="CB497" s="4" t="str">
        <f>IF(
   AND(Table65[[#This Row],[Service]]&lt;&gt;"", Table65[[#This Row],[Quantity (mg)]]&lt;0.2, Table65[[#This Row],[Formulation]]&lt;&gt;"", Table65[[#This Row],[Formulation]]&lt;&gt;"None"),
   "Error 18: Quantity too low. Minimum is 0.2mg for formulations",
   ""
)</f>
        <v/>
      </c>
      <c r="CC497" s="4" t="str">
        <f>IF(
   AND(Table65[[#This Row],[Service]]&lt;&gt;"", Table65[[#This Row],[Vector]]="No Vector", Table65[[#This Row],[Service]]&lt;&gt;"HT Geneblock Custom RNA"),
   "Error 19: [No Vector] can only be used for Geneblock service",
   ""
)</f>
        <v/>
      </c>
      <c r="CD497" s="4" t="str">
        <f>_xlfn.LET(
    _xlpm.errorList, _xlfn.TEXTJOIN(". ", TRUE, Table_Sequence_Check[[#This Row],[Problem Sequence Check]:[GC Check]],Table_Sequence_Check[[#This Row],[Restriction Enzyme Error]:[Gblock No Vector Check]]),
    IF(AND(Table65[[#This Row],[Service]]&lt;&gt;"", Table65[[#This Row],[Custom Sequence/Bank ID]]&lt;&gt;"SPECIAL",_xlpm.errorList&lt;&gt;""), _xlpm.errorList &amp; ".", "")
)</f>
        <v/>
      </c>
      <c r="CF497" s="3" t="str">
        <f t="shared" si="35"/>
        <v>Required</v>
      </c>
      <c r="CG497" s="1" t="str">
        <f t="shared" si="36"/>
        <v>Optional</v>
      </c>
      <c r="CH497" s="1" t="str">
        <f>IF(Table65[[#This Row],[Service]]&lt;&gt;"",IF((Table65[[#This Row],[Service]]="HT Custom RNA") + (Table65[[#This Row],[Service]]="HT Geneblock Custom RNA"), "Empty","Required"),"Empty")</f>
        <v>Empty</v>
      </c>
      <c r="CI497" s="1" t="str">
        <f>IF(Table65[[#This Row],[Service]] = "Stock RNA", "Required","Empty")</f>
        <v>Empty</v>
      </c>
      <c r="CJ497" s="1" t="str">
        <f>IF(OR(Table65[[#This Row],[Service]] = "Custom RNA", Table65[[#This Row],[Service]] = "HT Custom RNA", Table65[[#This Row],[Service]] = "HT Geneblock Custom RNA", Table65[[#This Row],[Service]] = "Formulation"), "Required", "Empty")</f>
        <v>Empty</v>
      </c>
      <c r="CK497" s="1" t="str">
        <f>IF(OR(Table65[[#This Row],[Service]] = "Custom RNA", Table65[[#This Row],[Service]] = "HT Custom RNA", Table65[[#This Row],[Service]] = "HT Geneblock Custom RNA"), "Required", "Empty")</f>
        <v>Empty</v>
      </c>
      <c r="CL497" s="1" t="str">
        <f>IF(OR(Table65[[#This Row],[Service]] = "Custom RNA", Table65[[#This Row],[Service]] = "HT Custom RNA", Table65[[#This Row],[Service]] = "HT Geneblock Custom RNA"), "Required", "Empty")</f>
        <v>Empty</v>
      </c>
      <c r="CM497" s="1" t="str">
        <f>IF(OR(Table65[[#This Row],[Service]] = "Custom RNA", Table65[[#This Row],[Service]] = "HT Custom RNA", Table65[[#This Row],[Service]] = "HT Geneblock Custom RNA"), "Required", "Empty")</f>
        <v>Empty</v>
      </c>
      <c r="CN497" s="1" t="str">
        <f>IF(AND(Table65[[#This Row],[Vector]]&lt;&gt;"Banked Construct", OR(Table65[[#This Row],[Service]] = "Custom RNA", Table65[[#This Row],[Service]] = "HT Custom RNA",Table65[[#This Row],[Service]] = "HT Geneblock Custom RNA",)), "Optional", "Empty")</f>
        <v>Empty</v>
      </c>
      <c r="CO497" s="1" t="str">
        <f>IF(OR(Table65[[#This Row],[Service]] = "Custom RNA", Table65[[#This Row],[Service]] = "HT Custom RNA"), "Optional", "Empty")</f>
        <v>Empty</v>
      </c>
      <c r="CP497" s="1" t="str">
        <f>IF(OR(Table65[[#This Row],[Service]] = "Custom RNA", Table65[[#This Row],[Service]] = "HT Custom RNA", Table65[[#This Row],[Service]] = "HT Custom Geneblock RNA"), "Optional", "Empty")</f>
        <v>Empty</v>
      </c>
      <c r="CQ497" s="1" t="str">
        <f>IF(Table65[[#This Row],[Service]]&lt;&gt;"",IF(OR(Table65[[#This Row],[Service]]="HT Custom RNA", Table65[[#This Row],[Service]]="HT Geneblock Custom RNA"), "Empty","Optional"),"Empty")</f>
        <v>Empty</v>
      </c>
      <c r="CR497" s="1" t="str">
        <f>IF(AND(Table65[[#This Row],[Formulation]]&lt;&gt;"",Table65[[#This Row],[Formulation]]&lt;&gt;"None",Table65[[#This Row],[Formulation]]&lt;&gt;"No Options"), "Required","Empty")</f>
        <v>Empty</v>
      </c>
      <c r="CS497" s="1" t="str">
        <f>IF(AND(Table65[[#This Row],[Formulation]]&lt;&gt;"",Table65[[#This Row],[Formulation]]&lt;&gt;"None",Table65[[#This Row],[Formulation]]&lt;&gt;"No Options"), "Optional","Empty")</f>
        <v>Empty</v>
      </c>
      <c r="CT497" s="1" t="str">
        <f t="shared" si="37"/>
        <v>Optional</v>
      </c>
      <c r="CU497" s="1" t="str">
        <f t="shared" si="38"/>
        <v>Optional</v>
      </c>
      <c r="CV497" s="2" t="str">
        <f t="shared" si="39"/>
        <v>Optional</v>
      </c>
    </row>
    <row r="498" spans="1:100" x14ac:dyDescent="0.35">
      <c r="A498" s="69">
        <v>494</v>
      </c>
      <c r="B498" s="59"/>
      <c r="C498" s="83"/>
      <c r="D498" s="85"/>
      <c r="E498" s="90"/>
      <c r="F498" s="60"/>
      <c r="G498" s="60"/>
      <c r="H498" s="60"/>
      <c r="I498" s="61"/>
      <c r="J498" s="61"/>
      <c r="K498" s="105"/>
      <c r="L498" s="90"/>
      <c r="M498" s="60"/>
      <c r="N498" s="108"/>
      <c r="O498" s="91"/>
      <c r="P498" s="111"/>
      <c r="Q498" s="93" t="str">
        <f>Table_Sequence_Check[[#This Row],[Final Warnings]]</f>
        <v/>
      </c>
      <c r="R498" s="19"/>
      <c r="S498" s="19"/>
      <c r="T498" s="19"/>
      <c r="BG498" s="3" t="str" cm="1">
        <f t="array" ref="BG498">_xlfn.LET(
    _xlpm.ProblemFound, _xlfn.TEXTJOIN(", ", TRUE, IF(OR(Table65[[#This Row],[Codon Optimize Capitalized?]]="No", Table65[[#This Row],[Codon Optimize Capitalized?]]=""), IF((ISNUMBER(SEARCH(Table_Problem_Sequences[Problem Sequences], Table65[[#This Row],[Custom Sequence/Bank ID]]))), Table_Problem_Sequences[Problem Sequences], ""),IF((ISNUMBER(FIND(LOWER(Table_Problem_Sequences[Problem Sequences]), Table65[[#This Row],[Custom Sequence/Bank ID]]))), Table_Problem_Sequences[Problem Sequences], ""))),
    IF(_xlpm.ProblemFound="", "", "Warning 1: Problem sequences found (" &amp; _xlpm.ProblemFound &amp; ")"))</f>
        <v/>
      </c>
      <c r="BH498" s="3" t="str">
        <f>IF(AND(Table65[[#This Row],[Vector]] &lt;&gt; "Banked Construct",Table65[[#This Row],[Service]]&lt;&gt;"Stock RNA", LEN(Table65[[#This Row],[Custom Sequence/Bank ID]])&lt;300, Table65[[#This Row],[Custom Sequence/Bank ID]]&lt;&gt;""),"Comment: Sequence is less than 300nt. A spacer sequence will be added to bring the length up to 300nt","")</f>
        <v/>
      </c>
      <c r="BI498" s="1" t="str">
        <f>IF(AND(Table65[[#This Row],[Custom Sequence/Bank ID]]&lt;&gt;"", Table65[[#This Row],[Codon Optimize Capitalized?]]&lt;&gt; "No", Table65[[#This Row],[Codon Optimize Capitalized?]]&lt;&gt; "", Table65[[#This Row],[Codon Optimize Capitalized?]]&lt;&gt; "No Options"),
    IF(MOD(LEN(SUBSTITUTE(SUBSTITUTE(SUBSTITUTE(SUBSTITUTE(SUBSTITUTE(Table65[[#This Row],[Custom Sequence/Bank ID]], "a", ""), "c", ""), "g", ""), "u", ""), "t", "")), 3) = 0,
        "",
        "Error 3: Optimization regions not divisible by 3"),
    "")</f>
        <v/>
      </c>
      <c r="BJ498" s="1" t="str">
        <f>IF(
    Table65[[#This Row],[Vector]]="Banked Construct",
    IF(
        AND(
            LEFT(Table65[[#This Row],[Custom Sequence/Bank ID]], 3)="RTC",
            ISNUMBER(VALUE(MID(Table65[[#This Row],[Custom Sequence/Bank ID]], 4, 7))),
            LEN(Table65[[#This Row],[Custom Sequence/Bank ID]])=10
        ),
        "",
        "Error 4: Incorrect Bank ID"
    ),
    ""
)</f>
        <v/>
      </c>
      <c r="BK498" s="1" t="str">
        <f>IF(
   AND(Table65[[#This Row],[Vector]]&lt;&gt;"Banked Construct", LEN(Table65[[#This Row],[Custom Sequence/Bank ID]])&gt;0),
   IF(
      LEN(
         SUBSTITUTE(
            SUBSTITUTE(
               SUBSTITUTE(
                  SUBSTITUTE(UPPER(Table65[[#This Row],[Custom Sequence/Bank ID]]),"A",""),
               "C",""),
            "T",""),
         "G","")
      )&gt;0,
      "Error 5: Non-ACGT characters present",
      ""
   ),
   ""
)</f>
        <v/>
      </c>
      <c r="BL498" s="4" t="str">
        <f>IF(AND(Table65[[#This Row],[Vector]] &lt;&gt; "Banked Construct",Table65[[#This Row],[Service]]="Custom RNA", LEN(Table65[[#This Row],[Custom Sequence/Bank ID]])&gt;10000),"Error 6: Maximum sequence length is 10,000nt",IF(AND(Table65[[#This Row],[Vector]] &lt;&gt; "Banked Construct",Table65[[#This Row],[Service]]="HT Custom RNA", LEN(Table65[[#This Row],[Custom Sequence/Bank ID]])&gt;5000),"Error 6: Maximum sequence length for HT is 5,000nt", IF(Table65[[#This Row],[Service]]="HT Geneblock Custom RNA", IF(AND(Table65[[#This Row],[Vector]]="RTC coding circRNA", LEN(Table65[[#This Row],[Custom Sequence/Bank ID]])&gt;3793),"Error 6: Maximum sequence length for Coding CircRNA Geneblock is 3,793nt", IF(AND(Table65[[#This Row],[Vector]]="RTC noncoding circRNA", LEN(Table65[[#This Row],[Custom Sequence/Bank ID]])&gt;4493),"Error 6: Maximum sequence length for Noncoding CircRNA Geneblock is 4,493nt", IF(AND(Table65[[#This Row],[Vector]]="RTC Other RNA", LEN(Table65[[#This Row],[Custom Sequence/Bank ID]])&gt;4913),"Error 6: Maximum sequence length for Other RNA Geneblock is 4,913nt",""))),"")))</f>
        <v/>
      </c>
      <c r="BM498" s="4" t="str">
        <f>IF(AND(Table65[[#This Row],[Vector]] &lt;&gt; "Banked Construct", Table65[[#This Row],[Service]]&lt;&gt;"Stock RNA", Table65[[#This Row],[Custom Sequence/Bank ID]]&lt;&gt;""),
    _xlfn.LET(
        _xlpm.Sequence, Table65[[#This Row],[Custom Sequence/Bank ID]],
        _xlpm.OriginalLength, IF(AND(Table65[[#This Row],[Codon Optimize Capitalized?]] &lt;&gt; "No", Table65[[#This Row],[Codon Optimize Capitalized?]] &lt;&gt; ""),
                           LEN(SUBSTITUTE(SUBSTITUTE(SUBSTITUTE(SUBSTITUTE(SUBSTITUTE(_xlpm.Sequence, "A", ""), "C", ""), "G", ""), "T", ""), "U", "")),
                           LEN(_xlpm.Sequence)),
        _xlpm.NoGCLength, IF(AND(Table65[[#This Row],[Codon Optimize Capitalized?]] &lt;&gt; "No", Table65[[#This Row],[Codon Optimize Capitalized?]] &lt;&gt; ""),
                       LEN((SUBSTITUTE(SUBSTITUTE(SUBSTITUTE(SUBSTITUTE(SUBSTITUTE(SUBSTITUTE(SUBSTITUTE(_xlpm.Sequence, "A", ""), "C", ""), "G", ""), "T", ""), "U", ""), "g", ""), "c", ""))),
                       LEN(SUBSTITUTE(SUBSTITUTE(UPPER(_xlpm.Sequence), "G", ""), "C", ""))),
        _xlpm.GCLength, _xlpm.OriginalLength - _xlpm.NoGCLength,
        _xlpm.GCPercentage, IF(_xlpm.OriginalLength &gt; 15, _xlpm.GCLength / _xlpm.OriginalLength, 0.5),
                IF(OR(_xlpm.GCPercentage &gt; 0.65, _xlpm.GCPercentage &lt; 0.25), "Warning 7: Unoptimized region GC is not between 25-65%", "")
    ),
    ""
)</f>
        <v/>
      </c>
      <c r="BN498" s="4" t="str" cm="1">
        <f t="array" ref="BN498">_xlfn.LET(
    _xlpm.ProblemFound, _xlfn.TEXTJOIN(", ", TRUE, IF(OR(Table65[[#This Row],[Codon Optimize Capitalized?]]="No", Table65[[#This Row],[Codon Optimize Capitalized?]]=""), IF((ISNUMBER(SEARCH(Table_Restriction_Enzymes[XbaI], Table65[[#This Row],[Custom Sequence/Bank ID]]))), Table_Restriction_Enzymes[XbaI], ""),IF((ISNUMBER(FIND(LOWER(Table_Restriction_Enzymes[XbaI]), Table65[[#This Row],[Custom Sequence/Bank ID]]))), Table_Restriction_Enzymes[XbaI], ""))),
    IF(_xlpm.ProblemFound="", "", "[" &amp; _xlpm.ProblemFound &amp; "]"))</f>
        <v/>
      </c>
      <c r="BO498" s="4" t="str">
        <f>IF(Table_Sequence_Check[[#This Row],[Restriction Enzyme 1 Check]]&lt;&gt;"", Table_Restriction_Enzymes[[#Headers],[XbaI]],"")</f>
        <v/>
      </c>
      <c r="BP498" s="4" t="str" cm="1">
        <f t="array" ref="BP498">_xlfn.LET(
    _xlpm.ProblemFound, _xlfn.TEXTJOIN(", ", TRUE, IF(OR(Table65[[#This Row],[Codon Optimize Capitalized?]]="No", Table65[[#This Row],[Codon Optimize Capitalized?]]=""), IF((ISNUMBER(SEARCH(Table_Restriction_Enzymes[AscI], Table65[[#This Row],[Custom Sequence/Bank ID]]))), Table_Restriction_Enzymes[AscI], ""),IF((ISNUMBER(FIND(LOWER(Table_Restriction_Enzymes[AscI]), Table65[[#This Row],[Custom Sequence/Bank ID]]))), Table_Restriction_Enzymes[AscI], ""))),
    IF(_xlpm.ProblemFound="", "", "[" &amp; _xlpm.ProblemFound &amp; "]"))</f>
        <v/>
      </c>
      <c r="BQ498" s="4" t="str">
        <f>IF(Table_Sequence_Check[[#This Row],[Restriction Enzyme 2 Check]]&lt;&gt;"", Table_Restriction_Enzymes[[#Headers],[AscI]],"")</f>
        <v/>
      </c>
      <c r="BR498" s="4" t="str">
        <f>IF(AND(Table65[[#This Row],[Vector]] &lt;&gt; "Banked Construct",Table65[[#This Row],[Service]]&lt;&gt;"Stock RNA", Table65[[#This Row],[Service]]&lt;&gt;"HT Geneblock Custom RNA", Table_Sequence_Check[[#This Row],[Restriction Enzyme 1 Check]]&lt;&gt;"", Table_Sequence_Check[[#This Row],[Restriction Enzyme 2 Check]]&lt;&gt; ""),"Error 8: Remove instances of one of the following: " &amp; _xlfn.CONCAT(Table_Sequence_Check[[#This Row],[Restriction Enzyme 1 Check]],Table_Sequence_Check[[#This Row],[Restriction Enzyme 2 Check]]),"")</f>
        <v/>
      </c>
      <c r="BS498" s="4" t="str" cm="1">
        <f t="array" ref="BS498">IF(
   AND(
      Table65[[#This Row],[Service]] &lt;&gt; "",
      OR(
         COUNTIF(Table65[Service], "HT Custom RNA") &gt; 0,
         COUNTIF(Table65[Service], "HT Geneblock Custom RNA") &gt; 0
      ),
      COUNTA(_xlfn.UNIQUE(_xlfn._xlws.FILTER(Table65[Service], Table65[Service] &lt;&gt; ""))) &gt; 1
   ),
   "Error 9: If selecting HT Custom RNA or HT Geneblock Custom RNA, all items must match the selected HT service",
   ""
)</f>
        <v/>
      </c>
      <c r="BT498" s="4" t="str" cm="1">
        <f t="array" ref="BT498">IF(
   AND(
      Table65[[#This Row],[Service]] &lt;&gt; "",
      OR(COUNTIF(Table65[Service], "*HT Custom RNA*") &gt; 0, COUNTIF(Table65[Service], "*HT Geneblock Custom RNA*") &gt; 0),
      OR(
         COUNTA(_xlfn.UNIQUE(_xlfn._xlws.FILTER(Table65[RNA Analytics], (Table65[Service] &lt;&gt; "")))) &gt; 1,
         COUNTA(_xlfn.UNIQUE(_xlfn._xlws.FILTER(Table65[Bank Construct?], (Table65[Service] &lt;&gt; "")))) &gt; 1,
         COUNTA(_xlfn.UNIQUE(_xlfn._xlws.FILTER(Table65[Synthesis Type], (Table65[Service] &lt;&gt; "")))) &gt; 1
      )
   ),
   "Error 10: If submitting HT Custom RNA or HT Geneblock Custom RNA service request, all items must have the same Synthesis Type, Banking, and Analytics",
   ""
)</f>
        <v/>
      </c>
      <c r="BU498" s="4" t="str">
        <f>IF(AND(OR(Table65[[#This Row],[Service]] = "HT Custom RNA",Table65[[#This Row],[Service]] = "HT Geneblock Custom RNA"), Table65[[#This Row],[Vector]]="Banked Construct"),"Error 11: Banked constructs cannot be submitted for HT/Geneblock Custom RNA service. Contact the core if you'd like to resynthesize an entire banked plate","")</f>
        <v/>
      </c>
      <c r="BV498" s="4" t="str">
        <f>IF(AND(Table65[[#This Row],[Service]] &lt;&gt; "", Table65[[#This Row],[Vector]]="Banked Construct", Table65[[#This Row],[Bank Construct?]]="Yes"),"Error 12: Cannot bank constructs that are already banked","")</f>
        <v/>
      </c>
      <c r="BW498" s="4" t="str" cm="1">
        <f t="array" ref="BW498">_xlfn.LET(
    _xlpm.ProblemFound, _xlfn.TEXTJOIN(", ", TRUE, IF(AND(Table65[[#This Row],[Synthesis Type]]="Other RNA", OR(Table65[[#This Row],[Codon Optimize Capitalized?]]="No", Table65[[#This Row],[Codon Optimize Capitalized?]]="")), IF((ISNUMBER(SEARCH(Table_pA_Check[pA Check], Table65[[#This Row],[Custom Sequence/Bank ID]]))), Table_pA_Check[pA Check], ""),IF((ISNUMBER(FIND(LOWER(Table_pA_Check[pA Check]), Table65[[#This Row],[Custom Sequence/Bank ID]]))), Table_pA_Check[pA Check], ""))),
    IF(_xlpm.ProblemFound="", "", "Error 13: Problem sequences found (" &amp; _xlpm.ProblemFound &amp; ")"))</f>
        <v/>
      </c>
      <c r="BX498" s="4" t="str">
        <f>IF(AND(Table65[[#This Row],[Service]] &lt;&gt; "", Table65[[#This Row],[Codon Optimize Capitalized?]]&lt;&gt; "No", Table65[[#This Row],[Codon Optimize Capitalized?]]&lt;&gt; "", Table65[[#This Row],[Codon Optimize Capitalized?]]&lt;&gt; "No Options", EXACT(Table65[[#This Row],[Custom Sequence/Bank ID]],LOWER(Table65[[#This Row],[Custom Sequence/Bank ID]]))),"Error 14: Codon optimization is selected, but sequence is lowercase. Change regions for optimization to uppercase","")</f>
        <v/>
      </c>
      <c r="BY498" s="4" t="str">
        <f>IF(COUNTIF(Table65[Name], Table65[[#This Row],[Name]]) &gt; 1, "Error 15: Duplicate name", "")</f>
        <v/>
      </c>
      <c r="BZ498" s="4" t="str">
        <f>IF(
   Table65[[#This Row],[Service]]&lt;&gt;"",
   IF(
      AND(Table65[[#This Row],[Formulation]]="", Table65[[#This Row],[Number of Aliquots]]&gt;1),
      "Error 16: The RTC can only aliquot formulated circRNA; unformulated circRNA is stable through many freeze-thaw cycles",
      ""
   ),
   ""
)</f>
        <v/>
      </c>
      <c r="CA498" s="4" t="str">
        <f>IF(
   Table65[[#This Row],[Service]]&lt;&gt;"",
   IF(
      Table65[[#This Row],[Number of Aliquots]] &gt; (Table65[[#This Row],[Quantity (mg)]]*20),
      "Error 17: Too many aliquots. Maximum aliquots for Quantity requested = " &amp; (Table65[[#This Row],[Quantity (mg)]]*20),
      ""
   ),
   ""
)</f>
        <v/>
      </c>
      <c r="CB498" s="4" t="str">
        <f>IF(
   AND(Table65[[#This Row],[Service]]&lt;&gt;"", Table65[[#This Row],[Quantity (mg)]]&lt;0.2, Table65[[#This Row],[Formulation]]&lt;&gt;"", Table65[[#This Row],[Formulation]]&lt;&gt;"None"),
   "Error 18: Quantity too low. Minimum is 0.2mg for formulations",
   ""
)</f>
        <v/>
      </c>
      <c r="CC498" s="4" t="str">
        <f>IF(
   AND(Table65[[#This Row],[Service]]&lt;&gt;"", Table65[[#This Row],[Vector]]="No Vector", Table65[[#This Row],[Service]]&lt;&gt;"HT Geneblock Custom RNA"),
   "Error 19: [No Vector] can only be used for Geneblock service",
   ""
)</f>
        <v/>
      </c>
      <c r="CD498" s="4" t="str">
        <f>_xlfn.LET(
    _xlpm.errorList, _xlfn.TEXTJOIN(". ", TRUE, Table_Sequence_Check[[#This Row],[Problem Sequence Check]:[GC Check]],Table_Sequence_Check[[#This Row],[Restriction Enzyme Error]:[Gblock No Vector Check]]),
    IF(AND(Table65[[#This Row],[Service]]&lt;&gt;"", Table65[[#This Row],[Custom Sequence/Bank ID]]&lt;&gt;"SPECIAL",_xlpm.errorList&lt;&gt;""), _xlpm.errorList &amp; ".", "")
)</f>
        <v/>
      </c>
      <c r="CF498" s="3" t="str">
        <f t="shared" si="35"/>
        <v>Required</v>
      </c>
      <c r="CG498" s="1" t="str">
        <f t="shared" si="36"/>
        <v>Optional</v>
      </c>
      <c r="CH498" s="1" t="str">
        <f>IF(Table65[[#This Row],[Service]]&lt;&gt;"",IF((Table65[[#This Row],[Service]]="HT Custom RNA") + (Table65[[#This Row],[Service]]="HT Geneblock Custom RNA"), "Empty","Required"),"Empty")</f>
        <v>Empty</v>
      </c>
      <c r="CI498" s="1" t="str">
        <f>IF(Table65[[#This Row],[Service]] = "Stock RNA", "Required","Empty")</f>
        <v>Empty</v>
      </c>
      <c r="CJ498" s="1" t="str">
        <f>IF(OR(Table65[[#This Row],[Service]] = "Custom RNA", Table65[[#This Row],[Service]] = "HT Custom RNA", Table65[[#This Row],[Service]] = "HT Geneblock Custom RNA", Table65[[#This Row],[Service]] = "Formulation"), "Required", "Empty")</f>
        <v>Empty</v>
      </c>
      <c r="CK498" s="1" t="str">
        <f>IF(OR(Table65[[#This Row],[Service]] = "Custom RNA", Table65[[#This Row],[Service]] = "HT Custom RNA", Table65[[#This Row],[Service]] = "HT Geneblock Custom RNA"), "Required", "Empty")</f>
        <v>Empty</v>
      </c>
      <c r="CL498" s="1" t="str">
        <f>IF(OR(Table65[[#This Row],[Service]] = "Custom RNA", Table65[[#This Row],[Service]] = "HT Custom RNA", Table65[[#This Row],[Service]] = "HT Geneblock Custom RNA"), "Required", "Empty")</f>
        <v>Empty</v>
      </c>
      <c r="CM498" s="1" t="str">
        <f>IF(OR(Table65[[#This Row],[Service]] = "Custom RNA", Table65[[#This Row],[Service]] = "HT Custom RNA", Table65[[#This Row],[Service]] = "HT Geneblock Custom RNA"), "Required", "Empty")</f>
        <v>Empty</v>
      </c>
      <c r="CN498" s="1" t="str">
        <f>IF(AND(Table65[[#This Row],[Vector]]&lt;&gt;"Banked Construct", OR(Table65[[#This Row],[Service]] = "Custom RNA", Table65[[#This Row],[Service]] = "HT Custom RNA",Table65[[#This Row],[Service]] = "HT Geneblock Custom RNA",)), "Optional", "Empty")</f>
        <v>Empty</v>
      </c>
      <c r="CO498" s="1" t="str">
        <f>IF(OR(Table65[[#This Row],[Service]] = "Custom RNA", Table65[[#This Row],[Service]] = "HT Custom RNA"), "Optional", "Empty")</f>
        <v>Empty</v>
      </c>
      <c r="CP498" s="1" t="str">
        <f>IF(OR(Table65[[#This Row],[Service]] = "Custom RNA", Table65[[#This Row],[Service]] = "HT Custom RNA", Table65[[#This Row],[Service]] = "HT Custom Geneblock RNA"), "Optional", "Empty")</f>
        <v>Empty</v>
      </c>
      <c r="CQ498" s="1" t="str">
        <f>IF(Table65[[#This Row],[Service]]&lt;&gt;"",IF(OR(Table65[[#This Row],[Service]]="HT Custom RNA", Table65[[#This Row],[Service]]="HT Geneblock Custom RNA"), "Empty","Optional"),"Empty")</f>
        <v>Empty</v>
      </c>
      <c r="CR498" s="1" t="str">
        <f>IF(AND(Table65[[#This Row],[Formulation]]&lt;&gt;"",Table65[[#This Row],[Formulation]]&lt;&gt;"None",Table65[[#This Row],[Formulation]]&lt;&gt;"No Options"), "Required","Empty")</f>
        <v>Empty</v>
      </c>
      <c r="CS498" s="1" t="str">
        <f>IF(AND(Table65[[#This Row],[Formulation]]&lt;&gt;"",Table65[[#This Row],[Formulation]]&lt;&gt;"None",Table65[[#This Row],[Formulation]]&lt;&gt;"No Options"), "Optional","Empty")</f>
        <v>Empty</v>
      </c>
      <c r="CT498" s="1" t="str">
        <f t="shared" si="37"/>
        <v>Optional</v>
      </c>
      <c r="CU498" s="1" t="str">
        <f t="shared" si="38"/>
        <v>Optional</v>
      </c>
      <c r="CV498" s="2" t="str">
        <f t="shared" si="39"/>
        <v>Optional</v>
      </c>
    </row>
    <row r="499" spans="1:100" x14ac:dyDescent="0.35">
      <c r="A499" s="69">
        <v>495</v>
      </c>
      <c r="B499" s="59"/>
      <c r="C499" s="83"/>
      <c r="D499" s="85"/>
      <c r="E499" s="90"/>
      <c r="F499" s="60"/>
      <c r="G499" s="60"/>
      <c r="H499" s="60"/>
      <c r="I499" s="61"/>
      <c r="J499" s="61"/>
      <c r="K499" s="105"/>
      <c r="L499" s="90"/>
      <c r="M499" s="60"/>
      <c r="N499" s="108"/>
      <c r="O499" s="91"/>
      <c r="P499" s="111"/>
      <c r="Q499" s="93" t="str">
        <f>Table_Sequence_Check[[#This Row],[Final Warnings]]</f>
        <v/>
      </c>
      <c r="R499" s="19"/>
      <c r="S499" s="19"/>
      <c r="T499" s="19"/>
      <c r="BG499" s="3" t="str" cm="1">
        <f t="array" ref="BG499">_xlfn.LET(
    _xlpm.ProblemFound, _xlfn.TEXTJOIN(", ", TRUE, IF(OR(Table65[[#This Row],[Codon Optimize Capitalized?]]="No", Table65[[#This Row],[Codon Optimize Capitalized?]]=""), IF((ISNUMBER(SEARCH(Table_Problem_Sequences[Problem Sequences], Table65[[#This Row],[Custom Sequence/Bank ID]]))), Table_Problem_Sequences[Problem Sequences], ""),IF((ISNUMBER(FIND(LOWER(Table_Problem_Sequences[Problem Sequences]), Table65[[#This Row],[Custom Sequence/Bank ID]]))), Table_Problem_Sequences[Problem Sequences], ""))),
    IF(_xlpm.ProblemFound="", "", "Warning 1: Problem sequences found (" &amp; _xlpm.ProblemFound &amp; ")"))</f>
        <v/>
      </c>
      <c r="BH499" s="3" t="str">
        <f>IF(AND(Table65[[#This Row],[Vector]] &lt;&gt; "Banked Construct",Table65[[#This Row],[Service]]&lt;&gt;"Stock RNA", LEN(Table65[[#This Row],[Custom Sequence/Bank ID]])&lt;300, Table65[[#This Row],[Custom Sequence/Bank ID]]&lt;&gt;""),"Comment: Sequence is less than 300nt. A spacer sequence will be added to bring the length up to 300nt","")</f>
        <v/>
      </c>
      <c r="BI499" s="1" t="str">
        <f>IF(AND(Table65[[#This Row],[Custom Sequence/Bank ID]]&lt;&gt;"", Table65[[#This Row],[Codon Optimize Capitalized?]]&lt;&gt; "No", Table65[[#This Row],[Codon Optimize Capitalized?]]&lt;&gt; "", Table65[[#This Row],[Codon Optimize Capitalized?]]&lt;&gt; "No Options"),
    IF(MOD(LEN(SUBSTITUTE(SUBSTITUTE(SUBSTITUTE(SUBSTITUTE(SUBSTITUTE(Table65[[#This Row],[Custom Sequence/Bank ID]], "a", ""), "c", ""), "g", ""), "u", ""), "t", "")), 3) = 0,
        "",
        "Error 3: Optimization regions not divisible by 3"),
    "")</f>
        <v/>
      </c>
      <c r="BJ499" s="1" t="str">
        <f>IF(
    Table65[[#This Row],[Vector]]="Banked Construct",
    IF(
        AND(
            LEFT(Table65[[#This Row],[Custom Sequence/Bank ID]], 3)="RTC",
            ISNUMBER(VALUE(MID(Table65[[#This Row],[Custom Sequence/Bank ID]], 4, 7))),
            LEN(Table65[[#This Row],[Custom Sequence/Bank ID]])=10
        ),
        "",
        "Error 4: Incorrect Bank ID"
    ),
    ""
)</f>
        <v/>
      </c>
      <c r="BK499" s="1" t="str">
        <f>IF(
   AND(Table65[[#This Row],[Vector]]&lt;&gt;"Banked Construct", LEN(Table65[[#This Row],[Custom Sequence/Bank ID]])&gt;0),
   IF(
      LEN(
         SUBSTITUTE(
            SUBSTITUTE(
               SUBSTITUTE(
                  SUBSTITUTE(UPPER(Table65[[#This Row],[Custom Sequence/Bank ID]]),"A",""),
               "C",""),
            "T",""),
         "G","")
      )&gt;0,
      "Error 5: Non-ACGT characters present",
      ""
   ),
   ""
)</f>
        <v/>
      </c>
      <c r="BL499" s="4" t="str">
        <f>IF(AND(Table65[[#This Row],[Vector]] &lt;&gt; "Banked Construct",Table65[[#This Row],[Service]]="Custom RNA", LEN(Table65[[#This Row],[Custom Sequence/Bank ID]])&gt;10000),"Error 6: Maximum sequence length is 10,000nt",IF(AND(Table65[[#This Row],[Vector]] &lt;&gt; "Banked Construct",Table65[[#This Row],[Service]]="HT Custom RNA", LEN(Table65[[#This Row],[Custom Sequence/Bank ID]])&gt;5000),"Error 6: Maximum sequence length for HT is 5,000nt", IF(Table65[[#This Row],[Service]]="HT Geneblock Custom RNA", IF(AND(Table65[[#This Row],[Vector]]="RTC coding circRNA", LEN(Table65[[#This Row],[Custom Sequence/Bank ID]])&gt;3793),"Error 6: Maximum sequence length for Coding CircRNA Geneblock is 3,793nt", IF(AND(Table65[[#This Row],[Vector]]="RTC noncoding circRNA", LEN(Table65[[#This Row],[Custom Sequence/Bank ID]])&gt;4493),"Error 6: Maximum sequence length for Noncoding CircRNA Geneblock is 4,493nt", IF(AND(Table65[[#This Row],[Vector]]="RTC Other RNA", LEN(Table65[[#This Row],[Custom Sequence/Bank ID]])&gt;4913),"Error 6: Maximum sequence length for Other RNA Geneblock is 4,913nt",""))),"")))</f>
        <v/>
      </c>
      <c r="BM499" s="4" t="str">
        <f>IF(AND(Table65[[#This Row],[Vector]] &lt;&gt; "Banked Construct", Table65[[#This Row],[Service]]&lt;&gt;"Stock RNA", Table65[[#This Row],[Custom Sequence/Bank ID]]&lt;&gt;""),
    _xlfn.LET(
        _xlpm.Sequence, Table65[[#This Row],[Custom Sequence/Bank ID]],
        _xlpm.OriginalLength, IF(AND(Table65[[#This Row],[Codon Optimize Capitalized?]] &lt;&gt; "No", Table65[[#This Row],[Codon Optimize Capitalized?]] &lt;&gt; ""),
                           LEN(SUBSTITUTE(SUBSTITUTE(SUBSTITUTE(SUBSTITUTE(SUBSTITUTE(_xlpm.Sequence, "A", ""), "C", ""), "G", ""), "T", ""), "U", "")),
                           LEN(_xlpm.Sequence)),
        _xlpm.NoGCLength, IF(AND(Table65[[#This Row],[Codon Optimize Capitalized?]] &lt;&gt; "No", Table65[[#This Row],[Codon Optimize Capitalized?]] &lt;&gt; ""),
                       LEN((SUBSTITUTE(SUBSTITUTE(SUBSTITUTE(SUBSTITUTE(SUBSTITUTE(SUBSTITUTE(SUBSTITUTE(_xlpm.Sequence, "A", ""), "C", ""), "G", ""), "T", ""), "U", ""), "g", ""), "c", ""))),
                       LEN(SUBSTITUTE(SUBSTITUTE(UPPER(_xlpm.Sequence), "G", ""), "C", ""))),
        _xlpm.GCLength, _xlpm.OriginalLength - _xlpm.NoGCLength,
        _xlpm.GCPercentage, IF(_xlpm.OriginalLength &gt; 15, _xlpm.GCLength / _xlpm.OriginalLength, 0.5),
                IF(OR(_xlpm.GCPercentage &gt; 0.65, _xlpm.GCPercentage &lt; 0.25), "Warning 7: Unoptimized region GC is not between 25-65%", "")
    ),
    ""
)</f>
        <v/>
      </c>
      <c r="BN499" s="4" t="str" cm="1">
        <f t="array" ref="BN499">_xlfn.LET(
    _xlpm.ProblemFound, _xlfn.TEXTJOIN(", ", TRUE, IF(OR(Table65[[#This Row],[Codon Optimize Capitalized?]]="No", Table65[[#This Row],[Codon Optimize Capitalized?]]=""), IF((ISNUMBER(SEARCH(Table_Restriction_Enzymes[XbaI], Table65[[#This Row],[Custom Sequence/Bank ID]]))), Table_Restriction_Enzymes[XbaI], ""),IF((ISNUMBER(FIND(LOWER(Table_Restriction_Enzymes[XbaI]), Table65[[#This Row],[Custom Sequence/Bank ID]]))), Table_Restriction_Enzymes[XbaI], ""))),
    IF(_xlpm.ProblemFound="", "", "[" &amp; _xlpm.ProblemFound &amp; "]"))</f>
        <v/>
      </c>
      <c r="BO499" s="4" t="str">
        <f>IF(Table_Sequence_Check[[#This Row],[Restriction Enzyme 1 Check]]&lt;&gt;"", Table_Restriction_Enzymes[[#Headers],[XbaI]],"")</f>
        <v/>
      </c>
      <c r="BP499" s="4" t="str" cm="1">
        <f t="array" ref="BP499">_xlfn.LET(
    _xlpm.ProblemFound, _xlfn.TEXTJOIN(", ", TRUE, IF(OR(Table65[[#This Row],[Codon Optimize Capitalized?]]="No", Table65[[#This Row],[Codon Optimize Capitalized?]]=""), IF((ISNUMBER(SEARCH(Table_Restriction_Enzymes[AscI], Table65[[#This Row],[Custom Sequence/Bank ID]]))), Table_Restriction_Enzymes[AscI], ""),IF((ISNUMBER(FIND(LOWER(Table_Restriction_Enzymes[AscI]), Table65[[#This Row],[Custom Sequence/Bank ID]]))), Table_Restriction_Enzymes[AscI], ""))),
    IF(_xlpm.ProblemFound="", "", "[" &amp; _xlpm.ProblemFound &amp; "]"))</f>
        <v/>
      </c>
      <c r="BQ499" s="4" t="str">
        <f>IF(Table_Sequence_Check[[#This Row],[Restriction Enzyme 2 Check]]&lt;&gt;"", Table_Restriction_Enzymes[[#Headers],[AscI]],"")</f>
        <v/>
      </c>
      <c r="BR499" s="4" t="str">
        <f>IF(AND(Table65[[#This Row],[Vector]] &lt;&gt; "Banked Construct",Table65[[#This Row],[Service]]&lt;&gt;"Stock RNA", Table65[[#This Row],[Service]]&lt;&gt;"HT Geneblock Custom RNA", Table_Sequence_Check[[#This Row],[Restriction Enzyme 1 Check]]&lt;&gt;"", Table_Sequence_Check[[#This Row],[Restriction Enzyme 2 Check]]&lt;&gt; ""),"Error 8: Remove instances of one of the following: " &amp; _xlfn.CONCAT(Table_Sequence_Check[[#This Row],[Restriction Enzyme 1 Check]],Table_Sequence_Check[[#This Row],[Restriction Enzyme 2 Check]]),"")</f>
        <v/>
      </c>
      <c r="BS499" s="4" t="str" cm="1">
        <f t="array" ref="BS499">IF(
   AND(
      Table65[[#This Row],[Service]] &lt;&gt; "",
      OR(
         COUNTIF(Table65[Service], "HT Custom RNA") &gt; 0,
         COUNTIF(Table65[Service], "HT Geneblock Custom RNA") &gt; 0
      ),
      COUNTA(_xlfn.UNIQUE(_xlfn._xlws.FILTER(Table65[Service], Table65[Service] &lt;&gt; ""))) &gt; 1
   ),
   "Error 9: If selecting HT Custom RNA or HT Geneblock Custom RNA, all items must match the selected HT service",
   ""
)</f>
        <v/>
      </c>
      <c r="BT499" s="4" t="str" cm="1">
        <f t="array" ref="BT499">IF(
   AND(
      Table65[[#This Row],[Service]] &lt;&gt; "",
      OR(COUNTIF(Table65[Service], "*HT Custom RNA*") &gt; 0, COUNTIF(Table65[Service], "*HT Geneblock Custom RNA*") &gt; 0),
      OR(
         COUNTA(_xlfn.UNIQUE(_xlfn._xlws.FILTER(Table65[RNA Analytics], (Table65[Service] &lt;&gt; "")))) &gt; 1,
         COUNTA(_xlfn.UNIQUE(_xlfn._xlws.FILTER(Table65[Bank Construct?], (Table65[Service] &lt;&gt; "")))) &gt; 1,
         COUNTA(_xlfn.UNIQUE(_xlfn._xlws.FILTER(Table65[Synthesis Type], (Table65[Service] &lt;&gt; "")))) &gt; 1
      )
   ),
   "Error 10: If submitting HT Custom RNA or HT Geneblock Custom RNA service request, all items must have the same Synthesis Type, Banking, and Analytics",
   ""
)</f>
        <v/>
      </c>
      <c r="BU499" s="4" t="str">
        <f>IF(AND(OR(Table65[[#This Row],[Service]] = "HT Custom RNA",Table65[[#This Row],[Service]] = "HT Geneblock Custom RNA"), Table65[[#This Row],[Vector]]="Banked Construct"),"Error 11: Banked constructs cannot be submitted for HT/Geneblock Custom RNA service. Contact the core if you'd like to resynthesize an entire banked plate","")</f>
        <v/>
      </c>
      <c r="BV499" s="4" t="str">
        <f>IF(AND(Table65[[#This Row],[Service]] &lt;&gt; "", Table65[[#This Row],[Vector]]="Banked Construct", Table65[[#This Row],[Bank Construct?]]="Yes"),"Error 12: Cannot bank constructs that are already banked","")</f>
        <v/>
      </c>
      <c r="BW499" s="4" t="str" cm="1">
        <f t="array" ref="BW499">_xlfn.LET(
    _xlpm.ProblemFound, _xlfn.TEXTJOIN(", ", TRUE, IF(AND(Table65[[#This Row],[Synthesis Type]]="Other RNA", OR(Table65[[#This Row],[Codon Optimize Capitalized?]]="No", Table65[[#This Row],[Codon Optimize Capitalized?]]="")), IF((ISNUMBER(SEARCH(Table_pA_Check[pA Check], Table65[[#This Row],[Custom Sequence/Bank ID]]))), Table_pA_Check[pA Check], ""),IF((ISNUMBER(FIND(LOWER(Table_pA_Check[pA Check]), Table65[[#This Row],[Custom Sequence/Bank ID]]))), Table_pA_Check[pA Check], ""))),
    IF(_xlpm.ProblemFound="", "", "Error 13: Problem sequences found (" &amp; _xlpm.ProblemFound &amp; ")"))</f>
        <v/>
      </c>
      <c r="BX499" s="4" t="str">
        <f>IF(AND(Table65[[#This Row],[Service]] &lt;&gt; "", Table65[[#This Row],[Codon Optimize Capitalized?]]&lt;&gt; "No", Table65[[#This Row],[Codon Optimize Capitalized?]]&lt;&gt; "", Table65[[#This Row],[Codon Optimize Capitalized?]]&lt;&gt; "No Options", EXACT(Table65[[#This Row],[Custom Sequence/Bank ID]],LOWER(Table65[[#This Row],[Custom Sequence/Bank ID]]))),"Error 14: Codon optimization is selected, but sequence is lowercase. Change regions for optimization to uppercase","")</f>
        <v/>
      </c>
      <c r="BY499" s="4" t="str">
        <f>IF(COUNTIF(Table65[Name], Table65[[#This Row],[Name]]) &gt; 1, "Error 15: Duplicate name", "")</f>
        <v/>
      </c>
      <c r="BZ499" s="4" t="str">
        <f>IF(
   Table65[[#This Row],[Service]]&lt;&gt;"",
   IF(
      AND(Table65[[#This Row],[Formulation]]="", Table65[[#This Row],[Number of Aliquots]]&gt;1),
      "Error 16: The RTC can only aliquot formulated circRNA; unformulated circRNA is stable through many freeze-thaw cycles",
      ""
   ),
   ""
)</f>
        <v/>
      </c>
      <c r="CA499" s="4" t="str">
        <f>IF(
   Table65[[#This Row],[Service]]&lt;&gt;"",
   IF(
      Table65[[#This Row],[Number of Aliquots]] &gt; (Table65[[#This Row],[Quantity (mg)]]*20),
      "Error 17: Too many aliquots. Maximum aliquots for Quantity requested = " &amp; (Table65[[#This Row],[Quantity (mg)]]*20),
      ""
   ),
   ""
)</f>
        <v/>
      </c>
      <c r="CB499" s="4" t="str">
        <f>IF(
   AND(Table65[[#This Row],[Service]]&lt;&gt;"", Table65[[#This Row],[Quantity (mg)]]&lt;0.2, Table65[[#This Row],[Formulation]]&lt;&gt;"", Table65[[#This Row],[Formulation]]&lt;&gt;"None"),
   "Error 18: Quantity too low. Minimum is 0.2mg for formulations",
   ""
)</f>
        <v/>
      </c>
      <c r="CC499" s="4" t="str">
        <f>IF(
   AND(Table65[[#This Row],[Service]]&lt;&gt;"", Table65[[#This Row],[Vector]]="No Vector", Table65[[#This Row],[Service]]&lt;&gt;"HT Geneblock Custom RNA"),
   "Error 19: [No Vector] can only be used for Geneblock service",
   ""
)</f>
        <v/>
      </c>
      <c r="CD499" s="4" t="str">
        <f>_xlfn.LET(
    _xlpm.errorList, _xlfn.TEXTJOIN(". ", TRUE, Table_Sequence_Check[[#This Row],[Problem Sequence Check]:[GC Check]],Table_Sequence_Check[[#This Row],[Restriction Enzyme Error]:[Gblock No Vector Check]]),
    IF(AND(Table65[[#This Row],[Service]]&lt;&gt;"", Table65[[#This Row],[Custom Sequence/Bank ID]]&lt;&gt;"SPECIAL",_xlpm.errorList&lt;&gt;""), _xlpm.errorList &amp; ".", "")
)</f>
        <v/>
      </c>
      <c r="CF499" s="3" t="str">
        <f t="shared" si="35"/>
        <v>Required</v>
      </c>
      <c r="CG499" s="1" t="str">
        <f t="shared" si="36"/>
        <v>Optional</v>
      </c>
      <c r="CH499" s="1" t="str">
        <f>IF(Table65[[#This Row],[Service]]&lt;&gt;"",IF((Table65[[#This Row],[Service]]="HT Custom RNA") + (Table65[[#This Row],[Service]]="HT Geneblock Custom RNA"), "Empty","Required"),"Empty")</f>
        <v>Empty</v>
      </c>
      <c r="CI499" s="1" t="str">
        <f>IF(Table65[[#This Row],[Service]] = "Stock RNA", "Required","Empty")</f>
        <v>Empty</v>
      </c>
      <c r="CJ499" s="1" t="str">
        <f>IF(OR(Table65[[#This Row],[Service]] = "Custom RNA", Table65[[#This Row],[Service]] = "HT Custom RNA", Table65[[#This Row],[Service]] = "HT Geneblock Custom RNA", Table65[[#This Row],[Service]] = "Formulation"), "Required", "Empty")</f>
        <v>Empty</v>
      </c>
      <c r="CK499" s="1" t="str">
        <f>IF(OR(Table65[[#This Row],[Service]] = "Custom RNA", Table65[[#This Row],[Service]] = "HT Custom RNA", Table65[[#This Row],[Service]] = "HT Geneblock Custom RNA"), "Required", "Empty")</f>
        <v>Empty</v>
      </c>
      <c r="CL499" s="1" t="str">
        <f>IF(OR(Table65[[#This Row],[Service]] = "Custom RNA", Table65[[#This Row],[Service]] = "HT Custom RNA", Table65[[#This Row],[Service]] = "HT Geneblock Custom RNA"), "Required", "Empty")</f>
        <v>Empty</v>
      </c>
      <c r="CM499" s="1" t="str">
        <f>IF(OR(Table65[[#This Row],[Service]] = "Custom RNA", Table65[[#This Row],[Service]] = "HT Custom RNA", Table65[[#This Row],[Service]] = "HT Geneblock Custom RNA"), "Required", "Empty")</f>
        <v>Empty</v>
      </c>
      <c r="CN499" s="1" t="str">
        <f>IF(AND(Table65[[#This Row],[Vector]]&lt;&gt;"Banked Construct", OR(Table65[[#This Row],[Service]] = "Custom RNA", Table65[[#This Row],[Service]] = "HT Custom RNA",Table65[[#This Row],[Service]] = "HT Geneblock Custom RNA",)), "Optional", "Empty")</f>
        <v>Empty</v>
      </c>
      <c r="CO499" s="1" t="str">
        <f>IF(OR(Table65[[#This Row],[Service]] = "Custom RNA", Table65[[#This Row],[Service]] = "HT Custom RNA"), "Optional", "Empty")</f>
        <v>Empty</v>
      </c>
      <c r="CP499" s="1" t="str">
        <f>IF(OR(Table65[[#This Row],[Service]] = "Custom RNA", Table65[[#This Row],[Service]] = "HT Custom RNA", Table65[[#This Row],[Service]] = "HT Custom Geneblock RNA"), "Optional", "Empty")</f>
        <v>Empty</v>
      </c>
      <c r="CQ499" s="1" t="str">
        <f>IF(Table65[[#This Row],[Service]]&lt;&gt;"",IF(OR(Table65[[#This Row],[Service]]="HT Custom RNA", Table65[[#This Row],[Service]]="HT Geneblock Custom RNA"), "Empty","Optional"),"Empty")</f>
        <v>Empty</v>
      </c>
      <c r="CR499" s="1" t="str">
        <f>IF(AND(Table65[[#This Row],[Formulation]]&lt;&gt;"",Table65[[#This Row],[Formulation]]&lt;&gt;"None",Table65[[#This Row],[Formulation]]&lt;&gt;"No Options"), "Required","Empty")</f>
        <v>Empty</v>
      </c>
      <c r="CS499" s="1" t="str">
        <f>IF(AND(Table65[[#This Row],[Formulation]]&lt;&gt;"",Table65[[#This Row],[Formulation]]&lt;&gt;"None",Table65[[#This Row],[Formulation]]&lt;&gt;"No Options"), "Optional","Empty")</f>
        <v>Empty</v>
      </c>
      <c r="CT499" s="1" t="str">
        <f t="shared" si="37"/>
        <v>Optional</v>
      </c>
      <c r="CU499" s="1" t="str">
        <f t="shared" si="38"/>
        <v>Optional</v>
      </c>
      <c r="CV499" s="2" t="str">
        <f t="shared" si="39"/>
        <v>Optional</v>
      </c>
    </row>
    <row r="500" spans="1:100" x14ac:dyDescent="0.35">
      <c r="A500" s="69">
        <v>496</v>
      </c>
      <c r="B500" s="59"/>
      <c r="C500" s="83"/>
      <c r="D500" s="85"/>
      <c r="E500" s="90"/>
      <c r="F500" s="60"/>
      <c r="G500" s="60"/>
      <c r="H500" s="60"/>
      <c r="I500" s="61"/>
      <c r="J500" s="61"/>
      <c r="K500" s="105"/>
      <c r="L500" s="90"/>
      <c r="M500" s="60"/>
      <c r="N500" s="108"/>
      <c r="O500" s="91"/>
      <c r="P500" s="111"/>
      <c r="Q500" s="93" t="str">
        <f>Table_Sequence_Check[[#This Row],[Final Warnings]]</f>
        <v/>
      </c>
      <c r="R500" s="19"/>
      <c r="S500" s="19"/>
      <c r="T500" s="19"/>
      <c r="BG500" s="3" t="str" cm="1">
        <f t="array" ref="BG500">_xlfn.LET(
    _xlpm.ProblemFound, _xlfn.TEXTJOIN(", ", TRUE, IF(OR(Table65[[#This Row],[Codon Optimize Capitalized?]]="No", Table65[[#This Row],[Codon Optimize Capitalized?]]=""), IF((ISNUMBER(SEARCH(Table_Problem_Sequences[Problem Sequences], Table65[[#This Row],[Custom Sequence/Bank ID]]))), Table_Problem_Sequences[Problem Sequences], ""),IF((ISNUMBER(FIND(LOWER(Table_Problem_Sequences[Problem Sequences]), Table65[[#This Row],[Custom Sequence/Bank ID]]))), Table_Problem_Sequences[Problem Sequences], ""))),
    IF(_xlpm.ProblemFound="", "", "Warning 1: Problem sequences found (" &amp; _xlpm.ProblemFound &amp; ")"))</f>
        <v/>
      </c>
      <c r="BH500" s="3" t="str">
        <f>IF(AND(Table65[[#This Row],[Vector]] &lt;&gt; "Banked Construct",Table65[[#This Row],[Service]]&lt;&gt;"Stock RNA", LEN(Table65[[#This Row],[Custom Sequence/Bank ID]])&lt;300, Table65[[#This Row],[Custom Sequence/Bank ID]]&lt;&gt;""),"Comment: Sequence is less than 300nt. A spacer sequence will be added to bring the length up to 300nt","")</f>
        <v/>
      </c>
      <c r="BI500" s="1" t="str">
        <f>IF(AND(Table65[[#This Row],[Custom Sequence/Bank ID]]&lt;&gt;"", Table65[[#This Row],[Codon Optimize Capitalized?]]&lt;&gt; "No", Table65[[#This Row],[Codon Optimize Capitalized?]]&lt;&gt; "", Table65[[#This Row],[Codon Optimize Capitalized?]]&lt;&gt; "No Options"),
    IF(MOD(LEN(SUBSTITUTE(SUBSTITUTE(SUBSTITUTE(SUBSTITUTE(SUBSTITUTE(Table65[[#This Row],[Custom Sequence/Bank ID]], "a", ""), "c", ""), "g", ""), "u", ""), "t", "")), 3) = 0,
        "",
        "Error 3: Optimization regions not divisible by 3"),
    "")</f>
        <v/>
      </c>
      <c r="BJ500" s="1" t="str">
        <f>IF(
    Table65[[#This Row],[Vector]]="Banked Construct",
    IF(
        AND(
            LEFT(Table65[[#This Row],[Custom Sequence/Bank ID]], 3)="RTC",
            ISNUMBER(VALUE(MID(Table65[[#This Row],[Custom Sequence/Bank ID]], 4, 7))),
            LEN(Table65[[#This Row],[Custom Sequence/Bank ID]])=10
        ),
        "",
        "Error 4: Incorrect Bank ID"
    ),
    ""
)</f>
        <v/>
      </c>
      <c r="BK500" s="1" t="str">
        <f>IF(
   AND(Table65[[#This Row],[Vector]]&lt;&gt;"Banked Construct", LEN(Table65[[#This Row],[Custom Sequence/Bank ID]])&gt;0),
   IF(
      LEN(
         SUBSTITUTE(
            SUBSTITUTE(
               SUBSTITUTE(
                  SUBSTITUTE(UPPER(Table65[[#This Row],[Custom Sequence/Bank ID]]),"A",""),
               "C",""),
            "T",""),
         "G","")
      )&gt;0,
      "Error 5: Non-ACGT characters present",
      ""
   ),
   ""
)</f>
        <v/>
      </c>
      <c r="BL500" s="4" t="str">
        <f>IF(AND(Table65[[#This Row],[Vector]] &lt;&gt; "Banked Construct",Table65[[#This Row],[Service]]="Custom RNA", LEN(Table65[[#This Row],[Custom Sequence/Bank ID]])&gt;10000),"Error 6: Maximum sequence length is 10,000nt",IF(AND(Table65[[#This Row],[Vector]] &lt;&gt; "Banked Construct",Table65[[#This Row],[Service]]="HT Custom RNA", LEN(Table65[[#This Row],[Custom Sequence/Bank ID]])&gt;5000),"Error 6: Maximum sequence length for HT is 5,000nt", IF(Table65[[#This Row],[Service]]="HT Geneblock Custom RNA", IF(AND(Table65[[#This Row],[Vector]]="RTC coding circRNA", LEN(Table65[[#This Row],[Custom Sequence/Bank ID]])&gt;3793),"Error 6: Maximum sequence length for Coding CircRNA Geneblock is 3,793nt", IF(AND(Table65[[#This Row],[Vector]]="RTC noncoding circRNA", LEN(Table65[[#This Row],[Custom Sequence/Bank ID]])&gt;4493),"Error 6: Maximum sequence length for Noncoding CircRNA Geneblock is 4,493nt", IF(AND(Table65[[#This Row],[Vector]]="RTC Other RNA", LEN(Table65[[#This Row],[Custom Sequence/Bank ID]])&gt;4913),"Error 6: Maximum sequence length for Other RNA Geneblock is 4,913nt",""))),"")))</f>
        <v/>
      </c>
      <c r="BM500" s="4" t="str">
        <f>IF(AND(Table65[[#This Row],[Vector]] &lt;&gt; "Banked Construct", Table65[[#This Row],[Service]]&lt;&gt;"Stock RNA", Table65[[#This Row],[Custom Sequence/Bank ID]]&lt;&gt;""),
    _xlfn.LET(
        _xlpm.Sequence, Table65[[#This Row],[Custom Sequence/Bank ID]],
        _xlpm.OriginalLength, IF(AND(Table65[[#This Row],[Codon Optimize Capitalized?]] &lt;&gt; "No", Table65[[#This Row],[Codon Optimize Capitalized?]] &lt;&gt; ""),
                           LEN(SUBSTITUTE(SUBSTITUTE(SUBSTITUTE(SUBSTITUTE(SUBSTITUTE(_xlpm.Sequence, "A", ""), "C", ""), "G", ""), "T", ""), "U", "")),
                           LEN(_xlpm.Sequence)),
        _xlpm.NoGCLength, IF(AND(Table65[[#This Row],[Codon Optimize Capitalized?]] &lt;&gt; "No", Table65[[#This Row],[Codon Optimize Capitalized?]] &lt;&gt; ""),
                       LEN((SUBSTITUTE(SUBSTITUTE(SUBSTITUTE(SUBSTITUTE(SUBSTITUTE(SUBSTITUTE(SUBSTITUTE(_xlpm.Sequence, "A", ""), "C", ""), "G", ""), "T", ""), "U", ""), "g", ""), "c", ""))),
                       LEN(SUBSTITUTE(SUBSTITUTE(UPPER(_xlpm.Sequence), "G", ""), "C", ""))),
        _xlpm.GCLength, _xlpm.OriginalLength - _xlpm.NoGCLength,
        _xlpm.GCPercentage, IF(_xlpm.OriginalLength &gt; 15, _xlpm.GCLength / _xlpm.OriginalLength, 0.5),
                IF(OR(_xlpm.GCPercentage &gt; 0.65, _xlpm.GCPercentage &lt; 0.25), "Warning 7: Unoptimized region GC is not between 25-65%", "")
    ),
    ""
)</f>
        <v/>
      </c>
      <c r="BN500" s="4" t="str" cm="1">
        <f t="array" ref="BN500">_xlfn.LET(
    _xlpm.ProblemFound, _xlfn.TEXTJOIN(", ", TRUE, IF(OR(Table65[[#This Row],[Codon Optimize Capitalized?]]="No", Table65[[#This Row],[Codon Optimize Capitalized?]]=""), IF((ISNUMBER(SEARCH(Table_Restriction_Enzymes[XbaI], Table65[[#This Row],[Custom Sequence/Bank ID]]))), Table_Restriction_Enzymes[XbaI], ""),IF((ISNUMBER(FIND(LOWER(Table_Restriction_Enzymes[XbaI]), Table65[[#This Row],[Custom Sequence/Bank ID]]))), Table_Restriction_Enzymes[XbaI], ""))),
    IF(_xlpm.ProblemFound="", "", "[" &amp; _xlpm.ProblemFound &amp; "]"))</f>
        <v/>
      </c>
      <c r="BO500" s="4" t="str">
        <f>IF(Table_Sequence_Check[[#This Row],[Restriction Enzyme 1 Check]]&lt;&gt;"", Table_Restriction_Enzymes[[#Headers],[XbaI]],"")</f>
        <v/>
      </c>
      <c r="BP500" s="4" t="str" cm="1">
        <f t="array" ref="BP500">_xlfn.LET(
    _xlpm.ProblemFound, _xlfn.TEXTJOIN(", ", TRUE, IF(OR(Table65[[#This Row],[Codon Optimize Capitalized?]]="No", Table65[[#This Row],[Codon Optimize Capitalized?]]=""), IF((ISNUMBER(SEARCH(Table_Restriction_Enzymes[AscI], Table65[[#This Row],[Custom Sequence/Bank ID]]))), Table_Restriction_Enzymes[AscI], ""),IF((ISNUMBER(FIND(LOWER(Table_Restriction_Enzymes[AscI]), Table65[[#This Row],[Custom Sequence/Bank ID]]))), Table_Restriction_Enzymes[AscI], ""))),
    IF(_xlpm.ProblemFound="", "", "[" &amp; _xlpm.ProblemFound &amp; "]"))</f>
        <v/>
      </c>
      <c r="BQ500" s="4" t="str">
        <f>IF(Table_Sequence_Check[[#This Row],[Restriction Enzyme 2 Check]]&lt;&gt;"", Table_Restriction_Enzymes[[#Headers],[AscI]],"")</f>
        <v/>
      </c>
      <c r="BR500" s="4" t="str">
        <f>IF(AND(Table65[[#This Row],[Vector]] &lt;&gt; "Banked Construct",Table65[[#This Row],[Service]]&lt;&gt;"Stock RNA", Table65[[#This Row],[Service]]&lt;&gt;"HT Geneblock Custom RNA", Table_Sequence_Check[[#This Row],[Restriction Enzyme 1 Check]]&lt;&gt;"", Table_Sequence_Check[[#This Row],[Restriction Enzyme 2 Check]]&lt;&gt; ""),"Error 8: Remove instances of one of the following: " &amp; _xlfn.CONCAT(Table_Sequence_Check[[#This Row],[Restriction Enzyme 1 Check]],Table_Sequence_Check[[#This Row],[Restriction Enzyme 2 Check]]),"")</f>
        <v/>
      </c>
      <c r="BS500" s="4" t="str" cm="1">
        <f t="array" ref="BS500">IF(
   AND(
      Table65[[#This Row],[Service]] &lt;&gt; "",
      OR(
         COUNTIF(Table65[Service], "HT Custom RNA") &gt; 0,
         COUNTIF(Table65[Service], "HT Geneblock Custom RNA") &gt; 0
      ),
      COUNTA(_xlfn.UNIQUE(_xlfn._xlws.FILTER(Table65[Service], Table65[Service] &lt;&gt; ""))) &gt; 1
   ),
   "Error 9: If selecting HT Custom RNA or HT Geneblock Custom RNA, all items must match the selected HT service",
   ""
)</f>
        <v/>
      </c>
      <c r="BT500" s="4" t="str" cm="1">
        <f t="array" ref="BT500">IF(
   AND(
      Table65[[#This Row],[Service]] &lt;&gt; "",
      OR(COUNTIF(Table65[Service], "*HT Custom RNA*") &gt; 0, COUNTIF(Table65[Service], "*HT Geneblock Custom RNA*") &gt; 0),
      OR(
         COUNTA(_xlfn.UNIQUE(_xlfn._xlws.FILTER(Table65[RNA Analytics], (Table65[Service] &lt;&gt; "")))) &gt; 1,
         COUNTA(_xlfn.UNIQUE(_xlfn._xlws.FILTER(Table65[Bank Construct?], (Table65[Service] &lt;&gt; "")))) &gt; 1,
         COUNTA(_xlfn.UNIQUE(_xlfn._xlws.FILTER(Table65[Synthesis Type], (Table65[Service] &lt;&gt; "")))) &gt; 1
      )
   ),
   "Error 10: If submitting HT Custom RNA or HT Geneblock Custom RNA service request, all items must have the same Synthesis Type, Banking, and Analytics",
   ""
)</f>
        <v/>
      </c>
      <c r="BU500" s="4" t="str">
        <f>IF(AND(OR(Table65[[#This Row],[Service]] = "HT Custom RNA",Table65[[#This Row],[Service]] = "HT Geneblock Custom RNA"), Table65[[#This Row],[Vector]]="Banked Construct"),"Error 11: Banked constructs cannot be submitted for HT/Geneblock Custom RNA service. Contact the core if you'd like to resynthesize an entire banked plate","")</f>
        <v/>
      </c>
      <c r="BV500" s="4" t="str">
        <f>IF(AND(Table65[[#This Row],[Service]] &lt;&gt; "", Table65[[#This Row],[Vector]]="Banked Construct", Table65[[#This Row],[Bank Construct?]]="Yes"),"Error 12: Cannot bank constructs that are already banked","")</f>
        <v/>
      </c>
      <c r="BW500" s="4" t="str" cm="1">
        <f t="array" ref="BW500">_xlfn.LET(
    _xlpm.ProblemFound, _xlfn.TEXTJOIN(", ", TRUE, IF(AND(Table65[[#This Row],[Synthesis Type]]="Other RNA", OR(Table65[[#This Row],[Codon Optimize Capitalized?]]="No", Table65[[#This Row],[Codon Optimize Capitalized?]]="")), IF((ISNUMBER(SEARCH(Table_pA_Check[pA Check], Table65[[#This Row],[Custom Sequence/Bank ID]]))), Table_pA_Check[pA Check], ""),IF((ISNUMBER(FIND(LOWER(Table_pA_Check[pA Check]), Table65[[#This Row],[Custom Sequence/Bank ID]]))), Table_pA_Check[pA Check], ""))),
    IF(_xlpm.ProblemFound="", "", "Error 13: Problem sequences found (" &amp; _xlpm.ProblemFound &amp; ")"))</f>
        <v/>
      </c>
      <c r="BX500" s="4" t="str">
        <f>IF(AND(Table65[[#This Row],[Service]] &lt;&gt; "", Table65[[#This Row],[Codon Optimize Capitalized?]]&lt;&gt; "No", Table65[[#This Row],[Codon Optimize Capitalized?]]&lt;&gt; "", Table65[[#This Row],[Codon Optimize Capitalized?]]&lt;&gt; "No Options", EXACT(Table65[[#This Row],[Custom Sequence/Bank ID]],LOWER(Table65[[#This Row],[Custom Sequence/Bank ID]]))),"Error 14: Codon optimization is selected, but sequence is lowercase. Change regions for optimization to uppercase","")</f>
        <v/>
      </c>
      <c r="BY500" s="4" t="str">
        <f>IF(COUNTIF(Table65[Name], Table65[[#This Row],[Name]]) &gt; 1, "Error 15: Duplicate name", "")</f>
        <v/>
      </c>
      <c r="BZ500" s="4" t="str">
        <f>IF(
   Table65[[#This Row],[Service]]&lt;&gt;"",
   IF(
      AND(Table65[[#This Row],[Formulation]]="", Table65[[#This Row],[Number of Aliquots]]&gt;1),
      "Error 16: The RTC can only aliquot formulated circRNA; unformulated circRNA is stable through many freeze-thaw cycles",
      ""
   ),
   ""
)</f>
        <v/>
      </c>
      <c r="CA500" s="4" t="str">
        <f>IF(
   Table65[[#This Row],[Service]]&lt;&gt;"",
   IF(
      Table65[[#This Row],[Number of Aliquots]] &gt; (Table65[[#This Row],[Quantity (mg)]]*20),
      "Error 17: Too many aliquots. Maximum aliquots for Quantity requested = " &amp; (Table65[[#This Row],[Quantity (mg)]]*20),
      ""
   ),
   ""
)</f>
        <v/>
      </c>
      <c r="CB500" s="4" t="str">
        <f>IF(
   AND(Table65[[#This Row],[Service]]&lt;&gt;"", Table65[[#This Row],[Quantity (mg)]]&lt;0.2, Table65[[#This Row],[Formulation]]&lt;&gt;"", Table65[[#This Row],[Formulation]]&lt;&gt;"None"),
   "Error 18: Quantity too low. Minimum is 0.2mg for formulations",
   ""
)</f>
        <v/>
      </c>
      <c r="CC500" s="4" t="str">
        <f>IF(
   AND(Table65[[#This Row],[Service]]&lt;&gt;"", Table65[[#This Row],[Vector]]="No Vector", Table65[[#This Row],[Service]]&lt;&gt;"HT Geneblock Custom RNA"),
   "Error 19: [No Vector] can only be used for Geneblock service",
   ""
)</f>
        <v/>
      </c>
      <c r="CD500" s="4" t="str">
        <f>_xlfn.LET(
    _xlpm.errorList, _xlfn.TEXTJOIN(". ", TRUE, Table_Sequence_Check[[#This Row],[Problem Sequence Check]:[GC Check]],Table_Sequence_Check[[#This Row],[Restriction Enzyme Error]:[Gblock No Vector Check]]),
    IF(AND(Table65[[#This Row],[Service]]&lt;&gt;"", Table65[[#This Row],[Custom Sequence/Bank ID]]&lt;&gt;"SPECIAL",_xlpm.errorList&lt;&gt;""), _xlpm.errorList &amp; ".", "")
)</f>
        <v/>
      </c>
      <c r="CF500" s="3" t="str">
        <f t="shared" si="35"/>
        <v>Required</v>
      </c>
      <c r="CG500" s="1" t="str">
        <f t="shared" si="36"/>
        <v>Optional</v>
      </c>
      <c r="CH500" s="1" t="str">
        <f>IF(Table65[[#This Row],[Service]]&lt;&gt;"",IF((Table65[[#This Row],[Service]]="HT Custom RNA") + (Table65[[#This Row],[Service]]="HT Geneblock Custom RNA"), "Empty","Required"),"Empty")</f>
        <v>Empty</v>
      </c>
      <c r="CI500" s="1" t="str">
        <f>IF(Table65[[#This Row],[Service]] = "Stock RNA", "Required","Empty")</f>
        <v>Empty</v>
      </c>
      <c r="CJ500" s="1" t="str">
        <f>IF(OR(Table65[[#This Row],[Service]] = "Custom RNA", Table65[[#This Row],[Service]] = "HT Custom RNA", Table65[[#This Row],[Service]] = "HT Geneblock Custom RNA", Table65[[#This Row],[Service]] = "Formulation"), "Required", "Empty")</f>
        <v>Empty</v>
      </c>
      <c r="CK500" s="1" t="str">
        <f>IF(OR(Table65[[#This Row],[Service]] = "Custom RNA", Table65[[#This Row],[Service]] = "HT Custom RNA", Table65[[#This Row],[Service]] = "HT Geneblock Custom RNA"), "Required", "Empty")</f>
        <v>Empty</v>
      </c>
      <c r="CL500" s="1" t="str">
        <f>IF(OR(Table65[[#This Row],[Service]] = "Custom RNA", Table65[[#This Row],[Service]] = "HT Custom RNA", Table65[[#This Row],[Service]] = "HT Geneblock Custom RNA"), "Required", "Empty")</f>
        <v>Empty</v>
      </c>
      <c r="CM500" s="1" t="str">
        <f>IF(OR(Table65[[#This Row],[Service]] = "Custom RNA", Table65[[#This Row],[Service]] = "HT Custom RNA", Table65[[#This Row],[Service]] = "HT Geneblock Custom RNA"), "Required", "Empty")</f>
        <v>Empty</v>
      </c>
      <c r="CN500" s="1" t="str">
        <f>IF(AND(Table65[[#This Row],[Vector]]&lt;&gt;"Banked Construct", OR(Table65[[#This Row],[Service]] = "Custom RNA", Table65[[#This Row],[Service]] = "HT Custom RNA",Table65[[#This Row],[Service]] = "HT Geneblock Custom RNA",)), "Optional", "Empty")</f>
        <v>Empty</v>
      </c>
      <c r="CO500" s="1" t="str">
        <f>IF(OR(Table65[[#This Row],[Service]] = "Custom RNA", Table65[[#This Row],[Service]] = "HT Custom RNA"), "Optional", "Empty")</f>
        <v>Empty</v>
      </c>
      <c r="CP500" s="1" t="str">
        <f>IF(OR(Table65[[#This Row],[Service]] = "Custom RNA", Table65[[#This Row],[Service]] = "HT Custom RNA", Table65[[#This Row],[Service]] = "HT Custom Geneblock RNA"), "Optional", "Empty")</f>
        <v>Empty</v>
      </c>
      <c r="CQ500" s="1" t="str">
        <f>IF(Table65[[#This Row],[Service]]&lt;&gt;"",IF(OR(Table65[[#This Row],[Service]]="HT Custom RNA", Table65[[#This Row],[Service]]="HT Geneblock Custom RNA"), "Empty","Optional"),"Empty")</f>
        <v>Empty</v>
      </c>
      <c r="CR500" s="1" t="str">
        <f>IF(AND(Table65[[#This Row],[Formulation]]&lt;&gt;"",Table65[[#This Row],[Formulation]]&lt;&gt;"None",Table65[[#This Row],[Formulation]]&lt;&gt;"No Options"), "Required","Empty")</f>
        <v>Empty</v>
      </c>
      <c r="CS500" s="1" t="str">
        <f>IF(AND(Table65[[#This Row],[Formulation]]&lt;&gt;"",Table65[[#This Row],[Formulation]]&lt;&gt;"None",Table65[[#This Row],[Formulation]]&lt;&gt;"No Options"), "Optional","Empty")</f>
        <v>Empty</v>
      </c>
      <c r="CT500" s="1" t="str">
        <f t="shared" si="37"/>
        <v>Optional</v>
      </c>
      <c r="CU500" s="1" t="str">
        <f t="shared" si="38"/>
        <v>Optional</v>
      </c>
      <c r="CV500" s="2" t="str">
        <f t="shared" si="39"/>
        <v>Optional</v>
      </c>
    </row>
    <row r="501" spans="1:100" x14ac:dyDescent="0.35">
      <c r="A501" s="69">
        <v>497</v>
      </c>
      <c r="B501" s="59"/>
      <c r="C501" s="83"/>
      <c r="D501" s="85"/>
      <c r="E501" s="90"/>
      <c r="F501" s="60"/>
      <c r="G501" s="60"/>
      <c r="H501" s="60"/>
      <c r="I501" s="61"/>
      <c r="J501" s="61"/>
      <c r="K501" s="105"/>
      <c r="L501" s="90"/>
      <c r="M501" s="60"/>
      <c r="N501" s="108"/>
      <c r="O501" s="91"/>
      <c r="P501" s="111"/>
      <c r="Q501" s="93" t="str">
        <f>Table_Sequence_Check[[#This Row],[Final Warnings]]</f>
        <v/>
      </c>
      <c r="R501" s="19"/>
      <c r="S501" s="19"/>
      <c r="T501" s="19"/>
      <c r="BG501" s="3" t="str" cm="1">
        <f t="array" ref="BG501">_xlfn.LET(
    _xlpm.ProblemFound, _xlfn.TEXTJOIN(", ", TRUE, IF(OR(Table65[[#This Row],[Codon Optimize Capitalized?]]="No", Table65[[#This Row],[Codon Optimize Capitalized?]]=""), IF((ISNUMBER(SEARCH(Table_Problem_Sequences[Problem Sequences], Table65[[#This Row],[Custom Sequence/Bank ID]]))), Table_Problem_Sequences[Problem Sequences], ""),IF((ISNUMBER(FIND(LOWER(Table_Problem_Sequences[Problem Sequences]), Table65[[#This Row],[Custom Sequence/Bank ID]]))), Table_Problem_Sequences[Problem Sequences], ""))),
    IF(_xlpm.ProblemFound="", "", "Warning 1: Problem sequences found (" &amp; _xlpm.ProblemFound &amp; ")"))</f>
        <v/>
      </c>
      <c r="BH501" s="3" t="str">
        <f>IF(AND(Table65[[#This Row],[Vector]] &lt;&gt; "Banked Construct",Table65[[#This Row],[Service]]&lt;&gt;"Stock RNA", LEN(Table65[[#This Row],[Custom Sequence/Bank ID]])&lt;300, Table65[[#This Row],[Custom Sequence/Bank ID]]&lt;&gt;""),"Comment: Sequence is less than 300nt. A spacer sequence will be added to bring the length up to 300nt","")</f>
        <v/>
      </c>
      <c r="BI501" s="1" t="str">
        <f>IF(AND(Table65[[#This Row],[Custom Sequence/Bank ID]]&lt;&gt;"", Table65[[#This Row],[Codon Optimize Capitalized?]]&lt;&gt; "No", Table65[[#This Row],[Codon Optimize Capitalized?]]&lt;&gt; "", Table65[[#This Row],[Codon Optimize Capitalized?]]&lt;&gt; "No Options"),
    IF(MOD(LEN(SUBSTITUTE(SUBSTITUTE(SUBSTITUTE(SUBSTITUTE(SUBSTITUTE(Table65[[#This Row],[Custom Sequence/Bank ID]], "a", ""), "c", ""), "g", ""), "u", ""), "t", "")), 3) = 0,
        "",
        "Error 3: Optimization regions not divisible by 3"),
    "")</f>
        <v/>
      </c>
      <c r="BJ501" s="1" t="str">
        <f>IF(
    Table65[[#This Row],[Vector]]="Banked Construct",
    IF(
        AND(
            LEFT(Table65[[#This Row],[Custom Sequence/Bank ID]], 3)="RTC",
            ISNUMBER(VALUE(MID(Table65[[#This Row],[Custom Sequence/Bank ID]], 4, 7))),
            LEN(Table65[[#This Row],[Custom Sequence/Bank ID]])=10
        ),
        "",
        "Error 4: Incorrect Bank ID"
    ),
    ""
)</f>
        <v/>
      </c>
      <c r="BK501" s="1" t="str">
        <f>IF(
   AND(Table65[[#This Row],[Vector]]&lt;&gt;"Banked Construct", LEN(Table65[[#This Row],[Custom Sequence/Bank ID]])&gt;0),
   IF(
      LEN(
         SUBSTITUTE(
            SUBSTITUTE(
               SUBSTITUTE(
                  SUBSTITUTE(UPPER(Table65[[#This Row],[Custom Sequence/Bank ID]]),"A",""),
               "C",""),
            "T",""),
         "G","")
      )&gt;0,
      "Error 5: Non-ACGT characters present",
      ""
   ),
   ""
)</f>
        <v/>
      </c>
      <c r="BL501" s="4" t="str">
        <f>IF(AND(Table65[[#This Row],[Vector]] &lt;&gt; "Banked Construct",Table65[[#This Row],[Service]]="Custom RNA", LEN(Table65[[#This Row],[Custom Sequence/Bank ID]])&gt;10000),"Error 6: Maximum sequence length is 10,000nt",IF(AND(Table65[[#This Row],[Vector]] &lt;&gt; "Banked Construct",Table65[[#This Row],[Service]]="HT Custom RNA", LEN(Table65[[#This Row],[Custom Sequence/Bank ID]])&gt;5000),"Error 6: Maximum sequence length for HT is 5,000nt", IF(Table65[[#This Row],[Service]]="HT Geneblock Custom RNA", IF(AND(Table65[[#This Row],[Vector]]="RTC coding circRNA", LEN(Table65[[#This Row],[Custom Sequence/Bank ID]])&gt;3793),"Error 6: Maximum sequence length for Coding CircRNA Geneblock is 3,793nt", IF(AND(Table65[[#This Row],[Vector]]="RTC noncoding circRNA", LEN(Table65[[#This Row],[Custom Sequence/Bank ID]])&gt;4493),"Error 6: Maximum sequence length for Noncoding CircRNA Geneblock is 4,493nt", IF(AND(Table65[[#This Row],[Vector]]="RTC Other RNA", LEN(Table65[[#This Row],[Custom Sequence/Bank ID]])&gt;4913),"Error 6: Maximum sequence length for Other RNA Geneblock is 4,913nt",""))),"")))</f>
        <v/>
      </c>
      <c r="BM501" s="4" t="str">
        <f>IF(AND(Table65[[#This Row],[Vector]] &lt;&gt; "Banked Construct", Table65[[#This Row],[Service]]&lt;&gt;"Stock RNA", Table65[[#This Row],[Custom Sequence/Bank ID]]&lt;&gt;""),
    _xlfn.LET(
        _xlpm.Sequence, Table65[[#This Row],[Custom Sequence/Bank ID]],
        _xlpm.OriginalLength, IF(AND(Table65[[#This Row],[Codon Optimize Capitalized?]] &lt;&gt; "No", Table65[[#This Row],[Codon Optimize Capitalized?]] &lt;&gt; ""),
                           LEN(SUBSTITUTE(SUBSTITUTE(SUBSTITUTE(SUBSTITUTE(SUBSTITUTE(_xlpm.Sequence, "A", ""), "C", ""), "G", ""), "T", ""), "U", "")),
                           LEN(_xlpm.Sequence)),
        _xlpm.NoGCLength, IF(AND(Table65[[#This Row],[Codon Optimize Capitalized?]] &lt;&gt; "No", Table65[[#This Row],[Codon Optimize Capitalized?]] &lt;&gt; ""),
                       LEN((SUBSTITUTE(SUBSTITUTE(SUBSTITUTE(SUBSTITUTE(SUBSTITUTE(SUBSTITUTE(SUBSTITUTE(_xlpm.Sequence, "A", ""), "C", ""), "G", ""), "T", ""), "U", ""), "g", ""), "c", ""))),
                       LEN(SUBSTITUTE(SUBSTITUTE(UPPER(_xlpm.Sequence), "G", ""), "C", ""))),
        _xlpm.GCLength, _xlpm.OriginalLength - _xlpm.NoGCLength,
        _xlpm.GCPercentage, IF(_xlpm.OriginalLength &gt; 15, _xlpm.GCLength / _xlpm.OriginalLength, 0.5),
                IF(OR(_xlpm.GCPercentage &gt; 0.65, _xlpm.GCPercentage &lt; 0.25), "Warning 7: Unoptimized region GC is not between 25-65%", "")
    ),
    ""
)</f>
        <v/>
      </c>
      <c r="BN501" s="4" t="str" cm="1">
        <f t="array" ref="BN501">_xlfn.LET(
    _xlpm.ProblemFound, _xlfn.TEXTJOIN(", ", TRUE, IF(OR(Table65[[#This Row],[Codon Optimize Capitalized?]]="No", Table65[[#This Row],[Codon Optimize Capitalized?]]=""), IF((ISNUMBER(SEARCH(Table_Restriction_Enzymes[XbaI], Table65[[#This Row],[Custom Sequence/Bank ID]]))), Table_Restriction_Enzymes[XbaI], ""),IF((ISNUMBER(FIND(LOWER(Table_Restriction_Enzymes[XbaI]), Table65[[#This Row],[Custom Sequence/Bank ID]]))), Table_Restriction_Enzymes[XbaI], ""))),
    IF(_xlpm.ProblemFound="", "", "[" &amp; _xlpm.ProblemFound &amp; "]"))</f>
        <v/>
      </c>
      <c r="BO501" s="4" t="str">
        <f>IF(Table_Sequence_Check[[#This Row],[Restriction Enzyme 1 Check]]&lt;&gt;"", Table_Restriction_Enzymes[[#Headers],[XbaI]],"")</f>
        <v/>
      </c>
      <c r="BP501" s="4" t="str" cm="1">
        <f t="array" ref="BP501">_xlfn.LET(
    _xlpm.ProblemFound, _xlfn.TEXTJOIN(", ", TRUE, IF(OR(Table65[[#This Row],[Codon Optimize Capitalized?]]="No", Table65[[#This Row],[Codon Optimize Capitalized?]]=""), IF((ISNUMBER(SEARCH(Table_Restriction_Enzymes[AscI], Table65[[#This Row],[Custom Sequence/Bank ID]]))), Table_Restriction_Enzymes[AscI], ""),IF((ISNUMBER(FIND(LOWER(Table_Restriction_Enzymes[AscI]), Table65[[#This Row],[Custom Sequence/Bank ID]]))), Table_Restriction_Enzymes[AscI], ""))),
    IF(_xlpm.ProblemFound="", "", "[" &amp; _xlpm.ProblemFound &amp; "]"))</f>
        <v/>
      </c>
      <c r="BQ501" s="4" t="str">
        <f>IF(Table_Sequence_Check[[#This Row],[Restriction Enzyme 2 Check]]&lt;&gt;"", Table_Restriction_Enzymes[[#Headers],[AscI]],"")</f>
        <v/>
      </c>
      <c r="BR501" s="4" t="str">
        <f>IF(AND(Table65[[#This Row],[Vector]] &lt;&gt; "Banked Construct",Table65[[#This Row],[Service]]&lt;&gt;"Stock RNA", Table65[[#This Row],[Service]]&lt;&gt;"HT Geneblock Custom RNA", Table_Sequence_Check[[#This Row],[Restriction Enzyme 1 Check]]&lt;&gt;"", Table_Sequence_Check[[#This Row],[Restriction Enzyme 2 Check]]&lt;&gt; ""),"Error 8: Remove instances of one of the following: " &amp; _xlfn.CONCAT(Table_Sequence_Check[[#This Row],[Restriction Enzyme 1 Check]],Table_Sequence_Check[[#This Row],[Restriction Enzyme 2 Check]]),"")</f>
        <v/>
      </c>
      <c r="BS501" s="4" t="str" cm="1">
        <f t="array" ref="BS501">IF(
   AND(
      Table65[[#This Row],[Service]] &lt;&gt; "",
      OR(
         COUNTIF(Table65[Service], "HT Custom RNA") &gt; 0,
         COUNTIF(Table65[Service], "HT Geneblock Custom RNA") &gt; 0
      ),
      COUNTA(_xlfn.UNIQUE(_xlfn._xlws.FILTER(Table65[Service], Table65[Service] &lt;&gt; ""))) &gt; 1
   ),
   "Error 9: If selecting HT Custom RNA or HT Geneblock Custom RNA, all items must match the selected HT service",
   ""
)</f>
        <v/>
      </c>
      <c r="BT501" s="4" t="str" cm="1">
        <f t="array" ref="BT501">IF(
   AND(
      Table65[[#This Row],[Service]] &lt;&gt; "",
      OR(COUNTIF(Table65[Service], "*HT Custom RNA*") &gt; 0, COUNTIF(Table65[Service], "*HT Geneblock Custom RNA*") &gt; 0),
      OR(
         COUNTA(_xlfn.UNIQUE(_xlfn._xlws.FILTER(Table65[RNA Analytics], (Table65[Service] &lt;&gt; "")))) &gt; 1,
         COUNTA(_xlfn.UNIQUE(_xlfn._xlws.FILTER(Table65[Bank Construct?], (Table65[Service] &lt;&gt; "")))) &gt; 1,
         COUNTA(_xlfn.UNIQUE(_xlfn._xlws.FILTER(Table65[Synthesis Type], (Table65[Service] &lt;&gt; "")))) &gt; 1
      )
   ),
   "Error 10: If submitting HT Custom RNA or HT Geneblock Custom RNA service request, all items must have the same Synthesis Type, Banking, and Analytics",
   ""
)</f>
        <v/>
      </c>
      <c r="BU501" s="4" t="str">
        <f>IF(AND(OR(Table65[[#This Row],[Service]] = "HT Custom RNA",Table65[[#This Row],[Service]] = "HT Geneblock Custom RNA"), Table65[[#This Row],[Vector]]="Banked Construct"),"Error 11: Banked constructs cannot be submitted for HT/Geneblock Custom RNA service. Contact the core if you'd like to resynthesize an entire banked plate","")</f>
        <v/>
      </c>
      <c r="BV501" s="4" t="str">
        <f>IF(AND(Table65[[#This Row],[Service]] &lt;&gt; "", Table65[[#This Row],[Vector]]="Banked Construct", Table65[[#This Row],[Bank Construct?]]="Yes"),"Error 12: Cannot bank constructs that are already banked","")</f>
        <v/>
      </c>
      <c r="BW501" s="4" t="str" cm="1">
        <f t="array" ref="BW501">_xlfn.LET(
    _xlpm.ProblemFound, _xlfn.TEXTJOIN(", ", TRUE, IF(AND(Table65[[#This Row],[Synthesis Type]]="Other RNA", OR(Table65[[#This Row],[Codon Optimize Capitalized?]]="No", Table65[[#This Row],[Codon Optimize Capitalized?]]="")), IF((ISNUMBER(SEARCH(Table_pA_Check[pA Check], Table65[[#This Row],[Custom Sequence/Bank ID]]))), Table_pA_Check[pA Check], ""),IF((ISNUMBER(FIND(LOWER(Table_pA_Check[pA Check]), Table65[[#This Row],[Custom Sequence/Bank ID]]))), Table_pA_Check[pA Check], ""))),
    IF(_xlpm.ProblemFound="", "", "Error 13: Problem sequences found (" &amp; _xlpm.ProblemFound &amp; ")"))</f>
        <v/>
      </c>
      <c r="BX501" s="4" t="str">
        <f>IF(AND(Table65[[#This Row],[Service]] &lt;&gt; "", Table65[[#This Row],[Codon Optimize Capitalized?]]&lt;&gt; "No", Table65[[#This Row],[Codon Optimize Capitalized?]]&lt;&gt; "", Table65[[#This Row],[Codon Optimize Capitalized?]]&lt;&gt; "No Options", EXACT(Table65[[#This Row],[Custom Sequence/Bank ID]],LOWER(Table65[[#This Row],[Custom Sequence/Bank ID]]))),"Error 14: Codon optimization is selected, but sequence is lowercase. Change regions for optimization to uppercase","")</f>
        <v/>
      </c>
      <c r="BY501" s="4" t="str">
        <f>IF(COUNTIF(Table65[Name], Table65[[#This Row],[Name]]) &gt; 1, "Error 15: Duplicate name", "")</f>
        <v/>
      </c>
      <c r="BZ501" s="4" t="str">
        <f>IF(
   Table65[[#This Row],[Service]]&lt;&gt;"",
   IF(
      AND(Table65[[#This Row],[Formulation]]="", Table65[[#This Row],[Number of Aliquots]]&gt;1),
      "Error 16: The RTC can only aliquot formulated circRNA; unformulated circRNA is stable through many freeze-thaw cycles",
      ""
   ),
   ""
)</f>
        <v/>
      </c>
      <c r="CA501" s="4" t="str">
        <f>IF(
   Table65[[#This Row],[Service]]&lt;&gt;"",
   IF(
      Table65[[#This Row],[Number of Aliquots]] &gt; (Table65[[#This Row],[Quantity (mg)]]*20),
      "Error 17: Too many aliquots. Maximum aliquots for Quantity requested = " &amp; (Table65[[#This Row],[Quantity (mg)]]*20),
      ""
   ),
   ""
)</f>
        <v/>
      </c>
      <c r="CB501" s="4" t="str">
        <f>IF(
   AND(Table65[[#This Row],[Service]]&lt;&gt;"", Table65[[#This Row],[Quantity (mg)]]&lt;0.2, Table65[[#This Row],[Formulation]]&lt;&gt;"", Table65[[#This Row],[Formulation]]&lt;&gt;"None"),
   "Error 18: Quantity too low. Minimum is 0.2mg for formulations",
   ""
)</f>
        <v/>
      </c>
      <c r="CC501" s="4" t="str">
        <f>IF(
   AND(Table65[[#This Row],[Service]]&lt;&gt;"", Table65[[#This Row],[Vector]]="No Vector", Table65[[#This Row],[Service]]&lt;&gt;"HT Geneblock Custom RNA"),
   "Error 19: [No Vector] can only be used for Geneblock service",
   ""
)</f>
        <v/>
      </c>
      <c r="CD501" s="4" t="str">
        <f>_xlfn.LET(
    _xlpm.errorList, _xlfn.TEXTJOIN(". ", TRUE, Table_Sequence_Check[[#This Row],[Problem Sequence Check]:[GC Check]],Table_Sequence_Check[[#This Row],[Restriction Enzyme Error]:[Gblock No Vector Check]]),
    IF(AND(Table65[[#This Row],[Service]]&lt;&gt;"", Table65[[#This Row],[Custom Sequence/Bank ID]]&lt;&gt;"SPECIAL",_xlpm.errorList&lt;&gt;""), _xlpm.errorList &amp; ".", "")
)</f>
        <v/>
      </c>
      <c r="CF501" s="3" t="str">
        <f t="shared" si="35"/>
        <v>Required</v>
      </c>
      <c r="CG501" s="1" t="str">
        <f t="shared" si="36"/>
        <v>Optional</v>
      </c>
      <c r="CH501" s="1" t="str">
        <f>IF(Table65[[#This Row],[Service]]&lt;&gt;"",IF((Table65[[#This Row],[Service]]="HT Custom RNA") + (Table65[[#This Row],[Service]]="HT Geneblock Custom RNA"), "Empty","Required"),"Empty")</f>
        <v>Empty</v>
      </c>
      <c r="CI501" s="1" t="str">
        <f>IF(Table65[[#This Row],[Service]] = "Stock RNA", "Required","Empty")</f>
        <v>Empty</v>
      </c>
      <c r="CJ501" s="1" t="str">
        <f>IF(OR(Table65[[#This Row],[Service]] = "Custom RNA", Table65[[#This Row],[Service]] = "HT Custom RNA", Table65[[#This Row],[Service]] = "HT Geneblock Custom RNA", Table65[[#This Row],[Service]] = "Formulation"), "Required", "Empty")</f>
        <v>Empty</v>
      </c>
      <c r="CK501" s="1" t="str">
        <f>IF(OR(Table65[[#This Row],[Service]] = "Custom RNA", Table65[[#This Row],[Service]] = "HT Custom RNA", Table65[[#This Row],[Service]] = "HT Geneblock Custom RNA"), "Required", "Empty")</f>
        <v>Empty</v>
      </c>
      <c r="CL501" s="1" t="str">
        <f>IF(OR(Table65[[#This Row],[Service]] = "Custom RNA", Table65[[#This Row],[Service]] = "HT Custom RNA", Table65[[#This Row],[Service]] = "HT Geneblock Custom RNA"), "Required", "Empty")</f>
        <v>Empty</v>
      </c>
      <c r="CM501" s="1" t="str">
        <f>IF(OR(Table65[[#This Row],[Service]] = "Custom RNA", Table65[[#This Row],[Service]] = "HT Custom RNA", Table65[[#This Row],[Service]] = "HT Geneblock Custom RNA"), "Required", "Empty")</f>
        <v>Empty</v>
      </c>
      <c r="CN501" s="1" t="str">
        <f>IF(AND(Table65[[#This Row],[Vector]]&lt;&gt;"Banked Construct", OR(Table65[[#This Row],[Service]] = "Custom RNA", Table65[[#This Row],[Service]] = "HT Custom RNA",Table65[[#This Row],[Service]] = "HT Geneblock Custom RNA",)), "Optional", "Empty")</f>
        <v>Empty</v>
      </c>
      <c r="CO501" s="1" t="str">
        <f>IF(OR(Table65[[#This Row],[Service]] = "Custom RNA", Table65[[#This Row],[Service]] = "HT Custom RNA"), "Optional", "Empty")</f>
        <v>Empty</v>
      </c>
      <c r="CP501" s="1" t="str">
        <f>IF(OR(Table65[[#This Row],[Service]] = "Custom RNA", Table65[[#This Row],[Service]] = "HT Custom RNA", Table65[[#This Row],[Service]] = "HT Custom Geneblock RNA"), "Optional", "Empty")</f>
        <v>Empty</v>
      </c>
      <c r="CQ501" s="1" t="str">
        <f>IF(Table65[[#This Row],[Service]]&lt;&gt;"",IF(OR(Table65[[#This Row],[Service]]="HT Custom RNA", Table65[[#This Row],[Service]]="HT Geneblock Custom RNA"), "Empty","Optional"),"Empty")</f>
        <v>Empty</v>
      </c>
      <c r="CR501" s="1" t="str">
        <f>IF(AND(Table65[[#This Row],[Formulation]]&lt;&gt;"",Table65[[#This Row],[Formulation]]&lt;&gt;"None",Table65[[#This Row],[Formulation]]&lt;&gt;"No Options"), "Required","Empty")</f>
        <v>Empty</v>
      </c>
      <c r="CS501" s="1" t="str">
        <f>IF(AND(Table65[[#This Row],[Formulation]]&lt;&gt;"",Table65[[#This Row],[Formulation]]&lt;&gt;"None",Table65[[#This Row],[Formulation]]&lt;&gt;"No Options"), "Optional","Empty")</f>
        <v>Empty</v>
      </c>
      <c r="CT501" s="1" t="str">
        <f t="shared" si="37"/>
        <v>Optional</v>
      </c>
      <c r="CU501" s="1" t="str">
        <f t="shared" si="38"/>
        <v>Optional</v>
      </c>
      <c r="CV501" s="2" t="str">
        <f t="shared" si="39"/>
        <v>Optional</v>
      </c>
    </row>
    <row r="502" spans="1:100" x14ac:dyDescent="0.35">
      <c r="A502" s="69">
        <v>498</v>
      </c>
      <c r="B502" s="59"/>
      <c r="C502" s="83"/>
      <c r="D502" s="85"/>
      <c r="E502" s="90"/>
      <c r="F502" s="60"/>
      <c r="G502" s="60"/>
      <c r="H502" s="60"/>
      <c r="I502" s="61"/>
      <c r="J502" s="61"/>
      <c r="K502" s="105"/>
      <c r="L502" s="90"/>
      <c r="M502" s="60"/>
      <c r="N502" s="108"/>
      <c r="O502" s="91"/>
      <c r="P502" s="111"/>
      <c r="Q502" s="93" t="str">
        <f>Table_Sequence_Check[[#This Row],[Final Warnings]]</f>
        <v/>
      </c>
      <c r="R502" s="19"/>
      <c r="S502" s="19"/>
      <c r="T502" s="19"/>
      <c r="BG502" s="3" t="str" cm="1">
        <f t="array" ref="BG502">_xlfn.LET(
    _xlpm.ProblemFound, _xlfn.TEXTJOIN(", ", TRUE, IF(OR(Table65[[#This Row],[Codon Optimize Capitalized?]]="No", Table65[[#This Row],[Codon Optimize Capitalized?]]=""), IF((ISNUMBER(SEARCH(Table_Problem_Sequences[Problem Sequences], Table65[[#This Row],[Custom Sequence/Bank ID]]))), Table_Problem_Sequences[Problem Sequences], ""),IF((ISNUMBER(FIND(LOWER(Table_Problem_Sequences[Problem Sequences]), Table65[[#This Row],[Custom Sequence/Bank ID]]))), Table_Problem_Sequences[Problem Sequences], ""))),
    IF(_xlpm.ProblemFound="", "", "Warning 1: Problem sequences found (" &amp; _xlpm.ProblemFound &amp; ")"))</f>
        <v/>
      </c>
      <c r="BH502" s="3" t="str">
        <f>IF(AND(Table65[[#This Row],[Vector]] &lt;&gt; "Banked Construct",Table65[[#This Row],[Service]]&lt;&gt;"Stock RNA", LEN(Table65[[#This Row],[Custom Sequence/Bank ID]])&lt;300, Table65[[#This Row],[Custom Sequence/Bank ID]]&lt;&gt;""),"Comment: Sequence is less than 300nt. A spacer sequence will be added to bring the length up to 300nt","")</f>
        <v/>
      </c>
      <c r="BI502" s="1" t="str">
        <f>IF(AND(Table65[[#This Row],[Custom Sequence/Bank ID]]&lt;&gt;"", Table65[[#This Row],[Codon Optimize Capitalized?]]&lt;&gt; "No", Table65[[#This Row],[Codon Optimize Capitalized?]]&lt;&gt; "", Table65[[#This Row],[Codon Optimize Capitalized?]]&lt;&gt; "No Options"),
    IF(MOD(LEN(SUBSTITUTE(SUBSTITUTE(SUBSTITUTE(SUBSTITUTE(SUBSTITUTE(Table65[[#This Row],[Custom Sequence/Bank ID]], "a", ""), "c", ""), "g", ""), "u", ""), "t", "")), 3) = 0,
        "",
        "Error 3: Optimization regions not divisible by 3"),
    "")</f>
        <v/>
      </c>
      <c r="BJ502" s="1" t="str">
        <f>IF(
    Table65[[#This Row],[Vector]]="Banked Construct",
    IF(
        AND(
            LEFT(Table65[[#This Row],[Custom Sequence/Bank ID]], 3)="RTC",
            ISNUMBER(VALUE(MID(Table65[[#This Row],[Custom Sequence/Bank ID]], 4, 7))),
            LEN(Table65[[#This Row],[Custom Sequence/Bank ID]])=10
        ),
        "",
        "Error 4: Incorrect Bank ID"
    ),
    ""
)</f>
        <v/>
      </c>
      <c r="BK502" s="1" t="str">
        <f>IF(
   AND(Table65[[#This Row],[Vector]]&lt;&gt;"Banked Construct", LEN(Table65[[#This Row],[Custom Sequence/Bank ID]])&gt;0),
   IF(
      LEN(
         SUBSTITUTE(
            SUBSTITUTE(
               SUBSTITUTE(
                  SUBSTITUTE(UPPER(Table65[[#This Row],[Custom Sequence/Bank ID]]),"A",""),
               "C",""),
            "T",""),
         "G","")
      )&gt;0,
      "Error 5: Non-ACGT characters present",
      ""
   ),
   ""
)</f>
        <v/>
      </c>
      <c r="BL502" s="4" t="str">
        <f>IF(AND(Table65[[#This Row],[Vector]] &lt;&gt; "Banked Construct",Table65[[#This Row],[Service]]="Custom RNA", LEN(Table65[[#This Row],[Custom Sequence/Bank ID]])&gt;10000),"Error 6: Maximum sequence length is 10,000nt",IF(AND(Table65[[#This Row],[Vector]] &lt;&gt; "Banked Construct",Table65[[#This Row],[Service]]="HT Custom RNA", LEN(Table65[[#This Row],[Custom Sequence/Bank ID]])&gt;5000),"Error 6: Maximum sequence length for HT is 5,000nt", IF(Table65[[#This Row],[Service]]="HT Geneblock Custom RNA", IF(AND(Table65[[#This Row],[Vector]]="RTC coding circRNA", LEN(Table65[[#This Row],[Custom Sequence/Bank ID]])&gt;3793),"Error 6: Maximum sequence length for Coding CircRNA Geneblock is 3,793nt", IF(AND(Table65[[#This Row],[Vector]]="RTC noncoding circRNA", LEN(Table65[[#This Row],[Custom Sequence/Bank ID]])&gt;4493),"Error 6: Maximum sequence length for Noncoding CircRNA Geneblock is 4,493nt", IF(AND(Table65[[#This Row],[Vector]]="RTC Other RNA", LEN(Table65[[#This Row],[Custom Sequence/Bank ID]])&gt;4913),"Error 6: Maximum sequence length for Other RNA Geneblock is 4,913nt",""))),"")))</f>
        <v/>
      </c>
      <c r="BM502" s="4" t="str">
        <f>IF(AND(Table65[[#This Row],[Vector]] &lt;&gt; "Banked Construct", Table65[[#This Row],[Service]]&lt;&gt;"Stock RNA", Table65[[#This Row],[Custom Sequence/Bank ID]]&lt;&gt;""),
    _xlfn.LET(
        _xlpm.Sequence, Table65[[#This Row],[Custom Sequence/Bank ID]],
        _xlpm.OriginalLength, IF(AND(Table65[[#This Row],[Codon Optimize Capitalized?]] &lt;&gt; "No", Table65[[#This Row],[Codon Optimize Capitalized?]] &lt;&gt; ""),
                           LEN(SUBSTITUTE(SUBSTITUTE(SUBSTITUTE(SUBSTITUTE(SUBSTITUTE(_xlpm.Sequence, "A", ""), "C", ""), "G", ""), "T", ""), "U", "")),
                           LEN(_xlpm.Sequence)),
        _xlpm.NoGCLength, IF(AND(Table65[[#This Row],[Codon Optimize Capitalized?]] &lt;&gt; "No", Table65[[#This Row],[Codon Optimize Capitalized?]] &lt;&gt; ""),
                       LEN((SUBSTITUTE(SUBSTITUTE(SUBSTITUTE(SUBSTITUTE(SUBSTITUTE(SUBSTITUTE(SUBSTITUTE(_xlpm.Sequence, "A", ""), "C", ""), "G", ""), "T", ""), "U", ""), "g", ""), "c", ""))),
                       LEN(SUBSTITUTE(SUBSTITUTE(UPPER(_xlpm.Sequence), "G", ""), "C", ""))),
        _xlpm.GCLength, _xlpm.OriginalLength - _xlpm.NoGCLength,
        _xlpm.GCPercentage, IF(_xlpm.OriginalLength &gt; 15, _xlpm.GCLength / _xlpm.OriginalLength, 0.5),
                IF(OR(_xlpm.GCPercentage &gt; 0.65, _xlpm.GCPercentage &lt; 0.25), "Warning 7: Unoptimized region GC is not between 25-65%", "")
    ),
    ""
)</f>
        <v/>
      </c>
      <c r="BN502" s="4" t="str" cm="1">
        <f t="array" ref="BN502">_xlfn.LET(
    _xlpm.ProblemFound, _xlfn.TEXTJOIN(", ", TRUE, IF(OR(Table65[[#This Row],[Codon Optimize Capitalized?]]="No", Table65[[#This Row],[Codon Optimize Capitalized?]]=""), IF((ISNUMBER(SEARCH(Table_Restriction_Enzymes[XbaI], Table65[[#This Row],[Custom Sequence/Bank ID]]))), Table_Restriction_Enzymes[XbaI], ""),IF((ISNUMBER(FIND(LOWER(Table_Restriction_Enzymes[XbaI]), Table65[[#This Row],[Custom Sequence/Bank ID]]))), Table_Restriction_Enzymes[XbaI], ""))),
    IF(_xlpm.ProblemFound="", "", "[" &amp; _xlpm.ProblemFound &amp; "]"))</f>
        <v/>
      </c>
      <c r="BO502" s="4" t="str">
        <f>IF(Table_Sequence_Check[[#This Row],[Restriction Enzyme 1 Check]]&lt;&gt;"", Table_Restriction_Enzymes[[#Headers],[XbaI]],"")</f>
        <v/>
      </c>
      <c r="BP502" s="4" t="str" cm="1">
        <f t="array" ref="BP502">_xlfn.LET(
    _xlpm.ProblemFound, _xlfn.TEXTJOIN(", ", TRUE, IF(OR(Table65[[#This Row],[Codon Optimize Capitalized?]]="No", Table65[[#This Row],[Codon Optimize Capitalized?]]=""), IF((ISNUMBER(SEARCH(Table_Restriction_Enzymes[AscI], Table65[[#This Row],[Custom Sequence/Bank ID]]))), Table_Restriction_Enzymes[AscI], ""),IF((ISNUMBER(FIND(LOWER(Table_Restriction_Enzymes[AscI]), Table65[[#This Row],[Custom Sequence/Bank ID]]))), Table_Restriction_Enzymes[AscI], ""))),
    IF(_xlpm.ProblemFound="", "", "[" &amp; _xlpm.ProblemFound &amp; "]"))</f>
        <v/>
      </c>
      <c r="BQ502" s="4" t="str">
        <f>IF(Table_Sequence_Check[[#This Row],[Restriction Enzyme 2 Check]]&lt;&gt;"", Table_Restriction_Enzymes[[#Headers],[AscI]],"")</f>
        <v/>
      </c>
      <c r="BR502" s="4" t="str">
        <f>IF(AND(Table65[[#This Row],[Vector]] &lt;&gt; "Banked Construct",Table65[[#This Row],[Service]]&lt;&gt;"Stock RNA", Table65[[#This Row],[Service]]&lt;&gt;"HT Geneblock Custom RNA", Table_Sequence_Check[[#This Row],[Restriction Enzyme 1 Check]]&lt;&gt;"", Table_Sequence_Check[[#This Row],[Restriction Enzyme 2 Check]]&lt;&gt; ""),"Error 8: Remove instances of one of the following: " &amp; _xlfn.CONCAT(Table_Sequence_Check[[#This Row],[Restriction Enzyme 1 Check]],Table_Sequence_Check[[#This Row],[Restriction Enzyme 2 Check]]),"")</f>
        <v/>
      </c>
      <c r="BS502" s="4" t="str" cm="1">
        <f t="array" ref="BS502">IF(
   AND(
      Table65[[#This Row],[Service]] &lt;&gt; "",
      OR(
         COUNTIF(Table65[Service], "HT Custom RNA") &gt; 0,
         COUNTIF(Table65[Service], "HT Geneblock Custom RNA") &gt; 0
      ),
      COUNTA(_xlfn.UNIQUE(_xlfn._xlws.FILTER(Table65[Service], Table65[Service] &lt;&gt; ""))) &gt; 1
   ),
   "Error 9: If selecting HT Custom RNA or HT Geneblock Custom RNA, all items must match the selected HT service",
   ""
)</f>
        <v/>
      </c>
      <c r="BT502" s="4" t="str" cm="1">
        <f t="array" ref="BT502">IF(
   AND(
      Table65[[#This Row],[Service]] &lt;&gt; "",
      OR(COUNTIF(Table65[Service], "*HT Custom RNA*") &gt; 0, COUNTIF(Table65[Service], "*HT Geneblock Custom RNA*") &gt; 0),
      OR(
         COUNTA(_xlfn.UNIQUE(_xlfn._xlws.FILTER(Table65[RNA Analytics], (Table65[Service] &lt;&gt; "")))) &gt; 1,
         COUNTA(_xlfn.UNIQUE(_xlfn._xlws.FILTER(Table65[Bank Construct?], (Table65[Service] &lt;&gt; "")))) &gt; 1,
         COUNTA(_xlfn.UNIQUE(_xlfn._xlws.FILTER(Table65[Synthesis Type], (Table65[Service] &lt;&gt; "")))) &gt; 1
      )
   ),
   "Error 10: If submitting HT Custom RNA or HT Geneblock Custom RNA service request, all items must have the same Synthesis Type, Banking, and Analytics",
   ""
)</f>
        <v/>
      </c>
      <c r="BU502" s="4" t="str">
        <f>IF(AND(OR(Table65[[#This Row],[Service]] = "HT Custom RNA",Table65[[#This Row],[Service]] = "HT Geneblock Custom RNA"), Table65[[#This Row],[Vector]]="Banked Construct"),"Error 11: Banked constructs cannot be submitted for HT/Geneblock Custom RNA service. Contact the core if you'd like to resynthesize an entire banked plate","")</f>
        <v/>
      </c>
      <c r="BV502" s="4" t="str">
        <f>IF(AND(Table65[[#This Row],[Service]] &lt;&gt; "", Table65[[#This Row],[Vector]]="Banked Construct", Table65[[#This Row],[Bank Construct?]]="Yes"),"Error 12: Cannot bank constructs that are already banked","")</f>
        <v/>
      </c>
      <c r="BW502" s="4" t="str" cm="1">
        <f t="array" ref="BW502">_xlfn.LET(
    _xlpm.ProblemFound, _xlfn.TEXTJOIN(", ", TRUE, IF(AND(Table65[[#This Row],[Synthesis Type]]="Other RNA", OR(Table65[[#This Row],[Codon Optimize Capitalized?]]="No", Table65[[#This Row],[Codon Optimize Capitalized?]]="")), IF((ISNUMBER(SEARCH(Table_pA_Check[pA Check], Table65[[#This Row],[Custom Sequence/Bank ID]]))), Table_pA_Check[pA Check], ""),IF((ISNUMBER(FIND(LOWER(Table_pA_Check[pA Check]), Table65[[#This Row],[Custom Sequence/Bank ID]]))), Table_pA_Check[pA Check], ""))),
    IF(_xlpm.ProblemFound="", "", "Error 13: Problem sequences found (" &amp; _xlpm.ProblemFound &amp; ")"))</f>
        <v/>
      </c>
      <c r="BX502" s="4" t="str">
        <f>IF(AND(Table65[[#This Row],[Service]] &lt;&gt; "", Table65[[#This Row],[Codon Optimize Capitalized?]]&lt;&gt; "No", Table65[[#This Row],[Codon Optimize Capitalized?]]&lt;&gt; "", Table65[[#This Row],[Codon Optimize Capitalized?]]&lt;&gt; "No Options", EXACT(Table65[[#This Row],[Custom Sequence/Bank ID]],LOWER(Table65[[#This Row],[Custom Sequence/Bank ID]]))),"Error 14: Codon optimization is selected, but sequence is lowercase. Change regions for optimization to uppercase","")</f>
        <v/>
      </c>
      <c r="BY502" s="4" t="str">
        <f>IF(COUNTIF(Table65[Name], Table65[[#This Row],[Name]]) &gt; 1, "Error 15: Duplicate name", "")</f>
        <v/>
      </c>
      <c r="BZ502" s="4" t="str">
        <f>IF(
   Table65[[#This Row],[Service]]&lt;&gt;"",
   IF(
      AND(Table65[[#This Row],[Formulation]]="", Table65[[#This Row],[Number of Aliquots]]&gt;1),
      "Error 16: The RTC can only aliquot formulated circRNA; unformulated circRNA is stable through many freeze-thaw cycles",
      ""
   ),
   ""
)</f>
        <v/>
      </c>
      <c r="CA502" s="4" t="str">
        <f>IF(
   Table65[[#This Row],[Service]]&lt;&gt;"",
   IF(
      Table65[[#This Row],[Number of Aliquots]] &gt; (Table65[[#This Row],[Quantity (mg)]]*20),
      "Error 17: Too many aliquots. Maximum aliquots for Quantity requested = " &amp; (Table65[[#This Row],[Quantity (mg)]]*20),
      ""
   ),
   ""
)</f>
        <v/>
      </c>
      <c r="CB502" s="4" t="str">
        <f>IF(
   AND(Table65[[#This Row],[Service]]&lt;&gt;"", Table65[[#This Row],[Quantity (mg)]]&lt;0.2, Table65[[#This Row],[Formulation]]&lt;&gt;"", Table65[[#This Row],[Formulation]]&lt;&gt;"None"),
   "Error 18: Quantity too low. Minimum is 0.2mg for formulations",
   ""
)</f>
        <v/>
      </c>
      <c r="CC502" s="4" t="str">
        <f>IF(
   AND(Table65[[#This Row],[Service]]&lt;&gt;"", Table65[[#This Row],[Vector]]="No Vector", Table65[[#This Row],[Service]]&lt;&gt;"HT Geneblock Custom RNA"),
   "Error 19: [No Vector] can only be used for Geneblock service",
   ""
)</f>
        <v/>
      </c>
      <c r="CD502" s="4" t="str">
        <f>_xlfn.LET(
    _xlpm.errorList, _xlfn.TEXTJOIN(". ", TRUE, Table_Sequence_Check[[#This Row],[Problem Sequence Check]:[GC Check]],Table_Sequence_Check[[#This Row],[Restriction Enzyme Error]:[Gblock No Vector Check]]),
    IF(AND(Table65[[#This Row],[Service]]&lt;&gt;"", Table65[[#This Row],[Custom Sequence/Bank ID]]&lt;&gt;"SPECIAL",_xlpm.errorList&lt;&gt;""), _xlpm.errorList &amp; ".", "")
)</f>
        <v/>
      </c>
      <c r="CF502" s="3" t="str">
        <f t="shared" si="35"/>
        <v>Required</v>
      </c>
      <c r="CG502" s="1" t="str">
        <f t="shared" si="36"/>
        <v>Optional</v>
      </c>
      <c r="CH502" s="1" t="str">
        <f>IF(Table65[[#This Row],[Service]]&lt;&gt;"",IF((Table65[[#This Row],[Service]]="HT Custom RNA") + (Table65[[#This Row],[Service]]="HT Geneblock Custom RNA"), "Empty","Required"),"Empty")</f>
        <v>Empty</v>
      </c>
      <c r="CI502" s="1" t="str">
        <f>IF(Table65[[#This Row],[Service]] = "Stock RNA", "Required","Empty")</f>
        <v>Empty</v>
      </c>
      <c r="CJ502" s="1" t="str">
        <f>IF(OR(Table65[[#This Row],[Service]] = "Custom RNA", Table65[[#This Row],[Service]] = "HT Custom RNA", Table65[[#This Row],[Service]] = "HT Geneblock Custom RNA", Table65[[#This Row],[Service]] = "Formulation"), "Required", "Empty")</f>
        <v>Empty</v>
      </c>
      <c r="CK502" s="1" t="str">
        <f>IF(OR(Table65[[#This Row],[Service]] = "Custom RNA", Table65[[#This Row],[Service]] = "HT Custom RNA", Table65[[#This Row],[Service]] = "HT Geneblock Custom RNA"), "Required", "Empty")</f>
        <v>Empty</v>
      </c>
      <c r="CL502" s="1" t="str">
        <f>IF(OR(Table65[[#This Row],[Service]] = "Custom RNA", Table65[[#This Row],[Service]] = "HT Custom RNA", Table65[[#This Row],[Service]] = "HT Geneblock Custom RNA"), "Required", "Empty")</f>
        <v>Empty</v>
      </c>
      <c r="CM502" s="1" t="str">
        <f>IF(OR(Table65[[#This Row],[Service]] = "Custom RNA", Table65[[#This Row],[Service]] = "HT Custom RNA", Table65[[#This Row],[Service]] = "HT Geneblock Custom RNA"), "Required", "Empty")</f>
        <v>Empty</v>
      </c>
      <c r="CN502" s="1" t="str">
        <f>IF(AND(Table65[[#This Row],[Vector]]&lt;&gt;"Banked Construct", OR(Table65[[#This Row],[Service]] = "Custom RNA", Table65[[#This Row],[Service]] = "HT Custom RNA",Table65[[#This Row],[Service]] = "HT Geneblock Custom RNA",)), "Optional", "Empty")</f>
        <v>Empty</v>
      </c>
      <c r="CO502" s="1" t="str">
        <f>IF(OR(Table65[[#This Row],[Service]] = "Custom RNA", Table65[[#This Row],[Service]] = "HT Custom RNA"), "Optional", "Empty")</f>
        <v>Empty</v>
      </c>
      <c r="CP502" s="1" t="str">
        <f>IF(OR(Table65[[#This Row],[Service]] = "Custom RNA", Table65[[#This Row],[Service]] = "HT Custom RNA", Table65[[#This Row],[Service]] = "HT Custom Geneblock RNA"), "Optional", "Empty")</f>
        <v>Empty</v>
      </c>
      <c r="CQ502" s="1" t="str">
        <f>IF(Table65[[#This Row],[Service]]&lt;&gt;"",IF(OR(Table65[[#This Row],[Service]]="HT Custom RNA", Table65[[#This Row],[Service]]="HT Geneblock Custom RNA"), "Empty","Optional"),"Empty")</f>
        <v>Empty</v>
      </c>
      <c r="CR502" s="1" t="str">
        <f>IF(AND(Table65[[#This Row],[Formulation]]&lt;&gt;"",Table65[[#This Row],[Formulation]]&lt;&gt;"None",Table65[[#This Row],[Formulation]]&lt;&gt;"No Options"), "Required","Empty")</f>
        <v>Empty</v>
      </c>
      <c r="CS502" s="1" t="str">
        <f>IF(AND(Table65[[#This Row],[Formulation]]&lt;&gt;"",Table65[[#This Row],[Formulation]]&lt;&gt;"None",Table65[[#This Row],[Formulation]]&lt;&gt;"No Options"), "Optional","Empty")</f>
        <v>Empty</v>
      </c>
      <c r="CT502" s="1" t="str">
        <f t="shared" si="37"/>
        <v>Optional</v>
      </c>
      <c r="CU502" s="1" t="str">
        <f t="shared" si="38"/>
        <v>Optional</v>
      </c>
      <c r="CV502" s="2" t="str">
        <f t="shared" si="39"/>
        <v>Optional</v>
      </c>
    </row>
    <row r="503" spans="1:100" x14ac:dyDescent="0.35">
      <c r="A503" s="69">
        <v>499</v>
      </c>
      <c r="B503" s="59"/>
      <c r="C503" s="83"/>
      <c r="D503" s="85"/>
      <c r="E503" s="90"/>
      <c r="F503" s="60"/>
      <c r="G503" s="60"/>
      <c r="H503" s="60"/>
      <c r="I503" s="61"/>
      <c r="J503" s="61"/>
      <c r="K503" s="105"/>
      <c r="L503" s="90"/>
      <c r="M503" s="60"/>
      <c r="N503" s="108"/>
      <c r="O503" s="91"/>
      <c r="P503" s="111"/>
      <c r="Q503" s="93" t="str">
        <f>Table_Sequence_Check[[#This Row],[Final Warnings]]</f>
        <v/>
      </c>
      <c r="R503" s="19"/>
      <c r="S503" s="19"/>
      <c r="T503" s="19"/>
      <c r="BG503" s="3" t="str" cm="1">
        <f t="array" ref="BG503">_xlfn.LET(
    _xlpm.ProblemFound, _xlfn.TEXTJOIN(", ", TRUE, IF(OR(Table65[[#This Row],[Codon Optimize Capitalized?]]="No", Table65[[#This Row],[Codon Optimize Capitalized?]]=""), IF((ISNUMBER(SEARCH(Table_Problem_Sequences[Problem Sequences], Table65[[#This Row],[Custom Sequence/Bank ID]]))), Table_Problem_Sequences[Problem Sequences], ""),IF((ISNUMBER(FIND(LOWER(Table_Problem_Sequences[Problem Sequences]), Table65[[#This Row],[Custom Sequence/Bank ID]]))), Table_Problem_Sequences[Problem Sequences], ""))),
    IF(_xlpm.ProblemFound="", "", "Warning 1: Problem sequences found (" &amp; _xlpm.ProblemFound &amp; ")"))</f>
        <v/>
      </c>
      <c r="BH503" s="3" t="str">
        <f>IF(AND(Table65[[#This Row],[Vector]] &lt;&gt; "Banked Construct",Table65[[#This Row],[Service]]&lt;&gt;"Stock RNA", LEN(Table65[[#This Row],[Custom Sequence/Bank ID]])&lt;300, Table65[[#This Row],[Custom Sequence/Bank ID]]&lt;&gt;""),"Comment: Sequence is less than 300nt. A spacer sequence will be added to bring the length up to 300nt","")</f>
        <v/>
      </c>
      <c r="BI503" s="1" t="str">
        <f>IF(AND(Table65[[#This Row],[Custom Sequence/Bank ID]]&lt;&gt;"", Table65[[#This Row],[Codon Optimize Capitalized?]]&lt;&gt; "No", Table65[[#This Row],[Codon Optimize Capitalized?]]&lt;&gt; "", Table65[[#This Row],[Codon Optimize Capitalized?]]&lt;&gt; "No Options"),
    IF(MOD(LEN(SUBSTITUTE(SUBSTITUTE(SUBSTITUTE(SUBSTITUTE(SUBSTITUTE(Table65[[#This Row],[Custom Sequence/Bank ID]], "a", ""), "c", ""), "g", ""), "u", ""), "t", "")), 3) = 0,
        "",
        "Error 3: Optimization regions not divisible by 3"),
    "")</f>
        <v/>
      </c>
      <c r="BJ503" s="1" t="str">
        <f>IF(
    Table65[[#This Row],[Vector]]="Banked Construct",
    IF(
        AND(
            LEFT(Table65[[#This Row],[Custom Sequence/Bank ID]], 3)="RTC",
            ISNUMBER(VALUE(MID(Table65[[#This Row],[Custom Sequence/Bank ID]], 4, 7))),
            LEN(Table65[[#This Row],[Custom Sequence/Bank ID]])=10
        ),
        "",
        "Error 4: Incorrect Bank ID"
    ),
    ""
)</f>
        <v/>
      </c>
      <c r="BK503" s="1" t="str">
        <f>IF(
   AND(Table65[[#This Row],[Vector]]&lt;&gt;"Banked Construct", LEN(Table65[[#This Row],[Custom Sequence/Bank ID]])&gt;0),
   IF(
      LEN(
         SUBSTITUTE(
            SUBSTITUTE(
               SUBSTITUTE(
                  SUBSTITUTE(UPPER(Table65[[#This Row],[Custom Sequence/Bank ID]]),"A",""),
               "C",""),
            "T",""),
         "G","")
      )&gt;0,
      "Error 5: Non-ACGT characters present",
      ""
   ),
   ""
)</f>
        <v/>
      </c>
      <c r="BL503" s="4" t="str">
        <f>IF(AND(Table65[[#This Row],[Vector]] &lt;&gt; "Banked Construct",Table65[[#This Row],[Service]]="Custom RNA", LEN(Table65[[#This Row],[Custom Sequence/Bank ID]])&gt;10000),"Error 6: Maximum sequence length is 10,000nt",IF(AND(Table65[[#This Row],[Vector]] &lt;&gt; "Banked Construct",Table65[[#This Row],[Service]]="HT Custom RNA", LEN(Table65[[#This Row],[Custom Sequence/Bank ID]])&gt;5000),"Error 6: Maximum sequence length for HT is 5,000nt", IF(Table65[[#This Row],[Service]]="HT Geneblock Custom RNA", IF(AND(Table65[[#This Row],[Vector]]="RTC coding circRNA", LEN(Table65[[#This Row],[Custom Sequence/Bank ID]])&gt;3793),"Error 6: Maximum sequence length for Coding CircRNA Geneblock is 3,793nt", IF(AND(Table65[[#This Row],[Vector]]="RTC noncoding circRNA", LEN(Table65[[#This Row],[Custom Sequence/Bank ID]])&gt;4493),"Error 6: Maximum sequence length for Noncoding CircRNA Geneblock is 4,493nt", IF(AND(Table65[[#This Row],[Vector]]="RTC Other RNA", LEN(Table65[[#This Row],[Custom Sequence/Bank ID]])&gt;4913),"Error 6: Maximum sequence length for Other RNA Geneblock is 4,913nt",""))),"")))</f>
        <v/>
      </c>
      <c r="BM503" s="4" t="str">
        <f>IF(AND(Table65[[#This Row],[Vector]] &lt;&gt; "Banked Construct", Table65[[#This Row],[Service]]&lt;&gt;"Stock RNA", Table65[[#This Row],[Custom Sequence/Bank ID]]&lt;&gt;""),
    _xlfn.LET(
        _xlpm.Sequence, Table65[[#This Row],[Custom Sequence/Bank ID]],
        _xlpm.OriginalLength, IF(AND(Table65[[#This Row],[Codon Optimize Capitalized?]] &lt;&gt; "No", Table65[[#This Row],[Codon Optimize Capitalized?]] &lt;&gt; ""),
                           LEN(SUBSTITUTE(SUBSTITUTE(SUBSTITUTE(SUBSTITUTE(SUBSTITUTE(_xlpm.Sequence, "A", ""), "C", ""), "G", ""), "T", ""), "U", "")),
                           LEN(_xlpm.Sequence)),
        _xlpm.NoGCLength, IF(AND(Table65[[#This Row],[Codon Optimize Capitalized?]] &lt;&gt; "No", Table65[[#This Row],[Codon Optimize Capitalized?]] &lt;&gt; ""),
                       LEN((SUBSTITUTE(SUBSTITUTE(SUBSTITUTE(SUBSTITUTE(SUBSTITUTE(SUBSTITUTE(SUBSTITUTE(_xlpm.Sequence, "A", ""), "C", ""), "G", ""), "T", ""), "U", ""), "g", ""), "c", ""))),
                       LEN(SUBSTITUTE(SUBSTITUTE(UPPER(_xlpm.Sequence), "G", ""), "C", ""))),
        _xlpm.GCLength, _xlpm.OriginalLength - _xlpm.NoGCLength,
        _xlpm.GCPercentage, IF(_xlpm.OriginalLength &gt; 15, _xlpm.GCLength / _xlpm.OriginalLength, 0.5),
                IF(OR(_xlpm.GCPercentage &gt; 0.65, _xlpm.GCPercentage &lt; 0.25), "Warning 7: Unoptimized region GC is not between 25-65%", "")
    ),
    ""
)</f>
        <v/>
      </c>
      <c r="BN503" s="4" t="str" cm="1">
        <f t="array" ref="BN503">_xlfn.LET(
    _xlpm.ProblemFound, _xlfn.TEXTJOIN(", ", TRUE, IF(OR(Table65[[#This Row],[Codon Optimize Capitalized?]]="No", Table65[[#This Row],[Codon Optimize Capitalized?]]=""), IF((ISNUMBER(SEARCH(Table_Restriction_Enzymes[XbaI], Table65[[#This Row],[Custom Sequence/Bank ID]]))), Table_Restriction_Enzymes[XbaI], ""),IF((ISNUMBER(FIND(LOWER(Table_Restriction_Enzymes[XbaI]), Table65[[#This Row],[Custom Sequence/Bank ID]]))), Table_Restriction_Enzymes[XbaI], ""))),
    IF(_xlpm.ProblemFound="", "", "[" &amp; _xlpm.ProblemFound &amp; "]"))</f>
        <v/>
      </c>
      <c r="BO503" s="4" t="str">
        <f>IF(Table_Sequence_Check[[#This Row],[Restriction Enzyme 1 Check]]&lt;&gt;"", Table_Restriction_Enzymes[[#Headers],[XbaI]],"")</f>
        <v/>
      </c>
      <c r="BP503" s="4" t="str" cm="1">
        <f t="array" ref="BP503">_xlfn.LET(
    _xlpm.ProblemFound, _xlfn.TEXTJOIN(", ", TRUE, IF(OR(Table65[[#This Row],[Codon Optimize Capitalized?]]="No", Table65[[#This Row],[Codon Optimize Capitalized?]]=""), IF((ISNUMBER(SEARCH(Table_Restriction_Enzymes[AscI], Table65[[#This Row],[Custom Sequence/Bank ID]]))), Table_Restriction_Enzymes[AscI], ""),IF((ISNUMBER(FIND(LOWER(Table_Restriction_Enzymes[AscI]), Table65[[#This Row],[Custom Sequence/Bank ID]]))), Table_Restriction_Enzymes[AscI], ""))),
    IF(_xlpm.ProblemFound="", "", "[" &amp; _xlpm.ProblemFound &amp; "]"))</f>
        <v/>
      </c>
      <c r="BQ503" s="4" t="str">
        <f>IF(Table_Sequence_Check[[#This Row],[Restriction Enzyme 2 Check]]&lt;&gt;"", Table_Restriction_Enzymes[[#Headers],[AscI]],"")</f>
        <v/>
      </c>
      <c r="BR503" s="4" t="str">
        <f>IF(AND(Table65[[#This Row],[Vector]] &lt;&gt; "Banked Construct",Table65[[#This Row],[Service]]&lt;&gt;"Stock RNA", Table65[[#This Row],[Service]]&lt;&gt;"HT Geneblock Custom RNA", Table_Sequence_Check[[#This Row],[Restriction Enzyme 1 Check]]&lt;&gt;"", Table_Sequence_Check[[#This Row],[Restriction Enzyme 2 Check]]&lt;&gt; ""),"Error 8: Remove instances of one of the following: " &amp; _xlfn.CONCAT(Table_Sequence_Check[[#This Row],[Restriction Enzyme 1 Check]],Table_Sequence_Check[[#This Row],[Restriction Enzyme 2 Check]]),"")</f>
        <v/>
      </c>
      <c r="BS503" s="4" t="str" cm="1">
        <f t="array" ref="BS503">IF(
   AND(
      Table65[[#This Row],[Service]] &lt;&gt; "",
      OR(
         COUNTIF(Table65[Service], "HT Custom RNA") &gt; 0,
         COUNTIF(Table65[Service], "HT Geneblock Custom RNA") &gt; 0
      ),
      COUNTA(_xlfn.UNIQUE(_xlfn._xlws.FILTER(Table65[Service], Table65[Service] &lt;&gt; ""))) &gt; 1
   ),
   "Error 9: If selecting HT Custom RNA or HT Geneblock Custom RNA, all items must match the selected HT service",
   ""
)</f>
        <v/>
      </c>
      <c r="BT503" s="4" t="str" cm="1">
        <f t="array" ref="BT503">IF(
   AND(
      Table65[[#This Row],[Service]] &lt;&gt; "",
      OR(COUNTIF(Table65[Service], "*HT Custom RNA*") &gt; 0, COUNTIF(Table65[Service], "*HT Geneblock Custom RNA*") &gt; 0),
      OR(
         COUNTA(_xlfn.UNIQUE(_xlfn._xlws.FILTER(Table65[RNA Analytics], (Table65[Service] &lt;&gt; "")))) &gt; 1,
         COUNTA(_xlfn.UNIQUE(_xlfn._xlws.FILTER(Table65[Bank Construct?], (Table65[Service] &lt;&gt; "")))) &gt; 1,
         COUNTA(_xlfn.UNIQUE(_xlfn._xlws.FILTER(Table65[Synthesis Type], (Table65[Service] &lt;&gt; "")))) &gt; 1
      )
   ),
   "Error 10: If submitting HT Custom RNA or HT Geneblock Custom RNA service request, all items must have the same Synthesis Type, Banking, and Analytics",
   ""
)</f>
        <v/>
      </c>
      <c r="BU503" s="4" t="str">
        <f>IF(AND(OR(Table65[[#This Row],[Service]] = "HT Custom RNA",Table65[[#This Row],[Service]] = "HT Geneblock Custom RNA"), Table65[[#This Row],[Vector]]="Banked Construct"),"Error 11: Banked constructs cannot be submitted for HT/Geneblock Custom RNA service. Contact the core if you'd like to resynthesize an entire banked plate","")</f>
        <v/>
      </c>
      <c r="BV503" s="4" t="str">
        <f>IF(AND(Table65[[#This Row],[Service]] &lt;&gt; "", Table65[[#This Row],[Vector]]="Banked Construct", Table65[[#This Row],[Bank Construct?]]="Yes"),"Error 12: Cannot bank constructs that are already banked","")</f>
        <v/>
      </c>
      <c r="BW503" s="4" t="str" cm="1">
        <f t="array" ref="BW503">_xlfn.LET(
    _xlpm.ProblemFound, _xlfn.TEXTJOIN(", ", TRUE, IF(AND(Table65[[#This Row],[Synthesis Type]]="Other RNA", OR(Table65[[#This Row],[Codon Optimize Capitalized?]]="No", Table65[[#This Row],[Codon Optimize Capitalized?]]="")), IF((ISNUMBER(SEARCH(Table_pA_Check[pA Check], Table65[[#This Row],[Custom Sequence/Bank ID]]))), Table_pA_Check[pA Check], ""),IF((ISNUMBER(FIND(LOWER(Table_pA_Check[pA Check]), Table65[[#This Row],[Custom Sequence/Bank ID]]))), Table_pA_Check[pA Check], ""))),
    IF(_xlpm.ProblemFound="", "", "Error 13: Problem sequences found (" &amp; _xlpm.ProblemFound &amp; ")"))</f>
        <v/>
      </c>
      <c r="BX503" s="4" t="str">
        <f>IF(AND(Table65[[#This Row],[Service]] &lt;&gt; "", Table65[[#This Row],[Codon Optimize Capitalized?]]&lt;&gt; "No", Table65[[#This Row],[Codon Optimize Capitalized?]]&lt;&gt; "", Table65[[#This Row],[Codon Optimize Capitalized?]]&lt;&gt; "No Options", EXACT(Table65[[#This Row],[Custom Sequence/Bank ID]],LOWER(Table65[[#This Row],[Custom Sequence/Bank ID]]))),"Error 14: Codon optimization is selected, but sequence is lowercase. Change regions for optimization to uppercase","")</f>
        <v/>
      </c>
      <c r="BY503" s="4" t="str">
        <f>IF(COUNTIF(Table65[Name], Table65[[#This Row],[Name]]) &gt; 1, "Error 15: Duplicate name", "")</f>
        <v/>
      </c>
      <c r="BZ503" s="4" t="str">
        <f>IF(
   Table65[[#This Row],[Service]]&lt;&gt;"",
   IF(
      AND(Table65[[#This Row],[Formulation]]="", Table65[[#This Row],[Number of Aliquots]]&gt;1),
      "Error 16: The RTC can only aliquot formulated circRNA; unformulated circRNA is stable through many freeze-thaw cycles",
      ""
   ),
   ""
)</f>
        <v/>
      </c>
      <c r="CA503" s="4" t="str">
        <f>IF(
   Table65[[#This Row],[Service]]&lt;&gt;"",
   IF(
      Table65[[#This Row],[Number of Aliquots]] &gt; (Table65[[#This Row],[Quantity (mg)]]*20),
      "Error 17: Too many aliquots. Maximum aliquots for Quantity requested = " &amp; (Table65[[#This Row],[Quantity (mg)]]*20),
      ""
   ),
   ""
)</f>
        <v/>
      </c>
      <c r="CB503" s="4" t="str">
        <f>IF(
   AND(Table65[[#This Row],[Service]]&lt;&gt;"", Table65[[#This Row],[Quantity (mg)]]&lt;0.2, Table65[[#This Row],[Formulation]]&lt;&gt;"", Table65[[#This Row],[Formulation]]&lt;&gt;"None"),
   "Error 18: Quantity too low. Minimum is 0.2mg for formulations",
   ""
)</f>
        <v/>
      </c>
      <c r="CC503" s="4" t="str">
        <f>IF(
   AND(Table65[[#This Row],[Service]]&lt;&gt;"", Table65[[#This Row],[Vector]]="No Vector", Table65[[#This Row],[Service]]&lt;&gt;"HT Geneblock Custom RNA"),
   "Error 19: [No Vector] can only be used for Geneblock service",
   ""
)</f>
        <v/>
      </c>
      <c r="CD503" s="4" t="str">
        <f>_xlfn.LET(
    _xlpm.errorList, _xlfn.TEXTJOIN(". ", TRUE, Table_Sequence_Check[[#This Row],[Problem Sequence Check]:[GC Check]],Table_Sequence_Check[[#This Row],[Restriction Enzyme Error]:[Gblock No Vector Check]]),
    IF(AND(Table65[[#This Row],[Service]]&lt;&gt;"", Table65[[#This Row],[Custom Sequence/Bank ID]]&lt;&gt;"SPECIAL",_xlpm.errorList&lt;&gt;""), _xlpm.errorList &amp; ".", "")
)</f>
        <v/>
      </c>
      <c r="CF503" s="3" t="str">
        <f t="shared" si="35"/>
        <v>Required</v>
      </c>
      <c r="CG503" s="1" t="str">
        <f t="shared" si="36"/>
        <v>Optional</v>
      </c>
      <c r="CH503" s="1" t="str">
        <f>IF(Table65[[#This Row],[Service]]&lt;&gt;"",IF((Table65[[#This Row],[Service]]="HT Custom RNA") + (Table65[[#This Row],[Service]]="HT Geneblock Custom RNA"), "Empty","Required"),"Empty")</f>
        <v>Empty</v>
      </c>
      <c r="CI503" s="1" t="str">
        <f>IF(Table65[[#This Row],[Service]] = "Stock RNA", "Required","Empty")</f>
        <v>Empty</v>
      </c>
      <c r="CJ503" s="1" t="str">
        <f>IF(OR(Table65[[#This Row],[Service]] = "Custom RNA", Table65[[#This Row],[Service]] = "HT Custom RNA", Table65[[#This Row],[Service]] = "HT Geneblock Custom RNA", Table65[[#This Row],[Service]] = "Formulation"), "Required", "Empty")</f>
        <v>Empty</v>
      </c>
      <c r="CK503" s="1" t="str">
        <f>IF(OR(Table65[[#This Row],[Service]] = "Custom RNA", Table65[[#This Row],[Service]] = "HT Custom RNA", Table65[[#This Row],[Service]] = "HT Geneblock Custom RNA"), "Required", "Empty")</f>
        <v>Empty</v>
      </c>
      <c r="CL503" s="1" t="str">
        <f>IF(OR(Table65[[#This Row],[Service]] = "Custom RNA", Table65[[#This Row],[Service]] = "HT Custom RNA", Table65[[#This Row],[Service]] = "HT Geneblock Custom RNA"), "Required", "Empty")</f>
        <v>Empty</v>
      </c>
      <c r="CM503" s="1" t="str">
        <f>IF(OR(Table65[[#This Row],[Service]] = "Custom RNA", Table65[[#This Row],[Service]] = "HT Custom RNA", Table65[[#This Row],[Service]] = "HT Geneblock Custom RNA"), "Required", "Empty")</f>
        <v>Empty</v>
      </c>
      <c r="CN503" s="1" t="str">
        <f>IF(AND(Table65[[#This Row],[Vector]]&lt;&gt;"Banked Construct", OR(Table65[[#This Row],[Service]] = "Custom RNA", Table65[[#This Row],[Service]] = "HT Custom RNA",Table65[[#This Row],[Service]] = "HT Geneblock Custom RNA",)), "Optional", "Empty")</f>
        <v>Empty</v>
      </c>
      <c r="CO503" s="1" t="str">
        <f>IF(OR(Table65[[#This Row],[Service]] = "Custom RNA", Table65[[#This Row],[Service]] = "HT Custom RNA"), "Optional", "Empty")</f>
        <v>Empty</v>
      </c>
      <c r="CP503" s="1" t="str">
        <f>IF(OR(Table65[[#This Row],[Service]] = "Custom RNA", Table65[[#This Row],[Service]] = "HT Custom RNA", Table65[[#This Row],[Service]] = "HT Custom Geneblock RNA"), "Optional", "Empty")</f>
        <v>Empty</v>
      </c>
      <c r="CQ503" s="1" t="str">
        <f>IF(Table65[[#This Row],[Service]]&lt;&gt;"",IF(OR(Table65[[#This Row],[Service]]="HT Custom RNA", Table65[[#This Row],[Service]]="HT Geneblock Custom RNA"), "Empty","Optional"),"Empty")</f>
        <v>Empty</v>
      </c>
      <c r="CR503" s="1" t="str">
        <f>IF(AND(Table65[[#This Row],[Formulation]]&lt;&gt;"",Table65[[#This Row],[Formulation]]&lt;&gt;"None",Table65[[#This Row],[Formulation]]&lt;&gt;"No Options"), "Required","Empty")</f>
        <v>Empty</v>
      </c>
      <c r="CS503" s="1" t="str">
        <f>IF(AND(Table65[[#This Row],[Formulation]]&lt;&gt;"",Table65[[#This Row],[Formulation]]&lt;&gt;"None",Table65[[#This Row],[Formulation]]&lt;&gt;"No Options"), "Optional","Empty")</f>
        <v>Empty</v>
      </c>
      <c r="CT503" s="1" t="str">
        <f t="shared" si="37"/>
        <v>Optional</v>
      </c>
      <c r="CU503" s="1" t="str">
        <f t="shared" si="38"/>
        <v>Optional</v>
      </c>
      <c r="CV503" s="2" t="str">
        <f t="shared" si="39"/>
        <v>Optional</v>
      </c>
    </row>
    <row r="504" spans="1:100" ht="15" thickBot="1" x14ac:dyDescent="0.4">
      <c r="A504" s="69">
        <v>500</v>
      </c>
      <c r="B504" s="59"/>
      <c r="C504" s="83"/>
      <c r="D504" s="85"/>
      <c r="E504" s="90"/>
      <c r="F504" s="60"/>
      <c r="G504" s="60"/>
      <c r="H504" s="60"/>
      <c r="I504" s="61"/>
      <c r="J504" s="61"/>
      <c r="K504" s="105"/>
      <c r="L504" s="90"/>
      <c r="M504" s="60"/>
      <c r="N504" s="108"/>
      <c r="O504" s="91"/>
      <c r="P504" s="111"/>
      <c r="Q504" s="93" t="str">
        <f>Table_Sequence_Check[[#This Row],[Final Warnings]]</f>
        <v/>
      </c>
      <c r="R504" s="19"/>
      <c r="S504" s="19"/>
      <c r="T504" s="19"/>
      <c r="BG504" s="3" t="str" cm="1">
        <f t="array" ref="BG504">_xlfn.LET(
    _xlpm.ProblemFound, _xlfn.TEXTJOIN(", ", TRUE, IF(OR(Table65[[#This Row],[Codon Optimize Capitalized?]]="No", Table65[[#This Row],[Codon Optimize Capitalized?]]=""), IF((ISNUMBER(SEARCH(Table_Problem_Sequences[Problem Sequences], Table65[[#This Row],[Custom Sequence/Bank ID]]))), Table_Problem_Sequences[Problem Sequences], ""),IF((ISNUMBER(FIND(LOWER(Table_Problem_Sequences[Problem Sequences]), Table65[[#This Row],[Custom Sequence/Bank ID]]))), Table_Problem_Sequences[Problem Sequences], ""))),
    IF(_xlpm.ProblemFound="", "", "Warning 1: Problem sequences found (" &amp; _xlpm.ProblemFound &amp; ")"))</f>
        <v/>
      </c>
      <c r="BH504" s="3" t="str">
        <f>IF(AND(Table65[[#This Row],[Vector]] &lt;&gt; "Banked Construct",Table65[[#This Row],[Service]]&lt;&gt;"Stock RNA", LEN(Table65[[#This Row],[Custom Sequence/Bank ID]])&lt;300, Table65[[#This Row],[Custom Sequence/Bank ID]]&lt;&gt;""),"Comment: Sequence is less than 300nt. A spacer sequence will be added to bring the length up to 300nt","")</f>
        <v/>
      </c>
      <c r="BI504" s="1" t="str">
        <f>IF(AND(Table65[[#This Row],[Custom Sequence/Bank ID]]&lt;&gt;"", Table65[[#This Row],[Codon Optimize Capitalized?]]&lt;&gt; "No", Table65[[#This Row],[Codon Optimize Capitalized?]]&lt;&gt; "", Table65[[#This Row],[Codon Optimize Capitalized?]]&lt;&gt; "No Options"),
    IF(MOD(LEN(SUBSTITUTE(SUBSTITUTE(SUBSTITUTE(SUBSTITUTE(SUBSTITUTE(Table65[[#This Row],[Custom Sequence/Bank ID]], "a", ""), "c", ""), "g", ""), "u", ""), "t", "")), 3) = 0,
        "",
        "Error 3: Optimization regions not divisible by 3"),
    "")</f>
        <v/>
      </c>
      <c r="BJ504" s="1" t="str">
        <f>IF(
    Table65[[#This Row],[Vector]]="Banked Construct",
    IF(
        AND(
            LEFT(Table65[[#This Row],[Custom Sequence/Bank ID]], 3)="RTC",
            ISNUMBER(VALUE(MID(Table65[[#This Row],[Custom Sequence/Bank ID]], 4, 7))),
            LEN(Table65[[#This Row],[Custom Sequence/Bank ID]])=10
        ),
        "",
        "Error 4: Incorrect Bank ID"
    ),
    ""
)</f>
        <v/>
      </c>
      <c r="BK504" s="1" t="str">
        <f>IF(
   AND(Table65[[#This Row],[Vector]]&lt;&gt;"Banked Construct", LEN(Table65[[#This Row],[Custom Sequence/Bank ID]])&gt;0),
   IF(
      LEN(
         SUBSTITUTE(
            SUBSTITUTE(
               SUBSTITUTE(
                  SUBSTITUTE(UPPER(Table65[[#This Row],[Custom Sequence/Bank ID]]),"A",""),
               "C",""),
            "T",""),
         "G","")
      )&gt;0,
      "Error 5: Non-ACGT characters present",
      ""
   ),
   ""
)</f>
        <v/>
      </c>
      <c r="BL504" s="4" t="str">
        <f>IF(AND(Table65[[#This Row],[Vector]] &lt;&gt; "Banked Construct",Table65[[#This Row],[Service]]="Custom RNA", LEN(Table65[[#This Row],[Custom Sequence/Bank ID]])&gt;10000),"Error 6: Maximum sequence length is 10,000nt",IF(AND(Table65[[#This Row],[Vector]] &lt;&gt; "Banked Construct",Table65[[#This Row],[Service]]="HT Custom RNA", LEN(Table65[[#This Row],[Custom Sequence/Bank ID]])&gt;5000),"Error 6: Maximum sequence length for HT is 5,000nt", IF(Table65[[#This Row],[Service]]="HT Geneblock Custom RNA", IF(AND(Table65[[#This Row],[Vector]]="RTC coding circRNA", LEN(Table65[[#This Row],[Custom Sequence/Bank ID]])&gt;3793),"Error 6: Maximum sequence length for Coding CircRNA Geneblock is 3,793nt", IF(AND(Table65[[#This Row],[Vector]]="RTC noncoding circRNA", LEN(Table65[[#This Row],[Custom Sequence/Bank ID]])&gt;4493),"Error 6: Maximum sequence length for Noncoding CircRNA Geneblock is 4,493nt", IF(AND(Table65[[#This Row],[Vector]]="RTC Other RNA", LEN(Table65[[#This Row],[Custom Sequence/Bank ID]])&gt;4913),"Error 6: Maximum sequence length for Other RNA Geneblock is 4,913nt",""))),"")))</f>
        <v/>
      </c>
      <c r="BM504" s="4" t="str">
        <f>IF(AND(Table65[[#This Row],[Vector]] &lt;&gt; "Banked Construct", Table65[[#This Row],[Service]]&lt;&gt;"Stock RNA", Table65[[#This Row],[Custom Sequence/Bank ID]]&lt;&gt;""),
    _xlfn.LET(
        _xlpm.Sequence, Table65[[#This Row],[Custom Sequence/Bank ID]],
        _xlpm.OriginalLength, IF(AND(Table65[[#This Row],[Codon Optimize Capitalized?]] &lt;&gt; "No", Table65[[#This Row],[Codon Optimize Capitalized?]] &lt;&gt; ""),
                           LEN(SUBSTITUTE(SUBSTITUTE(SUBSTITUTE(SUBSTITUTE(SUBSTITUTE(_xlpm.Sequence, "A", ""), "C", ""), "G", ""), "T", ""), "U", "")),
                           LEN(_xlpm.Sequence)),
        _xlpm.NoGCLength, IF(AND(Table65[[#This Row],[Codon Optimize Capitalized?]] &lt;&gt; "No", Table65[[#This Row],[Codon Optimize Capitalized?]] &lt;&gt; ""),
                       LEN((SUBSTITUTE(SUBSTITUTE(SUBSTITUTE(SUBSTITUTE(SUBSTITUTE(SUBSTITUTE(SUBSTITUTE(_xlpm.Sequence, "A", ""), "C", ""), "G", ""), "T", ""), "U", ""), "g", ""), "c", ""))),
                       LEN(SUBSTITUTE(SUBSTITUTE(UPPER(_xlpm.Sequence), "G", ""), "C", ""))),
        _xlpm.GCLength, _xlpm.OriginalLength - _xlpm.NoGCLength,
        _xlpm.GCPercentage, IF(_xlpm.OriginalLength &gt; 15, _xlpm.GCLength / _xlpm.OriginalLength, 0.5),
                IF(OR(_xlpm.GCPercentage &gt; 0.65, _xlpm.GCPercentage &lt; 0.25), "Warning 7: Unoptimized region GC is not between 25-65%", "")
    ),
    ""
)</f>
        <v/>
      </c>
      <c r="BN504" s="4" t="str" cm="1">
        <f t="array" ref="BN504">_xlfn.LET(
    _xlpm.ProblemFound, _xlfn.TEXTJOIN(", ", TRUE, IF(OR(Table65[[#This Row],[Codon Optimize Capitalized?]]="No", Table65[[#This Row],[Codon Optimize Capitalized?]]=""), IF((ISNUMBER(SEARCH(Table_Restriction_Enzymes[XbaI], Table65[[#This Row],[Custom Sequence/Bank ID]]))), Table_Restriction_Enzymes[XbaI], ""),IF((ISNUMBER(FIND(LOWER(Table_Restriction_Enzymes[XbaI]), Table65[[#This Row],[Custom Sequence/Bank ID]]))), Table_Restriction_Enzymes[XbaI], ""))),
    IF(_xlpm.ProblemFound="", "", "[" &amp; _xlpm.ProblemFound &amp; "]"))</f>
        <v/>
      </c>
      <c r="BO504" s="4" t="str">
        <f>IF(Table_Sequence_Check[[#This Row],[Restriction Enzyme 1 Check]]&lt;&gt;"", Table_Restriction_Enzymes[[#Headers],[XbaI]],"")</f>
        <v/>
      </c>
      <c r="BP504" s="4" t="str" cm="1">
        <f t="array" ref="BP504">_xlfn.LET(
    _xlpm.ProblemFound, _xlfn.TEXTJOIN(", ", TRUE, IF(OR(Table65[[#This Row],[Codon Optimize Capitalized?]]="No", Table65[[#This Row],[Codon Optimize Capitalized?]]=""), IF((ISNUMBER(SEARCH(Table_Restriction_Enzymes[AscI], Table65[[#This Row],[Custom Sequence/Bank ID]]))), Table_Restriction_Enzymes[AscI], ""),IF((ISNUMBER(FIND(LOWER(Table_Restriction_Enzymes[AscI]), Table65[[#This Row],[Custom Sequence/Bank ID]]))), Table_Restriction_Enzymes[AscI], ""))),
    IF(_xlpm.ProblemFound="", "", "[" &amp; _xlpm.ProblemFound &amp; "]"))</f>
        <v/>
      </c>
      <c r="BQ504" s="4" t="str">
        <f>IF(Table_Sequence_Check[[#This Row],[Restriction Enzyme 2 Check]]&lt;&gt;"", Table_Restriction_Enzymes[[#Headers],[AscI]],"")</f>
        <v/>
      </c>
      <c r="BR504" s="4" t="str">
        <f>IF(AND(Table65[[#This Row],[Vector]] &lt;&gt; "Banked Construct",Table65[[#This Row],[Service]]&lt;&gt;"Stock RNA", Table65[[#This Row],[Service]]&lt;&gt;"HT Geneblock Custom RNA", Table_Sequence_Check[[#This Row],[Restriction Enzyme 1 Check]]&lt;&gt;"", Table_Sequence_Check[[#This Row],[Restriction Enzyme 2 Check]]&lt;&gt; ""),"Error 8: Remove instances of one of the following: " &amp; _xlfn.CONCAT(Table_Sequence_Check[[#This Row],[Restriction Enzyme 1 Check]],Table_Sequence_Check[[#This Row],[Restriction Enzyme 2 Check]]),"")</f>
        <v/>
      </c>
      <c r="BS504" s="4" t="str" cm="1">
        <f t="array" ref="BS504">IF(
   AND(
      Table65[[#This Row],[Service]] &lt;&gt; "",
      OR(
         COUNTIF(Table65[Service], "HT Custom RNA") &gt; 0,
         COUNTIF(Table65[Service], "HT Geneblock Custom RNA") &gt; 0
      ),
      COUNTA(_xlfn.UNIQUE(_xlfn._xlws.FILTER(Table65[Service], Table65[Service] &lt;&gt; ""))) &gt; 1
   ),
   "Error 9: If selecting HT Custom RNA or HT Geneblock Custom RNA, all items must match the selected HT service",
   ""
)</f>
        <v/>
      </c>
      <c r="BT504" s="4" t="str" cm="1">
        <f t="array" ref="BT504">IF(
   AND(
      Table65[[#This Row],[Service]] &lt;&gt; "",
      OR(COUNTIF(Table65[Service], "*HT Custom RNA*") &gt; 0, COUNTIF(Table65[Service], "*HT Geneblock Custom RNA*") &gt; 0),
      OR(
         COUNTA(_xlfn.UNIQUE(_xlfn._xlws.FILTER(Table65[RNA Analytics], (Table65[Service] &lt;&gt; "")))) &gt; 1,
         COUNTA(_xlfn.UNIQUE(_xlfn._xlws.FILTER(Table65[Bank Construct?], (Table65[Service] &lt;&gt; "")))) &gt; 1,
         COUNTA(_xlfn.UNIQUE(_xlfn._xlws.FILTER(Table65[Synthesis Type], (Table65[Service] &lt;&gt; "")))) &gt; 1
      )
   ),
   "Error 10: If submitting HT Custom RNA or HT Geneblock Custom RNA service request, all items must have the same Synthesis Type, Banking, and Analytics",
   ""
)</f>
        <v/>
      </c>
      <c r="BU504" s="4" t="str">
        <f>IF(AND(OR(Table65[[#This Row],[Service]] = "HT Custom RNA",Table65[[#This Row],[Service]] = "HT Geneblock Custom RNA"), Table65[[#This Row],[Vector]]="Banked Construct"),"Error 11: Banked constructs cannot be submitted for HT/Geneblock Custom RNA service. Contact the core if you'd like to resynthesize an entire banked plate","")</f>
        <v/>
      </c>
      <c r="BV504" s="4" t="str">
        <f>IF(AND(Table65[[#This Row],[Service]] &lt;&gt; "", Table65[[#This Row],[Vector]]="Banked Construct", Table65[[#This Row],[Bank Construct?]]="Yes"),"Error 12: Cannot bank constructs that are already banked","")</f>
        <v/>
      </c>
      <c r="BW504" s="4" t="str" cm="1">
        <f t="array" ref="BW504">_xlfn.LET(
    _xlpm.ProblemFound, _xlfn.TEXTJOIN(", ", TRUE, IF(AND(Table65[[#This Row],[Synthesis Type]]="Other RNA", OR(Table65[[#This Row],[Codon Optimize Capitalized?]]="No", Table65[[#This Row],[Codon Optimize Capitalized?]]="")), IF((ISNUMBER(SEARCH(Table_pA_Check[pA Check], Table65[[#This Row],[Custom Sequence/Bank ID]]))), Table_pA_Check[pA Check], ""),IF((ISNUMBER(FIND(LOWER(Table_pA_Check[pA Check]), Table65[[#This Row],[Custom Sequence/Bank ID]]))), Table_pA_Check[pA Check], ""))),
    IF(_xlpm.ProblemFound="", "", "Error 13: Problem sequences found (" &amp; _xlpm.ProblemFound &amp; ")"))</f>
        <v/>
      </c>
      <c r="BX504" s="4" t="str">
        <f>IF(AND(Table65[[#This Row],[Service]] &lt;&gt; "", Table65[[#This Row],[Codon Optimize Capitalized?]]&lt;&gt; "No", Table65[[#This Row],[Codon Optimize Capitalized?]]&lt;&gt; "", Table65[[#This Row],[Codon Optimize Capitalized?]]&lt;&gt; "No Options", EXACT(Table65[[#This Row],[Custom Sequence/Bank ID]],LOWER(Table65[[#This Row],[Custom Sequence/Bank ID]]))),"Error 14: Codon optimization is selected, but sequence is lowercase. Change regions for optimization to uppercase","")</f>
        <v/>
      </c>
      <c r="BY504" s="4" t="str">
        <f>IF(COUNTIF(Table65[Name], Table65[[#This Row],[Name]]) &gt; 1, "Error 15: Duplicate name", "")</f>
        <v/>
      </c>
      <c r="BZ504" s="4" t="str">
        <f>IF(
   Table65[[#This Row],[Service]]&lt;&gt;"",
   IF(
      AND(Table65[[#This Row],[Formulation]]="", Table65[[#This Row],[Number of Aliquots]]&gt;1),
      "Error 16: The RTC can only aliquot formulated circRNA; unformulated circRNA is stable through many freeze-thaw cycles",
      ""
   ),
   ""
)</f>
        <v/>
      </c>
      <c r="CA504" s="4" t="str">
        <f>IF(
   Table65[[#This Row],[Service]]&lt;&gt;"",
   IF(
      Table65[[#This Row],[Number of Aliquots]] &gt; (Table65[[#This Row],[Quantity (mg)]]*20),
      "Error 17: Too many aliquots. Maximum aliquots for Quantity requested = " &amp; (Table65[[#This Row],[Quantity (mg)]]*20),
      ""
   ),
   ""
)</f>
        <v/>
      </c>
      <c r="CB504" s="4" t="str">
        <f>IF(
   AND(Table65[[#This Row],[Service]]&lt;&gt;"", Table65[[#This Row],[Quantity (mg)]]&lt;0.2, Table65[[#This Row],[Formulation]]&lt;&gt;"", Table65[[#This Row],[Formulation]]&lt;&gt;"None"),
   "Error 18: Quantity too low. Minimum is 0.2mg for formulations",
   ""
)</f>
        <v/>
      </c>
      <c r="CC504" s="4" t="str">
        <f>IF(
   AND(Table65[[#This Row],[Service]]&lt;&gt;"", Table65[[#This Row],[Vector]]="No Vector", Table65[[#This Row],[Service]]&lt;&gt;"HT Geneblock Custom RNA"),
   "Error 19: [No Vector] can only be used for Geneblock service",
   ""
)</f>
        <v/>
      </c>
      <c r="CD504" s="4" t="str">
        <f>_xlfn.LET(
    _xlpm.errorList, _xlfn.TEXTJOIN(". ", TRUE, Table_Sequence_Check[[#This Row],[Problem Sequence Check]:[GC Check]],Table_Sequence_Check[[#This Row],[Restriction Enzyme Error]:[Gblock No Vector Check]]),
    IF(AND(Table65[[#This Row],[Service]]&lt;&gt;"", Table65[[#This Row],[Custom Sequence/Bank ID]]&lt;&gt;"SPECIAL",_xlpm.errorList&lt;&gt;""), _xlpm.errorList &amp; ".", "")
)</f>
        <v/>
      </c>
      <c r="CF504" s="3" t="str">
        <f t="shared" si="35"/>
        <v>Required</v>
      </c>
      <c r="CG504" s="1" t="str">
        <f t="shared" si="36"/>
        <v>Optional</v>
      </c>
      <c r="CH504" s="1" t="str">
        <f>IF(Table65[[#This Row],[Service]]&lt;&gt;"",IF((Table65[[#This Row],[Service]]="HT Custom RNA") + (Table65[[#This Row],[Service]]="HT Geneblock Custom RNA"), "Empty","Required"),"Empty")</f>
        <v>Empty</v>
      </c>
      <c r="CI504" s="1" t="str">
        <f>IF(Table65[[#This Row],[Service]] = "Stock RNA", "Required","Empty")</f>
        <v>Empty</v>
      </c>
      <c r="CJ504" s="1" t="str">
        <f>IF(OR(Table65[[#This Row],[Service]] = "Custom RNA", Table65[[#This Row],[Service]] = "HT Custom RNA", Table65[[#This Row],[Service]] = "HT Geneblock Custom RNA", Table65[[#This Row],[Service]] = "Formulation"), "Required", "Empty")</f>
        <v>Empty</v>
      </c>
      <c r="CK504" s="1" t="str">
        <f>IF(OR(Table65[[#This Row],[Service]] = "Custom RNA", Table65[[#This Row],[Service]] = "HT Custom RNA", Table65[[#This Row],[Service]] = "HT Geneblock Custom RNA"), "Required", "Empty")</f>
        <v>Empty</v>
      </c>
      <c r="CL504" s="1" t="str">
        <f>IF(OR(Table65[[#This Row],[Service]] = "Custom RNA", Table65[[#This Row],[Service]] = "HT Custom RNA", Table65[[#This Row],[Service]] = "HT Geneblock Custom RNA"), "Required", "Empty")</f>
        <v>Empty</v>
      </c>
      <c r="CM504" s="1" t="str">
        <f>IF(OR(Table65[[#This Row],[Service]] = "Custom RNA", Table65[[#This Row],[Service]] = "HT Custom RNA", Table65[[#This Row],[Service]] = "HT Geneblock Custom RNA"), "Required", "Empty")</f>
        <v>Empty</v>
      </c>
      <c r="CN504" s="1" t="str">
        <f>IF(AND(Table65[[#This Row],[Vector]]&lt;&gt;"Banked Construct", OR(Table65[[#This Row],[Service]] = "Custom RNA", Table65[[#This Row],[Service]] = "HT Custom RNA",Table65[[#This Row],[Service]] = "HT Geneblock Custom RNA",)), "Optional", "Empty")</f>
        <v>Empty</v>
      </c>
      <c r="CO504" s="1" t="str">
        <f>IF(OR(Table65[[#This Row],[Service]] = "Custom RNA", Table65[[#This Row],[Service]] = "HT Custom RNA"), "Optional", "Empty")</f>
        <v>Empty</v>
      </c>
      <c r="CP504" s="1" t="str">
        <f>IF(OR(Table65[[#This Row],[Service]] = "Custom RNA", Table65[[#This Row],[Service]] = "HT Custom RNA", Table65[[#This Row],[Service]] = "HT Custom Geneblock RNA"), "Optional", "Empty")</f>
        <v>Empty</v>
      </c>
      <c r="CQ504" s="1" t="str">
        <f>IF(Table65[[#This Row],[Service]]&lt;&gt;"",IF(OR(Table65[[#This Row],[Service]]="HT Custom RNA", Table65[[#This Row],[Service]]="HT Geneblock Custom RNA"), "Empty","Optional"),"Empty")</f>
        <v>Empty</v>
      </c>
      <c r="CR504" s="1" t="str">
        <f>IF(AND(Table65[[#This Row],[Formulation]]&lt;&gt;"",Table65[[#This Row],[Formulation]]&lt;&gt;"None",Table65[[#This Row],[Formulation]]&lt;&gt;"No Options"), "Required","Empty")</f>
        <v>Empty</v>
      </c>
      <c r="CS504" s="1" t="str">
        <f>IF(AND(Table65[[#This Row],[Formulation]]&lt;&gt;"",Table65[[#This Row],[Formulation]]&lt;&gt;"None",Table65[[#This Row],[Formulation]]&lt;&gt;"No Options"), "Optional","Empty")</f>
        <v>Empty</v>
      </c>
      <c r="CT504" s="1" t="str">
        <f t="shared" si="37"/>
        <v>Optional</v>
      </c>
      <c r="CU504" s="1" t="str">
        <f t="shared" si="38"/>
        <v>Optional</v>
      </c>
      <c r="CV504" s="2" t="str">
        <f t="shared" si="39"/>
        <v>Optional</v>
      </c>
    </row>
    <row r="505" spans="1:100" ht="15" thickBot="1" x14ac:dyDescent="0.4">
      <c r="A505" s="63"/>
      <c r="B505" s="14"/>
      <c r="C505" s="14"/>
      <c r="D505" s="14"/>
      <c r="E505" s="14"/>
      <c r="F505" s="14"/>
      <c r="G505" s="14"/>
      <c r="H505" s="14"/>
      <c r="I505" s="14"/>
      <c r="J505" s="14"/>
      <c r="K505" s="14"/>
      <c r="L505" s="14"/>
      <c r="M505" s="14"/>
      <c r="N505" s="14"/>
      <c r="O505" s="14"/>
      <c r="P505" s="14"/>
      <c r="Q505" s="14"/>
      <c r="R505" s="64"/>
      <c r="S505" s="64"/>
      <c r="T505" s="64"/>
      <c r="U505" s="65"/>
      <c r="BG505" s="11"/>
      <c r="BH505" s="11"/>
      <c r="BI505" s="11"/>
      <c r="BJ505" s="11"/>
      <c r="BK505" s="11"/>
      <c r="BL505" s="11"/>
      <c r="BM505" s="11"/>
      <c r="BN505" s="11"/>
      <c r="BO505" s="11"/>
      <c r="BP505" s="11"/>
      <c r="BQ505" s="11"/>
      <c r="BR505" s="11"/>
      <c r="BS505" s="11"/>
      <c r="BT505" s="11"/>
      <c r="BU505" s="11"/>
      <c r="BV505" s="11"/>
      <c r="BW505" s="11"/>
      <c r="BX505" s="11"/>
      <c r="BY505" s="11"/>
      <c r="BZ505" s="11"/>
      <c r="CA505" s="11"/>
      <c r="CB505" s="11"/>
      <c r="CC505" s="11"/>
      <c r="CD505" s="11"/>
      <c r="CF505" s="68"/>
      <c r="CG505" s="68"/>
      <c r="CH505" s="68"/>
      <c r="CI505" s="68"/>
      <c r="CJ505" s="68"/>
      <c r="CK505" s="68"/>
      <c r="CL505" s="68"/>
      <c r="CM505" s="68"/>
      <c r="CN505" s="68"/>
      <c r="CO505" s="68"/>
      <c r="CP505" s="68"/>
      <c r="CQ505" s="68"/>
      <c r="CR505" s="68"/>
      <c r="CS505" s="68"/>
      <c r="CT505" s="68"/>
      <c r="CU505" s="68"/>
      <c r="CV505" s="68"/>
    </row>
    <row r="506" spans="1:100" hidden="1" x14ac:dyDescent="0.35">
      <c r="R506" s="19"/>
      <c r="S506" s="19"/>
      <c r="T506" s="19"/>
    </row>
    <row r="507" spans="1:100" hidden="1" x14ac:dyDescent="0.35">
      <c r="R507" s="19"/>
      <c r="S507" s="19"/>
      <c r="T507" s="19"/>
    </row>
    <row r="508" spans="1:100" hidden="1" x14ac:dyDescent="0.35">
      <c r="R508" s="19"/>
      <c r="S508" s="19"/>
      <c r="T508" s="19"/>
    </row>
    <row r="509" spans="1:100" hidden="1" x14ac:dyDescent="0.35">
      <c r="R509" s="19"/>
      <c r="S509" s="19"/>
      <c r="T509" s="19"/>
    </row>
    <row r="510" spans="1:100" hidden="1" x14ac:dyDescent="0.35">
      <c r="R510" s="19"/>
      <c r="S510" s="19"/>
      <c r="T510" s="19"/>
    </row>
    <row r="511" spans="1:100" hidden="1" x14ac:dyDescent="0.35">
      <c r="R511" s="19"/>
      <c r="S511" s="19"/>
      <c r="T511" s="19"/>
    </row>
    <row r="512" spans="1:100" hidden="1" x14ac:dyDescent="0.35">
      <c r="R512" s="19"/>
      <c r="S512" s="19"/>
      <c r="T512" s="19"/>
    </row>
    <row r="513" spans="18:20" hidden="1" x14ac:dyDescent="0.35">
      <c r="R513" s="19"/>
      <c r="S513" s="19"/>
      <c r="T513" s="19"/>
    </row>
    <row r="514" spans="18:20" hidden="1" x14ac:dyDescent="0.35">
      <c r="R514" s="19"/>
      <c r="S514" s="19"/>
      <c r="T514" s="19"/>
    </row>
    <row r="515" spans="18:20" hidden="1" x14ac:dyDescent="0.35">
      <c r="R515" s="19"/>
      <c r="S515" s="19"/>
      <c r="T515" s="19"/>
    </row>
    <row r="516" spans="18:20" hidden="1" x14ac:dyDescent="0.35">
      <c r="R516" s="19"/>
      <c r="S516" s="19"/>
      <c r="T516" s="19"/>
    </row>
    <row r="517" spans="18:20" hidden="1" x14ac:dyDescent="0.35">
      <c r="R517" s="19"/>
      <c r="S517" s="19"/>
      <c r="T517" s="19"/>
    </row>
    <row r="518" spans="18:20" hidden="1" x14ac:dyDescent="0.35">
      <c r="R518" s="19"/>
      <c r="S518" s="19"/>
      <c r="T518" s="19"/>
    </row>
    <row r="519" spans="18:20" hidden="1" x14ac:dyDescent="0.35">
      <c r="R519" s="19"/>
      <c r="S519" s="19"/>
      <c r="T519" s="19"/>
    </row>
    <row r="520" spans="18:20" hidden="1" x14ac:dyDescent="0.35">
      <c r="R520" s="19"/>
      <c r="S520" s="19"/>
      <c r="T520" s="19"/>
    </row>
    <row r="521" spans="18:20" hidden="1" x14ac:dyDescent="0.35">
      <c r="R521" s="19"/>
      <c r="S521" s="19"/>
      <c r="T521" s="19"/>
    </row>
    <row r="522" spans="18:20" hidden="1" x14ac:dyDescent="0.35">
      <c r="R522" s="19"/>
      <c r="S522" s="19"/>
      <c r="T522" s="19"/>
    </row>
    <row r="523" spans="18:20" hidden="1" x14ac:dyDescent="0.35">
      <c r="R523" s="19"/>
      <c r="S523" s="19"/>
      <c r="T523" s="19"/>
    </row>
    <row r="524" spans="18:20" hidden="1" x14ac:dyDescent="0.35">
      <c r="R524" s="19"/>
      <c r="S524" s="19"/>
      <c r="T524" s="19"/>
    </row>
    <row r="525" spans="18:20" hidden="1" x14ac:dyDescent="0.35">
      <c r="R525" s="19"/>
      <c r="S525" s="19"/>
      <c r="T525" s="19"/>
    </row>
    <row r="526" spans="18:20" hidden="1" x14ac:dyDescent="0.35">
      <c r="R526" s="19"/>
      <c r="S526" s="19"/>
      <c r="T526" s="19"/>
    </row>
    <row r="527" spans="18:20" hidden="1" x14ac:dyDescent="0.35">
      <c r="R527" s="19"/>
      <c r="S527" s="19"/>
      <c r="T527" s="19"/>
    </row>
    <row r="528" spans="18:20" hidden="1" x14ac:dyDescent="0.35">
      <c r="R528" s="19"/>
      <c r="S528" s="19"/>
      <c r="T528" s="19"/>
    </row>
    <row r="529" spans="18:20" hidden="1" x14ac:dyDescent="0.35">
      <c r="R529" s="19"/>
      <c r="S529" s="19"/>
      <c r="T529" s="19"/>
    </row>
    <row r="530" spans="18:20" hidden="1" x14ac:dyDescent="0.35">
      <c r="R530" s="19"/>
      <c r="S530" s="19"/>
      <c r="T530" s="19"/>
    </row>
    <row r="531" spans="18:20" hidden="1" x14ac:dyDescent="0.35">
      <c r="R531" s="19"/>
      <c r="S531" s="19"/>
      <c r="T531" s="19"/>
    </row>
    <row r="532" spans="18:20" hidden="1" x14ac:dyDescent="0.35">
      <c r="R532" s="19"/>
      <c r="S532" s="19"/>
      <c r="T532" s="19"/>
    </row>
    <row r="533" spans="18:20" hidden="1" x14ac:dyDescent="0.35">
      <c r="R533" s="19"/>
      <c r="S533" s="19"/>
      <c r="T533" s="19"/>
    </row>
    <row r="534" spans="18:20" hidden="1" x14ac:dyDescent="0.35">
      <c r="R534" s="19"/>
      <c r="S534" s="19"/>
      <c r="T534" s="19"/>
    </row>
    <row r="535" spans="18:20" hidden="1" x14ac:dyDescent="0.35">
      <c r="R535" s="19"/>
      <c r="S535" s="19"/>
      <c r="T535" s="19"/>
    </row>
    <row r="536" spans="18:20" hidden="1" x14ac:dyDescent="0.35">
      <c r="R536" s="19"/>
      <c r="S536" s="19"/>
      <c r="T536" s="19"/>
    </row>
    <row r="537" spans="18:20" hidden="1" x14ac:dyDescent="0.35">
      <c r="R537" s="19"/>
      <c r="S537" s="19"/>
      <c r="T537" s="19"/>
    </row>
    <row r="538" spans="18:20" hidden="1" x14ac:dyDescent="0.35">
      <c r="R538" s="19"/>
      <c r="S538" s="19"/>
      <c r="T538" s="19"/>
    </row>
    <row r="539" spans="18:20" hidden="1" x14ac:dyDescent="0.35">
      <c r="R539" s="19"/>
      <c r="S539" s="19"/>
      <c r="T539" s="19"/>
    </row>
    <row r="540" spans="18:20" hidden="1" x14ac:dyDescent="0.35">
      <c r="R540" s="19"/>
      <c r="S540" s="19"/>
      <c r="T540" s="19"/>
    </row>
    <row r="541" spans="18:20" hidden="1" x14ac:dyDescent="0.35">
      <c r="R541" s="19"/>
      <c r="S541" s="19"/>
      <c r="T541" s="19"/>
    </row>
    <row r="542" spans="18:20" hidden="1" x14ac:dyDescent="0.35">
      <c r="R542" s="19"/>
      <c r="S542" s="19"/>
      <c r="T542" s="19"/>
    </row>
    <row r="543" spans="18:20" hidden="1" x14ac:dyDescent="0.35">
      <c r="R543" s="19"/>
      <c r="S543" s="19"/>
      <c r="T543" s="19"/>
    </row>
    <row r="544" spans="18:20" hidden="1" x14ac:dyDescent="0.35">
      <c r="R544" s="19"/>
      <c r="S544" s="19"/>
      <c r="T544" s="19"/>
    </row>
    <row r="545" spans="18:20" hidden="1" x14ac:dyDescent="0.35">
      <c r="R545" s="19"/>
      <c r="S545" s="19"/>
      <c r="T545" s="19"/>
    </row>
    <row r="546" spans="18:20" hidden="1" x14ac:dyDescent="0.35">
      <c r="R546" s="19"/>
      <c r="S546" s="19"/>
      <c r="T546" s="19"/>
    </row>
    <row r="547" spans="18:20" hidden="1" x14ac:dyDescent="0.35">
      <c r="R547" s="19"/>
      <c r="S547" s="19"/>
      <c r="T547" s="19"/>
    </row>
    <row r="548" spans="18:20" hidden="1" x14ac:dyDescent="0.35">
      <c r="R548" s="19"/>
      <c r="S548" s="19"/>
      <c r="T548" s="19"/>
    </row>
    <row r="549" spans="18:20" hidden="1" x14ac:dyDescent="0.35">
      <c r="R549" s="19"/>
      <c r="S549" s="19"/>
      <c r="T549" s="19"/>
    </row>
    <row r="550" spans="18:20" hidden="1" x14ac:dyDescent="0.35">
      <c r="R550" s="19"/>
      <c r="S550" s="19"/>
      <c r="T550" s="19"/>
    </row>
    <row r="551" spans="18:20" hidden="1" x14ac:dyDescent="0.35">
      <c r="R551" s="19"/>
      <c r="S551" s="19"/>
      <c r="T551" s="19"/>
    </row>
    <row r="552" spans="18:20" hidden="1" x14ac:dyDescent="0.35">
      <c r="R552" s="19"/>
      <c r="S552" s="19"/>
      <c r="T552" s="19"/>
    </row>
    <row r="553" spans="18:20" hidden="1" x14ac:dyDescent="0.35">
      <c r="R553" s="19"/>
      <c r="S553" s="19"/>
      <c r="T553" s="19"/>
    </row>
    <row r="554" spans="18:20" hidden="1" x14ac:dyDescent="0.35">
      <c r="R554" s="19"/>
      <c r="S554" s="19"/>
      <c r="T554" s="19"/>
    </row>
    <row r="555" spans="18:20" hidden="1" x14ac:dyDescent="0.35">
      <c r="R555" s="19"/>
      <c r="S555" s="19"/>
      <c r="T555" s="19"/>
    </row>
    <row r="556" spans="18:20" hidden="1" x14ac:dyDescent="0.35">
      <c r="R556" s="19"/>
      <c r="S556" s="19"/>
      <c r="T556" s="19"/>
    </row>
    <row r="557" spans="18:20" hidden="1" x14ac:dyDescent="0.35">
      <c r="R557" s="19"/>
      <c r="S557" s="19"/>
      <c r="T557" s="19"/>
    </row>
    <row r="558" spans="18:20" hidden="1" x14ac:dyDescent="0.35">
      <c r="R558" s="19"/>
      <c r="S558" s="19"/>
      <c r="T558" s="19"/>
    </row>
    <row r="559" spans="18:20" hidden="1" x14ac:dyDescent="0.35">
      <c r="R559" s="19"/>
      <c r="S559" s="19"/>
      <c r="T559" s="19"/>
    </row>
    <row r="560" spans="18:20" hidden="1" x14ac:dyDescent="0.35">
      <c r="R560" s="19"/>
      <c r="S560" s="19"/>
      <c r="T560" s="19"/>
    </row>
    <row r="561" spans="18:20" hidden="1" x14ac:dyDescent="0.35">
      <c r="R561" s="19"/>
      <c r="S561" s="19"/>
      <c r="T561" s="19"/>
    </row>
    <row r="562" spans="18:20" hidden="1" x14ac:dyDescent="0.35">
      <c r="R562" s="19"/>
      <c r="S562" s="19"/>
      <c r="T562" s="19"/>
    </row>
    <row r="563" spans="18:20" hidden="1" x14ac:dyDescent="0.35">
      <c r="R563" s="19"/>
      <c r="S563" s="19"/>
      <c r="T563" s="19"/>
    </row>
    <row r="564" spans="18:20" hidden="1" x14ac:dyDescent="0.35">
      <c r="R564" s="19"/>
      <c r="S564" s="19"/>
      <c r="T564" s="19"/>
    </row>
    <row r="565" spans="18:20" hidden="1" x14ac:dyDescent="0.35">
      <c r="R565" s="19"/>
      <c r="S565" s="19"/>
      <c r="T565" s="19"/>
    </row>
    <row r="566" spans="18:20" hidden="1" x14ac:dyDescent="0.35">
      <c r="R566" s="19"/>
      <c r="S566" s="19"/>
      <c r="T566" s="19"/>
    </row>
    <row r="567" spans="18:20" hidden="1" x14ac:dyDescent="0.35">
      <c r="R567" s="19"/>
      <c r="S567" s="19"/>
      <c r="T567" s="19"/>
    </row>
    <row r="568" spans="18:20" hidden="1" x14ac:dyDescent="0.35">
      <c r="R568" s="19"/>
      <c r="S568" s="19"/>
      <c r="T568" s="19"/>
    </row>
    <row r="569" spans="18:20" hidden="1" x14ac:dyDescent="0.35">
      <c r="R569" s="19"/>
      <c r="S569" s="19"/>
      <c r="T569" s="19"/>
    </row>
    <row r="570" spans="18:20" hidden="1" x14ac:dyDescent="0.35">
      <c r="R570" s="19"/>
      <c r="S570" s="19"/>
      <c r="T570" s="19"/>
    </row>
    <row r="571" spans="18:20" hidden="1" x14ac:dyDescent="0.35">
      <c r="R571" s="19"/>
      <c r="S571" s="19"/>
      <c r="T571" s="19"/>
    </row>
    <row r="572" spans="18:20" hidden="1" x14ac:dyDescent="0.35">
      <c r="R572" s="19"/>
      <c r="S572" s="19"/>
      <c r="T572" s="19"/>
    </row>
    <row r="573" spans="18:20" hidden="1" x14ac:dyDescent="0.35">
      <c r="R573" s="19"/>
      <c r="S573" s="19"/>
      <c r="T573" s="19"/>
    </row>
    <row r="574" spans="18:20" hidden="1" x14ac:dyDescent="0.35">
      <c r="R574" s="19"/>
      <c r="S574" s="19"/>
      <c r="T574" s="19"/>
    </row>
    <row r="575" spans="18:20" hidden="1" x14ac:dyDescent="0.35">
      <c r="R575" s="19"/>
      <c r="S575" s="19"/>
      <c r="T575" s="19"/>
    </row>
    <row r="576" spans="18:20" hidden="1" x14ac:dyDescent="0.35">
      <c r="R576" s="19"/>
      <c r="S576" s="19"/>
      <c r="T576" s="19"/>
    </row>
    <row r="577" spans="18:20" hidden="1" x14ac:dyDescent="0.35">
      <c r="R577" s="19"/>
      <c r="S577" s="19"/>
      <c r="T577" s="19"/>
    </row>
    <row r="578" spans="18:20" hidden="1" x14ac:dyDescent="0.35">
      <c r="R578" s="19"/>
      <c r="S578" s="19"/>
      <c r="T578" s="19"/>
    </row>
    <row r="579" spans="18:20" hidden="1" x14ac:dyDescent="0.35">
      <c r="R579" s="19"/>
      <c r="S579" s="19"/>
      <c r="T579" s="19"/>
    </row>
    <row r="580" spans="18:20" hidden="1" x14ac:dyDescent="0.35">
      <c r="R580" s="19"/>
      <c r="S580" s="19"/>
      <c r="T580" s="19"/>
    </row>
    <row r="581" spans="18:20" hidden="1" x14ac:dyDescent="0.35">
      <c r="R581" s="19"/>
      <c r="S581" s="19"/>
      <c r="T581" s="19"/>
    </row>
    <row r="582" spans="18:20" hidden="1" x14ac:dyDescent="0.35">
      <c r="R582" s="19"/>
      <c r="S582" s="19"/>
      <c r="T582" s="19"/>
    </row>
    <row r="583" spans="18:20" hidden="1" x14ac:dyDescent="0.35">
      <c r="R583" s="19"/>
      <c r="S583" s="19"/>
      <c r="T583" s="19"/>
    </row>
    <row r="584" spans="18:20" hidden="1" x14ac:dyDescent="0.35">
      <c r="R584" s="19"/>
      <c r="S584" s="19"/>
      <c r="T584" s="19"/>
    </row>
    <row r="585" spans="18:20" hidden="1" x14ac:dyDescent="0.35">
      <c r="R585" s="19"/>
      <c r="S585" s="19"/>
      <c r="T585" s="19"/>
    </row>
    <row r="586" spans="18:20" hidden="1" x14ac:dyDescent="0.35">
      <c r="R586" s="19"/>
      <c r="S586" s="19"/>
      <c r="T586" s="19"/>
    </row>
    <row r="587" spans="18:20" hidden="1" x14ac:dyDescent="0.35">
      <c r="R587" s="19"/>
      <c r="S587" s="19"/>
      <c r="T587" s="19"/>
    </row>
    <row r="588" spans="18:20" hidden="1" x14ac:dyDescent="0.35">
      <c r="R588" s="19"/>
      <c r="S588" s="19"/>
      <c r="T588" s="19"/>
    </row>
    <row r="589" spans="18:20" hidden="1" x14ac:dyDescent="0.35">
      <c r="R589" s="19"/>
      <c r="S589" s="19"/>
      <c r="T589" s="19"/>
    </row>
    <row r="590" spans="18:20" hidden="1" x14ac:dyDescent="0.35">
      <c r="R590" s="19"/>
      <c r="S590" s="19"/>
      <c r="T590" s="19"/>
    </row>
    <row r="591" spans="18:20" hidden="1" x14ac:dyDescent="0.35">
      <c r="R591" s="19"/>
      <c r="S591" s="19"/>
      <c r="T591" s="19"/>
    </row>
    <row r="592" spans="18:20" hidden="1" x14ac:dyDescent="0.35">
      <c r="R592" s="19"/>
      <c r="S592" s="19"/>
      <c r="T592" s="19"/>
    </row>
    <row r="593" spans="18:20" hidden="1" x14ac:dyDescent="0.35">
      <c r="R593" s="19"/>
      <c r="S593" s="19"/>
      <c r="T593" s="19"/>
    </row>
    <row r="594" spans="18:20" hidden="1" x14ac:dyDescent="0.35">
      <c r="R594" s="19"/>
      <c r="S594" s="19"/>
      <c r="T594" s="19"/>
    </row>
    <row r="595" spans="18:20" hidden="1" x14ac:dyDescent="0.35">
      <c r="R595" s="19"/>
      <c r="S595" s="19"/>
      <c r="T595" s="19"/>
    </row>
    <row r="596" spans="18:20" hidden="1" x14ac:dyDescent="0.35">
      <c r="R596" s="19"/>
      <c r="S596" s="19"/>
      <c r="T596" s="19"/>
    </row>
    <row r="597" spans="18:20" hidden="1" x14ac:dyDescent="0.35">
      <c r="R597" s="19"/>
      <c r="S597" s="19"/>
      <c r="T597" s="19"/>
    </row>
    <row r="598" spans="18:20" hidden="1" x14ac:dyDescent="0.35">
      <c r="R598" s="19"/>
      <c r="S598" s="19"/>
      <c r="T598" s="19"/>
    </row>
    <row r="599" spans="18:20" hidden="1" x14ac:dyDescent="0.35">
      <c r="R599" s="19"/>
      <c r="S599" s="19"/>
      <c r="T599" s="19"/>
    </row>
    <row r="600" spans="18:20" hidden="1" x14ac:dyDescent="0.35">
      <c r="R600" s="19"/>
      <c r="S600" s="19"/>
      <c r="T600" s="19"/>
    </row>
    <row r="601" spans="18:20" hidden="1" x14ac:dyDescent="0.35">
      <c r="R601" s="19"/>
      <c r="S601" s="19"/>
      <c r="T601" s="19"/>
    </row>
    <row r="602" spans="18:20" hidden="1" x14ac:dyDescent="0.35">
      <c r="R602" s="19"/>
      <c r="S602" s="19"/>
      <c r="T602" s="19"/>
    </row>
    <row r="603" spans="18:20" hidden="1" x14ac:dyDescent="0.35">
      <c r="R603" s="19"/>
      <c r="S603" s="19"/>
      <c r="T603" s="19"/>
    </row>
    <row r="604" spans="18:20" hidden="1" x14ac:dyDescent="0.35">
      <c r="R604" s="19"/>
      <c r="S604" s="19"/>
      <c r="T604" s="19"/>
    </row>
    <row r="605" spans="18:20" hidden="1" x14ac:dyDescent="0.35">
      <c r="R605" s="19"/>
      <c r="S605" s="19"/>
      <c r="T605" s="19"/>
    </row>
    <row r="606" spans="18:20" hidden="1" x14ac:dyDescent="0.35">
      <c r="R606" s="19"/>
      <c r="S606" s="19"/>
      <c r="T606" s="19"/>
    </row>
    <row r="607" spans="18:20" hidden="1" x14ac:dyDescent="0.35">
      <c r="R607" s="19"/>
      <c r="S607" s="19"/>
      <c r="T607" s="19"/>
    </row>
    <row r="608" spans="18:20" hidden="1" x14ac:dyDescent="0.35">
      <c r="R608" s="19"/>
      <c r="S608" s="19"/>
      <c r="T608" s="19"/>
    </row>
    <row r="609" spans="18:20" hidden="1" x14ac:dyDescent="0.35">
      <c r="R609" s="19"/>
      <c r="S609" s="19"/>
      <c r="T609" s="19"/>
    </row>
    <row r="610" spans="18:20" hidden="1" x14ac:dyDescent="0.35">
      <c r="R610" s="19"/>
      <c r="S610" s="19"/>
      <c r="T610" s="19"/>
    </row>
    <row r="611" spans="18:20" hidden="1" x14ac:dyDescent="0.35">
      <c r="R611" s="19"/>
      <c r="S611" s="19"/>
      <c r="T611" s="19"/>
    </row>
    <row r="612" spans="18:20" hidden="1" x14ac:dyDescent="0.35">
      <c r="R612" s="19"/>
      <c r="S612" s="19"/>
      <c r="T612" s="19"/>
    </row>
    <row r="613" spans="18:20" hidden="1" x14ac:dyDescent="0.35">
      <c r="R613" s="19"/>
      <c r="S613" s="19"/>
      <c r="T613" s="19"/>
    </row>
    <row r="614" spans="18:20" hidden="1" x14ac:dyDescent="0.35">
      <c r="R614" s="19"/>
      <c r="S614" s="19"/>
      <c r="T614" s="19"/>
    </row>
    <row r="615" spans="18:20" hidden="1" x14ac:dyDescent="0.35">
      <c r="R615" s="19"/>
      <c r="S615" s="19"/>
      <c r="T615" s="19"/>
    </row>
    <row r="616" spans="18:20" hidden="1" x14ac:dyDescent="0.35">
      <c r="R616" s="19"/>
      <c r="S616" s="19"/>
      <c r="T616" s="19"/>
    </row>
    <row r="617" spans="18:20" hidden="1" x14ac:dyDescent="0.35">
      <c r="R617" s="19"/>
      <c r="S617" s="19"/>
      <c r="T617" s="19"/>
    </row>
    <row r="618" spans="18:20" hidden="1" x14ac:dyDescent="0.35">
      <c r="R618" s="19"/>
      <c r="S618" s="19"/>
      <c r="T618" s="19"/>
    </row>
    <row r="619" spans="18:20" hidden="1" x14ac:dyDescent="0.35">
      <c r="R619" s="19"/>
      <c r="S619" s="19"/>
      <c r="T619" s="19"/>
    </row>
    <row r="620" spans="18:20" hidden="1" x14ac:dyDescent="0.35">
      <c r="R620" s="19"/>
      <c r="S620" s="19"/>
      <c r="T620" s="19"/>
    </row>
    <row r="621" spans="18:20" hidden="1" x14ac:dyDescent="0.35">
      <c r="R621" s="19"/>
      <c r="S621" s="19"/>
      <c r="T621" s="19"/>
    </row>
    <row r="622" spans="18:20" hidden="1" x14ac:dyDescent="0.35">
      <c r="R622" s="19"/>
      <c r="S622" s="19"/>
      <c r="T622" s="19"/>
    </row>
    <row r="623" spans="18:20" hidden="1" x14ac:dyDescent="0.35">
      <c r="R623" s="19"/>
      <c r="S623" s="19"/>
      <c r="T623" s="19"/>
    </row>
    <row r="624" spans="18:20" hidden="1" x14ac:dyDescent="0.35">
      <c r="R624" s="19"/>
      <c r="S624" s="19"/>
      <c r="T624" s="19"/>
    </row>
    <row r="625" spans="18:20" hidden="1" x14ac:dyDescent="0.35">
      <c r="R625" s="19"/>
      <c r="S625" s="19"/>
      <c r="T625" s="19"/>
    </row>
    <row r="626" spans="18:20" hidden="1" x14ac:dyDescent="0.35">
      <c r="R626" s="19"/>
      <c r="S626" s="19"/>
      <c r="T626" s="19"/>
    </row>
    <row r="627" spans="18:20" hidden="1" x14ac:dyDescent="0.35">
      <c r="R627" s="19"/>
      <c r="S627" s="19"/>
      <c r="T627" s="19"/>
    </row>
    <row r="628" spans="18:20" hidden="1" x14ac:dyDescent="0.35">
      <c r="R628" s="19"/>
      <c r="S628" s="19"/>
      <c r="T628" s="19"/>
    </row>
    <row r="629" spans="18:20" hidden="1" x14ac:dyDescent="0.35">
      <c r="R629" s="19"/>
      <c r="S629" s="19"/>
      <c r="T629" s="19"/>
    </row>
    <row r="630" spans="18:20" hidden="1" x14ac:dyDescent="0.35">
      <c r="R630" s="19"/>
      <c r="S630" s="19"/>
      <c r="T630" s="19"/>
    </row>
    <row r="631" spans="18:20" hidden="1" x14ac:dyDescent="0.35">
      <c r="R631" s="19"/>
      <c r="S631" s="19"/>
      <c r="T631" s="19"/>
    </row>
    <row r="632" spans="18:20" hidden="1" x14ac:dyDescent="0.35">
      <c r="R632" s="19"/>
      <c r="S632" s="19"/>
      <c r="T632" s="19"/>
    </row>
    <row r="633" spans="18:20" hidden="1" x14ac:dyDescent="0.35">
      <c r="R633" s="19"/>
      <c r="S633" s="19"/>
      <c r="T633" s="19"/>
    </row>
    <row r="634" spans="18:20" hidden="1" x14ac:dyDescent="0.35">
      <c r="R634" s="19"/>
      <c r="S634" s="19"/>
      <c r="T634" s="19"/>
    </row>
    <row r="635" spans="18:20" hidden="1" x14ac:dyDescent="0.35">
      <c r="R635" s="19"/>
      <c r="S635" s="19"/>
      <c r="T635" s="19"/>
    </row>
    <row r="636" spans="18:20" hidden="1" x14ac:dyDescent="0.35">
      <c r="R636" s="19"/>
      <c r="S636" s="19"/>
      <c r="T636" s="19"/>
    </row>
    <row r="637" spans="18:20" hidden="1" x14ac:dyDescent="0.35">
      <c r="R637" s="19"/>
      <c r="S637" s="19"/>
      <c r="T637" s="19"/>
    </row>
    <row r="638" spans="18:20" hidden="1" x14ac:dyDescent="0.35">
      <c r="R638" s="19"/>
      <c r="S638" s="19"/>
      <c r="T638" s="19"/>
    </row>
    <row r="639" spans="18:20" hidden="1" x14ac:dyDescent="0.35">
      <c r="R639" s="19"/>
      <c r="S639" s="19"/>
      <c r="T639" s="19"/>
    </row>
    <row r="640" spans="18:20" hidden="1" x14ac:dyDescent="0.35">
      <c r="R640" s="19"/>
      <c r="S640" s="19"/>
      <c r="T640" s="19"/>
    </row>
    <row r="641" spans="18:20" hidden="1" x14ac:dyDescent="0.35">
      <c r="R641" s="19"/>
      <c r="S641" s="19"/>
      <c r="T641" s="19"/>
    </row>
    <row r="642" spans="18:20" hidden="1" x14ac:dyDescent="0.35">
      <c r="R642" s="19"/>
      <c r="S642" s="19"/>
      <c r="T642" s="19"/>
    </row>
    <row r="643" spans="18:20" hidden="1" x14ac:dyDescent="0.35">
      <c r="R643" s="19"/>
      <c r="S643" s="19"/>
      <c r="T643" s="19"/>
    </row>
    <row r="644" spans="18:20" hidden="1" x14ac:dyDescent="0.35">
      <c r="R644" s="19"/>
      <c r="S644" s="19"/>
      <c r="T644" s="19"/>
    </row>
    <row r="645" spans="18:20" hidden="1" x14ac:dyDescent="0.35">
      <c r="R645" s="19"/>
      <c r="S645" s="19"/>
      <c r="T645" s="19"/>
    </row>
    <row r="646" spans="18:20" hidden="1" x14ac:dyDescent="0.35">
      <c r="R646" s="19"/>
      <c r="S646" s="19"/>
      <c r="T646" s="19"/>
    </row>
    <row r="647" spans="18:20" hidden="1" x14ac:dyDescent="0.35">
      <c r="R647" s="19"/>
      <c r="S647" s="19"/>
      <c r="T647" s="19"/>
    </row>
    <row r="648" spans="18:20" hidden="1" x14ac:dyDescent="0.35">
      <c r="R648" s="19"/>
      <c r="S648" s="19"/>
      <c r="T648" s="19"/>
    </row>
    <row r="649" spans="18:20" hidden="1" x14ac:dyDescent="0.35">
      <c r="R649" s="19"/>
      <c r="S649" s="19"/>
      <c r="T649" s="19"/>
    </row>
    <row r="650" spans="18:20" hidden="1" x14ac:dyDescent="0.35">
      <c r="R650" s="19"/>
      <c r="S650" s="19"/>
      <c r="T650" s="19"/>
    </row>
    <row r="651" spans="18:20" hidden="1" x14ac:dyDescent="0.35">
      <c r="R651" s="19"/>
      <c r="S651" s="19"/>
      <c r="T651" s="19"/>
    </row>
    <row r="652" spans="18:20" hidden="1" x14ac:dyDescent="0.35">
      <c r="R652" s="19"/>
      <c r="S652" s="19"/>
      <c r="T652" s="19"/>
    </row>
    <row r="653" spans="18:20" hidden="1" x14ac:dyDescent="0.35">
      <c r="R653" s="19"/>
      <c r="S653" s="19"/>
      <c r="T653" s="19"/>
    </row>
    <row r="654" spans="18:20" hidden="1" x14ac:dyDescent="0.35">
      <c r="R654" s="19"/>
      <c r="S654" s="19"/>
      <c r="T654" s="19"/>
    </row>
    <row r="655" spans="18:20" hidden="1" x14ac:dyDescent="0.35">
      <c r="R655" s="19"/>
      <c r="S655" s="19"/>
      <c r="T655" s="19"/>
    </row>
    <row r="656" spans="18:20" hidden="1" x14ac:dyDescent="0.35">
      <c r="R656" s="19"/>
      <c r="S656" s="19"/>
      <c r="T656" s="19"/>
    </row>
    <row r="657" spans="18:20" hidden="1" x14ac:dyDescent="0.35">
      <c r="R657" s="19"/>
      <c r="S657" s="19"/>
      <c r="T657" s="19"/>
    </row>
    <row r="658" spans="18:20" hidden="1" x14ac:dyDescent="0.35">
      <c r="R658" s="19"/>
      <c r="S658" s="19"/>
      <c r="T658" s="19"/>
    </row>
    <row r="659" spans="18:20" hidden="1" x14ac:dyDescent="0.35">
      <c r="R659" s="19"/>
      <c r="S659" s="19"/>
      <c r="T659" s="19"/>
    </row>
    <row r="660" spans="18:20" hidden="1" x14ac:dyDescent="0.35">
      <c r="R660" s="19"/>
      <c r="S660" s="19"/>
      <c r="T660" s="19"/>
    </row>
    <row r="661" spans="18:20" hidden="1" x14ac:dyDescent="0.35">
      <c r="R661" s="19"/>
      <c r="S661" s="19"/>
      <c r="T661" s="19"/>
    </row>
    <row r="662" spans="18:20" hidden="1" x14ac:dyDescent="0.35">
      <c r="R662" s="19"/>
      <c r="S662" s="19"/>
      <c r="T662" s="19"/>
    </row>
    <row r="663" spans="18:20" hidden="1" x14ac:dyDescent="0.35">
      <c r="R663" s="19"/>
      <c r="S663" s="19"/>
      <c r="T663" s="19"/>
    </row>
    <row r="664" spans="18:20" hidden="1" x14ac:dyDescent="0.35">
      <c r="R664" s="19"/>
      <c r="S664" s="19"/>
      <c r="T664" s="19"/>
    </row>
    <row r="665" spans="18:20" hidden="1" x14ac:dyDescent="0.35">
      <c r="R665" s="19"/>
      <c r="S665" s="19"/>
      <c r="T665" s="19"/>
    </row>
    <row r="666" spans="18:20" hidden="1" x14ac:dyDescent="0.35">
      <c r="R666" s="19"/>
      <c r="S666" s="19"/>
      <c r="T666" s="19"/>
    </row>
    <row r="667" spans="18:20" hidden="1" x14ac:dyDescent="0.35">
      <c r="R667" s="19"/>
      <c r="S667" s="19"/>
      <c r="T667" s="19"/>
    </row>
    <row r="668" spans="18:20" hidden="1" x14ac:dyDescent="0.35">
      <c r="R668" s="19"/>
      <c r="S668" s="19"/>
      <c r="T668" s="19"/>
    </row>
    <row r="669" spans="18:20" hidden="1" x14ac:dyDescent="0.35">
      <c r="R669" s="19"/>
      <c r="S669" s="19"/>
      <c r="T669" s="19"/>
    </row>
    <row r="670" spans="18:20" hidden="1" x14ac:dyDescent="0.35">
      <c r="R670" s="19"/>
      <c r="S670" s="19"/>
      <c r="T670" s="19"/>
    </row>
    <row r="671" spans="18:20" hidden="1" x14ac:dyDescent="0.35">
      <c r="R671" s="19"/>
      <c r="S671" s="19"/>
      <c r="T671" s="19"/>
    </row>
    <row r="672" spans="18:20" hidden="1" x14ac:dyDescent="0.35">
      <c r="R672" s="19"/>
      <c r="S672" s="19"/>
      <c r="T672" s="19"/>
    </row>
    <row r="673" spans="18:20" hidden="1" x14ac:dyDescent="0.35">
      <c r="R673" s="19"/>
      <c r="S673" s="19"/>
      <c r="T673" s="19"/>
    </row>
    <row r="674" spans="18:20" hidden="1" x14ac:dyDescent="0.35">
      <c r="R674" s="19"/>
      <c r="S674" s="19"/>
      <c r="T674" s="19"/>
    </row>
    <row r="675" spans="18:20" hidden="1" x14ac:dyDescent="0.35">
      <c r="R675" s="19"/>
      <c r="S675" s="19"/>
      <c r="T675" s="19"/>
    </row>
    <row r="676" spans="18:20" hidden="1" x14ac:dyDescent="0.35">
      <c r="R676" s="19"/>
      <c r="S676" s="19"/>
      <c r="T676" s="19"/>
    </row>
    <row r="677" spans="18:20" hidden="1" x14ac:dyDescent="0.35">
      <c r="R677" s="19"/>
      <c r="S677" s="19"/>
      <c r="T677" s="19"/>
    </row>
    <row r="678" spans="18:20" hidden="1" x14ac:dyDescent="0.35">
      <c r="R678" s="19"/>
      <c r="S678" s="19"/>
      <c r="T678" s="19"/>
    </row>
    <row r="679" spans="18:20" hidden="1" x14ac:dyDescent="0.35">
      <c r="R679" s="19"/>
      <c r="S679" s="19"/>
      <c r="T679" s="19"/>
    </row>
    <row r="680" spans="18:20" hidden="1" x14ac:dyDescent="0.35">
      <c r="R680" s="19"/>
      <c r="S680" s="19"/>
      <c r="T680" s="19"/>
    </row>
    <row r="681" spans="18:20" hidden="1" x14ac:dyDescent="0.35">
      <c r="R681" s="19"/>
      <c r="S681" s="19"/>
      <c r="T681" s="19"/>
    </row>
    <row r="682" spans="18:20" hidden="1" x14ac:dyDescent="0.35">
      <c r="R682" s="19"/>
      <c r="S682" s="19"/>
      <c r="T682" s="19"/>
    </row>
    <row r="683" spans="18:20" hidden="1" x14ac:dyDescent="0.35">
      <c r="R683" s="19"/>
      <c r="S683" s="19"/>
      <c r="T683" s="19"/>
    </row>
    <row r="684" spans="18:20" hidden="1" x14ac:dyDescent="0.35">
      <c r="R684" s="19"/>
      <c r="S684" s="19"/>
      <c r="T684" s="19"/>
    </row>
    <row r="685" spans="18:20" hidden="1" x14ac:dyDescent="0.35">
      <c r="R685" s="19"/>
      <c r="S685" s="19"/>
      <c r="T685" s="19"/>
    </row>
    <row r="686" spans="18:20" hidden="1" x14ac:dyDescent="0.35">
      <c r="R686" s="19"/>
      <c r="S686" s="19"/>
      <c r="T686" s="19"/>
    </row>
    <row r="687" spans="18:20" hidden="1" x14ac:dyDescent="0.35">
      <c r="R687" s="19"/>
      <c r="S687" s="19"/>
      <c r="T687" s="19"/>
    </row>
    <row r="688" spans="18:20" hidden="1" x14ac:dyDescent="0.35">
      <c r="R688" s="19"/>
      <c r="S688" s="19"/>
      <c r="T688" s="19"/>
    </row>
    <row r="689" spans="18:20" hidden="1" x14ac:dyDescent="0.35">
      <c r="R689" s="19"/>
      <c r="S689" s="19"/>
      <c r="T689" s="19"/>
    </row>
    <row r="690" spans="18:20" hidden="1" x14ac:dyDescent="0.35">
      <c r="R690" s="19"/>
      <c r="S690" s="19"/>
      <c r="T690" s="19"/>
    </row>
    <row r="691" spans="18:20" hidden="1" x14ac:dyDescent="0.35">
      <c r="R691" s="19"/>
      <c r="S691" s="19"/>
      <c r="T691" s="19"/>
    </row>
    <row r="692" spans="18:20" hidden="1" x14ac:dyDescent="0.35">
      <c r="R692" s="19"/>
      <c r="S692" s="19"/>
      <c r="T692" s="19"/>
    </row>
    <row r="693" spans="18:20" hidden="1" x14ac:dyDescent="0.35">
      <c r="R693" s="19"/>
      <c r="S693" s="19"/>
      <c r="T693" s="19"/>
    </row>
    <row r="694" spans="18:20" hidden="1" x14ac:dyDescent="0.35">
      <c r="R694" s="19"/>
      <c r="S694" s="19"/>
      <c r="T694" s="19"/>
    </row>
    <row r="695" spans="18:20" hidden="1" x14ac:dyDescent="0.35">
      <c r="R695" s="19"/>
      <c r="S695" s="19"/>
      <c r="T695" s="19"/>
    </row>
    <row r="696" spans="18:20" hidden="1" x14ac:dyDescent="0.35">
      <c r="R696" s="19"/>
      <c r="S696" s="19"/>
      <c r="T696" s="19"/>
    </row>
    <row r="697" spans="18:20" hidden="1" x14ac:dyDescent="0.35">
      <c r="R697" s="19"/>
      <c r="S697" s="19"/>
      <c r="T697" s="19"/>
    </row>
    <row r="698" spans="18:20" hidden="1" x14ac:dyDescent="0.35">
      <c r="R698" s="19"/>
      <c r="S698" s="19"/>
      <c r="T698" s="19"/>
    </row>
    <row r="699" spans="18:20" hidden="1" x14ac:dyDescent="0.35">
      <c r="R699" s="19"/>
      <c r="S699" s="19"/>
      <c r="T699" s="19"/>
    </row>
    <row r="700" spans="18:20" hidden="1" x14ac:dyDescent="0.35">
      <c r="R700" s="19"/>
      <c r="S700" s="19"/>
      <c r="T700" s="19"/>
    </row>
    <row r="701" spans="18:20" hidden="1" x14ac:dyDescent="0.35">
      <c r="R701" s="19"/>
      <c r="S701" s="19"/>
      <c r="T701" s="19"/>
    </row>
    <row r="702" spans="18:20" hidden="1" x14ac:dyDescent="0.35">
      <c r="R702" s="19"/>
      <c r="S702" s="19"/>
      <c r="T702" s="19"/>
    </row>
    <row r="703" spans="18:20" hidden="1" x14ac:dyDescent="0.35">
      <c r="R703" s="19"/>
      <c r="S703" s="19"/>
      <c r="T703" s="19"/>
    </row>
    <row r="704" spans="18:20" hidden="1" x14ac:dyDescent="0.35">
      <c r="R704" s="19"/>
      <c r="S704" s="19"/>
      <c r="T704" s="19"/>
    </row>
    <row r="705" spans="18:20" hidden="1" x14ac:dyDescent="0.35">
      <c r="R705" s="19"/>
      <c r="S705" s="19"/>
      <c r="T705" s="19"/>
    </row>
    <row r="706" spans="18:20" hidden="1" x14ac:dyDescent="0.35">
      <c r="R706" s="19"/>
      <c r="S706" s="19"/>
      <c r="T706" s="19"/>
    </row>
    <row r="707" spans="18:20" hidden="1" x14ac:dyDescent="0.35">
      <c r="R707" s="19"/>
      <c r="S707" s="19"/>
      <c r="T707" s="19"/>
    </row>
    <row r="708" spans="18:20" hidden="1" x14ac:dyDescent="0.35">
      <c r="R708" s="19"/>
      <c r="S708" s="19"/>
      <c r="T708" s="19"/>
    </row>
    <row r="709" spans="18:20" hidden="1" x14ac:dyDescent="0.35">
      <c r="R709" s="19"/>
      <c r="S709" s="19"/>
      <c r="T709" s="19"/>
    </row>
    <row r="710" spans="18:20" hidden="1" x14ac:dyDescent="0.35">
      <c r="R710" s="19"/>
      <c r="S710" s="19"/>
      <c r="T710" s="19"/>
    </row>
    <row r="711" spans="18:20" hidden="1" x14ac:dyDescent="0.35">
      <c r="R711" s="19"/>
      <c r="S711" s="19"/>
      <c r="T711" s="19"/>
    </row>
    <row r="712" spans="18:20" hidden="1" x14ac:dyDescent="0.35">
      <c r="R712" s="19"/>
      <c r="S712" s="19"/>
      <c r="T712" s="19"/>
    </row>
    <row r="713" spans="18:20" hidden="1" x14ac:dyDescent="0.35">
      <c r="R713" s="19"/>
      <c r="S713" s="19"/>
      <c r="T713" s="19"/>
    </row>
    <row r="714" spans="18:20" hidden="1" x14ac:dyDescent="0.35">
      <c r="R714" s="19"/>
      <c r="S714" s="19"/>
      <c r="T714" s="19"/>
    </row>
    <row r="715" spans="18:20" hidden="1" x14ac:dyDescent="0.35">
      <c r="R715" s="19"/>
      <c r="S715" s="19"/>
      <c r="T715" s="19"/>
    </row>
    <row r="716" spans="18:20" hidden="1" x14ac:dyDescent="0.35">
      <c r="R716" s="19"/>
      <c r="S716" s="19"/>
      <c r="T716" s="19"/>
    </row>
    <row r="717" spans="18:20" hidden="1" x14ac:dyDescent="0.35">
      <c r="R717" s="19"/>
      <c r="S717" s="19"/>
      <c r="T717" s="19"/>
    </row>
    <row r="718" spans="18:20" hidden="1" x14ac:dyDescent="0.35">
      <c r="R718" s="19"/>
      <c r="S718" s="19"/>
      <c r="T718" s="19"/>
    </row>
    <row r="719" spans="18:20" hidden="1" x14ac:dyDescent="0.35">
      <c r="R719" s="19"/>
      <c r="S719" s="19"/>
      <c r="T719" s="19"/>
    </row>
    <row r="720" spans="18:20" hidden="1" x14ac:dyDescent="0.35">
      <c r="R720" s="19"/>
      <c r="S720" s="19"/>
      <c r="T720" s="19"/>
    </row>
    <row r="721" spans="18:20" hidden="1" x14ac:dyDescent="0.35">
      <c r="R721" s="19"/>
      <c r="S721" s="19"/>
      <c r="T721" s="19"/>
    </row>
    <row r="722" spans="18:20" hidden="1" x14ac:dyDescent="0.35">
      <c r="R722" s="19"/>
      <c r="S722" s="19"/>
      <c r="T722" s="19"/>
    </row>
    <row r="723" spans="18:20" hidden="1" x14ac:dyDescent="0.35">
      <c r="R723" s="19"/>
      <c r="S723" s="19"/>
      <c r="T723" s="19"/>
    </row>
    <row r="724" spans="18:20" hidden="1" x14ac:dyDescent="0.35">
      <c r="R724" s="19"/>
      <c r="S724" s="19"/>
      <c r="T724" s="19"/>
    </row>
    <row r="725" spans="18:20" hidden="1" x14ac:dyDescent="0.35">
      <c r="R725" s="19"/>
      <c r="S725" s="19"/>
      <c r="T725" s="19"/>
    </row>
    <row r="726" spans="18:20" hidden="1" x14ac:dyDescent="0.35">
      <c r="R726" s="19"/>
      <c r="S726" s="19"/>
      <c r="T726" s="19"/>
    </row>
    <row r="727" spans="18:20" hidden="1" x14ac:dyDescent="0.35">
      <c r="R727" s="19"/>
      <c r="S727" s="19"/>
      <c r="T727" s="19"/>
    </row>
    <row r="728" spans="18:20" hidden="1" x14ac:dyDescent="0.35">
      <c r="R728" s="19"/>
      <c r="S728" s="19"/>
      <c r="T728" s="19"/>
    </row>
    <row r="729" spans="18:20" hidden="1" x14ac:dyDescent="0.35">
      <c r="R729" s="19"/>
      <c r="S729" s="19"/>
      <c r="T729" s="19"/>
    </row>
    <row r="730" spans="18:20" hidden="1" x14ac:dyDescent="0.35">
      <c r="R730" s="19"/>
      <c r="S730" s="19"/>
      <c r="T730" s="19"/>
    </row>
    <row r="731" spans="18:20" hidden="1" x14ac:dyDescent="0.35">
      <c r="R731" s="19"/>
      <c r="S731" s="19"/>
      <c r="T731" s="19"/>
    </row>
    <row r="732" spans="18:20" hidden="1" x14ac:dyDescent="0.35">
      <c r="R732" s="19"/>
      <c r="S732" s="19"/>
      <c r="T732" s="19"/>
    </row>
    <row r="733" spans="18:20" hidden="1" x14ac:dyDescent="0.35">
      <c r="R733" s="19"/>
      <c r="S733" s="19"/>
      <c r="T733" s="19"/>
    </row>
    <row r="734" spans="18:20" hidden="1" x14ac:dyDescent="0.35">
      <c r="R734" s="19"/>
      <c r="S734" s="19"/>
      <c r="T734" s="19"/>
    </row>
    <row r="735" spans="18:20" hidden="1" x14ac:dyDescent="0.35">
      <c r="R735" s="19"/>
      <c r="S735" s="19"/>
      <c r="T735" s="19"/>
    </row>
    <row r="736" spans="18:20" hidden="1" x14ac:dyDescent="0.35">
      <c r="R736" s="19"/>
      <c r="S736" s="19"/>
      <c r="T736" s="19"/>
    </row>
    <row r="737" spans="18:20" hidden="1" x14ac:dyDescent="0.35">
      <c r="R737" s="19"/>
      <c r="S737" s="19"/>
      <c r="T737" s="19"/>
    </row>
    <row r="738" spans="18:20" hidden="1" x14ac:dyDescent="0.35">
      <c r="R738" s="19"/>
      <c r="S738" s="19"/>
      <c r="T738" s="19"/>
    </row>
    <row r="739" spans="18:20" hidden="1" x14ac:dyDescent="0.35">
      <c r="R739" s="19"/>
      <c r="S739" s="19"/>
      <c r="T739" s="19"/>
    </row>
    <row r="740" spans="18:20" hidden="1" x14ac:dyDescent="0.35">
      <c r="R740" s="19"/>
      <c r="S740" s="19"/>
      <c r="T740" s="19"/>
    </row>
    <row r="741" spans="18:20" hidden="1" x14ac:dyDescent="0.35">
      <c r="R741" s="19"/>
      <c r="S741" s="19"/>
      <c r="T741" s="19"/>
    </row>
    <row r="742" spans="18:20" hidden="1" x14ac:dyDescent="0.35">
      <c r="R742" s="19"/>
      <c r="S742" s="19"/>
      <c r="T742" s="19"/>
    </row>
    <row r="743" spans="18:20" hidden="1" x14ac:dyDescent="0.35">
      <c r="R743" s="19"/>
      <c r="S743" s="19"/>
      <c r="T743" s="19"/>
    </row>
    <row r="744" spans="18:20" hidden="1" x14ac:dyDescent="0.35">
      <c r="R744" s="19"/>
      <c r="S744" s="19"/>
      <c r="T744" s="19"/>
    </row>
    <row r="745" spans="18:20" hidden="1" x14ac:dyDescent="0.35">
      <c r="R745" s="19"/>
      <c r="S745" s="19"/>
      <c r="T745" s="19"/>
    </row>
    <row r="746" spans="18:20" hidden="1" x14ac:dyDescent="0.35">
      <c r="R746" s="19"/>
      <c r="S746" s="19"/>
      <c r="T746" s="19"/>
    </row>
    <row r="747" spans="18:20" hidden="1" x14ac:dyDescent="0.35">
      <c r="R747" s="19"/>
      <c r="S747" s="19"/>
      <c r="T747" s="19"/>
    </row>
    <row r="748" spans="18:20" hidden="1" x14ac:dyDescent="0.35">
      <c r="R748" s="19"/>
      <c r="S748" s="19"/>
      <c r="T748" s="19"/>
    </row>
    <row r="749" spans="18:20" hidden="1" x14ac:dyDescent="0.35">
      <c r="R749" s="19"/>
      <c r="S749" s="19"/>
      <c r="T749" s="19"/>
    </row>
    <row r="750" spans="18:20" hidden="1" x14ac:dyDescent="0.35">
      <c r="R750" s="19"/>
      <c r="S750" s="19"/>
      <c r="T750" s="19"/>
    </row>
    <row r="751" spans="18:20" hidden="1" x14ac:dyDescent="0.35">
      <c r="R751" s="19"/>
      <c r="S751" s="19"/>
      <c r="T751" s="19"/>
    </row>
    <row r="752" spans="18:20" hidden="1" x14ac:dyDescent="0.35">
      <c r="R752" s="19"/>
      <c r="S752" s="19"/>
      <c r="T752" s="19"/>
    </row>
    <row r="753" spans="18:20" hidden="1" x14ac:dyDescent="0.35">
      <c r="R753" s="19"/>
      <c r="S753" s="19"/>
      <c r="T753" s="19"/>
    </row>
    <row r="754" spans="18:20" hidden="1" x14ac:dyDescent="0.35">
      <c r="R754" s="19"/>
      <c r="S754" s="19"/>
      <c r="T754" s="19"/>
    </row>
    <row r="755" spans="18:20" hidden="1" x14ac:dyDescent="0.35">
      <c r="R755" s="19"/>
      <c r="S755" s="19"/>
      <c r="T755" s="19"/>
    </row>
    <row r="756" spans="18:20" hidden="1" x14ac:dyDescent="0.35">
      <c r="R756" s="19"/>
      <c r="S756" s="19"/>
      <c r="T756" s="19"/>
    </row>
    <row r="757" spans="18:20" hidden="1" x14ac:dyDescent="0.35">
      <c r="R757" s="19"/>
      <c r="S757" s="19"/>
      <c r="T757" s="19"/>
    </row>
    <row r="758" spans="18:20" hidden="1" x14ac:dyDescent="0.35">
      <c r="R758" s="19"/>
      <c r="S758" s="19"/>
      <c r="T758" s="19"/>
    </row>
    <row r="759" spans="18:20" hidden="1" x14ac:dyDescent="0.35">
      <c r="R759" s="19"/>
      <c r="S759" s="19"/>
      <c r="T759" s="19"/>
    </row>
    <row r="760" spans="18:20" hidden="1" x14ac:dyDescent="0.35">
      <c r="R760" s="19"/>
      <c r="S760" s="19"/>
      <c r="T760" s="19"/>
    </row>
    <row r="761" spans="18:20" hidden="1" x14ac:dyDescent="0.35">
      <c r="R761" s="19"/>
      <c r="S761" s="19"/>
      <c r="T761" s="19"/>
    </row>
    <row r="762" spans="18:20" hidden="1" x14ac:dyDescent="0.35">
      <c r="R762" s="19"/>
      <c r="S762" s="19"/>
      <c r="T762" s="19"/>
    </row>
    <row r="763" spans="18:20" hidden="1" x14ac:dyDescent="0.35">
      <c r="R763" s="19"/>
      <c r="S763" s="19"/>
      <c r="T763" s="19"/>
    </row>
    <row r="764" spans="18:20" hidden="1" x14ac:dyDescent="0.35">
      <c r="R764" s="19"/>
      <c r="S764" s="19"/>
      <c r="T764" s="19"/>
    </row>
    <row r="765" spans="18:20" hidden="1" x14ac:dyDescent="0.35">
      <c r="R765" s="19"/>
      <c r="S765" s="19"/>
      <c r="T765" s="19"/>
    </row>
    <row r="766" spans="18:20" hidden="1" x14ac:dyDescent="0.35">
      <c r="R766" s="19"/>
      <c r="S766" s="19"/>
      <c r="T766" s="19"/>
    </row>
    <row r="767" spans="18:20" hidden="1" x14ac:dyDescent="0.35">
      <c r="R767" s="19"/>
      <c r="S767" s="19"/>
      <c r="T767" s="19"/>
    </row>
    <row r="768" spans="18:20" hidden="1" x14ac:dyDescent="0.35">
      <c r="R768" s="19"/>
      <c r="S768" s="19"/>
      <c r="T768" s="19"/>
    </row>
    <row r="769" spans="18:20" hidden="1" x14ac:dyDescent="0.35">
      <c r="R769" s="19"/>
      <c r="S769" s="19"/>
      <c r="T769" s="19"/>
    </row>
    <row r="770" spans="18:20" hidden="1" x14ac:dyDescent="0.35">
      <c r="R770" s="19"/>
      <c r="S770" s="19"/>
      <c r="T770" s="19"/>
    </row>
    <row r="771" spans="18:20" hidden="1" x14ac:dyDescent="0.35">
      <c r="R771" s="19"/>
      <c r="S771" s="19"/>
      <c r="T771" s="19"/>
    </row>
    <row r="772" spans="18:20" hidden="1" x14ac:dyDescent="0.35">
      <c r="R772" s="19"/>
      <c r="S772" s="19"/>
      <c r="T772" s="19"/>
    </row>
    <row r="773" spans="18:20" hidden="1" x14ac:dyDescent="0.35">
      <c r="R773" s="19"/>
      <c r="S773" s="19"/>
      <c r="T773" s="19"/>
    </row>
    <row r="774" spans="18:20" hidden="1" x14ac:dyDescent="0.35">
      <c r="R774" s="19"/>
      <c r="S774" s="19"/>
      <c r="T774" s="19"/>
    </row>
    <row r="775" spans="18:20" hidden="1" x14ac:dyDescent="0.35">
      <c r="R775" s="19"/>
      <c r="S775" s="19"/>
      <c r="T775" s="19"/>
    </row>
    <row r="776" spans="18:20" hidden="1" x14ac:dyDescent="0.35">
      <c r="R776" s="19"/>
      <c r="S776" s="19"/>
      <c r="T776" s="19"/>
    </row>
    <row r="777" spans="18:20" hidden="1" x14ac:dyDescent="0.35">
      <c r="R777" s="19"/>
      <c r="S777" s="19"/>
      <c r="T777" s="19"/>
    </row>
    <row r="778" spans="18:20" hidden="1" x14ac:dyDescent="0.35">
      <c r="R778" s="19"/>
      <c r="S778" s="19"/>
      <c r="T778" s="19"/>
    </row>
    <row r="779" spans="18:20" hidden="1" x14ac:dyDescent="0.35">
      <c r="R779" s="19"/>
      <c r="S779" s="19"/>
      <c r="T779" s="19"/>
    </row>
    <row r="780" spans="18:20" hidden="1" x14ac:dyDescent="0.35">
      <c r="R780" s="19"/>
      <c r="S780" s="19"/>
      <c r="T780" s="19"/>
    </row>
    <row r="781" spans="18:20" hidden="1" x14ac:dyDescent="0.35">
      <c r="R781" s="19"/>
      <c r="S781" s="19"/>
      <c r="T781" s="19"/>
    </row>
    <row r="782" spans="18:20" hidden="1" x14ac:dyDescent="0.35">
      <c r="R782" s="19"/>
      <c r="S782" s="19"/>
      <c r="T782" s="19"/>
    </row>
    <row r="783" spans="18:20" hidden="1" x14ac:dyDescent="0.35">
      <c r="R783" s="19"/>
      <c r="S783" s="19"/>
      <c r="T783" s="19"/>
    </row>
    <row r="784" spans="18:20" hidden="1" x14ac:dyDescent="0.35">
      <c r="R784" s="19"/>
      <c r="S784" s="19"/>
      <c r="T784" s="19"/>
    </row>
    <row r="785" spans="18:20" hidden="1" x14ac:dyDescent="0.35">
      <c r="R785" s="19"/>
      <c r="S785" s="19"/>
      <c r="T785" s="19"/>
    </row>
    <row r="786" spans="18:20" hidden="1" x14ac:dyDescent="0.35">
      <c r="R786" s="19"/>
      <c r="S786" s="19"/>
      <c r="T786" s="19"/>
    </row>
    <row r="787" spans="18:20" hidden="1" x14ac:dyDescent="0.35">
      <c r="R787" s="19"/>
      <c r="S787" s="19"/>
      <c r="T787" s="19"/>
    </row>
    <row r="788" spans="18:20" hidden="1" x14ac:dyDescent="0.35">
      <c r="R788" s="19"/>
      <c r="S788" s="19"/>
      <c r="T788" s="19"/>
    </row>
    <row r="789" spans="18:20" hidden="1" x14ac:dyDescent="0.35">
      <c r="R789" s="19"/>
      <c r="S789" s="19"/>
      <c r="T789" s="19"/>
    </row>
    <row r="790" spans="18:20" hidden="1" x14ac:dyDescent="0.35">
      <c r="R790" s="19"/>
      <c r="S790" s="19"/>
      <c r="T790" s="19"/>
    </row>
    <row r="791" spans="18:20" hidden="1" x14ac:dyDescent="0.35">
      <c r="R791" s="19"/>
      <c r="S791" s="19"/>
      <c r="T791" s="19"/>
    </row>
    <row r="792" spans="18:20" hidden="1" x14ac:dyDescent="0.35">
      <c r="R792" s="19"/>
      <c r="S792" s="19"/>
      <c r="T792" s="19"/>
    </row>
    <row r="793" spans="18:20" hidden="1" x14ac:dyDescent="0.35">
      <c r="R793" s="19"/>
      <c r="S793" s="19"/>
      <c r="T793" s="19"/>
    </row>
    <row r="794" spans="18:20" hidden="1" x14ac:dyDescent="0.35">
      <c r="R794" s="19"/>
      <c r="S794" s="19"/>
      <c r="T794" s="19"/>
    </row>
    <row r="795" spans="18:20" hidden="1" x14ac:dyDescent="0.35">
      <c r="R795" s="19"/>
      <c r="S795" s="19"/>
      <c r="T795" s="19"/>
    </row>
    <row r="796" spans="18:20" hidden="1" x14ac:dyDescent="0.35">
      <c r="R796" s="19"/>
      <c r="S796" s="19"/>
      <c r="T796" s="19"/>
    </row>
    <row r="797" spans="18:20" hidden="1" x14ac:dyDescent="0.35">
      <c r="R797" s="19"/>
      <c r="S797" s="19"/>
      <c r="T797" s="19"/>
    </row>
    <row r="798" spans="18:20" hidden="1" x14ac:dyDescent="0.35">
      <c r="R798" s="19"/>
      <c r="S798" s="19"/>
      <c r="T798" s="19"/>
    </row>
    <row r="799" spans="18:20" hidden="1" x14ac:dyDescent="0.35">
      <c r="R799" s="19"/>
      <c r="S799" s="19"/>
      <c r="T799" s="19"/>
    </row>
    <row r="800" spans="18:20" hidden="1" x14ac:dyDescent="0.35">
      <c r="R800" s="19"/>
      <c r="S800" s="19"/>
      <c r="T800" s="19"/>
    </row>
    <row r="801" spans="18:20" hidden="1" x14ac:dyDescent="0.35">
      <c r="R801" s="19"/>
      <c r="S801" s="19"/>
      <c r="T801" s="19"/>
    </row>
    <row r="802" spans="18:20" hidden="1" x14ac:dyDescent="0.35">
      <c r="R802" s="19"/>
      <c r="S802" s="19"/>
      <c r="T802" s="19"/>
    </row>
    <row r="803" spans="18:20" hidden="1" x14ac:dyDescent="0.35">
      <c r="R803" s="19"/>
      <c r="S803" s="19"/>
      <c r="T803" s="19"/>
    </row>
    <row r="804" spans="18:20" hidden="1" x14ac:dyDescent="0.35">
      <c r="R804" s="19"/>
      <c r="S804" s="19"/>
      <c r="T804" s="19"/>
    </row>
    <row r="805" spans="18:20" hidden="1" x14ac:dyDescent="0.35">
      <c r="R805" s="19"/>
      <c r="S805" s="19"/>
      <c r="T805" s="19"/>
    </row>
    <row r="806" spans="18:20" hidden="1" x14ac:dyDescent="0.35">
      <c r="R806" s="19"/>
      <c r="S806" s="19"/>
      <c r="T806" s="19"/>
    </row>
    <row r="807" spans="18:20" hidden="1" x14ac:dyDescent="0.35">
      <c r="R807" s="19"/>
      <c r="S807" s="19"/>
      <c r="T807" s="19"/>
    </row>
    <row r="808" spans="18:20" hidden="1" x14ac:dyDescent="0.35">
      <c r="R808" s="19"/>
      <c r="S808" s="19"/>
      <c r="T808" s="19"/>
    </row>
    <row r="809" spans="18:20" hidden="1" x14ac:dyDescent="0.35">
      <c r="R809" s="19"/>
      <c r="S809" s="19"/>
      <c r="T809" s="19"/>
    </row>
    <row r="810" spans="18:20" hidden="1" x14ac:dyDescent="0.35">
      <c r="R810" s="19"/>
      <c r="S810" s="19"/>
      <c r="T810" s="19"/>
    </row>
    <row r="811" spans="18:20" hidden="1" x14ac:dyDescent="0.35">
      <c r="R811" s="19"/>
      <c r="S811" s="19"/>
      <c r="T811" s="19"/>
    </row>
    <row r="812" spans="18:20" hidden="1" x14ac:dyDescent="0.35">
      <c r="R812" s="19"/>
      <c r="S812" s="19"/>
      <c r="T812" s="19"/>
    </row>
    <row r="813" spans="18:20" hidden="1" x14ac:dyDescent="0.35">
      <c r="R813" s="19"/>
      <c r="S813" s="19"/>
      <c r="T813" s="19"/>
    </row>
    <row r="814" spans="18:20" hidden="1" x14ac:dyDescent="0.35">
      <c r="R814" s="19"/>
      <c r="S814" s="19"/>
      <c r="T814" s="19"/>
    </row>
    <row r="815" spans="18:20" hidden="1" x14ac:dyDescent="0.35">
      <c r="R815" s="19"/>
      <c r="S815" s="19"/>
      <c r="T815" s="19"/>
    </row>
    <row r="816" spans="18:20" hidden="1" x14ac:dyDescent="0.35">
      <c r="R816" s="19"/>
      <c r="S816" s="19"/>
      <c r="T816" s="19"/>
    </row>
    <row r="817" spans="18:20" hidden="1" x14ac:dyDescent="0.35">
      <c r="R817" s="19"/>
      <c r="S817" s="19"/>
      <c r="T817" s="19"/>
    </row>
    <row r="818" spans="18:20" hidden="1" x14ac:dyDescent="0.35">
      <c r="R818" s="19"/>
      <c r="S818" s="19"/>
      <c r="T818" s="19"/>
    </row>
    <row r="819" spans="18:20" hidden="1" x14ac:dyDescent="0.35">
      <c r="R819" s="19"/>
      <c r="S819" s="19"/>
      <c r="T819" s="19"/>
    </row>
    <row r="820" spans="18:20" hidden="1" x14ac:dyDescent="0.35">
      <c r="R820" s="19"/>
      <c r="S820" s="19"/>
      <c r="T820" s="19"/>
    </row>
    <row r="821" spans="18:20" hidden="1" x14ac:dyDescent="0.35">
      <c r="R821" s="19"/>
      <c r="S821" s="19"/>
      <c r="T821" s="19"/>
    </row>
    <row r="822" spans="18:20" hidden="1" x14ac:dyDescent="0.35">
      <c r="R822" s="19"/>
      <c r="S822" s="19"/>
      <c r="T822" s="19"/>
    </row>
    <row r="823" spans="18:20" hidden="1" x14ac:dyDescent="0.35">
      <c r="R823" s="19"/>
      <c r="S823" s="19"/>
      <c r="T823" s="19"/>
    </row>
    <row r="824" spans="18:20" hidden="1" x14ac:dyDescent="0.35">
      <c r="R824" s="19"/>
      <c r="S824" s="19"/>
      <c r="T824" s="19"/>
    </row>
    <row r="825" spans="18:20" hidden="1" x14ac:dyDescent="0.35">
      <c r="R825" s="19"/>
      <c r="S825" s="19"/>
      <c r="T825" s="19"/>
    </row>
    <row r="826" spans="18:20" hidden="1" x14ac:dyDescent="0.35">
      <c r="R826" s="19"/>
      <c r="S826" s="19"/>
      <c r="T826" s="19"/>
    </row>
    <row r="827" spans="18:20" hidden="1" x14ac:dyDescent="0.35">
      <c r="R827" s="19"/>
      <c r="S827" s="19"/>
      <c r="T827" s="19"/>
    </row>
    <row r="828" spans="18:20" hidden="1" x14ac:dyDescent="0.35">
      <c r="R828" s="19"/>
      <c r="S828" s="19"/>
      <c r="T828" s="19"/>
    </row>
    <row r="829" spans="18:20" hidden="1" x14ac:dyDescent="0.35">
      <c r="R829" s="19"/>
      <c r="S829" s="19"/>
      <c r="T829" s="19"/>
    </row>
    <row r="830" spans="18:20" hidden="1" x14ac:dyDescent="0.35">
      <c r="R830" s="19"/>
      <c r="S830" s="19"/>
      <c r="T830" s="19"/>
    </row>
    <row r="831" spans="18:20" hidden="1" x14ac:dyDescent="0.35">
      <c r="R831" s="19"/>
      <c r="S831" s="19"/>
      <c r="T831" s="19"/>
    </row>
    <row r="832" spans="18:20" hidden="1" x14ac:dyDescent="0.35">
      <c r="R832" s="19"/>
      <c r="S832" s="19"/>
      <c r="T832" s="19"/>
    </row>
    <row r="833" spans="18:20" hidden="1" x14ac:dyDescent="0.35">
      <c r="R833" s="19"/>
      <c r="S833" s="19"/>
      <c r="T833" s="19"/>
    </row>
    <row r="834" spans="18:20" hidden="1" x14ac:dyDescent="0.35">
      <c r="R834" s="19"/>
      <c r="S834" s="19"/>
      <c r="T834" s="19"/>
    </row>
    <row r="835" spans="18:20" hidden="1" x14ac:dyDescent="0.35">
      <c r="R835" s="19"/>
      <c r="S835" s="19"/>
      <c r="T835" s="19"/>
    </row>
    <row r="836" spans="18:20" hidden="1" x14ac:dyDescent="0.35">
      <c r="R836" s="19"/>
      <c r="S836" s="19"/>
      <c r="T836" s="19"/>
    </row>
    <row r="837" spans="18:20" hidden="1" x14ac:dyDescent="0.35">
      <c r="R837" s="19"/>
      <c r="S837" s="19"/>
      <c r="T837" s="19"/>
    </row>
    <row r="838" spans="18:20" hidden="1" x14ac:dyDescent="0.35">
      <c r="R838" s="19"/>
      <c r="S838" s="19"/>
      <c r="T838" s="19"/>
    </row>
    <row r="839" spans="18:20" hidden="1" x14ac:dyDescent="0.35">
      <c r="R839" s="19"/>
      <c r="S839" s="19"/>
      <c r="T839" s="19"/>
    </row>
    <row r="840" spans="18:20" hidden="1" x14ac:dyDescent="0.35">
      <c r="R840" s="19"/>
      <c r="S840" s="19"/>
      <c r="T840" s="19"/>
    </row>
    <row r="841" spans="18:20" hidden="1" x14ac:dyDescent="0.35">
      <c r="R841" s="19"/>
      <c r="S841" s="19"/>
      <c r="T841" s="19"/>
    </row>
    <row r="842" spans="18:20" hidden="1" x14ac:dyDescent="0.35">
      <c r="R842" s="19"/>
      <c r="S842" s="19"/>
      <c r="T842" s="19"/>
    </row>
    <row r="843" spans="18:20" hidden="1" x14ac:dyDescent="0.35">
      <c r="R843" s="19"/>
      <c r="S843" s="19"/>
      <c r="T843" s="19"/>
    </row>
    <row r="844" spans="18:20" hidden="1" x14ac:dyDescent="0.35">
      <c r="R844" s="19"/>
      <c r="S844" s="19"/>
      <c r="T844" s="19"/>
    </row>
    <row r="845" spans="18:20" hidden="1" x14ac:dyDescent="0.35">
      <c r="R845" s="19"/>
      <c r="S845" s="19"/>
      <c r="T845" s="19"/>
    </row>
    <row r="846" spans="18:20" hidden="1" x14ac:dyDescent="0.35">
      <c r="R846" s="19"/>
      <c r="S846" s="19"/>
      <c r="T846" s="19"/>
    </row>
    <row r="847" spans="18:20" hidden="1" x14ac:dyDescent="0.35">
      <c r="R847" s="19"/>
      <c r="S847" s="19"/>
      <c r="T847" s="19"/>
    </row>
    <row r="848" spans="18:20" hidden="1" x14ac:dyDescent="0.35">
      <c r="R848" s="19"/>
      <c r="S848" s="19"/>
      <c r="T848" s="19"/>
    </row>
    <row r="849" spans="18:20" hidden="1" x14ac:dyDescent="0.35">
      <c r="R849" s="19"/>
      <c r="S849" s="19"/>
      <c r="T849" s="19"/>
    </row>
    <row r="850" spans="18:20" hidden="1" x14ac:dyDescent="0.35">
      <c r="R850" s="19"/>
      <c r="S850" s="19"/>
      <c r="T850" s="19"/>
    </row>
    <row r="851" spans="18:20" hidden="1" x14ac:dyDescent="0.35">
      <c r="R851" s="19"/>
      <c r="S851" s="19"/>
      <c r="T851" s="19"/>
    </row>
    <row r="852" spans="18:20" hidden="1" x14ac:dyDescent="0.35">
      <c r="R852" s="19"/>
      <c r="S852" s="19"/>
      <c r="T852" s="19"/>
    </row>
    <row r="853" spans="18:20" hidden="1" x14ac:dyDescent="0.35">
      <c r="R853" s="19"/>
      <c r="S853" s="19"/>
      <c r="T853" s="19"/>
    </row>
    <row r="854" spans="18:20" hidden="1" x14ac:dyDescent="0.35">
      <c r="R854" s="19"/>
      <c r="S854" s="19"/>
      <c r="T854" s="19"/>
    </row>
    <row r="855" spans="18:20" hidden="1" x14ac:dyDescent="0.35">
      <c r="R855" s="19"/>
      <c r="S855" s="19"/>
      <c r="T855" s="19"/>
    </row>
    <row r="856" spans="18:20" hidden="1" x14ac:dyDescent="0.35">
      <c r="R856" s="19"/>
      <c r="S856" s="19"/>
      <c r="T856" s="19"/>
    </row>
    <row r="857" spans="18:20" hidden="1" x14ac:dyDescent="0.35">
      <c r="R857" s="19"/>
      <c r="S857" s="19"/>
      <c r="T857" s="19"/>
    </row>
    <row r="858" spans="18:20" hidden="1" x14ac:dyDescent="0.35">
      <c r="R858" s="19"/>
      <c r="S858" s="19"/>
      <c r="T858" s="19"/>
    </row>
    <row r="859" spans="18:20" hidden="1" x14ac:dyDescent="0.35">
      <c r="R859" s="19"/>
      <c r="S859" s="19"/>
      <c r="T859" s="19"/>
    </row>
    <row r="860" spans="18:20" hidden="1" x14ac:dyDescent="0.35">
      <c r="R860" s="19"/>
      <c r="S860" s="19"/>
      <c r="T860" s="19"/>
    </row>
    <row r="861" spans="18:20" hidden="1" x14ac:dyDescent="0.35">
      <c r="R861" s="19"/>
      <c r="S861" s="19"/>
      <c r="T861" s="19"/>
    </row>
    <row r="862" spans="18:20" hidden="1" x14ac:dyDescent="0.35">
      <c r="R862" s="19"/>
      <c r="S862" s="19"/>
      <c r="T862" s="19"/>
    </row>
    <row r="863" spans="18:20" hidden="1" x14ac:dyDescent="0.35">
      <c r="R863" s="19"/>
      <c r="S863" s="19"/>
      <c r="T863" s="19"/>
    </row>
    <row r="864" spans="18:20" hidden="1" x14ac:dyDescent="0.35">
      <c r="R864" s="19"/>
      <c r="S864" s="19"/>
      <c r="T864" s="19"/>
    </row>
    <row r="865" spans="18:20" hidden="1" x14ac:dyDescent="0.35">
      <c r="R865" s="19"/>
      <c r="S865" s="19"/>
      <c r="T865" s="19"/>
    </row>
    <row r="866" spans="18:20" hidden="1" x14ac:dyDescent="0.35">
      <c r="R866" s="19"/>
      <c r="S866" s="19"/>
      <c r="T866" s="19"/>
    </row>
    <row r="867" spans="18:20" hidden="1" x14ac:dyDescent="0.35">
      <c r="R867" s="19"/>
      <c r="S867" s="19"/>
      <c r="T867" s="19"/>
    </row>
    <row r="868" spans="18:20" hidden="1" x14ac:dyDescent="0.35">
      <c r="R868" s="19"/>
      <c r="S868" s="19"/>
      <c r="T868" s="19"/>
    </row>
    <row r="869" spans="18:20" hidden="1" x14ac:dyDescent="0.35">
      <c r="R869" s="19"/>
      <c r="S869" s="19"/>
      <c r="T869" s="19"/>
    </row>
    <row r="870" spans="18:20" hidden="1" x14ac:dyDescent="0.35">
      <c r="R870" s="19"/>
      <c r="S870" s="19"/>
      <c r="T870" s="19"/>
    </row>
    <row r="871" spans="18:20" hidden="1" x14ac:dyDescent="0.35">
      <c r="R871" s="19"/>
      <c r="S871" s="19"/>
      <c r="T871" s="19"/>
    </row>
    <row r="872" spans="18:20" hidden="1" x14ac:dyDescent="0.35">
      <c r="R872" s="19"/>
      <c r="S872" s="19"/>
      <c r="T872" s="19"/>
    </row>
    <row r="873" spans="18:20" hidden="1" x14ac:dyDescent="0.35">
      <c r="R873" s="19"/>
      <c r="S873" s="19"/>
      <c r="T873" s="19"/>
    </row>
    <row r="874" spans="18:20" hidden="1" x14ac:dyDescent="0.35">
      <c r="R874" s="19"/>
      <c r="S874" s="19"/>
      <c r="T874" s="19"/>
    </row>
    <row r="875" spans="18:20" hidden="1" x14ac:dyDescent="0.35">
      <c r="R875" s="19"/>
      <c r="S875" s="19"/>
      <c r="T875" s="19"/>
    </row>
    <row r="876" spans="18:20" hidden="1" x14ac:dyDescent="0.35">
      <c r="R876" s="19"/>
      <c r="S876" s="19"/>
      <c r="T876" s="19"/>
    </row>
    <row r="877" spans="18:20" hidden="1" x14ac:dyDescent="0.35">
      <c r="R877" s="19"/>
      <c r="S877" s="19"/>
      <c r="T877" s="19"/>
    </row>
    <row r="878" spans="18:20" hidden="1" x14ac:dyDescent="0.35">
      <c r="R878" s="19"/>
      <c r="S878" s="19"/>
      <c r="T878" s="19"/>
    </row>
    <row r="879" spans="18:20" hidden="1" x14ac:dyDescent="0.35">
      <c r="R879" s="19"/>
      <c r="S879" s="19"/>
      <c r="T879" s="19"/>
    </row>
    <row r="880" spans="18:20" hidden="1" x14ac:dyDescent="0.35">
      <c r="R880" s="19"/>
      <c r="S880" s="19"/>
      <c r="T880" s="19"/>
    </row>
    <row r="881" spans="18:20" hidden="1" x14ac:dyDescent="0.35">
      <c r="R881" s="19"/>
      <c r="S881" s="19"/>
      <c r="T881" s="19"/>
    </row>
    <row r="882" spans="18:20" hidden="1" x14ac:dyDescent="0.35">
      <c r="R882" s="19"/>
      <c r="S882" s="19"/>
      <c r="T882" s="19"/>
    </row>
    <row r="883" spans="18:20" hidden="1" x14ac:dyDescent="0.35">
      <c r="R883" s="19"/>
      <c r="S883" s="19"/>
      <c r="T883" s="19"/>
    </row>
    <row r="884" spans="18:20" hidden="1" x14ac:dyDescent="0.35">
      <c r="R884" s="19"/>
      <c r="S884" s="19"/>
      <c r="T884" s="19"/>
    </row>
    <row r="885" spans="18:20" hidden="1" x14ac:dyDescent="0.35">
      <c r="R885" s="19"/>
      <c r="S885" s="19"/>
      <c r="T885" s="19"/>
    </row>
    <row r="886" spans="18:20" hidden="1" x14ac:dyDescent="0.35">
      <c r="R886" s="19"/>
      <c r="S886" s="19"/>
      <c r="T886" s="19"/>
    </row>
    <row r="887" spans="18:20" hidden="1" x14ac:dyDescent="0.35">
      <c r="R887" s="19"/>
      <c r="S887" s="19"/>
      <c r="T887" s="19"/>
    </row>
    <row r="888" spans="18:20" hidden="1" x14ac:dyDescent="0.35">
      <c r="R888" s="19"/>
      <c r="S888" s="19"/>
      <c r="T888" s="19"/>
    </row>
    <row r="889" spans="18:20" hidden="1" x14ac:dyDescent="0.35">
      <c r="R889" s="19"/>
      <c r="S889" s="19"/>
      <c r="T889" s="19"/>
    </row>
    <row r="890" spans="18:20" hidden="1" x14ac:dyDescent="0.35">
      <c r="R890" s="19"/>
      <c r="S890" s="19"/>
      <c r="T890" s="19"/>
    </row>
    <row r="891" spans="18:20" hidden="1" x14ac:dyDescent="0.35">
      <c r="R891" s="19"/>
      <c r="S891" s="19"/>
      <c r="T891" s="19"/>
    </row>
    <row r="892" spans="18:20" hidden="1" x14ac:dyDescent="0.35">
      <c r="R892" s="19"/>
      <c r="S892" s="19"/>
      <c r="T892" s="19"/>
    </row>
    <row r="893" spans="18:20" hidden="1" x14ac:dyDescent="0.35">
      <c r="R893" s="19"/>
      <c r="S893" s="19"/>
      <c r="T893" s="19"/>
    </row>
    <row r="894" spans="18:20" hidden="1" x14ac:dyDescent="0.35">
      <c r="R894" s="19"/>
      <c r="S894" s="19"/>
      <c r="T894" s="19"/>
    </row>
    <row r="895" spans="18:20" hidden="1" x14ac:dyDescent="0.35">
      <c r="R895" s="19"/>
      <c r="S895" s="19"/>
      <c r="T895" s="19"/>
    </row>
    <row r="896" spans="18:20" hidden="1" x14ac:dyDescent="0.35">
      <c r="R896" s="19"/>
      <c r="S896" s="19"/>
      <c r="T896" s="19"/>
    </row>
    <row r="897" spans="18:20" hidden="1" x14ac:dyDescent="0.35">
      <c r="R897" s="19"/>
      <c r="S897" s="19"/>
      <c r="T897" s="19"/>
    </row>
    <row r="898" spans="18:20" hidden="1" x14ac:dyDescent="0.35">
      <c r="R898" s="19"/>
      <c r="S898" s="19"/>
      <c r="T898" s="19"/>
    </row>
    <row r="899" spans="18:20" hidden="1" x14ac:dyDescent="0.35">
      <c r="R899" s="19"/>
      <c r="S899" s="19"/>
      <c r="T899" s="19"/>
    </row>
    <row r="900" spans="18:20" hidden="1" x14ac:dyDescent="0.35">
      <c r="R900" s="19"/>
      <c r="S900" s="19"/>
      <c r="T900" s="19"/>
    </row>
    <row r="901" spans="18:20" hidden="1" x14ac:dyDescent="0.35">
      <c r="R901" s="19"/>
      <c r="S901" s="19"/>
      <c r="T901" s="19"/>
    </row>
    <row r="902" spans="18:20" hidden="1" x14ac:dyDescent="0.35">
      <c r="R902" s="19"/>
      <c r="S902" s="19"/>
      <c r="T902" s="19"/>
    </row>
    <row r="903" spans="18:20" hidden="1" x14ac:dyDescent="0.35">
      <c r="R903" s="19"/>
      <c r="S903" s="19"/>
      <c r="T903" s="19"/>
    </row>
    <row r="904" spans="18:20" hidden="1" x14ac:dyDescent="0.35">
      <c r="R904" s="19"/>
      <c r="S904" s="19"/>
      <c r="T904" s="19"/>
    </row>
    <row r="905" spans="18:20" hidden="1" x14ac:dyDescent="0.35">
      <c r="R905" s="19"/>
      <c r="S905" s="19"/>
      <c r="T905" s="19"/>
    </row>
    <row r="906" spans="18:20" hidden="1" x14ac:dyDescent="0.35">
      <c r="R906" s="19"/>
      <c r="S906" s="19"/>
      <c r="T906" s="19"/>
    </row>
    <row r="907" spans="18:20" hidden="1" x14ac:dyDescent="0.35">
      <c r="R907" s="19"/>
      <c r="S907" s="19"/>
      <c r="T907" s="19"/>
    </row>
    <row r="908" spans="18:20" hidden="1" x14ac:dyDescent="0.35">
      <c r="R908" s="19"/>
      <c r="S908" s="19"/>
      <c r="T908" s="19"/>
    </row>
    <row r="909" spans="18:20" hidden="1" x14ac:dyDescent="0.35">
      <c r="R909" s="19"/>
      <c r="S909" s="19"/>
      <c r="T909" s="19"/>
    </row>
    <row r="910" spans="18:20" hidden="1" x14ac:dyDescent="0.35">
      <c r="R910" s="19"/>
      <c r="S910" s="19"/>
      <c r="T910" s="19"/>
    </row>
    <row r="911" spans="18:20" hidden="1" x14ac:dyDescent="0.35">
      <c r="R911" s="19"/>
      <c r="S911" s="19"/>
      <c r="T911" s="19"/>
    </row>
    <row r="912" spans="18:20" hidden="1" x14ac:dyDescent="0.35">
      <c r="R912" s="19"/>
      <c r="S912" s="19"/>
      <c r="T912" s="19"/>
    </row>
    <row r="913" spans="18:20" hidden="1" x14ac:dyDescent="0.35">
      <c r="R913" s="19"/>
      <c r="S913" s="19"/>
      <c r="T913" s="19"/>
    </row>
    <row r="914" spans="18:20" hidden="1" x14ac:dyDescent="0.35">
      <c r="R914" s="19"/>
      <c r="S914" s="19"/>
      <c r="T914" s="19"/>
    </row>
    <row r="915" spans="18:20" hidden="1" x14ac:dyDescent="0.35">
      <c r="R915" s="19"/>
      <c r="S915" s="19"/>
      <c r="T915" s="19"/>
    </row>
    <row r="916" spans="18:20" hidden="1" x14ac:dyDescent="0.35">
      <c r="R916" s="19"/>
      <c r="S916" s="19"/>
      <c r="T916" s="19"/>
    </row>
    <row r="917" spans="18:20" hidden="1" x14ac:dyDescent="0.35">
      <c r="R917" s="19"/>
      <c r="S917" s="19"/>
      <c r="T917" s="19"/>
    </row>
    <row r="918" spans="18:20" hidden="1" x14ac:dyDescent="0.35">
      <c r="R918" s="19"/>
      <c r="S918" s="19"/>
      <c r="T918" s="19"/>
    </row>
    <row r="919" spans="18:20" hidden="1" x14ac:dyDescent="0.35">
      <c r="R919" s="19"/>
      <c r="S919" s="19"/>
      <c r="T919" s="19"/>
    </row>
    <row r="920" spans="18:20" hidden="1" x14ac:dyDescent="0.35">
      <c r="R920" s="19"/>
      <c r="S920" s="19"/>
      <c r="T920" s="19"/>
    </row>
    <row r="921" spans="18:20" hidden="1" x14ac:dyDescent="0.35">
      <c r="R921" s="19"/>
      <c r="S921" s="19"/>
      <c r="T921" s="19"/>
    </row>
    <row r="922" spans="18:20" hidden="1" x14ac:dyDescent="0.35">
      <c r="R922" s="19"/>
      <c r="S922" s="19"/>
      <c r="T922" s="19"/>
    </row>
    <row r="923" spans="18:20" hidden="1" x14ac:dyDescent="0.35">
      <c r="R923" s="19"/>
      <c r="S923" s="19"/>
      <c r="T923" s="19"/>
    </row>
    <row r="924" spans="18:20" hidden="1" x14ac:dyDescent="0.35">
      <c r="R924" s="19"/>
      <c r="S924" s="19"/>
      <c r="T924" s="19"/>
    </row>
    <row r="925" spans="18:20" hidden="1" x14ac:dyDescent="0.35">
      <c r="R925" s="19"/>
      <c r="S925" s="19"/>
      <c r="T925" s="19"/>
    </row>
    <row r="926" spans="18:20" hidden="1" x14ac:dyDescent="0.35">
      <c r="R926" s="19"/>
      <c r="S926" s="19"/>
      <c r="T926" s="19"/>
    </row>
    <row r="927" spans="18:20" hidden="1" x14ac:dyDescent="0.35">
      <c r="R927" s="19"/>
      <c r="S927" s="19"/>
      <c r="T927" s="19"/>
    </row>
    <row r="928" spans="18:20" hidden="1" x14ac:dyDescent="0.35">
      <c r="R928" s="19"/>
      <c r="S928" s="19"/>
      <c r="T928" s="19"/>
    </row>
    <row r="929" spans="18:20" hidden="1" x14ac:dyDescent="0.35">
      <c r="R929" s="19"/>
      <c r="S929" s="19"/>
      <c r="T929" s="19"/>
    </row>
    <row r="930" spans="18:20" hidden="1" x14ac:dyDescent="0.35">
      <c r="R930" s="19"/>
      <c r="S930" s="19"/>
      <c r="T930" s="19"/>
    </row>
    <row r="931" spans="18:20" hidden="1" x14ac:dyDescent="0.35">
      <c r="R931" s="19"/>
      <c r="S931" s="19"/>
      <c r="T931" s="19"/>
    </row>
    <row r="932" spans="18:20" hidden="1" x14ac:dyDescent="0.35">
      <c r="R932" s="19"/>
      <c r="S932" s="19"/>
      <c r="T932" s="19"/>
    </row>
    <row r="933" spans="18:20" hidden="1" x14ac:dyDescent="0.35">
      <c r="R933" s="19"/>
      <c r="S933" s="19"/>
      <c r="T933" s="19"/>
    </row>
    <row r="934" spans="18:20" hidden="1" x14ac:dyDescent="0.35">
      <c r="R934" s="19"/>
      <c r="S934" s="19"/>
      <c r="T934" s="19"/>
    </row>
    <row r="935" spans="18:20" hidden="1" x14ac:dyDescent="0.35">
      <c r="R935" s="19"/>
      <c r="S935" s="19"/>
      <c r="T935" s="19"/>
    </row>
    <row r="936" spans="18:20" hidden="1" x14ac:dyDescent="0.35">
      <c r="R936" s="19"/>
      <c r="S936" s="19"/>
      <c r="T936" s="19"/>
    </row>
    <row r="937" spans="18:20" hidden="1" x14ac:dyDescent="0.35">
      <c r="R937" s="19"/>
      <c r="S937" s="19"/>
      <c r="T937" s="19"/>
    </row>
    <row r="938" spans="18:20" hidden="1" x14ac:dyDescent="0.35">
      <c r="R938" s="19"/>
      <c r="S938" s="19"/>
      <c r="T938" s="19"/>
    </row>
    <row r="939" spans="18:20" hidden="1" x14ac:dyDescent="0.35">
      <c r="R939" s="19"/>
      <c r="S939" s="19"/>
      <c r="T939" s="19"/>
    </row>
    <row r="940" spans="18:20" hidden="1" x14ac:dyDescent="0.35">
      <c r="R940" s="19"/>
      <c r="S940" s="19"/>
      <c r="T940" s="19"/>
    </row>
    <row r="941" spans="18:20" hidden="1" x14ac:dyDescent="0.35">
      <c r="R941" s="19"/>
      <c r="S941" s="19"/>
      <c r="T941" s="19"/>
    </row>
    <row r="942" spans="18:20" hidden="1" x14ac:dyDescent="0.35">
      <c r="R942" s="19"/>
      <c r="S942" s="19"/>
      <c r="T942" s="19"/>
    </row>
    <row r="943" spans="18:20" hidden="1" x14ac:dyDescent="0.35">
      <c r="R943" s="19"/>
      <c r="S943" s="19"/>
      <c r="T943" s="19"/>
    </row>
    <row r="944" spans="18:20" hidden="1" x14ac:dyDescent="0.35">
      <c r="R944" s="19"/>
      <c r="S944" s="19"/>
      <c r="T944" s="19"/>
    </row>
    <row r="945" spans="18:20" hidden="1" x14ac:dyDescent="0.35">
      <c r="R945" s="19"/>
      <c r="S945" s="19"/>
      <c r="T945" s="19"/>
    </row>
    <row r="946" spans="18:20" hidden="1" x14ac:dyDescent="0.35">
      <c r="R946" s="19"/>
      <c r="S946" s="19"/>
      <c r="T946" s="19"/>
    </row>
    <row r="947" spans="18:20" hidden="1" x14ac:dyDescent="0.35">
      <c r="R947" s="19"/>
      <c r="S947" s="19"/>
      <c r="T947" s="19"/>
    </row>
    <row r="948" spans="18:20" hidden="1" x14ac:dyDescent="0.35">
      <c r="R948" s="19"/>
      <c r="S948" s="19"/>
      <c r="T948" s="19"/>
    </row>
    <row r="949" spans="18:20" hidden="1" x14ac:dyDescent="0.35">
      <c r="R949" s="19"/>
      <c r="S949" s="19"/>
      <c r="T949" s="19"/>
    </row>
    <row r="950" spans="18:20" hidden="1" x14ac:dyDescent="0.35">
      <c r="R950" s="19"/>
      <c r="S950" s="19"/>
      <c r="T950" s="19"/>
    </row>
    <row r="951" spans="18:20" hidden="1" x14ac:dyDescent="0.35">
      <c r="R951" s="19"/>
      <c r="S951" s="19"/>
      <c r="T951" s="19"/>
    </row>
    <row r="952" spans="18:20" hidden="1" x14ac:dyDescent="0.35">
      <c r="R952" s="19"/>
      <c r="S952" s="19"/>
      <c r="T952" s="19"/>
    </row>
    <row r="953" spans="18:20" hidden="1" x14ac:dyDescent="0.35">
      <c r="R953" s="19"/>
      <c r="S953" s="19"/>
      <c r="T953" s="19"/>
    </row>
    <row r="954" spans="18:20" hidden="1" x14ac:dyDescent="0.35">
      <c r="R954" s="19"/>
      <c r="S954" s="19"/>
      <c r="T954" s="19"/>
    </row>
    <row r="955" spans="18:20" hidden="1" x14ac:dyDescent="0.35">
      <c r="R955" s="19"/>
      <c r="S955" s="19"/>
      <c r="T955" s="19"/>
    </row>
    <row r="956" spans="18:20" hidden="1" x14ac:dyDescent="0.35">
      <c r="R956" s="19"/>
      <c r="S956" s="19"/>
      <c r="T956" s="19"/>
    </row>
    <row r="957" spans="18:20" hidden="1" x14ac:dyDescent="0.35">
      <c r="R957" s="19"/>
      <c r="S957" s="19"/>
      <c r="T957" s="19"/>
    </row>
    <row r="958" spans="18:20" hidden="1" x14ac:dyDescent="0.35">
      <c r="R958" s="19"/>
      <c r="S958" s="19"/>
      <c r="T958" s="19"/>
    </row>
    <row r="959" spans="18:20" hidden="1" x14ac:dyDescent="0.35">
      <c r="R959" s="19"/>
      <c r="S959" s="19"/>
      <c r="T959" s="19"/>
    </row>
    <row r="960" spans="18:20" hidden="1" x14ac:dyDescent="0.35">
      <c r="R960" s="19"/>
      <c r="S960" s="19"/>
      <c r="T960" s="19"/>
    </row>
    <row r="961" spans="18:20" hidden="1" x14ac:dyDescent="0.35">
      <c r="R961" s="19"/>
      <c r="S961" s="19"/>
      <c r="T961" s="19"/>
    </row>
    <row r="962" spans="18:20" hidden="1" x14ac:dyDescent="0.35">
      <c r="R962" s="19"/>
      <c r="S962" s="19"/>
      <c r="T962" s="19"/>
    </row>
    <row r="963" spans="18:20" hidden="1" x14ac:dyDescent="0.35">
      <c r="R963" s="19"/>
      <c r="S963" s="19"/>
      <c r="T963" s="19"/>
    </row>
    <row r="964" spans="18:20" hidden="1" x14ac:dyDescent="0.35">
      <c r="R964" s="19"/>
      <c r="S964" s="19"/>
      <c r="T964" s="19"/>
    </row>
    <row r="965" spans="18:20" hidden="1" x14ac:dyDescent="0.35">
      <c r="R965" s="19"/>
      <c r="S965" s="19"/>
      <c r="T965" s="19"/>
    </row>
    <row r="966" spans="18:20" hidden="1" x14ac:dyDescent="0.35">
      <c r="R966" s="19"/>
      <c r="S966" s="19"/>
      <c r="T966" s="19"/>
    </row>
    <row r="967" spans="18:20" hidden="1" x14ac:dyDescent="0.35">
      <c r="R967" s="19"/>
      <c r="S967" s="19"/>
      <c r="T967" s="19"/>
    </row>
    <row r="968" spans="18:20" hidden="1" x14ac:dyDescent="0.35">
      <c r="R968" s="19"/>
      <c r="S968" s="19"/>
      <c r="T968" s="19"/>
    </row>
    <row r="969" spans="18:20" hidden="1" x14ac:dyDescent="0.35">
      <c r="R969" s="19"/>
      <c r="S969" s="19"/>
      <c r="T969" s="19"/>
    </row>
    <row r="970" spans="18:20" hidden="1" x14ac:dyDescent="0.35">
      <c r="R970" s="19"/>
      <c r="S970" s="19"/>
      <c r="T970" s="19"/>
    </row>
    <row r="971" spans="18:20" hidden="1" x14ac:dyDescent="0.35">
      <c r="R971" s="19"/>
      <c r="S971" s="19"/>
      <c r="T971" s="19"/>
    </row>
    <row r="972" spans="18:20" hidden="1" x14ac:dyDescent="0.35">
      <c r="R972" s="19"/>
      <c r="S972" s="19"/>
      <c r="T972" s="19"/>
    </row>
    <row r="973" spans="18:20" hidden="1" x14ac:dyDescent="0.35">
      <c r="R973" s="19"/>
      <c r="S973" s="19"/>
      <c r="T973" s="19"/>
    </row>
    <row r="974" spans="18:20" hidden="1" x14ac:dyDescent="0.35">
      <c r="R974" s="19"/>
      <c r="S974" s="19"/>
      <c r="T974" s="19"/>
    </row>
    <row r="975" spans="18:20" hidden="1" x14ac:dyDescent="0.35">
      <c r="R975" s="19"/>
      <c r="S975" s="19"/>
      <c r="T975" s="19"/>
    </row>
    <row r="976" spans="18:20" hidden="1" x14ac:dyDescent="0.35">
      <c r="R976" s="19"/>
      <c r="S976" s="19"/>
      <c r="T976" s="19"/>
    </row>
    <row r="977" spans="18:20" hidden="1" x14ac:dyDescent="0.35">
      <c r="R977" s="19"/>
      <c r="S977" s="19"/>
      <c r="T977" s="19"/>
    </row>
    <row r="978" spans="18:20" hidden="1" x14ac:dyDescent="0.35">
      <c r="R978" s="19"/>
      <c r="S978" s="19"/>
      <c r="T978" s="19"/>
    </row>
    <row r="979" spans="18:20" hidden="1" x14ac:dyDescent="0.35">
      <c r="R979" s="19"/>
      <c r="S979" s="19"/>
      <c r="T979" s="19"/>
    </row>
    <row r="980" spans="18:20" hidden="1" x14ac:dyDescent="0.35">
      <c r="R980" s="19"/>
      <c r="S980" s="19"/>
      <c r="T980" s="19"/>
    </row>
    <row r="981" spans="18:20" hidden="1" x14ac:dyDescent="0.35">
      <c r="R981" s="19"/>
      <c r="S981" s="19"/>
      <c r="T981" s="19"/>
    </row>
    <row r="982" spans="18:20" hidden="1" x14ac:dyDescent="0.35">
      <c r="R982" s="19"/>
      <c r="S982" s="19"/>
      <c r="T982" s="19"/>
    </row>
    <row r="983" spans="18:20" hidden="1" x14ac:dyDescent="0.35">
      <c r="R983" s="19"/>
      <c r="S983" s="19"/>
      <c r="T983" s="19"/>
    </row>
    <row r="984" spans="18:20" hidden="1" x14ac:dyDescent="0.35">
      <c r="R984" s="19"/>
      <c r="S984" s="19"/>
      <c r="T984" s="19"/>
    </row>
    <row r="985" spans="18:20" hidden="1" x14ac:dyDescent="0.35">
      <c r="R985" s="19"/>
      <c r="S985" s="19"/>
      <c r="T985" s="19"/>
    </row>
    <row r="986" spans="18:20" hidden="1" x14ac:dyDescent="0.35">
      <c r="R986" s="19"/>
      <c r="S986" s="19"/>
      <c r="T986" s="19"/>
    </row>
    <row r="987" spans="18:20" hidden="1" x14ac:dyDescent="0.35">
      <c r="R987" s="19"/>
      <c r="S987" s="19"/>
      <c r="T987" s="19"/>
    </row>
    <row r="988" spans="18:20" hidden="1" x14ac:dyDescent="0.35">
      <c r="R988" s="19"/>
      <c r="S988" s="19"/>
      <c r="T988" s="19"/>
    </row>
    <row r="989" spans="18:20" hidden="1" x14ac:dyDescent="0.35">
      <c r="R989" s="19"/>
      <c r="S989" s="19"/>
      <c r="T989" s="19"/>
    </row>
    <row r="990" spans="18:20" hidden="1" x14ac:dyDescent="0.35">
      <c r="R990" s="19"/>
      <c r="S990" s="19"/>
      <c r="T990" s="19"/>
    </row>
    <row r="991" spans="18:20" hidden="1" x14ac:dyDescent="0.35">
      <c r="R991" s="19"/>
      <c r="S991" s="19"/>
      <c r="T991" s="19"/>
    </row>
    <row r="992" spans="18:20" hidden="1" x14ac:dyDescent="0.35">
      <c r="R992" s="19"/>
      <c r="S992" s="19"/>
      <c r="T992" s="19"/>
    </row>
    <row r="993" spans="1:100" hidden="1" x14ac:dyDescent="0.35">
      <c r="R993" s="19"/>
      <c r="S993" s="19"/>
      <c r="T993" s="19"/>
    </row>
    <row r="994" spans="1:100" hidden="1" x14ac:dyDescent="0.35">
      <c r="R994" s="19"/>
      <c r="S994" s="19"/>
      <c r="T994" s="19"/>
    </row>
    <row r="995" spans="1:100" hidden="1" x14ac:dyDescent="0.35">
      <c r="R995" s="19"/>
      <c r="S995" s="19"/>
      <c r="T995" s="19"/>
    </row>
    <row r="996" spans="1:100" hidden="1" x14ac:dyDescent="0.35">
      <c r="R996" s="19"/>
      <c r="S996" s="19"/>
      <c r="T996" s="19"/>
    </row>
    <row r="997" spans="1:100" hidden="1" x14ac:dyDescent="0.35">
      <c r="R997" s="19"/>
      <c r="S997" s="19"/>
      <c r="T997" s="19"/>
    </row>
    <row r="998" spans="1:100" hidden="1" x14ac:dyDescent="0.35">
      <c r="R998" s="19"/>
      <c r="S998" s="19"/>
      <c r="T998" s="19"/>
    </row>
    <row r="999" spans="1:100" hidden="1" x14ac:dyDescent="0.35">
      <c r="R999" s="19"/>
      <c r="S999" s="19"/>
      <c r="T999" s="19"/>
    </row>
    <row r="1000" spans="1:100" hidden="1" x14ac:dyDescent="0.35">
      <c r="R1000" s="19"/>
      <c r="S1000" s="19"/>
      <c r="T1000" s="19"/>
    </row>
    <row r="1001" spans="1:100" hidden="1" x14ac:dyDescent="0.35">
      <c r="R1001" s="19"/>
      <c r="S1001" s="19"/>
      <c r="T1001" s="19"/>
    </row>
    <row r="1002" spans="1:100" ht="15" hidden="1" thickBot="1" x14ac:dyDescent="0.4">
      <c r="R1002" s="19"/>
      <c r="S1002" s="19"/>
      <c r="T1002" s="19"/>
      <c r="AC1002" s="11"/>
    </row>
    <row r="1003" spans="1:100" ht="15" hidden="1" thickBot="1" x14ac:dyDescent="0.4">
      <c r="R1003" s="19"/>
      <c r="S1003" s="19"/>
      <c r="T1003" s="19"/>
      <c r="AA1003" s="11"/>
      <c r="AJ1003" s="11"/>
      <c r="AR1003" s="11"/>
      <c r="AV1003" s="11"/>
    </row>
    <row r="1004" spans="1:100" ht="15" hidden="1" thickBot="1" x14ac:dyDescent="0.4">
      <c r="R1004" s="19"/>
      <c r="S1004" s="19"/>
      <c r="T1004" s="19"/>
      <c r="AN1004" s="11"/>
      <c r="BC1004" s="11"/>
    </row>
    <row r="1005" spans="1:100" s="11" customFormat="1" ht="29.5" hidden="1" customHeight="1" thickBot="1" x14ac:dyDescent="0.4">
      <c r="A1005"/>
      <c r="B1005"/>
      <c r="C1005"/>
      <c r="D1005"/>
      <c r="E1005"/>
      <c r="F1005"/>
      <c r="G1005"/>
      <c r="H1005"/>
      <c r="I1005"/>
      <c r="J1005"/>
      <c r="K1005"/>
      <c r="L1005"/>
      <c r="M1005"/>
      <c r="N1005"/>
      <c r="O1005"/>
      <c r="P1005"/>
      <c r="Q1005"/>
      <c r="R1005" s="64"/>
      <c r="S1005" s="64"/>
      <c r="T1005" s="64"/>
      <c r="U1005" s="65"/>
      <c r="V1005" s="66"/>
      <c r="W1005" s="66"/>
      <c r="X1005" s="67"/>
      <c r="Y1005"/>
      <c r="AA1005"/>
      <c r="AC1005"/>
      <c r="AD1005"/>
      <c r="AE1005"/>
      <c r="AF1005"/>
      <c r="AJ1005"/>
      <c r="AN1005"/>
      <c r="AR1005"/>
      <c r="AV1005"/>
      <c r="AW1005"/>
      <c r="AX1005"/>
      <c r="AY1005"/>
      <c r="AZ1005"/>
      <c r="BC1005"/>
      <c r="BD1005" s="80"/>
      <c r="BE1005" s="80"/>
      <c r="BG1005"/>
      <c r="BH1005"/>
      <c r="BI1005"/>
      <c r="BJ1005"/>
      <c r="BK1005"/>
      <c r="BL1005"/>
      <c r="BM1005"/>
      <c r="BN1005"/>
      <c r="BO1005"/>
      <c r="BP1005"/>
      <c r="BQ1005"/>
      <c r="BR1005"/>
      <c r="BS1005"/>
      <c r="BT1005"/>
      <c r="BU1005"/>
      <c r="BV1005"/>
      <c r="BW1005"/>
      <c r="BX1005"/>
      <c r="BY1005"/>
      <c r="BZ1005"/>
      <c r="CA1005"/>
      <c r="CB1005"/>
      <c r="CC1005"/>
      <c r="CD1005"/>
      <c r="CF1005"/>
      <c r="CG1005"/>
      <c r="CH1005"/>
      <c r="CI1005"/>
      <c r="CJ1005"/>
      <c r="CK1005"/>
      <c r="CL1005"/>
      <c r="CM1005"/>
      <c r="CN1005"/>
      <c r="CO1005"/>
      <c r="CP1005"/>
      <c r="CQ1005"/>
      <c r="CR1005"/>
      <c r="CS1005"/>
      <c r="CT1005"/>
      <c r="CU1005"/>
      <c r="CV1005"/>
    </row>
    <row r="1007" spans="1:100" ht="15" hidden="1" thickBot="1" x14ac:dyDescent="0.4">
      <c r="Y1007" s="11"/>
    </row>
  </sheetData>
  <sheetProtection algorithmName="SHA-512" hashValue="JQVt9HHAaIHX+B8HeOQPIcZ2yfq2ofce+/DvrAYpbMqn60EW/d0JYqO24EgrBEIuYKssqCT+UeAkRz7iZIAF2g==" saltValue="U0JxGmI9UAaflhCNibW4+Q==" spinCount="100000" sheet="1" objects="1" scenarios="1" formatColumns="0" selectLockedCells="1"/>
  <mergeCells count="6">
    <mergeCell ref="L3:O3"/>
    <mergeCell ref="P3:Q3"/>
    <mergeCell ref="A1:B2"/>
    <mergeCell ref="A3:C3"/>
    <mergeCell ref="E3:K3"/>
    <mergeCell ref="C1:C2"/>
  </mergeCells>
  <phoneticPr fontId="2" type="noConversion"/>
  <conditionalFormatting sqref="C5:C504 E5:E504 L5:L504">
    <cfRule type="expression" dxfId="19" priority="5">
      <formula>$B5="Formulation"</formula>
    </cfRule>
  </conditionalFormatting>
  <conditionalFormatting sqref="C5:C504 E5:H504">
    <cfRule type="expression" dxfId="18" priority="21">
      <formula>$B5="Custom RNA"</formula>
    </cfRule>
  </conditionalFormatting>
  <conditionalFormatting sqref="C5:D504 L5:L504">
    <cfRule type="expression" dxfId="17" priority="17">
      <formula>OR($B5="HT Custom RNA", $B5="HT Geneblock Custom RNA")</formula>
    </cfRule>
  </conditionalFormatting>
  <conditionalFormatting sqref="C5:D504">
    <cfRule type="expression" dxfId="16" priority="11">
      <formula>$B5="Stock RNA"</formula>
    </cfRule>
  </conditionalFormatting>
  <conditionalFormatting sqref="C5:Q504">
    <cfRule type="expression" dxfId="15" priority="1" stopIfTrue="1">
      <formula>$B5=""</formula>
    </cfRule>
  </conditionalFormatting>
  <conditionalFormatting sqref="D5:D504 F5:K504">
    <cfRule type="expression" dxfId="14" priority="4">
      <formula>$B5="Formulation"</formula>
    </cfRule>
  </conditionalFormatting>
  <conditionalFormatting sqref="D5:D504">
    <cfRule type="expression" dxfId="13" priority="15">
      <formula>$B5="Custom RNA"</formula>
    </cfRule>
  </conditionalFormatting>
  <conditionalFormatting sqref="E5:H504">
    <cfRule type="expression" dxfId="12" priority="22">
      <formula>OR($B5="HT Custom RNA", $B5="HT Geneblock Custom RNA")</formula>
    </cfRule>
  </conditionalFormatting>
  <conditionalFormatting sqref="E5:K504">
    <cfRule type="expression" dxfId="11" priority="23">
      <formula>$B5="Stock RNA"</formula>
    </cfRule>
  </conditionalFormatting>
  <conditionalFormatting sqref="I5:K504">
    <cfRule type="expression" dxfId="10" priority="20">
      <formula>OR($B5="HT Custom RNA", $B5="HT Geneblock Custom RNA")</formula>
    </cfRule>
  </conditionalFormatting>
  <conditionalFormatting sqref="I5:L504">
    <cfRule type="expression" dxfId="9" priority="18">
      <formula>$B5="Custom RNA"</formula>
    </cfRule>
  </conditionalFormatting>
  <conditionalFormatting sqref="L5:L504">
    <cfRule type="expression" dxfId="8" priority="6">
      <formula>$B5="Stock RNA"</formula>
    </cfRule>
  </conditionalFormatting>
  <conditionalFormatting sqref="M5:M504">
    <cfRule type="expression" dxfId="7" priority="8">
      <formula>AND($L5&lt;&gt;"",$L5&lt;&gt;"None",$L5&lt;&gt;"No Options",$B5&lt;&gt;"")</formula>
    </cfRule>
  </conditionalFormatting>
  <conditionalFormatting sqref="M5:O504">
    <cfRule type="expression" dxfId="6" priority="9">
      <formula>OR($L5="",$L5="None",$L5="No Options")</formula>
    </cfRule>
  </conditionalFormatting>
  <conditionalFormatting sqref="N5:N504 O5:O504">
    <cfRule type="expression" dxfId="5" priority="7">
      <formula>AND($L5&lt;&gt;"",$L5&lt;&gt;"None",$L5&lt;&gt;"No Options",$B5&lt;&gt;"")</formula>
    </cfRule>
  </conditionalFormatting>
  <conditionalFormatting sqref="P5:P504">
    <cfRule type="expression" dxfId="4" priority="10">
      <formula>ISNUMBER(SEARCH("Core comments:", P5))</formula>
    </cfRule>
    <cfRule type="expression" dxfId="3" priority="14">
      <formula>NOT($B5="")</formula>
    </cfRule>
  </conditionalFormatting>
  <conditionalFormatting sqref="Q5:Q504">
    <cfRule type="expression" dxfId="2" priority="29">
      <formula>AND($B5&lt;&gt;"", Q5="")</formula>
    </cfRule>
    <cfRule type="expression" dxfId="1" priority="30">
      <formula>ISNUMBER(SEARCH("Error", Q5))</formula>
    </cfRule>
    <cfRule type="expression" dxfId="0" priority="36">
      <formula>ISNUMBER(SEARCH("Warning", Q5))</formula>
    </cfRule>
  </conditionalFormatting>
  <dataValidations count="15">
    <dataValidation type="list" allowBlank="1" showInputMessage="1" showErrorMessage="1" sqref="M2" xr:uid="{A216F8C4-396C-4AE3-8236-E84EDB52BA21}">
      <formula1>$BB$3:$BB$5</formula1>
    </dataValidation>
    <dataValidation type="custom" allowBlank="1" showInputMessage="1" showErrorMessage="1" errorTitle="Invalid quantity" error="Enter quantity between 0.1-100mg for RNA, 0.5-100mg for Formulation, in increments of 0.1mg." sqref="C5:C504" xr:uid="{9B8D3F0B-A770-4836-9570-25348DC43699}">
      <formula1>AND(MROUND(C5, 0.1)=C5, C5&gt;=0.1, C5&lt;=100)</formula1>
    </dataValidation>
    <dataValidation type="textLength" operator="lessThan" allowBlank="1" showInputMessage="1" showErrorMessage="1" errorTitle="Name too long" error="Maximum name length is 35 characters." sqref="E5:E504" xr:uid="{5270129D-0BAC-47BB-BF16-31BD758BAFCE}">
      <formula1>35</formula1>
    </dataValidation>
    <dataValidation type="list" allowBlank="1" showInputMessage="1" showErrorMessage="1" sqref="B5:B504" xr:uid="{903942F4-59AA-4D19-BB49-71C81093121A}">
      <formula1>$Y$3:$Y$7</formula1>
    </dataValidation>
    <dataValidation type="whole" allowBlank="1" showInputMessage="1" showErrorMessage="1" error="Maximum of 24 aliquots per line item. Add a comment to the Comments column if a different arrangement is needed, or contact the Core." sqref="O5:O504" xr:uid="{06E25CF4-C620-44B5-850C-1D88F4CEFA44}">
      <formula1>1</formula1>
      <formula2>1000</formula2>
    </dataValidation>
    <dataValidation type="list" allowBlank="1" showInputMessage="1" showErrorMessage="1" sqref="P2" xr:uid="{264353CA-86ED-4282-AB42-774B77751237}">
      <formula1>$W$6:$W$7</formula1>
    </dataValidation>
    <dataValidation type="list" allowBlank="1" showInputMessage="1" showErrorMessage="1" sqref="N5:N504" xr:uid="{D2FDF4EA-1F88-4F48-979E-F6145FCEE0EE}">
      <formula1>IF(AND(L5&lt;&gt;"",L5&lt;&gt;"No Options",L5&lt;&gt;"None"), $AJ$3:$AJ$3, $W$3)</formula1>
    </dataValidation>
    <dataValidation type="list" allowBlank="1" showInputMessage="1" showErrorMessage="1" sqref="K5:K504" xr:uid="{1989B559-4266-4A23-84DA-7BF8199426D8}">
      <formula1>IF(B5="Custom RNA", $AC$3:$AC$3,IF(B5="HT Custom RNA", $AD$3:$AD$3,$W$3))</formula1>
    </dataValidation>
    <dataValidation type="list" allowBlank="1" showInputMessage="1" showErrorMessage="1" sqref="M5:M504" xr:uid="{B14EF6C1-F9BD-44A9-B9B2-E8393545C658}">
      <formula1>IF(B5="Formulation",_xlfn.ANCHORARRAY( $BE$2),IF(B5&lt;&gt;"HT Custom RNA",$BC$3,"No Options"))</formula1>
    </dataValidation>
    <dataValidation type="list" allowBlank="1" showInputMessage="1" showErrorMessage="1" sqref="F5:F504" xr:uid="{32BA620B-7D95-441A-85F5-88C666DF4B06}">
      <formula1>IF(OR($B5="Custom RNA", $B5="HT Custom RNA", $B5="HT Geneblock Custom RNA"), $AA$3:$AA$4,$W$3)</formula1>
    </dataValidation>
    <dataValidation type="list" allowBlank="1" showInputMessage="1" showErrorMessage="1" sqref="L5:L504" xr:uid="{8DC0B5C0-6340-4702-BD97-B846CC1F84E8}">
      <formula1>IF(AND(B5&lt;&gt;"HT Custom RNA", B5&lt;&gt;"HT Geneblock Custom RNA"), $AH$3:$AH$9,IF(B5="HT Custom RNA", $W$3,$W$3))</formula1>
    </dataValidation>
    <dataValidation type="list" allowBlank="1" showInputMessage="1" showErrorMessage="1" sqref="G5:G504" xr:uid="{5C4D1512-2C5C-42C9-908D-F708EB141192}">
      <formula1>IF($F5="circRNA",$AN$3:$AN$6,IF($F5="Other RNA",$AR$3:$AR$4,IF($F5&lt;&gt;"",$AP$3:$AP$7, $W$3)))</formula1>
    </dataValidation>
    <dataValidation type="list" allowBlank="1" showInputMessage="1" sqref="D5:D504" xr:uid="{4A9CC29C-EA54-4FF4-9958-FD10E3516EB0}">
      <formula1>IF($B5="Stock RNA", $AT$3:$AT$9,$W$3)</formula1>
    </dataValidation>
    <dataValidation type="list" allowBlank="1" showInputMessage="1" showErrorMessage="1" sqref="I5:I504" xr:uid="{33FBB08F-F1C0-4A15-97D1-3F6876ADD8D4}">
      <formula1>IF($CN5="Optional",$AF$3:$AF$7,$W$3)</formula1>
    </dataValidation>
    <dataValidation type="list" allowBlank="1" showInputMessage="1" showErrorMessage="1" sqref="J5:J504" xr:uid="{B9766E1C-01F1-4AE9-97D6-F99B6F77D423}">
      <formula1>IF(($CO5="Optional"), $AL$3:$AL$4,$W$3)</formula1>
    </dataValidation>
  </dataValidations>
  <pageMargins left="0.7" right="0.7" top="0.75" bottom="0.75" header="0.3" footer="0.3"/>
  <pageSetup orientation="portrait" r:id="rId1"/>
  <legacyDrawing r:id="rId2"/>
  <tableParts count="23">
    <tablePart r:id="rId3"/>
    <tablePart r:id="rId4"/>
    <tablePart r:id="rId5"/>
    <tablePart r:id="rId6"/>
    <tablePart r:id="rId7"/>
    <tablePart r:id="rId8"/>
    <tablePart r:id="rId9"/>
    <tablePart r:id="rId10"/>
    <tablePart r:id="rId11"/>
    <tablePart r:id="rId12"/>
    <tablePart r:id="rId13"/>
    <tablePart r:id="rId14"/>
    <tablePart r:id="rId15"/>
    <tablePart r:id="rId16"/>
    <tablePart r:id="rId17"/>
    <tablePart r:id="rId18"/>
    <tablePart r:id="rId19"/>
    <tablePart r:id="rId20"/>
    <tablePart r:id="rId21"/>
    <tablePart r:id="rId22"/>
    <tablePart r:id="rId23"/>
    <tablePart r:id="rId24"/>
    <tablePart r:id="rId25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Request Form</vt:lpstr>
      <vt:lpstr>Table65Range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Wesselhoeft, Robert Alexander</dc:creator>
  <cp:lastModifiedBy>Wesselhoeft, Robert Alexander</cp:lastModifiedBy>
  <dcterms:created xsi:type="dcterms:W3CDTF">2023-09-17T01:05:33Z</dcterms:created>
  <dcterms:modified xsi:type="dcterms:W3CDTF">2026-04-06T20:14:19Z</dcterms:modified>
</cp:coreProperties>
</file>